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chartsheets/sheet23.xml" ContentType="application/vnd.openxmlformats-officedocument.spreadsheetml.chartsheet+xml"/>
  <Override PartName="/xl/chartsheets/sheet2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drawings/drawing21.xml" ContentType="application/vnd.openxmlformats-officedocument.drawing+xml"/>
  <Override PartName="/xl/charts/chart19.xml" ContentType="application/vnd.openxmlformats-officedocument.drawingml.chart+xml"/>
  <Override PartName="/xl/drawings/drawing22.xml" ContentType="application/vnd.openxmlformats-officedocument.drawing+xml"/>
  <Override PartName="/xl/charts/chart20.xml" ContentType="application/vnd.openxmlformats-officedocument.drawingml.chart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drawings/drawing24.xml" ContentType="application/vnd.openxmlformats-officedocument.drawing+xml"/>
  <Override PartName="/xl/charts/chart22.xml" ContentType="application/vnd.openxmlformats-officedocument.drawingml.chart+xml"/>
  <Override PartName="/xl/drawings/drawing25.xml" ContentType="application/vnd.openxmlformats-officedocument.drawing+xml"/>
  <Override PartName="/xl/charts/chart23.xml" ContentType="application/vnd.openxmlformats-officedocument.drawingml.chart+xml"/>
  <Override PartName="/xl/drawings/drawing26.xml" ContentType="application/vnd.openxmlformats-officedocument.drawing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1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tente\Documents\2020 Lavoro agile\2020 Censimento permanente\"/>
    </mc:Choice>
  </mc:AlternateContent>
  <xr:revisionPtr revIDLastSave="0" documentId="13_ncr:1_{9905A3BF-1D80-4A12-ACEC-0920F9EE62F5}" xr6:coauthVersionLast="47" xr6:coauthVersionMax="47" xr10:uidLastSave="{00000000-0000-0000-0000-000000000000}"/>
  <bookViews>
    <workbookView xWindow="-108" yWindow="-108" windowWidth="23256" windowHeight="12576" tabRatio="812" firstSheet="18" activeTab="24" xr2:uid="{00000000-000D-0000-FFFF-FFFF00000000}"/>
  </bookViews>
  <sheets>
    <sheet name="Grafico1" sheetId="13" r:id="rId1"/>
    <sheet name="Grafico1.1" sheetId="43" r:id="rId2"/>
    <sheet name="Grafico2.1" sheetId="40" r:id="rId3"/>
    <sheet name="Grafico2.1.1" sheetId="42" r:id="rId4"/>
    <sheet name="Grafico2.2 new" sheetId="35" r:id="rId5"/>
    <sheet name="Grafico3.1" sheetId="11" r:id="rId6"/>
    <sheet name="Grafico3.2" sheetId="24" r:id="rId7"/>
    <sheet name="Grafico4" sheetId="6" r:id="rId8"/>
    <sheet name="Grafico5" sheetId="7" r:id="rId9"/>
    <sheet name="Grafico 6" sheetId="37" r:id="rId10"/>
    <sheet name="Grafico7.1" sheetId="8" r:id="rId11"/>
    <sheet name="Grafico7.2" sheetId="27" r:id="rId12"/>
    <sheet name="Grafico8" sheetId="9" r:id="rId13"/>
    <sheet name="Grafico9" sheetId="10" r:id="rId14"/>
    <sheet name="Grafico10" sheetId="41" r:id="rId15"/>
    <sheet name="Grafico11" sheetId="15" r:id="rId16"/>
    <sheet name="Grafico12" sheetId="16" r:id="rId17"/>
    <sheet name="Grafico13" sheetId="17" r:id="rId18"/>
    <sheet name="Grafico14" sheetId="29" r:id="rId19"/>
    <sheet name="Grafico15" sheetId="39" r:id="rId20"/>
    <sheet name="Grafico16" sheetId="30" r:id="rId21"/>
    <sheet name="Grafico17" sheetId="31" r:id="rId22"/>
    <sheet name="Grafico18" sheetId="32" r:id="rId23"/>
    <sheet name="Grafico19" sheetId="33" r:id="rId24"/>
    <sheet name="Tavola1" sheetId="19" r:id="rId25"/>
    <sheet name="Tavola2" sheetId="21" r:id="rId26"/>
    <sheet name="Tavola3" sheetId="22" r:id="rId27"/>
    <sheet name="Tavola4" sheetId="23" r:id="rId28"/>
    <sheet name="Tavola5" sheetId="28" r:id="rId29"/>
    <sheet name="Sicilia foglio di lavoro" sheetId="1" state="hidden" r:id="rId30"/>
    <sheet name="Foglio1" sheetId="38" state="hidden" r:id="rId31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819" i="19" l="1"/>
  <c r="M819" i="19"/>
  <c r="F819" i="19"/>
  <c r="G819" i="19"/>
  <c r="H819" i="19"/>
  <c r="E819" i="19"/>
  <c r="F817" i="19"/>
  <c r="G817" i="19"/>
  <c r="H817" i="19"/>
  <c r="E817" i="19"/>
  <c r="L932" i="28"/>
  <c r="C933" i="28"/>
  <c r="D933" i="28"/>
  <c r="E933" i="28"/>
  <c r="F933" i="28"/>
  <c r="G933" i="28"/>
  <c r="H933" i="28"/>
  <c r="I933" i="28"/>
  <c r="J933" i="28"/>
  <c r="K933" i="28"/>
  <c r="L933" i="28"/>
  <c r="B933" i="28"/>
  <c r="C931" i="28"/>
  <c r="D931" i="28"/>
  <c r="E931" i="28"/>
  <c r="F931" i="28"/>
  <c r="G931" i="28"/>
  <c r="H931" i="28"/>
  <c r="I931" i="28"/>
  <c r="J931" i="28"/>
  <c r="K931" i="28"/>
  <c r="L931" i="28"/>
  <c r="B931" i="28"/>
  <c r="L929" i="28"/>
  <c r="K929" i="28"/>
  <c r="J929" i="28"/>
  <c r="I929" i="28"/>
  <c r="H929" i="28"/>
  <c r="G929" i="28"/>
  <c r="F929" i="28"/>
  <c r="E929" i="28"/>
  <c r="D929" i="28"/>
  <c r="N929" i="28" s="1"/>
  <c r="C929" i="28"/>
  <c r="B929" i="28"/>
  <c r="B923" i="28"/>
  <c r="C923" i="28"/>
  <c r="D923" i="28"/>
  <c r="E923" i="28"/>
  <c r="F923" i="28"/>
  <c r="G923" i="28"/>
  <c r="H923" i="28"/>
  <c r="I923" i="28"/>
  <c r="J923" i="28"/>
  <c r="K923" i="28"/>
  <c r="L923" i="28"/>
  <c r="M923" i="28"/>
  <c r="N923" i="28"/>
  <c r="B924" i="28"/>
  <c r="C924" i="28"/>
  <c r="D924" i="28"/>
  <c r="M924" i="28" s="1"/>
  <c r="E924" i="28"/>
  <c r="F924" i="28"/>
  <c r="G924" i="28"/>
  <c r="H924" i="28"/>
  <c r="I924" i="28"/>
  <c r="J924" i="28"/>
  <c r="K924" i="28"/>
  <c r="L924" i="28"/>
  <c r="B925" i="28"/>
  <c r="C925" i="28"/>
  <c r="D925" i="28"/>
  <c r="E925" i="28"/>
  <c r="F925" i="28"/>
  <c r="G925" i="28"/>
  <c r="H925" i="28"/>
  <c r="I925" i="28"/>
  <c r="J925" i="28"/>
  <c r="K925" i="28"/>
  <c r="L925" i="28"/>
  <c r="M925" i="28"/>
  <c r="N925" i="28"/>
  <c r="B926" i="28"/>
  <c r="M926" i="28" s="1"/>
  <c r="C926" i="28"/>
  <c r="D926" i="28"/>
  <c r="E926" i="28"/>
  <c r="F926" i="28"/>
  <c r="G926" i="28"/>
  <c r="H926" i="28"/>
  <c r="I926" i="28"/>
  <c r="J926" i="28"/>
  <c r="K926" i="28"/>
  <c r="L926" i="28"/>
  <c r="N926" i="28"/>
  <c r="B927" i="28"/>
  <c r="C927" i="28"/>
  <c r="D927" i="28"/>
  <c r="N927" i="28" s="1"/>
  <c r="E927" i="28"/>
  <c r="F927" i="28"/>
  <c r="G927" i="28"/>
  <c r="H927" i="28"/>
  <c r="I927" i="28"/>
  <c r="J927" i="28"/>
  <c r="K927" i="28"/>
  <c r="L927" i="28"/>
  <c r="B928" i="28"/>
  <c r="C928" i="28"/>
  <c r="D928" i="28"/>
  <c r="E928" i="28"/>
  <c r="F928" i="28"/>
  <c r="G928" i="28"/>
  <c r="H928" i="28"/>
  <c r="I928" i="28"/>
  <c r="J928" i="28"/>
  <c r="K928" i="28"/>
  <c r="L928" i="28"/>
  <c r="M928" i="28"/>
  <c r="N928" i="28"/>
  <c r="I922" i="28"/>
  <c r="C922" i="28"/>
  <c r="D922" i="28"/>
  <c r="E922" i="28"/>
  <c r="F922" i="28"/>
  <c r="G922" i="28"/>
  <c r="H922" i="28"/>
  <c r="J922" i="28"/>
  <c r="K922" i="28"/>
  <c r="L922" i="28"/>
  <c r="B922" i="28"/>
  <c r="N922" i="28"/>
  <c r="M922" i="28"/>
  <c r="B809" i="23"/>
  <c r="C809" i="23"/>
  <c r="D809" i="23"/>
  <c r="E809" i="23"/>
  <c r="F809" i="23"/>
  <c r="G809" i="23"/>
  <c r="H809" i="23"/>
  <c r="I809" i="23"/>
  <c r="B810" i="23"/>
  <c r="C810" i="23"/>
  <c r="D810" i="23"/>
  <c r="E810" i="23"/>
  <c r="F810" i="23"/>
  <c r="G810" i="23"/>
  <c r="H810" i="23"/>
  <c r="I810" i="23"/>
  <c r="B811" i="23"/>
  <c r="C811" i="23"/>
  <c r="D811" i="23"/>
  <c r="E811" i="23"/>
  <c r="F811" i="23"/>
  <c r="G811" i="23"/>
  <c r="H811" i="23"/>
  <c r="I811" i="23"/>
  <c r="B812" i="23"/>
  <c r="C812" i="23"/>
  <c r="D812" i="23"/>
  <c r="E812" i="23"/>
  <c r="F812" i="23"/>
  <c r="G812" i="23"/>
  <c r="H812" i="23"/>
  <c r="I812" i="23"/>
  <c r="B813" i="23"/>
  <c r="C813" i="23"/>
  <c r="D813" i="23"/>
  <c r="E813" i="23"/>
  <c r="F813" i="23"/>
  <c r="G813" i="23"/>
  <c r="H813" i="23"/>
  <c r="I813" i="23"/>
  <c r="B814" i="23"/>
  <c r="C814" i="23"/>
  <c r="D814" i="23"/>
  <c r="E814" i="23"/>
  <c r="F814" i="23"/>
  <c r="G814" i="23"/>
  <c r="H814" i="23"/>
  <c r="I814" i="23"/>
  <c r="B815" i="23"/>
  <c r="C815" i="23"/>
  <c r="D815" i="23"/>
  <c r="E815" i="23"/>
  <c r="F815" i="23"/>
  <c r="G815" i="23"/>
  <c r="H815" i="23"/>
  <c r="I815" i="23"/>
  <c r="B809" i="22"/>
  <c r="C809" i="22"/>
  <c r="D809" i="22"/>
  <c r="E809" i="22"/>
  <c r="F809" i="22"/>
  <c r="G809" i="22"/>
  <c r="H809" i="22"/>
  <c r="I809" i="22"/>
  <c r="J809" i="22"/>
  <c r="K809" i="22"/>
  <c r="B810" i="22"/>
  <c r="C810" i="22"/>
  <c r="D810" i="22"/>
  <c r="E810" i="22"/>
  <c r="F810" i="22"/>
  <c r="G810" i="22"/>
  <c r="H810" i="22"/>
  <c r="I810" i="22"/>
  <c r="J810" i="22"/>
  <c r="K810" i="22"/>
  <c r="B811" i="22"/>
  <c r="C811" i="22"/>
  <c r="D811" i="22"/>
  <c r="E811" i="22"/>
  <c r="F811" i="22"/>
  <c r="G811" i="22"/>
  <c r="H811" i="22"/>
  <c r="I811" i="22"/>
  <c r="J811" i="22"/>
  <c r="K811" i="22"/>
  <c r="B812" i="22"/>
  <c r="C812" i="22"/>
  <c r="D812" i="22"/>
  <c r="E812" i="22"/>
  <c r="F812" i="22"/>
  <c r="G812" i="22"/>
  <c r="H812" i="22"/>
  <c r="I812" i="22"/>
  <c r="J812" i="22"/>
  <c r="K812" i="22"/>
  <c r="B813" i="22"/>
  <c r="C813" i="22"/>
  <c r="D813" i="22"/>
  <c r="E813" i="22"/>
  <c r="F813" i="22"/>
  <c r="G813" i="22"/>
  <c r="H813" i="22"/>
  <c r="I813" i="22"/>
  <c r="J813" i="22"/>
  <c r="K813" i="22"/>
  <c r="B814" i="22"/>
  <c r="C814" i="22"/>
  <c r="D814" i="22"/>
  <c r="E814" i="22"/>
  <c r="F814" i="22"/>
  <c r="G814" i="22"/>
  <c r="H814" i="22"/>
  <c r="I814" i="22"/>
  <c r="J814" i="22"/>
  <c r="K814" i="22"/>
  <c r="B815" i="22"/>
  <c r="C815" i="22"/>
  <c r="D815" i="22"/>
  <c r="E815" i="22"/>
  <c r="F815" i="22"/>
  <c r="G815" i="22"/>
  <c r="H815" i="22"/>
  <c r="I815" i="22"/>
  <c r="J815" i="22"/>
  <c r="K815" i="22"/>
  <c r="B809" i="21"/>
  <c r="C809" i="21"/>
  <c r="D809" i="21"/>
  <c r="E809" i="21"/>
  <c r="F809" i="21"/>
  <c r="G809" i="21"/>
  <c r="H809" i="21"/>
  <c r="I809" i="21"/>
  <c r="J809" i="21"/>
  <c r="K809" i="21"/>
  <c r="B810" i="21"/>
  <c r="C810" i="21"/>
  <c r="D810" i="21"/>
  <c r="E810" i="21"/>
  <c r="F810" i="21"/>
  <c r="G810" i="21"/>
  <c r="H810" i="21"/>
  <c r="I810" i="21"/>
  <c r="J810" i="21"/>
  <c r="K810" i="21"/>
  <c r="B811" i="21"/>
  <c r="C811" i="21"/>
  <c r="D811" i="21"/>
  <c r="E811" i="21"/>
  <c r="F811" i="21"/>
  <c r="G811" i="21"/>
  <c r="H811" i="21"/>
  <c r="I811" i="21"/>
  <c r="J811" i="21"/>
  <c r="K811" i="21"/>
  <c r="B812" i="21"/>
  <c r="C812" i="21"/>
  <c r="D812" i="21"/>
  <c r="E812" i="21"/>
  <c r="F812" i="21"/>
  <c r="G812" i="21"/>
  <c r="H812" i="21"/>
  <c r="I812" i="21"/>
  <c r="J812" i="21"/>
  <c r="K812" i="21"/>
  <c r="B813" i="21"/>
  <c r="C813" i="21"/>
  <c r="D813" i="21"/>
  <c r="E813" i="21"/>
  <c r="F813" i="21"/>
  <c r="G813" i="21"/>
  <c r="H813" i="21"/>
  <c r="I813" i="21"/>
  <c r="J813" i="21"/>
  <c r="K813" i="21"/>
  <c r="B814" i="21"/>
  <c r="C814" i="21"/>
  <c r="D814" i="21"/>
  <c r="E814" i="21"/>
  <c r="F814" i="21"/>
  <c r="G814" i="21"/>
  <c r="H814" i="21"/>
  <c r="I814" i="21"/>
  <c r="J814" i="21"/>
  <c r="K814" i="21"/>
  <c r="B815" i="21"/>
  <c r="C815" i="21"/>
  <c r="D815" i="21"/>
  <c r="E815" i="21"/>
  <c r="F815" i="21"/>
  <c r="G815" i="21"/>
  <c r="H815" i="21"/>
  <c r="I815" i="21"/>
  <c r="J815" i="21"/>
  <c r="K815" i="21"/>
  <c r="B809" i="19"/>
  <c r="C809" i="19"/>
  <c r="D809" i="19"/>
  <c r="E809" i="19"/>
  <c r="F809" i="19"/>
  <c r="G809" i="19"/>
  <c r="M809" i="19" s="1"/>
  <c r="H809" i="19"/>
  <c r="N809" i="19" s="1"/>
  <c r="I809" i="19"/>
  <c r="J809" i="19"/>
  <c r="K809" i="19"/>
  <c r="L809" i="19"/>
  <c r="O809" i="19"/>
  <c r="B810" i="19"/>
  <c r="C810" i="19"/>
  <c r="D810" i="19"/>
  <c r="E810" i="19"/>
  <c r="F810" i="19"/>
  <c r="G810" i="19"/>
  <c r="H810" i="19"/>
  <c r="I810" i="19"/>
  <c r="J810" i="19"/>
  <c r="O810" i="19" s="1"/>
  <c r="K810" i="19"/>
  <c r="L810" i="19"/>
  <c r="M810" i="19"/>
  <c r="N810" i="19"/>
  <c r="B811" i="19"/>
  <c r="C811" i="19"/>
  <c r="D811" i="19"/>
  <c r="E811" i="19"/>
  <c r="O811" i="19" s="1"/>
  <c r="F811" i="19"/>
  <c r="G811" i="19"/>
  <c r="H811" i="19"/>
  <c r="N811" i="19" s="1"/>
  <c r="I811" i="19"/>
  <c r="J811" i="19"/>
  <c r="K811" i="19"/>
  <c r="L811" i="19"/>
  <c r="B812" i="19"/>
  <c r="C812" i="19"/>
  <c r="D812" i="19"/>
  <c r="E812" i="19"/>
  <c r="F812" i="19"/>
  <c r="G812" i="19"/>
  <c r="M812" i="19" s="1"/>
  <c r="H812" i="19"/>
  <c r="I812" i="19"/>
  <c r="J812" i="19"/>
  <c r="K812" i="19"/>
  <c r="L812" i="19"/>
  <c r="N812" i="19"/>
  <c r="O812" i="19"/>
  <c r="B813" i="19"/>
  <c r="C813" i="19"/>
  <c r="D813" i="19"/>
  <c r="E813" i="19"/>
  <c r="F813" i="19"/>
  <c r="G813" i="19"/>
  <c r="M813" i="19" s="1"/>
  <c r="H813" i="19"/>
  <c r="N813" i="19" s="1"/>
  <c r="I813" i="19"/>
  <c r="J813" i="19"/>
  <c r="K813" i="19"/>
  <c r="L813" i="19"/>
  <c r="O813" i="19"/>
  <c r="B814" i="19"/>
  <c r="C814" i="19"/>
  <c r="D814" i="19"/>
  <c r="E814" i="19"/>
  <c r="F814" i="19"/>
  <c r="G814" i="19"/>
  <c r="H814" i="19"/>
  <c r="I814" i="19"/>
  <c r="J814" i="19"/>
  <c r="O814" i="19" s="1"/>
  <c r="K814" i="19"/>
  <c r="L814" i="19"/>
  <c r="M814" i="19"/>
  <c r="N814" i="19"/>
  <c r="B815" i="19"/>
  <c r="C815" i="19"/>
  <c r="D815" i="19"/>
  <c r="E815" i="19"/>
  <c r="O815" i="19" s="1"/>
  <c r="F815" i="19"/>
  <c r="G815" i="19"/>
  <c r="H815" i="19"/>
  <c r="N815" i="19" s="1"/>
  <c r="I815" i="19"/>
  <c r="J815" i="19"/>
  <c r="K815" i="19"/>
  <c r="L815" i="19"/>
  <c r="M815" i="19"/>
  <c r="B808" i="1"/>
  <c r="C808" i="1"/>
  <c r="E808" i="1"/>
  <c r="G808" i="1"/>
  <c r="H808" i="1"/>
  <c r="AH809" i="1" s="1"/>
  <c r="I808" i="1"/>
  <c r="J808" i="1"/>
  <c r="AI808" i="1" s="1"/>
  <c r="K808" i="1"/>
  <c r="M808" i="1"/>
  <c r="N808" i="1"/>
  <c r="O808" i="1"/>
  <c r="AC808" i="1" s="1"/>
  <c r="Z808" i="1"/>
  <c r="AA808" i="1"/>
  <c r="AE808" i="1"/>
  <c r="AF808" i="1"/>
  <c r="AN808" i="1" s="1"/>
  <c r="AG808" i="1"/>
  <c r="AH808" i="1"/>
  <c r="AJ808" i="1"/>
  <c r="AK808" i="1"/>
  <c r="AL808" i="1"/>
  <c r="AO808" i="1"/>
  <c r="AQ808" i="1"/>
  <c r="AR808" i="1"/>
  <c r="AS808" i="1"/>
  <c r="AU808" i="1"/>
  <c r="AV808" i="1"/>
  <c r="AW808" i="1"/>
  <c r="AX808" i="1"/>
  <c r="AZ808" i="1"/>
  <c r="BA808" i="1"/>
  <c r="BD808" i="1"/>
  <c r="BE808" i="1"/>
  <c r="BF808" i="1"/>
  <c r="BG808" i="1"/>
  <c r="BH808" i="1"/>
  <c r="BI808" i="1"/>
  <c r="BJ808" i="1"/>
  <c r="B809" i="1"/>
  <c r="C809" i="1"/>
  <c r="E809" i="1"/>
  <c r="G809" i="1"/>
  <c r="AS809" i="1" s="1"/>
  <c r="H809" i="1"/>
  <c r="I809" i="1"/>
  <c r="J809" i="1"/>
  <c r="AI810" i="1" s="1"/>
  <c r="K809" i="1"/>
  <c r="M809" i="1"/>
  <c r="N809" i="1"/>
  <c r="Z809" i="1" s="1"/>
  <c r="O809" i="1"/>
  <c r="Q809" i="1"/>
  <c r="R809" i="1" s="1"/>
  <c r="AA809" i="1"/>
  <c r="AB809" i="1"/>
  <c r="AC809" i="1"/>
  <c r="AE809" i="1"/>
  <c r="BA809" i="1" s="1"/>
  <c r="AF809" i="1"/>
  <c r="AG809" i="1"/>
  <c r="AJ809" i="1"/>
  <c r="AL809" i="1"/>
  <c r="AO809" i="1"/>
  <c r="AQ809" i="1"/>
  <c r="AR809" i="1"/>
  <c r="AT809" i="1"/>
  <c r="AV809" i="1"/>
  <c r="AW809" i="1"/>
  <c r="AX809" i="1"/>
  <c r="AZ809" i="1"/>
  <c r="BB809" i="1"/>
  <c r="BC809" i="1"/>
  <c r="BE809" i="1"/>
  <c r="BF809" i="1"/>
  <c r="BG809" i="1"/>
  <c r="BH809" i="1"/>
  <c r="B810" i="1"/>
  <c r="AE810" i="1" s="1"/>
  <c r="C810" i="1"/>
  <c r="E810" i="1"/>
  <c r="G810" i="1"/>
  <c r="BI810" i="1" s="1"/>
  <c r="H810" i="1"/>
  <c r="I810" i="1"/>
  <c r="J810" i="1"/>
  <c r="K810" i="1"/>
  <c r="M810" i="1"/>
  <c r="BJ810" i="1" s="1"/>
  <c r="N810" i="1"/>
  <c r="O810" i="1"/>
  <c r="Q810" i="1"/>
  <c r="R810" i="1" s="1"/>
  <c r="Z810" i="1"/>
  <c r="AB810" i="1"/>
  <c r="AC810" i="1"/>
  <c r="AF810" i="1"/>
  <c r="AG810" i="1"/>
  <c r="AH810" i="1"/>
  <c r="AL810" i="1"/>
  <c r="AO810" i="1"/>
  <c r="AR810" i="1"/>
  <c r="AT810" i="1"/>
  <c r="AV810" i="1"/>
  <c r="AX810" i="1"/>
  <c r="BB810" i="1"/>
  <c r="BC810" i="1"/>
  <c r="BD810" i="1"/>
  <c r="BE810" i="1"/>
  <c r="BF810" i="1"/>
  <c r="BG810" i="1"/>
  <c r="BH810" i="1"/>
  <c r="B811" i="1"/>
  <c r="AE811" i="1" s="1"/>
  <c r="AN811" i="1" s="1"/>
  <c r="C811" i="1"/>
  <c r="E811" i="1"/>
  <c r="BC811" i="1" s="1"/>
  <c r="G811" i="1"/>
  <c r="H811" i="1"/>
  <c r="Q811" i="1" s="1"/>
  <c r="R811" i="1" s="1"/>
  <c r="I811" i="1"/>
  <c r="BH811" i="1" s="1"/>
  <c r="J811" i="1"/>
  <c r="K811" i="1"/>
  <c r="M811" i="1"/>
  <c r="AA811" i="1" s="1"/>
  <c r="N811" i="1"/>
  <c r="O811" i="1"/>
  <c r="AL812" i="1" s="1"/>
  <c r="Z811" i="1"/>
  <c r="AB811" i="1"/>
  <c r="AF811" i="1"/>
  <c r="AH811" i="1"/>
  <c r="AI811" i="1"/>
  <c r="AK811" i="1"/>
  <c r="AO811" i="1"/>
  <c r="AS811" i="1"/>
  <c r="AT811" i="1"/>
  <c r="AU811" i="1"/>
  <c r="AW811" i="1"/>
  <c r="AX811" i="1"/>
  <c r="BG811" i="1"/>
  <c r="BI811" i="1"/>
  <c r="BJ811" i="1"/>
  <c r="B812" i="1"/>
  <c r="C812" i="1"/>
  <c r="E812" i="1"/>
  <c r="G812" i="1"/>
  <c r="AS812" i="1" s="1"/>
  <c r="H812" i="1"/>
  <c r="AH813" i="1" s="1"/>
  <c r="I812" i="1"/>
  <c r="J812" i="1"/>
  <c r="AI812" i="1" s="1"/>
  <c r="K812" i="1"/>
  <c r="M812" i="1"/>
  <c r="BJ812" i="1" s="1"/>
  <c r="N812" i="1"/>
  <c r="Z812" i="1" s="1"/>
  <c r="O812" i="1"/>
  <c r="AC812" i="1" s="1"/>
  <c r="AE812" i="1"/>
  <c r="AG812" i="1"/>
  <c r="AK812" i="1"/>
  <c r="AQ812" i="1"/>
  <c r="AR812" i="1"/>
  <c r="AU812" i="1"/>
  <c r="AV812" i="1"/>
  <c r="AW812" i="1"/>
  <c r="AZ812" i="1"/>
  <c r="BD812" i="1"/>
  <c r="BE812" i="1"/>
  <c r="BF812" i="1"/>
  <c r="BG812" i="1"/>
  <c r="BH812" i="1"/>
  <c r="BI812" i="1"/>
  <c r="B813" i="1"/>
  <c r="C813" i="1"/>
  <c r="E813" i="1"/>
  <c r="G813" i="1"/>
  <c r="AS813" i="1" s="1"/>
  <c r="H813" i="1"/>
  <c r="AB813" i="1" s="1"/>
  <c r="I813" i="1"/>
  <c r="J813" i="1"/>
  <c r="AI814" i="1" s="1"/>
  <c r="K813" i="1"/>
  <c r="M813" i="1"/>
  <c r="N813" i="1"/>
  <c r="Z813" i="1" s="1"/>
  <c r="O813" i="1"/>
  <c r="AC813" i="1" s="1"/>
  <c r="Q813" i="1"/>
  <c r="R813" i="1" s="1"/>
  <c r="AA813" i="1"/>
  <c r="AE813" i="1"/>
  <c r="BA813" i="1" s="1"/>
  <c r="AF813" i="1"/>
  <c r="AG813" i="1"/>
  <c r="AJ813" i="1"/>
  <c r="AO813" i="1"/>
  <c r="AQ813" i="1"/>
  <c r="AR813" i="1"/>
  <c r="AT813" i="1"/>
  <c r="AV813" i="1"/>
  <c r="AW813" i="1"/>
  <c r="AX813" i="1"/>
  <c r="AZ813" i="1"/>
  <c r="BB813" i="1"/>
  <c r="BC813" i="1"/>
  <c r="BE813" i="1"/>
  <c r="BF813" i="1"/>
  <c r="BG813" i="1"/>
  <c r="BH813" i="1"/>
  <c r="B814" i="1"/>
  <c r="AE814" i="1" s="1"/>
  <c r="C814" i="1"/>
  <c r="E814" i="1"/>
  <c r="G814" i="1"/>
  <c r="BI814" i="1" s="1"/>
  <c r="H814" i="1"/>
  <c r="AB814" i="1" s="1"/>
  <c r="I814" i="1"/>
  <c r="J814" i="1"/>
  <c r="K814" i="1"/>
  <c r="M814" i="1"/>
  <c r="BJ814" i="1" s="1"/>
  <c r="N814" i="1"/>
  <c r="O814" i="1"/>
  <c r="Q814" i="1"/>
  <c r="R814" i="1" s="1"/>
  <c r="Z814" i="1"/>
  <c r="AC814" i="1"/>
  <c r="AF814" i="1"/>
  <c r="AG814" i="1"/>
  <c r="AH814" i="1"/>
  <c r="AL814" i="1"/>
  <c r="AO814" i="1"/>
  <c r="AR814" i="1"/>
  <c r="AT814" i="1"/>
  <c r="AV814" i="1"/>
  <c r="AX814" i="1"/>
  <c r="BB814" i="1"/>
  <c r="BC814" i="1"/>
  <c r="BD814" i="1"/>
  <c r="BE814" i="1"/>
  <c r="BF814" i="1"/>
  <c r="BG814" i="1"/>
  <c r="BH814" i="1"/>
  <c r="M929" i="28" l="1"/>
  <c r="M927" i="28"/>
  <c r="N924" i="28"/>
  <c r="M811" i="19"/>
  <c r="BA811" i="1"/>
  <c r="BA810" i="1"/>
  <c r="AN810" i="1"/>
  <c r="BA814" i="1"/>
  <c r="AN814" i="1"/>
  <c r="AQ814" i="1"/>
  <c r="AB812" i="1"/>
  <c r="AQ810" i="1"/>
  <c r="AB808" i="1"/>
  <c r="AL813" i="1"/>
  <c r="BC812" i="1"/>
  <c r="AT812" i="1"/>
  <c r="AJ812" i="1"/>
  <c r="AA812" i="1"/>
  <c r="AR811" i="1"/>
  <c r="BC808" i="1"/>
  <c r="AT808" i="1"/>
  <c r="AZ814" i="1"/>
  <c r="AN813" i="1"/>
  <c r="BB811" i="1"/>
  <c r="AZ810" i="1"/>
  <c r="AN809" i="1"/>
  <c r="AW814" i="1"/>
  <c r="BD813" i="1"/>
  <c r="AU813" i="1"/>
  <c r="AK813" i="1"/>
  <c r="BB812" i="1"/>
  <c r="AZ811" i="1"/>
  <c r="AQ811" i="1"/>
  <c r="AG811" i="1"/>
  <c r="AW810" i="1"/>
  <c r="BD809" i="1"/>
  <c r="AU809" i="1"/>
  <c r="AK809" i="1"/>
  <c r="BB808" i="1"/>
  <c r="AU814" i="1"/>
  <c r="AK814" i="1"/>
  <c r="BJ813" i="1"/>
  <c r="AI813" i="1"/>
  <c r="Q812" i="1"/>
  <c r="R812" i="1" s="1"/>
  <c r="BF811" i="1"/>
  <c r="AU810" i="1"/>
  <c r="AK810" i="1"/>
  <c r="BJ809" i="1"/>
  <c r="AI809" i="1"/>
  <c r="Q808" i="1"/>
  <c r="R808" i="1" s="1"/>
  <c r="AH812" i="1"/>
  <c r="AJ814" i="1"/>
  <c r="AA814" i="1"/>
  <c r="BI813" i="1"/>
  <c r="AX812" i="1"/>
  <c r="AF812" i="1"/>
  <c r="BE811" i="1"/>
  <c r="AV811" i="1"/>
  <c r="AL811" i="1"/>
  <c r="AC811" i="1"/>
  <c r="AJ810" i="1"/>
  <c r="AA810" i="1"/>
  <c r="BI809" i="1"/>
  <c r="BD811" i="1"/>
  <c r="AS810" i="1"/>
  <c r="AS814" i="1"/>
  <c r="AJ811" i="1"/>
  <c r="B801" i="1"/>
  <c r="B802" i="19" s="1"/>
  <c r="C801" i="1"/>
  <c r="C802" i="19" s="1"/>
  <c r="E801" i="1"/>
  <c r="G801" i="1"/>
  <c r="E802" i="19" s="1"/>
  <c r="H801" i="1"/>
  <c r="Q801" i="1" s="1"/>
  <c r="I801" i="1"/>
  <c r="J801" i="1"/>
  <c r="K801" i="1"/>
  <c r="I802" i="19" s="1"/>
  <c r="I914" i="28" s="1"/>
  <c r="M801" i="1"/>
  <c r="J802" i="19" s="1"/>
  <c r="N801" i="1"/>
  <c r="O801" i="1"/>
  <c r="AC801" i="1" s="1"/>
  <c r="B802" i="1"/>
  <c r="C802" i="1"/>
  <c r="C803" i="19" s="1"/>
  <c r="E802" i="1"/>
  <c r="D803" i="19" s="1"/>
  <c r="G802" i="1"/>
  <c r="H802" i="1"/>
  <c r="F803" i="19" s="1"/>
  <c r="I802" i="1"/>
  <c r="G803" i="19" s="1"/>
  <c r="J802" i="1"/>
  <c r="K802" i="1"/>
  <c r="I803" i="19" s="1"/>
  <c r="I915" i="28" s="1"/>
  <c r="M802" i="1"/>
  <c r="N802" i="1"/>
  <c r="Z802" i="1" s="1"/>
  <c r="O802" i="1"/>
  <c r="L803" i="19" s="1"/>
  <c r="B803" i="1"/>
  <c r="B804" i="19" s="1"/>
  <c r="C803" i="1"/>
  <c r="C804" i="19" s="1"/>
  <c r="E803" i="1"/>
  <c r="G803" i="1"/>
  <c r="H803" i="1"/>
  <c r="AB803" i="1" s="1"/>
  <c r="I803" i="1"/>
  <c r="G804" i="19" s="1"/>
  <c r="J803" i="1"/>
  <c r="K803" i="1"/>
  <c r="I804" i="19" s="1"/>
  <c r="I916" i="28" s="1"/>
  <c r="M803" i="1"/>
  <c r="J804" i="19" s="1"/>
  <c r="N803" i="1"/>
  <c r="Z803" i="1" s="1"/>
  <c r="O803" i="1"/>
  <c r="L804" i="19" s="1"/>
  <c r="B804" i="1"/>
  <c r="C804" i="1"/>
  <c r="C805" i="19" s="1"/>
  <c r="E804" i="1"/>
  <c r="G804" i="1"/>
  <c r="H804" i="1"/>
  <c r="I804" i="1"/>
  <c r="J804" i="1"/>
  <c r="H805" i="19" s="1"/>
  <c r="K804" i="1"/>
  <c r="I805" i="19" s="1"/>
  <c r="I917" i="28" s="1"/>
  <c r="M804" i="1"/>
  <c r="AA804" i="1" s="1"/>
  <c r="N804" i="1"/>
  <c r="K805" i="19" s="1"/>
  <c r="O804" i="1"/>
  <c r="BG804" i="1" s="1"/>
  <c r="B805" i="1"/>
  <c r="B806" i="19" s="1"/>
  <c r="C805" i="1"/>
  <c r="C806" i="19" s="1"/>
  <c r="E805" i="1"/>
  <c r="G805" i="1"/>
  <c r="E806" i="19" s="1"/>
  <c r="H805" i="1"/>
  <c r="Q805" i="1" s="1"/>
  <c r="I805" i="1"/>
  <c r="J805" i="1"/>
  <c r="K805" i="1"/>
  <c r="I806" i="19" s="1"/>
  <c r="I918" i="28" s="1"/>
  <c r="M805" i="1"/>
  <c r="J806" i="19" s="1"/>
  <c r="N805" i="1"/>
  <c r="O805" i="1"/>
  <c r="AC805" i="1" s="1"/>
  <c r="B806" i="1"/>
  <c r="C806" i="1"/>
  <c r="C807" i="19" s="1"/>
  <c r="E806" i="1"/>
  <c r="D807" i="19" s="1"/>
  <c r="G806" i="1"/>
  <c r="H806" i="1"/>
  <c r="I806" i="1"/>
  <c r="G807" i="19" s="1"/>
  <c r="J806" i="1"/>
  <c r="K806" i="1"/>
  <c r="I807" i="19" s="1"/>
  <c r="I919" i="28" s="1"/>
  <c r="M806" i="1"/>
  <c r="N806" i="1"/>
  <c r="Z806" i="1" s="1"/>
  <c r="O806" i="1"/>
  <c r="L807" i="19" s="1"/>
  <c r="B807" i="1"/>
  <c r="C807" i="1"/>
  <c r="C808" i="19" s="1"/>
  <c r="E807" i="1"/>
  <c r="G807" i="1"/>
  <c r="H807" i="1"/>
  <c r="I807" i="1"/>
  <c r="G808" i="19" s="1"/>
  <c r="J807" i="1"/>
  <c r="K807" i="1"/>
  <c r="I808" i="19" s="1"/>
  <c r="I920" i="28" s="1"/>
  <c r="M807" i="1"/>
  <c r="N807" i="1"/>
  <c r="Z807" i="1" s="1"/>
  <c r="O807" i="1"/>
  <c r="AC807" i="1" s="1"/>
  <c r="AO812" i="1" l="1"/>
  <c r="BA812" i="1"/>
  <c r="AN812" i="1"/>
  <c r="AB802" i="1"/>
  <c r="BD805" i="1"/>
  <c r="BG801" i="1"/>
  <c r="BB801" i="1"/>
  <c r="AS802" i="1"/>
  <c r="AT803" i="1"/>
  <c r="AS803" i="1"/>
  <c r="Q803" i="1"/>
  <c r="R803" i="1" s="1"/>
  <c r="AI806" i="1"/>
  <c r="AT804" i="1"/>
  <c r="AR807" i="1"/>
  <c r="BI801" i="1"/>
  <c r="AR803" i="1"/>
  <c r="BJ807" i="1"/>
  <c r="BF806" i="1"/>
  <c r="BG802" i="1"/>
  <c r="BI807" i="1"/>
  <c r="AS805" i="1"/>
  <c r="AB801" i="1"/>
  <c r="BI803" i="1"/>
  <c r="AL802" i="1"/>
  <c r="AG806" i="1"/>
  <c r="BH805" i="1"/>
  <c r="AS806" i="1"/>
  <c r="AT807" i="1"/>
  <c r="AI802" i="1"/>
  <c r="BD801" i="1"/>
  <c r="AX807" i="1"/>
  <c r="AQ804" i="1"/>
  <c r="AC802" i="1"/>
  <c r="BG806" i="1"/>
  <c r="AR806" i="1"/>
  <c r="BG807" i="1"/>
  <c r="BG805" i="1"/>
  <c r="BD804" i="1"/>
  <c r="AU805" i="1"/>
  <c r="AG802" i="1"/>
  <c r="BC801" i="1"/>
  <c r="BH801" i="1"/>
  <c r="AF807" i="1"/>
  <c r="AO807" i="1" s="1"/>
  <c r="AS807" i="1"/>
  <c r="AL806" i="1"/>
  <c r="AH806" i="1"/>
  <c r="AW805" i="1"/>
  <c r="BH806" i="1"/>
  <c r="BE806" i="1"/>
  <c r="AQ806" i="1"/>
  <c r="BJ804" i="1"/>
  <c r="AS804" i="1"/>
  <c r="I921" i="28"/>
  <c r="F808" i="19"/>
  <c r="BI802" i="1"/>
  <c r="G806" i="19"/>
  <c r="G807" i="22" s="1"/>
  <c r="BE804" i="1"/>
  <c r="BH803" i="1"/>
  <c r="BH802" i="1"/>
  <c r="J805" i="19"/>
  <c r="J917" i="28" s="1"/>
  <c r="AZ804" i="1"/>
  <c r="B805" i="19"/>
  <c r="B806" i="22" s="1"/>
  <c r="AC806" i="1"/>
  <c r="AK805" i="1"/>
  <c r="R805" i="1"/>
  <c r="BH804" i="1"/>
  <c r="AA803" i="1"/>
  <c r="BF802" i="1"/>
  <c r="AA801" i="1"/>
  <c r="E804" i="19"/>
  <c r="O804" i="19" s="1"/>
  <c r="AQ807" i="1"/>
  <c r="AA805" i="1"/>
  <c r="BD802" i="1"/>
  <c r="AJ803" i="1"/>
  <c r="AQ802" i="1"/>
  <c r="BE801" i="1"/>
  <c r="BH807" i="1"/>
  <c r="AC804" i="1"/>
  <c r="AR802" i="1"/>
  <c r="BJ801" i="1"/>
  <c r="F802" i="19"/>
  <c r="F803" i="21" s="1"/>
  <c r="C806" i="22"/>
  <c r="C918" i="28"/>
  <c r="C806" i="21"/>
  <c r="C804" i="21"/>
  <c r="C804" i="22"/>
  <c r="C916" i="28"/>
  <c r="O802" i="19"/>
  <c r="D803" i="23"/>
  <c r="E807" i="23"/>
  <c r="E803" i="23"/>
  <c r="C803" i="23"/>
  <c r="G808" i="22"/>
  <c r="G920" i="28"/>
  <c r="G808" i="21"/>
  <c r="C917" i="28"/>
  <c r="C805" i="21"/>
  <c r="C805" i="22"/>
  <c r="I803" i="23"/>
  <c r="C803" i="21"/>
  <c r="C803" i="22"/>
  <c r="C915" i="28"/>
  <c r="I807" i="23"/>
  <c r="C807" i="23"/>
  <c r="O806" i="19"/>
  <c r="G804" i="22"/>
  <c r="G916" i="28"/>
  <c r="G804" i="21"/>
  <c r="C808" i="21"/>
  <c r="C808" i="22"/>
  <c r="C920" i="28"/>
  <c r="C807" i="21"/>
  <c r="C807" i="22"/>
  <c r="C919" i="28"/>
  <c r="K804" i="21"/>
  <c r="K804" i="22"/>
  <c r="L916" i="28"/>
  <c r="AG807" i="1"/>
  <c r="BI806" i="1"/>
  <c r="BJ805" i="1"/>
  <c r="AT805" i="1"/>
  <c r="Z805" i="1"/>
  <c r="BB804" i="1"/>
  <c r="Z804" i="1"/>
  <c r="AG805" i="1"/>
  <c r="AQ803" i="1"/>
  <c r="AH802" i="1"/>
  <c r="E808" i="19"/>
  <c r="F806" i="19"/>
  <c r="D804" i="19"/>
  <c r="G804" i="23" s="1"/>
  <c r="H803" i="19"/>
  <c r="BE805" i="1"/>
  <c r="L808" i="19"/>
  <c r="D808" i="19"/>
  <c r="E808" i="23" s="1"/>
  <c r="H807" i="19"/>
  <c r="K804" i="19"/>
  <c r="J805" i="21" s="1"/>
  <c r="L802" i="19"/>
  <c r="D802" i="19"/>
  <c r="D803" i="21" s="1"/>
  <c r="AB807" i="1"/>
  <c r="AE806" i="1"/>
  <c r="AV804" i="1"/>
  <c r="BE802" i="1"/>
  <c r="AE802" i="1"/>
  <c r="K808" i="19"/>
  <c r="L806" i="19"/>
  <c r="K807" i="21" s="1"/>
  <c r="D806" i="19"/>
  <c r="D807" i="21" s="1"/>
  <c r="G805" i="19"/>
  <c r="K802" i="19"/>
  <c r="AA807" i="1"/>
  <c r="AH807" i="1"/>
  <c r="BC805" i="1"/>
  <c r="AE805" i="1"/>
  <c r="AL804" i="1"/>
  <c r="AH803" i="1"/>
  <c r="J808" i="19"/>
  <c r="B808" i="19"/>
  <c r="F807" i="19"/>
  <c r="F920" i="28" s="1"/>
  <c r="K806" i="19"/>
  <c r="F805" i="19"/>
  <c r="E803" i="19"/>
  <c r="J807" i="19"/>
  <c r="AZ807" i="1"/>
  <c r="BD806" i="1"/>
  <c r="AB806" i="1"/>
  <c r="BB805" i="1"/>
  <c r="AJ805" i="1"/>
  <c r="AW802" i="1"/>
  <c r="R801" i="1"/>
  <c r="E807" i="19"/>
  <c r="E805" i="19"/>
  <c r="H804" i="19"/>
  <c r="H805" i="21" s="1"/>
  <c r="Q807" i="1"/>
  <c r="R807" i="1" s="1"/>
  <c r="AV806" i="1"/>
  <c r="AX805" i="1"/>
  <c r="AF805" i="1"/>
  <c r="BI805" i="1"/>
  <c r="BI804" i="1"/>
  <c r="AI804" i="1"/>
  <c r="AZ803" i="1"/>
  <c r="BJ803" i="1"/>
  <c r="AV802" i="1"/>
  <c r="Z801" i="1"/>
  <c r="H808" i="19"/>
  <c r="L805" i="19"/>
  <c r="D805" i="19"/>
  <c r="K803" i="19"/>
  <c r="H802" i="19"/>
  <c r="B807" i="19"/>
  <c r="B807" i="23" s="1"/>
  <c r="AB805" i="1"/>
  <c r="AH804" i="1"/>
  <c r="AX803" i="1"/>
  <c r="K807" i="19"/>
  <c r="H806" i="19"/>
  <c r="F804" i="19"/>
  <c r="J803" i="19"/>
  <c r="I804" i="21" s="1"/>
  <c r="B803" i="19"/>
  <c r="B804" i="22" s="1"/>
  <c r="G802" i="19"/>
  <c r="G915" i="28" s="1"/>
  <c r="AW806" i="1"/>
  <c r="AF803" i="1"/>
  <c r="BF807" i="1"/>
  <c r="AW807" i="1"/>
  <c r="AE807" i="1"/>
  <c r="AU806" i="1"/>
  <c r="AK806" i="1"/>
  <c r="AI805" i="1"/>
  <c r="AG804" i="1"/>
  <c r="Q804" i="1"/>
  <c r="R804" i="1" s="1"/>
  <c r="BF803" i="1"/>
  <c r="AW803" i="1"/>
  <c r="AE803" i="1"/>
  <c r="AU802" i="1"/>
  <c r="AK802" i="1"/>
  <c r="BE807" i="1"/>
  <c r="AV807" i="1"/>
  <c r="AL807" i="1"/>
  <c r="BC806" i="1"/>
  <c r="AT806" i="1"/>
  <c r="AJ806" i="1"/>
  <c r="AA806" i="1"/>
  <c r="AR805" i="1"/>
  <c r="AH805" i="1"/>
  <c r="AX804" i="1"/>
  <c r="AF804" i="1"/>
  <c r="BE803" i="1"/>
  <c r="AV803" i="1"/>
  <c r="AL803" i="1"/>
  <c r="AC803" i="1"/>
  <c r="BC802" i="1"/>
  <c r="AT802" i="1"/>
  <c r="AJ802" i="1"/>
  <c r="AA802" i="1"/>
  <c r="BD807" i="1"/>
  <c r="AU807" i="1"/>
  <c r="AK807" i="1"/>
  <c r="BJ806" i="1"/>
  <c r="BB806" i="1"/>
  <c r="AZ805" i="1"/>
  <c r="AQ805" i="1"/>
  <c r="BF804" i="1"/>
  <c r="AW804" i="1"/>
  <c r="AE804" i="1"/>
  <c r="BD803" i="1"/>
  <c r="AU803" i="1"/>
  <c r="AK803" i="1"/>
  <c r="BJ802" i="1"/>
  <c r="BB802" i="1"/>
  <c r="AZ801" i="1"/>
  <c r="AJ807" i="1"/>
  <c r="AG803" i="1"/>
  <c r="AR804" i="1"/>
  <c r="BG803" i="1"/>
  <c r="BC807" i="1"/>
  <c r="BC803" i="1"/>
  <c r="BB807" i="1"/>
  <c r="AI807" i="1"/>
  <c r="AZ806" i="1"/>
  <c r="Q806" i="1"/>
  <c r="R806" i="1" s="1"/>
  <c r="BF805" i="1"/>
  <c r="AU804" i="1"/>
  <c r="AK804" i="1"/>
  <c r="AB804" i="1"/>
  <c r="BB803" i="1"/>
  <c r="AI803" i="1"/>
  <c r="AZ802" i="1"/>
  <c r="Q802" i="1"/>
  <c r="R802" i="1" s="1"/>
  <c r="BF801" i="1"/>
  <c r="AX806" i="1"/>
  <c r="AF806" i="1"/>
  <c r="AV805" i="1"/>
  <c r="AL805" i="1"/>
  <c r="BC804" i="1"/>
  <c r="AJ804" i="1"/>
  <c r="AX802" i="1"/>
  <c r="AF802" i="1"/>
  <c r="B794" i="1"/>
  <c r="B795" i="19" s="1"/>
  <c r="C794" i="1"/>
  <c r="C795" i="19" s="1"/>
  <c r="E794" i="1"/>
  <c r="G794" i="1"/>
  <c r="H794" i="1"/>
  <c r="I794" i="1"/>
  <c r="G795" i="19" s="1"/>
  <c r="J794" i="1"/>
  <c r="H795" i="19" s="1"/>
  <c r="K794" i="1"/>
  <c r="I795" i="19" s="1"/>
  <c r="I906" i="28" s="1"/>
  <c r="M794" i="1"/>
  <c r="N794" i="1"/>
  <c r="K795" i="19" s="1"/>
  <c r="O794" i="1"/>
  <c r="B795" i="1"/>
  <c r="C795" i="1"/>
  <c r="C796" i="19" s="1"/>
  <c r="E795" i="1"/>
  <c r="G795" i="1"/>
  <c r="E796" i="19" s="1"/>
  <c r="H795" i="1"/>
  <c r="AB795" i="1" s="1"/>
  <c r="I795" i="1"/>
  <c r="J795" i="1"/>
  <c r="K795" i="1"/>
  <c r="I796" i="19" s="1"/>
  <c r="I907" i="28" s="1"/>
  <c r="M795" i="1"/>
  <c r="N795" i="1"/>
  <c r="O795" i="1"/>
  <c r="B796" i="1"/>
  <c r="B797" i="19" s="1"/>
  <c r="C796" i="1"/>
  <c r="C797" i="19" s="1"/>
  <c r="E796" i="1"/>
  <c r="D797" i="19" s="1"/>
  <c r="G796" i="1"/>
  <c r="H796" i="1"/>
  <c r="AB796" i="1" s="1"/>
  <c r="I796" i="1"/>
  <c r="G797" i="19" s="1"/>
  <c r="J796" i="1"/>
  <c r="H797" i="19" s="1"/>
  <c r="K796" i="1"/>
  <c r="I797" i="19" s="1"/>
  <c r="I908" i="28" s="1"/>
  <c r="M796" i="1"/>
  <c r="AA796" i="1" s="1"/>
  <c r="N796" i="1"/>
  <c r="O796" i="1"/>
  <c r="AC796" i="1" s="1"/>
  <c r="B797" i="1"/>
  <c r="B798" i="19" s="1"/>
  <c r="C797" i="1"/>
  <c r="C798" i="19" s="1"/>
  <c r="E797" i="1"/>
  <c r="D798" i="19" s="1"/>
  <c r="G797" i="1"/>
  <c r="E798" i="19" s="1"/>
  <c r="H797" i="1"/>
  <c r="I797" i="1"/>
  <c r="J797" i="1"/>
  <c r="H798" i="19" s="1"/>
  <c r="K797" i="1"/>
  <c r="I798" i="19" s="1"/>
  <c r="I909" i="28" s="1"/>
  <c r="M797" i="1"/>
  <c r="AA797" i="1" s="1"/>
  <c r="N797" i="1"/>
  <c r="K798" i="19" s="1"/>
  <c r="O797" i="1"/>
  <c r="AC797" i="1" s="1"/>
  <c r="B798" i="1"/>
  <c r="C798" i="1"/>
  <c r="C799" i="19" s="1"/>
  <c r="E798" i="1"/>
  <c r="G798" i="1"/>
  <c r="H798" i="1"/>
  <c r="F799" i="19" s="1"/>
  <c r="I798" i="1"/>
  <c r="G799" i="19" s="1"/>
  <c r="J798" i="1"/>
  <c r="H799" i="19" s="1"/>
  <c r="K798" i="1"/>
  <c r="I799" i="19" s="1"/>
  <c r="I910" i="28" s="1"/>
  <c r="M798" i="1"/>
  <c r="N798" i="1"/>
  <c r="Z798" i="1" s="1"/>
  <c r="O798" i="1"/>
  <c r="AC798" i="1" s="1"/>
  <c r="B799" i="1"/>
  <c r="B800" i="19" s="1"/>
  <c r="C799" i="1"/>
  <c r="C800" i="19" s="1"/>
  <c r="E799" i="1"/>
  <c r="G799" i="1"/>
  <c r="H799" i="1"/>
  <c r="AB799" i="1" s="1"/>
  <c r="I799" i="1"/>
  <c r="J799" i="1"/>
  <c r="K799" i="1"/>
  <c r="I800" i="19" s="1"/>
  <c r="I911" i="28" s="1"/>
  <c r="M799" i="1"/>
  <c r="N799" i="1"/>
  <c r="K800" i="19" s="1"/>
  <c r="O799" i="1"/>
  <c r="BG799" i="1" s="1"/>
  <c r="B800" i="1"/>
  <c r="C800" i="1"/>
  <c r="C801" i="19" s="1"/>
  <c r="C802" i="22" s="1"/>
  <c r="E800" i="1"/>
  <c r="AF801" i="1" s="1"/>
  <c r="G800" i="1"/>
  <c r="H800" i="1"/>
  <c r="I800" i="1"/>
  <c r="J800" i="1"/>
  <c r="AU801" i="1" s="1"/>
  <c r="K800" i="1"/>
  <c r="I801" i="19" s="1"/>
  <c r="I912" i="28" s="1"/>
  <c r="M800" i="1"/>
  <c r="N800" i="1"/>
  <c r="AW801" i="1" s="1"/>
  <c r="O800" i="1"/>
  <c r="AL801" i="1" s="1"/>
  <c r="B787" i="1"/>
  <c r="B788" i="19" s="1"/>
  <c r="C787" i="1"/>
  <c r="C788" i="19" s="1"/>
  <c r="E787" i="1"/>
  <c r="G787" i="1"/>
  <c r="H787" i="1"/>
  <c r="I787" i="1"/>
  <c r="G788" i="19" s="1"/>
  <c r="J787" i="1"/>
  <c r="K787" i="1"/>
  <c r="I788" i="19" s="1"/>
  <c r="I898" i="28" s="1"/>
  <c r="M787" i="1"/>
  <c r="J788" i="19" s="1"/>
  <c r="N787" i="1"/>
  <c r="Z787" i="1" s="1"/>
  <c r="O787" i="1"/>
  <c r="AC787" i="1" s="1"/>
  <c r="B788" i="1"/>
  <c r="B789" i="19" s="1"/>
  <c r="C788" i="1"/>
  <c r="C789" i="19" s="1"/>
  <c r="E788" i="1"/>
  <c r="G788" i="1"/>
  <c r="E789" i="19" s="1"/>
  <c r="H788" i="1"/>
  <c r="AB788" i="1" s="1"/>
  <c r="I788" i="1"/>
  <c r="G789" i="19" s="1"/>
  <c r="J788" i="1"/>
  <c r="H789" i="19" s="1"/>
  <c r="K788" i="1"/>
  <c r="I789" i="19" s="1"/>
  <c r="I899" i="28" s="1"/>
  <c r="M788" i="1"/>
  <c r="J789" i="19" s="1"/>
  <c r="N788" i="1"/>
  <c r="Z788" i="1" s="1"/>
  <c r="O788" i="1"/>
  <c r="L789" i="19" s="1"/>
  <c r="B789" i="1"/>
  <c r="B790" i="19" s="1"/>
  <c r="C789" i="1"/>
  <c r="C790" i="19" s="1"/>
  <c r="E789" i="1"/>
  <c r="G789" i="1"/>
  <c r="E790" i="19" s="1"/>
  <c r="H789" i="1"/>
  <c r="Q789" i="1" s="1"/>
  <c r="I789" i="1"/>
  <c r="J789" i="1"/>
  <c r="H790" i="19" s="1"/>
  <c r="K789" i="1"/>
  <c r="I790" i="19" s="1"/>
  <c r="I900" i="28" s="1"/>
  <c r="M789" i="1"/>
  <c r="J790" i="19" s="1"/>
  <c r="N789" i="1"/>
  <c r="Z789" i="1" s="1"/>
  <c r="O789" i="1"/>
  <c r="B790" i="1"/>
  <c r="C790" i="1"/>
  <c r="C791" i="19" s="1"/>
  <c r="E790" i="1"/>
  <c r="D791" i="19" s="1"/>
  <c r="G790" i="1"/>
  <c r="E791" i="19" s="1"/>
  <c r="H790" i="1"/>
  <c r="I790" i="1"/>
  <c r="J790" i="1"/>
  <c r="K790" i="1"/>
  <c r="I791" i="19" s="1"/>
  <c r="I901" i="28" s="1"/>
  <c r="M790" i="1"/>
  <c r="AA790" i="1" s="1"/>
  <c r="N790" i="1"/>
  <c r="Z790" i="1" s="1"/>
  <c r="O790" i="1"/>
  <c r="L791" i="19" s="1"/>
  <c r="B791" i="1"/>
  <c r="B792" i="19" s="1"/>
  <c r="C791" i="1"/>
  <c r="C792" i="19" s="1"/>
  <c r="E791" i="1"/>
  <c r="G791" i="1"/>
  <c r="H791" i="1"/>
  <c r="Q791" i="1" s="1"/>
  <c r="I791" i="1"/>
  <c r="G792" i="19" s="1"/>
  <c r="J791" i="1"/>
  <c r="K791" i="1"/>
  <c r="I792" i="19" s="1"/>
  <c r="I902" i="28" s="1"/>
  <c r="M791" i="1"/>
  <c r="N791" i="1"/>
  <c r="Z791" i="1" s="1"/>
  <c r="O791" i="1"/>
  <c r="AC791" i="1" s="1"/>
  <c r="B792" i="1"/>
  <c r="C792" i="1"/>
  <c r="C793" i="19" s="1"/>
  <c r="E792" i="1"/>
  <c r="G792" i="1"/>
  <c r="H792" i="1"/>
  <c r="AB792" i="1" s="1"/>
  <c r="I792" i="1"/>
  <c r="J792" i="1"/>
  <c r="H793" i="19" s="1"/>
  <c r="K792" i="1"/>
  <c r="I793" i="19" s="1"/>
  <c r="I903" i="28" s="1"/>
  <c r="M792" i="1"/>
  <c r="N792" i="1"/>
  <c r="O792" i="1"/>
  <c r="B793" i="1"/>
  <c r="B794" i="19" s="1"/>
  <c r="C793" i="1"/>
  <c r="C794" i="19" s="1"/>
  <c r="E793" i="1"/>
  <c r="D794" i="19" s="1"/>
  <c r="G793" i="1"/>
  <c r="E794" i="19" s="1"/>
  <c r="H793" i="1"/>
  <c r="F794" i="19" s="1"/>
  <c r="I793" i="1"/>
  <c r="G794" i="19" s="1"/>
  <c r="J793" i="1"/>
  <c r="H794" i="19" s="1"/>
  <c r="K793" i="1"/>
  <c r="I794" i="19" s="1"/>
  <c r="I904" i="28" s="1"/>
  <c r="M793" i="1"/>
  <c r="J794" i="19" s="1"/>
  <c r="N793" i="1"/>
  <c r="K794" i="19" s="1"/>
  <c r="O793" i="1"/>
  <c r="AC793" i="1" s="1"/>
  <c r="B773" i="1"/>
  <c r="B774" i="19" s="1"/>
  <c r="C773" i="1"/>
  <c r="C774" i="19" s="1"/>
  <c r="E773" i="1"/>
  <c r="D774" i="19" s="1"/>
  <c r="G773" i="1"/>
  <c r="E774" i="19" s="1"/>
  <c r="H773" i="1"/>
  <c r="I773" i="1"/>
  <c r="G774" i="19" s="1"/>
  <c r="J773" i="1"/>
  <c r="H774" i="19" s="1"/>
  <c r="K773" i="1"/>
  <c r="I774" i="19" s="1"/>
  <c r="I882" i="28" s="1"/>
  <c r="M773" i="1"/>
  <c r="N773" i="1"/>
  <c r="K774" i="19" s="1"/>
  <c r="O773" i="1"/>
  <c r="L774" i="19" s="1"/>
  <c r="B774" i="1"/>
  <c r="B775" i="19" s="1"/>
  <c r="C774" i="1"/>
  <c r="C775" i="19" s="1"/>
  <c r="E774" i="1"/>
  <c r="G774" i="1"/>
  <c r="E775" i="19" s="1"/>
  <c r="H774" i="1"/>
  <c r="F775" i="19" s="1"/>
  <c r="I774" i="1"/>
  <c r="J774" i="1"/>
  <c r="K774" i="1"/>
  <c r="I775" i="19" s="1"/>
  <c r="I883" i="28" s="1"/>
  <c r="M774" i="1"/>
  <c r="J775" i="19" s="1"/>
  <c r="N774" i="1"/>
  <c r="O774" i="1"/>
  <c r="AC774" i="1" s="1"/>
  <c r="B775" i="1"/>
  <c r="C775" i="1"/>
  <c r="C776" i="19" s="1"/>
  <c r="E775" i="1"/>
  <c r="G775" i="1"/>
  <c r="H775" i="1"/>
  <c r="I775" i="1"/>
  <c r="G776" i="19" s="1"/>
  <c r="J775" i="1"/>
  <c r="H776" i="19" s="1"/>
  <c r="K775" i="1"/>
  <c r="I776" i="19" s="1"/>
  <c r="I884" i="28" s="1"/>
  <c r="M775" i="1"/>
  <c r="J776" i="19" s="1"/>
  <c r="N775" i="1"/>
  <c r="O775" i="1"/>
  <c r="B776" i="1"/>
  <c r="B777" i="19" s="1"/>
  <c r="C776" i="1"/>
  <c r="C777" i="19" s="1"/>
  <c r="E776" i="1"/>
  <c r="G776" i="1"/>
  <c r="E777" i="19" s="1"/>
  <c r="H776" i="1"/>
  <c r="AB776" i="1" s="1"/>
  <c r="I776" i="1"/>
  <c r="J776" i="1"/>
  <c r="K776" i="1"/>
  <c r="I777" i="19" s="1"/>
  <c r="I885" i="28" s="1"/>
  <c r="M776" i="1"/>
  <c r="J777" i="19" s="1"/>
  <c r="N776" i="1"/>
  <c r="O776" i="1"/>
  <c r="B777" i="1"/>
  <c r="C777" i="1"/>
  <c r="C778" i="19" s="1"/>
  <c r="E777" i="1"/>
  <c r="G777" i="1"/>
  <c r="H777" i="1"/>
  <c r="I777" i="1"/>
  <c r="G778" i="19" s="1"/>
  <c r="J777" i="1"/>
  <c r="H778" i="19" s="1"/>
  <c r="K777" i="1"/>
  <c r="I778" i="19" s="1"/>
  <c r="I886" i="28" s="1"/>
  <c r="M777" i="1"/>
  <c r="N777" i="1"/>
  <c r="K778" i="19" s="1"/>
  <c r="O777" i="1"/>
  <c r="B778" i="1"/>
  <c r="C778" i="1"/>
  <c r="C779" i="19" s="1"/>
  <c r="E778" i="1"/>
  <c r="D779" i="19" s="1"/>
  <c r="G778" i="1"/>
  <c r="E779" i="19" s="1"/>
  <c r="H778" i="1"/>
  <c r="I778" i="1"/>
  <c r="G779" i="19" s="1"/>
  <c r="J778" i="1"/>
  <c r="K778" i="1"/>
  <c r="I779" i="19" s="1"/>
  <c r="I887" i="28" s="1"/>
  <c r="M778" i="1"/>
  <c r="N778" i="1"/>
  <c r="O778" i="1"/>
  <c r="AC778" i="1" s="1"/>
  <c r="B779" i="1"/>
  <c r="B780" i="19" s="1"/>
  <c r="C779" i="1"/>
  <c r="C780" i="19" s="1"/>
  <c r="E779" i="1"/>
  <c r="G779" i="1"/>
  <c r="H779" i="1"/>
  <c r="I779" i="1"/>
  <c r="G780" i="19" s="1"/>
  <c r="J779" i="1"/>
  <c r="H780" i="19" s="1"/>
  <c r="K779" i="1"/>
  <c r="I780" i="19" s="1"/>
  <c r="I888" i="28" s="1"/>
  <c r="M779" i="1"/>
  <c r="N779" i="1"/>
  <c r="K780" i="19" s="1"/>
  <c r="O779" i="1"/>
  <c r="L780" i="19" s="1"/>
  <c r="B780" i="1"/>
  <c r="B781" i="19" s="1"/>
  <c r="C780" i="1"/>
  <c r="C781" i="19" s="1"/>
  <c r="E780" i="1"/>
  <c r="G780" i="1"/>
  <c r="H780" i="1"/>
  <c r="Q780" i="1" s="1"/>
  <c r="I780" i="1"/>
  <c r="J780" i="1"/>
  <c r="K780" i="1"/>
  <c r="I781" i="19" s="1"/>
  <c r="I890" i="28" s="1"/>
  <c r="M780" i="1"/>
  <c r="J781" i="19" s="1"/>
  <c r="N780" i="1"/>
  <c r="K781" i="19" s="1"/>
  <c r="O780" i="1"/>
  <c r="L781" i="19" s="1"/>
  <c r="B781" i="1"/>
  <c r="C781" i="1"/>
  <c r="C782" i="19" s="1"/>
  <c r="E781" i="1"/>
  <c r="G781" i="1"/>
  <c r="H781" i="1"/>
  <c r="I781" i="1"/>
  <c r="G782" i="19" s="1"/>
  <c r="J781" i="1"/>
  <c r="K781" i="1"/>
  <c r="I782" i="19" s="1"/>
  <c r="I891" i="28" s="1"/>
  <c r="M781" i="1"/>
  <c r="N781" i="1"/>
  <c r="K782" i="19" s="1"/>
  <c r="O781" i="1"/>
  <c r="B782" i="1"/>
  <c r="C782" i="1"/>
  <c r="C783" i="19" s="1"/>
  <c r="E782" i="1"/>
  <c r="D783" i="19" s="1"/>
  <c r="G782" i="1"/>
  <c r="H782" i="1"/>
  <c r="Q782" i="1" s="1"/>
  <c r="I782" i="1"/>
  <c r="J782" i="1"/>
  <c r="K782" i="1"/>
  <c r="I783" i="19" s="1"/>
  <c r="I892" i="28" s="1"/>
  <c r="M782" i="1"/>
  <c r="N782" i="1"/>
  <c r="Z782" i="1" s="1"/>
  <c r="O782" i="1"/>
  <c r="AC782" i="1" s="1"/>
  <c r="B783" i="1"/>
  <c r="C783" i="1"/>
  <c r="C784" i="19" s="1"/>
  <c r="E783" i="1"/>
  <c r="G783" i="1"/>
  <c r="H783" i="1"/>
  <c r="Q783" i="1" s="1"/>
  <c r="I783" i="1"/>
  <c r="G784" i="19" s="1"/>
  <c r="J783" i="1"/>
  <c r="H784" i="19" s="1"/>
  <c r="K783" i="1"/>
  <c r="I784" i="19" s="1"/>
  <c r="I893" i="28" s="1"/>
  <c r="M783" i="1"/>
  <c r="J784" i="19" s="1"/>
  <c r="N783" i="1"/>
  <c r="K784" i="19" s="1"/>
  <c r="O783" i="1"/>
  <c r="B784" i="1"/>
  <c r="B785" i="19" s="1"/>
  <c r="C784" i="1"/>
  <c r="C785" i="19" s="1"/>
  <c r="E784" i="1"/>
  <c r="D785" i="19" s="1"/>
  <c r="G784" i="1"/>
  <c r="E785" i="19" s="1"/>
  <c r="H784" i="1"/>
  <c r="F785" i="19" s="1"/>
  <c r="I784" i="1"/>
  <c r="J784" i="1"/>
  <c r="K784" i="1"/>
  <c r="I785" i="19" s="1"/>
  <c r="I894" i="28" s="1"/>
  <c r="M784" i="1"/>
  <c r="N784" i="1"/>
  <c r="O784" i="1"/>
  <c r="B785" i="1"/>
  <c r="C785" i="1"/>
  <c r="C786" i="19" s="1"/>
  <c r="E785" i="1"/>
  <c r="D786" i="19" s="1"/>
  <c r="G785" i="1"/>
  <c r="E786" i="19" s="1"/>
  <c r="H785" i="1"/>
  <c r="F786" i="19" s="1"/>
  <c r="I785" i="1"/>
  <c r="J785" i="1"/>
  <c r="H786" i="19" s="1"/>
  <c r="K785" i="1"/>
  <c r="I786" i="19" s="1"/>
  <c r="I895" i="28" s="1"/>
  <c r="M785" i="1"/>
  <c r="N785" i="1"/>
  <c r="K786" i="19" s="1"/>
  <c r="O785" i="1"/>
  <c r="L786" i="19" s="1"/>
  <c r="I786" i="23" s="1"/>
  <c r="B786" i="1"/>
  <c r="C786" i="1"/>
  <c r="C787" i="19" s="1"/>
  <c r="E786" i="1"/>
  <c r="D787" i="19" s="1"/>
  <c r="G786" i="1"/>
  <c r="H786" i="1"/>
  <c r="Q786" i="1" s="1"/>
  <c r="I786" i="1"/>
  <c r="G787" i="19" s="1"/>
  <c r="J786" i="1"/>
  <c r="K786" i="1"/>
  <c r="I787" i="19" s="1"/>
  <c r="I896" i="28" s="1"/>
  <c r="M786" i="1"/>
  <c r="J787" i="19" s="1"/>
  <c r="N786" i="1"/>
  <c r="Z786" i="1" s="1"/>
  <c r="O786" i="1"/>
  <c r="AC786" i="1" s="1"/>
  <c r="BG784" i="1" l="1"/>
  <c r="D808" i="23"/>
  <c r="G919" i="28"/>
  <c r="B917" i="28"/>
  <c r="B806" i="21"/>
  <c r="B805" i="22"/>
  <c r="B918" i="28"/>
  <c r="E804" i="22"/>
  <c r="B805" i="21"/>
  <c r="M804" i="19"/>
  <c r="G806" i="22"/>
  <c r="F915" i="28"/>
  <c r="F803" i="22"/>
  <c r="G918" i="28"/>
  <c r="G807" i="21"/>
  <c r="M806" i="19"/>
  <c r="AN803" i="1"/>
  <c r="AN807" i="1"/>
  <c r="J916" i="28"/>
  <c r="AN804" i="1"/>
  <c r="I805" i="21"/>
  <c r="I804" i="23"/>
  <c r="G805" i="23"/>
  <c r="I806" i="22"/>
  <c r="I805" i="22"/>
  <c r="I806" i="21"/>
  <c r="J918" i="28"/>
  <c r="G803" i="21"/>
  <c r="F808" i="22"/>
  <c r="F808" i="21"/>
  <c r="AS801" i="1"/>
  <c r="AG801" i="1"/>
  <c r="F804" i="22"/>
  <c r="F916" i="28"/>
  <c r="D804" i="23"/>
  <c r="F804" i="21"/>
  <c r="AK801" i="1"/>
  <c r="BA805" i="1"/>
  <c r="AO805" i="1"/>
  <c r="E805" i="22"/>
  <c r="E917" i="28"/>
  <c r="E805" i="21"/>
  <c r="O808" i="19"/>
  <c r="I808" i="21"/>
  <c r="I808" i="22"/>
  <c r="J920" i="28"/>
  <c r="G808" i="23"/>
  <c r="J808" i="21"/>
  <c r="J808" i="22"/>
  <c r="K920" i="28"/>
  <c r="H808" i="23"/>
  <c r="G803" i="22"/>
  <c r="G802" i="23"/>
  <c r="I807" i="22"/>
  <c r="J919" i="28"/>
  <c r="O807" i="19"/>
  <c r="G807" i="23"/>
  <c r="I807" i="21"/>
  <c r="AR801" i="1"/>
  <c r="J807" i="22"/>
  <c r="K919" i="28"/>
  <c r="J807" i="21"/>
  <c r="H807" i="23"/>
  <c r="N802" i="19"/>
  <c r="F802" i="23"/>
  <c r="I802" i="23"/>
  <c r="I804" i="22"/>
  <c r="E918" i="28"/>
  <c r="L915" i="28"/>
  <c r="AX801" i="1"/>
  <c r="J801" i="19"/>
  <c r="AJ801" i="1"/>
  <c r="AV801" i="1"/>
  <c r="B801" i="19"/>
  <c r="B912" i="28" s="1"/>
  <c r="AQ801" i="1"/>
  <c r="AE801" i="1"/>
  <c r="BA801" i="1" s="1"/>
  <c r="J803" i="22"/>
  <c r="J803" i="21"/>
  <c r="K915" i="28"/>
  <c r="H803" i="23"/>
  <c r="E803" i="21"/>
  <c r="E803" i="22"/>
  <c r="E915" i="28"/>
  <c r="AN805" i="1"/>
  <c r="E804" i="21"/>
  <c r="J804" i="21"/>
  <c r="J804" i="22"/>
  <c r="K916" i="28"/>
  <c r="H804" i="23"/>
  <c r="N803" i="19"/>
  <c r="H915" i="28"/>
  <c r="H803" i="22"/>
  <c r="F803" i="23"/>
  <c r="H803" i="21"/>
  <c r="E806" i="22"/>
  <c r="L919" i="28"/>
  <c r="K803" i="22"/>
  <c r="H917" i="28"/>
  <c r="B803" i="23"/>
  <c r="AN801" i="1"/>
  <c r="AO801" i="1"/>
  <c r="E807" i="21"/>
  <c r="E807" i="22"/>
  <c r="E919" i="28"/>
  <c r="C805" i="23"/>
  <c r="D917" i="28"/>
  <c r="D805" i="22"/>
  <c r="D805" i="21"/>
  <c r="B805" i="23"/>
  <c r="D805" i="23"/>
  <c r="F805" i="22"/>
  <c r="F917" i="28"/>
  <c r="F805" i="21"/>
  <c r="H802" i="23"/>
  <c r="C804" i="23"/>
  <c r="D804" i="21"/>
  <c r="D804" i="22"/>
  <c r="B804" i="23"/>
  <c r="D916" i="28"/>
  <c r="D802" i="23"/>
  <c r="E804" i="23"/>
  <c r="E806" i="21"/>
  <c r="K807" i="22"/>
  <c r="K803" i="21"/>
  <c r="H805" i="22"/>
  <c r="D915" i="28"/>
  <c r="N915" i="28" s="1"/>
  <c r="M803" i="19"/>
  <c r="B916" i="28"/>
  <c r="E802" i="23"/>
  <c r="M802" i="19"/>
  <c r="L917" i="28"/>
  <c r="K805" i="21"/>
  <c r="I805" i="23"/>
  <c r="K805" i="22"/>
  <c r="K918" i="28"/>
  <c r="J806" i="22"/>
  <c r="H806" i="23"/>
  <c r="J806" i="21"/>
  <c r="M805" i="19"/>
  <c r="G805" i="21"/>
  <c r="E805" i="23"/>
  <c r="G805" i="22"/>
  <c r="G917" i="28"/>
  <c r="N807" i="19"/>
  <c r="H919" i="28"/>
  <c r="H807" i="22"/>
  <c r="F807" i="23"/>
  <c r="H807" i="21"/>
  <c r="D806" i="23"/>
  <c r="F806" i="21"/>
  <c r="F806" i="22"/>
  <c r="F918" i="28"/>
  <c r="C802" i="21"/>
  <c r="F805" i="23"/>
  <c r="D803" i="22"/>
  <c r="K917" i="28"/>
  <c r="F806" i="23"/>
  <c r="H806" i="21"/>
  <c r="H806" i="22"/>
  <c r="N806" i="19"/>
  <c r="H918" i="28"/>
  <c r="B803" i="22"/>
  <c r="B915" i="28"/>
  <c r="B803" i="21"/>
  <c r="B807" i="22"/>
  <c r="B919" i="28"/>
  <c r="B807" i="21"/>
  <c r="N808" i="19"/>
  <c r="H808" i="22"/>
  <c r="H920" i="28"/>
  <c r="F808" i="23"/>
  <c r="H808" i="21"/>
  <c r="G806" i="21"/>
  <c r="D807" i="23"/>
  <c r="F807" i="21"/>
  <c r="F919" i="28"/>
  <c r="F807" i="22"/>
  <c r="C806" i="23"/>
  <c r="D806" i="22"/>
  <c r="D806" i="21"/>
  <c r="D918" i="28"/>
  <c r="B806" i="23"/>
  <c r="O805" i="19"/>
  <c r="C808" i="23"/>
  <c r="D920" i="28"/>
  <c r="N920" i="28" s="1"/>
  <c r="D808" i="21"/>
  <c r="D808" i="22"/>
  <c r="B808" i="23"/>
  <c r="E920" i="28"/>
  <c r="E808" i="21"/>
  <c r="E808" i="22"/>
  <c r="C914" i="28"/>
  <c r="C921" i="28" s="1"/>
  <c r="D919" i="28"/>
  <c r="M808" i="19"/>
  <c r="J805" i="22"/>
  <c r="M807" i="19"/>
  <c r="B804" i="21"/>
  <c r="C802" i="23"/>
  <c r="B802" i="23"/>
  <c r="AH801" i="1"/>
  <c r="AT801" i="1"/>
  <c r="AI801" i="1"/>
  <c r="BA807" i="1"/>
  <c r="I803" i="22"/>
  <c r="J915" i="28"/>
  <c r="O803" i="19"/>
  <c r="G803" i="23"/>
  <c r="I803" i="21"/>
  <c r="N804" i="19"/>
  <c r="H804" i="21"/>
  <c r="H804" i="22"/>
  <c r="H916" i="28"/>
  <c r="F804" i="23"/>
  <c r="B808" i="21"/>
  <c r="B808" i="22"/>
  <c r="B920" i="28"/>
  <c r="K806" i="22"/>
  <c r="L918" i="28"/>
  <c r="I806" i="23"/>
  <c r="K806" i="21"/>
  <c r="K808" i="21"/>
  <c r="K808" i="22"/>
  <c r="L920" i="28"/>
  <c r="I808" i="23"/>
  <c r="G806" i="23"/>
  <c r="D807" i="22"/>
  <c r="E916" i="28"/>
  <c r="N805" i="19"/>
  <c r="H805" i="23"/>
  <c r="E806" i="23"/>
  <c r="AO806" i="1"/>
  <c r="BA806" i="1"/>
  <c r="AN806" i="1"/>
  <c r="BA803" i="1"/>
  <c r="AO803" i="1"/>
  <c r="AO802" i="1"/>
  <c r="BA802" i="1"/>
  <c r="AN802" i="1"/>
  <c r="AO804" i="1"/>
  <c r="BA804" i="1"/>
  <c r="BG794" i="1"/>
  <c r="BB799" i="1"/>
  <c r="AS795" i="1"/>
  <c r="AF799" i="1"/>
  <c r="AO799" i="1" s="1"/>
  <c r="C911" i="28"/>
  <c r="AL799" i="1"/>
  <c r="BB795" i="1"/>
  <c r="BE799" i="1"/>
  <c r="AG798" i="1"/>
  <c r="BH798" i="1"/>
  <c r="AH794" i="1"/>
  <c r="AL795" i="1"/>
  <c r="AK800" i="1"/>
  <c r="C798" i="22"/>
  <c r="AW795" i="1"/>
  <c r="AR798" i="1"/>
  <c r="AC794" i="1"/>
  <c r="BE797" i="1"/>
  <c r="B797" i="23"/>
  <c r="B795" i="22"/>
  <c r="AG800" i="1"/>
  <c r="AI797" i="1"/>
  <c r="AX799" i="1"/>
  <c r="AR799" i="1"/>
  <c r="AZ798" i="1"/>
  <c r="N798" i="19"/>
  <c r="AS796" i="1"/>
  <c r="BF794" i="1"/>
  <c r="E801" i="19"/>
  <c r="BG797" i="1"/>
  <c r="BH797" i="1"/>
  <c r="C797" i="23"/>
  <c r="BI795" i="1"/>
  <c r="AT794" i="1"/>
  <c r="L799" i="19"/>
  <c r="AE794" i="1"/>
  <c r="E799" i="19"/>
  <c r="M799" i="19" s="1"/>
  <c r="AI800" i="1"/>
  <c r="BG798" i="1"/>
  <c r="AV794" i="1"/>
  <c r="AI796" i="1"/>
  <c r="AH796" i="1"/>
  <c r="BJ795" i="1"/>
  <c r="D909" i="28"/>
  <c r="D798" i="22"/>
  <c r="AF798" i="1"/>
  <c r="AO798" i="1" s="1"/>
  <c r="BD797" i="1"/>
  <c r="AW800" i="1"/>
  <c r="BI800" i="1"/>
  <c r="BF799" i="1"/>
  <c r="AC799" i="1"/>
  <c r="BF798" i="1"/>
  <c r="AV797" i="1"/>
  <c r="BJ796" i="1"/>
  <c r="AK796" i="1"/>
  <c r="Z794" i="1"/>
  <c r="J800" i="19"/>
  <c r="D799" i="19"/>
  <c r="L797" i="19"/>
  <c r="I797" i="23" s="1"/>
  <c r="G795" i="21"/>
  <c r="AH799" i="1"/>
  <c r="BC798" i="1"/>
  <c r="AU797" i="1"/>
  <c r="BG796" i="1"/>
  <c r="BJ800" i="1"/>
  <c r="BC799" i="1"/>
  <c r="Q799" i="1"/>
  <c r="R799" i="1" s="1"/>
  <c r="AS800" i="1"/>
  <c r="BB798" i="1"/>
  <c r="AR797" i="1"/>
  <c r="AU796" i="1"/>
  <c r="AT795" i="1"/>
  <c r="BE794" i="1"/>
  <c r="F800" i="19"/>
  <c r="F800" i="21" s="1"/>
  <c r="L798" i="19"/>
  <c r="AA800" i="1"/>
  <c r="AX798" i="1"/>
  <c r="AV799" i="1"/>
  <c r="AT797" i="1"/>
  <c r="AT796" i="1"/>
  <c r="BB794" i="1"/>
  <c r="AF800" i="1"/>
  <c r="AO800" i="1" s="1"/>
  <c r="AT799" i="1"/>
  <c r="BI797" i="1"/>
  <c r="AG797" i="1"/>
  <c r="C796" i="21"/>
  <c r="C907" i="28"/>
  <c r="C796" i="22"/>
  <c r="AT798" i="1"/>
  <c r="AF796" i="1"/>
  <c r="AO796" i="1" s="1"/>
  <c r="E797" i="23"/>
  <c r="BD795" i="1"/>
  <c r="AC795" i="1"/>
  <c r="BH795" i="1"/>
  <c r="G796" i="19"/>
  <c r="G797" i="22" s="1"/>
  <c r="AK794" i="1"/>
  <c r="K906" i="28"/>
  <c r="J795" i="21"/>
  <c r="C795" i="22"/>
  <c r="C906" i="28"/>
  <c r="F798" i="19"/>
  <c r="F799" i="22" s="1"/>
  <c r="F797" i="23"/>
  <c r="C799" i="21"/>
  <c r="H798" i="21"/>
  <c r="F798" i="23"/>
  <c r="H798" i="22"/>
  <c r="H909" i="28"/>
  <c r="BH796" i="1"/>
  <c r="Q795" i="1"/>
  <c r="R795" i="1" s="1"/>
  <c r="BC795" i="1"/>
  <c r="F796" i="19"/>
  <c r="AH795" i="1"/>
  <c r="AJ794" i="1"/>
  <c r="J795" i="19"/>
  <c r="AA794" i="1"/>
  <c r="B906" i="28"/>
  <c r="B795" i="21"/>
  <c r="B799" i="19"/>
  <c r="B800" i="22" s="1"/>
  <c r="F797" i="19"/>
  <c r="G801" i="19"/>
  <c r="BH800" i="1"/>
  <c r="BD799" i="1"/>
  <c r="BI799" i="1"/>
  <c r="H800" i="19"/>
  <c r="AQ798" i="1"/>
  <c r="K799" i="19"/>
  <c r="AK799" i="1"/>
  <c r="C799" i="22"/>
  <c r="C910" i="28"/>
  <c r="Q796" i="1"/>
  <c r="R796" i="1" s="1"/>
  <c r="BI796" i="1"/>
  <c r="AG796" i="1"/>
  <c r="AX795" i="1"/>
  <c r="Z795" i="1"/>
  <c r="L800" i="19"/>
  <c r="C798" i="23"/>
  <c r="E797" i="19"/>
  <c r="E798" i="21" s="1"/>
  <c r="C795" i="21"/>
  <c r="J795" i="22"/>
  <c r="Q800" i="1"/>
  <c r="R800" i="1" s="1"/>
  <c r="AH800" i="1"/>
  <c r="BH799" i="1"/>
  <c r="G800" i="19"/>
  <c r="D796" i="19"/>
  <c r="AF795" i="1"/>
  <c r="AO795" i="1" s="1"/>
  <c r="AW794" i="1"/>
  <c r="C797" i="21"/>
  <c r="C797" i="22"/>
  <c r="C908" i="28"/>
  <c r="B798" i="21"/>
  <c r="B798" i="22"/>
  <c r="H906" i="28"/>
  <c r="H795" i="21"/>
  <c r="H795" i="22"/>
  <c r="B798" i="23"/>
  <c r="AX800" i="1"/>
  <c r="L801" i="19"/>
  <c r="K802" i="22" s="1"/>
  <c r="AR800" i="1"/>
  <c r="D801" i="19"/>
  <c r="AR795" i="1"/>
  <c r="BC794" i="1"/>
  <c r="AB794" i="1"/>
  <c r="H801" i="19"/>
  <c r="H910" i="28"/>
  <c r="H799" i="21"/>
  <c r="H799" i="22"/>
  <c r="H798" i="23"/>
  <c r="K796" i="19"/>
  <c r="G906" i="28"/>
  <c r="AU800" i="1"/>
  <c r="Z800" i="1"/>
  <c r="K801" i="19"/>
  <c r="J802" i="22" s="1"/>
  <c r="C912" i="28"/>
  <c r="C801" i="21"/>
  <c r="C801" i="22"/>
  <c r="AE798" i="1"/>
  <c r="AK797" i="1"/>
  <c r="BF795" i="1"/>
  <c r="AQ794" i="1"/>
  <c r="Q794" i="1"/>
  <c r="R794" i="1" s="1"/>
  <c r="AG795" i="1"/>
  <c r="BH794" i="1"/>
  <c r="F801" i="19"/>
  <c r="E800" i="19"/>
  <c r="J798" i="19"/>
  <c r="J797" i="19"/>
  <c r="F795" i="19"/>
  <c r="AB800" i="1"/>
  <c r="BE798" i="1"/>
  <c r="AJ798" i="1"/>
  <c r="L796" i="19"/>
  <c r="BG795" i="1"/>
  <c r="AX796" i="1"/>
  <c r="J799" i="19"/>
  <c r="C909" i="28"/>
  <c r="C798" i="21"/>
  <c r="Z796" i="1"/>
  <c r="K797" i="19"/>
  <c r="K909" i="28" s="1"/>
  <c r="AW796" i="1"/>
  <c r="B909" i="28"/>
  <c r="AT800" i="1"/>
  <c r="AS799" i="1"/>
  <c r="C800" i="21"/>
  <c r="C800" i="22"/>
  <c r="AV798" i="1"/>
  <c r="AA798" i="1"/>
  <c r="AB798" i="1"/>
  <c r="Q798" i="1"/>
  <c r="R798" i="1" s="1"/>
  <c r="AQ797" i="1"/>
  <c r="AZ797" i="1"/>
  <c r="AE797" i="1"/>
  <c r="BE795" i="1"/>
  <c r="AK795" i="1"/>
  <c r="AL794" i="1"/>
  <c r="AX794" i="1"/>
  <c r="L795" i="19"/>
  <c r="AF794" i="1"/>
  <c r="AR794" i="1"/>
  <c r="AZ794" i="1"/>
  <c r="D795" i="19"/>
  <c r="D800" i="19"/>
  <c r="G798" i="19"/>
  <c r="G799" i="22" s="1"/>
  <c r="H796" i="19"/>
  <c r="H797" i="22" s="1"/>
  <c r="E795" i="19"/>
  <c r="N795" i="19" s="1"/>
  <c r="AS797" i="1"/>
  <c r="AQ795" i="1"/>
  <c r="BI794" i="1"/>
  <c r="D798" i="21"/>
  <c r="AG799" i="1"/>
  <c r="AW799" i="1"/>
  <c r="BJ799" i="1"/>
  <c r="AQ799" i="1"/>
  <c r="AV795" i="1"/>
  <c r="G795" i="22"/>
  <c r="Z799" i="1"/>
  <c r="AI799" i="1"/>
  <c r="AR796" i="1"/>
  <c r="J796" i="19"/>
  <c r="B796" i="19"/>
  <c r="I913" i="28"/>
  <c r="AI795" i="1"/>
  <c r="AZ800" i="1"/>
  <c r="AQ800" i="1"/>
  <c r="AE799" i="1"/>
  <c r="BD798" i="1"/>
  <c r="AU798" i="1"/>
  <c r="AK798" i="1"/>
  <c r="BJ797" i="1"/>
  <c r="BB797" i="1"/>
  <c r="Z797" i="1"/>
  <c r="AZ796" i="1"/>
  <c r="AQ796" i="1"/>
  <c r="AE795" i="1"/>
  <c r="BD794" i="1"/>
  <c r="AU794" i="1"/>
  <c r="BF800" i="1"/>
  <c r="AE800" i="1"/>
  <c r="AU799" i="1"/>
  <c r="BJ798" i="1"/>
  <c r="AS798" i="1"/>
  <c r="AI798" i="1"/>
  <c r="Q797" i="1"/>
  <c r="R797" i="1" s="1"/>
  <c r="BF796" i="1"/>
  <c r="AE796" i="1"/>
  <c r="AU795" i="1"/>
  <c r="BJ794" i="1"/>
  <c r="AS794" i="1"/>
  <c r="AI794" i="1"/>
  <c r="AH797" i="1"/>
  <c r="BE800" i="1"/>
  <c r="AV800" i="1"/>
  <c r="AL800" i="1"/>
  <c r="AC800" i="1"/>
  <c r="AJ799" i="1"/>
  <c r="AA799" i="1"/>
  <c r="BI798" i="1"/>
  <c r="AH798" i="1"/>
  <c r="AX797" i="1"/>
  <c r="AF797" i="1"/>
  <c r="BE796" i="1"/>
  <c r="AV796" i="1"/>
  <c r="AL796" i="1"/>
  <c r="AJ795" i="1"/>
  <c r="AA795" i="1"/>
  <c r="BG800" i="1"/>
  <c r="BF797" i="1"/>
  <c r="BC800" i="1"/>
  <c r="AJ800" i="1"/>
  <c r="AL797" i="1"/>
  <c r="BC796" i="1"/>
  <c r="AJ796" i="1"/>
  <c r="AW797" i="1"/>
  <c r="AG794" i="1"/>
  <c r="BB800" i="1"/>
  <c r="AZ799" i="1"/>
  <c r="AW798" i="1"/>
  <c r="AB797" i="1"/>
  <c r="BB796" i="1"/>
  <c r="AZ795" i="1"/>
  <c r="BD800" i="1"/>
  <c r="BD796" i="1"/>
  <c r="AL798" i="1"/>
  <c r="BC797" i="1"/>
  <c r="AJ797" i="1"/>
  <c r="BG792" i="1"/>
  <c r="AV791" i="1"/>
  <c r="BG787" i="1"/>
  <c r="BE788" i="1"/>
  <c r="AH792" i="1"/>
  <c r="AG792" i="1"/>
  <c r="Q792" i="1"/>
  <c r="R792" i="1" s="1"/>
  <c r="AH788" i="1"/>
  <c r="AB789" i="1"/>
  <c r="AQ792" i="1"/>
  <c r="BI790" i="1"/>
  <c r="AZ791" i="1"/>
  <c r="BH790" i="1"/>
  <c r="G898" i="28"/>
  <c r="AX788" i="1"/>
  <c r="BF787" i="1"/>
  <c r="AV788" i="1"/>
  <c r="AJ793" i="1"/>
  <c r="AE791" i="1"/>
  <c r="BH789" i="1"/>
  <c r="AR788" i="1"/>
  <c r="C794" i="23"/>
  <c r="BJ791" i="1"/>
  <c r="AG791" i="1"/>
  <c r="AQ789" i="1"/>
  <c r="F792" i="19"/>
  <c r="AU793" i="1"/>
  <c r="AF792" i="1"/>
  <c r="AO792" i="1" s="1"/>
  <c r="AA791" i="1"/>
  <c r="BD788" i="1"/>
  <c r="J792" i="19"/>
  <c r="AW787" i="1"/>
  <c r="AT787" i="1"/>
  <c r="AU790" i="1"/>
  <c r="AB787" i="1"/>
  <c r="BH787" i="1"/>
  <c r="F790" i="19"/>
  <c r="AV792" i="1"/>
  <c r="BG791" i="1"/>
  <c r="AA789" i="1"/>
  <c r="AT792" i="1"/>
  <c r="BC791" i="1"/>
  <c r="AV790" i="1"/>
  <c r="BB790" i="1"/>
  <c r="AJ791" i="1"/>
  <c r="AE790" i="1"/>
  <c r="K788" i="19"/>
  <c r="F788" i="19"/>
  <c r="AE788" i="1"/>
  <c r="BE787" i="1"/>
  <c r="G788" i="22"/>
  <c r="AA793" i="1"/>
  <c r="AE792" i="1"/>
  <c r="BD791" i="1"/>
  <c r="AC790" i="1"/>
  <c r="AL790" i="1"/>
  <c r="AR789" i="1"/>
  <c r="AW788" i="1"/>
  <c r="AC788" i="1"/>
  <c r="AT788" i="1"/>
  <c r="BC787" i="1"/>
  <c r="E793" i="19"/>
  <c r="E904" i="28" s="1"/>
  <c r="BG788" i="1"/>
  <c r="BD790" i="1"/>
  <c r="AQ790" i="1"/>
  <c r="BI788" i="1"/>
  <c r="AI788" i="1"/>
  <c r="E792" i="19"/>
  <c r="E792" i="21" s="1"/>
  <c r="F789" i="19"/>
  <c r="AR791" i="1"/>
  <c r="BG790" i="1"/>
  <c r="L794" i="19"/>
  <c r="I794" i="23" s="1"/>
  <c r="D788" i="19"/>
  <c r="D788" i="22" s="1"/>
  <c r="BC792" i="1"/>
  <c r="R791" i="1"/>
  <c r="AZ789" i="1"/>
  <c r="BH788" i="1"/>
  <c r="AL788" i="1"/>
  <c r="AJ789" i="1"/>
  <c r="AQ788" i="1"/>
  <c r="AJ787" i="1"/>
  <c r="D789" i="19"/>
  <c r="F789" i="23" s="1"/>
  <c r="AZ787" i="1"/>
  <c r="B789" i="22"/>
  <c r="AE787" i="1"/>
  <c r="AH787" i="1"/>
  <c r="AI793" i="1"/>
  <c r="BI792" i="1"/>
  <c r="BH791" i="1"/>
  <c r="AS790" i="1"/>
  <c r="R789" i="1"/>
  <c r="BC788" i="1"/>
  <c r="AF788" i="1"/>
  <c r="AO788" i="1" s="1"/>
  <c r="Q787" i="1"/>
  <c r="R787" i="1" s="1"/>
  <c r="G790" i="19"/>
  <c r="G790" i="22" s="1"/>
  <c r="L788" i="19"/>
  <c r="K789" i="22" s="1"/>
  <c r="AG793" i="1"/>
  <c r="BH792" i="1"/>
  <c r="M794" i="19"/>
  <c r="E794" i="23"/>
  <c r="N789" i="19"/>
  <c r="D794" i="23"/>
  <c r="C792" i="22"/>
  <c r="C902" i="28"/>
  <c r="C792" i="21"/>
  <c r="E900" i="28"/>
  <c r="E790" i="21"/>
  <c r="E790" i="22"/>
  <c r="M789" i="19"/>
  <c r="G899" i="28"/>
  <c r="G789" i="21"/>
  <c r="G789" i="22"/>
  <c r="E791" i="22"/>
  <c r="E901" i="28"/>
  <c r="E791" i="21"/>
  <c r="N794" i="19"/>
  <c r="H794" i="22"/>
  <c r="F794" i="23"/>
  <c r="H904" i="28"/>
  <c r="H794" i="21"/>
  <c r="C791" i="23"/>
  <c r="C790" i="22"/>
  <c r="C900" i="28"/>
  <c r="C790" i="21"/>
  <c r="I788" i="21"/>
  <c r="J898" i="28"/>
  <c r="J899" i="28"/>
  <c r="I788" i="22"/>
  <c r="I789" i="21"/>
  <c r="H794" i="23"/>
  <c r="C904" i="28"/>
  <c r="C794" i="21"/>
  <c r="C794" i="22"/>
  <c r="C791" i="21"/>
  <c r="C901" i="28"/>
  <c r="C791" i="22"/>
  <c r="O790" i="19"/>
  <c r="I790" i="21"/>
  <c r="J900" i="28"/>
  <c r="I790" i="22"/>
  <c r="B900" i="28"/>
  <c r="B790" i="21"/>
  <c r="B790" i="22"/>
  <c r="I905" i="28"/>
  <c r="I791" i="23"/>
  <c r="B899" i="28"/>
  <c r="B789" i="21"/>
  <c r="O794" i="19"/>
  <c r="G794" i="23"/>
  <c r="C793" i="21"/>
  <c r="C793" i="22"/>
  <c r="C903" i="28"/>
  <c r="C789" i="21"/>
  <c r="C789" i="22"/>
  <c r="C899" i="28"/>
  <c r="N790" i="19"/>
  <c r="H790" i="22"/>
  <c r="H790" i="21"/>
  <c r="H900" i="28"/>
  <c r="AJ790" i="1"/>
  <c r="J791" i="19"/>
  <c r="B794" i="23"/>
  <c r="Z793" i="1"/>
  <c r="AT793" i="1"/>
  <c r="Q793" i="1"/>
  <c r="R793" i="1" s="1"/>
  <c r="BI793" i="1"/>
  <c r="BE792" i="1"/>
  <c r="AS792" i="1"/>
  <c r="AC792" i="1"/>
  <c r="BF791" i="1"/>
  <c r="AU791" i="1"/>
  <c r="AZ790" i="1"/>
  <c r="AI790" i="1"/>
  <c r="AH789" i="1"/>
  <c r="BB788" i="1"/>
  <c r="Q788" i="1"/>
  <c r="R788" i="1" s="1"/>
  <c r="AV787" i="1"/>
  <c r="AL787" i="1"/>
  <c r="AA787" i="1"/>
  <c r="G793" i="19"/>
  <c r="G794" i="21" s="1"/>
  <c r="L792" i="19"/>
  <c r="D792" i="19"/>
  <c r="E788" i="19"/>
  <c r="E789" i="21" s="1"/>
  <c r="C788" i="21"/>
  <c r="BF792" i="1"/>
  <c r="AI789" i="1"/>
  <c r="B791" i="19"/>
  <c r="B792" i="22" s="1"/>
  <c r="AQ793" i="1"/>
  <c r="AR793" i="1"/>
  <c r="BD792" i="1"/>
  <c r="AR792" i="1"/>
  <c r="BE791" i="1"/>
  <c r="AT791" i="1"/>
  <c r="AF791" i="1"/>
  <c r="AO791" i="1" s="1"/>
  <c r="BJ790" i="1"/>
  <c r="AW790" i="1"/>
  <c r="AH790" i="1"/>
  <c r="BG789" i="1"/>
  <c r="AF789" i="1"/>
  <c r="AO789" i="1" s="1"/>
  <c r="BD787" i="1"/>
  <c r="AU787" i="1"/>
  <c r="AK787" i="1"/>
  <c r="F793" i="19"/>
  <c r="F794" i="22" s="1"/>
  <c r="K792" i="19"/>
  <c r="H791" i="19"/>
  <c r="L790" i="19"/>
  <c r="L901" i="28" s="1"/>
  <c r="D790" i="19"/>
  <c r="C898" i="28"/>
  <c r="K790" i="19"/>
  <c r="AH793" i="1"/>
  <c r="BB792" i="1"/>
  <c r="AL792" i="1"/>
  <c r="AK793" i="1"/>
  <c r="BB791" i="1"/>
  <c r="AQ791" i="1"/>
  <c r="AB791" i="1"/>
  <c r="AT790" i="1"/>
  <c r="AX789" i="1"/>
  <c r="AG788" i="1"/>
  <c r="BB787" i="1"/>
  <c r="AS787" i="1"/>
  <c r="L793" i="19"/>
  <c r="D793" i="19"/>
  <c r="F793" i="23" s="1"/>
  <c r="F791" i="19"/>
  <c r="BH793" i="1"/>
  <c r="AX792" i="1"/>
  <c r="BF790" i="1"/>
  <c r="AU789" i="1"/>
  <c r="BF788" i="1"/>
  <c r="BJ787" i="1"/>
  <c r="AR787" i="1"/>
  <c r="AG787" i="1"/>
  <c r="K793" i="19"/>
  <c r="J794" i="22" s="1"/>
  <c r="H792" i="19"/>
  <c r="H793" i="22" s="1"/>
  <c r="G788" i="21"/>
  <c r="G791" i="19"/>
  <c r="AZ793" i="1"/>
  <c r="AB793" i="1"/>
  <c r="AW792" i="1"/>
  <c r="AX791" i="1"/>
  <c r="AS791" i="1"/>
  <c r="BE790" i="1"/>
  <c r="AR790" i="1"/>
  <c r="AT789" i="1"/>
  <c r="BI789" i="1"/>
  <c r="AS788" i="1"/>
  <c r="AQ787" i="1"/>
  <c r="AF787" i="1"/>
  <c r="J793" i="19"/>
  <c r="B793" i="19"/>
  <c r="B794" i="22" s="1"/>
  <c r="K789" i="19"/>
  <c r="H788" i="19"/>
  <c r="H789" i="21" s="1"/>
  <c r="AX793" i="1"/>
  <c r="AW791" i="1"/>
  <c r="AK791" i="1"/>
  <c r="AK790" i="1"/>
  <c r="AX787" i="1"/>
  <c r="K791" i="19"/>
  <c r="O789" i="19"/>
  <c r="I789" i="22"/>
  <c r="C788" i="22"/>
  <c r="AG789" i="1"/>
  <c r="BF793" i="1"/>
  <c r="AW793" i="1"/>
  <c r="AE793" i="1"/>
  <c r="AU792" i="1"/>
  <c r="AK792" i="1"/>
  <c r="AI791" i="1"/>
  <c r="AG790" i="1"/>
  <c r="Q790" i="1"/>
  <c r="R790" i="1" s="1"/>
  <c r="BF789" i="1"/>
  <c r="AW789" i="1"/>
  <c r="AE789" i="1"/>
  <c r="AU788" i="1"/>
  <c r="AK788" i="1"/>
  <c r="AI787" i="1"/>
  <c r="BE793" i="1"/>
  <c r="AV793" i="1"/>
  <c r="AL793" i="1"/>
  <c r="AJ792" i="1"/>
  <c r="AA792" i="1"/>
  <c r="BI791" i="1"/>
  <c r="AH791" i="1"/>
  <c r="AX790" i="1"/>
  <c r="AF790" i="1"/>
  <c r="BE789" i="1"/>
  <c r="AV789" i="1"/>
  <c r="AL789" i="1"/>
  <c r="AC789" i="1"/>
  <c r="AJ788" i="1"/>
  <c r="AA788" i="1"/>
  <c r="BI787" i="1"/>
  <c r="BJ792" i="1"/>
  <c r="AI792" i="1"/>
  <c r="Z792" i="1"/>
  <c r="BD789" i="1"/>
  <c r="AK789" i="1"/>
  <c r="BJ788" i="1"/>
  <c r="BC793" i="1"/>
  <c r="BC789" i="1"/>
  <c r="BD793" i="1"/>
  <c r="BJ793" i="1"/>
  <c r="BB793" i="1"/>
  <c r="AS793" i="1"/>
  <c r="AZ792" i="1"/>
  <c r="AB790" i="1"/>
  <c r="BJ789" i="1"/>
  <c r="BB789" i="1"/>
  <c r="AS789" i="1"/>
  <c r="AZ788" i="1"/>
  <c r="BG793" i="1"/>
  <c r="AF793" i="1"/>
  <c r="AL791" i="1"/>
  <c r="BC790" i="1"/>
  <c r="AV777" i="1"/>
  <c r="BG780" i="1"/>
  <c r="AR775" i="1"/>
  <c r="R786" i="1"/>
  <c r="AI780" i="1"/>
  <c r="AS786" i="1"/>
  <c r="BF778" i="1"/>
  <c r="AF782" i="1"/>
  <c r="AO782" i="1" s="1"/>
  <c r="R782" i="1"/>
  <c r="AG775" i="1"/>
  <c r="BG782" i="1"/>
  <c r="AB782" i="1"/>
  <c r="BJ773" i="1"/>
  <c r="BI777" i="1"/>
  <c r="AU776" i="1"/>
  <c r="AR783" i="1"/>
  <c r="AB785" i="1"/>
  <c r="Z781" i="1"/>
  <c r="AR779" i="1"/>
  <c r="AZ774" i="1"/>
  <c r="AU784" i="1"/>
  <c r="K890" i="28"/>
  <c r="C781" i="22"/>
  <c r="AH775" i="1"/>
  <c r="AV781" i="1"/>
  <c r="AE781" i="1"/>
  <c r="BE779" i="1"/>
  <c r="AT786" i="1"/>
  <c r="AG782" i="1"/>
  <c r="BC778" i="1"/>
  <c r="AA776" i="1"/>
  <c r="AB774" i="1"/>
  <c r="AH785" i="1"/>
  <c r="BJ784" i="1"/>
  <c r="R783" i="1"/>
  <c r="AG778" i="1"/>
  <c r="AB784" i="1"/>
  <c r="F776" i="19"/>
  <c r="F884" i="28" s="1"/>
  <c r="AE786" i="1"/>
  <c r="AW778" i="1"/>
  <c r="C775" i="21"/>
  <c r="BF785" i="1"/>
  <c r="BH784" i="1"/>
  <c r="L785" i="19"/>
  <c r="D775" i="19"/>
  <c r="D883" i="28" s="1"/>
  <c r="AK785" i="1"/>
  <c r="AK784" i="1"/>
  <c r="AF778" i="1"/>
  <c r="AO778" i="1" s="1"/>
  <c r="AX774" i="1"/>
  <c r="BH773" i="1"/>
  <c r="BI781" i="1"/>
  <c r="B781" i="21"/>
  <c r="AS774" i="1"/>
  <c r="BG773" i="1"/>
  <c r="AX782" i="1"/>
  <c r="AH777" i="1"/>
  <c r="AG774" i="1"/>
  <c r="BD773" i="1"/>
  <c r="Z785" i="1"/>
  <c r="E786" i="21"/>
  <c r="AW782" i="1"/>
  <c r="Z777" i="1"/>
  <c r="AE774" i="1"/>
  <c r="AC773" i="1"/>
  <c r="AF780" i="1"/>
  <c r="AO780" i="1" s="1"/>
  <c r="BG786" i="1"/>
  <c r="AC785" i="1"/>
  <c r="BH785" i="1"/>
  <c r="BB784" i="1"/>
  <c r="Z780" i="1"/>
  <c r="AL779" i="1"/>
  <c r="AT776" i="1"/>
  <c r="Z773" i="1"/>
  <c r="E783" i="19"/>
  <c r="AX786" i="1"/>
  <c r="AT784" i="1"/>
  <c r="AV783" i="1"/>
  <c r="BC782" i="1"/>
  <c r="AX780" i="1"/>
  <c r="Z779" i="1"/>
  <c r="AT778" i="1"/>
  <c r="AU777" i="1"/>
  <c r="AS776" i="1"/>
  <c r="AJ774" i="1"/>
  <c r="BI773" i="1"/>
  <c r="G786" i="19"/>
  <c r="G896" i="28" s="1"/>
  <c r="J782" i="19"/>
  <c r="I782" i="22" s="1"/>
  <c r="BI785" i="1"/>
  <c r="D787" i="22"/>
  <c r="AI784" i="1"/>
  <c r="AH783" i="1"/>
  <c r="I889" i="28"/>
  <c r="L787" i="19"/>
  <c r="AB778" i="1"/>
  <c r="AF786" i="1"/>
  <c r="AO786" i="1" s="1"/>
  <c r="BE785" i="1"/>
  <c r="AT782" i="1"/>
  <c r="BD781" i="1"/>
  <c r="AW780" i="1"/>
  <c r="BG779" i="1"/>
  <c r="BJ774" i="1"/>
  <c r="BF773" i="1"/>
  <c r="AA786" i="1"/>
  <c r="AS785" i="1"/>
  <c r="Q784" i="1"/>
  <c r="R784" i="1" s="1"/>
  <c r="BH782" i="1"/>
  <c r="AU781" i="1"/>
  <c r="AK780" i="1"/>
  <c r="BH778" i="1"/>
  <c r="BG774" i="1"/>
  <c r="AA774" i="1"/>
  <c r="BE773" i="1"/>
  <c r="K787" i="19"/>
  <c r="J787" i="21" s="1"/>
  <c r="AK781" i="1"/>
  <c r="BD779" i="1"/>
  <c r="AV775" i="1"/>
  <c r="D780" i="19"/>
  <c r="E780" i="23" s="1"/>
  <c r="R780" i="1"/>
  <c r="BJ776" i="1"/>
  <c r="AW774" i="1"/>
  <c r="C775" i="22"/>
  <c r="F783" i="19"/>
  <c r="D783" i="23" s="1"/>
  <c r="K891" i="28"/>
  <c r="J782" i="22"/>
  <c r="BJ780" i="1"/>
  <c r="E781" i="19"/>
  <c r="O781" i="19" s="1"/>
  <c r="AS780" i="1"/>
  <c r="B779" i="19"/>
  <c r="B779" i="23" s="1"/>
  <c r="AE778" i="1"/>
  <c r="BB779" i="1"/>
  <c r="F780" i="19"/>
  <c r="AH779" i="1"/>
  <c r="D786" i="23"/>
  <c r="F895" i="28"/>
  <c r="F786" i="22"/>
  <c r="F786" i="21"/>
  <c r="E775" i="21"/>
  <c r="E883" i="28"/>
  <c r="E775" i="22"/>
  <c r="E895" i="28"/>
  <c r="E786" i="22"/>
  <c r="J779" i="19"/>
  <c r="AA778" i="1"/>
  <c r="BJ778" i="1"/>
  <c r="C786" i="22"/>
  <c r="C786" i="21"/>
  <c r="C895" i="28"/>
  <c r="BI783" i="1"/>
  <c r="AS784" i="1"/>
  <c r="AG783" i="1"/>
  <c r="E784" i="19"/>
  <c r="E785" i="22" s="1"/>
  <c r="Q779" i="1"/>
  <c r="R779" i="1" s="1"/>
  <c r="BI779" i="1"/>
  <c r="E780" i="19"/>
  <c r="AG779" i="1"/>
  <c r="BH779" i="1"/>
  <c r="B883" i="28"/>
  <c r="C785" i="23"/>
  <c r="B785" i="23"/>
  <c r="J885" i="28"/>
  <c r="I777" i="21"/>
  <c r="I777" i="22"/>
  <c r="O777" i="19"/>
  <c r="C783" i="22"/>
  <c r="C892" i="28"/>
  <c r="C779" i="23"/>
  <c r="D786" i="21"/>
  <c r="D895" i="28"/>
  <c r="C786" i="23"/>
  <c r="D786" i="22"/>
  <c r="H786" i="23"/>
  <c r="D785" i="23"/>
  <c r="F787" i="19"/>
  <c r="BC786" i="1"/>
  <c r="AB786" i="1"/>
  <c r="BJ785" i="1"/>
  <c r="J786" i="19"/>
  <c r="I787" i="22" s="1"/>
  <c r="AV785" i="1"/>
  <c r="AJ786" i="1"/>
  <c r="AE785" i="1"/>
  <c r="B786" i="19"/>
  <c r="AC783" i="1"/>
  <c r="L784" i="19"/>
  <c r="AL783" i="1"/>
  <c r="BG783" i="1"/>
  <c r="BD783" i="1"/>
  <c r="D784" i="19"/>
  <c r="E784" i="23" s="1"/>
  <c r="BF783" i="1"/>
  <c r="AF784" i="1"/>
  <c r="AO784" i="1" s="1"/>
  <c r="AZ783" i="1"/>
  <c r="AT780" i="1"/>
  <c r="AJ778" i="1"/>
  <c r="G887" i="28"/>
  <c r="E779" i="23"/>
  <c r="G779" i="21"/>
  <c r="M779" i="19"/>
  <c r="L776" i="19"/>
  <c r="AC775" i="1"/>
  <c r="BG775" i="1"/>
  <c r="AL775" i="1"/>
  <c r="BE775" i="1"/>
  <c r="D776" i="19"/>
  <c r="G776" i="23" s="1"/>
  <c r="E774" i="23"/>
  <c r="M774" i="19"/>
  <c r="D896" i="28"/>
  <c r="C787" i="23"/>
  <c r="D787" i="21"/>
  <c r="L890" i="28"/>
  <c r="K781" i="21"/>
  <c r="K781" i="22"/>
  <c r="G779" i="22"/>
  <c r="C778" i="22"/>
  <c r="C886" i="28"/>
  <c r="C778" i="21"/>
  <c r="E787" i="23"/>
  <c r="AG786" i="1"/>
  <c r="BH786" i="1"/>
  <c r="E787" i="19"/>
  <c r="M787" i="19" s="1"/>
  <c r="K776" i="19"/>
  <c r="Z775" i="1"/>
  <c r="BF775" i="1"/>
  <c r="C776" i="21"/>
  <c r="C884" i="28"/>
  <c r="C776" i="22"/>
  <c r="AI775" i="1"/>
  <c r="H775" i="19"/>
  <c r="H776" i="21" s="1"/>
  <c r="AH774" i="1"/>
  <c r="F774" i="19"/>
  <c r="F775" i="22" s="1"/>
  <c r="AT774" i="1"/>
  <c r="C787" i="22"/>
  <c r="C896" i="28"/>
  <c r="C787" i="21"/>
  <c r="I897" i="28"/>
  <c r="B783" i="19"/>
  <c r="B783" i="23" s="1"/>
  <c r="AE782" i="1"/>
  <c r="C784" i="21"/>
  <c r="C893" i="28"/>
  <c r="C784" i="22"/>
  <c r="C785" i="21"/>
  <c r="C894" i="28"/>
  <c r="C785" i="22"/>
  <c r="AQ783" i="1"/>
  <c r="E782" i="19"/>
  <c r="AG781" i="1"/>
  <c r="AS782" i="1"/>
  <c r="AS781" i="1"/>
  <c r="AV779" i="1"/>
  <c r="AG777" i="1"/>
  <c r="E778" i="19"/>
  <c r="N778" i="19" s="1"/>
  <c r="AS778" i="1"/>
  <c r="AS777" i="1"/>
  <c r="BH777" i="1"/>
  <c r="AL777" i="1"/>
  <c r="L777" i="19"/>
  <c r="AX776" i="1"/>
  <c r="BG776" i="1"/>
  <c r="BC776" i="1"/>
  <c r="D777" i="19"/>
  <c r="G777" i="23" s="1"/>
  <c r="AF776" i="1"/>
  <c r="AO776" i="1" s="1"/>
  <c r="J884" i="28"/>
  <c r="I776" i="22"/>
  <c r="G775" i="19"/>
  <c r="G884" i="28" s="1"/>
  <c r="BH774" i="1"/>
  <c r="N786" i="19"/>
  <c r="F786" i="23"/>
  <c r="G888" i="28"/>
  <c r="G780" i="22"/>
  <c r="G780" i="21"/>
  <c r="C783" i="21"/>
  <c r="I776" i="21"/>
  <c r="G787" i="23"/>
  <c r="F781" i="19"/>
  <c r="AB780" i="1"/>
  <c r="BB780" i="1"/>
  <c r="AH781" i="1"/>
  <c r="J783" i="19"/>
  <c r="I784" i="22" s="1"/>
  <c r="AA782" i="1"/>
  <c r="BJ782" i="1"/>
  <c r="AJ782" i="1"/>
  <c r="BJ786" i="1"/>
  <c r="Z784" i="1"/>
  <c r="AW784" i="1"/>
  <c r="AW785" i="1"/>
  <c r="K785" i="19"/>
  <c r="J786" i="22" s="1"/>
  <c r="AA784" i="1"/>
  <c r="J785" i="19"/>
  <c r="C783" i="23"/>
  <c r="L782" i="19"/>
  <c r="BG781" i="1"/>
  <c r="AC781" i="1"/>
  <c r="D782" i="19"/>
  <c r="D783" i="22" s="1"/>
  <c r="BF781" i="1"/>
  <c r="AR781" i="1"/>
  <c r="L778" i="19"/>
  <c r="BG777" i="1"/>
  <c r="AC777" i="1"/>
  <c r="D778" i="19"/>
  <c r="D779" i="22" s="1"/>
  <c r="BD777" i="1"/>
  <c r="BE777" i="1"/>
  <c r="BF777" i="1"/>
  <c r="AR777" i="1"/>
  <c r="K777" i="19"/>
  <c r="K886" i="28" s="1"/>
  <c r="Z776" i="1"/>
  <c r="AK777" i="1"/>
  <c r="AK776" i="1"/>
  <c r="AW776" i="1"/>
  <c r="C777" i="21"/>
  <c r="C885" i="28"/>
  <c r="C777" i="22"/>
  <c r="I774" i="23"/>
  <c r="C774" i="23"/>
  <c r="B774" i="23"/>
  <c r="J782" i="21"/>
  <c r="BF786" i="1"/>
  <c r="BI786" i="1"/>
  <c r="AW786" i="1"/>
  <c r="BG785" i="1"/>
  <c r="AR785" i="1"/>
  <c r="AL785" i="1"/>
  <c r="BC784" i="1"/>
  <c r="Z783" i="1"/>
  <c r="BB783" i="1"/>
  <c r="BF782" i="1"/>
  <c r="AW781" i="1"/>
  <c r="AH782" i="1"/>
  <c r="AA780" i="1"/>
  <c r="BH780" i="1"/>
  <c r="BF779" i="1"/>
  <c r="AC779" i="1"/>
  <c r="BG778" i="1"/>
  <c r="Z778" i="1"/>
  <c r="K779" i="19"/>
  <c r="K888" i="28" s="1"/>
  <c r="C779" i="22"/>
  <c r="C887" i="28"/>
  <c r="AW777" i="1"/>
  <c r="AH778" i="1"/>
  <c r="F778" i="19"/>
  <c r="Q776" i="1"/>
  <c r="R776" i="1" s="1"/>
  <c r="BD775" i="1"/>
  <c r="Q775" i="1"/>
  <c r="R775" i="1" s="1"/>
  <c r="BI775" i="1"/>
  <c r="E776" i="19"/>
  <c r="E885" i="28" s="1"/>
  <c r="BC774" i="1"/>
  <c r="AF774" i="1"/>
  <c r="N774" i="19"/>
  <c r="B784" i="19"/>
  <c r="B785" i="21" s="1"/>
  <c r="G783" i="19"/>
  <c r="G784" i="21" s="1"/>
  <c r="AZ786" i="1"/>
  <c r="BD785" i="1"/>
  <c r="AG785" i="1"/>
  <c r="BH783" i="1"/>
  <c r="AI783" i="1"/>
  <c r="BH781" i="1"/>
  <c r="C782" i="22"/>
  <c r="C891" i="28"/>
  <c r="C782" i="21"/>
  <c r="AL781" i="1"/>
  <c r="BC780" i="1"/>
  <c r="AX778" i="1"/>
  <c r="AI779" i="1"/>
  <c r="H779" i="19"/>
  <c r="H780" i="21" s="1"/>
  <c r="AJ776" i="1"/>
  <c r="AE776" i="1"/>
  <c r="B787" i="19"/>
  <c r="B787" i="23" s="1"/>
  <c r="L783" i="19"/>
  <c r="H782" i="19"/>
  <c r="G781" i="19"/>
  <c r="G782" i="22" s="1"/>
  <c r="H777" i="19"/>
  <c r="H778" i="22" s="1"/>
  <c r="AJ784" i="1"/>
  <c r="AE784" i="1"/>
  <c r="BJ781" i="1"/>
  <c r="J781" i="22"/>
  <c r="C890" i="28"/>
  <c r="C781" i="21"/>
  <c r="C780" i="21"/>
  <c r="C888" i="28"/>
  <c r="C780" i="22"/>
  <c r="BJ777" i="1"/>
  <c r="J778" i="19"/>
  <c r="AE777" i="1"/>
  <c r="B778" i="19"/>
  <c r="AI776" i="1"/>
  <c r="BH775" i="1"/>
  <c r="Q774" i="1"/>
  <c r="R774" i="1" s="1"/>
  <c r="F784" i="19"/>
  <c r="F894" i="28" s="1"/>
  <c r="K783" i="19"/>
  <c r="J784" i="22" s="1"/>
  <c r="F777" i="19"/>
  <c r="B776" i="19"/>
  <c r="B777" i="22" s="1"/>
  <c r="J774" i="19"/>
  <c r="I775" i="22" s="1"/>
  <c r="AH786" i="1"/>
  <c r="B781" i="22"/>
  <c r="B890" i="28"/>
  <c r="AJ780" i="1"/>
  <c r="AE780" i="1"/>
  <c r="Q778" i="1"/>
  <c r="R778" i="1" s="1"/>
  <c r="F779" i="19"/>
  <c r="H774" i="23"/>
  <c r="H787" i="19"/>
  <c r="F782" i="19"/>
  <c r="D781" i="19"/>
  <c r="I781" i="23" s="1"/>
  <c r="L779" i="19"/>
  <c r="K780" i="22" s="1"/>
  <c r="L775" i="19"/>
  <c r="C779" i="21"/>
  <c r="C883" i="28"/>
  <c r="AU785" i="1"/>
  <c r="BE783" i="1"/>
  <c r="BE781" i="1"/>
  <c r="BH776" i="1"/>
  <c r="G777" i="19"/>
  <c r="G778" i="21" s="1"/>
  <c r="Z774" i="1"/>
  <c r="K775" i="19"/>
  <c r="H785" i="19"/>
  <c r="H786" i="22" s="1"/>
  <c r="F774" i="23"/>
  <c r="AZ782" i="1"/>
  <c r="AU780" i="1"/>
  <c r="H781" i="19"/>
  <c r="AZ778" i="1"/>
  <c r="BB775" i="1"/>
  <c r="BF774" i="1"/>
  <c r="O775" i="19"/>
  <c r="B775" i="21"/>
  <c r="G785" i="19"/>
  <c r="H783" i="19"/>
  <c r="H784" i="21" s="1"/>
  <c r="B782" i="19"/>
  <c r="J780" i="19"/>
  <c r="J781" i="21"/>
  <c r="B775" i="22"/>
  <c r="AB781" i="1"/>
  <c r="AZ779" i="1"/>
  <c r="BB776" i="1"/>
  <c r="AZ775" i="1"/>
  <c r="BE786" i="1"/>
  <c r="AV786" i="1"/>
  <c r="AL786" i="1"/>
  <c r="BC785" i="1"/>
  <c r="AT785" i="1"/>
  <c r="AJ785" i="1"/>
  <c r="AA785" i="1"/>
  <c r="BI784" i="1"/>
  <c r="AR784" i="1"/>
  <c r="AH784" i="1"/>
  <c r="AX783" i="1"/>
  <c r="AF783" i="1"/>
  <c r="BE782" i="1"/>
  <c r="AV782" i="1"/>
  <c r="AL782" i="1"/>
  <c r="BC781" i="1"/>
  <c r="AT781" i="1"/>
  <c r="AJ781" i="1"/>
  <c r="AA781" i="1"/>
  <c r="BI780" i="1"/>
  <c r="AR780" i="1"/>
  <c r="AH780" i="1"/>
  <c r="AX779" i="1"/>
  <c r="AF779" i="1"/>
  <c r="BE778" i="1"/>
  <c r="AV778" i="1"/>
  <c r="AL778" i="1"/>
  <c r="BC777" i="1"/>
  <c r="AT777" i="1"/>
  <c r="AJ777" i="1"/>
  <c r="AA777" i="1"/>
  <c r="BI776" i="1"/>
  <c r="AR776" i="1"/>
  <c r="AH776" i="1"/>
  <c r="AX775" i="1"/>
  <c r="AF775" i="1"/>
  <c r="BE774" i="1"/>
  <c r="AV774" i="1"/>
  <c r="AL774" i="1"/>
  <c r="BC773" i="1"/>
  <c r="AA773" i="1"/>
  <c r="AQ779" i="1"/>
  <c r="AB777" i="1"/>
  <c r="AQ775" i="1"/>
  <c r="AB773" i="1"/>
  <c r="BD786" i="1"/>
  <c r="AU786" i="1"/>
  <c r="AK786" i="1"/>
  <c r="BB785" i="1"/>
  <c r="AI785" i="1"/>
  <c r="AZ784" i="1"/>
  <c r="AQ784" i="1"/>
  <c r="AG784" i="1"/>
  <c r="AW783" i="1"/>
  <c r="AE783" i="1"/>
  <c r="BD782" i="1"/>
  <c r="AU782" i="1"/>
  <c r="AK782" i="1"/>
  <c r="BB781" i="1"/>
  <c r="AI781" i="1"/>
  <c r="AZ780" i="1"/>
  <c r="AQ780" i="1"/>
  <c r="AG780" i="1"/>
  <c r="AW779" i="1"/>
  <c r="AE779" i="1"/>
  <c r="BD778" i="1"/>
  <c r="AU778" i="1"/>
  <c r="AK778" i="1"/>
  <c r="BB777" i="1"/>
  <c r="AI777" i="1"/>
  <c r="AZ776" i="1"/>
  <c r="AQ776" i="1"/>
  <c r="AG776" i="1"/>
  <c r="AW775" i="1"/>
  <c r="AE775" i="1"/>
  <c r="BD774" i="1"/>
  <c r="AU774" i="1"/>
  <c r="AK774" i="1"/>
  <c r="BB773" i="1"/>
  <c r="BB786" i="1"/>
  <c r="AI786" i="1"/>
  <c r="AZ785" i="1"/>
  <c r="AQ785" i="1"/>
  <c r="Q785" i="1"/>
  <c r="R785" i="1" s="1"/>
  <c r="BF784" i="1"/>
  <c r="AU783" i="1"/>
  <c r="AK783" i="1"/>
  <c r="AB783" i="1"/>
  <c r="BB782" i="1"/>
  <c r="AI782" i="1"/>
  <c r="AZ781" i="1"/>
  <c r="AQ781" i="1"/>
  <c r="Q781" i="1"/>
  <c r="R781" i="1" s="1"/>
  <c r="BF780" i="1"/>
  <c r="AU779" i="1"/>
  <c r="AK779" i="1"/>
  <c r="AB779" i="1"/>
  <c r="BB778" i="1"/>
  <c r="AI778" i="1"/>
  <c r="AZ777" i="1"/>
  <c r="AQ777" i="1"/>
  <c r="Q777" i="1"/>
  <c r="R777" i="1" s="1"/>
  <c r="BF776" i="1"/>
  <c r="AU775" i="1"/>
  <c r="AK775" i="1"/>
  <c r="AB775" i="1"/>
  <c r="BB774" i="1"/>
  <c r="AI774" i="1"/>
  <c r="AZ773" i="1"/>
  <c r="Q773" i="1"/>
  <c r="R773" i="1" s="1"/>
  <c r="AX784" i="1"/>
  <c r="AR786" i="1"/>
  <c r="AX785" i="1"/>
  <c r="AF785" i="1"/>
  <c r="BE784" i="1"/>
  <c r="AV784" i="1"/>
  <c r="AL784" i="1"/>
  <c r="AC784" i="1"/>
  <c r="BC783" i="1"/>
  <c r="AT783" i="1"/>
  <c r="AJ783" i="1"/>
  <c r="AA783" i="1"/>
  <c r="BI782" i="1"/>
  <c r="AR782" i="1"/>
  <c r="AX781" i="1"/>
  <c r="AF781" i="1"/>
  <c r="BE780" i="1"/>
  <c r="AV780" i="1"/>
  <c r="AL780" i="1"/>
  <c r="AC780" i="1"/>
  <c r="BC779" i="1"/>
  <c r="AT779" i="1"/>
  <c r="AJ779" i="1"/>
  <c r="AA779" i="1"/>
  <c r="BI778" i="1"/>
  <c r="AR778" i="1"/>
  <c r="AX777" i="1"/>
  <c r="AF777" i="1"/>
  <c r="BE776" i="1"/>
  <c r="AV776" i="1"/>
  <c r="AL776" i="1"/>
  <c r="AC776" i="1"/>
  <c r="BC775" i="1"/>
  <c r="AT775" i="1"/>
  <c r="AJ775" i="1"/>
  <c r="AA775" i="1"/>
  <c r="BI774" i="1"/>
  <c r="AR774" i="1"/>
  <c r="AQ786" i="1"/>
  <c r="BD784" i="1"/>
  <c r="BJ783" i="1"/>
  <c r="AS783" i="1"/>
  <c r="AQ782" i="1"/>
  <c r="BD780" i="1"/>
  <c r="BJ779" i="1"/>
  <c r="AS779" i="1"/>
  <c r="AQ778" i="1"/>
  <c r="BD776" i="1"/>
  <c r="BJ775" i="1"/>
  <c r="AS775" i="1"/>
  <c r="AQ774" i="1"/>
  <c r="B766" i="1"/>
  <c r="B767" i="19" s="1"/>
  <c r="C766" i="1"/>
  <c r="C767" i="19" s="1"/>
  <c r="E766" i="1"/>
  <c r="G766" i="1"/>
  <c r="H766" i="1"/>
  <c r="I766" i="1"/>
  <c r="G767" i="19" s="1"/>
  <c r="J766" i="1"/>
  <c r="K766" i="1"/>
  <c r="I767" i="19" s="1"/>
  <c r="I874" i="28" s="1"/>
  <c r="M766" i="1"/>
  <c r="N766" i="1"/>
  <c r="K767" i="19" s="1"/>
  <c r="O766" i="1"/>
  <c r="AC766" i="1" s="1"/>
  <c r="B767" i="1"/>
  <c r="B768" i="19" s="1"/>
  <c r="C767" i="1"/>
  <c r="C768" i="19" s="1"/>
  <c r="E767" i="1"/>
  <c r="D768" i="19" s="1"/>
  <c r="G767" i="1"/>
  <c r="H767" i="1"/>
  <c r="I767" i="1"/>
  <c r="G768" i="19" s="1"/>
  <c r="J767" i="1"/>
  <c r="K767" i="1"/>
  <c r="I768" i="19" s="1"/>
  <c r="I875" i="28" s="1"/>
  <c r="M767" i="1"/>
  <c r="J768" i="19" s="1"/>
  <c r="N767" i="1"/>
  <c r="K768" i="19" s="1"/>
  <c r="O767" i="1"/>
  <c r="L768" i="19" s="1"/>
  <c r="B768" i="1"/>
  <c r="C768" i="1"/>
  <c r="C769" i="19" s="1"/>
  <c r="E768" i="1"/>
  <c r="D769" i="19" s="1"/>
  <c r="G768" i="1"/>
  <c r="E769" i="19" s="1"/>
  <c r="H768" i="1"/>
  <c r="Q768" i="1" s="1"/>
  <c r="I768" i="1"/>
  <c r="J768" i="1"/>
  <c r="K768" i="1"/>
  <c r="I769" i="19" s="1"/>
  <c r="I876" i="28" s="1"/>
  <c r="M768" i="1"/>
  <c r="AA768" i="1" s="1"/>
  <c r="N768" i="1"/>
  <c r="O768" i="1"/>
  <c r="L769" i="19" s="1"/>
  <c r="B769" i="1"/>
  <c r="C769" i="1"/>
  <c r="C770" i="19" s="1"/>
  <c r="E769" i="1"/>
  <c r="D770" i="19" s="1"/>
  <c r="G769" i="1"/>
  <c r="E770" i="19" s="1"/>
  <c r="H769" i="1"/>
  <c r="Q769" i="1" s="1"/>
  <c r="I769" i="1"/>
  <c r="G770" i="19" s="1"/>
  <c r="J769" i="1"/>
  <c r="K769" i="1"/>
  <c r="I770" i="19" s="1"/>
  <c r="I877" i="28" s="1"/>
  <c r="M769" i="1"/>
  <c r="J770" i="19" s="1"/>
  <c r="N769" i="1"/>
  <c r="O769" i="1"/>
  <c r="AC769" i="1" s="1"/>
  <c r="B770" i="1"/>
  <c r="B771" i="19" s="1"/>
  <c r="C770" i="1"/>
  <c r="C771" i="19" s="1"/>
  <c r="E770" i="1"/>
  <c r="G770" i="1"/>
  <c r="H770" i="1"/>
  <c r="Q770" i="1" s="1"/>
  <c r="I770" i="1"/>
  <c r="G771" i="19" s="1"/>
  <c r="J770" i="1"/>
  <c r="K770" i="1"/>
  <c r="I771" i="19" s="1"/>
  <c r="I878" i="28" s="1"/>
  <c r="M770" i="1"/>
  <c r="AA770" i="1" s="1"/>
  <c r="N770" i="1"/>
  <c r="Z770" i="1" s="1"/>
  <c r="O770" i="1"/>
  <c r="B771" i="1"/>
  <c r="B772" i="19" s="1"/>
  <c r="C771" i="1"/>
  <c r="C772" i="19" s="1"/>
  <c r="E771" i="1"/>
  <c r="G771" i="1"/>
  <c r="H771" i="1"/>
  <c r="I771" i="1"/>
  <c r="J771" i="1"/>
  <c r="H772" i="19" s="1"/>
  <c r="K771" i="1"/>
  <c r="I772" i="19" s="1"/>
  <c r="I879" i="28" s="1"/>
  <c r="M771" i="1"/>
  <c r="J772" i="19" s="1"/>
  <c r="N771" i="1"/>
  <c r="O771" i="1"/>
  <c r="AC771" i="1" s="1"/>
  <c r="B772" i="1"/>
  <c r="AE773" i="1" s="1"/>
  <c r="C772" i="1"/>
  <c r="C773" i="19" s="1"/>
  <c r="C774" i="22" s="1"/>
  <c r="E772" i="1"/>
  <c r="G772" i="1"/>
  <c r="H772" i="1"/>
  <c r="F773" i="19" s="1"/>
  <c r="I772" i="1"/>
  <c r="G773" i="19" s="1"/>
  <c r="G774" i="21" s="1"/>
  <c r="J772" i="1"/>
  <c r="K772" i="1"/>
  <c r="I773" i="19" s="1"/>
  <c r="I880" i="28" s="1"/>
  <c r="M772" i="1"/>
  <c r="AJ773" i="1" s="1"/>
  <c r="N772" i="1"/>
  <c r="AW773" i="1" s="1"/>
  <c r="O772" i="1"/>
  <c r="M920" i="28" l="1"/>
  <c r="G914" i="28"/>
  <c r="G921" i="28" s="1"/>
  <c r="B801" i="22"/>
  <c r="H802" i="22"/>
  <c r="B801" i="21"/>
  <c r="G801" i="23"/>
  <c r="M915" i="28"/>
  <c r="J912" i="28"/>
  <c r="M918" i="28"/>
  <c r="N918" i="28"/>
  <c r="G802" i="21"/>
  <c r="K914" i="28"/>
  <c r="K921" i="28" s="1"/>
  <c r="H914" i="28"/>
  <c r="H921" i="28" s="1"/>
  <c r="D802" i="21"/>
  <c r="J802" i="21"/>
  <c r="H802" i="21"/>
  <c r="M919" i="28"/>
  <c r="N919" i="28"/>
  <c r="E802" i="21"/>
  <c r="E802" i="22"/>
  <c r="E914" i="28"/>
  <c r="E921" i="28" s="1"/>
  <c r="D802" i="22"/>
  <c r="M916" i="28"/>
  <c r="N916" i="28"/>
  <c r="M917" i="28"/>
  <c r="N917" i="28"/>
  <c r="B914" i="28"/>
  <c r="B921" i="28" s="1"/>
  <c r="B802" i="21"/>
  <c r="B802" i="22"/>
  <c r="L914" i="28"/>
  <c r="L921" i="28" s="1"/>
  <c r="K802" i="21"/>
  <c r="D914" i="28"/>
  <c r="F802" i="21"/>
  <c r="F914" i="28"/>
  <c r="F921" i="28" s="1"/>
  <c r="F802" i="22"/>
  <c r="G802" i="22"/>
  <c r="I802" i="21"/>
  <c r="J914" i="28"/>
  <c r="J921" i="28" s="1"/>
  <c r="I802" i="22"/>
  <c r="E912" i="28"/>
  <c r="I799" i="23"/>
  <c r="E799" i="22"/>
  <c r="O801" i="19"/>
  <c r="N799" i="19"/>
  <c r="E799" i="21"/>
  <c r="F800" i="22"/>
  <c r="E799" i="23"/>
  <c r="F911" i="28"/>
  <c r="N801" i="19"/>
  <c r="AN796" i="1"/>
  <c r="E910" i="28"/>
  <c r="J798" i="22"/>
  <c r="N909" i="28"/>
  <c r="E907" i="28"/>
  <c r="K799" i="22"/>
  <c r="E796" i="22"/>
  <c r="D799" i="23"/>
  <c r="E796" i="21"/>
  <c r="F799" i="21"/>
  <c r="AN800" i="1"/>
  <c r="D910" i="28"/>
  <c r="AN794" i="1"/>
  <c r="D800" i="23"/>
  <c r="G797" i="21"/>
  <c r="G908" i="28"/>
  <c r="L910" i="28"/>
  <c r="I800" i="22"/>
  <c r="K797" i="22"/>
  <c r="F799" i="23"/>
  <c r="AN798" i="1"/>
  <c r="B911" i="28"/>
  <c r="I801" i="22"/>
  <c r="I801" i="21"/>
  <c r="I800" i="21"/>
  <c r="J798" i="21"/>
  <c r="K798" i="21"/>
  <c r="L909" i="28"/>
  <c r="K798" i="22"/>
  <c r="I798" i="23"/>
  <c r="C799" i="23"/>
  <c r="D799" i="22"/>
  <c r="D799" i="21"/>
  <c r="K799" i="21"/>
  <c r="C789" i="23"/>
  <c r="N910" i="28"/>
  <c r="M798" i="19"/>
  <c r="G798" i="21"/>
  <c r="E798" i="23"/>
  <c r="G798" i="22"/>
  <c r="G909" i="28"/>
  <c r="M909" i="28"/>
  <c r="D801" i="23"/>
  <c r="F912" i="28"/>
  <c r="F801" i="21"/>
  <c r="F801" i="22"/>
  <c r="G799" i="21"/>
  <c r="C796" i="23"/>
  <c r="D796" i="21"/>
  <c r="D907" i="28"/>
  <c r="D796" i="22"/>
  <c r="D797" i="21"/>
  <c r="D908" i="28"/>
  <c r="B796" i="23"/>
  <c r="M797" i="19"/>
  <c r="E797" i="21"/>
  <c r="E797" i="22"/>
  <c r="E908" i="28"/>
  <c r="F910" i="28"/>
  <c r="D797" i="22"/>
  <c r="B800" i="21"/>
  <c r="L912" i="28"/>
  <c r="K801" i="21"/>
  <c r="K801" i="22"/>
  <c r="I801" i="23"/>
  <c r="G911" i="28"/>
  <c r="E800" i="23"/>
  <c r="G800" i="21"/>
  <c r="G800" i="22"/>
  <c r="M800" i="19"/>
  <c r="G801" i="22"/>
  <c r="E801" i="23"/>
  <c r="G912" i="28"/>
  <c r="G801" i="21"/>
  <c r="M801" i="19"/>
  <c r="J906" i="28"/>
  <c r="G795" i="23"/>
  <c r="I795" i="21"/>
  <c r="I795" i="22"/>
  <c r="O795" i="19"/>
  <c r="N797" i="19"/>
  <c r="N796" i="19"/>
  <c r="F796" i="23"/>
  <c r="H796" i="21"/>
  <c r="H797" i="21"/>
  <c r="H907" i="28"/>
  <c r="H796" i="22"/>
  <c r="E911" i="28"/>
  <c r="E800" i="21"/>
  <c r="E800" i="22"/>
  <c r="E801" i="22"/>
  <c r="B907" i="28"/>
  <c r="B796" i="22"/>
  <c r="B796" i="21"/>
  <c r="H801" i="22"/>
  <c r="F801" i="23"/>
  <c r="H912" i="28"/>
  <c r="H801" i="21"/>
  <c r="K800" i="21"/>
  <c r="K800" i="22"/>
  <c r="I800" i="23"/>
  <c r="L911" i="28"/>
  <c r="F908" i="28"/>
  <c r="D797" i="23"/>
  <c r="F797" i="21"/>
  <c r="F797" i="22"/>
  <c r="D798" i="23"/>
  <c r="F798" i="22"/>
  <c r="F909" i="28"/>
  <c r="F798" i="21"/>
  <c r="O796" i="19"/>
  <c r="I796" i="22"/>
  <c r="J907" i="28"/>
  <c r="G796" i="23"/>
  <c r="I796" i="21"/>
  <c r="B797" i="22"/>
  <c r="J911" i="28"/>
  <c r="G910" i="28"/>
  <c r="J796" i="22"/>
  <c r="K907" i="28"/>
  <c r="H796" i="23"/>
  <c r="J796" i="21"/>
  <c r="C913" i="28"/>
  <c r="K910" i="28"/>
  <c r="H799" i="23"/>
  <c r="J799" i="21"/>
  <c r="J799" i="22"/>
  <c r="K911" i="28"/>
  <c r="J800" i="21"/>
  <c r="E909" i="28"/>
  <c r="C795" i="23"/>
  <c r="D795" i="22"/>
  <c r="E795" i="23"/>
  <c r="D906" i="28"/>
  <c r="B795" i="23"/>
  <c r="D795" i="21"/>
  <c r="B908" i="28"/>
  <c r="C800" i="23"/>
  <c r="D800" i="21"/>
  <c r="D800" i="22"/>
  <c r="D911" i="28"/>
  <c r="B800" i="23"/>
  <c r="H800" i="23"/>
  <c r="B797" i="21"/>
  <c r="G800" i="23"/>
  <c r="D795" i="23"/>
  <c r="F795" i="21"/>
  <c r="F795" i="22"/>
  <c r="F906" i="28"/>
  <c r="E798" i="22"/>
  <c r="D796" i="23"/>
  <c r="F796" i="21"/>
  <c r="F907" i="28"/>
  <c r="F796" i="22"/>
  <c r="K796" i="21"/>
  <c r="K796" i="22"/>
  <c r="K797" i="21"/>
  <c r="L907" i="28"/>
  <c r="I796" i="23"/>
  <c r="L908" i="28"/>
  <c r="H908" i="28"/>
  <c r="H795" i="23"/>
  <c r="AO794" i="1"/>
  <c r="BA794" i="1"/>
  <c r="J800" i="22"/>
  <c r="O797" i="19"/>
  <c r="I797" i="21"/>
  <c r="I797" i="22"/>
  <c r="J908" i="28"/>
  <c r="G797" i="23"/>
  <c r="N800" i="19"/>
  <c r="H911" i="28"/>
  <c r="F800" i="23"/>
  <c r="H800" i="21"/>
  <c r="H800" i="22"/>
  <c r="B910" i="28"/>
  <c r="B799" i="21"/>
  <c r="B799" i="23"/>
  <c r="B799" i="22"/>
  <c r="C801" i="23"/>
  <c r="D912" i="28"/>
  <c r="N912" i="28" s="1"/>
  <c r="D801" i="21"/>
  <c r="D801" i="22"/>
  <c r="B801" i="23"/>
  <c r="O799" i="19"/>
  <c r="J910" i="28"/>
  <c r="G799" i="23"/>
  <c r="I799" i="21"/>
  <c r="I799" i="22"/>
  <c r="E795" i="21"/>
  <c r="E795" i="22"/>
  <c r="E906" i="28"/>
  <c r="M795" i="19"/>
  <c r="E801" i="21"/>
  <c r="K795" i="22"/>
  <c r="L906" i="28"/>
  <c r="I795" i="23"/>
  <c r="K795" i="21"/>
  <c r="J797" i="21"/>
  <c r="J797" i="22"/>
  <c r="K908" i="28"/>
  <c r="H797" i="23"/>
  <c r="O800" i="19"/>
  <c r="I798" i="21"/>
  <c r="G798" i="23"/>
  <c r="I798" i="22"/>
  <c r="O798" i="19"/>
  <c r="J909" i="28"/>
  <c r="K912" i="28"/>
  <c r="J801" i="22"/>
  <c r="H801" i="23"/>
  <c r="J801" i="21"/>
  <c r="BA798" i="1"/>
  <c r="F795" i="23"/>
  <c r="M796" i="19"/>
  <c r="E796" i="23"/>
  <c r="G796" i="21"/>
  <c r="G907" i="28"/>
  <c r="G796" i="22"/>
  <c r="BA795" i="1"/>
  <c r="AN795" i="1"/>
  <c r="BA799" i="1"/>
  <c r="AN799" i="1"/>
  <c r="AO797" i="1"/>
  <c r="BA797" i="1"/>
  <c r="AN797" i="1"/>
  <c r="BA796" i="1"/>
  <c r="BA800" i="1"/>
  <c r="E794" i="21"/>
  <c r="F790" i="22"/>
  <c r="D790" i="23"/>
  <c r="N793" i="19"/>
  <c r="F789" i="21"/>
  <c r="M790" i="19"/>
  <c r="H788" i="23"/>
  <c r="G900" i="28"/>
  <c r="G792" i="23"/>
  <c r="G790" i="21"/>
  <c r="J902" i="28"/>
  <c r="I792" i="22"/>
  <c r="I792" i="21"/>
  <c r="D899" i="28"/>
  <c r="N899" i="28" s="1"/>
  <c r="E790" i="23"/>
  <c r="I789" i="23"/>
  <c r="D788" i="23"/>
  <c r="D789" i="22"/>
  <c r="D789" i="23"/>
  <c r="F792" i="22"/>
  <c r="F899" i="28"/>
  <c r="F790" i="21"/>
  <c r="D898" i="28"/>
  <c r="N898" i="28" s="1"/>
  <c r="BA791" i="1"/>
  <c r="E788" i="23"/>
  <c r="F900" i="28"/>
  <c r="F789" i="22"/>
  <c r="B788" i="23"/>
  <c r="G788" i="23"/>
  <c r="AN789" i="1"/>
  <c r="E794" i="22"/>
  <c r="H903" i="28"/>
  <c r="E789" i="23"/>
  <c r="D904" i="28"/>
  <c r="N904" i="28" s="1"/>
  <c r="AN792" i="1"/>
  <c r="AN791" i="1"/>
  <c r="C788" i="23"/>
  <c r="BA792" i="1"/>
  <c r="AN788" i="1"/>
  <c r="B904" i="28"/>
  <c r="D901" i="28"/>
  <c r="N901" i="28" s="1"/>
  <c r="H793" i="21"/>
  <c r="BA788" i="1"/>
  <c r="K794" i="22"/>
  <c r="L904" i="28"/>
  <c r="G794" i="22"/>
  <c r="O792" i="19"/>
  <c r="F792" i="21"/>
  <c r="L899" i="28"/>
  <c r="B902" i="28"/>
  <c r="D789" i="21"/>
  <c r="B789" i="23"/>
  <c r="E792" i="22"/>
  <c r="E902" i="28"/>
  <c r="M792" i="19"/>
  <c r="D791" i="22"/>
  <c r="E793" i="21"/>
  <c r="I788" i="23"/>
  <c r="E903" i="28"/>
  <c r="D788" i="21"/>
  <c r="G789" i="23"/>
  <c r="K794" i="21"/>
  <c r="D794" i="22"/>
  <c r="E899" i="28"/>
  <c r="G790" i="23"/>
  <c r="K789" i="21"/>
  <c r="M788" i="19"/>
  <c r="D794" i="21"/>
  <c r="E793" i="22"/>
  <c r="B793" i="22"/>
  <c r="B903" i="28"/>
  <c r="B793" i="21"/>
  <c r="K793" i="21"/>
  <c r="K793" i="22"/>
  <c r="L903" i="28"/>
  <c r="I793" i="23"/>
  <c r="B792" i="21"/>
  <c r="C792" i="23"/>
  <c r="D792" i="22"/>
  <c r="D902" i="28"/>
  <c r="B792" i="23"/>
  <c r="D792" i="21"/>
  <c r="D792" i="23"/>
  <c r="B791" i="23"/>
  <c r="F904" i="28"/>
  <c r="K787" i="21"/>
  <c r="K788" i="22"/>
  <c r="M791" i="19"/>
  <c r="G791" i="21"/>
  <c r="G901" i="28"/>
  <c r="E791" i="23"/>
  <c r="G791" i="22"/>
  <c r="F788" i="22"/>
  <c r="AO787" i="1"/>
  <c r="BA787" i="1"/>
  <c r="F792" i="23"/>
  <c r="H792" i="21"/>
  <c r="H792" i="22"/>
  <c r="N792" i="19"/>
  <c r="H902" i="28"/>
  <c r="C905" i="28"/>
  <c r="C790" i="23"/>
  <c r="D900" i="28"/>
  <c r="D790" i="21"/>
  <c r="D790" i="22"/>
  <c r="B790" i="23"/>
  <c r="G903" i="28"/>
  <c r="E793" i="23"/>
  <c r="G793" i="21"/>
  <c r="M793" i="19"/>
  <c r="G793" i="22"/>
  <c r="J788" i="22"/>
  <c r="F790" i="23"/>
  <c r="G792" i="22"/>
  <c r="B794" i="21"/>
  <c r="E789" i="22"/>
  <c r="D791" i="21"/>
  <c r="L898" i="28"/>
  <c r="G904" i="28"/>
  <c r="O793" i="19"/>
  <c r="I793" i="22"/>
  <c r="G793" i="23"/>
  <c r="J903" i="28"/>
  <c r="I793" i="21"/>
  <c r="K792" i="22"/>
  <c r="L902" i="28"/>
  <c r="I792" i="23"/>
  <c r="K792" i="21"/>
  <c r="G902" i="28"/>
  <c r="J791" i="21"/>
  <c r="K901" i="28"/>
  <c r="H791" i="23"/>
  <c r="J791" i="22"/>
  <c r="J793" i="22"/>
  <c r="K903" i="28"/>
  <c r="H793" i="23"/>
  <c r="J793" i="21"/>
  <c r="K790" i="21"/>
  <c r="K790" i="22"/>
  <c r="L900" i="28"/>
  <c r="I790" i="23"/>
  <c r="J901" i="28"/>
  <c r="I791" i="21"/>
  <c r="G791" i="23"/>
  <c r="O791" i="19"/>
  <c r="I791" i="22"/>
  <c r="G792" i="21"/>
  <c r="J794" i="21"/>
  <c r="H789" i="22"/>
  <c r="F898" i="28"/>
  <c r="F788" i="21"/>
  <c r="H791" i="21"/>
  <c r="H901" i="28"/>
  <c r="N791" i="19"/>
  <c r="F791" i="23"/>
  <c r="H791" i="22"/>
  <c r="K788" i="21"/>
  <c r="E792" i="23"/>
  <c r="I794" i="22"/>
  <c r="K791" i="22"/>
  <c r="K904" i="28"/>
  <c r="K902" i="28"/>
  <c r="H792" i="23"/>
  <c r="J792" i="21"/>
  <c r="J792" i="22"/>
  <c r="B788" i="22"/>
  <c r="H898" i="28"/>
  <c r="F788" i="23"/>
  <c r="H788" i="21"/>
  <c r="H788" i="22"/>
  <c r="N788" i="19"/>
  <c r="F901" i="28"/>
  <c r="D791" i="23"/>
  <c r="F791" i="22"/>
  <c r="F902" i="28"/>
  <c r="F791" i="21"/>
  <c r="J788" i="21"/>
  <c r="F903" i="28"/>
  <c r="D793" i="23"/>
  <c r="F793" i="21"/>
  <c r="F793" i="22"/>
  <c r="E788" i="21"/>
  <c r="E788" i="22"/>
  <c r="E898" i="28"/>
  <c r="I794" i="21"/>
  <c r="B898" i="28"/>
  <c r="F794" i="21"/>
  <c r="H899" i="28"/>
  <c r="J789" i="22"/>
  <c r="K899" i="28"/>
  <c r="H789" i="23"/>
  <c r="J789" i="21"/>
  <c r="C793" i="23"/>
  <c r="D793" i="21"/>
  <c r="D793" i="22"/>
  <c r="B793" i="23"/>
  <c r="D903" i="28"/>
  <c r="J790" i="21"/>
  <c r="K900" i="28"/>
  <c r="J790" i="22"/>
  <c r="H790" i="23"/>
  <c r="B791" i="21"/>
  <c r="B901" i="28"/>
  <c r="B791" i="22"/>
  <c r="J904" i="28"/>
  <c r="B788" i="21"/>
  <c r="K791" i="21"/>
  <c r="O788" i="19"/>
  <c r="K898" i="28"/>
  <c r="AN787" i="1"/>
  <c r="AN793" i="1"/>
  <c r="BA793" i="1"/>
  <c r="AO793" i="1"/>
  <c r="AN790" i="1"/>
  <c r="AO790" i="1"/>
  <c r="BA790" i="1"/>
  <c r="BA789" i="1"/>
  <c r="F783" i="22"/>
  <c r="E783" i="21"/>
  <c r="K896" i="28"/>
  <c r="I782" i="21"/>
  <c r="BA786" i="1"/>
  <c r="J891" i="28"/>
  <c r="B780" i="21"/>
  <c r="B780" i="22"/>
  <c r="BA780" i="1"/>
  <c r="J893" i="28"/>
  <c r="BA778" i="1"/>
  <c r="K785" i="22"/>
  <c r="AN778" i="1"/>
  <c r="O780" i="19"/>
  <c r="G776" i="22"/>
  <c r="K786" i="22"/>
  <c r="AN782" i="1"/>
  <c r="E776" i="23"/>
  <c r="I785" i="23"/>
  <c r="G784" i="23"/>
  <c r="H784" i="23"/>
  <c r="K786" i="21"/>
  <c r="AN780" i="1"/>
  <c r="F775" i="21"/>
  <c r="D775" i="23"/>
  <c r="L895" i="28"/>
  <c r="L894" i="28"/>
  <c r="E778" i="23"/>
  <c r="F776" i="22"/>
  <c r="AN781" i="1"/>
  <c r="G776" i="21"/>
  <c r="F776" i="21"/>
  <c r="B888" i="28"/>
  <c r="AN775" i="1"/>
  <c r="I775" i="21"/>
  <c r="F883" i="28"/>
  <c r="F784" i="23"/>
  <c r="H787" i="23"/>
  <c r="G778" i="22"/>
  <c r="AN784" i="1"/>
  <c r="O784" i="19"/>
  <c r="G886" i="28"/>
  <c r="E779" i="22"/>
  <c r="M784" i="19"/>
  <c r="H776" i="22"/>
  <c r="J778" i="21"/>
  <c r="O787" i="19"/>
  <c r="G775" i="23"/>
  <c r="BA776" i="1"/>
  <c r="J890" i="28"/>
  <c r="D775" i="21"/>
  <c r="H784" i="22"/>
  <c r="N896" i="28"/>
  <c r="K785" i="21"/>
  <c r="J780" i="21"/>
  <c r="B775" i="23"/>
  <c r="J896" i="28"/>
  <c r="D775" i="22"/>
  <c r="I787" i="21"/>
  <c r="C775" i="23"/>
  <c r="G882" i="28"/>
  <c r="E785" i="21"/>
  <c r="C780" i="23"/>
  <c r="J784" i="21"/>
  <c r="J787" i="22"/>
  <c r="H780" i="22"/>
  <c r="AH773" i="1"/>
  <c r="D888" i="28"/>
  <c r="BA782" i="1"/>
  <c r="E887" i="28"/>
  <c r="H893" i="28"/>
  <c r="J778" i="22"/>
  <c r="H780" i="23"/>
  <c r="D780" i="22"/>
  <c r="E779" i="21"/>
  <c r="F780" i="23"/>
  <c r="M786" i="19"/>
  <c r="H786" i="21"/>
  <c r="O776" i="19"/>
  <c r="F785" i="22"/>
  <c r="J883" i="28"/>
  <c r="I787" i="23"/>
  <c r="G787" i="22"/>
  <c r="M778" i="19"/>
  <c r="G786" i="22"/>
  <c r="B894" i="28"/>
  <c r="G787" i="21"/>
  <c r="H886" i="28"/>
  <c r="K787" i="22"/>
  <c r="AN786" i="1"/>
  <c r="C774" i="21"/>
  <c r="E786" i="23"/>
  <c r="I780" i="23"/>
  <c r="F785" i="21"/>
  <c r="L896" i="28"/>
  <c r="AN779" i="1"/>
  <c r="C882" i="28"/>
  <c r="C889" i="28" s="1"/>
  <c r="B780" i="23"/>
  <c r="G786" i="21"/>
  <c r="D780" i="21"/>
  <c r="AG773" i="1"/>
  <c r="AS773" i="1"/>
  <c r="B895" i="28"/>
  <c r="M895" i="28" s="1"/>
  <c r="B786" i="22"/>
  <c r="B786" i="21"/>
  <c r="K777" i="21"/>
  <c r="I777" i="23"/>
  <c r="K777" i="22"/>
  <c r="L885" i="28"/>
  <c r="D776" i="22"/>
  <c r="C776" i="23"/>
  <c r="D776" i="21"/>
  <c r="D884" i="28"/>
  <c r="B776" i="23"/>
  <c r="D779" i="21"/>
  <c r="F778" i="23"/>
  <c r="Z772" i="1"/>
  <c r="AK773" i="1"/>
  <c r="AQ773" i="1"/>
  <c r="AN783" i="1"/>
  <c r="AT773" i="1"/>
  <c r="H894" i="28"/>
  <c r="F785" i="23"/>
  <c r="H785" i="21"/>
  <c r="H785" i="22"/>
  <c r="N785" i="19"/>
  <c r="M777" i="19"/>
  <c r="G885" i="28"/>
  <c r="E777" i="23"/>
  <c r="G777" i="22"/>
  <c r="G777" i="21"/>
  <c r="G774" i="23"/>
  <c r="O774" i="19"/>
  <c r="B886" i="28"/>
  <c r="B778" i="22"/>
  <c r="B778" i="21"/>
  <c r="BA774" i="1"/>
  <c r="AO774" i="1"/>
  <c r="G895" i="28"/>
  <c r="F776" i="23"/>
  <c r="H895" i="28"/>
  <c r="E782" i="22"/>
  <c r="E891" i="28"/>
  <c r="E782" i="21"/>
  <c r="D774" i="23"/>
  <c r="F774" i="21"/>
  <c r="F882" i="28"/>
  <c r="F774" i="22"/>
  <c r="M782" i="19"/>
  <c r="D784" i="22"/>
  <c r="C784" i="23"/>
  <c r="D893" i="28"/>
  <c r="D784" i="21"/>
  <c r="B784" i="23"/>
  <c r="D894" i="28"/>
  <c r="H778" i="21"/>
  <c r="B787" i="21"/>
  <c r="B896" i="28"/>
  <c r="M896" i="28" s="1"/>
  <c r="B787" i="22"/>
  <c r="N780" i="19"/>
  <c r="E780" i="21"/>
  <c r="E888" i="28"/>
  <c r="E780" i="22"/>
  <c r="D782" i="21"/>
  <c r="C782" i="23"/>
  <c r="D891" i="28"/>
  <c r="N891" i="28" s="1"/>
  <c r="B782" i="23"/>
  <c r="D782" i="22"/>
  <c r="N883" i="28"/>
  <c r="H776" i="23"/>
  <c r="K884" i="28"/>
  <c r="J776" i="22"/>
  <c r="J776" i="21"/>
  <c r="N895" i="28"/>
  <c r="D887" i="28"/>
  <c r="G782" i="23"/>
  <c r="H778" i="23"/>
  <c r="D778" i="23"/>
  <c r="F886" i="28"/>
  <c r="F778" i="22"/>
  <c r="F778" i="21"/>
  <c r="N775" i="19"/>
  <c r="H883" i="28"/>
  <c r="H775" i="21"/>
  <c r="H775" i="22"/>
  <c r="F775" i="23"/>
  <c r="E777" i="21"/>
  <c r="G774" i="22"/>
  <c r="E782" i="23"/>
  <c r="O786" i="19"/>
  <c r="I786" i="21"/>
  <c r="G786" i="23"/>
  <c r="J895" i="28"/>
  <c r="I786" i="22"/>
  <c r="B777" i="21"/>
  <c r="N784" i="19"/>
  <c r="E784" i="21"/>
  <c r="E893" i="28"/>
  <c r="E784" i="22"/>
  <c r="B779" i="21"/>
  <c r="B887" i="28"/>
  <c r="B779" i="22"/>
  <c r="AC772" i="1"/>
  <c r="AX773" i="1"/>
  <c r="AL773" i="1"/>
  <c r="L883" i="28"/>
  <c r="K775" i="22"/>
  <c r="K775" i="21"/>
  <c r="I775" i="23"/>
  <c r="D892" i="28"/>
  <c r="C897" i="28"/>
  <c r="H785" i="23"/>
  <c r="J785" i="22"/>
  <c r="K894" i="28"/>
  <c r="J785" i="21"/>
  <c r="AN785" i="1"/>
  <c r="B891" i="28"/>
  <c r="B782" i="21"/>
  <c r="B782" i="22"/>
  <c r="C781" i="23"/>
  <c r="D890" i="28"/>
  <c r="B781" i="23"/>
  <c r="D781" i="22"/>
  <c r="D781" i="21"/>
  <c r="N776" i="19"/>
  <c r="G781" i="23"/>
  <c r="H783" i="23"/>
  <c r="J783" i="21"/>
  <c r="K892" i="28"/>
  <c r="J783" i="22"/>
  <c r="M781" i="19"/>
  <c r="E781" i="23"/>
  <c r="G781" i="22"/>
  <c r="G890" i="28"/>
  <c r="G781" i="21"/>
  <c r="AN776" i="1"/>
  <c r="G892" i="28"/>
  <c r="E783" i="23"/>
  <c r="G783" i="21"/>
  <c r="G783" i="22"/>
  <c r="M783" i="19"/>
  <c r="K893" i="28"/>
  <c r="O783" i="19"/>
  <c r="I783" i="22"/>
  <c r="G783" i="23"/>
  <c r="I783" i="21"/>
  <c r="J892" i="28"/>
  <c r="C777" i="23"/>
  <c r="B777" i="23"/>
  <c r="D777" i="21"/>
  <c r="D885" i="28"/>
  <c r="D777" i="22"/>
  <c r="E777" i="22"/>
  <c r="G784" i="22"/>
  <c r="G782" i="21"/>
  <c r="K895" i="28"/>
  <c r="O779" i="19"/>
  <c r="I779" i="22"/>
  <c r="G779" i="23"/>
  <c r="I779" i="21"/>
  <c r="J887" i="28"/>
  <c r="H888" i="28"/>
  <c r="B786" i="23"/>
  <c r="AR773" i="1"/>
  <c r="AF773" i="1"/>
  <c r="B884" i="28"/>
  <c r="B776" i="21"/>
  <c r="B776" i="22"/>
  <c r="D778" i="21"/>
  <c r="C778" i="23"/>
  <c r="D886" i="28"/>
  <c r="N886" i="28" s="1"/>
  <c r="D778" i="22"/>
  <c r="B778" i="23"/>
  <c r="J888" i="28"/>
  <c r="I780" i="22"/>
  <c r="G780" i="23"/>
  <c r="I780" i="21"/>
  <c r="H775" i="23"/>
  <c r="J775" i="21"/>
  <c r="K883" i="28"/>
  <c r="J775" i="22"/>
  <c r="L887" i="28"/>
  <c r="K779" i="22"/>
  <c r="I779" i="23"/>
  <c r="K779" i="21"/>
  <c r="F777" i="21"/>
  <c r="F885" i="28"/>
  <c r="D777" i="23"/>
  <c r="F777" i="22"/>
  <c r="H892" i="28"/>
  <c r="H783" i="21"/>
  <c r="H783" i="22"/>
  <c r="F783" i="23"/>
  <c r="N783" i="19"/>
  <c r="H890" i="28"/>
  <c r="H781" i="22"/>
  <c r="H781" i="21"/>
  <c r="N781" i="19"/>
  <c r="F781" i="23"/>
  <c r="D782" i="23"/>
  <c r="F891" i="28"/>
  <c r="F782" i="21"/>
  <c r="F782" i="22"/>
  <c r="F779" i="22"/>
  <c r="D779" i="23"/>
  <c r="F887" i="28"/>
  <c r="F779" i="21"/>
  <c r="D784" i="23"/>
  <c r="F893" i="28"/>
  <c r="F784" i="22"/>
  <c r="F784" i="21"/>
  <c r="H781" i="23"/>
  <c r="N782" i="19"/>
  <c r="H782" i="22"/>
  <c r="H891" i="28"/>
  <c r="F782" i="23"/>
  <c r="H782" i="21"/>
  <c r="B893" i="28"/>
  <c r="B784" i="21"/>
  <c r="B784" i="22"/>
  <c r="H779" i="23"/>
  <c r="J779" i="21"/>
  <c r="K887" i="28"/>
  <c r="J779" i="22"/>
  <c r="J780" i="22"/>
  <c r="H777" i="23"/>
  <c r="J777" i="22"/>
  <c r="K885" i="28"/>
  <c r="J777" i="21"/>
  <c r="K778" i="22"/>
  <c r="L886" i="28"/>
  <c r="K778" i="21"/>
  <c r="I778" i="23"/>
  <c r="K782" i="22"/>
  <c r="L891" i="28"/>
  <c r="K782" i="21"/>
  <c r="I782" i="23"/>
  <c r="B785" i="22"/>
  <c r="F892" i="28"/>
  <c r="F781" i="21"/>
  <c r="D781" i="23"/>
  <c r="F781" i="22"/>
  <c r="F890" i="28"/>
  <c r="M775" i="19"/>
  <c r="E775" i="23"/>
  <c r="G775" i="21"/>
  <c r="G775" i="22"/>
  <c r="G883" i="28"/>
  <c r="E778" i="22"/>
  <c r="E886" i="28"/>
  <c r="E778" i="21"/>
  <c r="E892" i="28"/>
  <c r="G893" i="28"/>
  <c r="K776" i="21"/>
  <c r="K776" i="22"/>
  <c r="I776" i="23"/>
  <c r="L884" i="28"/>
  <c r="L888" i="28"/>
  <c r="G891" i="28"/>
  <c r="K784" i="21"/>
  <c r="L893" i="28"/>
  <c r="K784" i="22"/>
  <c r="I784" i="23"/>
  <c r="J786" i="21"/>
  <c r="B885" i="28"/>
  <c r="D785" i="22"/>
  <c r="O782" i="19"/>
  <c r="D780" i="23"/>
  <c r="F888" i="28"/>
  <c r="F780" i="21"/>
  <c r="F780" i="22"/>
  <c r="E781" i="22"/>
  <c r="E890" i="28"/>
  <c r="E781" i="21"/>
  <c r="H782" i="23"/>
  <c r="F787" i="22"/>
  <c r="D787" i="23"/>
  <c r="F787" i="21"/>
  <c r="F896" i="28"/>
  <c r="BA784" i="1"/>
  <c r="J773" i="19"/>
  <c r="J882" i="28" s="1"/>
  <c r="AV773" i="1"/>
  <c r="B783" i="21"/>
  <c r="B783" i="22"/>
  <c r="B892" i="28"/>
  <c r="I781" i="22"/>
  <c r="J886" i="28"/>
  <c r="I778" i="21"/>
  <c r="G778" i="23"/>
  <c r="I778" i="22"/>
  <c r="O778" i="19"/>
  <c r="F777" i="23"/>
  <c r="H777" i="21"/>
  <c r="H885" i="28"/>
  <c r="H777" i="22"/>
  <c r="N777" i="19"/>
  <c r="E776" i="21"/>
  <c r="E884" i="28"/>
  <c r="E776" i="22"/>
  <c r="AI773" i="1"/>
  <c r="AU773" i="1"/>
  <c r="M780" i="19"/>
  <c r="H884" i="28"/>
  <c r="M785" i="19"/>
  <c r="G894" i="28"/>
  <c r="E785" i="23"/>
  <c r="G785" i="22"/>
  <c r="G785" i="21"/>
  <c r="M776" i="19"/>
  <c r="H896" i="28"/>
  <c r="N787" i="19"/>
  <c r="F787" i="23"/>
  <c r="H787" i="22"/>
  <c r="H787" i="21"/>
  <c r="I781" i="21"/>
  <c r="L892" i="28"/>
  <c r="K783" i="22"/>
  <c r="K783" i="21"/>
  <c r="I783" i="23"/>
  <c r="N779" i="19"/>
  <c r="H887" i="28"/>
  <c r="F779" i="23"/>
  <c r="H779" i="22"/>
  <c r="H779" i="21"/>
  <c r="D783" i="21"/>
  <c r="I785" i="21"/>
  <c r="G785" i="23"/>
  <c r="I785" i="22"/>
  <c r="O785" i="19"/>
  <c r="J894" i="28"/>
  <c r="F783" i="21"/>
  <c r="AN774" i="1"/>
  <c r="D776" i="23"/>
  <c r="E787" i="21"/>
  <c r="E787" i="22"/>
  <c r="E896" i="28"/>
  <c r="E783" i="22"/>
  <c r="K780" i="21"/>
  <c r="D785" i="21"/>
  <c r="M883" i="28"/>
  <c r="E894" i="28"/>
  <c r="I784" i="21"/>
  <c r="BA777" i="1"/>
  <c r="AO777" i="1"/>
  <c r="AO781" i="1"/>
  <c r="BA781" i="1"/>
  <c r="BA783" i="1"/>
  <c r="AO783" i="1"/>
  <c r="BA775" i="1"/>
  <c r="AO775" i="1"/>
  <c r="AN777" i="1"/>
  <c r="BA785" i="1"/>
  <c r="AO785" i="1"/>
  <c r="BA779" i="1"/>
  <c r="AO779" i="1"/>
  <c r="G768" i="21"/>
  <c r="AZ771" i="1"/>
  <c r="BI769" i="1"/>
  <c r="C769" i="22"/>
  <c r="L773" i="19"/>
  <c r="AB772" i="1"/>
  <c r="AQ768" i="1"/>
  <c r="F769" i="19"/>
  <c r="D769" i="23" s="1"/>
  <c r="AH769" i="1"/>
  <c r="BB766" i="1"/>
  <c r="AA772" i="1"/>
  <c r="BG769" i="1"/>
  <c r="AA771" i="1"/>
  <c r="BB769" i="1"/>
  <c r="Z767" i="1"/>
  <c r="BJ767" i="1"/>
  <c r="K773" i="19"/>
  <c r="G771" i="22"/>
  <c r="AB769" i="1"/>
  <c r="AH770" i="1"/>
  <c r="G768" i="23"/>
  <c r="AQ772" i="1"/>
  <c r="AT772" i="1"/>
  <c r="AB768" i="1"/>
  <c r="BG771" i="1"/>
  <c r="AB770" i="1"/>
  <c r="AB766" i="1"/>
  <c r="F771" i="19"/>
  <c r="BE771" i="1"/>
  <c r="L770" i="19"/>
  <c r="K770" i="21" s="1"/>
  <c r="AH771" i="1"/>
  <c r="AA767" i="1"/>
  <c r="AH767" i="1"/>
  <c r="BG768" i="1"/>
  <c r="AL769" i="1"/>
  <c r="AW767" i="1"/>
  <c r="J768" i="22"/>
  <c r="AX772" i="1"/>
  <c r="BH771" i="1"/>
  <c r="AX769" i="1"/>
  <c r="AS768" i="1"/>
  <c r="Q766" i="1"/>
  <c r="R766" i="1" s="1"/>
  <c r="AV772" i="1"/>
  <c r="AE772" i="1"/>
  <c r="AE771" i="1"/>
  <c r="AH772" i="1"/>
  <c r="AS769" i="1"/>
  <c r="BF769" i="1"/>
  <c r="AR768" i="1"/>
  <c r="AR767" i="1"/>
  <c r="D772" i="19"/>
  <c r="C772" i="23" s="1"/>
  <c r="AL768" i="1"/>
  <c r="AF768" i="1"/>
  <c r="AO768" i="1" s="1"/>
  <c r="BF767" i="1"/>
  <c r="Q772" i="1"/>
  <c r="R772" i="1" s="1"/>
  <c r="AQ771" i="1"/>
  <c r="BH770" i="1"/>
  <c r="BD769" i="1"/>
  <c r="AZ768" i="1"/>
  <c r="AC768" i="1"/>
  <c r="BD768" i="1"/>
  <c r="BE767" i="1"/>
  <c r="BB771" i="1"/>
  <c r="BE768" i="1"/>
  <c r="AV771" i="1"/>
  <c r="AF769" i="1"/>
  <c r="AO769" i="1" s="1"/>
  <c r="BB768" i="1"/>
  <c r="BG767" i="1"/>
  <c r="AJ771" i="1"/>
  <c r="AX768" i="1"/>
  <c r="AZ767" i="1"/>
  <c r="E770" i="22"/>
  <c r="E770" i="21"/>
  <c r="E877" i="28"/>
  <c r="M770" i="19"/>
  <c r="O770" i="19"/>
  <c r="G770" i="23"/>
  <c r="B768" i="22"/>
  <c r="C772" i="22"/>
  <c r="C772" i="21"/>
  <c r="C879" i="28"/>
  <c r="C877" i="28"/>
  <c r="C770" i="22"/>
  <c r="AV767" i="1"/>
  <c r="AJ767" i="1"/>
  <c r="AA766" i="1"/>
  <c r="E773" i="19"/>
  <c r="AS772" i="1"/>
  <c r="C771" i="21"/>
  <c r="C771" i="22"/>
  <c r="AE770" i="1"/>
  <c r="AE769" i="1"/>
  <c r="AQ770" i="1"/>
  <c r="I881" i="28"/>
  <c r="E768" i="19"/>
  <c r="AZ772" i="1"/>
  <c r="BE772" i="1"/>
  <c r="AF772" i="1"/>
  <c r="AO772" i="1" s="1"/>
  <c r="BF772" i="1"/>
  <c r="C768" i="23"/>
  <c r="B768" i="23"/>
  <c r="C768" i="22"/>
  <c r="C768" i="21"/>
  <c r="C875" i="28"/>
  <c r="AR772" i="1"/>
  <c r="AU771" i="1"/>
  <c r="AI771" i="1"/>
  <c r="BJ772" i="1"/>
  <c r="AI770" i="1"/>
  <c r="AU770" i="1"/>
  <c r="E770" i="23"/>
  <c r="K769" i="21"/>
  <c r="L876" i="28"/>
  <c r="I769" i="23"/>
  <c r="D876" i="28"/>
  <c r="D769" i="21"/>
  <c r="D769" i="22"/>
  <c r="C769" i="23"/>
  <c r="AS767" i="1"/>
  <c r="C770" i="21"/>
  <c r="BG772" i="1"/>
  <c r="AL772" i="1"/>
  <c r="BI771" i="1"/>
  <c r="AG770" i="1"/>
  <c r="G771" i="21"/>
  <c r="G878" i="28"/>
  <c r="F770" i="19"/>
  <c r="AT769" i="1"/>
  <c r="BF768" i="1"/>
  <c r="K769" i="19"/>
  <c r="AK768" i="1"/>
  <c r="Z768" i="1"/>
  <c r="C876" i="28"/>
  <c r="C769" i="21"/>
  <c r="BH766" i="1"/>
  <c r="D773" i="19"/>
  <c r="J767" i="19"/>
  <c r="J875" i="28" s="1"/>
  <c r="AW771" i="1"/>
  <c r="BF771" i="1"/>
  <c r="Z771" i="1"/>
  <c r="AC770" i="1"/>
  <c r="L771" i="19"/>
  <c r="BE770" i="1"/>
  <c r="D771" i="19"/>
  <c r="AK769" i="1"/>
  <c r="K770" i="19"/>
  <c r="AT768" i="1"/>
  <c r="BI768" i="1"/>
  <c r="BC768" i="1"/>
  <c r="AU768" i="1"/>
  <c r="AQ767" i="1"/>
  <c r="K772" i="19"/>
  <c r="F768" i="19"/>
  <c r="B879" i="28"/>
  <c r="B772" i="21"/>
  <c r="AA769" i="1"/>
  <c r="BE769" i="1"/>
  <c r="AV769" i="1"/>
  <c r="BH768" i="1"/>
  <c r="G769" i="19"/>
  <c r="G877" i="28" s="1"/>
  <c r="H769" i="19"/>
  <c r="B772" i="22"/>
  <c r="I768" i="23"/>
  <c r="AZ770" i="1"/>
  <c r="B875" i="28"/>
  <c r="BC772" i="1"/>
  <c r="AK772" i="1"/>
  <c r="BI772" i="1"/>
  <c r="H773" i="19"/>
  <c r="BD772" i="1"/>
  <c r="AU772" i="1"/>
  <c r="R769" i="1"/>
  <c r="AG768" i="1"/>
  <c r="J769" i="19"/>
  <c r="I770" i="21" s="1"/>
  <c r="AJ768" i="1"/>
  <c r="AV768" i="1"/>
  <c r="BJ768" i="1"/>
  <c r="AE768" i="1"/>
  <c r="B769" i="19"/>
  <c r="B769" i="23" s="1"/>
  <c r="AU767" i="1"/>
  <c r="AI767" i="1"/>
  <c r="H768" i="19"/>
  <c r="AZ766" i="1"/>
  <c r="C773" i="21"/>
  <c r="C880" i="28"/>
  <c r="D770" i="21"/>
  <c r="D877" i="28"/>
  <c r="D770" i="22"/>
  <c r="C770" i="23"/>
  <c r="H768" i="23"/>
  <c r="K875" i="28"/>
  <c r="J768" i="21"/>
  <c r="H767" i="19"/>
  <c r="C773" i="22"/>
  <c r="K769" i="22"/>
  <c r="BB772" i="1"/>
  <c r="BH772" i="1"/>
  <c r="R770" i="1"/>
  <c r="BI770" i="1"/>
  <c r="AS771" i="1"/>
  <c r="E771" i="19"/>
  <c r="BI767" i="1"/>
  <c r="AE767" i="1"/>
  <c r="E768" i="23"/>
  <c r="G875" i="28"/>
  <c r="G768" i="22"/>
  <c r="Z766" i="1"/>
  <c r="L772" i="19"/>
  <c r="H771" i="19"/>
  <c r="H772" i="21" s="1"/>
  <c r="B770" i="19"/>
  <c r="B771" i="21" s="1"/>
  <c r="C878" i="28"/>
  <c r="AH768" i="1"/>
  <c r="BB767" i="1"/>
  <c r="AJ772" i="1"/>
  <c r="B773" i="19"/>
  <c r="G772" i="19"/>
  <c r="H770" i="19"/>
  <c r="F767" i="19"/>
  <c r="B768" i="21"/>
  <c r="R768" i="1"/>
  <c r="AG769" i="1"/>
  <c r="AK767" i="1"/>
  <c r="AG767" i="1"/>
  <c r="F772" i="19"/>
  <c r="F880" i="28" s="1"/>
  <c r="K771" i="19"/>
  <c r="E767" i="19"/>
  <c r="BJ771" i="1"/>
  <c r="AG772" i="1"/>
  <c r="BH769" i="1"/>
  <c r="BE766" i="1"/>
  <c r="E772" i="19"/>
  <c r="O772" i="19" s="1"/>
  <c r="J771" i="19"/>
  <c r="J879" i="28" s="1"/>
  <c r="L767" i="19"/>
  <c r="D767" i="19"/>
  <c r="D875" i="28" s="1"/>
  <c r="BB770" i="1"/>
  <c r="BC769" i="1"/>
  <c r="AC767" i="1"/>
  <c r="BH767" i="1"/>
  <c r="AW769" i="1"/>
  <c r="AX770" i="1"/>
  <c r="AF770" i="1"/>
  <c r="AG771" i="1"/>
  <c r="AI769" i="1"/>
  <c r="BD766" i="1"/>
  <c r="AL771" i="1"/>
  <c r="BC770" i="1"/>
  <c r="AT770" i="1"/>
  <c r="AJ770" i="1"/>
  <c r="AR769" i="1"/>
  <c r="AL767" i="1"/>
  <c r="BC766" i="1"/>
  <c r="BG770" i="1"/>
  <c r="Q771" i="1"/>
  <c r="R771" i="1" s="1"/>
  <c r="BD770" i="1"/>
  <c r="AK770" i="1"/>
  <c r="Z769" i="1"/>
  <c r="AW772" i="1"/>
  <c r="BD771" i="1"/>
  <c r="AK771" i="1"/>
  <c r="AB771" i="1"/>
  <c r="BJ770" i="1"/>
  <c r="AS770" i="1"/>
  <c r="AZ769" i="1"/>
  <c r="AQ769" i="1"/>
  <c r="AW768" i="1"/>
  <c r="BD767" i="1"/>
  <c r="AB767" i="1"/>
  <c r="BJ766" i="1"/>
  <c r="BF770" i="1"/>
  <c r="BJ769" i="1"/>
  <c r="BC771" i="1"/>
  <c r="AT771" i="1"/>
  <c r="AR770" i="1"/>
  <c r="BC767" i="1"/>
  <c r="AT767" i="1"/>
  <c r="BI766" i="1"/>
  <c r="AR771" i="1"/>
  <c r="BG766" i="1"/>
  <c r="AI772" i="1"/>
  <c r="AW770" i="1"/>
  <c r="AU769" i="1"/>
  <c r="AI768" i="1"/>
  <c r="Q767" i="1"/>
  <c r="R767" i="1" s="1"/>
  <c r="BF766" i="1"/>
  <c r="AX771" i="1"/>
  <c r="AF771" i="1"/>
  <c r="AV770" i="1"/>
  <c r="AL770" i="1"/>
  <c r="AJ769" i="1"/>
  <c r="AX767" i="1"/>
  <c r="AF767" i="1"/>
  <c r="B759" i="1"/>
  <c r="B760" i="19" s="1"/>
  <c r="C759" i="1"/>
  <c r="C760" i="19" s="1"/>
  <c r="E759" i="1"/>
  <c r="D760" i="19" s="1"/>
  <c r="G759" i="1"/>
  <c r="H759" i="1"/>
  <c r="F760" i="19" s="1"/>
  <c r="I759" i="1"/>
  <c r="G760" i="19" s="1"/>
  <c r="J759" i="1"/>
  <c r="H760" i="19" s="1"/>
  <c r="K759" i="1"/>
  <c r="I760" i="19" s="1"/>
  <c r="I866" i="28" s="1"/>
  <c r="M759" i="1"/>
  <c r="N759" i="1"/>
  <c r="O759" i="1"/>
  <c r="AC759" i="1" s="1"/>
  <c r="B760" i="1"/>
  <c r="B761" i="19" s="1"/>
  <c r="C760" i="1"/>
  <c r="C761" i="19" s="1"/>
  <c r="E760" i="1"/>
  <c r="G760" i="1"/>
  <c r="H760" i="1"/>
  <c r="F761" i="19" s="1"/>
  <c r="I760" i="1"/>
  <c r="G761" i="19" s="1"/>
  <c r="J760" i="1"/>
  <c r="K760" i="1"/>
  <c r="I761" i="19" s="1"/>
  <c r="I867" i="28" s="1"/>
  <c r="M760" i="1"/>
  <c r="AA760" i="1" s="1"/>
  <c r="N760" i="1"/>
  <c r="Z760" i="1" s="1"/>
  <c r="O760" i="1"/>
  <c r="B761" i="1"/>
  <c r="C761" i="1"/>
  <c r="C762" i="19" s="1"/>
  <c r="E761" i="1"/>
  <c r="G761" i="1"/>
  <c r="E762" i="19" s="1"/>
  <c r="H761" i="1"/>
  <c r="I761" i="1"/>
  <c r="J761" i="1"/>
  <c r="K761" i="1"/>
  <c r="I762" i="19" s="1"/>
  <c r="I868" i="28" s="1"/>
  <c r="M761" i="1"/>
  <c r="AA761" i="1" s="1"/>
  <c r="N761" i="1"/>
  <c r="O761" i="1"/>
  <c r="B762" i="1"/>
  <c r="C762" i="1"/>
  <c r="C763" i="19" s="1"/>
  <c r="E762" i="1"/>
  <c r="D763" i="19" s="1"/>
  <c r="G762" i="1"/>
  <c r="E763" i="19" s="1"/>
  <c r="H762" i="1"/>
  <c r="F763" i="19" s="1"/>
  <c r="I762" i="1"/>
  <c r="J762" i="1"/>
  <c r="K762" i="1"/>
  <c r="I763" i="19" s="1"/>
  <c r="I869" i="28" s="1"/>
  <c r="M762" i="1"/>
  <c r="N762" i="1"/>
  <c r="O762" i="1"/>
  <c r="AC762" i="1" s="1"/>
  <c r="B763" i="1"/>
  <c r="B764" i="19" s="1"/>
  <c r="C763" i="1"/>
  <c r="C764" i="19" s="1"/>
  <c r="E763" i="1"/>
  <c r="G763" i="1"/>
  <c r="H763" i="1"/>
  <c r="Q763" i="1" s="1"/>
  <c r="I763" i="1"/>
  <c r="J763" i="1"/>
  <c r="K763" i="1"/>
  <c r="I764" i="19" s="1"/>
  <c r="I870" i="28" s="1"/>
  <c r="M763" i="1"/>
  <c r="AA763" i="1" s="1"/>
  <c r="N763" i="1"/>
  <c r="Z763" i="1" s="1"/>
  <c r="O763" i="1"/>
  <c r="B764" i="1"/>
  <c r="C764" i="1"/>
  <c r="C765" i="19" s="1"/>
  <c r="E764" i="1"/>
  <c r="G764" i="1"/>
  <c r="H764" i="1"/>
  <c r="I764" i="1"/>
  <c r="J764" i="1"/>
  <c r="K764" i="1"/>
  <c r="I765" i="19" s="1"/>
  <c r="I871" i="28" s="1"/>
  <c r="M764" i="1"/>
  <c r="N764" i="1"/>
  <c r="Z764" i="1" s="1"/>
  <c r="O764" i="1"/>
  <c r="B765" i="1"/>
  <c r="AE766" i="1" s="1"/>
  <c r="C765" i="1"/>
  <c r="C766" i="19" s="1"/>
  <c r="C767" i="21" s="1"/>
  <c r="E765" i="1"/>
  <c r="AF766" i="1" s="1"/>
  <c r="G765" i="1"/>
  <c r="H765" i="1"/>
  <c r="AT766" i="1" s="1"/>
  <c r="I765" i="1"/>
  <c r="G766" i="19" s="1"/>
  <c r="G767" i="21" s="1"/>
  <c r="J765" i="1"/>
  <c r="AU766" i="1" s="1"/>
  <c r="K765" i="1"/>
  <c r="I766" i="19" s="1"/>
  <c r="I872" i="28" s="1"/>
  <c r="M765" i="1"/>
  <c r="J766" i="19" s="1"/>
  <c r="N765" i="1"/>
  <c r="K766" i="19" s="1"/>
  <c r="J767" i="21" s="1"/>
  <c r="O765" i="1"/>
  <c r="AL766" i="1" s="1"/>
  <c r="D921" i="28" l="1"/>
  <c r="N914" i="28"/>
  <c r="M914" i="28"/>
  <c r="M910" i="28"/>
  <c r="BG760" i="1"/>
  <c r="G913" i="28"/>
  <c r="B913" i="28"/>
  <c r="E913" i="28"/>
  <c r="J913" i="28"/>
  <c r="H913" i="28"/>
  <c r="N906" i="28"/>
  <c r="M906" i="28"/>
  <c r="L913" i="28"/>
  <c r="M908" i="28"/>
  <c r="N908" i="28"/>
  <c r="D913" i="28"/>
  <c r="M911" i="28"/>
  <c r="N911" i="28"/>
  <c r="M912" i="28"/>
  <c r="K913" i="28"/>
  <c r="F913" i="28"/>
  <c r="M907" i="28"/>
  <c r="N907" i="28"/>
  <c r="M899" i="28"/>
  <c r="M904" i="28"/>
  <c r="M901" i="28"/>
  <c r="K905" i="28"/>
  <c r="E905" i="28"/>
  <c r="J905" i="28"/>
  <c r="M898" i="28"/>
  <c r="B905" i="28"/>
  <c r="H905" i="28"/>
  <c r="M900" i="28"/>
  <c r="N900" i="28"/>
  <c r="G905" i="28"/>
  <c r="N903" i="28"/>
  <c r="M903" i="28"/>
  <c r="D905" i="28"/>
  <c r="F905" i="28"/>
  <c r="M902" i="28"/>
  <c r="N902" i="28"/>
  <c r="L905" i="28"/>
  <c r="J889" i="28"/>
  <c r="G889" i="28"/>
  <c r="AN768" i="1"/>
  <c r="BG761" i="1"/>
  <c r="J880" i="28"/>
  <c r="L897" i="28"/>
  <c r="J897" i="28"/>
  <c r="I773" i="21"/>
  <c r="M886" i="28"/>
  <c r="I773" i="22"/>
  <c r="M885" i="28"/>
  <c r="B897" i="28"/>
  <c r="I774" i="21"/>
  <c r="M888" i="28"/>
  <c r="N888" i="28"/>
  <c r="G897" i="28"/>
  <c r="N892" i="28"/>
  <c r="M892" i="28"/>
  <c r="F897" i="28"/>
  <c r="H897" i="28"/>
  <c r="M891" i="28"/>
  <c r="I774" i="22"/>
  <c r="N884" i="28"/>
  <c r="M884" i="28"/>
  <c r="AO773" i="1"/>
  <c r="BA773" i="1"/>
  <c r="K774" i="21"/>
  <c r="K774" i="22"/>
  <c r="L882" i="28"/>
  <c r="L889" i="28" s="1"/>
  <c r="M773" i="19"/>
  <c r="E882" i="28"/>
  <c r="E889" i="28" s="1"/>
  <c r="E774" i="22"/>
  <c r="E774" i="21"/>
  <c r="H882" i="28"/>
  <c r="H889" i="28" s="1"/>
  <c r="H774" i="22"/>
  <c r="H774" i="21"/>
  <c r="E897" i="28"/>
  <c r="M894" i="28"/>
  <c r="N894" i="28"/>
  <c r="F889" i="28"/>
  <c r="N887" i="28"/>
  <c r="M887" i="28"/>
  <c r="D774" i="22"/>
  <c r="D882" i="28"/>
  <c r="D774" i="21"/>
  <c r="B882" i="28"/>
  <c r="B889" i="28" s="1"/>
  <c r="B774" i="21"/>
  <c r="B774" i="22"/>
  <c r="K897" i="28"/>
  <c r="D897" i="28"/>
  <c r="N890" i="28"/>
  <c r="M890" i="28"/>
  <c r="J774" i="21"/>
  <c r="K882" i="28"/>
  <c r="K889" i="28" s="1"/>
  <c r="J774" i="22"/>
  <c r="N885" i="28"/>
  <c r="M893" i="28"/>
  <c r="N893" i="28"/>
  <c r="AN773" i="1"/>
  <c r="BG764" i="1"/>
  <c r="K773" i="22"/>
  <c r="I773" i="23"/>
  <c r="AN772" i="1"/>
  <c r="F769" i="21"/>
  <c r="BA769" i="1"/>
  <c r="J773" i="22"/>
  <c r="F772" i="23"/>
  <c r="N877" i="28"/>
  <c r="F876" i="28"/>
  <c r="I770" i="23"/>
  <c r="AN769" i="1"/>
  <c r="F771" i="21"/>
  <c r="L877" i="28"/>
  <c r="B772" i="23"/>
  <c r="K770" i="22"/>
  <c r="G772" i="23"/>
  <c r="O773" i="19"/>
  <c r="F769" i="22"/>
  <c r="AQ766" i="1"/>
  <c r="H767" i="23"/>
  <c r="BA766" i="1"/>
  <c r="E767" i="23"/>
  <c r="BA768" i="1"/>
  <c r="K874" i="28"/>
  <c r="D768" i="22"/>
  <c r="AJ766" i="1"/>
  <c r="BA772" i="1"/>
  <c r="F878" i="28"/>
  <c r="G874" i="28"/>
  <c r="I767" i="23"/>
  <c r="D767" i="23"/>
  <c r="D878" i="28"/>
  <c r="C771" i="23"/>
  <c r="B771" i="23"/>
  <c r="D771" i="21"/>
  <c r="D771" i="22"/>
  <c r="G770" i="22"/>
  <c r="E773" i="23"/>
  <c r="H772" i="22"/>
  <c r="O768" i="19"/>
  <c r="E768" i="21"/>
  <c r="E875" i="28"/>
  <c r="E769" i="21"/>
  <c r="E876" i="28"/>
  <c r="E768" i="22"/>
  <c r="N770" i="19"/>
  <c r="H877" i="28"/>
  <c r="F770" i="23"/>
  <c r="H770" i="22"/>
  <c r="H770" i="21"/>
  <c r="G773" i="23"/>
  <c r="M875" i="28"/>
  <c r="N772" i="19"/>
  <c r="B771" i="22"/>
  <c r="E772" i="23"/>
  <c r="M772" i="19"/>
  <c r="G772" i="22"/>
  <c r="G879" i="28"/>
  <c r="G880" i="28"/>
  <c r="G772" i="21"/>
  <c r="L880" i="28"/>
  <c r="AW766" i="1"/>
  <c r="E771" i="22"/>
  <c r="E878" i="28"/>
  <c r="E771" i="21"/>
  <c r="B770" i="23"/>
  <c r="L878" i="28"/>
  <c r="I771" i="23"/>
  <c r="K771" i="21"/>
  <c r="K771" i="22"/>
  <c r="H879" i="28"/>
  <c r="N875" i="28"/>
  <c r="B878" i="28"/>
  <c r="AX766" i="1"/>
  <c r="AK766" i="1"/>
  <c r="B773" i="22"/>
  <c r="B880" i="28"/>
  <c r="B773" i="21"/>
  <c r="B769" i="22"/>
  <c r="B769" i="21"/>
  <c r="B876" i="28"/>
  <c r="M876" i="28" s="1"/>
  <c r="K880" i="28"/>
  <c r="G767" i="22"/>
  <c r="F773" i="21"/>
  <c r="N876" i="28"/>
  <c r="D771" i="23"/>
  <c r="E766" i="19"/>
  <c r="E874" i="28" s="1"/>
  <c r="AG766" i="1"/>
  <c r="AN766" i="1"/>
  <c r="AS766" i="1"/>
  <c r="H771" i="23"/>
  <c r="J771" i="21"/>
  <c r="J771" i="22"/>
  <c r="K878" i="28"/>
  <c r="F768" i="23"/>
  <c r="H768" i="21"/>
  <c r="H768" i="22"/>
  <c r="H875" i="28"/>
  <c r="N768" i="19"/>
  <c r="I769" i="22"/>
  <c r="O769" i="19"/>
  <c r="I769" i="21"/>
  <c r="G769" i="23"/>
  <c r="J876" i="28"/>
  <c r="L875" i="28"/>
  <c r="E772" i="21"/>
  <c r="E879" i="28"/>
  <c r="E772" i="22"/>
  <c r="F770" i="21"/>
  <c r="D770" i="23"/>
  <c r="F770" i="22"/>
  <c r="F877" i="28"/>
  <c r="F773" i="22"/>
  <c r="J877" i="28"/>
  <c r="D773" i="23"/>
  <c r="AV766" i="1"/>
  <c r="D879" i="28"/>
  <c r="N879" i="28" s="1"/>
  <c r="H773" i="23"/>
  <c r="N769" i="19"/>
  <c r="F769" i="23"/>
  <c r="H876" i="28"/>
  <c r="H769" i="21"/>
  <c r="H769" i="22"/>
  <c r="E771" i="23"/>
  <c r="E769" i="22"/>
  <c r="AI766" i="1"/>
  <c r="E880" i="28"/>
  <c r="E773" i="22"/>
  <c r="E773" i="21"/>
  <c r="C874" i="28"/>
  <c r="C881" i="28" s="1"/>
  <c r="M768" i="19"/>
  <c r="D772" i="21"/>
  <c r="N773" i="19"/>
  <c r="F773" i="23"/>
  <c r="H880" i="28"/>
  <c r="H773" i="21"/>
  <c r="H773" i="22"/>
  <c r="D772" i="22"/>
  <c r="M771" i="19"/>
  <c r="J767" i="22"/>
  <c r="G773" i="22"/>
  <c r="M767" i="19"/>
  <c r="F771" i="22"/>
  <c r="C767" i="22"/>
  <c r="I771" i="22"/>
  <c r="J878" i="28"/>
  <c r="I771" i="21"/>
  <c r="O771" i="19"/>
  <c r="G771" i="23"/>
  <c r="F771" i="23"/>
  <c r="H771" i="21"/>
  <c r="H771" i="22"/>
  <c r="H878" i="28"/>
  <c r="N771" i="19"/>
  <c r="D773" i="22"/>
  <c r="C773" i="23"/>
  <c r="B773" i="23"/>
  <c r="D773" i="21"/>
  <c r="D880" i="28"/>
  <c r="N880" i="28" s="1"/>
  <c r="I772" i="22"/>
  <c r="AO766" i="1"/>
  <c r="F772" i="22"/>
  <c r="F879" i="28"/>
  <c r="F772" i="21"/>
  <c r="D772" i="23"/>
  <c r="K772" i="22"/>
  <c r="L879" i="28"/>
  <c r="K772" i="21"/>
  <c r="I772" i="23"/>
  <c r="K768" i="22"/>
  <c r="F767" i="23"/>
  <c r="N767" i="19"/>
  <c r="Q765" i="1"/>
  <c r="R765" i="1" s="1"/>
  <c r="AH766" i="1"/>
  <c r="AR766" i="1"/>
  <c r="B767" i="23"/>
  <c r="C767" i="23"/>
  <c r="D768" i="21"/>
  <c r="I768" i="21"/>
  <c r="I768" i="22"/>
  <c r="K768" i="21"/>
  <c r="K773" i="21"/>
  <c r="F875" i="28"/>
  <c r="F768" i="21"/>
  <c r="F768" i="22"/>
  <c r="D768" i="23"/>
  <c r="J770" i="21"/>
  <c r="H770" i="23"/>
  <c r="J770" i="22"/>
  <c r="K877" i="28"/>
  <c r="K876" i="28"/>
  <c r="J769" i="22"/>
  <c r="H769" i="23"/>
  <c r="J769" i="21"/>
  <c r="G773" i="21"/>
  <c r="B770" i="21"/>
  <c r="B877" i="28"/>
  <c r="M877" i="28" s="1"/>
  <c r="B770" i="22"/>
  <c r="M769" i="19"/>
  <c r="E769" i="23"/>
  <c r="G876" i="28"/>
  <c r="G769" i="21"/>
  <c r="G769" i="22"/>
  <c r="H772" i="23"/>
  <c r="J772" i="21"/>
  <c r="J772" i="22"/>
  <c r="J773" i="21"/>
  <c r="K879" i="28"/>
  <c r="J874" i="28"/>
  <c r="I767" i="22"/>
  <c r="O767" i="19"/>
  <c r="G767" i="23"/>
  <c r="I767" i="21"/>
  <c r="G770" i="21"/>
  <c r="I772" i="21"/>
  <c r="I770" i="22"/>
  <c r="AO771" i="1"/>
  <c r="BA771" i="1"/>
  <c r="AN771" i="1"/>
  <c r="AO767" i="1"/>
  <c r="BA767" i="1"/>
  <c r="AN767" i="1"/>
  <c r="AO770" i="1"/>
  <c r="BA770" i="1"/>
  <c r="AN770" i="1"/>
  <c r="AB765" i="1"/>
  <c r="AU761" i="1"/>
  <c r="F761" i="21"/>
  <c r="Z765" i="1"/>
  <c r="AU764" i="1"/>
  <c r="D763" i="23"/>
  <c r="F766" i="19"/>
  <c r="AT765" i="1"/>
  <c r="BH763" i="1"/>
  <c r="AT761" i="1"/>
  <c r="AB759" i="1"/>
  <c r="AL762" i="1"/>
  <c r="BB764" i="1"/>
  <c r="AE761" i="1"/>
  <c r="AU765" i="1"/>
  <c r="BF762" i="1"/>
  <c r="C869" i="28"/>
  <c r="AG760" i="1"/>
  <c r="BE762" i="1"/>
  <c r="BI761" i="1"/>
  <c r="BB760" i="1"/>
  <c r="BD759" i="1"/>
  <c r="AB763" i="1"/>
  <c r="BH761" i="1"/>
  <c r="C867" i="28"/>
  <c r="K763" i="19"/>
  <c r="H763" i="23" s="1"/>
  <c r="AZ764" i="1"/>
  <c r="AS761" i="1"/>
  <c r="BJ760" i="1"/>
  <c r="BJ765" i="1"/>
  <c r="AW763" i="1"/>
  <c r="BG762" i="1"/>
  <c r="AR761" i="1"/>
  <c r="BI760" i="1"/>
  <c r="AT763" i="1"/>
  <c r="AQ761" i="1"/>
  <c r="BH760" i="1"/>
  <c r="BG759" i="1"/>
  <c r="J762" i="19"/>
  <c r="O762" i="19" s="1"/>
  <c r="AE763" i="1"/>
  <c r="BJ761" i="1"/>
  <c r="AJ761" i="1"/>
  <c r="AU760" i="1"/>
  <c r="H762" i="19"/>
  <c r="N762" i="19" s="1"/>
  <c r="AI764" i="1"/>
  <c r="BB762" i="1"/>
  <c r="BC762" i="1"/>
  <c r="F764" i="19"/>
  <c r="F764" i="22" s="1"/>
  <c r="G762" i="19"/>
  <c r="AA765" i="1"/>
  <c r="AS762" i="1"/>
  <c r="BD761" i="1"/>
  <c r="AI760" i="1"/>
  <c r="Q759" i="1"/>
  <c r="R759" i="1" s="1"/>
  <c r="L763" i="19"/>
  <c r="I763" i="23" s="1"/>
  <c r="B762" i="19"/>
  <c r="B762" i="22" s="1"/>
  <c r="AB762" i="1"/>
  <c r="C765" i="22"/>
  <c r="C871" i="28"/>
  <c r="C765" i="21"/>
  <c r="AC763" i="1"/>
  <c r="L764" i="19"/>
  <c r="BG763" i="1"/>
  <c r="BE765" i="1"/>
  <c r="BB765" i="1"/>
  <c r="BC765" i="1"/>
  <c r="D766" i="19"/>
  <c r="D874" i="28" s="1"/>
  <c r="BD765" i="1"/>
  <c r="AR765" i="1"/>
  <c r="AG765" i="1"/>
  <c r="BI764" i="1"/>
  <c r="AA759" i="1"/>
  <c r="J760" i="19"/>
  <c r="AZ765" i="1"/>
  <c r="C766" i="21"/>
  <c r="C872" i="28"/>
  <c r="C766" i="22"/>
  <c r="AA762" i="1"/>
  <c r="AV762" i="1"/>
  <c r="J763" i="19"/>
  <c r="AQ762" i="1"/>
  <c r="B763" i="19"/>
  <c r="B764" i="22" s="1"/>
  <c r="AQ763" i="1"/>
  <c r="AC760" i="1"/>
  <c r="AX760" i="1"/>
  <c r="BE760" i="1"/>
  <c r="AF760" i="1"/>
  <c r="AZ760" i="1"/>
  <c r="I873" i="28"/>
  <c r="G764" i="19"/>
  <c r="F760" i="23"/>
  <c r="BI762" i="1"/>
  <c r="BD762" i="1"/>
  <c r="H763" i="19"/>
  <c r="AU762" i="1"/>
  <c r="AC765" i="1"/>
  <c r="L766" i="19"/>
  <c r="K767" i="22" s="1"/>
  <c r="BG765" i="1"/>
  <c r="AQ760" i="1"/>
  <c r="AE760" i="1"/>
  <c r="AK764" i="1"/>
  <c r="AK765" i="1"/>
  <c r="R763" i="1"/>
  <c r="AG764" i="1"/>
  <c r="AG763" i="1"/>
  <c r="E764" i="19"/>
  <c r="AH762" i="1"/>
  <c r="AB761" i="1"/>
  <c r="AT762" i="1"/>
  <c r="AH761" i="1"/>
  <c r="BB761" i="1"/>
  <c r="F762" i="19"/>
  <c r="F869" i="28" s="1"/>
  <c r="BC761" i="1"/>
  <c r="AK760" i="1"/>
  <c r="BF760" i="1"/>
  <c r="AW760" i="1"/>
  <c r="K761" i="19"/>
  <c r="C761" i="22"/>
  <c r="C761" i="21"/>
  <c r="E760" i="23"/>
  <c r="AA764" i="1"/>
  <c r="BJ764" i="1"/>
  <c r="J765" i="19"/>
  <c r="J872" i="28" s="1"/>
  <c r="B867" i="28"/>
  <c r="B761" i="21"/>
  <c r="AX763" i="1"/>
  <c r="C764" i="22"/>
  <c r="C870" i="28"/>
  <c r="C764" i="21"/>
  <c r="BH762" i="1"/>
  <c r="G763" i="19"/>
  <c r="AC761" i="1"/>
  <c r="L762" i="19"/>
  <c r="BE761" i="1"/>
  <c r="AR762" i="1"/>
  <c r="D762" i="19"/>
  <c r="AZ761" i="1"/>
  <c r="B761" i="22"/>
  <c r="BH765" i="1"/>
  <c r="AE762" i="1"/>
  <c r="Z761" i="1"/>
  <c r="K762" i="19"/>
  <c r="AK761" i="1"/>
  <c r="AW762" i="1"/>
  <c r="C762" i="21"/>
  <c r="C762" i="22"/>
  <c r="C868" i="28"/>
  <c r="AR760" i="1"/>
  <c r="BE759" i="1"/>
  <c r="AS760" i="1"/>
  <c r="E760" i="19"/>
  <c r="BH759" i="1"/>
  <c r="K765" i="19"/>
  <c r="J766" i="22" s="1"/>
  <c r="L761" i="19"/>
  <c r="AE764" i="1"/>
  <c r="AQ764" i="1"/>
  <c r="AQ765" i="1"/>
  <c r="B765" i="19"/>
  <c r="BE763" i="1"/>
  <c r="AF763" i="1"/>
  <c r="AZ763" i="1"/>
  <c r="BF763" i="1"/>
  <c r="D764" i="19"/>
  <c r="AR764" i="1"/>
  <c r="AS765" i="1"/>
  <c r="AS764" i="1"/>
  <c r="AU763" i="1"/>
  <c r="E869" i="28"/>
  <c r="E763" i="22"/>
  <c r="E763" i="21"/>
  <c r="G761" i="21"/>
  <c r="G867" i="28"/>
  <c r="G761" i="22"/>
  <c r="C760" i="23"/>
  <c r="B760" i="23"/>
  <c r="E765" i="19"/>
  <c r="F867" i="28"/>
  <c r="F761" i="22"/>
  <c r="AT760" i="1"/>
  <c r="Q760" i="1"/>
  <c r="R760" i="1" s="1"/>
  <c r="AH760" i="1"/>
  <c r="AZ759" i="1"/>
  <c r="K760" i="19"/>
  <c r="BF759" i="1"/>
  <c r="C763" i="23"/>
  <c r="D761" i="19"/>
  <c r="D761" i="23" s="1"/>
  <c r="D760" i="23"/>
  <c r="AH763" i="1"/>
  <c r="J761" i="19"/>
  <c r="AE765" i="1"/>
  <c r="BI759" i="1"/>
  <c r="H765" i="19"/>
  <c r="C763" i="22"/>
  <c r="BH764" i="1"/>
  <c r="AZ762" i="1"/>
  <c r="G765" i="19"/>
  <c r="G872" i="28" s="1"/>
  <c r="K764" i="19"/>
  <c r="H761" i="19"/>
  <c r="L760" i="19"/>
  <c r="AJ765" i="1"/>
  <c r="BI765" i="1"/>
  <c r="AH765" i="1"/>
  <c r="BI763" i="1"/>
  <c r="AK762" i="1"/>
  <c r="B766" i="19"/>
  <c r="F765" i="19"/>
  <c r="J764" i="19"/>
  <c r="C763" i="21"/>
  <c r="AL764" i="1"/>
  <c r="AF765" i="1"/>
  <c r="BB763" i="1"/>
  <c r="AG762" i="1"/>
  <c r="AG761" i="1"/>
  <c r="H766" i="19"/>
  <c r="H767" i="22" s="1"/>
  <c r="L765" i="19"/>
  <c r="D765" i="19"/>
  <c r="H764" i="19"/>
  <c r="E761" i="19"/>
  <c r="E762" i="22" s="1"/>
  <c r="AW764" i="1"/>
  <c r="BD763" i="1"/>
  <c r="AK763" i="1"/>
  <c r="BJ762" i="1"/>
  <c r="BE764" i="1"/>
  <c r="AC764" i="1"/>
  <c r="BC763" i="1"/>
  <c r="AJ763" i="1"/>
  <c r="AX761" i="1"/>
  <c r="BF765" i="1"/>
  <c r="AW765" i="1"/>
  <c r="BD764" i="1"/>
  <c r="AB764" i="1"/>
  <c r="BJ763" i="1"/>
  <c r="AS763" i="1"/>
  <c r="AI763" i="1"/>
  <c r="Q762" i="1"/>
  <c r="R762" i="1" s="1"/>
  <c r="BF761" i="1"/>
  <c r="AW761" i="1"/>
  <c r="BD760" i="1"/>
  <c r="AB760" i="1"/>
  <c r="BJ759" i="1"/>
  <c r="BB759" i="1"/>
  <c r="Z759" i="1"/>
  <c r="AI765" i="1"/>
  <c r="BF764" i="1"/>
  <c r="AI762" i="1"/>
  <c r="Z762" i="1"/>
  <c r="Q761" i="1"/>
  <c r="R761" i="1" s="1"/>
  <c r="AX765" i="1"/>
  <c r="AV764" i="1"/>
  <c r="AF761" i="1"/>
  <c r="AV760" i="1"/>
  <c r="AL760" i="1"/>
  <c r="BC759" i="1"/>
  <c r="AV765" i="1"/>
  <c r="AL765" i="1"/>
  <c r="BC764" i="1"/>
  <c r="AT764" i="1"/>
  <c r="AJ764" i="1"/>
  <c r="AR763" i="1"/>
  <c r="AX762" i="1"/>
  <c r="AF762" i="1"/>
  <c r="AV761" i="1"/>
  <c r="AL761" i="1"/>
  <c r="BC760" i="1"/>
  <c r="AJ760" i="1"/>
  <c r="AH764" i="1"/>
  <c r="Q764" i="1"/>
  <c r="R764" i="1" s="1"/>
  <c r="AI761" i="1"/>
  <c r="AX764" i="1"/>
  <c r="AF764" i="1"/>
  <c r="AV763" i="1"/>
  <c r="AL763" i="1"/>
  <c r="AJ762" i="1"/>
  <c r="B752" i="1"/>
  <c r="C752" i="1"/>
  <c r="C753" i="19" s="1"/>
  <c r="E752" i="1"/>
  <c r="D753" i="19" s="1"/>
  <c r="G752" i="1"/>
  <c r="E753" i="19" s="1"/>
  <c r="H752" i="1"/>
  <c r="I752" i="1"/>
  <c r="G753" i="19" s="1"/>
  <c r="J752" i="1"/>
  <c r="K752" i="1"/>
  <c r="I753" i="19" s="1"/>
  <c r="I858" i="28" s="1"/>
  <c r="M752" i="1"/>
  <c r="N752" i="1"/>
  <c r="Z752" i="1" s="1"/>
  <c r="O752" i="1"/>
  <c r="AC752" i="1" s="1"/>
  <c r="B753" i="1"/>
  <c r="C753" i="1"/>
  <c r="C754" i="19" s="1"/>
  <c r="E753" i="1"/>
  <c r="D754" i="19" s="1"/>
  <c r="G753" i="1"/>
  <c r="E754" i="19" s="1"/>
  <c r="H753" i="1"/>
  <c r="F754" i="19" s="1"/>
  <c r="I753" i="1"/>
  <c r="G754" i="19" s="1"/>
  <c r="J753" i="1"/>
  <c r="H754" i="19" s="1"/>
  <c r="K753" i="1"/>
  <c r="I754" i="19" s="1"/>
  <c r="I859" i="28" s="1"/>
  <c r="M753" i="1"/>
  <c r="AA753" i="1" s="1"/>
  <c r="N753" i="1"/>
  <c r="O753" i="1"/>
  <c r="L754" i="19" s="1"/>
  <c r="B754" i="1"/>
  <c r="C754" i="1"/>
  <c r="C755" i="19" s="1"/>
  <c r="E754" i="1"/>
  <c r="D755" i="19" s="1"/>
  <c r="G754" i="1"/>
  <c r="E755" i="19" s="1"/>
  <c r="H754" i="1"/>
  <c r="Q754" i="1" s="1"/>
  <c r="I754" i="1"/>
  <c r="G755" i="19" s="1"/>
  <c r="J754" i="1"/>
  <c r="H755" i="19" s="1"/>
  <c r="K754" i="1"/>
  <c r="I755" i="19" s="1"/>
  <c r="I860" i="28" s="1"/>
  <c r="M754" i="1"/>
  <c r="N754" i="1"/>
  <c r="K755" i="19" s="1"/>
  <c r="O754" i="1"/>
  <c r="AC754" i="1" s="1"/>
  <c r="B755" i="1"/>
  <c r="C755" i="1"/>
  <c r="C756" i="19" s="1"/>
  <c r="E755" i="1"/>
  <c r="G755" i="1"/>
  <c r="E756" i="19" s="1"/>
  <c r="H755" i="1"/>
  <c r="I755" i="1"/>
  <c r="J755" i="1"/>
  <c r="K755" i="1"/>
  <c r="I756" i="19" s="1"/>
  <c r="I861" i="28" s="1"/>
  <c r="M755" i="1"/>
  <c r="AA755" i="1" s="1"/>
  <c r="N755" i="1"/>
  <c r="O755" i="1"/>
  <c r="AC755" i="1" s="1"/>
  <c r="B756" i="1"/>
  <c r="B757" i="19" s="1"/>
  <c r="C756" i="1"/>
  <c r="C757" i="19" s="1"/>
  <c r="E756" i="1"/>
  <c r="G756" i="1"/>
  <c r="H756" i="1"/>
  <c r="AB756" i="1" s="1"/>
  <c r="I756" i="1"/>
  <c r="G757" i="19" s="1"/>
  <c r="J756" i="1"/>
  <c r="H757" i="19" s="1"/>
  <c r="K756" i="1"/>
  <c r="I757" i="19" s="1"/>
  <c r="I862" i="28" s="1"/>
  <c r="M756" i="1"/>
  <c r="J757" i="19" s="1"/>
  <c r="N756" i="1"/>
  <c r="Z756" i="1" s="1"/>
  <c r="O756" i="1"/>
  <c r="AC756" i="1" s="1"/>
  <c r="B757" i="1"/>
  <c r="C757" i="1"/>
  <c r="C758" i="19" s="1"/>
  <c r="E757" i="1"/>
  <c r="G757" i="1"/>
  <c r="E758" i="19" s="1"/>
  <c r="H757" i="1"/>
  <c r="AB757" i="1" s="1"/>
  <c r="I757" i="1"/>
  <c r="J757" i="1"/>
  <c r="K757" i="1"/>
  <c r="I758" i="19" s="1"/>
  <c r="I863" i="28" s="1"/>
  <c r="M757" i="1"/>
  <c r="N757" i="1"/>
  <c r="K758" i="19" s="1"/>
  <c r="O757" i="1"/>
  <c r="AC757" i="1" s="1"/>
  <c r="B758" i="1"/>
  <c r="AE759" i="1" s="1"/>
  <c r="C758" i="1"/>
  <c r="C759" i="19" s="1"/>
  <c r="C866" i="28" s="1"/>
  <c r="E758" i="1"/>
  <c r="AF759" i="1" s="1"/>
  <c r="G758" i="1"/>
  <c r="E759" i="19" s="1"/>
  <c r="H758" i="1"/>
  <c r="I758" i="1"/>
  <c r="J758" i="1"/>
  <c r="AI759" i="1" s="1"/>
  <c r="K758" i="1"/>
  <c r="I759" i="19" s="1"/>
  <c r="I864" i="28" s="1"/>
  <c r="M758" i="1"/>
  <c r="J759" i="19" s="1"/>
  <c r="N758" i="1"/>
  <c r="K759" i="19" s="1"/>
  <c r="O758" i="1"/>
  <c r="AL759" i="1" s="1"/>
  <c r="B745" i="1"/>
  <c r="C745" i="1"/>
  <c r="C746" i="19" s="1"/>
  <c r="E745" i="1"/>
  <c r="D746" i="19" s="1"/>
  <c r="G745" i="1"/>
  <c r="H745" i="1"/>
  <c r="F746" i="19" s="1"/>
  <c r="I745" i="1"/>
  <c r="G746" i="19" s="1"/>
  <c r="J745" i="1"/>
  <c r="K745" i="1"/>
  <c r="I746" i="19" s="1"/>
  <c r="I850" i="28" s="1"/>
  <c r="M745" i="1"/>
  <c r="AA745" i="1" s="1"/>
  <c r="N745" i="1"/>
  <c r="Z745" i="1" s="1"/>
  <c r="O745" i="1"/>
  <c r="AC745" i="1" s="1"/>
  <c r="B746" i="1"/>
  <c r="C746" i="1"/>
  <c r="C747" i="19" s="1"/>
  <c r="E746" i="1"/>
  <c r="G746" i="1"/>
  <c r="E747" i="19" s="1"/>
  <c r="H746" i="1"/>
  <c r="F747" i="19" s="1"/>
  <c r="I746" i="1"/>
  <c r="J746" i="1"/>
  <c r="K746" i="1"/>
  <c r="I747" i="19" s="1"/>
  <c r="I851" i="28" s="1"/>
  <c r="M746" i="1"/>
  <c r="AA746" i="1" s="1"/>
  <c r="N746" i="1"/>
  <c r="Z746" i="1" s="1"/>
  <c r="O746" i="1"/>
  <c r="AC746" i="1" s="1"/>
  <c r="B747" i="1"/>
  <c r="B748" i="19" s="1"/>
  <c r="C747" i="1"/>
  <c r="C748" i="19" s="1"/>
  <c r="E747" i="1"/>
  <c r="G747" i="1"/>
  <c r="H747" i="1"/>
  <c r="Q747" i="1" s="1"/>
  <c r="I747" i="1"/>
  <c r="G748" i="19" s="1"/>
  <c r="J747" i="1"/>
  <c r="H748" i="19" s="1"/>
  <c r="K747" i="1"/>
  <c r="I748" i="19" s="1"/>
  <c r="I852" i="28" s="1"/>
  <c r="M747" i="1"/>
  <c r="J748" i="19" s="1"/>
  <c r="N747" i="1"/>
  <c r="Z747" i="1" s="1"/>
  <c r="O747" i="1"/>
  <c r="B748" i="1"/>
  <c r="C748" i="1"/>
  <c r="C749" i="19" s="1"/>
  <c r="E748" i="1"/>
  <c r="D749" i="19" s="1"/>
  <c r="G748" i="1"/>
  <c r="H748" i="1"/>
  <c r="I748" i="1"/>
  <c r="J748" i="1"/>
  <c r="H749" i="19" s="1"/>
  <c r="K748" i="1"/>
  <c r="I749" i="19" s="1"/>
  <c r="I853" i="28" s="1"/>
  <c r="M748" i="1"/>
  <c r="AA748" i="1" s="1"/>
  <c r="N748" i="1"/>
  <c r="Z748" i="1" s="1"/>
  <c r="O748" i="1"/>
  <c r="B749" i="1"/>
  <c r="C749" i="1"/>
  <c r="C750" i="19" s="1"/>
  <c r="E749" i="1"/>
  <c r="G749" i="1"/>
  <c r="E750" i="19" s="1"/>
  <c r="H749" i="1"/>
  <c r="Q749" i="1" s="1"/>
  <c r="I749" i="1"/>
  <c r="G750" i="19" s="1"/>
  <c r="J749" i="1"/>
  <c r="K749" i="1"/>
  <c r="I750" i="19" s="1"/>
  <c r="I854" i="28" s="1"/>
  <c r="M749" i="1"/>
  <c r="AA749" i="1" s="1"/>
  <c r="N749" i="1"/>
  <c r="Z749" i="1" s="1"/>
  <c r="O749" i="1"/>
  <c r="AC749" i="1" s="1"/>
  <c r="B750" i="1"/>
  <c r="B751" i="19" s="1"/>
  <c r="C750" i="1"/>
  <c r="C751" i="19" s="1"/>
  <c r="E750" i="1"/>
  <c r="G750" i="1"/>
  <c r="H750" i="1"/>
  <c r="I750" i="1"/>
  <c r="J750" i="1"/>
  <c r="K750" i="1"/>
  <c r="I751" i="19" s="1"/>
  <c r="I855" i="28" s="1"/>
  <c r="M750" i="1"/>
  <c r="AA750" i="1" s="1"/>
  <c r="N750" i="1"/>
  <c r="Z750" i="1" s="1"/>
  <c r="O750" i="1"/>
  <c r="B751" i="1"/>
  <c r="B752" i="19" s="1"/>
  <c r="C751" i="1"/>
  <c r="C752" i="19" s="1"/>
  <c r="E751" i="1"/>
  <c r="G751" i="1"/>
  <c r="H751" i="1"/>
  <c r="AB751" i="1" s="1"/>
  <c r="I751" i="1"/>
  <c r="G752" i="19" s="1"/>
  <c r="J751" i="1"/>
  <c r="H752" i="19" s="1"/>
  <c r="K751" i="1"/>
  <c r="I752" i="19" s="1"/>
  <c r="I856" i="28" s="1"/>
  <c r="M751" i="1"/>
  <c r="J752" i="19" s="1"/>
  <c r="N751" i="1"/>
  <c r="K752" i="19" s="1"/>
  <c r="O751" i="1"/>
  <c r="AC751" i="1" s="1"/>
  <c r="BG748" i="1" l="1"/>
  <c r="N921" i="28"/>
  <c r="M921" i="28"/>
  <c r="M913" i="28"/>
  <c r="N913" i="28"/>
  <c r="N905" i="28"/>
  <c r="M905" i="28"/>
  <c r="M882" i="28"/>
  <c r="D889" i="28"/>
  <c r="N882" i="28"/>
  <c r="M897" i="28"/>
  <c r="N897" i="28"/>
  <c r="F764" i="21"/>
  <c r="O766" i="19"/>
  <c r="E766" i="21"/>
  <c r="G762" i="23"/>
  <c r="M879" i="28"/>
  <c r="G881" i="28"/>
  <c r="M766" i="19"/>
  <c r="H767" i="21"/>
  <c r="E767" i="22"/>
  <c r="K763" i="22"/>
  <c r="F767" i="21"/>
  <c r="K881" i="28"/>
  <c r="M880" i="28"/>
  <c r="K767" i="21"/>
  <c r="E767" i="21"/>
  <c r="D881" i="28"/>
  <c r="N874" i="28"/>
  <c r="B767" i="22"/>
  <c r="B874" i="28"/>
  <c r="B881" i="28" s="1"/>
  <c r="B767" i="21"/>
  <c r="J881" i="28"/>
  <c r="D767" i="22"/>
  <c r="H874" i="28"/>
  <c r="H881" i="28" s="1"/>
  <c r="F874" i="28"/>
  <c r="F881" i="28" s="1"/>
  <c r="F767" i="22"/>
  <c r="D767" i="21"/>
  <c r="L874" i="28"/>
  <c r="L881" i="28" s="1"/>
  <c r="E881" i="28"/>
  <c r="M878" i="28"/>
  <c r="N878" i="28"/>
  <c r="B870" i="28"/>
  <c r="D763" i="22"/>
  <c r="AN763" i="1"/>
  <c r="B764" i="21"/>
  <c r="F870" i="28"/>
  <c r="D869" i="28"/>
  <c r="N869" i="28" s="1"/>
  <c r="I762" i="22"/>
  <c r="B868" i="28"/>
  <c r="BA765" i="1"/>
  <c r="F762" i="23"/>
  <c r="K872" i="28"/>
  <c r="D766" i="23"/>
  <c r="AW759" i="1"/>
  <c r="F763" i="22"/>
  <c r="B762" i="21"/>
  <c r="F763" i="21"/>
  <c r="E762" i="23"/>
  <c r="C873" i="28"/>
  <c r="G762" i="22"/>
  <c r="K869" i="28"/>
  <c r="E868" i="28"/>
  <c r="AN759" i="1"/>
  <c r="K763" i="21"/>
  <c r="H766" i="23"/>
  <c r="L869" i="28"/>
  <c r="AR759" i="1"/>
  <c r="G766" i="23"/>
  <c r="AN761" i="1"/>
  <c r="AO765" i="1"/>
  <c r="H868" i="28"/>
  <c r="AN765" i="1"/>
  <c r="D763" i="21"/>
  <c r="E766" i="23"/>
  <c r="J763" i="22"/>
  <c r="G762" i="21"/>
  <c r="G868" i="28"/>
  <c r="AN760" i="1"/>
  <c r="M762" i="19"/>
  <c r="AK759" i="1"/>
  <c r="AV759" i="1"/>
  <c r="G766" i="22"/>
  <c r="E761" i="23"/>
  <c r="J868" i="28"/>
  <c r="G766" i="21"/>
  <c r="I766" i="21"/>
  <c r="C760" i="21"/>
  <c r="H762" i="21"/>
  <c r="M763" i="19"/>
  <c r="E763" i="23"/>
  <c r="G763" i="22"/>
  <c r="G763" i="21"/>
  <c r="G869" i="28"/>
  <c r="F871" i="28"/>
  <c r="F765" i="22"/>
  <c r="F765" i="21"/>
  <c r="D765" i="23"/>
  <c r="E871" i="28"/>
  <c r="E765" i="21"/>
  <c r="E765" i="22"/>
  <c r="AC758" i="1"/>
  <c r="AX759" i="1"/>
  <c r="BA759" i="1"/>
  <c r="AO759" i="1"/>
  <c r="E761" i="21"/>
  <c r="E867" i="28"/>
  <c r="E761" i="22"/>
  <c r="B872" i="28"/>
  <c r="B766" i="22"/>
  <c r="B766" i="21"/>
  <c r="I760" i="23"/>
  <c r="C760" i="22"/>
  <c r="M761" i="19"/>
  <c r="F766" i="22"/>
  <c r="AS759" i="1"/>
  <c r="E762" i="21"/>
  <c r="M764" i="19"/>
  <c r="E764" i="22"/>
  <c r="E870" i="28"/>
  <c r="E764" i="21"/>
  <c r="K766" i="21"/>
  <c r="K766" i="22"/>
  <c r="L872" i="28"/>
  <c r="I766" i="23"/>
  <c r="K764" i="22"/>
  <c r="L870" i="28"/>
  <c r="I764" i="23"/>
  <c r="K764" i="21"/>
  <c r="O764" i="19"/>
  <c r="J870" i="28"/>
  <c r="G764" i="23"/>
  <c r="I764" i="21"/>
  <c r="I764" i="22"/>
  <c r="D870" i="28"/>
  <c r="B764" i="23"/>
  <c r="D764" i="21"/>
  <c r="C764" i="23"/>
  <c r="D764" i="22"/>
  <c r="D764" i="23"/>
  <c r="M760" i="19"/>
  <c r="E760" i="22"/>
  <c r="E760" i="21"/>
  <c r="E866" i="28"/>
  <c r="H870" i="28"/>
  <c r="F764" i="23"/>
  <c r="H764" i="22"/>
  <c r="N764" i="19"/>
  <c r="H764" i="21"/>
  <c r="N761" i="19"/>
  <c r="F761" i="23"/>
  <c r="H761" i="21"/>
  <c r="H867" i="28"/>
  <c r="H761" i="22"/>
  <c r="H762" i="22"/>
  <c r="N765" i="19"/>
  <c r="H871" i="28"/>
  <c r="H765" i="21"/>
  <c r="H765" i="22"/>
  <c r="F765" i="23"/>
  <c r="D867" i="28"/>
  <c r="N867" i="28" s="1"/>
  <c r="C761" i="23"/>
  <c r="B761" i="23"/>
  <c r="D761" i="22"/>
  <c r="D761" i="21"/>
  <c r="F872" i="28"/>
  <c r="BA763" i="1"/>
  <c r="AO763" i="1"/>
  <c r="L867" i="28"/>
  <c r="K761" i="22"/>
  <c r="I761" i="23"/>
  <c r="K761" i="21"/>
  <c r="K868" i="28"/>
  <c r="H762" i="23"/>
  <c r="J762" i="22"/>
  <c r="J762" i="21"/>
  <c r="J763" i="21"/>
  <c r="D762" i="22"/>
  <c r="D868" i="28"/>
  <c r="C762" i="23"/>
  <c r="B762" i="23"/>
  <c r="D762" i="21"/>
  <c r="G765" i="23"/>
  <c r="I765" i="21"/>
  <c r="I765" i="22"/>
  <c r="J871" i="28"/>
  <c r="O765" i="19"/>
  <c r="I766" i="22"/>
  <c r="N760" i="19"/>
  <c r="E764" i="23"/>
  <c r="G764" i="21"/>
  <c r="G764" i="22"/>
  <c r="G870" i="28"/>
  <c r="B763" i="22"/>
  <c r="B869" i="28"/>
  <c r="B763" i="21"/>
  <c r="N763" i="19"/>
  <c r="F763" i="23"/>
  <c r="H869" i="28"/>
  <c r="H763" i="22"/>
  <c r="H763" i="21"/>
  <c r="AJ759" i="1"/>
  <c r="C765" i="23"/>
  <c r="B765" i="23"/>
  <c r="D871" i="28"/>
  <c r="N871" i="28" s="1"/>
  <c r="D765" i="22"/>
  <c r="D765" i="21"/>
  <c r="K870" i="28"/>
  <c r="H764" i="23"/>
  <c r="J764" i="21"/>
  <c r="J764" i="22"/>
  <c r="F762" i="21"/>
  <c r="F868" i="28"/>
  <c r="F762" i="22"/>
  <c r="D762" i="23"/>
  <c r="AQ759" i="1"/>
  <c r="K765" i="22"/>
  <c r="K765" i="21"/>
  <c r="I765" i="23"/>
  <c r="L871" i="28"/>
  <c r="M765" i="19"/>
  <c r="E765" i="23"/>
  <c r="G871" i="28"/>
  <c r="G765" i="21"/>
  <c r="G765" i="22"/>
  <c r="B763" i="23"/>
  <c r="E766" i="22"/>
  <c r="F766" i="21"/>
  <c r="B871" i="28"/>
  <c r="B765" i="21"/>
  <c r="B765" i="22"/>
  <c r="H765" i="23"/>
  <c r="K871" i="28"/>
  <c r="J765" i="21"/>
  <c r="J766" i="21"/>
  <c r="J765" i="22"/>
  <c r="I763" i="21"/>
  <c r="G763" i="23"/>
  <c r="I763" i="22"/>
  <c r="J869" i="28"/>
  <c r="O763" i="19"/>
  <c r="D872" i="28"/>
  <c r="D766" i="22"/>
  <c r="C766" i="23"/>
  <c r="B766" i="23"/>
  <c r="D766" i="21"/>
  <c r="F759" i="19"/>
  <c r="AT759" i="1"/>
  <c r="AH759" i="1"/>
  <c r="H759" i="19"/>
  <c r="N759" i="19" s="1"/>
  <c r="AU759" i="1"/>
  <c r="N766" i="19"/>
  <c r="H766" i="21"/>
  <c r="F766" i="23"/>
  <c r="H766" i="22"/>
  <c r="H872" i="28"/>
  <c r="O761" i="19"/>
  <c r="G761" i="23"/>
  <c r="I761" i="21"/>
  <c r="I761" i="22"/>
  <c r="J867" i="28"/>
  <c r="K866" i="28"/>
  <c r="H760" i="23"/>
  <c r="J760" i="21"/>
  <c r="J760" i="22"/>
  <c r="E872" i="28"/>
  <c r="AG759" i="1"/>
  <c r="K762" i="21"/>
  <c r="K762" i="22"/>
  <c r="L868" i="28"/>
  <c r="I762" i="23"/>
  <c r="I762" i="21"/>
  <c r="AO760" i="1"/>
  <c r="BA760" i="1"/>
  <c r="O760" i="19"/>
  <c r="J866" i="28"/>
  <c r="G760" i="23"/>
  <c r="I760" i="21"/>
  <c r="I760" i="22"/>
  <c r="H761" i="23"/>
  <c r="J761" i="21"/>
  <c r="K867" i="28"/>
  <c r="J761" i="22"/>
  <c r="AO764" i="1"/>
  <c r="BA764" i="1"/>
  <c r="AN764" i="1"/>
  <c r="AN762" i="1"/>
  <c r="AO762" i="1"/>
  <c r="BA762" i="1"/>
  <c r="BA761" i="1"/>
  <c r="AO761" i="1"/>
  <c r="AI755" i="1"/>
  <c r="AV756" i="1"/>
  <c r="AH753" i="1"/>
  <c r="AQ753" i="1"/>
  <c r="C753" i="23"/>
  <c r="F757" i="19"/>
  <c r="AG752" i="1"/>
  <c r="BE755" i="1"/>
  <c r="AT755" i="1"/>
  <c r="AB753" i="1"/>
  <c r="BD752" i="1"/>
  <c r="AR758" i="1"/>
  <c r="AK756" i="1"/>
  <c r="AG757" i="1"/>
  <c r="C755" i="23"/>
  <c r="AL757" i="1"/>
  <c r="AR755" i="1"/>
  <c r="Q756" i="1"/>
  <c r="R756" i="1" s="1"/>
  <c r="AK755" i="1"/>
  <c r="BG753" i="1"/>
  <c r="F755" i="23"/>
  <c r="BG754" i="1"/>
  <c r="BH758" i="1"/>
  <c r="AU755" i="1"/>
  <c r="AG754" i="1"/>
  <c r="R754" i="1"/>
  <c r="AG753" i="1"/>
  <c r="AQ757" i="1"/>
  <c r="BG755" i="1"/>
  <c r="Z754" i="1"/>
  <c r="AC753" i="1"/>
  <c r="BC753" i="1"/>
  <c r="E755" i="23"/>
  <c r="AT758" i="1"/>
  <c r="AH757" i="1"/>
  <c r="BB755" i="1"/>
  <c r="AT754" i="1"/>
  <c r="BG752" i="1"/>
  <c r="C858" i="28"/>
  <c r="F755" i="19"/>
  <c r="F755" i="21" s="1"/>
  <c r="AF752" i="1"/>
  <c r="AO752" i="1" s="1"/>
  <c r="C759" i="21"/>
  <c r="BF757" i="1"/>
  <c r="AA756" i="1"/>
  <c r="AS755" i="1"/>
  <c r="BH755" i="1"/>
  <c r="AH754" i="1"/>
  <c r="BB753" i="1"/>
  <c r="AF753" i="1"/>
  <c r="AO753" i="1" s="1"/>
  <c r="AV752" i="1"/>
  <c r="AQ752" i="1"/>
  <c r="BB757" i="1"/>
  <c r="BJ757" i="1"/>
  <c r="BD756" i="1"/>
  <c r="AH755" i="1"/>
  <c r="AW753" i="1"/>
  <c r="AU752" i="1"/>
  <c r="G759" i="19"/>
  <c r="K756" i="19"/>
  <c r="J756" i="21" s="1"/>
  <c r="AX757" i="1"/>
  <c r="AX756" i="1"/>
  <c r="C862" i="28"/>
  <c r="AR754" i="1"/>
  <c r="AT753" i="1"/>
  <c r="Q753" i="1"/>
  <c r="R753" i="1" s="1"/>
  <c r="E860" i="28"/>
  <c r="AS752" i="1"/>
  <c r="AX753" i="1"/>
  <c r="BC752" i="1"/>
  <c r="AW757" i="1"/>
  <c r="AU757" i="1"/>
  <c r="AR753" i="1"/>
  <c r="E754" i="23"/>
  <c r="BB752" i="1"/>
  <c r="AH758" i="1"/>
  <c r="AT757" i="1"/>
  <c r="AL756" i="1"/>
  <c r="BJ754" i="1"/>
  <c r="AE754" i="1"/>
  <c r="AL753" i="1"/>
  <c r="AK754" i="1"/>
  <c r="Q752" i="1"/>
  <c r="R752" i="1" s="1"/>
  <c r="L755" i="19"/>
  <c r="K755" i="22" s="1"/>
  <c r="C863" i="28"/>
  <c r="K864" i="28"/>
  <c r="J759" i="21"/>
  <c r="O759" i="19"/>
  <c r="E861" i="28"/>
  <c r="E756" i="22"/>
  <c r="E755" i="22"/>
  <c r="N754" i="19"/>
  <c r="E753" i="23"/>
  <c r="C754" i="22"/>
  <c r="BD755" i="1"/>
  <c r="AZ758" i="1"/>
  <c r="Z758" i="1"/>
  <c r="BE757" i="1"/>
  <c r="AR757" i="1"/>
  <c r="BC756" i="1"/>
  <c r="AQ755" i="1"/>
  <c r="BE752" i="1"/>
  <c r="AJ752" i="1"/>
  <c r="C861" i="28"/>
  <c r="J754" i="19"/>
  <c r="O754" i="19" s="1"/>
  <c r="B754" i="19"/>
  <c r="B754" i="23" s="1"/>
  <c r="C758" i="21"/>
  <c r="AU758" i="1"/>
  <c r="Q758" i="1"/>
  <c r="R758" i="1" s="1"/>
  <c r="BI758" i="1"/>
  <c r="BC757" i="1"/>
  <c r="AK758" i="1"/>
  <c r="AZ756" i="1"/>
  <c r="BB756" i="1"/>
  <c r="BF755" i="1"/>
  <c r="BH754" i="1"/>
  <c r="AI754" i="1"/>
  <c r="AT752" i="1"/>
  <c r="AH752" i="1"/>
  <c r="L758" i="19"/>
  <c r="D758" i="19"/>
  <c r="J756" i="19"/>
  <c r="I757" i="21" s="1"/>
  <c r="B756" i="19"/>
  <c r="B862" i="28" s="1"/>
  <c r="L753" i="19"/>
  <c r="K754" i="22" s="1"/>
  <c r="BH756" i="1"/>
  <c r="AZ754" i="1"/>
  <c r="B758" i="19"/>
  <c r="B863" i="28" s="1"/>
  <c r="H756" i="19"/>
  <c r="H861" i="28" s="1"/>
  <c r="G754" i="22"/>
  <c r="B753" i="19"/>
  <c r="B753" i="21" s="1"/>
  <c r="AE758" i="1"/>
  <c r="AU756" i="1"/>
  <c r="AZ752" i="1"/>
  <c r="AE752" i="1"/>
  <c r="D757" i="19"/>
  <c r="F757" i="23" s="1"/>
  <c r="AG758" i="1"/>
  <c r="BI757" i="1"/>
  <c r="AV757" i="1"/>
  <c r="AE757" i="1"/>
  <c r="BH757" i="1"/>
  <c r="BF756" i="1"/>
  <c r="AT756" i="1"/>
  <c r="AG756" i="1"/>
  <c r="AW755" i="1"/>
  <c r="Z755" i="1"/>
  <c r="AU754" i="1"/>
  <c r="AB754" i="1"/>
  <c r="BF753" i="1"/>
  <c r="AS753" i="1"/>
  <c r="AE753" i="1"/>
  <c r="BI753" i="1"/>
  <c r="BH752" i="1"/>
  <c r="AX752" i="1"/>
  <c r="AB752" i="1"/>
  <c r="AI753" i="1"/>
  <c r="L759" i="19"/>
  <c r="L866" i="28" s="1"/>
  <c r="D759" i="19"/>
  <c r="H758" i="19"/>
  <c r="K757" i="19"/>
  <c r="F756" i="19"/>
  <c r="H753" i="19"/>
  <c r="N753" i="19" s="1"/>
  <c r="D755" i="22"/>
  <c r="C758" i="22"/>
  <c r="BJ753" i="1"/>
  <c r="AV753" i="1"/>
  <c r="AR752" i="1"/>
  <c r="J758" i="19"/>
  <c r="I759" i="21" s="1"/>
  <c r="C755" i="22"/>
  <c r="AF757" i="1"/>
  <c r="AO757" i="1" s="1"/>
  <c r="BG756" i="1"/>
  <c r="AJ756" i="1"/>
  <c r="AF754" i="1"/>
  <c r="AO754" i="1" s="1"/>
  <c r="L757" i="19"/>
  <c r="J755" i="19"/>
  <c r="G755" i="23" s="1"/>
  <c r="B755" i="19"/>
  <c r="B755" i="23" s="1"/>
  <c r="AB758" i="1"/>
  <c r="AI758" i="1"/>
  <c r="BG757" i="1"/>
  <c r="BE756" i="1"/>
  <c r="AR756" i="1"/>
  <c r="AF756" i="1"/>
  <c r="AO756" i="1" s="1"/>
  <c r="BJ755" i="1"/>
  <c r="AV755" i="1"/>
  <c r="AZ755" i="1"/>
  <c r="BE753" i="1"/>
  <c r="BH753" i="1"/>
  <c r="AW752" i="1"/>
  <c r="AL752" i="1"/>
  <c r="AA752" i="1"/>
  <c r="G758" i="19"/>
  <c r="G758" i="21" s="1"/>
  <c r="K753" i="19"/>
  <c r="K858" i="28" s="1"/>
  <c r="C753" i="22"/>
  <c r="AQ758" i="1"/>
  <c r="E757" i="19"/>
  <c r="E757" i="21" s="1"/>
  <c r="H755" i="23"/>
  <c r="J753" i="19"/>
  <c r="O753" i="19" s="1"/>
  <c r="AE755" i="1"/>
  <c r="AX754" i="1"/>
  <c r="BJ752" i="1"/>
  <c r="E759" i="21"/>
  <c r="G756" i="19"/>
  <c r="G861" i="28" s="1"/>
  <c r="AA758" i="1"/>
  <c r="AS757" i="1"/>
  <c r="Q757" i="1"/>
  <c r="R757" i="1" s="1"/>
  <c r="AQ756" i="1"/>
  <c r="AE756" i="1"/>
  <c r="AI757" i="1"/>
  <c r="BI755" i="1"/>
  <c r="AQ754" i="1"/>
  <c r="BI754" i="1"/>
  <c r="BF752" i="1"/>
  <c r="AK752" i="1"/>
  <c r="B759" i="19"/>
  <c r="F758" i="19"/>
  <c r="L756" i="19"/>
  <c r="D756" i="19"/>
  <c r="K754" i="19"/>
  <c r="J755" i="21" s="1"/>
  <c r="F753" i="19"/>
  <c r="D753" i="23" s="1"/>
  <c r="I865" i="28"/>
  <c r="D754" i="21"/>
  <c r="H755" i="22"/>
  <c r="D754" i="23"/>
  <c r="G858" i="28"/>
  <c r="D860" i="28"/>
  <c r="G859" i="28"/>
  <c r="C757" i="22"/>
  <c r="C754" i="23"/>
  <c r="N755" i="19"/>
  <c r="H755" i="21"/>
  <c r="E859" i="28"/>
  <c r="C860" i="28"/>
  <c r="M755" i="19"/>
  <c r="M753" i="19"/>
  <c r="C757" i="21"/>
  <c r="E756" i="21"/>
  <c r="G755" i="21"/>
  <c r="C753" i="21"/>
  <c r="E759" i="22"/>
  <c r="C756" i="22"/>
  <c r="I754" i="23"/>
  <c r="E864" i="28"/>
  <c r="D859" i="28"/>
  <c r="H860" i="28"/>
  <c r="C859" i="28"/>
  <c r="C754" i="21"/>
  <c r="G755" i="22"/>
  <c r="M754" i="19"/>
  <c r="C756" i="21"/>
  <c r="E755" i="21"/>
  <c r="G754" i="21"/>
  <c r="C759" i="22"/>
  <c r="E754" i="22"/>
  <c r="G753" i="22"/>
  <c r="C864" i="28"/>
  <c r="G860" i="28"/>
  <c r="D755" i="21"/>
  <c r="J759" i="22"/>
  <c r="D754" i="22"/>
  <c r="F754" i="23"/>
  <c r="C755" i="21"/>
  <c r="E754" i="21"/>
  <c r="G753" i="21"/>
  <c r="BG758" i="1"/>
  <c r="BF758" i="1"/>
  <c r="AW758" i="1"/>
  <c r="BD757" i="1"/>
  <c r="AK757" i="1"/>
  <c r="BJ756" i="1"/>
  <c r="AS756" i="1"/>
  <c r="AI756" i="1"/>
  <c r="AG755" i="1"/>
  <c r="Q755" i="1"/>
  <c r="R755" i="1" s="1"/>
  <c r="BF754" i="1"/>
  <c r="AW754" i="1"/>
  <c r="BD753" i="1"/>
  <c r="AU753" i="1"/>
  <c r="AK753" i="1"/>
  <c r="AI752" i="1"/>
  <c r="AX758" i="1"/>
  <c r="BE758" i="1"/>
  <c r="AV758" i="1"/>
  <c r="AL758" i="1"/>
  <c r="AJ757" i="1"/>
  <c r="AA757" i="1"/>
  <c r="BI756" i="1"/>
  <c r="AH756" i="1"/>
  <c r="AX755" i="1"/>
  <c r="AF755" i="1"/>
  <c r="BE754" i="1"/>
  <c r="AV754" i="1"/>
  <c r="AL754" i="1"/>
  <c r="AJ753" i="1"/>
  <c r="BI752" i="1"/>
  <c r="Z753" i="1"/>
  <c r="BD754" i="1"/>
  <c r="BC758" i="1"/>
  <c r="AJ758" i="1"/>
  <c r="AL755" i="1"/>
  <c r="BC754" i="1"/>
  <c r="AJ754" i="1"/>
  <c r="AA754" i="1"/>
  <c r="BD758" i="1"/>
  <c r="Z757" i="1"/>
  <c r="BJ758" i="1"/>
  <c r="BB758" i="1"/>
  <c r="AS758" i="1"/>
  <c r="AZ757" i="1"/>
  <c r="AW756" i="1"/>
  <c r="AB755" i="1"/>
  <c r="BB754" i="1"/>
  <c r="AS754" i="1"/>
  <c r="AZ753" i="1"/>
  <c r="AF758" i="1"/>
  <c r="BC755" i="1"/>
  <c r="AJ755" i="1"/>
  <c r="BD747" i="1"/>
  <c r="AU747" i="1"/>
  <c r="AU751" i="1"/>
  <c r="BI750" i="1"/>
  <c r="AE748" i="1"/>
  <c r="AS746" i="1"/>
  <c r="AQ749" i="1"/>
  <c r="AL750" i="1"/>
  <c r="AR750" i="1"/>
  <c r="BI749" i="1"/>
  <c r="BI745" i="1"/>
  <c r="BH751" i="1"/>
  <c r="AG749" i="1"/>
  <c r="C751" i="21"/>
  <c r="BG749" i="1"/>
  <c r="BB746" i="1"/>
  <c r="BC749" i="1"/>
  <c r="R749" i="1"/>
  <c r="K751" i="19"/>
  <c r="J752" i="21" s="1"/>
  <c r="BD750" i="1"/>
  <c r="J751" i="19"/>
  <c r="I752" i="22" s="1"/>
  <c r="AS747" i="1"/>
  <c r="BG745" i="1"/>
  <c r="BB750" i="1"/>
  <c r="AC750" i="1"/>
  <c r="BJ750" i="1"/>
  <c r="AI746" i="1"/>
  <c r="AB745" i="1"/>
  <c r="BH746" i="1"/>
  <c r="AS748" i="1"/>
  <c r="H746" i="19"/>
  <c r="F746" i="23" s="1"/>
  <c r="F750" i="19"/>
  <c r="AQ751" i="1"/>
  <c r="AZ749" i="1"/>
  <c r="AW748" i="1"/>
  <c r="AZ747" i="1"/>
  <c r="BG746" i="1"/>
  <c r="AJ751" i="1"/>
  <c r="AE750" i="1"/>
  <c r="AH751" i="1"/>
  <c r="AJ749" i="1"/>
  <c r="BH749" i="1"/>
  <c r="AV748" i="1"/>
  <c r="AX747" i="1"/>
  <c r="BF746" i="1"/>
  <c r="BH745" i="1"/>
  <c r="F752" i="19"/>
  <c r="BJ748" i="1"/>
  <c r="AF747" i="1"/>
  <c r="AO747" i="1" s="1"/>
  <c r="AR746" i="1"/>
  <c r="AR751" i="1"/>
  <c r="AA747" i="1"/>
  <c r="AL746" i="1"/>
  <c r="Q745" i="1"/>
  <c r="R745" i="1" s="1"/>
  <c r="AA751" i="1"/>
  <c r="L747" i="19"/>
  <c r="Q751" i="1"/>
  <c r="R751" i="1" s="1"/>
  <c r="AB749" i="1"/>
  <c r="R747" i="1"/>
  <c r="AK748" i="1"/>
  <c r="AH746" i="1"/>
  <c r="D747" i="19"/>
  <c r="D747" i="22" s="1"/>
  <c r="H853" i="28"/>
  <c r="H749" i="21"/>
  <c r="F749" i="23"/>
  <c r="H749" i="22"/>
  <c r="C747" i="22"/>
  <c r="C747" i="21"/>
  <c r="C851" i="28"/>
  <c r="E746" i="23"/>
  <c r="D746" i="23"/>
  <c r="F851" i="28"/>
  <c r="C749" i="23"/>
  <c r="C856" i="28"/>
  <c r="C752" i="22"/>
  <c r="C752" i="21"/>
  <c r="C750" i="21"/>
  <c r="C854" i="28"/>
  <c r="C750" i="22"/>
  <c r="C749" i="22"/>
  <c r="C853" i="28"/>
  <c r="C749" i="21"/>
  <c r="C746" i="23"/>
  <c r="B856" i="28"/>
  <c r="B752" i="21"/>
  <c r="B752" i="22"/>
  <c r="C852" i="28"/>
  <c r="C748" i="21"/>
  <c r="C748" i="22"/>
  <c r="I857" i="28"/>
  <c r="L749" i="19"/>
  <c r="C751" i="22"/>
  <c r="BG750" i="1"/>
  <c r="AI750" i="1"/>
  <c r="BE749" i="1"/>
  <c r="BD748" i="1"/>
  <c r="BH748" i="1"/>
  <c r="AG747" i="1"/>
  <c r="BJ746" i="1"/>
  <c r="AV746" i="1"/>
  <c r="AG746" i="1"/>
  <c r="F751" i="19"/>
  <c r="J750" i="19"/>
  <c r="O750" i="19" s="1"/>
  <c r="B750" i="19"/>
  <c r="B751" i="21" s="1"/>
  <c r="G749" i="19"/>
  <c r="G750" i="21" s="1"/>
  <c r="K748" i="19"/>
  <c r="H747" i="19"/>
  <c r="H748" i="22" s="1"/>
  <c r="L746" i="19"/>
  <c r="F747" i="22"/>
  <c r="AX749" i="1"/>
  <c r="AT751" i="1"/>
  <c r="Z751" i="1"/>
  <c r="BE750" i="1"/>
  <c r="AH750" i="1"/>
  <c r="BH750" i="1"/>
  <c r="BD749" i="1"/>
  <c r="AK749" i="1"/>
  <c r="BB748" i="1"/>
  <c r="AC748" i="1"/>
  <c r="AT748" i="1"/>
  <c r="BI747" i="1"/>
  <c r="BI746" i="1"/>
  <c r="BE745" i="1"/>
  <c r="E751" i="19"/>
  <c r="F749" i="19"/>
  <c r="G747" i="19"/>
  <c r="G748" i="21" s="1"/>
  <c r="K746" i="19"/>
  <c r="AS751" i="1"/>
  <c r="AB747" i="1"/>
  <c r="AQ746" i="1"/>
  <c r="L751" i="19"/>
  <c r="D751" i="19"/>
  <c r="H750" i="19"/>
  <c r="E749" i="19"/>
  <c r="E750" i="21" s="1"/>
  <c r="J746" i="19"/>
  <c r="B746" i="19"/>
  <c r="B746" i="23" s="1"/>
  <c r="F747" i="21"/>
  <c r="C855" i="28"/>
  <c r="BI748" i="1"/>
  <c r="BE746" i="1"/>
  <c r="AV750" i="1"/>
  <c r="AF749" i="1"/>
  <c r="AT747" i="1"/>
  <c r="AG751" i="1"/>
  <c r="AS750" i="1"/>
  <c r="AU749" i="1"/>
  <c r="AR748" i="1"/>
  <c r="AE749" i="1"/>
  <c r="AQ747" i="1"/>
  <c r="AL748" i="1"/>
  <c r="AR747" i="1"/>
  <c r="BD746" i="1"/>
  <c r="BD745" i="1"/>
  <c r="L752" i="19"/>
  <c r="D752" i="19"/>
  <c r="M750" i="19"/>
  <c r="J749" i="19"/>
  <c r="B749" i="19"/>
  <c r="B749" i="23" s="1"/>
  <c r="F748" i="19"/>
  <c r="K747" i="19"/>
  <c r="E752" i="19"/>
  <c r="K749" i="19"/>
  <c r="BD751" i="1"/>
  <c r="AF751" i="1"/>
  <c r="AO751" i="1" s="1"/>
  <c r="AQ750" i="1"/>
  <c r="AT749" i="1"/>
  <c r="BF748" i="1"/>
  <c r="AI748" i="1"/>
  <c r="BH747" i="1"/>
  <c r="AE746" i="1"/>
  <c r="AH747" i="1"/>
  <c r="BC745" i="1"/>
  <c r="H751" i="19"/>
  <c r="H856" i="28" s="1"/>
  <c r="L750" i="19"/>
  <c r="D750" i="19"/>
  <c r="E748" i="19"/>
  <c r="M748" i="19" s="1"/>
  <c r="J747" i="19"/>
  <c r="B747" i="19"/>
  <c r="BG751" i="1"/>
  <c r="AZ751" i="1"/>
  <c r="AX751" i="1"/>
  <c r="BI751" i="1"/>
  <c r="AG750" i="1"/>
  <c r="BE748" i="1"/>
  <c r="AH748" i="1"/>
  <c r="BG747" i="1"/>
  <c r="AJ747" i="1"/>
  <c r="AW746" i="1"/>
  <c r="AZ745" i="1"/>
  <c r="G751" i="19"/>
  <c r="G752" i="22" s="1"/>
  <c r="K750" i="19"/>
  <c r="L748" i="19"/>
  <c r="D748" i="19"/>
  <c r="E746" i="19"/>
  <c r="E747" i="22" s="1"/>
  <c r="AW750" i="1"/>
  <c r="BF751" i="1"/>
  <c r="AW751" i="1"/>
  <c r="AE751" i="1"/>
  <c r="AU750" i="1"/>
  <c r="AK750" i="1"/>
  <c r="AB750" i="1"/>
  <c r="BJ749" i="1"/>
  <c r="BB749" i="1"/>
  <c r="AS749" i="1"/>
  <c r="AI749" i="1"/>
  <c r="AZ748" i="1"/>
  <c r="AQ748" i="1"/>
  <c r="AG748" i="1"/>
  <c r="Q748" i="1"/>
  <c r="R748" i="1" s="1"/>
  <c r="BF747" i="1"/>
  <c r="AW747" i="1"/>
  <c r="AE747" i="1"/>
  <c r="AU746" i="1"/>
  <c r="AK746" i="1"/>
  <c r="AB746" i="1"/>
  <c r="BJ745" i="1"/>
  <c r="BB745" i="1"/>
  <c r="BE751" i="1"/>
  <c r="AV751" i="1"/>
  <c r="AL751" i="1"/>
  <c r="BC750" i="1"/>
  <c r="AT750" i="1"/>
  <c r="AJ750" i="1"/>
  <c r="AR749" i="1"/>
  <c r="AH749" i="1"/>
  <c r="AX748" i="1"/>
  <c r="AF748" i="1"/>
  <c r="BE747" i="1"/>
  <c r="AV747" i="1"/>
  <c r="AL747" i="1"/>
  <c r="AC747" i="1"/>
  <c r="BC746" i="1"/>
  <c r="AT746" i="1"/>
  <c r="AJ746" i="1"/>
  <c r="BF750" i="1"/>
  <c r="AK747" i="1"/>
  <c r="BC747" i="1"/>
  <c r="BJ751" i="1"/>
  <c r="BB751" i="1"/>
  <c r="AI751" i="1"/>
  <c r="AZ750" i="1"/>
  <c r="Q750" i="1"/>
  <c r="R750" i="1" s="1"/>
  <c r="BF749" i="1"/>
  <c r="AW749" i="1"/>
  <c r="AU748" i="1"/>
  <c r="AB748" i="1"/>
  <c r="BJ747" i="1"/>
  <c r="BB747" i="1"/>
  <c r="AI747" i="1"/>
  <c r="AZ746" i="1"/>
  <c r="Q746" i="1"/>
  <c r="R746" i="1" s="1"/>
  <c r="BF745" i="1"/>
  <c r="AK751" i="1"/>
  <c r="BC751" i="1"/>
  <c r="AX750" i="1"/>
  <c r="AF750" i="1"/>
  <c r="AV749" i="1"/>
  <c r="AL749" i="1"/>
  <c r="BC748" i="1"/>
  <c r="AJ748" i="1"/>
  <c r="AX746" i="1"/>
  <c r="AF746" i="1"/>
  <c r="B738" i="1"/>
  <c r="B739" i="19" s="1"/>
  <c r="C738" i="1"/>
  <c r="C739" i="19" s="1"/>
  <c r="E738" i="1"/>
  <c r="D739" i="19" s="1"/>
  <c r="G738" i="1"/>
  <c r="E739" i="19" s="1"/>
  <c r="H738" i="1"/>
  <c r="I738" i="1"/>
  <c r="G739" i="19" s="1"/>
  <c r="J738" i="1"/>
  <c r="K738" i="1"/>
  <c r="I739" i="19" s="1"/>
  <c r="I842" i="28" s="1"/>
  <c r="M738" i="1"/>
  <c r="J739" i="19" s="1"/>
  <c r="N738" i="1"/>
  <c r="K739" i="19" s="1"/>
  <c r="O738" i="1"/>
  <c r="B739" i="1"/>
  <c r="B740" i="19" s="1"/>
  <c r="C739" i="1"/>
  <c r="C740" i="19" s="1"/>
  <c r="E739" i="1"/>
  <c r="G739" i="1"/>
  <c r="H739" i="1"/>
  <c r="Q739" i="1" s="1"/>
  <c r="I739" i="1"/>
  <c r="G740" i="19" s="1"/>
  <c r="J739" i="1"/>
  <c r="K739" i="1"/>
  <c r="I740" i="19" s="1"/>
  <c r="I843" i="28" s="1"/>
  <c r="M739" i="1"/>
  <c r="J740" i="19" s="1"/>
  <c r="N739" i="1"/>
  <c r="Z739" i="1" s="1"/>
  <c r="O739" i="1"/>
  <c r="B740" i="1"/>
  <c r="C740" i="1"/>
  <c r="C741" i="19" s="1"/>
  <c r="E740" i="1"/>
  <c r="G740" i="1"/>
  <c r="E741" i="19" s="1"/>
  <c r="H740" i="1"/>
  <c r="F741" i="19" s="1"/>
  <c r="I740" i="1"/>
  <c r="G741" i="19" s="1"/>
  <c r="J740" i="1"/>
  <c r="H741" i="19" s="1"/>
  <c r="K740" i="1"/>
  <c r="I741" i="19" s="1"/>
  <c r="I844" i="28" s="1"/>
  <c r="M740" i="1"/>
  <c r="N740" i="1"/>
  <c r="Z740" i="1" s="1"/>
  <c r="O740" i="1"/>
  <c r="AC740" i="1" s="1"/>
  <c r="B741" i="1"/>
  <c r="B742" i="19" s="1"/>
  <c r="C741" i="1"/>
  <c r="C742" i="19" s="1"/>
  <c r="E741" i="1"/>
  <c r="G741" i="1"/>
  <c r="E742" i="19" s="1"/>
  <c r="H741" i="1"/>
  <c r="I741" i="1"/>
  <c r="G742" i="19" s="1"/>
  <c r="J741" i="1"/>
  <c r="K741" i="1"/>
  <c r="I742" i="19" s="1"/>
  <c r="I845" i="28" s="1"/>
  <c r="M741" i="1"/>
  <c r="J742" i="19" s="1"/>
  <c r="N741" i="1"/>
  <c r="O741" i="1"/>
  <c r="AC741" i="1" s="1"/>
  <c r="B742" i="1"/>
  <c r="C742" i="1"/>
  <c r="C743" i="19" s="1"/>
  <c r="E742" i="1"/>
  <c r="G742" i="1"/>
  <c r="H742" i="1"/>
  <c r="Q742" i="1" s="1"/>
  <c r="I742" i="1"/>
  <c r="G743" i="19" s="1"/>
  <c r="J742" i="1"/>
  <c r="H743" i="19" s="1"/>
  <c r="K742" i="1"/>
  <c r="I743" i="19" s="1"/>
  <c r="I846" i="28" s="1"/>
  <c r="M742" i="1"/>
  <c r="N742" i="1"/>
  <c r="Z742" i="1" s="1"/>
  <c r="O742" i="1"/>
  <c r="B743" i="1"/>
  <c r="C743" i="1"/>
  <c r="C744" i="19" s="1"/>
  <c r="E743" i="1"/>
  <c r="G743" i="1"/>
  <c r="E744" i="19" s="1"/>
  <c r="H743" i="1"/>
  <c r="Q743" i="1" s="1"/>
  <c r="I743" i="1"/>
  <c r="J743" i="1"/>
  <c r="K743" i="1"/>
  <c r="I744" i="19" s="1"/>
  <c r="I847" i="28" s="1"/>
  <c r="M743" i="1"/>
  <c r="N743" i="1"/>
  <c r="Z743" i="1" s="1"/>
  <c r="O743" i="1"/>
  <c r="L744" i="19" s="1"/>
  <c r="B744" i="1"/>
  <c r="B745" i="19" s="1"/>
  <c r="C744" i="1"/>
  <c r="C745" i="19" s="1"/>
  <c r="C850" i="28" s="1"/>
  <c r="E744" i="1"/>
  <c r="AF745" i="1" s="1"/>
  <c r="G744" i="1"/>
  <c r="AS745" i="1" s="1"/>
  <c r="H744" i="1"/>
  <c r="I744" i="1"/>
  <c r="J744" i="1"/>
  <c r="AI745" i="1" s="1"/>
  <c r="K744" i="1"/>
  <c r="I745" i="19" s="1"/>
  <c r="I848" i="28" s="1"/>
  <c r="M744" i="1"/>
  <c r="AJ745" i="1" s="1"/>
  <c r="N744" i="1"/>
  <c r="Z744" i="1" s="1"/>
  <c r="O744" i="1"/>
  <c r="B731" i="1"/>
  <c r="B732" i="19" s="1"/>
  <c r="C731" i="1"/>
  <c r="C732" i="19" s="1"/>
  <c r="E731" i="1"/>
  <c r="G731" i="1"/>
  <c r="E732" i="19" s="1"/>
  <c r="H731" i="1"/>
  <c r="Q731" i="1" s="1"/>
  <c r="I731" i="1"/>
  <c r="J731" i="1"/>
  <c r="K731" i="1"/>
  <c r="I732" i="19" s="1"/>
  <c r="I834" i="28" s="1"/>
  <c r="M731" i="1"/>
  <c r="J732" i="19" s="1"/>
  <c r="N731" i="1"/>
  <c r="Z731" i="1" s="1"/>
  <c r="O731" i="1"/>
  <c r="AC731" i="1" s="1"/>
  <c r="B732" i="1"/>
  <c r="C732" i="1"/>
  <c r="C733" i="19" s="1"/>
  <c r="E732" i="1"/>
  <c r="D733" i="19" s="1"/>
  <c r="G732" i="1"/>
  <c r="H732" i="1"/>
  <c r="I732" i="1"/>
  <c r="G733" i="19" s="1"/>
  <c r="J732" i="1"/>
  <c r="H733" i="19" s="1"/>
  <c r="K732" i="1"/>
  <c r="I733" i="19" s="1"/>
  <c r="I835" i="28" s="1"/>
  <c r="M732" i="1"/>
  <c r="N732" i="1"/>
  <c r="K733" i="19" s="1"/>
  <c r="O732" i="1"/>
  <c r="L733" i="19" s="1"/>
  <c r="B733" i="1"/>
  <c r="B734" i="19" s="1"/>
  <c r="C733" i="1"/>
  <c r="C734" i="19" s="1"/>
  <c r="E733" i="1"/>
  <c r="G733" i="1"/>
  <c r="H733" i="1"/>
  <c r="F734" i="19" s="1"/>
  <c r="I733" i="1"/>
  <c r="G734" i="19" s="1"/>
  <c r="J733" i="1"/>
  <c r="H734" i="19" s="1"/>
  <c r="K733" i="1"/>
  <c r="I734" i="19" s="1"/>
  <c r="I836" i="28" s="1"/>
  <c r="M733" i="1"/>
  <c r="J734" i="19" s="1"/>
  <c r="N733" i="1"/>
  <c r="Z733" i="1" s="1"/>
  <c r="O733" i="1"/>
  <c r="B734" i="1"/>
  <c r="C734" i="1"/>
  <c r="C735" i="19" s="1"/>
  <c r="E734" i="1"/>
  <c r="D735" i="19" s="1"/>
  <c r="G734" i="1"/>
  <c r="H734" i="1"/>
  <c r="I734" i="1"/>
  <c r="J734" i="1"/>
  <c r="K734" i="1"/>
  <c r="I735" i="19" s="1"/>
  <c r="I837" i="28" s="1"/>
  <c r="M734" i="1"/>
  <c r="AA734" i="1" s="1"/>
  <c r="N734" i="1"/>
  <c r="K735" i="19" s="1"/>
  <c r="O734" i="1"/>
  <c r="L735" i="19" s="1"/>
  <c r="B735" i="1"/>
  <c r="B736" i="19" s="1"/>
  <c r="C735" i="1"/>
  <c r="C736" i="19" s="1"/>
  <c r="E735" i="1"/>
  <c r="D736" i="19" s="1"/>
  <c r="G735" i="1"/>
  <c r="H735" i="1"/>
  <c r="Q735" i="1" s="1"/>
  <c r="I735" i="1"/>
  <c r="J735" i="1"/>
  <c r="K735" i="1"/>
  <c r="I736" i="19" s="1"/>
  <c r="I838" i="28" s="1"/>
  <c r="M735" i="1"/>
  <c r="N735" i="1"/>
  <c r="K736" i="19" s="1"/>
  <c r="O735" i="1"/>
  <c r="AC735" i="1" s="1"/>
  <c r="B736" i="1"/>
  <c r="B737" i="19" s="1"/>
  <c r="C736" i="1"/>
  <c r="C737" i="19" s="1"/>
  <c r="E736" i="1"/>
  <c r="D737" i="19" s="1"/>
  <c r="G736" i="1"/>
  <c r="H736" i="1"/>
  <c r="AB736" i="1" s="1"/>
  <c r="I736" i="1"/>
  <c r="J736" i="1"/>
  <c r="K736" i="1"/>
  <c r="I737" i="19" s="1"/>
  <c r="I839" i="28" s="1"/>
  <c r="M736" i="1"/>
  <c r="J737" i="19" s="1"/>
  <c r="N736" i="1"/>
  <c r="Z736" i="1" s="1"/>
  <c r="O736" i="1"/>
  <c r="L737" i="19" s="1"/>
  <c r="B737" i="1"/>
  <c r="B738" i="19" s="1"/>
  <c r="C737" i="1"/>
  <c r="C738" i="19" s="1"/>
  <c r="E737" i="1"/>
  <c r="G737" i="1"/>
  <c r="H737" i="1"/>
  <c r="AB737" i="1" s="1"/>
  <c r="I737" i="1"/>
  <c r="G738" i="19" s="1"/>
  <c r="J737" i="1"/>
  <c r="K737" i="1"/>
  <c r="I738" i="19" s="1"/>
  <c r="I840" i="28" s="1"/>
  <c r="M737" i="1"/>
  <c r="J738" i="19" s="1"/>
  <c r="N737" i="1"/>
  <c r="Z737" i="1" s="1"/>
  <c r="O737" i="1"/>
  <c r="AC737" i="1" s="1"/>
  <c r="M871" i="28" l="1"/>
  <c r="N889" i="28"/>
  <c r="M889" i="28"/>
  <c r="M874" i="28"/>
  <c r="N881" i="28"/>
  <c r="M881" i="28"/>
  <c r="M869" i="28"/>
  <c r="BG738" i="1"/>
  <c r="B858" i="28"/>
  <c r="E757" i="22"/>
  <c r="M867" i="28"/>
  <c r="L873" i="28"/>
  <c r="F758" i="21"/>
  <c r="E873" i="28"/>
  <c r="N868" i="28"/>
  <c r="M868" i="28"/>
  <c r="G760" i="22"/>
  <c r="G760" i="21"/>
  <c r="G866" i="28"/>
  <c r="G873" i="28" s="1"/>
  <c r="K873" i="28"/>
  <c r="F760" i="21"/>
  <c r="F866" i="28"/>
  <c r="F873" i="28" s="1"/>
  <c r="F760" i="22"/>
  <c r="J873" i="28"/>
  <c r="K760" i="21"/>
  <c r="M870" i="28"/>
  <c r="N870" i="28"/>
  <c r="K760" i="22"/>
  <c r="H759" i="22"/>
  <c r="B866" i="28"/>
  <c r="B873" i="28" s="1"/>
  <c r="B760" i="21"/>
  <c r="B760" i="22"/>
  <c r="D866" i="28"/>
  <c r="D760" i="22"/>
  <c r="D760" i="21"/>
  <c r="H760" i="21"/>
  <c r="H866" i="28"/>
  <c r="H873" i="28" s="1"/>
  <c r="H760" i="22"/>
  <c r="M872" i="28"/>
  <c r="N872" i="28"/>
  <c r="E863" i="28"/>
  <c r="F859" i="28"/>
  <c r="F862" i="28"/>
  <c r="K758" i="21"/>
  <c r="B757" i="21"/>
  <c r="E862" i="28"/>
  <c r="AN757" i="1"/>
  <c r="E756" i="23"/>
  <c r="J757" i="22"/>
  <c r="J754" i="21"/>
  <c r="G757" i="22"/>
  <c r="H858" i="28"/>
  <c r="B756" i="22"/>
  <c r="B860" i="28"/>
  <c r="M860" i="28" s="1"/>
  <c r="E757" i="23"/>
  <c r="F754" i="21"/>
  <c r="O758" i="19"/>
  <c r="F755" i="22"/>
  <c r="H862" i="28"/>
  <c r="M759" i="19"/>
  <c r="G754" i="23"/>
  <c r="I757" i="23"/>
  <c r="G756" i="23"/>
  <c r="G862" i="28"/>
  <c r="K755" i="21"/>
  <c r="H753" i="21"/>
  <c r="J753" i="21"/>
  <c r="G759" i="21"/>
  <c r="K862" i="28"/>
  <c r="F860" i="28"/>
  <c r="I758" i="23"/>
  <c r="G864" i="28"/>
  <c r="D756" i="21"/>
  <c r="K754" i="21"/>
  <c r="G759" i="22"/>
  <c r="L863" i="28"/>
  <c r="E758" i="23"/>
  <c r="F753" i="23"/>
  <c r="B757" i="22"/>
  <c r="L859" i="28"/>
  <c r="H756" i="22"/>
  <c r="G757" i="23"/>
  <c r="K756" i="21"/>
  <c r="H753" i="23"/>
  <c r="I753" i="23"/>
  <c r="I759" i="22"/>
  <c r="H756" i="23"/>
  <c r="N860" i="28"/>
  <c r="J753" i="22"/>
  <c r="B861" i="28"/>
  <c r="D864" i="28"/>
  <c r="K859" i="28"/>
  <c r="H753" i="22"/>
  <c r="H863" i="28"/>
  <c r="K756" i="22"/>
  <c r="I758" i="21"/>
  <c r="J864" i="28"/>
  <c r="F754" i="22"/>
  <c r="G758" i="22"/>
  <c r="G756" i="21"/>
  <c r="D756" i="22"/>
  <c r="L861" i="28"/>
  <c r="K863" i="28"/>
  <c r="D755" i="23"/>
  <c r="J757" i="21"/>
  <c r="I753" i="22"/>
  <c r="J758" i="21"/>
  <c r="K753" i="22"/>
  <c r="H859" i="28"/>
  <c r="F756" i="23"/>
  <c r="M758" i="19"/>
  <c r="H757" i="23"/>
  <c r="K757" i="21"/>
  <c r="H754" i="22"/>
  <c r="H759" i="21"/>
  <c r="H864" i="28"/>
  <c r="L864" i="28"/>
  <c r="AN752" i="1"/>
  <c r="BG742" i="1"/>
  <c r="I755" i="22"/>
  <c r="G757" i="21"/>
  <c r="F758" i="23"/>
  <c r="H757" i="21"/>
  <c r="E758" i="22"/>
  <c r="L860" i="28"/>
  <c r="G863" i="28"/>
  <c r="J756" i="22"/>
  <c r="M756" i="19"/>
  <c r="I755" i="23"/>
  <c r="C756" i="23"/>
  <c r="B756" i="23"/>
  <c r="H758" i="22"/>
  <c r="K861" i="28"/>
  <c r="H756" i="21"/>
  <c r="BA752" i="1"/>
  <c r="F759" i="21"/>
  <c r="G756" i="22"/>
  <c r="D861" i="28"/>
  <c r="D759" i="21"/>
  <c r="C759" i="23"/>
  <c r="H757" i="22"/>
  <c r="I756" i="23"/>
  <c r="N756" i="19"/>
  <c r="C758" i="23"/>
  <c r="B758" i="23"/>
  <c r="F759" i="22"/>
  <c r="H754" i="21"/>
  <c r="F758" i="22"/>
  <c r="J860" i="28"/>
  <c r="E758" i="21"/>
  <c r="D758" i="22"/>
  <c r="G758" i="23"/>
  <c r="D759" i="22"/>
  <c r="AN754" i="1"/>
  <c r="G759" i="23"/>
  <c r="H759" i="23"/>
  <c r="F863" i="28"/>
  <c r="F864" i="28"/>
  <c r="D758" i="23"/>
  <c r="B756" i="21"/>
  <c r="I756" i="21"/>
  <c r="H754" i="23"/>
  <c r="B864" i="28"/>
  <c r="B759" i="21"/>
  <c r="G753" i="23"/>
  <c r="J861" i="28"/>
  <c r="K860" i="28"/>
  <c r="B759" i="23"/>
  <c r="F757" i="21"/>
  <c r="N757" i="19"/>
  <c r="F861" i="28"/>
  <c r="F756" i="22"/>
  <c r="D756" i="23"/>
  <c r="J858" i="28"/>
  <c r="O756" i="19"/>
  <c r="I756" i="22"/>
  <c r="B753" i="22"/>
  <c r="H758" i="21"/>
  <c r="N758" i="19"/>
  <c r="BA753" i="1"/>
  <c r="AN753" i="1"/>
  <c r="D862" i="28"/>
  <c r="C757" i="23"/>
  <c r="D757" i="22"/>
  <c r="B759" i="22"/>
  <c r="I759" i="23"/>
  <c r="I754" i="21"/>
  <c r="B753" i="23"/>
  <c r="B754" i="21"/>
  <c r="B758" i="21"/>
  <c r="B758" i="22"/>
  <c r="J758" i="22"/>
  <c r="F759" i="23"/>
  <c r="J755" i="22"/>
  <c r="J754" i="22"/>
  <c r="K759" i="21"/>
  <c r="D757" i="23"/>
  <c r="B755" i="22"/>
  <c r="B755" i="21"/>
  <c r="J863" i="28"/>
  <c r="I758" i="22"/>
  <c r="D759" i="23"/>
  <c r="BA757" i="1"/>
  <c r="D863" i="28"/>
  <c r="N863" i="28" s="1"/>
  <c r="D758" i="21"/>
  <c r="B859" i="28"/>
  <c r="M859" i="28" s="1"/>
  <c r="B754" i="22"/>
  <c r="O757" i="19"/>
  <c r="E759" i="23"/>
  <c r="J859" i="28"/>
  <c r="J862" i="28"/>
  <c r="K759" i="22"/>
  <c r="BA754" i="1"/>
  <c r="F756" i="21"/>
  <c r="O755" i="19"/>
  <c r="I755" i="21"/>
  <c r="F757" i="22"/>
  <c r="K758" i="22"/>
  <c r="I754" i="22"/>
  <c r="H758" i="23"/>
  <c r="I753" i="21"/>
  <c r="I757" i="22"/>
  <c r="B757" i="23"/>
  <c r="D757" i="21"/>
  <c r="BA756" i="1"/>
  <c r="AN756" i="1"/>
  <c r="L862" i="28"/>
  <c r="K757" i="22"/>
  <c r="M757" i="19"/>
  <c r="C865" i="28"/>
  <c r="N859" i="28"/>
  <c r="H752" i="23"/>
  <c r="D753" i="22"/>
  <c r="N752" i="19"/>
  <c r="E753" i="22"/>
  <c r="E753" i="21"/>
  <c r="K753" i="21"/>
  <c r="D753" i="21"/>
  <c r="F753" i="22"/>
  <c r="F858" i="28"/>
  <c r="F753" i="21"/>
  <c r="D858" i="28"/>
  <c r="E858" i="28"/>
  <c r="L858" i="28"/>
  <c r="BA758" i="1"/>
  <c r="AO758" i="1"/>
  <c r="AN755" i="1"/>
  <c r="AO755" i="1"/>
  <c r="BA755" i="1"/>
  <c r="AN758" i="1"/>
  <c r="C747" i="23"/>
  <c r="D750" i="23"/>
  <c r="D747" i="23"/>
  <c r="D851" i="28"/>
  <c r="Z738" i="1"/>
  <c r="D747" i="21"/>
  <c r="I747" i="23"/>
  <c r="K856" i="28"/>
  <c r="AJ735" i="1"/>
  <c r="H751" i="23"/>
  <c r="D752" i="23"/>
  <c r="J751" i="21"/>
  <c r="I752" i="21"/>
  <c r="H852" i="28"/>
  <c r="J856" i="28"/>
  <c r="AL739" i="1"/>
  <c r="AF739" i="1"/>
  <c r="AO739" i="1" s="1"/>
  <c r="N749" i="19"/>
  <c r="AN747" i="1"/>
  <c r="F854" i="28"/>
  <c r="AF744" i="1"/>
  <c r="AO744" i="1" s="1"/>
  <c r="AN749" i="1"/>
  <c r="J752" i="22"/>
  <c r="G734" i="21"/>
  <c r="N748" i="19"/>
  <c r="AZ744" i="1"/>
  <c r="AB739" i="1"/>
  <c r="I751" i="22"/>
  <c r="G854" i="28"/>
  <c r="H752" i="22"/>
  <c r="G750" i="22"/>
  <c r="E750" i="23"/>
  <c r="AT734" i="1"/>
  <c r="B751" i="22"/>
  <c r="F750" i="22"/>
  <c r="AC734" i="1"/>
  <c r="C857" i="28"/>
  <c r="AF743" i="1"/>
  <c r="AO743" i="1" s="1"/>
  <c r="AR745" i="1"/>
  <c r="F752" i="22"/>
  <c r="F750" i="21"/>
  <c r="BB731" i="1"/>
  <c r="BG743" i="1"/>
  <c r="AH743" i="1"/>
  <c r="L739" i="19"/>
  <c r="I739" i="23" s="1"/>
  <c r="AC743" i="1"/>
  <c r="M746" i="19"/>
  <c r="I746" i="23"/>
  <c r="K747" i="22"/>
  <c r="C746" i="22"/>
  <c r="G752" i="23"/>
  <c r="I751" i="21"/>
  <c r="G852" i="28"/>
  <c r="L851" i="28"/>
  <c r="AC744" i="1"/>
  <c r="AX745" i="1"/>
  <c r="AO745" i="1"/>
  <c r="AC738" i="1"/>
  <c r="BB738" i="1"/>
  <c r="AL745" i="1"/>
  <c r="I748" i="23"/>
  <c r="L852" i="28"/>
  <c r="K748" i="22"/>
  <c r="K748" i="21"/>
  <c r="K747" i="21"/>
  <c r="AV745" i="1"/>
  <c r="F853" i="28"/>
  <c r="F749" i="21"/>
  <c r="D749" i="23"/>
  <c r="F749" i="22"/>
  <c r="H747" i="22"/>
  <c r="H851" i="28"/>
  <c r="N747" i="19"/>
  <c r="F747" i="23"/>
  <c r="H747" i="21"/>
  <c r="C746" i="21"/>
  <c r="E747" i="21"/>
  <c r="G748" i="22"/>
  <c r="B748" i="23"/>
  <c r="D852" i="28"/>
  <c r="C748" i="23"/>
  <c r="D748" i="21"/>
  <c r="D748" i="22"/>
  <c r="AF742" i="1"/>
  <c r="AO742" i="1" s="1"/>
  <c r="BA747" i="1"/>
  <c r="J750" i="22"/>
  <c r="K854" i="28"/>
  <c r="H750" i="23"/>
  <c r="J750" i="21"/>
  <c r="B747" i="21"/>
  <c r="B747" i="22"/>
  <c r="B851" i="28"/>
  <c r="M851" i="28" s="1"/>
  <c r="K853" i="28"/>
  <c r="J749" i="21"/>
  <c r="H749" i="23"/>
  <c r="J749" i="22"/>
  <c r="J747" i="21"/>
  <c r="J747" i="22"/>
  <c r="K851" i="28"/>
  <c r="H747" i="23"/>
  <c r="E751" i="22"/>
  <c r="E855" i="28"/>
  <c r="E751" i="21"/>
  <c r="K852" i="28"/>
  <c r="J748" i="21"/>
  <c r="J748" i="22"/>
  <c r="H748" i="23"/>
  <c r="D749" i="21"/>
  <c r="B748" i="22"/>
  <c r="AQ745" i="1"/>
  <c r="BI743" i="1"/>
  <c r="BA751" i="1"/>
  <c r="M751" i="19"/>
  <c r="G751" i="22"/>
  <c r="G855" i="28"/>
  <c r="E751" i="23"/>
  <c r="G751" i="21"/>
  <c r="I747" i="21"/>
  <c r="J851" i="28"/>
  <c r="I747" i="22"/>
  <c r="O747" i="19"/>
  <c r="G747" i="23"/>
  <c r="E752" i="22"/>
  <c r="E856" i="28"/>
  <c r="E752" i="21"/>
  <c r="F748" i="22"/>
  <c r="D748" i="23"/>
  <c r="F852" i="28"/>
  <c r="F748" i="21"/>
  <c r="AE745" i="1"/>
  <c r="AN745" i="1" s="1"/>
  <c r="B850" i="28"/>
  <c r="B746" i="22"/>
  <c r="B746" i="21"/>
  <c r="G856" i="28"/>
  <c r="E851" i="28"/>
  <c r="M749" i="19"/>
  <c r="G853" i="28"/>
  <c r="E749" i="23"/>
  <c r="G749" i="21"/>
  <c r="G749" i="22"/>
  <c r="D853" i="28"/>
  <c r="B748" i="21"/>
  <c r="G748" i="23"/>
  <c r="I752" i="23"/>
  <c r="K752" i="21"/>
  <c r="L856" i="28"/>
  <c r="K752" i="22"/>
  <c r="I751" i="23"/>
  <c r="K751" i="22"/>
  <c r="K751" i="21"/>
  <c r="L855" i="28"/>
  <c r="AK745" i="1"/>
  <c r="E748" i="22"/>
  <c r="E852" i="28"/>
  <c r="E748" i="21"/>
  <c r="B853" i="28"/>
  <c r="B749" i="21"/>
  <c r="B749" i="22"/>
  <c r="J751" i="22"/>
  <c r="K855" i="28"/>
  <c r="G746" i="23"/>
  <c r="G751" i="23"/>
  <c r="AW745" i="1"/>
  <c r="B854" i="28"/>
  <c r="B750" i="22"/>
  <c r="B855" i="28"/>
  <c r="B750" i="21"/>
  <c r="I749" i="23"/>
  <c r="K749" i="22"/>
  <c r="L853" i="28"/>
  <c r="K749" i="21"/>
  <c r="O752" i="19"/>
  <c r="H748" i="21"/>
  <c r="B852" i="28"/>
  <c r="F752" i="23"/>
  <c r="I748" i="21"/>
  <c r="M747" i="19"/>
  <c r="G747" i="22"/>
  <c r="G851" i="28"/>
  <c r="G747" i="21"/>
  <c r="E747" i="23"/>
  <c r="H745" i="19"/>
  <c r="AU745" i="1"/>
  <c r="R739" i="1"/>
  <c r="B750" i="23"/>
  <c r="D750" i="21"/>
  <c r="C750" i="23"/>
  <c r="D854" i="28"/>
  <c r="N854" i="28" s="1"/>
  <c r="D750" i="22"/>
  <c r="J853" i="28"/>
  <c r="I749" i="21"/>
  <c r="G749" i="23"/>
  <c r="I749" i="22"/>
  <c r="O749" i="19"/>
  <c r="BA749" i="1"/>
  <c r="AO749" i="1"/>
  <c r="F856" i="28"/>
  <c r="E749" i="21"/>
  <c r="E749" i="22"/>
  <c r="E853" i="28"/>
  <c r="I750" i="22"/>
  <c r="J854" i="28"/>
  <c r="J855" i="28"/>
  <c r="G750" i="23"/>
  <c r="I750" i="21"/>
  <c r="B747" i="23"/>
  <c r="D749" i="22"/>
  <c r="E750" i="22"/>
  <c r="G752" i="21"/>
  <c r="I748" i="22"/>
  <c r="E745" i="19"/>
  <c r="AG745" i="1"/>
  <c r="AN751" i="1"/>
  <c r="I750" i="23"/>
  <c r="K750" i="21"/>
  <c r="K750" i="22"/>
  <c r="L854" i="28"/>
  <c r="F748" i="23"/>
  <c r="N750" i="19"/>
  <c r="F750" i="23"/>
  <c r="H750" i="21"/>
  <c r="H854" i="28"/>
  <c r="H750" i="22"/>
  <c r="F855" i="28"/>
  <c r="D751" i="23"/>
  <c r="F751" i="21"/>
  <c r="F751" i="22"/>
  <c r="J852" i="28"/>
  <c r="BD731" i="1"/>
  <c r="AQ744" i="1"/>
  <c r="AT745" i="1"/>
  <c r="AH745" i="1"/>
  <c r="O746" i="19"/>
  <c r="M752" i="19"/>
  <c r="H751" i="22"/>
  <c r="H855" i="28"/>
  <c r="F751" i="23"/>
  <c r="N751" i="19"/>
  <c r="H751" i="21"/>
  <c r="B752" i="23"/>
  <c r="C752" i="23"/>
  <c r="D856" i="28"/>
  <c r="E752" i="23"/>
  <c r="D752" i="21"/>
  <c r="D752" i="22"/>
  <c r="N746" i="19"/>
  <c r="B751" i="23"/>
  <c r="C751" i="23"/>
  <c r="D751" i="21"/>
  <c r="D751" i="22"/>
  <c r="D855" i="28"/>
  <c r="N851" i="28"/>
  <c r="H746" i="23"/>
  <c r="F752" i="21"/>
  <c r="O751" i="19"/>
  <c r="E854" i="28"/>
  <c r="E748" i="23"/>
  <c r="H752" i="21"/>
  <c r="O748" i="19"/>
  <c r="AO748" i="1"/>
  <c r="BA748" i="1"/>
  <c r="AO750" i="1"/>
  <c r="BA750" i="1"/>
  <c r="AN750" i="1"/>
  <c r="AO746" i="1"/>
  <c r="BA746" i="1"/>
  <c r="AN746" i="1"/>
  <c r="AN748" i="1"/>
  <c r="AU741" i="1"/>
  <c r="BE741" i="1"/>
  <c r="AU738" i="1"/>
  <c r="AR744" i="1"/>
  <c r="AS741" i="1"/>
  <c r="AB731" i="1"/>
  <c r="BE743" i="1"/>
  <c r="AJ741" i="1"/>
  <c r="AT741" i="1"/>
  <c r="AR740" i="1"/>
  <c r="C844" i="28"/>
  <c r="AK742" i="1"/>
  <c r="R742" i="1"/>
  <c r="AA741" i="1"/>
  <c r="AH739" i="1"/>
  <c r="AQ734" i="1"/>
  <c r="AJ742" i="1"/>
  <c r="AE742" i="1"/>
  <c r="AB740" i="1"/>
  <c r="AQ732" i="1"/>
  <c r="AR741" i="1"/>
  <c r="BF739" i="1"/>
  <c r="AG739" i="1"/>
  <c r="AB742" i="1"/>
  <c r="AK741" i="1"/>
  <c r="N741" i="19"/>
  <c r="BE739" i="1"/>
  <c r="E742" i="22"/>
  <c r="AZ733" i="1"/>
  <c r="BG734" i="1"/>
  <c r="BI734" i="1"/>
  <c r="AR733" i="1"/>
  <c r="BJ744" i="1"/>
  <c r="BJ741" i="1"/>
  <c r="AW739" i="1"/>
  <c r="BD738" i="1"/>
  <c r="K741" i="19"/>
  <c r="AI741" i="1"/>
  <c r="AR738" i="1"/>
  <c r="AZ734" i="1"/>
  <c r="AT742" i="1"/>
  <c r="AH740" i="1"/>
  <c r="AT739" i="1"/>
  <c r="AZ738" i="1"/>
  <c r="G842" i="28"/>
  <c r="AE739" i="1"/>
  <c r="G740" i="22"/>
  <c r="AB733" i="1"/>
  <c r="AJ733" i="1"/>
  <c r="H732" i="19"/>
  <c r="H733" i="22" s="1"/>
  <c r="AZ743" i="1"/>
  <c r="BB739" i="1"/>
  <c r="AC739" i="1"/>
  <c r="BE738" i="1"/>
  <c r="F743" i="19"/>
  <c r="D740" i="19"/>
  <c r="D740" i="21" s="1"/>
  <c r="AX742" i="1"/>
  <c r="AV734" i="1"/>
  <c r="BF743" i="1"/>
  <c r="BG741" i="1"/>
  <c r="AX739" i="1"/>
  <c r="Z735" i="1"/>
  <c r="BJ735" i="1"/>
  <c r="BJ734" i="1"/>
  <c r="AX743" i="1"/>
  <c r="BH742" i="1"/>
  <c r="AZ741" i="1"/>
  <c r="AX738" i="1"/>
  <c r="J745" i="19"/>
  <c r="L742" i="19"/>
  <c r="AG738" i="1"/>
  <c r="BG732" i="1"/>
  <c r="AU744" i="1"/>
  <c r="AW741" i="1"/>
  <c r="AF738" i="1"/>
  <c r="AO738" i="1" s="1"/>
  <c r="L740" i="19"/>
  <c r="AC732" i="1"/>
  <c r="AS732" i="1"/>
  <c r="BH743" i="1"/>
  <c r="BE742" i="1"/>
  <c r="AL742" i="1"/>
  <c r="AZ742" i="1"/>
  <c r="BH740" i="1"/>
  <c r="BG739" i="1"/>
  <c r="AQ739" i="1"/>
  <c r="D742" i="19"/>
  <c r="E735" i="19"/>
  <c r="AE744" i="1"/>
  <c r="R743" i="1"/>
  <c r="BB742" i="1"/>
  <c r="AX740" i="1"/>
  <c r="BH738" i="1"/>
  <c r="AA738" i="1"/>
  <c r="K743" i="19"/>
  <c r="G844" i="28"/>
  <c r="G741" i="21"/>
  <c r="M741" i="19"/>
  <c r="G742" i="21"/>
  <c r="O742" i="19"/>
  <c r="BI739" i="1"/>
  <c r="AI740" i="1"/>
  <c r="AU740" i="1"/>
  <c r="H740" i="19"/>
  <c r="H844" i="28" s="1"/>
  <c r="G745" i="19"/>
  <c r="BH744" i="1"/>
  <c r="C744" i="22"/>
  <c r="C847" i="28"/>
  <c r="C744" i="21"/>
  <c r="E742" i="21"/>
  <c r="E845" i="28"/>
  <c r="C842" i="28"/>
  <c r="C739" i="21"/>
  <c r="C739" i="23"/>
  <c r="C739" i="22"/>
  <c r="C742" i="21"/>
  <c r="C845" i="28"/>
  <c r="C742" i="22"/>
  <c r="C743" i="22"/>
  <c r="J842" i="28"/>
  <c r="G739" i="23"/>
  <c r="I739" i="21"/>
  <c r="I739" i="22"/>
  <c r="O739" i="19"/>
  <c r="B842" i="28"/>
  <c r="B739" i="21"/>
  <c r="B739" i="22"/>
  <c r="G741" i="22"/>
  <c r="G743" i="21"/>
  <c r="G743" i="22"/>
  <c r="G846" i="28"/>
  <c r="AG743" i="1"/>
  <c r="AS743" i="1"/>
  <c r="AG742" i="1"/>
  <c r="E743" i="19"/>
  <c r="E744" i="22" s="1"/>
  <c r="BJ740" i="1"/>
  <c r="J741" i="19"/>
  <c r="I742" i="21" s="1"/>
  <c r="AV741" i="1"/>
  <c r="AE740" i="1"/>
  <c r="AQ741" i="1"/>
  <c r="AQ740" i="1"/>
  <c r="B741" i="19"/>
  <c r="B845" i="28" s="1"/>
  <c r="AE741" i="1"/>
  <c r="C740" i="22"/>
  <c r="C843" i="28"/>
  <c r="C740" i="21"/>
  <c r="I849" i="28"/>
  <c r="I740" i="22"/>
  <c r="H739" i="23"/>
  <c r="C745" i="21"/>
  <c r="C745" i="22"/>
  <c r="C848" i="28"/>
  <c r="C846" i="28"/>
  <c r="B740" i="22"/>
  <c r="BB744" i="1"/>
  <c r="AV742" i="1"/>
  <c r="BB741" i="1"/>
  <c r="BG740" i="1"/>
  <c r="AG740" i="1"/>
  <c r="AS739" i="1"/>
  <c r="BH739" i="1"/>
  <c r="AW738" i="1"/>
  <c r="AL738" i="1"/>
  <c r="AB738" i="1"/>
  <c r="AI739" i="1"/>
  <c r="L745" i="19"/>
  <c r="K746" i="21" s="1"/>
  <c r="D745" i="19"/>
  <c r="H744" i="19"/>
  <c r="F739" i="19"/>
  <c r="B740" i="21"/>
  <c r="B739" i="23"/>
  <c r="M739" i="19"/>
  <c r="AB744" i="1"/>
  <c r="BF738" i="1"/>
  <c r="AA735" i="1"/>
  <c r="Q733" i="1"/>
  <c r="R733" i="1" s="1"/>
  <c r="BH733" i="1"/>
  <c r="J736" i="19"/>
  <c r="I737" i="21" s="1"/>
  <c r="BG744" i="1"/>
  <c r="Q744" i="1"/>
  <c r="R744" i="1" s="1"/>
  <c r="BI744" i="1"/>
  <c r="BB743" i="1"/>
  <c r="AE743" i="1"/>
  <c r="BF742" i="1"/>
  <c r="AU742" i="1"/>
  <c r="BH741" i="1"/>
  <c r="AZ740" i="1"/>
  <c r="AF740" i="1"/>
  <c r="AO740" i="1" s="1"/>
  <c r="AV738" i="1"/>
  <c r="AK738" i="1"/>
  <c r="K745" i="19"/>
  <c r="J746" i="22" s="1"/>
  <c r="G744" i="19"/>
  <c r="L743" i="19"/>
  <c r="K744" i="22" s="1"/>
  <c r="D743" i="19"/>
  <c r="F743" i="23" s="1"/>
  <c r="H742" i="19"/>
  <c r="N742" i="19" s="1"/>
  <c r="L741" i="19"/>
  <c r="D741" i="19"/>
  <c r="F741" i="23" s="1"/>
  <c r="C743" i="21"/>
  <c r="I740" i="21"/>
  <c r="F744" i="19"/>
  <c r="J843" i="28"/>
  <c r="B843" i="28"/>
  <c r="BJ742" i="1"/>
  <c r="AJ738" i="1"/>
  <c r="M742" i="19"/>
  <c r="BH736" i="1"/>
  <c r="D736" i="22"/>
  <c r="BH731" i="1"/>
  <c r="AX744" i="1"/>
  <c r="AT743" i="1"/>
  <c r="AB743" i="1"/>
  <c r="BD742" i="1"/>
  <c r="AR742" i="1"/>
  <c r="AC742" i="1"/>
  <c r="Z741" i="1"/>
  <c r="BB740" i="1"/>
  <c r="AZ739" i="1"/>
  <c r="BC738" i="1"/>
  <c r="AT738" i="1"/>
  <c r="AH738" i="1"/>
  <c r="Q738" i="1"/>
  <c r="R738" i="1" s="1"/>
  <c r="AS738" i="1"/>
  <c r="J743" i="19"/>
  <c r="B743" i="19"/>
  <c r="F742" i="19"/>
  <c r="F740" i="19"/>
  <c r="G740" i="21"/>
  <c r="C741" i="22"/>
  <c r="G739" i="22"/>
  <c r="BF734" i="1"/>
  <c r="BC742" i="1"/>
  <c r="AQ742" i="1"/>
  <c r="AI743" i="1"/>
  <c r="BI741" i="1"/>
  <c r="Q740" i="1"/>
  <c r="R740" i="1" s="1"/>
  <c r="BI740" i="1"/>
  <c r="D744" i="19"/>
  <c r="I744" i="23" s="1"/>
  <c r="E740" i="19"/>
  <c r="O740" i="19" s="1"/>
  <c r="AA742" i="1"/>
  <c r="BJ739" i="1"/>
  <c r="AQ738" i="1"/>
  <c r="K744" i="19"/>
  <c r="G739" i="21"/>
  <c r="G742" i="22"/>
  <c r="E739" i="23"/>
  <c r="G843" i="28"/>
  <c r="AI736" i="1"/>
  <c r="C741" i="21"/>
  <c r="BD732" i="1"/>
  <c r="AH733" i="1"/>
  <c r="AH744" i="1"/>
  <c r="AI744" i="1"/>
  <c r="AL743" i="1"/>
  <c r="AJ744" i="1"/>
  <c r="AQ743" i="1"/>
  <c r="BF741" i="1"/>
  <c r="AV739" i="1"/>
  <c r="AE738" i="1"/>
  <c r="F745" i="19"/>
  <c r="J744" i="19"/>
  <c r="B744" i="19"/>
  <c r="B745" i="22" s="1"/>
  <c r="K742" i="19"/>
  <c r="K740" i="19"/>
  <c r="H739" i="19"/>
  <c r="G845" i="28"/>
  <c r="AG744" i="1"/>
  <c r="AV743" i="1"/>
  <c r="BF744" i="1"/>
  <c r="AW744" i="1"/>
  <c r="BD743" i="1"/>
  <c r="AU743" i="1"/>
  <c r="AK743" i="1"/>
  <c r="AS742" i="1"/>
  <c r="AI742" i="1"/>
  <c r="AG741" i="1"/>
  <c r="Q741" i="1"/>
  <c r="R741" i="1" s="1"/>
  <c r="BF740" i="1"/>
  <c r="AW740" i="1"/>
  <c r="BD739" i="1"/>
  <c r="AU739" i="1"/>
  <c r="AK739" i="1"/>
  <c r="BJ738" i="1"/>
  <c r="AI738" i="1"/>
  <c r="AH741" i="1"/>
  <c r="BE744" i="1"/>
  <c r="AV744" i="1"/>
  <c r="AL744" i="1"/>
  <c r="BC743" i="1"/>
  <c r="AJ743" i="1"/>
  <c r="AA743" i="1"/>
  <c r="BI742" i="1"/>
  <c r="AH742" i="1"/>
  <c r="AX741" i="1"/>
  <c r="AF741" i="1"/>
  <c r="BE740" i="1"/>
  <c r="AV740" i="1"/>
  <c r="AL740" i="1"/>
  <c r="BC739" i="1"/>
  <c r="AJ739" i="1"/>
  <c r="AA739" i="1"/>
  <c r="BI738" i="1"/>
  <c r="BD744" i="1"/>
  <c r="BJ743" i="1"/>
  <c r="BD740" i="1"/>
  <c r="AK740" i="1"/>
  <c r="AW743" i="1"/>
  <c r="AK744" i="1"/>
  <c r="BC744" i="1"/>
  <c r="AT744" i="1"/>
  <c r="AA744" i="1"/>
  <c r="AR743" i="1"/>
  <c r="AL741" i="1"/>
  <c r="BC740" i="1"/>
  <c r="AT740" i="1"/>
  <c r="AJ740" i="1"/>
  <c r="AA740" i="1"/>
  <c r="AR739" i="1"/>
  <c r="AS744" i="1"/>
  <c r="AW742" i="1"/>
  <c r="BD741" i="1"/>
  <c r="AB741" i="1"/>
  <c r="AS740" i="1"/>
  <c r="BC741" i="1"/>
  <c r="C733" i="21"/>
  <c r="BE732" i="1"/>
  <c r="BJ731" i="1"/>
  <c r="C738" i="22"/>
  <c r="B737" i="22"/>
  <c r="BH734" i="1"/>
  <c r="G737" i="19"/>
  <c r="G738" i="22" s="1"/>
  <c r="I738" i="22"/>
  <c r="B840" i="28"/>
  <c r="BG735" i="1"/>
  <c r="AI734" i="1"/>
  <c r="AA733" i="1"/>
  <c r="AW732" i="1"/>
  <c r="BC731" i="1"/>
  <c r="BI731" i="1"/>
  <c r="F737" i="19"/>
  <c r="D737" i="23" s="1"/>
  <c r="AV736" i="1"/>
  <c r="AX735" i="1"/>
  <c r="AL734" i="1"/>
  <c r="R731" i="1"/>
  <c r="AE736" i="1"/>
  <c r="AW735" i="1"/>
  <c r="BH735" i="1"/>
  <c r="BE734" i="1"/>
  <c r="AA731" i="1"/>
  <c r="AQ733" i="1"/>
  <c r="AW736" i="1"/>
  <c r="BD735" i="1"/>
  <c r="AE732" i="1"/>
  <c r="BG737" i="1"/>
  <c r="AT737" i="1"/>
  <c r="AS736" i="1"/>
  <c r="R735" i="1"/>
  <c r="BD734" i="1"/>
  <c r="AK732" i="1"/>
  <c r="BE731" i="1"/>
  <c r="C734" i="22"/>
  <c r="C736" i="22"/>
  <c r="D839" i="28"/>
  <c r="D737" i="22"/>
  <c r="AH736" i="1"/>
  <c r="AA737" i="1"/>
  <c r="BF736" i="1"/>
  <c r="AG736" i="1"/>
  <c r="AS735" i="1"/>
  <c r="AF733" i="1"/>
  <c r="AO733" i="1" s="1"/>
  <c r="BI733" i="1"/>
  <c r="BH732" i="1"/>
  <c r="AL732" i="1"/>
  <c r="F738" i="19"/>
  <c r="F736" i="19"/>
  <c r="L734" i="19"/>
  <c r="K734" i="21" s="1"/>
  <c r="D734" i="19"/>
  <c r="B734" i="23" s="1"/>
  <c r="L732" i="19"/>
  <c r="K733" i="21" s="1"/>
  <c r="D732" i="19"/>
  <c r="D733" i="21" s="1"/>
  <c r="AG737" i="1"/>
  <c r="AR732" i="1"/>
  <c r="AZ737" i="1"/>
  <c r="Q737" i="1"/>
  <c r="R737" i="1" s="1"/>
  <c r="AS737" i="1"/>
  <c r="BE736" i="1"/>
  <c r="AK735" i="1"/>
  <c r="AS734" i="1"/>
  <c r="AE735" i="1"/>
  <c r="AH732" i="1"/>
  <c r="E738" i="19"/>
  <c r="M738" i="19" s="1"/>
  <c r="E736" i="19"/>
  <c r="H735" i="19"/>
  <c r="H735" i="22" s="1"/>
  <c r="K734" i="19"/>
  <c r="J734" i="22" s="1"/>
  <c r="K732" i="19"/>
  <c r="J733" i="21" s="1"/>
  <c r="AB732" i="1"/>
  <c r="E737" i="19"/>
  <c r="BG736" i="1"/>
  <c r="AT735" i="1"/>
  <c r="BI732" i="1"/>
  <c r="AX737" i="1"/>
  <c r="AR737" i="1"/>
  <c r="BD736" i="1"/>
  <c r="AC736" i="1"/>
  <c r="AH737" i="1"/>
  <c r="BC735" i="1"/>
  <c r="BI735" i="1"/>
  <c r="AR734" i="1"/>
  <c r="BF732" i="1"/>
  <c r="AG732" i="1"/>
  <c r="AI732" i="1"/>
  <c r="BG731" i="1"/>
  <c r="L738" i="19"/>
  <c r="D738" i="19"/>
  <c r="G738" i="23" s="1"/>
  <c r="H737" i="19"/>
  <c r="F737" i="23" s="1"/>
  <c r="L736" i="19"/>
  <c r="K737" i="21" s="1"/>
  <c r="G735" i="19"/>
  <c r="G735" i="22" s="1"/>
  <c r="F733" i="19"/>
  <c r="F734" i="22" s="1"/>
  <c r="AQ737" i="1"/>
  <c r="BB735" i="1"/>
  <c r="AB735" i="1"/>
  <c r="BG733" i="1"/>
  <c r="AS733" i="1"/>
  <c r="K738" i="19"/>
  <c r="J739" i="21" s="1"/>
  <c r="F735" i="19"/>
  <c r="F735" i="21" s="1"/>
  <c r="E733" i="19"/>
  <c r="E733" i="22" s="1"/>
  <c r="AR736" i="1"/>
  <c r="AX733" i="1"/>
  <c r="G734" i="22"/>
  <c r="C734" i="21"/>
  <c r="G732" i="19"/>
  <c r="M732" i="19" s="1"/>
  <c r="BH737" i="1"/>
  <c r="AF737" i="1"/>
  <c r="AO737" i="1" s="1"/>
  <c r="BI737" i="1"/>
  <c r="AL736" i="1"/>
  <c r="AJ737" i="1"/>
  <c r="AQ736" i="1"/>
  <c r="AU735" i="1"/>
  <c r="BE735" i="1"/>
  <c r="BB734" i="1"/>
  <c r="Z734" i="1"/>
  <c r="AG735" i="1"/>
  <c r="AT733" i="1"/>
  <c r="AV732" i="1"/>
  <c r="H738" i="19"/>
  <c r="H736" i="19"/>
  <c r="F736" i="23" s="1"/>
  <c r="J733" i="19"/>
  <c r="J835" i="28" s="1"/>
  <c r="B733" i="19"/>
  <c r="B734" i="21" s="1"/>
  <c r="F732" i="19"/>
  <c r="BI736" i="1"/>
  <c r="K737" i="19"/>
  <c r="H737" i="23" s="1"/>
  <c r="G736" i="19"/>
  <c r="J735" i="19"/>
  <c r="I735" i="22" s="1"/>
  <c r="B735" i="19"/>
  <c r="B735" i="22" s="1"/>
  <c r="E734" i="19"/>
  <c r="J736" i="22"/>
  <c r="K838" i="28"/>
  <c r="H736" i="23"/>
  <c r="J736" i="21"/>
  <c r="C840" i="28"/>
  <c r="C839" i="28"/>
  <c r="C737" i="21"/>
  <c r="I733" i="23"/>
  <c r="B737" i="21"/>
  <c r="F733" i="23"/>
  <c r="C738" i="21"/>
  <c r="B738" i="21"/>
  <c r="O732" i="19"/>
  <c r="C737" i="22"/>
  <c r="I737" i="23"/>
  <c r="C838" i="28"/>
  <c r="C736" i="23"/>
  <c r="I841" i="28"/>
  <c r="J840" i="28"/>
  <c r="B736" i="23"/>
  <c r="H734" i="21"/>
  <c r="H734" i="22"/>
  <c r="H836" i="28"/>
  <c r="C733" i="23"/>
  <c r="E733" i="23"/>
  <c r="B738" i="22"/>
  <c r="D736" i="21"/>
  <c r="C735" i="23"/>
  <c r="D838" i="28"/>
  <c r="G836" i="28"/>
  <c r="H733" i="23"/>
  <c r="C836" i="28"/>
  <c r="C835" i="28"/>
  <c r="I738" i="21"/>
  <c r="C736" i="21"/>
  <c r="I735" i="23"/>
  <c r="B737" i="23"/>
  <c r="C737" i="23"/>
  <c r="H735" i="23"/>
  <c r="C735" i="21"/>
  <c r="C837" i="28"/>
  <c r="D737" i="21"/>
  <c r="C735" i="22"/>
  <c r="C733" i="22"/>
  <c r="G737" i="23"/>
  <c r="G735" i="23"/>
  <c r="B839" i="28"/>
  <c r="AW737" i="1"/>
  <c r="AE737" i="1"/>
  <c r="AU736" i="1"/>
  <c r="AK736" i="1"/>
  <c r="AI735" i="1"/>
  <c r="AG734" i="1"/>
  <c r="Q734" i="1"/>
  <c r="R734" i="1" s="1"/>
  <c r="BF733" i="1"/>
  <c r="AW733" i="1"/>
  <c r="AE733" i="1"/>
  <c r="AU732" i="1"/>
  <c r="BE737" i="1"/>
  <c r="AV737" i="1"/>
  <c r="AL737" i="1"/>
  <c r="BC736" i="1"/>
  <c r="AT736" i="1"/>
  <c r="AJ736" i="1"/>
  <c r="AA736" i="1"/>
  <c r="AR735" i="1"/>
  <c r="AH735" i="1"/>
  <c r="AX734" i="1"/>
  <c r="AF734" i="1"/>
  <c r="BE733" i="1"/>
  <c r="AV733" i="1"/>
  <c r="AL733" i="1"/>
  <c r="AC733" i="1"/>
  <c r="BC732" i="1"/>
  <c r="AT732" i="1"/>
  <c r="AJ732" i="1"/>
  <c r="AA732" i="1"/>
  <c r="BD737" i="1"/>
  <c r="AU737" i="1"/>
  <c r="AK737" i="1"/>
  <c r="BJ736" i="1"/>
  <c r="BB736" i="1"/>
  <c r="AZ735" i="1"/>
  <c r="AQ735" i="1"/>
  <c r="AW734" i="1"/>
  <c r="AE734" i="1"/>
  <c r="BD733" i="1"/>
  <c r="AU733" i="1"/>
  <c r="AK733" i="1"/>
  <c r="BJ732" i="1"/>
  <c r="BB732" i="1"/>
  <c r="Z732" i="1"/>
  <c r="AZ731" i="1"/>
  <c r="BC737" i="1"/>
  <c r="BC733" i="1"/>
  <c r="AG733" i="1"/>
  <c r="AH734" i="1"/>
  <c r="BJ737" i="1"/>
  <c r="BF737" i="1"/>
  <c r="AF735" i="1"/>
  <c r="BB737" i="1"/>
  <c r="AI737" i="1"/>
  <c r="AZ736" i="1"/>
  <c r="Q736" i="1"/>
  <c r="R736" i="1" s="1"/>
  <c r="BF735" i="1"/>
  <c r="AU734" i="1"/>
  <c r="AK734" i="1"/>
  <c r="AB734" i="1"/>
  <c r="BJ733" i="1"/>
  <c r="BB733" i="1"/>
  <c r="AI733" i="1"/>
  <c r="AZ732" i="1"/>
  <c r="Q732" i="1"/>
  <c r="R732" i="1" s="1"/>
  <c r="BF731" i="1"/>
  <c r="AX736" i="1"/>
  <c r="AF736" i="1"/>
  <c r="AV735" i="1"/>
  <c r="AL735" i="1"/>
  <c r="BC734" i="1"/>
  <c r="AJ734" i="1"/>
  <c r="AX732" i="1"/>
  <c r="AF732" i="1"/>
  <c r="B724" i="1"/>
  <c r="B725" i="19" s="1"/>
  <c r="C724" i="1"/>
  <c r="C725" i="19" s="1"/>
  <c r="E724" i="1"/>
  <c r="G724" i="1"/>
  <c r="E725" i="19" s="1"/>
  <c r="H724" i="1"/>
  <c r="F725" i="19" s="1"/>
  <c r="I724" i="1"/>
  <c r="G725" i="19" s="1"/>
  <c r="J724" i="1"/>
  <c r="K724" i="1"/>
  <c r="I725" i="19" s="1"/>
  <c r="I826" i="28" s="1"/>
  <c r="M724" i="1"/>
  <c r="J725" i="19" s="1"/>
  <c r="N724" i="1"/>
  <c r="K725" i="19" s="1"/>
  <c r="O724" i="1"/>
  <c r="B725" i="1"/>
  <c r="B726" i="19" s="1"/>
  <c r="C725" i="1"/>
  <c r="C726" i="19" s="1"/>
  <c r="E725" i="1"/>
  <c r="G725" i="1"/>
  <c r="E726" i="19" s="1"/>
  <c r="H725" i="1"/>
  <c r="F726" i="19" s="1"/>
  <c r="I725" i="1"/>
  <c r="G726" i="19" s="1"/>
  <c r="J725" i="1"/>
  <c r="K725" i="1"/>
  <c r="I726" i="19" s="1"/>
  <c r="I827" i="28" s="1"/>
  <c r="M725" i="1"/>
  <c r="J726" i="19" s="1"/>
  <c r="N725" i="1"/>
  <c r="K726" i="19" s="1"/>
  <c r="O725" i="1"/>
  <c r="B726" i="1"/>
  <c r="B727" i="19" s="1"/>
  <c r="C726" i="1"/>
  <c r="C727" i="19" s="1"/>
  <c r="E726" i="1"/>
  <c r="G726" i="1"/>
  <c r="H726" i="1"/>
  <c r="I726" i="1"/>
  <c r="J726" i="1"/>
  <c r="H727" i="19" s="1"/>
  <c r="K726" i="1"/>
  <c r="I727" i="19" s="1"/>
  <c r="I828" i="28" s="1"/>
  <c r="M726" i="1"/>
  <c r="AA726" i="1" s="1"/>
  <c r="N726" i="1"/>
  <c r="Z726" i="1" s="1"/>
  <c r="O726" i="1"/>
  <c r="L727" i="19" s="1"/>
  <c r="B727" i="1"/>
  <c r="C727" i="1"/>
  <c r="C728" i="19" s="1"/>
  <c r="E727" i="1"/>
  <c r="D728" i="19" s="1"/>
  <c r="G727" i="1"/>
  <c r="H727" i="1"/>
  <c r="I727" i="1"/>
  <c r="G728" i="19" s="1"/>
  <c r="J727" i="1"/>
  <c r="K727" i="1"/>
  <c r="I728" i="19" s="1"/>
  <c r="I829" i="28" s="1"/>
  <c r="M727" i="1"/>
  <c r="N727" i="1"/>
  <c r="K728" i="19" s="1"/>
  <c r="O727" i="1"/>
  <c r="L728" i="19" s="1"/>
  <c r="B728" i="1"/>
  <c r="C728" i="1"/>
  <c r="C729" i="19" s="1"/>
  <c r="E728" i="1"/>
  <c r="D729" i="19" s="1"/>
  <c r="G728" i="1"/>
  <c r="H728" i="1"/>
  <c r="I728" i="1"/>
  <c r="G729" i="19" s="1"/>
  <c r="J728" i="1"/>
  <c r="K728" i="1"/>
  <c r="I729" i="19" s="1"/>
  <c r="I830" i="28" s="1"/>
  <c r="M728" i="1"/>
  <c r="J729" i="19" s="1"/>
  <c r="N728" i="1"/>
  <c r="Z728" i="1" s="1"/>
  <c r="O728" i="1"/>
  <c r="B729" i="1"/>
  <c r="C729" i="1"/>
  <c r="C730" i="19" s="1"/>
  <c r="E729" i="1"/>
  <c r="G729" i="1"/>
  <c r="H729" i="1"/>
  <c r="Q729" i="1" s="1"/>
  <c r="I729" i="1"/>
  <c r="J729" i="1"/>
  <c r="H730" i="19" s="1"/>
  <c r="K729" i="1"/>
  <c r="I730" i="19" s="1"/>
  <c r="I831" i="28" s="1"/>
  <c r="M729" i="1"/>
  <c r="N729" i="1"/>
  <c r="Z729" i="1" s="1"/>
  <c r="O729" i="1"/>
  <c r="B730" i="1"/>
  <c r="C730" i="1"/>
  <c r="C731" i="19" s="1"/>
  <c r="E730" i="1"/>
  <c r="AF731" i="1" s="1"/>
  <c r="G730" i="1"/>
  <c r="H730" i="1"/>
  <c r="AB730" i="1" s="1"/>
  <c r="I730" i="1"/>
  <c r="G731" i="19" s="1"/>
  <c r="J730" i="1"/>
  <c r="AU731" i="1" s="1"/>
  <c r="K730" i="1"/>
  <c r="I731" i="19" s="1"/>
  <c r="I832" i="28" s="1"/>
  <c r="M730" i="1"/>
  <c r="N730" i="1"/>
  <c r="O730" i="1"/>
  <c r="L731" i="19" s="1"/>
  <c r="B717" i="1"/>
  <c r="C717" i="1"/>
  <c r="C718" i="19" s="1"/>
  <c r="E717" i="1"/>
  <c r="G717" i="1"/>
  <c r="H717" i="1"/>
  <c r="I717" i="1"/>
  <c r="G718" i="19" s="1"/>
  <c r="J717" i="1"/>
  <c r="H718" i="19" s="1"/>
  <c r="K717" i="1"/>
  <c r="I718" i="19" s="1"/>
  <c r="I818" i="28" s="1"/>
  <c r="M717" i="1"/>
  <c r="N717" i="1"/>
  <c r="O717" i="1"/>
  <c r="AC717" i="1" s="1"/>
  <c r="B718" i="1"/>
  <c r="C718" i="1"/>
  <c r="C719" i="19" s="1"/>
  <c r="E718" i="1"/>
  <c r="D719" i="19" s="1"/>
  <c r="G718" i="1"/>
  <c r="E719" i="19" s="1"/>
  <c r="H718" i="1"/>
  <c r="I718" i="1"/>
  <c r="J718" i="1"/>
  <c r="K718" i="1"/>
  <c r="I719" i="19" s="1"/>
  <c r="I819" i="28" s="1"/>
  <c r="M718" i="1"/>
  <c r="N718" i="1"/>
  <c r="Z718" i="1" s="1"/>
  <c r="O718" i="1"/>
  <c r="L719" i="19" s="1"/>
  <c r="B719" i="1"/>
  <c r="B720" i="19" s="1"/>
  <c r="C719" i="1"/>
  <c r="C720" i="19" s="1"/>
  <c r="E719" i="1"/>
  <c r="G719" i="1"/>
  <c r="E720" i="19" s="1"/>
  <c r="H719" i="1"/>
  <c r="I719" i="1"/>
  <c r="J719" i="1"/>
  <c r="H720" i="19" s="1"/>
  <c r="K719" i="1"/>
  <c r="I720" i="19" s="1"/>
  <c r="I820" i="28" s="1"/>
  <c r="M719" i="1"/>
  <c r="J720" i="19" s="1"/>
  <c r="N719" i="1"/>
  <c r="K720" i="19" s="1"/>
  <c r="O719" i="1"/>
  <c r="B720" i="1"/>
  <c r="C720" i="1"/>
  <c r="C721" i="19" s="1"/>
  <c r="E720" i="1"/>
  <c r="D721" i="19" s="1"/>
  <c r="G720" i="1"/>
  <c r="H720" i="1"/>
  <c r="F721" i="19" s="1"/>
  <c r="I720" i="1"/>
  <c r="J720" i="1"/>
  <c r="K720" i="1"/>
  <c r="I721" i="19" s="1"/>
  <c r="I821" i="28" s="1"/>
  <c r="M720" i="1"/>
  <c r="N720" i="1"/>
  <c r="K721" i="19" s="1"/>
  <c r="O720" i="1"/>
  <c r="AC720" i="1" s="1"/>
  <c r="B721" i="1"/>
  <c r="C721" i="1"/>
  <c r="C722" i="19" s="1"/>
  <c r="E721" i="1"/>
  <c r="G721" i="1"/>
  <c r="H721" i="1"/>
  <c r="I721" i="1"/>
  <c r="G722" i="19" s="1"/>
  <c r="J721" i="1"/>
  <c r="K721" i="1"/>
  <c r="I722" i="19" s="1"/>
  <c r="I822" i="28" s="1"/>
  <c r="M721" i="1"/>
  <c r="AA721" i="1" s="1"/>
  <c r="N721" i="1"/>
  <c r="Z721" i="1" s="1"/>
  <c r="O721" i="1"/>
  <c r="AC721" i="1" s="1"/>
  <c r="B722" i="1"/>
  <c r="C722" i="1"/>
  <c r="C723" i="19" s="1"/>
  <c r="E722" i="1"/>
  <c r="D723" i="19" s="1"/>
  <c r="G722" i="1"/>
  <c r="E723" i="19" s="1"/>
  <c r="H722" i="1"/>
  <c r="Q722" i="1" s="1"/>
  <c r="I722" i="1"/>
  <c r="J722" i="1"/>
  <c r="K722" i="1"/>
  <c r="I723" i="19" s="1"/>
  <c r="I823" i="28" s="1"/>
  <c r="M722" i="1"/>
  <c r="J723" i="19" s="1"/>
  <c r="N722" i="1"/>
  <c r="Z722" i="1" s="1"/>
  <c r="O722" i="1"/>
  <c r="B723" i="1"/>
  <c r="C723" i="1"/>
  <c r="C724" i="19" s="1"/>
  <c r="E723" i="1"/>
  <c r="G723" i="1"/>
  <c r="H723" i="1"/>
  <c r="I723" i="1"/>
  <c r="G724" i="19" s="1"/>
  <c r="J723" i="1"/>
  <c r="H724" i="19" s="1"/>
  <c r="K723" i="1"/>
  <c r="I724" i="19" s="1"/>
  <c r="I824" i="28" s="1"/>
  <c r="M723" i="1"/>
  <c r="N723" i="1"/>
  <c r="Z723" i="1" s="1"/>
  <c r="O723" i="1"/>
  <c r="M861" i="28" l="1"/>
  <c r="N866" i="28"/>
  <c r="D873" i="28"/>
  <c r="M866" i="28"/>
  <c r="E865" i="28"/>
  <c r="M864" i="28"/>
  <c r="G865" i="28"/>
  <c r="H865" i="28"/>
  <c r="N864" i="28"/>
  <c r="N861" i="28"/>
  <c r="F865" i="28"/>
  <c r="L865" i="28"/>
  <c r="J865" i="28"/>
  <c r="K865" i="28"/>
  <c r="B865" i="28"/>
  <c r="M863" i="28"/>
  <c r="M862" i="28"/>
  <c r="N862" i="28"/>
  <c r="N858" i="28"/>
  <c r="D865" i="28"/>
  <c r="M858" i="28"/>
  <c r="O745" i="19"/>
  <c r="E746" i="22"/>
  <c r="E745" i="22"/>
  <c r="K844" i="28"/>
  <c r="E746" i="21"/>
  <c r="E745" i="21"/>
  <c r="E850" i="28"/>
  <c r="E857" i="28" s="1"/>
  <c r="E848" i="28"/>
  <c r="AN742" i="1"/>
  <c r="N745" i="19"/>
  <c r="BA744" i="1"/>
  <c r="AN739" i="1"/>
  <c r="H745" i="22"/>
  <c r="E736" i="22"/>
  <c r="L843" i="28"/>
  <c r="BA740" i="1"/>
  <c r="K739" i="22"/>
  <c r="AN743" i="1"/>
  <c r="BA745" i="1"/>
  <c r="BA742" i="1"/>
  <c r="N852" i="28"/>
  <c r="M852" i="28"/>
  <c r="N853" i="28"/>
  <c r="M853" i="28"/>
  <c r="L850" i="28"/>
  <c r="L857" i="28" s="1"/>
  <c r="N855" i="28"/>
  <c r="M855" i="28"/>
  <c r="I746" i="21"/>
  <c r="F745" i="23"/>
  <c r="D746" i="22"/>
  <c r="D850" i="28"/>
  <c r="D746" i="21"/>
  <c r="M856" i="28"/>
  <c r="N856" i="28"/>
  <c r="B857" i="28"/>
  <c r="K746" i="22"/>
  <c r="G850" i="28"/>
  <c r="G857" i="28" s="1"/>
  <c r="G746" i="22"/>
  <c r="G746" i="21"/>
  <c r="J746" i="21"/>
  <c r="J850" i="28"/>
  <c r="J857" i="28" s="1"/>
  <c r="H850" i="28"/>
  <c r="H857" i="28" s="1"/>
  <c r="H746" i="22"/>
  <c r="H746" i="21"/>
  <c r="I746" i="22"/>
  <c r="F850" i="28"/>
  <c r="F857" i="28" s="1"/>
  <c r="F746" i="21"/>
  <c r="F746" i="22"/>
  <c r="K850" i="28"/>
  <c r="K857" i="28" s="1"/>
  <c r="M854" i="28"/>
  <c r="J733" i="22"/>
  <c r="H743" i="22"/>
  <c r="B740" i="23"/>
  <c r="E735" i="22"/>
  <c r="E744" i="21"/>
  <c r="G740" i="23"/>
  <c r="O735" i="19"/>
  <c r="D740" i="22"/>
  <c r="D843" i="28"/>
  <c r="N843" i="28" s="1"/>
  <c r="C740" i="23"/>
  <c r="E740" i="23"/>
  <c r="AN744" i="1"/>
  <c r="J838" i="28"/>
  <c r="H846" i="28"/>
  <c r="E736" i="21"/>
  <c r="D743" i="23"/>
  <c r="L838" i="28"/>
  <c r="H733" i="21"/>
  <c r="H743" i="23"/>
  <c r="D742" i="22"/>
  <c r="L839" i="28"/>
  <c r="E739" i="22"/>
  <c r="H743" i="21"/>
  <c r="I742" i="23"/>
  <c r="G732" i="21"/>
  <c r="B742" i="23"/>
  <c r="AN733" i="1"/>
  <c r="G733" i="21"/>
  <c r="I736" i="21"/>
  <c r="H835" i="28"/>
  <c r="I737" i="22"/>
  <c r="E742" i="23"/>
  <c r="J741" i="22"/>
  <c r="G742" i="23"/>
  <c r="N732" i="19"/>
  <c r="G736" i="23"/>
  <c r="H741" i="22"/>
  <c r="BA739" i="1"/>
  <c r="H741" i="21"/>
  <c r="M743" i="19"/>
  <c r="I736" i="22"/>
  <c r="O736" i="19"/>
  <c r="J839" i="28"/>
  <c r="L845" i="28"/>
  <c r="E838" i="28"/>
  <c r="G732" i="23"/>
  <c r="B742" i="22"/>
  <c r="BA743" i="1"/>
  <c r="I740" i="23"/>
  <c r="N743" i="19"/>
  <c r="B742" i="21"/>
  <c r="C742" i="23"/>
  <c r="J743" i="22"/>
  <c r="E847" i="28"/>
  <c r="K740" i="22"/>
  <c r="K740" i="21"/>
  <c r="K835" i="28"/>
  <c r="F737" i="22"/>
  <c r="H741" i="23"/>
  <c r="K739" i="21"/>
  <c r="E743" i="23"/>
  <c r="J847" i="28"/>
  <c r="G744" i="23"/>
  <c r="O744" i="19"/>
  <c r="I744" i="21"/>
  <c r="I744" i="22"/>
  <c r="I745" i="21"/>
  <c r="F843" i="28"/>
  <c r="D740" i="23"/>
  <c r="F740" i="21"/>
  <c r="F740" i="22"/>
  <c r="D734" i="23"/>
  <c r="D745" i="23"/>
  <c r="F848" i="28"/>
  <c r="F745" i="21"/>
  <c r="F745" i="22"/>
  <c r="D742" i="23"/>
  <c r="F742" i="22"/>
  <c r="F845" i="28"/>
  <c r="F742" i="21"/>
  <c r="J745" i="21"/>
  <c r="J745" i="22"/>
  <c r="H745" i="23"/>
  <c r="K848" i="28"/>
  <c r="D739" i="23"/>
  <c r="F739" i="21"/>
  <c r="F739" i="22"/>
  <c r="F842" i="28"/>
  <c r="G745" i="23"/>
  <c r="N740" i="19"/>
  <c r="H843" i="28"/>
  <c r="F740" i="23"/>
  <c r="H740" i="21"/>
  <c r="H740" i="22"/>
  <c r="K744" i="21"/>
  <c r="M744" i="19"/>
  <c r="G847" i="28"/>
  <c r="E744" i="23"/>
  <c r="G744" i="21"/>
  <c r="G744" i="22"/>
  <c r="E735" i="23"/>
  <c r="BA738" i="1"/>
  <c r="AN738" i="1"/>
  <c r="B743" i="21"/>
  <c r="B743" i="22"/>
  <c r="B846" i="28"/>
  <c r="L842" i="28"/>
  <c r="K846" i="28"/>
  <c r="AN740" i="1"/>
  <c r="B745" i="21"/>
  <c r="J741" i="21"/>
  <c r="G743" i="23"/>
  <c r="I743" i="21"/>
  <c r="I743" i="22"/>
  <c r="J846" i="28"/>
  <c r="O743" i="19"/>
  <c r="D842" i="28"/>
  <c r="D844" i="28"/>
  <c r="D741" i="21"/>
  <c r="D741" i="22"/>
  <c r="D742" i="21"/>
  <c r="B741" i="23"/>
  <c r="C741" i="23"/>
  <c r="N744" i="19"/>
  <c r="H847" i="28"/>
  <c r="F744" i="23"/>
  <c r="H744" i="21"/>
  <c r="H744" i="22"/>
  <c r="E844" i="28"/>
  <c r="L847" i="28"/>
  <c r="H738" i="23"/>
  <c r="H842" i="28"/>
  <c r="F739" i="23"/>
  <c r="H739" i="21"/>
  <c r="H739" i="22"/>
  <c r="N739" i="19"/>
  <c r="I745" i="22"/>
  <c r="L844" i="28"/>
  <c r="K741" i="21"/>
  <c r="K741" i="22"/>
  <c r="I741" i="23"/>
  <c r="D848" i="28"/>
  <c r="D745" i="21"/>
  <c r="D745" i="22"/>
  <c r="B745" i="23"/>
  <c r="C745" i="23"/>
  <c r="K742" i="21"/>
  <c r="F741" i="22"/>
  <c r="O741" i="19"/>
  <c r="I741" i="22"/>
  <c r="G741" i="23"/>
  <c r="J844" i="28"/>
  <c r="I741" i="21"/>
  <c r="C734" i="23"/>
  <c r="J740" i="22"/>
  <c r="H740" i="23"/>
  <c r="K843" i="28"/>
  <c r="J740" i="21"/>
  <c r="M740" i="19"/>
  <c r="H742" i="21"/>
  <c r="H845" i="28"/>
  <c r="F742" i="23"/>
  <c r="H742" i="22"/>
  <c r="L848" i="28"/>
  <c r="K745" i="21"/>
  <c r="K745" i="22"/>
  <c r="I745" i="23"/>
  <c r="F741" i="21"/>
  <c r="J739" i="22"/>
  <c r="F846" i="28"/>
  <c r="C849" i="28"/>
  <c r="D739" i="22"/>
  <c r="I742" i="22"/>
  <c r="D744" i="21"/>
  <c r="D744" i="22"/>
  <c r="D847" i="28"/>
  <c r="B744" i="23"/>
  <c r="C744" i="23"/>
  <c r="J848" i="28"/>
  <c r="K842" i="28"/>
  <c r="J742" i="21"/>
  <c r="K845" i="28"/>
  <c r="H742" i="23"/>
  <c r="J742" i="22"/>
  <c r="J744" i="22"/>
  <c r="K847" i="28"/>
  <c r="H744" i="23"/>
  <c r="J744" i="21"/>
  <c r="J743" i="21"/>
  <c r="E741" i="22"/>
  <c r="D743" i="22"/>
  <c r="D846" i="28"/>
  <c r="B743" i="23"/>
  <c r="D743" i="21"/>
  <c r="C743" i="23"/>
  <c r="D739" i="21"/>
  <c r="F844" i="28"/>
  <c r="F743" i="22"/>
  <c r="E743" i="22"/>
  <c r="E846" i="28"/>
  <c r="E743" i="21"/>
  <c r="E739" i="21"/>
  <c r="H745" i="21"/>
  <c r="B736" i="22"/>
  <c r="B744" i="22"/>
  <c r="B847" i="28"/>
  <c r="B744" i="21"/>
  <c r="E740" i="21"/>
  <c r="E740" i="22"/>
  <c r="E843" i="28"/>
  <c r="E741" i="21"/>
  <c r="D744" i="23"/>
  <c r="F744" i="21"/>
  <c r="F744" i="22"/>
  <c r="F847" i="28"/>
  <c r="K742" i="22"/>
  <c r="L846" i="28"/>
  <c r="I743" i="23"/>
  <c r="K743" i="21"/>
  <c r="K743" i="22"/>
  <c r="B848" i="28"/>
  <c r="D741" i="23"/>
  <c r="F743" i="21"/>
  <c r="B741" i="21"/>
  <c r="B741" i="22"/>
  <c r="B844" i="28"/>
  <c r="D845" i="28"/>
  <c r="N845" i="28" s="1"/>
  <c r="E745" i="23"/>
  <c r="G848" i="28"/>
  <c r="G745" i="21"/>
  <c r="G745" i="22"/>
  <c r="M745" i="19"/>
  <c r="E842" i="28"/>
  <c r="H848" i="28"/>
  <c r="J845" i="28"/>
  <c r="E741" i="23"/>
  <c r="AN741" i="1"/>
  <c r="AO741" i="1"/>
  <c r="BA741" i="1"/>
  <c r="G738" i="21"/>
  <c r="D734" i="21"/>
  <c r="N735" i="19"/>
  <c r="J734" i="21"/>
  <c r="D735" i="22"/>
  <c r="F734" i="23"/>
  <c r="G734" i="23"/>
  <c r="H838" i="28"/>
  <c r="G837" i="28"/>
  <c r="F840" i="28"/>
  <c r="D837" i="28"/>
  <c r="N837" i="28" s="1"/>
  <c r="D836" i="28"/>
  <c r="N836" i="28" s="1"/>
  <c r="E737" i="22"/>
  <c r="E737" i="23"/>
  <c r="H735" i="21"/>
  <c r="L835" i="28"/>
  <c r="E732" i="23"/>
  <c r="E734" i="23"/>
  <c r="G735" i="21"/>
  <c r="D734" i="22"/>
  <c r="G835" i="28"/>
  <c r="O734" i="19"/>
  <c r="J735" i="21"/>
  <c r="J735" i="22"/>
  <c r="G733" i="22"/>
  <c r="D735" i="21"/>
  <c r="K733" i="22"/>
  <c r="H837" i="28"/>
  <c r="G840" i="28"/>
  <c r="L834" i="28"/>
  <c r="J737" i="22"/>
  <c r="M735" i="19"/>
  <c r="H736" i="22"/>
  <c r="F735" i="23"/>
  <c r="D735" i="23"/>
  <c r="G736" i="22"/>
  <c r="F738" i="23"/>
  <c r="B733" i="22"/>
  <c r="BA733" i="1"/>
  <c r="F736" i="22"/>
  <c r="H738" i="21"/>
  <c r="H839" i="28"/>
  <c r="L836" i="28"/>
  <c r="K735" i="22"/>
  <c r="D738" i="22"/>
  <c r="L837" i="28"/>
  <c r="J738" i="21"/>
  <c r="B738" i="23"/>
  <c r="K840" i="28"/>
  <c r="N738" i="19"/>
  <c r="G838" i="28"/>
  <c r="G737" i="21"/>
  <c r="K837" i="28"/>
  <c r="D840" i="28"/>
  <c r="M840" i="28" s="1"/>
  <c r="K735" i="21"/>
  <c r="F732" i="23"/>
  <c r="K734" i="22"/>
  <c r="M736" i="19"/>
  <c r="I734" i="23"/>
  <c r="N839" i="28"/>
  <c r="O738" i="19"/>
  <c r="F836" i="28"/>
  <c r="K836" i="28"/>
  <c r="E839" i="28"/>
  <c r="D835" i="28"/>
  <c r="N835" i="28" s="1"/>
  <c r="H734" i="23"/>
  <c r="H737" i="22"/>
  <c r="K839" i="28"/>
  <c r="E738" i="23"/>
  <c r="H732" i="23"/>
  <c r="D733" i="22"/>
  <c r="F735" i="22"/>
  <c r="AO731" i="1"/>
  <c r="AI731" i="1"/>
  <c r="F738" i="22"/>
  <c r="M737" i="19"/>
  <c r="N737" i="19"/>
  <c r="E733" i="21"/>
  <c r="B836" i="28"/>
  <c r="M734" i="19"/>
  <c r="B838" i="28"/>
  <c r="M838" i="28" s="1"/>
  <c r="E734" i="22"/>
  <c r="J738" i="22"/>
  <c r="J737" i="21"/>
  <c r="F837" i="28"/>
  <c r="J837" i="28"/>
  <c r="I735" i="21"/>
  <c r="H736" i="21"/>
  <c r="N736" i="19"/>
  <c r="AH731" i="1"/>
  <c r="I734" i="22"/>
  <c r="Z730" i="1"/>
  <c r="AK731" i="1"/>
  <c r="AW731" i="1"/>
  <c r="I734" i="21"/>
  <c r="G733" i="23"/>
  <c r="E737" i="21"/>
  <c r="B735" i="23"/>
  <c r="F838" i="28"/>
  <c r="G839" i="28"/>
  <c r="G737" i="22"/>
  <c r="E736" i="23"/>
  <c r="G736" i="21"/>
  <c r="H840" i="28"/>
  <c r="H738" i="22"/>
  <c r="K736" i="22"/>
  <c r="K736" i="21"/>
  <c r="I736" i="23"/>
  <c r="B733" i="21"/>
  <c r="F839" i="28"/>
  <c r="F835" i="28"/>
  <c r="F733" i="21"/>
  <c r="B734" i="22"/>
  <c r="J731" i="19"/>
  <c r="I732" i="22" s="1"/>
  <c r="AV731" i="1"/>
  <c r="AJ731" i="1"/>
  <c r="B731" i="19"/>
  <c r="B834" i="28" s="1"/>
  <c r="AE731" i="1"/>
  <c r="AN731" i="1" s="1"/>
  <c r="AQ731" i="1"/>
  <c r="AN737" i="1"/>
  <c r="D738" i="23"/>
  <c r="D733" i="23"/>
  <c r="N734" i="19"/>
  <c r="E738" i="21"/>
  <c r="N733" i="19"/>
  <c r="D736" i="23"/>
  <c r="E836" i="28"/>
  <c r="AX731" i="1"/>
  <c r="H737" i="21"/>
  <c r="B732" i="23"/>
  <c r="C732" i="23"/>
  <c r="E735" i="21"/>
  <c r="AT731" i="1"/>
  <c r="AS731" i="1"/>
  <c r="AG731" i="1"/>
  <c r="I733" i="21"/>
  <c r="O733" i="19"/>
  <c r="AR731" i="1"/>
  <c r="I733" i="22"/>
  <c r="G732" i="22"/>
  <c r="F737" i="21"/>
  <c r="F736" i="21"/>
  <c r="E840" i="28"/>
  <c r="C738" i="23"/>
  <c r="D738" i="21"/>
  <c r="I732" i="23"/>
  <c r="K737" i="22"/>
  <c r="AN735" i="1"/>
  <c r="M839" i="28"/>
  <c r="E734" i="21"/>
  <c r="F738" i="21"/>
  <c r="J836" i="28"/>
  <c r="B733" i="23"/>
  <c r="E837" i="28"/>
  <c r="E835" i="28"/>
  <c r="K738" i="22"/>
  <c r="I738" i="23"/>
  <c r="K738" i="21"/>
  <c r="E738" i="22"/>
  <c r="L840" i="28"/>
  <c r="O737" i="19"/>
  <c r="B837" i="28"/>
  <c r="B735" i="21"/>
  <c r="AL731" i="1"/>
  <c r="BA737" i="1"/>
  <c r="M733" i="19"/>
  <c r="B835" i="28"/>
  <c r="F734" i="21"/>
  <c r="G834" i="28"/>
  <c r="B736" i="21"/>
  <c r="F733" i="22"/>
  <c r="D732" i="23"/>
  <c r="N838" i="28"/>
  <c r="C732" i="22"/>
  <c r="C834" i="28"/>
  <c r="C841" i="28" s="1"/>
  <c r="C732" i="21"/>
  <c r="K732" i="22"/>
  <c r="K732" i="21"/>
  <c r="AN734" i="1"/>
  <c r="AO732" i="1"/>
  <c r="AN732" i="1"/>
  <c r="BA732" i="1"/>
  <c r="AO736" i="1"/>
  <c r="BA736" i="1"/>
  <c r="AN736" i="1"/>
  <c r="AO735" i="1"/>
  <c r="BA735" i="1"/>
  <c r="BA734" i="1"/>
  <c r="AO734" i="1"/>
  <c r="BG724" i="1"/>
  <c r="BG719" i="1"/>
  <c r="AH726" i="1"/>
  <c r="AB729" i="1"/>
  <c r="AF725" i="1"/>
  <c r="AO725" i="1" s="1"/>
  <c r="AV729" i="1"/>
  <c r="AQ729" i="1"/>
  <c r="D729" i="21"/>
  <c r="BG729" i="1"/>
  <c r="AQ727" i="1"/>
  <c r="BH726" i="1"/>
  <c r="AX725" i="1"/>
  <c r="BB728" i="1"/>
  <c r="BG726" i="1"/>
  <c r="AS726" i="1"/>
  <c r="AH724" i="1"/>
  <c r="AB724" i="1"/>
  <c r="BI729" i="1"/>
  <c r="AH725" i="1"/>
  <c r="AB725" i="1"/>
  <c r="BH724" i="1"/>
  <c r="AT725" i="1"/>
  <c r="BI725" i="1"/>
  <c r="AL725" i="1"/>
  <c r="AX728" i="1"/>
  <c r="AU730" i="1"/>
  <c r="AK730" i="1"/>
  <c r="AU727" i="1"/>
  <c r="AS729" i="1"/>
  <c r="BI727" i="1"/>
  <c r="BD726" i="1"/>
  <c r="Z725" i="1"/>
  <c r="AA730" i="1"/>
  <c r="BH730" i="1"/>
  <c r="BG727" i="1"/>
  <c r="Q725" i="1"/>
  <c r="R725" i="1" s="1"/>
  <c r="Q724" i="1"/>
  <c r="R724" i="1" s="1"/>
  <c r="AV724" i="1"/>
  <c r="AQ724" i="1"/>
  <c r="AW729" i="1"/>
  <c r="AC727" i="1"/>
  <c r="BH727" i="1"/>
  <c r="BB725" i="1"/>
  <c r="BB724" i="1"/>
  <c r="D727" i="19"/>
  <c r="D728" i="22" s="1"/>
  <c r="K728" i="21"/>
  <c r="J726" i="21"/>
  <c r="AB728" i="1"/>
  <c r="AW730" i="1"/>
  <c r="AI730" i="1"/>
  <c r="AA724" i="1"/>
  <c r="G727" i="19"/>
  <c r="G829" i="28" s="1"/>
  <c r="BE728" i="1"/>
  <c r="AC725" i="1"/>
  <c r="AH730" i="1"/>
  <c r="BB729" i="1"/>
  <c r="AV728" i="1"/>
  <c r="AI729" i="1"/>
  <c r="AH729" i="1"/>
  <c r="AJ728" i="1"/>
  <c r="AW726" i="1"/>
  <c r="AW724" i="1"/>
  <c r="H728" i="19"/>
  <c r="H728" i="21" s="1"/>
  <c r="AZ727" i="1"/>
  <c r="AA728" i="1"/>
  <c r="AK726" i="1"/>
  <c r="K727" i="19"/>
  <c r="J728" i="21" s="1"/>
  <c r="AJ724" i="1"/>
  <c r="AL727" i="1"/>
  <c r="L729" i="19"/>
  <c r="K729" i="22" s="1"/>
  <c r="E729" i="23"/>
  <c r="G729" i="21"/>
  <c r="G729" i="22"/>
  <c r="G830" i="28"/>
  <c r="E728" i="23"/>
  <c r="C728" i="22"/>
  <c r="C728" i="21"/>
  <c r="C829" i="28"/>
  <c r="H728" i="23"/>
  <c r="B727" i="21"/>
  <c r="B828" i="28"/>
  <c r="B727" i="22"/>
  <c r="M726" i="19"/>
  <c r="G726" i="21"/>
  <c r="G827" i="28"/>
  <c r="G726" i="22"/>
  <c r="C729" i="22"/>
  <c r="C830" i="28"/>
  <c r="C729" i="21"/>
  <c r="AZ729" i="1"/>
  <c r="BE729" i="1"/>
  <c r="G826" i="28"/>
  <c r="G725" i="21"/>
  <c r="G725" i="22"/>
  <c r="M725" i="19"/>
  <c r="E730" i="19"/>
  <c r="C726" i="21"/>
  <c r="B726" i="21"/>
  <c r="C730" i="21"/>
  <c r="C730" i="22"/>
  <c r="C831" i="28"/>
  <c r="D730" i="19"/>
  <c r="F730" i="23" s="1"/>
  <c r="AR729" i="1"/>
  <c r="E731" i="19"/>
  <c r="BI730" i="1"/>
  <c r="AC730" i="1"/>
  <c r="AX730" i="1"/>
  <c r="BG730" i="1"/>
  <c r="BC730" i="1"/>
  <c r="BH728" i="1"/>
  <c r="BF728" i="1"/>
  <c r="AF728" i="1"/>
  <c r="AG726" i="1"/>
  <c r="E727" i="19"/>
  <c r="N727" i="19" s="1"/>
  <c r="BI726" i="1"/>
  <c r="AG727" i="1"/>
  <c r="AS725" i="1"/>
  <c r="L726" i="19"/>
  <c r="K727" i="21" s="1"/>
  <c r="BG725" i="1"/>
  <c r="AZ725" i="1"/>
  <c r="D726" i="19"/>
  <c r="AX724" i="1"/>
  <c r="AL724" i="1"/>
  <c r="L725" i="19"/>
  <c r="AC724" i="1"/>
  <c r="AZ724" i="1"/>
  <c r="D725" i="19"/>
  <c r="D725" i="23" s="1"/>
  <c r="AR724" i="1"/>
  <c r="AF724" i="1"/>
  <c r="AO724" i="1" s="1"/>
  <c r="D731" i="19"/>
  <c r="K729" i="19"/>
  <c r="C727" i="21"/>
  <c r="C828" i="28"/>
  <c r="C727" i="22"/>
  <c r="O725" i="19"/>
  <c r="J727" i="19"/>
  <c r="BJ726" i="1"/>
  <c r="BD725" i="1"/>
  <c r="H726" i="19"/>
  <c r="H828" i="28" s="1"/>
  <c r="AI725" i="1"/>
  <c r="H725" i="19"/>
  <c r="AC729" i="1"/>
  <c r="AL729" i="1"/>
  <c r="AK727" i="1"/>
  <c r="BF727" i="1"/>
  <c r="BC724" i="1"/>
  <c r="AX729" i="1"/>
  <c r="BJ727" i="1"/>
  <c r="AA727" i="1"/>
  <c r="AV727" i="1"/>
  <c r="BE727" i="1"/>
  <c r="J728" i="19"/>
  <c r="I729" i="22" s="1"/>
  <c r="AW727" i="1"/>
  <c r="BB726" i="1"/>
  <c r="F727" i="19"/>
  <c r="E726" i="21"/>
  <c r="E827" i="28"/>
  <c r="E726" i="22"/>
  <c r="Q723" i="1"/>
  <c r="R723" i="1" s="1"/>
  <c r="AT724" i="1"/>
  <c r="C832" i="28"/>
  <c r="C731" i="21"/>
  <c r="C731" i="22"/>
  <c r="BD729" i="1"/>
  <c r="AJ727" i="1"/>
  <c r="AK724" i="1"/>
  <c r="Z724" i="1"/>
  <c r="AK725" i="1"/>
  <c r="AW725" i="1"/>
  <c r="BF724" i="1"/>
  <c r="H729" i="19"/>
  <c r="H730" i="21" s="1"/>
  <c r="C728" i="23"/>
  <c r="K827" i="28"/>
  <c r="J726" i="22"/>
  <c r="I833" i="28"/>
  <c r="C729" i="23"/>
  <c r="D729" i="22"/>
  <c r="D830" i="28"/>
  <c r="C725" i="22"/>
  <c r="C826" i="28"/>
  <c r="C725" i="21"/>
  <c r="F726" i="21"/>
  <c r="F827" i="28"/>
  <c r="F726" i="22"/>
  <c r="AI726" i="1"/>
  <c r="L829" i="28"/>
  <c r="I728" i="23"/>
  <c r="K728" i="22"/>
  <c r="AQ728" i="1"/>
  <c r="B728" i="19"/>
  <c r="H731" i="19"/>
  <c r="B827" i="28"/>
  <c r="B726" i="22"/>
  <c r="AS730" i="1"/>
  <c r="BJ730" i="1"/>
  <c r="AG730" i="1"/>
  <c r="AB726" i="1"/>
  <c r="AF729" i="1"/>
  <c r="AO729" i="1" s="1"/>
  <c r="AZ728" i="1"/>
  <c r="G729" i="23"/>
  <c r="AE727" i="1"/>
  <c r="BC727" i="1"/>
  <c r="F728" i="19"/>
  <c r="AH727" i="1"/>
  <c r="AT728" i="1"/>
  <c r="AU726" i="1"/>
  <c r="BE724" i="1"/>
  <c r="L730" i="19"/>
  <c r="L832" i="28" s="1"/>
  <c r="O726" i="19"/>
  <c r="J827" i="28"/>
  <c r="I726" i="22"/>
  <c r="I726" i="21"/>
  <c r="AE724" i="1"/>
  <c r="K730" i="19"/>
  <c r="F729" i="19"/>
  <c r="BH725" i="1"/>
  <c r="BB730" i="1"/>
  <c r="AK729" i="1"/>
  <c r="Q728" i="1"/>
  <c r="R728" i="1" s="1"/>
  <c r="AG729" i="1"/>
  <c r="F731" i="19"/>
  <c r="J730" i="19"/>
  <c r="B730" i="19"/>
  <c r="E729" i="19"/>
  <c r="AT730" i="1"/>
  <c r="BH729" i="1"/>
  <c r="BC728" i="1"/>
  <c r="AG728" i="1"/>
  <c r="AE728" i="1"/>
  <c r="AS727" i="1"/>
  <c r="AX726" i="1"/>
  <c r="K731" i="19"/>
  <c r="G730" i="19"/>
  <c r="G731" i="22" s="1"/>
  <c r="B729" i="19"/>
  <c r="B729" i="23" s="1"/>
  <c r="C726" i="22"/>
  <c r="R729" i="1"/>
  <c r="AR727" i="1"/>
  <c r="AF726" i="1"/>
  <c r="AO726" i="1" s="1"/>
  <c r="AV725" i="1"/>
  <c r="AQ725" i="1"/>
  <c r="AG724" i="1"/>
  <c r="F730" i="19"/>
  <c r="E728" i="19"/>
  <c r="M728" i="19" s="1"/>
  <c r="C827" i="28"/>
  <c r="AF730" i="1"/>
  <c r="BD730" i="1"/>
  <c r="AR730" i="1"/>
  <c r="AL728" i="1"/>
  <c r="AC728" i="1"/>
  <c r="AT727" i="1"/>
  <c r="AR726" i="1"/>
  <c r="AZ730" i="1"/>
  <c r="AQ730" i="1"/>
  <c r="Q730" i="1"/>
  <c r="R730" i="1" s="1"/>
  <c r="BF729" i="1"/>
  <c r="AE729" i="1"/>
  <c r="BD728" i="1"/>
  <c r="AU728" i="1"/>
  <c r="AK728" i="1"/>
  <c r="BB727" i="1"/>
  <c r="AI727" i="1"/>
  <c r="Z727" i="1"/>
  <c r="AZ726" i="1"/>
  <c r="AQ726" i="1"/>
  <c r="Q726" i="1"/>
  <c r="R726" i="1" s="1"/>
  <c r="BF725" i="1"/>
  <c r="AE725" i="1"/>
  <c r="BD724" i="1"/>
  <c r="AU724" i="1"/>
  <c r="BE725" i="1"/>
  <c r="BF730" i="1"/>
  <c r="AE730" i="1"/>
  <c r="AU729" i="1"/>
  <c r="BJ728" i="1"/>
  <c r="AS728" i="1"/>
  <c r="AI728" i="1"/>
  <c r="Q727" i="1"/>
  <c r="R727" i="1" s="1"/>
  <c r="BF726" i="1"/>
  <c r="AE726" i="1"/>
  <c r="AU725" i="1"/>
  <c r="BJ724" i="1"/>
  <c r="AS724" i="1"/>
  <c r="AI724" i="1"/>
  <c r="BE730" i="1"/>
  <c r="AV730" i="1"/>
  <c r="AL730" i="1"/>
  <c r="BC729" i="1"/>
  <c r="AT729" i="1"/>
  <c r="AJ729" i="1"/>
  <c r="AA729" i="1"/>
  <c r="BI728" i="1"/>
  <c r="AR728" i="1"/>
  <c r="AH728" i="1"/>
  <c r="AX727" i="1"/>
  <c r="AF727" i="1"/>
  <c r="BE726" i="1"/>
  <c r="AV726" i="1"/>
  <c r="AL726" i="1"/>
  <c r="AC726" i="1"/>
  <c r="BC725" i="1"/>
  <c r="AJ725" i="1"/>
  <c r="AA725" i="1"/>
  <c r="BI724" i="1"/>
  <c r="BJ729" i="1"/>
  <c r="BJ725" i="1"/>
  <c r="BG728" i="1"/>
  <c r="BC726" i="1"/>
  <c r="AT726" i="1"/>
  <c r="AJ726" i="1"/>
  <c r="AR725" i="1"/>
  <c r="AJ730" i="1"/>
  <c r="AW728" i="1"/>
  <c r="BD727" i="1"/>
  <c r="AB727" i="1"/>
  <c r="AG725" i="1"/>
  <c r="AQ721" i="1"/>
  <c r="AT719" i="1"/>
  <c r="BG717" i="1"/>
  <c r="AH723" i="1"/>
  <c r="BJ717" i="1"/>
  <c r="AZ717" i="1"/>
  <c r="AH720" i="1"/>
  <c r="AB723" i="1"/>
  <c r="AK721" i="1"/>
  <c r="BH717" i="1"/>
  <c r="AA719" i="1"/>
  <c r="BE721" i="1"/>
  <c r="AQ723" i="1"/>
  <c r="AJ720" i="1"/>
  <c r="AG719" i="1"/>
  <c r="AF718" i="1"/>
  <c r="AO718" i="1" s="1"/>
  <c r="K724" i="19"/>
  <c r="J725" i="22" s="1"/>
  <c r="Z720" i="1"/>
  <c r="F723" i="19"/>
  <c r="AJ719" i="1"/>
  <c r="AL722" i="1"/>
  <c r="AV720" i="1"/>
  <c r="AQ720" i="1"/>
  <c r="BB718" i="1"/>
  <c r="J721" i="19"/>
  <c r="I721" i="22" s="1"/>
  <c r="BG720" i="1"/>
  <c r="AX719" i="1"/>
  <c r="AX718" i="1"/>
  <c r="AE722" i="1"/>
  <c r="BE720" i="1"/>
  <c r="AL718" i="1"/>
  <c r="C819" i="28"/>
  <c r="C719" i="21"/>
  <c r="C723" i="23"/>
  <c r="C722" i="22"/>
  <c r="C722" i="21"/>
  <c r="C723" i="21"/>
  <c r="BB722" i="1"/>
  <c r="AE720" i="1"/>
  <c r="BE722" i="1"/>
  <c r="AX722" i="1"/>
  <c r="BG721" i="1"/>
  <c r="AE721" i="1"/>
  <c r="B723" i="19"/>
  <c r="BF718" i="1"/>
  <c r="AW722" i="1"/>
  <c r="Z719" i="1"/>
  <c r="BI719" i="1"/>
  <c r="AW718" i="1"/>
  <c r="BE717" i="1"/>
  <c r="F724" i="19"/>
  <c r="F724" i="22" s="1"/>
  <c r="K722" i="19"/>
  <c r="K822" i="28" s="1"/>
  <c r="B721" i="19"/>
  <c r="B721" i="23" s="1"/>
  <c r="AQ718" i="1"/>
  <c r="BH723" i="1"/>
  <c r="AV722" i="1"/>
  <c r="BD721" i="1"/>
  <c r="BF720" i="1"/>
  <c r="AA717" i="1"/>
  <c r="AG718" i="1"/>
  <c r="L718" i="19"/>
  <c r="L819" i="28" s="1"/>
  <c r="I825" i="28"/>
  <c r="C720" i="22"/>
  <c r="L723" i="19"/>
  <c r="I723" i="23" s="1"/>
  <c r="H722" i="19"/>
  <c r="J718" i="19"/>
  <c r="BE718" i="1"/>
  <c r="AF722" i="1"/>
  <c r="AC722" i="1"/>
  <c r="AH722" i="1"/>
  <c r="K723" i="19"/>
  <c r="O723" i="19"/>
  <c r="G723" i="23"/>
  <c r="F722" i="19"/>
  <c r="Q721" i="1"/>
  <c r="R721" i="1" s="1"/>
  <c r="E720" i="21"/>
  <c r="E720" i="22"/>
  <c r="O720" i="19"/>
  <c r="AU720" i="1"/>
  <c r="AI720" i="1"/>
  <c r="BI720" i="1"/>
  <c r="AU721" i="1"/>
  <c r="D723" i="23"/>
  <c r="AC723" i="1"/>
  <c r="L724" i="19"/>
  <c r="AX723" i="1"/>
  <c r="BG723" i="1"/>
  <c r="BC721" i="1"/>
  <c r="F718" i="19"/>
  <c r="Q717" i="1"/>
  <c r="R717" i="1" s="1"/>
  <c r="BC717" i="1"/>
  <c r="AB717" i="1"/>
  <c r="E721" i="19"/>
  <c r="AS720" i="1"/>
  <c r="BB719" i="1"/>
  <c r="AB719" i="1"/>
  <c r="F720" i="19"/>
  <c r="F721" i="21" s="1"/>
  <c r="AH719" i="1"/>
  <c r="Q719" i="1"/>
  <c r="R719" i="1" s="1"/>
  <c r="H721" i="19"/>
  <c r="AA723" i="1"/>
  <c r="J724" i="19"/>
  <c r="I725" i="21" s="1"/>
  <c r="BJ722" i="1"/>
  <c r="AS722" i="1"/>
  <c r="C721" i="23"/>
  <c r="BI718" i="1"/>
  <c r="AU719" i="1"/>
  <c r="C724" i="22"/>
  <c r="C724" i="21"/>
  <c r="C824" i="28"/>
  <c r="C719" i="23"/>
  <c r="AG722" i="1"/>
  <c r="BH721" i="1"/>
  <c r="AG721" i="1"/>
  <c r="E722" i="19"/>
  <c r="M722" i="19" s="1"/>
  <c r="BI723" i="1"/>
  <c r="E724" i="19"/>
  <c r="AG723" i="1"/>
  <c r="K821" i="28"/>
  <c r="H721" i="23"/>
  <c r="J721" i="22"/>
  <c r="BH719" i="1"/>
  <c r="G720" i="19"/>
  <c r="AL720" i="1"/>
  <c r="L720" i="19"/>
  <c r="AR719" i="1"/>
  <c r="AZ719" i="1"/>
  <c r="AF719" i="1"/>
  <c r="AO719" i="1" s="1"/>
  <c r="D720" i="19"/>
  <c r="D721" i="21" s="1"/>
  <c r="B724" i="19"/>
  <c r="B725" i="21" s="1"/>
  <c r="H719" i="19"/>
  <c r="H820" i="28" s="1"/>
  <c r="J721" i="21"/>
  <c r="AB721" i="1"/>
  <c r="AT721" i="1"/>
  <c r="H723" i="19"/>
  <c r="H824" i="28" s="1"/>
  <c r="AI722" i="1"/>
  <c r="BI722" i="1"/>
  <c r="BE723" i="1"/>
  <c r="D724" i="19"/>
  <c r="F724" i="23" s="1"/>
  <c r="AR723" i="1"/>
  <c r="AZ723" i="1"/>
  <c r="AF723" i="1"/>
  <c r="AO723" i="1" s="1"/>
  <c r="BD723" i="1"/>
  <c r="BH722" i="1"/>
  <c r="G723" i="19"/>
  <c r="G724" i="21" s="1"/>
  <c r="C823" i="28"/>
  <c r="C723" i="22"/>
  <c r="E820" i="28"/>
  <c r="AU723" i="1"/>
  <c r="BJ720" i="1"/>
  <c r="AH718" i="1"/>
  <c r="Q718" i="1"/>
  <c r="R718" i="1" s="1"/>
  <c r="F719" i="19"/>
  <c r="R722" i="1"/>
  <c r="AL721" i="1"/>
  <c r="L722" i="19"/>
  <c r="AX721" i="1"/>
  <c r="BF721" i="1"/>
  <c r="D722" i="19"/>
  <c r="D823" i="28" s="1"/>
  <c r="BB720" i="1"/>
  <c r="AA720" i="1"/>
  <c r="AT720" i="1"/>
  <c r="BH718" i="1"/>
  <c r="G719" i="19"/>
  <c r="M719" i="19" s="1"/>
  <c r="BF717" i="1"/>
  <c r="C720" i="21"/>
  <c r="C820" i="28"/>
  <c r="AZ722" i="1"/>
  <c r="BF722" i="1"/>
  <c r="AZ721" i="1"/>
  <c r="BJ721" i="1"/>
  <c r="AJ721" i="1"/>
  <c r="AQ719" i="1"/>
  <c r="AV718" i="1"/>
  <c r="AE718" i="1"/>
  <c r="AI723" i="1"/>
  <c r="AV721" i="1"/>
  <c r="AF721" i="1"/>
  <c r="AR720" i="1"/>
  <c r="AK720" i="1"/>
  <c r="AW720" i="1"/>
  <c r="AS718" i="1"/>
  <c r="AC718" i="1"/>
  <c r="BG718" i="1"/>
  <c r="AZ718" i="1"/>
  <c r="AR718" i="1"/>
  <c r="BD717" i="1"/>
  <c r="N720" i="19"/>
  <c r="K719" i="19"/>
  <c r="B719" i="19"/>
  <c r="B720" i="21" s="1"/>
  <c r="E718" i="19"/>
  <c r="M718" i="19" s="1"/>
  <c r="C822" i="28"/>
  <c r="BG722" i="1"/>
  <c r="AJ723" i="1"/>
  <c r="AQ722" i="1"/>
  <c r="BI721" i="1"/>
  <c r="Z717" i="1"/>
  <c r="K718" i="19"/>
  <c r="B722" i="19"/>
  <c r="J719" i="19"/>
  <c r="I720" i="21" s="1"/>
  <c r="D718" i="19"/>
  <c r="D719" i="22" s="1"/>
  <c r="D721" i="23"/>
  <c r="J722" i="19"/>
  <c r="I723" i="21" s="1"/>
  <c r="L721" i="19"/>
  <c r="C821" i="28"/>
  <c r="C721" i="21"/>
  <c r="B718" i="19"/>
  <c r="C721" i="22"/>
  <c r="C719" i="22"/>
  <c r="I719" i="23"/>
  <c r="BB723" i="1"/>
  <c r="BH720" i="1"/>
  <c r="AI719" i="1"/>
  <c r="AI718" i="1"/>
  <c r="G721" i="19"/>
  <c r="G722" i="21" s="1"/>
  <c r="BF723" i="1"/>
  <c r="AW723" i="1"/>
  <c r="AE723" i="1"/>
  <c r="BD722" i="1"/>
  <c r="AU722" i="1"/>
  <c r="AK722" i="1"/>
  <c r="AB722" i="1"/>
  <c r="BB721" i="1"/>
  <c r="AS721" i="1"/>
  <c r="AI721" i="1"/>
  <c r="AZ720" i="1"/>
  <c r="AG720" i="1"/>
  <c r="Q720" i="1"/>
  <c r="R720" i="1" s="1"/>
  <c r="BF719" i="1"/>
  <c r="AW719" i="1"/>
  <c r="AE719" i="1"/>
  <c r="BD718" i="1"/>
  <c r="AU718" i="1"/>
  <c r="AK718" i="1"/>
  <c r="AB718" i="1"/>
  <c r="BB717" i="1"/>
  <c r="AV723" i="1"/>
  <c r="AL723" i="1"/>
  <c r="BC722" i="1"/>
  <c r="AT722" i="1"/>
  <c r="AJ722" i="1"/>
  <c r="AA722" i="1"/>
  <c r="AR721" i="1"/>
  <c r="AH721" i="1"/>
  <c r="AX720" i="1"/>
  <c r="AF720" i="1"/>
  <c r="BE719" i="1"/>
  <c r="AV719" i="1"/>
  <c r="AL719" i="1"/>
  <c r="AC719" i="1"/>
  <c r="BC718" i="1"/>
  <c r="AT718" i="1"/>
  <c r="AJ718" i="1"/>
  <c r="AA718" i="1"/>
  <c r="BI717" i="1"/>
  <c r="BD719" i="1"/>
  <c r="AK719" i="1"/>
  <c r="BJ718" i="1"/>
  <c r="BC723" i="1"/>
  <c r="AR722" i="1"/>
  <c r="BC719" i="1"/>
  <c r="AK723" i="1"/>
  <c r="AT723" i="1"/>
  <c r="BJ723" i="1"/>
  <c r="AS723" i="1"/>
  <c r="AW721" i="1"/>
  <c r="BD720" i="1"/>
  <c r="AB720" i="1"/>
  <c r="BJ719" i="1"/>
  <c r="AS719" i="1"/>
  <c r="BC720" i="1"/>
  <c r="B710" i="1"/>
  <c r="B711" i="19" s="1"/>
  <c r="C710" i="1"/>
  <c r="C711" i="19" s="1"/>
  <c r="E710" i="1"/>
  <c r="G710" i="1"/>
  <c r="E711" i="19" s="1"/>
  <c r="H710" i="1"/>
  <c r="I710" i="1"/>
  <c r="G711" i="19" s="1"/>
  <c r="J710" i="1"/>
  <c r="H711" i="19" s="1"/>
  <c r="K710" i="1"/>
  <c r="I711" i="19" s="1"/>
  <c r="I810" i="28" s="1"/>
  <c r="M710" i="1"/>
  <c r="J711" i="19" s="1"/>
  <c r="N710" i="1"/>
  <c r="Z710" i="1" s="1"/>
  <c r="O710" i="1"/>
  <c r="B711" i="1"/>
  <c r="B712" i="19" s="1"/>
  <c r="C711" i="1"/>
  <c r="C712" i="19" s="1"/>
  <c r="E711" i="1"/>
  <c r="D712" i="19" s="1"/>
  <c r="G711" i="1"/>
  <c r="E712" i="19" s="1"/>
  <c r="H711" i="1"/>
  <c r="I711" i="1"/>
  <c r="J711" i="1"/>
  <c r="K711" i="1"/>
  <c r="I712" i="19" s="1"/>
  <c r="I811" i="28" s="1"/>
  <c r="M711" i="1"/>
  <c r="J712" i="19" s="1"/>
  <c r="N711" i="1"/>
  <c r="Z711" i="1" s="1"/>
  <c r="O711" i="1"/>
  <c r="L712" i="19" s="1"/>
  <c r="B712" i="1"/>
  <c r="C712" i="1"/>
  <c r="C713" i="19" s="1"/>
  <c r="E712" i="1"/>
  <c r="G712" i="1"/>
  <c r="H712" i="1"/>
  <c r="AB712" i="1" s="1"/>
  <c r="I712" i="1"/>
  <c r="J712" i="1"/>
  <c r="H713" i="19" s="1"/>
  <c r="K712" i="1"/>
  <c r="I713" i="19" s="1"/>
  <c r="I812" i="28" s="1"/>
  <c r="M712" i="1"/>
  <c r="N712" i="1"/>
  <c r="O712" i="1"/>
  <c r="L713" i="19" s="1"/>
  <c r="B713" i="1"/>
  <c r="C713" i="1"/>
  <c r="C714" i="19" s="1"/>
  <c r="E713" i="1"/>
  <c r="G713" i="1"/>
  <c r="E714" i="19" s="1"/>
  <c r="H713" i="1"/>
  <c r="Q713" i="1" s="1"/>
  <c r="I713" i="1"/>
  <c r="G714" i="19" s="1"/>
  <c r="J713" i="1"/>
  <c r="K713" i="1"/>
  <c r="I714" i="19" s="1"/>
  <c r="I813" i="28" s="1"/>
  <c r="M713" i="1"/>
  <c r="N713" i="1"/>
  <c r="O713" i="1"/>
  <c r="AC713" i="1" s="1"/>
  <c r="B714" i="1"/>
  <c r="C714" i="1"/>
  <c r="C715" i="19" s="1"/>
  <c r="E714" i="1"/>
  <c r="G714" i="1"/>
  <c r="H714" i="1"/>
  <c r="I714" i="1"/>
  <c r="G715" i="19" s="1"/>
  <c r="J714" i="1"/>
  <c r="H715" i="19" s="1"/>
  <c r="K714" i="1"/>
  <c r="I715" i="19" s="1"/>
  <c r="I814" i="28" s="1"/>
  <c r="M714" i="1"/>
  <c r="N714" i="1"/>
  <c r="Z714" i="1" s="1"/>
  <c r="O714" i="1"/>
  <c r="B715" i="1"/>
  <c r="B716" i="19" s="1"/>
  <c r="C715" i="1"/>
  <c r="C716" i="19" s="1"/>
  <c r="E715" i="1"/>
  <c r="G715" i="1"/>
  <c r="E716" i="19" s="1"/>
  <c r="H715" i="1"/>
  <c r="I715" i="1"/>
  <c r="J715" i="1"/>
  <c r="K715" i="1"/>
  <c r="I716" i="19" s="1"/>
  <c r="I815" i="28" s="1"/>
  <c r="M715" i="1"/>
  <c r="N715" i="1"/>
  <c r="Z715" i="1" s="1"/>
  <c r="O715" i="1"/>
  <c r="B716" i="1"/>
  <c r="B717" i="19" s="1"/>
  <c r="C716" i="1"/>
  <c r="C717" i="19" s="1"/>
  <c r="E716" i="1"/>
  <c r="AR717" i="1" s="1"/>
  <c r="G716" i="1"/>
  <c r="AG717" i="1" s="1"/>
  <c r="H716" i="1"/>
  <c r="AH717" i="1" s="1"/>
  <c r="I716" i="1"/>
  <c r="J716" i="1"/>
  <c r="AI717" i="1" s="1"/>
  <c r="K716" i="1"/>
  <c r="I717" i="19" s="1"/>
  <c r="I816" i="28" s="1"/>
  <c r="M716" i="1"/>
  <c r="AV717" i="1" s="1"/>
  <c r="N716" i="1"/>
  <c r="O716" i="1"/>
  <c r="N873" i="28" l="1"/>
  <c r="M873" i="28"/>
  <c r="M865" i="28"/>
  <c r="N865" i="28"/>
  <c r="N850" i="28"/>
  <c r="D857" i="28"/>
  <c r="M850" i="28"/>
  <c r="M843" i="28"/>
  <c r="M836" i="28"/>
  <c r="M837" i="28"/>
  <c r="N840" i="28"/>
  <c r="H849" i="28"/>
  <c r="B849" i="28"/>
  <c r="M835" i="28"/>
  <c r="M846" i="28"/>
  <c r="J849" i="28"/>
  <c r="M848" i="28"/>
  <c r="B732" i="22"/>
  <c r="D849" i="28"/>
  <c r="N842" i="28"/>
  <c r="M842" i="28"/>
  <c r="M844" i="28"/>
  <c r="N844" i="28"/>
  <c r="N848" i="28"/>
  <c r="F849" i="28"/>
  <c r="M847" i="28"/>
  <c r="N847" i="28"/>
  <c r="N846" i="28"/>
  <c r="L849" i="28"/>
  <c r="G849" i="28"/>
  <c r="E849" i="28"/>
  <c r="K849" i="28"/>
  <c r="M845" i="28"/>
  <c r="B732" i="21"/>
  <c r="L841" i="28"/>
  <c r="G841" i="28"/>
  <c r="I731" i="21"/>
  <c r="J834" i="28"/>
  <c r="J841" i="28" s="1"/>
  <c r="I732" i="21"/>
  <c r="BA731" i="1"/>
  <c r="B841" i="28"/>
  <c r="G728" i="22"/>
  <c r="E731" i="23"/>
  <c r="D732" i="21"/>
  <c r="D732" i="22"/>
  <c r="D834" i="28"/>
  <c r="J732" i="22"/>
  <c r="J732" i="21"/>
  <c r="K834" i="28"/>
  <c r="K841" i="28" s="1"/>
  <c r="O731" i="19"/>
  <c r="E732" i="22"/>
  <c r="E834" i="28"/>
  <c r="E841" i="28" s="1"/>
  <c r="E732" i="21"/>
  <c r="H732" i="22"/>
  <c r="H732" i="21"/>
  <c r="H834" i="28"/>
  <c r="H841" i="28" s="1"/>
  <c r="F834" i="28"/>
  <c r="F841" i="28" s="1"/>
  <c r="F732" i="22"/>
  <c r="F732" i="21"/>
  <c r="G828" i="28"/>
  <c r="G725" i="23"/>
  <c r="AN725" i="1"/>
  <c r="D728" i="21"/>
  <c r="G727" i="22"/>
  <c r="L830" i="28"/>
  <c r="E727" i="23"/>
  <c r="J725" i="21"/>
  <c r="K729" i="21"/>
  <c r="AN724" i="1"/>
  <c r="F727" i="23"/>
  <c r="N830" i="28"/>
  <c r="I729" i="23"/>
  <c r="G731" i="21"/>
  <c r="AN727" i="1"/>
  <c r="K829" i="28"/>
  <c r="G728" i="21"/>
  <c r="H727" i="23"/>
  <c r="C727" i="23"/>
  <c r="J728" i="22"/>
  <c r="F826" i="28"/>
  <c r="B826" i="28"/>
  <c r="G727" i="21"/>
  <c r="B727" i="23"/>
  <c r="D829" i="28"/>
  <c r="N829" i="28" s="1"/>
  <c r="I727" i="23"/>
  <c r="K828" i="28"/>
  <c r="F725" i="22"/>
  <c r="J727" i="22"/>
  <c r="K727" i="22"/>
  <c r="H728" i="22"/>
  <c r="H829" i="28"/>
  <c r="AN726" i="1"/>
  <c r="H727" i="22"/>
  <c r="L828" i="28"/>
  <c r="F728" i="23"/>
  <c r="J727" i="21"/>
  <c r="I731" i="23"/>
  <c r="G731" i="23"/>
  <c r="M729" i="19"/>
  <c r="E729" i="21"/>
  <c r="E729" i="22"/>
  <c r="E830" i="28"/>
  <c r="D728" i="23"/>
  <c r="F728" i="22"/>
  <c r="F829" i="28"/>
  <c r="F728" i="21"/>
  <c r="C726" i="23"/>
  <c r="D726" i="21"/>
  <c r="D726" i="22"/>
  <c r="D827" i="28"/>
  <c r="B726" i="23"/>
  <c r="E725" i="21"/>
  <c r="E826" i="28"/>
  <c r="B730" i="22"/>
  <c r="B831" i="28"/>
  <c r="B730" i="21"/>
  <c r="BA728" i="1"/>
  <c r="AO728" i="1"/>
  <c r="E832" i="28"/>
  <c r="E731" i="22"/>
  <c r="M731" i="19"/>
  <c r="E731" i="21"/>
  <c r="E831" i="28"/>
  <c r="E730" i="21"/>
  <c r="E730" i="22"/>
  <c r="O730" i="19"/>
  <c r="I730" i="22"/>
  <c r="G730" i="23"/>
  <c r="J831" i="28"/>
  <c r="I730" i="21"/>
  <c r="J730" i="22"/>
  <c r="H730" i="23"/>
  <c r="K831" i="28"/>
  <c r="J730" i="21"/>
  <c r="B731" i="21"/>
  <c r="H726" i="23"/>
  <c r="C725" i="23"/>
  <c r="D725" i="22"/>
  <c r="D826" i="28"/>
  <c r="B725" i="23"/>
  <c r="D725" i="21"/>
  <c r="H725" i="23"/>
  <c r="G832" i="28"/>
  <c r="E726" i="23"/>
  <c r="B728" i="21"/>
  <c r="B728" i="22"/>
  <c r="B829" i="28"/>
  <c r="B728" i="23"/>
  <c r="N729" i="19"/>
  <c r="F729" i="23"/>
  <c r="H729" i="22"/>
  <c r="H830" i="28"/>
  <c r="H729" i="21"/>
  <c r="D729" i="23"/>
  <c r="F729" i="21"/>
  <c r="F729" i="22"/>
  <c r="F830" i="28"/>
  <c r="B731" i="22"/>
  <c r="D726" i="23"/>
  <c r="D727" i="23"/>
  <c r="F727" i="21"/>
  <c r="F828" i="28"/>
  <c r="F727" i="22"/>
  <c r="J826" i="28"/>
  <c r="C833" i="28"/>
  <c r="AN728" i="1"/>
  <c r="D731" i="23"/>
  <c r="F832" i="28"/>
  <c r="F731" i="21"/>
  <c r="F731" i="22"/>
  <c r="K730" i="21"/>
  <c r="K730" i="22"/>
  <c r="I730" i="23"/>
  <c r="L831" i="28"/>
  <c r="B832" i="28"/>
  <c r="K726" i="21"/>
  <c r="L827" i="28"/>
  <c r="K726" i="22"/>
  <c r="I726" i="23"/>
  <c r="K826" i="28"/>
  <c r="C730" i="23"/>
  <c r="D730" i="21"/>
  <c r="D730" i="22"/>
  <c r="D831" i="28"/>
  <c r="B730" i="23"/>
  <c r="K832" i="28"/>
  <c r="J731" i="21"/>
  <c r="J731" i="22"/>
  <c r="H731" i="23"/>
  <c r="O728" i="19"/>
  <c r="I728" i="21"/>
  <c r="G728" i="23"/>
  <c r="I728" i="22"/>
  <c r="J829" i="28"/>
  <c r="I729" i="21"/>
  <c r="E728" i="22"/>
  <c r="E829" i="28"/>
  <c r="E728" i="21"/>
  <c r="H831" i="28"/>
  <c r="N725" i="19"/>
  <c r="H826" i="28"/>
  <c r="F725" i="23"/>
  <c r="H725" i="21"/>
  <c r="H725" i="22"/>
  <c r="D727" i="22"/>
  <c r="N728" i="19"/>
  <c r="K731" i="22"/>
  <c r="F831" i="28"/>
  <c r="D730" i="23"/>
  <c r="F730" i="22"/>
  <c r="F730" i="21"/>
  <c r="E725" i="22"/>
  <c r="J830" i="28"/>
  <c r="I731" i="22"/>
  <c r="N730" i="19"/>
  <c r="B725" i="22"/>
  <c r="O727" i="19"/>
  <c r="I727" i="21"/>
  <c r="I727" i="22"/>
  <c r="J828" i="28"/>
  <c r="G727" i="23"/>
  <c r="K725" i="22"/>
  <c r="L826" i="28"/>
  <c r="I725" i="23"/>
  <c r="K725" i="21"/>
  <c r="D828" i="28"/>
  <c r="E725" i="23"/>
  <c r="K731" i="21"/>
  <c r="B830" i="28"/>
  <c r="M830" i="28" s="1"/>
  <c r="B729" i="21"/>
  <c r="B729" i="22"/>
  <c r="O729" i="19"/>
  <c r="N726" i="19"/>
  <c r="F726" i="23"/>
  <c r="H726" i="21"/>
  <c r="H827" i="28"/>
  <c r="H726" i="22"/>
  <c r="H727" i="21"/>
  <c r="I725" i="22"/>
  <c r="K830" i="28"/>
  <c r="H729" i="23"/>
  <c r="J729" i="21"/>
  <c r="J729" i="22"/>
  <c r="D727" i="21"/>
  <c r="BA724" i="1"/>
  <c r="G831" i="28"/>
  <c r="E730" i="23"/>
  <c r="G730" i="22"/>
  <c r="G730" i="21"/>
  <c r="M730" i="19"/>
  <c r="G726" i="23"/>
  <c r="J832" i="28"/>
  <c r="H731" i="22"/>
  <c r="F731" i="23"/>
  <c r="N731" i="19"/>
  <c r="H832" i="28"/>
  <c r="H731" i="21"/>
  <c r="F725" i="21"/>
  <c r="C731" i="23"/>
  <c r="D832" i="28"/>
  <c r="D731" i="22"/>
  <c r="B731" i="23"/>
  <c r="D731" i="21"/>
  <c r="M727" i="19"/>
  <c r="E727" i="21"/>
  <c r="E828" i="28"/>
  <c r="E727" i="22"/>
  <c r="H730" i="22"/>
  <c r="AO730" i="1"/>
  <c r="BA730" i="1"/>
  <c r="AN730" i="1"/>
  <c r="BA729" i="1"/>
  <c r="AN729" i="1"/>
  <c r="BA725" i="1"/>
  <c r="BA727" i="1"/>
  <c r="AO727" i="1"/>
  <c r="BA726" i="1"/>
  <c r="G721" i="23"/>
  <c r="J821" i="28"/>
  <c r="L823" i="28"/>
  <c r="B721" i="21"/>
  <c r="BA722" i="1"/>
  <c r="AO722" i="1"/>
  <c r="J723" i="22"/>
  <c r="B721" i="22"/>
  <c r="K719" i="21"/>
  <c r="AN721" i="1"/>
  <c r="AT717" i="1"/>
  <c r="B821" i="28"/>
  <c r="E719" i="22"/>
  <c r="K723" i="21"/>
  <c r="O721" i="19"/>
  <c r="AN722" i="1"/>
  <c r="H822" i="28"/>
  <c r="I721" i="21"/>
  <c r="O718" i="19"/>
  <c r="AS717" i="1"/>
  <c r="G718" i="23"/>
  <c r="B723" i="22"/>
  <c r="AQ717" i="1"/>
  <c r="H723" i="23"/>
  <c r="B720" i="22"/>
  <c r="H722" i="22"/>
  <c r="J722" i="21"/>
  <c r="B820" i="28"/>
  <c r="J722" i="22"/>
  <c r="B823" i="28"/>
  <c r="M823" i="28" s="1"/>
  <c r="H722" i="21"/>
  <c r="F724" i="21"/>
  <c r="B719" i="23"/>
  <c r="B723" i="23"/>
  <c r="D819" i="28"/>
  <c r="N819" i="28" s="1"/>
  <c r="D821" i="28"/>
  <c r="J723" i="21"/>
  <c r="H722" i="23"/>
  <c r="H720" i="23"/>
  <c r="K823" i="28"/>
  <c r="F824" i="28"/>
  <c r="J724" i="21"/>
  <c r="F720" i="23"/>
  <c r="K824" i="28"/>
  <c r="K719" i="22"/>
  <c r="E723" i="21"/>
  <c r="I720" i="22"/>
  <c r="J724" i="22"/>
  <c r="N823" i="28"/>
  <c r="C718" i="22"/>
  <c r="C718" i="21"/>
  <c r="M721" i="19"/>
  <c r="G721" i="21"/>
  <c r="E721" i="23"/>
  <c r="G821" i="28"/>
  <c r="G721" i="22"/>
  <c r="AE717" i="1"/>
  <c r="BA718" i="1"/>
  <c r="AN718" i="1"/>
  <c r="K723" i="22"/>
  <c r="G822" i="28"/>
  <c r="E724" i="21"/>
  <c r="E824" i="28"/>
  <c r="E724" i="22"/>
  <c r="F820" i="28"/>
  <c r="F720" i="22"/>
  <c r="D720" i="23"/>
  <c r="F720" i="21"/>
  <c r="E723" i="22"/>
  <c r="F722" i="21"/>
  <c r="F822" i="28"/>
  <c r="D722" i="23"/>
  <c r="F722" i="22"/>
  <c r="F718" i="23"/>
  <c r="H718" i="23"/>
  <c r="N724" i="19"/>
  <c r="F821" i="28"/>
  <c r="G723" i="21"/>
  <c r="G723" i="22"/>
  <c r="G823" i="28"/>
  <c r="E723" i="23"/>
  <c r="M723" i="19"/>
  <c r="G724" i="22"/>
  <c r="J823" i="28"/>
  <c r="Z716" i="1"/>
  <c r="AW717" i="1"/>
  <c r="D722" i="22"/>
  <c r="D822" i="28"/>
  <c r="B722" i="23"/>
  <c r="C722" i="23"/>
  <c r="D722" i="21"/>
  <c r="D723" i="21"/>
  <c r="H717" i="19"/>
  <c r="AU717" i="1"/>
  <c r="K720" i="22"/>
  <c r="L820" i="28"/>
  <c r="I720" i="23"/>
  <c r="K720" i="21"/>
  <c r="AJ717" i="1"/>
  <c r="F719" i="22"/>
  <c r="D719" i="23"/>
  <c r="F819" i="28"/>
  <c r="F719" i="21"/>
  <c r="G724" i="23"/>
  <c r="I724" i="22"/>
  <c r="J824" i="28"/>
  <c r="I724" i="21"/>
  <c r="O724" i="19"/>
  <c r="K724" i="22"/>
  <c r="L824" i="28"/>
  <c r="I724" i="23"/>
  <c r="K724" i="21"/>
  <c r="B718" i="23"/>
  <c r="C718" i="23"/>
  <c r="BA721" i="1"/>
  <c r="AO721" i="1"/>
  <c r="F721" i="22"/>
  <c r="F722" i="23"/>
  <c r="G722" i="22"/>
  <c r="I723" i="22"/>
  <c r="C818" i="28"/>
  <c r="C825" i="28" s="1"/>
  <c r="E821" i="28"/>
  <c r="E721" i="22"/>
  <c r="E721" i="21"/>
  <c r="F823" i="28"/>
  <c r="B724" i="23"/>
  <c r="D724" i="21"/>
  <c r="C724" i="23"/>
  <c r="D724" i="23"/>
  <c r="D724" i="22"/>
  <c r="D824" i="28"/>
  <c r="L822" i="28"/>
  <c r="K722" i="22"/>
  <c r="I722" i="23"/>
  <c r="K722" i="21"/>
  <c r="M720" i="19"/>
  <c r="G820" i="28"/>
  <c r="G720" i="21"/>
  <c r="G720" i="22"/>
  <c r="E720" i="23"/>
  <c r="E722" i="21"/>
  <c r="E822" i="28"/>
  <c r="E722" i="22"/>
  <c r="B724" i="22"/>
  <c r="B824" i="28"/>
  <c r="B724" i="21"/>
  <c r="AN719" i="1"/>
  <c r="K721" i="21"/>
  <c r="L821" i="28"/>
  <c r="I721" i="23"/>
  <c r="K721" i="22"/>
  <c r="O719" i="19"/>
  <c r="J819" i="28"/>
  <c r="G719" i="23"/>
  <c r="I719" i="21"/>
  <c r="I719" i="22"/>
  <c r="E819" i="28"/>
  <c r="E719" i="21"/>
  <c r="D723" i="22"/>
  <c r="AK717" i="1"/>
  <c r="E718" i="23"/>
  <c r="N721" i="19"/>
  <c r="H721" i="21"/>
  <c r="F721" i="23"/>
  <c r="H721" i="22"/>
  <c r="H821" i="28"/>
  <c r="I718" i="23"/>
  <c r="F723" i="21"/>
  <c r="J820" i="28"/>
  <c r="G824" i="28"/>
  <c r="K819" i="28"/>
  <c r="H719" i="23"/>
  <c r="J719" i="21"/>
  <c r="J719" i="22"/>
  <c r="J720" i="22"/>
  <c r="B818" i="28"/>
  <c r="B718" i="21"/>
  <c r="B718" i="22"/>
  <c r="G719" i="21"/>
  <c r="G819" i="28"/>
  <c r="G719" i="22"/>
  <c r="E719" i="23"/>
  <c r="H719" i="21"/>
  <c r="H819" i="28"/>
  <c r="H719" i="22"/>
  <c r="H720" i="22"/>
  <c r="N719" i="19"/>
  <c r="F719" i="23"/>
  <c r="H720" i="21"/>
  <c r="E722" i="23"/>
  <c r="H723" i="21"/>
  <c r="N723" i="19"/>
  <c r="H723" i="22"/>
  <c r="H724" i="22"/>
  <c r="H724" i="21"/>
  <c r="H823" i="28"/>
  <c r="F723" i="23"/>
  <c r="L717" i="19"/>
  <c r="AX717" i="1"/>
  <c r="AL717" i="1"/>
  <c r="D717" i="19"/>
  <c r="C717" i="23" s="1"/>
  <c r="AF717" i="1"/>
  <c r="O722" i="19"/>
  <c r="G722" i="23"/>
  <c r="I722" i="21"/>
  <c r="J822" i="28"/>
  <c r="I722" i="22"/>
  <c r="B822" i="28"/>
  <c r="B722" i="22"/>
  <c r="B722" i="21"/>
  <c r="B723" i="21"/>
  <c r="B819" i="28"/>
  <c r="B719" i="21"/>
  <c r="B719" i="22"/>
  <c r="J720" i="21"/>
  <c r="N718" i="19"/>
  <c r="E724" i="23"/>
  <c r="N722" i="19"/>
  <c r="K820" i="28"/>
  <c r="D720" i="22"/>
  <c r="B720" i="23"/>
  <c r="C720" i="23"/>
  <c r="D820" i="28"/>
  <c r="D720" i="21"/>
  <c r="D719" i="21"/>
  <c r="D721" i="22"/>
  <c r="D718" i="23"/>
  <c r="E823" i="28"/>
  <c r="G720" i="23"/>
  <c r="M724" i="19"/>
  <c r="H724" i="23"/>
  <c r="F723" i="22"/>
  <c r="BA723" i="1"/>
  <c r="AN723" i="1"/>
  <c r="AN720" i="1"/>
  <c r="AO720" i="1"/>
  <c r="BA720" i="1"/>
  <c r="BA719" i="1"/>
  <c r="BB711" i="1"/>
  <c r="BG711" i="1"/>
  <c r="BB715" i="1"/>
  <c r="BH711" i="1"/>
  <c r="BH715" i="1"/>
  <c r="AC712" i="1"/>
  <c r="BF712" i="1"/>
  <c r="AF713" i="1"/>
  <c r="AO713" i="1" s="1"/>
  <c r="M714" i="19"/>
  <c r="AK713" i="1"/>
  <c r="F714" i="19"/>
  <c r="AH711" i="1"/>
  <c r="I712" i="22"/>
  <c r="AW714" i="1"/>
  <c r="AG714" i="1"/>
  <c r="Z712" i="1"/>
  <c r="AR711" i="1"/>
  <c r="AR715" i="1"/>
  <c r="BH713" i="1"/>
  <c r="AR712" i="1"/>
  <c r="BE713" i="1"/>
  <c r="AJ716" i="1"/>
  <c r="AX714" i="1"/>
  <c r="BG712" i="1"/>
  <c r="AZ715" i="1"/>
  <c r="BE712" i="1"/>
  <c r="AE712" i="1"/>
  <c r="AV712" i="1"/>
  <c r="BG716" i="1"/>
  <c r="BH716" i="1"/>
  <c r="BB713" i="1"/>
  <c r="AT712" i="1"/>
  <c r="K713" i="22"/>
  <c r="AC716" i="1"/>
  <c r="C815" i="28"/>
  <c r="AB713" i="1"/>
  <c r="BH712" i="1"/>
  <c r="K716" i="19"/>
  <c r="F712" i="19"/>
  <c r="D712" i="23" s="1"/>
  <c r="BE716" i="1"/>
  <c r="AX713" i="1"/>
  <c r="C717" i="22"/>
  <c r="AV716" i="1"/>
  <c r="BI710" i="1"/>
  <c r="K714" i="19"/>
  <c r="AF714" i="1"/>
  <c r="AO714" i="1" s="1"/>
  <c r="BJ712" i="1"/>
  <c r="AQ712" i="1"/>
  <c r="AQ711" i="1"/>
  <c r="BH710" i="1"/>
  <c r="AA716" i="1"/>
  <c r="AT716" i="1"/>
  <c r="E712" i="21"/>
  <c r="AG711" i="1"/>
  <c r="BG714" i="1"/>
  <c r="AJ715" i="1"/>
  <c r="AQ714" i="1"/>
  <c r="R713" i="1"/>
  <c r="L812" i="28"/>
  <c r="AA711" i="1"/>
  <c r="AS711" i="1"/>
  <c r="AJ711" i="1"/>
  <c r="K715" i="19"/>
  <c r="Z713" i="1"/>
  <c r="BB712" i="1"/>
  <c r="AK712" i="1"/>
  <c r="BE711" i="1"/>
  <c r="J717" i="19"/>
  <c r="K711" i="19"/>
  <c r="C812" i="28"/>
  <c r="B713" i="19"/>
  <c r="B713" i="21" s="1"/>
  <c r="AW713" i="1"/>
  <c r="M711" i="19"/>
  <c r="I817" i="28"/>
  <c r="B712" i="22"/>
  <c r="B712" i="21"/>
  <c r="L711" i="19"/>
  <c r="L811" i="28" s="1"/>
  <c r="G713" i="19"/>
  <c r="G714" i="22" s="1"/>
  <c r="E712" i="22"/>
  <c r="AQ715" i="1"/>
  <c r="AI711" i="1"/>
  <c r="H712" i="19"/>
  <c r="N712" i="19" s="1"/>
  <c r="C712" i="22"/>
  <c r="BC716" i="1"/>
  <c r="AH715" i="1"/>
  <c r="AG713" i="1"/>
  <c r="E713" i="19"/>
  <c r="AS713" i="1"/>
  <c r="C716" i="21"/>
  <c r="AK716" i="1"/>
  <c r="BF716" i="1"/>
  <c r="BF715" i="1"/>
  <c r="D716" i="19"/>
  <c r="D713" i="19"/>
  <c r="F713" i="23" s="1"/>
  <c r="AZ712" i="1"/>
  <c r="BC712" i="1"/>
  <c r="K717" i="19"/>
  <c r="J718" i="22" s="1"/>
  <c r="G814" i="28"/>
  <c r="BF713" i="1"/>
  <c r="D714" i="19"/>
  <c r="N711" i="19"/>
  <c r="G716" i="19"/>
  <c r="C814" i="28"/>
  <c r="C715" i="21"/>
  <c r="K713" i="19"/>
  <c r="O711" i="19"/>
  <c r="G715" i="22"/>
  <c r="BJ715" i="1"/>
  <c r="J716" i="19"/>
  <c r="AA715" i="1"/>
  <c r="AC714" i="1"/>
  <c r="L715" i="19"/>
  <c r="AT713" i="1"/>
  <c r="AA712" i="1"/>
  <c r="AJ712" i="1"/>
  <c r="F716" i="19"/>
  <c r="B715" i="19"/>
  <c r="B716" i="22" s="1"/>
  <c r="J713" i="19"/>
  <c r="K712" i="19"/>
  <c r="C717" i="21"/>
  <c r="G715" i="21"/>
  <c r="K713" i="21"/>
  <c r="C713" i="22"/>
  <c r="AI715" i="1"/>
  <c r="H716" i="19"/>
  <c r="O712" i="19"/>
  <c r="I712" i="21"/>
  <c r="G717" i="19"/>
  <c r="AI714" i="1"/>
  <c r="H714" i="19"/>
  <c r="H814" i="28" s="1"/>
  <c r="BD713" i="1"/>
  <c r="AZ710" i="1"/>
  <c r="D711" i="19"/>
  <c r="D712" i="21" s="1"/>
  <c r="E811" i="28"/>
  <c r="J811" i="28"/>
  <c r="E717" i="19"/>
  <c r="AS716" i="1"/>
  <c r="BJ716" i="1"/>
  <c r="BC713" i="1"/>
  <c r="B816" i="28"/>
  <c r="B717" i="21"/>
  <c r="B717" i="22"/>
  <c r="J715" i="19"/>
  <c r="C713" i="21"/>
  <c r="C811" i="28"/>
  <c r="C712" i="23"/>
  <c r="C716" i="22"/>
  <c r="G712" i="23"/>
  <c r="B811" i="28"/>
  <c r="BB716" i="1"/>
  <c r="AL716" i="1"/>
  <c r="L716" i="19"/>
  <c r="Q714" i="1"/>
  <c r="R714" i="1" s="1"/>
  <c r="AH714" i="1"/>
  <c r="F715" i="19"/>
  <c r="C813" i="28"/>
  <c r="C714" i="22"/>
  <c r="C714" i="21"/>
  <c r="C816" i="28"/>
  <c r="E715" i="19"/>
  <c r="M715" i="19" s="1"/>
  <c r="AS714" i="1"/>
  <c r="L714" i="19"/>
  <c r="AL713" i="1"/>
  <c r="BG713" i="1"/>
  <c r="BI715" i="1"/>
  <c r="AZ714" i="1"/>
  <c r="D715" i="19"/>
  <c r="AR716" i="1"/>
  <c r="BG715" i="1"/>
  <c r="BI714" i="1"/>
  <c r="AV713" i="1"/>
  <c r="J714" i="19"/>
  <c r="AE713" i="1"/>
  <c r="B714" i="19"/>
  <c r="AS712" i="1"/>
  <c r="BI711" i="1"/>
  <c r="Q710" i="1"/>
  <c r="R710" i="1" s="1"/>
  <c r="AB710" i="1"/>
  <c r="F711" i="19"/>
  <c r="G712" i="19"/>
  <c r="C712" i="21"/>
  <c r="C715" i="22"/>
  <c r="AB716" i="1"/>
  <c r="F717" i="19"/>
  <c r="AE716" i="1"/>
  <c r="AS715" i="1"/>
  <c r="AU712" i="1"/>
  <c r="AL712" i="1"/>
  <c r="F713" i="19"/>
  <c r="B712" i="23"/>
  <c r="I712" i="23"/>
  <c r="AU716" i="1"/>
  <c r="BH714" i="1"/>
  <c r="AZ711" i="1"/>
  <c r="AI716" i="1"/>
  <c r="AG715" i="1"/>
  <c r="Q715" i="1"/>
  <c r="R715" i="1" s="1"/>
  <c r="BF714" i="1"/>
  <c r="BI716" i="1"/>
  <c r="AL714" i="1"/>
  <c r="AA713" i="1"/>
  <c r="AX711" i="1"/>
  <c r="AF711" i="1"/>
  <c r="BE710" i="1"/>
  <c r="AG716" i="1"/>
  <c r="AW715" i="1"/>
  <c r="BD714" i="1"/>
  <c r="AI713" i="1"/>
  <c r="Q712" i="1"/>
  <c r="R712" i="1" s="1"/>
  <c r="BF711" i="1"/>
  <c r="AE711" i="1"/>
  <c r="BD710" i="1"/>
  <c r="AX716" i="1"/>
  <c r="AF716" i="1"/>
  <c r="BE715" i="1"/>
  <c r="AV715" i="1"/>
  <c r="AL715" i="1"/>
  <c r="AC715" i="1"/>
  <c r="BC714" i="1"/>
  <c r="AT714" i="1"/>
  <c r="AJ714" i="1"/>
  <c r="AA714" i="1"/>
  <c r="BI713" i="1"/>
  <c r="AR713" i="1"/>
  <c r="AH713" i="1"/>
  <c r="AX712" i="1"/>
  <c r="AF712" i="1"/>
  <c r="AV711" i="1"/>
  <c r="AL711" i="1"/>
  <c r="AC711" i="1"/>
  <c r="BC710" i="1"/>
  <c r="AA710" i="1"/>
  <c r="AE714" i="1"/>
  <c r="AI712" i="1"/>
  <c r="Q711" i="1"/>
  <c r="R711" i="1" s="1"/>
  <c r="BF710" i="1"/>
  <c r="AH716" i="1"/>
  <c r="AX715" i="1"/>
  <c r="AF715" i="1"/>
  <c r="BE714" i="1"/>
  <c r="AV714" i="1"/>
  <c r="AJ713" i="1"/>
  <c r="BI712" i="1"/>
  <c r="AH712" i="1"/>
  <c r="AZ716" i="1"/>
  <c r="AQ716" i="1"/>
  <c r="Q716" i="1"/>
  <c r="R716" i="1" s="1"/>
  <c r="AE715" i="1"/>
  <c r="AU714" i="1"/>
  <c r="AK714" i="1"/>
  <c r="AB714" i="1"/>
  <c r="BJ713" i="1"/>
  <c r="AG712" i="1"/>
  <c r="AW711" i="1"/>
  <c r="AW716" i="1"/>
  <c r="BD715" i="1"/>
  <c r="AU715" i="1"/>
  <c r="AK715" i="1"/>
  <c r="AB715" i="1"/>
  <c r="BJ714" i="1"/>
  <c r="BB714" i="1"/>
  <c r="AZ713" i="1"/>
  <c r="AQ713" i="1"/>
  <c r="AW712" i="1"/>
  <c r="BD711" i="1"/>
  <c r="AU711" i="1"/>
  <c r="AK711" i="1"/>
  <c r="AB711" i="1"/>
  <c r="BJ710" i="1"/>
  <c r="BB710" i="1"/>
  <c r="BG710" i="1"/>
  <c r="AU713" i="1"/>
  <c r="AC710" i="1"/>
  <c r="BC715" i="1"/>
  <c r="AT715" i="1"/>
  <c r="AR714" i="1"/>
  <c r="BC711" i="1"/>
  <c r="AT711" i="1"/>
  <c r="BD716" i="1"/>
  <c r="BD712" i="1"/>
  <c r="BJ711" i="1"/>
  <c r="B703" i="1"/>
  <c r="B704" i="19" s="1"/>
  <c r="C703" i="1"/>
  <c r="C704" i="19" s="1"/>
  <c r="E703" i="1"/>
  <c r="G703" i="1"/>
  <c r="E704" i="19" s="1"/>
  <c r="H703" i="1"/>
  <c r="Q703" i="1" s="1"/>
  <c r="I703" i="1"/>
  <c r="G704" i="19" s="1"/>
  <c r="J703" i="1"/>
  <c r="K703" i="1"/>
  <c r="I704" i="19" s="1"/>
  <c r="I802" i="28" s="1"/>
  <c r="M703" i="1"/>
  <c r="AA703" i="1" s="1"/>
  <c r="N703" i="1"/>
  <c r="Z703" i="1" s="1"/>
  <c r="O703" i="1"/>
  <c r="AC703" i="1" s="1"/>
  <c r="B704" i="1"/>
  <c r="C704" i="1"/>
  <c r="C705" i="19" s="1"/>
  <c r="E704" i="1"/>
  <c r="D705" i="19" s="1"/>
  <c r="G704" i="1"/>
  <c r="E705" i="19" s="1"/>
  <c r="H704" i="1"/>
  <c r="I704" i="1"/>
  <c r="G705" i="19" s="1"/>
  <c r="J704" i="1"/>
  <c r="H705" i="19" s="1"/>
  <c r="K704" i="1"/>
  <c r="I705" i="19" s="1"/>
  <c r="I803" i="28" s="1"/>
  <c r="M704" i="1"/>
  <c r="N704" i="1"/>
  <c r="Z704" i="1" s="1"/>
  <c r="O704" i="1"/>
  <c r="L705" i="19" s="1"/>
  <c r="B705" i="1"/>
  <c r="C705" i="1"/>
  <c r="C706" i="19" s="1"/>
  <c r="E705" i="1"/>
  <c r="D706" i="19" s="1"/>
  <c r="G705" i="1"/>
  <c r="H705" i="1"/>
  <c r="Q705" i="1" s="1"/>
  <c r="I705" i="1"/>
  <c r="G706" i="19" s="1"/>
  <c r="J705" i="1"/>
  <c r="K705" i="1"/>
  <c r="I706" i="19" s="1"/>
  <c r="I804" i="28" s="1"/>
  <c r="M705" i="1"/>
  <c r="J706" i="19" s="1"/>
  <c r="N705" i="1"/>
  <c r="K706" i="19" s="1"/>
  <c r="O705" i="1"/>
  <c r="AC705" i="1" s="1"/>
  <c r="B706" i="1"/>
  <c r="B707" i="19" s="1"/>
  <c r="C706" i="1"/>
  <c r="C707" i="19" s="1"/>
  <c r="E706" i="1"/>
  <c r="D707" i="19" s="1"/>
  <c r="G706" i="1"/>
  <c r="E707" i="19" s="1"/>
  <c r="H706" i="1"/>
  <c r="I706" i="1"/>
  <c r="G707" i="19" s="1"/>
  <c r="J706" i="1"/>
  <c r="H707" i="19" s="1"/>
  <c r="K706" i="1"/>
  <c r="I707" i="19" s="1"/>
  <c r="I805" i="28" s="1"/>
  <c r="M706" i="1"/>
  <c r="AA706" i="1" s="1"/>
  <c r="N706" i="1"/>
  <c r="O706" i="1"/>
  <c r="L707" i="19" s="1"/>
  <c r="B707" i="1"/>
  <c r="B708" i="19" s="1"/>
  <c r="C707" i="1"/>
  <c r="C708" i="19" s="1"/>
  <c r="E707" i="1"/>
  <c r="G707" i="1"/>
  <c r="E708" i="19" s="1"/>
  <c r="H707" i="1"/>
  <c r="AB707" i="1" s="1"/>
  <c r="I707" i="1"/>
  <c r="G708" i="19" s="1"/>
  <c r="J707" i="1"/>
  <c r="K707" i="1"/>
  <c r="I708" i="19" s="1"/>
  <c r="I806" i="28" s="1"/>
  <c r="M707" i="1"/>
  <c r="N707" i="1"/>
  <c r="Z707" i="1" s="1"/>
  <c r="O707" i="1"/>
  <c r="AC707" i="1" s="1"/>
  <c r="B708" i="1"/>
  <c r="C708" i="1"/>
  <c r="C709" i="19" s="1"/>
  <c r="E708" i="1"/>
  <c r="G708" i="1"/>
  <c r="E709" i="19" s="1"/>
  <c r="H708" i="1"/>
  <c r="I708" i="1"/>
  <c r="J708" i="1"/>
  <c r="K708" i="1"/>
  <c r="I709" i="19" s="1"/>
  <c r="I807" i="28" s="1"/>
  <c r="M708" i="1"/>
  <c r="AA708" i="1" s="1"/>
  <c r="N708" i="1"/>
  <c r="O708" i="1"/>
  <c r="AC708" i="1" s="1"/>
  <c r="B709" i="1"/>
  <c r="AQ710" i="1" s="1"/>
  <c r="C709" i="1"/>
  <c r="C710" i="19" s="1"/>
  <c r="C711" i="22" s="1"/>
  <c r="E709" i="1"/>
  <c r="AF710" i="1" s="1"/>
  <c r="G709" i="1"/>
  <c r="AG710" i="1" s="1"/>
  <c r="H709" i="1"/>
  <c r="F710" i="19" s="1"/>
  <c r="I709" i="1"/>
  <c r="G710" i="19" s="1"/>
  <c r="G810" i="28" s="1"/>
  <c r="J709" i="1"/>
  <c r="K709" i="1"/>
  <c r="I710" i="19" s="1"/>
  <c r="I808" i="28" s="1"/>
  <c r="M709" i="1"/>
  <c r="J710" i="19" s="1"/>
  <c r="I711" i="21" s="1"/>
  <c r="N709" i="1"/>
  <c r="K710" i="19" s="1"/>
  <c r="O709" i="1"/>
  <c r="AX710" i="1" s="1"/>
  <c r="M821" i="28" l="1"/>
  <c r="N857" i="28"/>
  <c r="M857" i="28"/>
  <c r="N849" i="28"/>
  <c r="M849" i="28"/>
  <c r="M829" i="28"/>
  <c r="N834" i="28"/>
  <c r="D841" i="28"/>
  <c r="M834" i="28"/>
  <c r="AN711" i="1"/>
  <c r="G833" i="28"/>
  <c r="L833" i="28"/>
  <c r="F833" i="28"/>
  <c r="K833" i="28"/>
  <c r="M828" i="28"/>
  <c r="N828" i="28"/>
  <c r="E833" i="28"/>
  <c r="M832" i="28"/>
  <c r="N832" i="28"/>
  <c r="J833" i="28"/>
  <c r="N826" i="28"/>
  <c r="D833" i="28"/>
  <c r="M826" i="28"/>
  <c r="M827" i="28"/>
  <c r="N827" i="28"/>
  <c r="B833" i="28"/>
  <c r="N831" i="28"/>
  <c r="M831" i="28"/>
  <c r="H833" i="28"/>
  <c r="H713" i="21"/>
  <c r="M819" i="28"/>
  <c r="G714" i="21"/>
  <c r="N821" i="28"/>
  <c r="F717" i="23"/>
  <c r="F712" i="21"/>
  <c r="I713" i="23"/>
  <c r="H717" i="22"/>
  <c r="K818" i="28"/>
  <c r="K825" i="28" s="1"/>
  <c r="J718" i="21"/>
  <c r="I717" i="23"/>
  <c r="B825" i="28"/>
  <c r="M824" i="28"/>
  <c r="N824" i="28"/>
  <c r="B717" i="23"/>
  <c r="M820" i="28"/>
  <c r="N820" i="28"/>
  <c r="D718" i="21"/>
  <c r="M822" i="28"/>
  <c r="N822" i="28"/>
  <c r="L816" i="28"/>
  <c r="G717" i="23"/>
  <c r="I718" i="21"/>
  <c r="I718" i="22"/>
  <c r="J818" i="28"/>
  <c r="J825" i="28" s="1"/>
  <c r="F818" i="28"/>
  <c r="F825" i="28" s="1"/>
  <c r="E718" i="21"/>
  <c r="D718" i="22"/>
  <c r="H818" i="28"/>
  <c r="H825" i="28" s="1"/>
  <c r="H718" i="21"/>
  <c r="H718" i="22"/>
  <c r="K718" i="22"/>
  <c r="L818" i="28"/>
  <c r="L825" i="28" s="1"/>
  <c r="K718" i="21"/>
  <c r="AN713" i="1"/>
  <c r="G718" i="22"/>
  <c r="G718" i="21"/>
  <c r="G818" i="28"/>
  <c r="G825" i="28" s="1"/>
  <c r="F718" i="22"/>
  <c r="E718" i="22"/>
  <c r="D818" i="28"/>
  <c r="AN717" i="1"/>
  <c r="F718" i="21"/>
  <c r="AO717" i="1"/>
  <c r="BA717" i="1"/>
  <c r="E818" i="28"/>
  <c r="E825" i="28" s="1"/>
  <c r="F714" i="21"/>
  <c r="O713" i="19"/>
  <c r="J715" i="21"/>
  <c r="J711" i="22"/>
  <c r="N716" i="19"/>
  <c r="J716" i="21"/>
  <c r="H715" i="23"/>
  <c r="BG707" i="1"/>
  <c r="AN714" i="1"/>
  <c r="K815" i="28"/>
  <c r="J716" i="22"/>
  <c r="B812" i="28"/>
  <c r="G813" i="28"/>
  <c r="J715" i="22"/>
  <c r="H717" i="21"/>
  <c r="M717" i="19"/>
  <c r="E815" i="28"/>
  <c r="B713" i="22"/>
  <c r="H711" i="23"/>
  <c r="K814" i="28"/>
  <c r="J711" i="21"/>
  <c r="F813" i="28"/>
  <c r="AG705" i="1"/>
  <c r="H713" i="22"/>
  <c r="J816" i="28"/>
  <c r="D811" i="28"/>
  <c r="M811" i="28" s="1"/>
  <c r="Z709" i="1"/>
  <c r="BA713" i="1"/>
  <c r="H812" i="28"/>
  <c r="G711" i="23"/>
  <c r="F711" i="23"/>
  <c r="AL710" i="1"/>
  <c r="C810" i="28"/>
  <c r="C817" i="28" s="1"/>
  <c r="I711" i="22"/>
  <c r="AN716" i="1"/>
  <c r="F712" i="22"/>
  <c r="AW710" i="1"/>
  <c r="AO710" i="1"/>
  <c r="K812" i="28"/>
  <c r="J713" i="21"/>
  <c r="J713" i="22"/>
  <c r="H713" i="23"/>
  <c r="D716" i="21"/>
  <c r="D716" i="22"/>
  <c r="D815" i="28"/>
  <c r="B716" i="23"/>
  <c r="C716" i="23"/>
  <c r="D715" i="22"/>
  <c r="B715" i="23"/>
  <c r="D715" i="21"/>
  <c r="C715" i="23"/>
  <c r="D814" i="28"/>
  <c r="I714" i="23"/>
  <c r="K714" i="22"/>
  <c r="L813" i="28"/>
  <c r="K714" i="21"/>
  <c r="D715" i="23"/>
  <c r="F715" i="21"/>
  <c r="F715" i="22"/>
  <c r="F814" i="28"/>
  <c r="O715" i="19"/>
  <c r="I715" i="22"/>
  <c r="J814" i="28"/>
  <c r="G715" i="23"/>
  <c r="I715" i="21"/>
  <c r="N713" i="19"/>
  <c r="E812" i="28"/>
  <c r="E713" i="22"/>
  <c r="E714" i="22"/>
  <c r="E713" i="21"/>
  <c r="K813" i="28"/>
  <c r="H816" i="28"/>
  <c r="B815" i="28"/>
  <c r="B813" i="28"/>
  <c r="B714" i="22"/>
  <c r="B714" i="21"/>
  <c r="D712" i="22"/>
  <c r="B711" i="23"/>
  <c r="C711" i="23"/>
  <c r="I715" i="23"/>
  <c r="K715" i="21"/>
  <c r="L814" i="28"/>
  <c r="K715" i="22"/>
  <c r="I717" i="22"/>
  <c r="F712" i="23"/>
  <c r="H712" i="21"/>
  <c r="H712" i="22"/>
  <c r="H811" i="28"/>
  <c r="J714" i="22"/>
  <c r="G711" i="21"/>
  <c r="N717" i="19"/>
  <c r="E717" i="22"/>
  <c r="E717" i="21"/>
  <c r="E816" i="28"/>
  <c r="D714" i="21"/>
  <c r="D813" i="28"/>
  <c r="N813" i="28" s="1"/>
  <c r="B714" i="23"/>
  <c r="D714" i="22"/>
  <c r="C714" i="23"/>
  <c r="E714" i="23"/>
  <c r="O717" i="19"/>
  <c r="G816" i="28"/>
  <c r="G717" i="21"/>
  <c r="E717" i="23"/>
  <c r="G717" i="22"/>
  <c r="B710" i="19"/>
  <c r="AE710" i="1"/>
  <c r="AN710" i="1" s="1"/>
  <c r="AK710" i="1"/>
  <c r="K810" i="28"/>
  <c r="D711" i="23"/>
  <c r="F711" i="21"/>
  <c r="F711" i="22"/>
  <c r="F810" i="28"/>
  <c r="B716" i="21"/>
  <c r="E814" i="28"/>
  <c r="E715" i="21"/>
  <c r="E715" i="22"/>
  <c r="E716" i="22"/>
  <c r="E716" i="21"/>
  <c r="J714" i="21"/>
  <c r="J712" i="22"/>
  <c r="K811" i="28"/>
  <c r="H712" i="23"/>
  <c r="J712" i="21"/>
  <c r="H715" i="21"/>
  <c r="G815" i="28"/>
  <c r="G716" i="22"/>
  <c r="E716" i="23"/>
  <c r="M716" i="19"/>
  <c r="G716" i="21"/>
  <c r="H714" i="23"/>
  <c r="E711" i="23"/>
  <c r="BG708" i="1"/>
  <c r="AR710" i="1"/>
  <c r="AN715" i="1"/>
  <c r="D717" i="23"/>
  <c r="F816" i="28"/>
  <c r="F717" i="21"/>
  <c r="F717" i="22"/>
  <c r="AH710" i="1"/>
  <c r="J813" i="28"/>
  <c r="G714" i="23"/>
  <c r="O714" i="19"/>
  <c r="I714" i="21"/>
  <c r="I714" i="22"/>
  <c r="L815" i="28"/>
  <c r="I716" i="23"/>
  <c r="K716" i="21"/>
  <c r="K717" i="21"/>
  <c r="K716" i="22"/>
  <c r="F716" i="23"/>
  <c r="H716" i="21"/>
  <c r="H716" i="22"/>
  <c r="H815" i="28"/>
  <c r="J812" i="28"/>
  <c r="I713" i="21"/>
  <c r="I713" i="22"/>
  <c r="G713" i="23"/>
  <c r="D717" i="21"/>
  <c r="J717" i="21"/>
  <c r="J717" i="22"/>
  <c r="H717" i="23"/>
  <c r="K816" i="28"/>
  <c r="G711" i="22"/>
  <c r="AI710" i="1"/>
  <c r="AU710" i="1"/>
  <c r="H716" i="23"/>
  <c r="O716" i="19"/>
  <c r="I716" i="21"/>
  <c r="I717" i="21"/>
  <c r="J815" i="28"/>
  <c r="G716" i="23"/>
  <c r="I716" i="22"/>
  <c r="BE703" i="1"/>
  <c r="AJ710" i="1"/>
  <c r="D713" i="23"/>
  <c r="F713" i="21"/>
  <c r="F713" i="22"/>
  <c r="F812" i="28"/>
  <c r="F811" i="28"/>
  <c r="E813" i="28"/>
  <c r="F714" i="22"/>
  <c r="E715" i="23"/>
  <c r="D716" i="23"/>
  <c r="F716" i="22"/>
  <c r="F815" i="28"/>
  <c r="F716" i="21"/>
  <c r="J810" i="28"/>
  <c r="D816" i="28"/>
  <c r="F715" i="23"/>
  <c r="G812" i="28"/>
  <c r="G713" i="21"/>
  <c r="M713" i="19"/>
  <c r="G713" i="22"/>
  <c r="E713" i="23"/>
  <c r="N714" i="19"/>
  <c r="H714" i="21"/>
  <c r="H813" i="28"/>
  <c r="F714" i="23"/>
  <c r="H714" i="22"/>
  <c r="B715" i="21"/>
  <c r="B715" i="22"/>
  <c r="B814" i="28"/>
  <c r="D717" i="22"/>
  <c r="H715" i="22"/>
  <c r="AT710" i="1"/>
  <c r="BA714" i="1"/>
  <c r="AV710" i="1"/>
  <c r="AS710" i="1"/>
  <c r="G811" i="28"/>
  <c r="G712" i="22"/>
  <c r="E712" i="23"/>
  <c r="G712" i="21"/>
  <c r="M712" i="19"/>
  <c r="E714" i="21"/>
  <c r="D714" i="23"/>
  <c r="C711" i="21"/>
  <c r="D713" i="22"/>
  <c r="B713" i="23"/>
  <c r="C713" i="23"/>
  <c r="D812" i="28"/>
  <c r="D713" i="21"/>
  <c r="N715" i="19"/>
  <c r="I711" i="23"/>
  <c r="K712" i="22"/>
  <c r="K712" i="21"/>
  <c r="K717" i="22"/>
  <c r="BA715" i="1"/>
  <c r="AO715" i="1"/>
  <c r="AO711" i="1"/>
  <c r="BA711" i="1"/>
  <c r="BA712" i="1"/>
  <c r="AO712" i="1"/>
  <c r="BA716" i="1"/>
  <c r="AO716" i="1"/>
  <c r="AN712" i="1"/>
  <c r="AA709" i="1"/>
  <c r="AF705" i="1"/>
  <c r="AO705" i="1" s="1"/>
  <c r="BG704" i="1"/>
  <c r="BB704" i="1"/>
  <c r="AC704" i="1"/>
  <c r="L706" i="19"/>
  <c r="L804" i="28" s="1"/>
  <c r="AU705" i="1"/>
  <c r="R705" i="1"/>
  <c r="Z705" i="1"/>
  <c r="BI704" i="1"/>
  <c r="AT706" i="1"/>
  <c r="AZ703" i="1"/>
  <c r="R703" i="1"/>
  <c r="AE706" i="1"/>
  <c r="AK705" i="1"/>
  <c r="BF704" i="1"/>
  <c r="BI709" i="1"/>
  <c r="BB708" i="1"/>
  <c r="BD707" i="1"/>
  <c r="BJ707" i="1"/>
  <c r="AB705" i="1"/>
  <c r="AH704" i="1"/>
  <c r="AB709" i="1"/>
  <c r="AK708" i="1"/>
  <c r="K708" i="19"/>
  <c r="AE708" i="1"/>
  <c r="AT707" i="1"/>
  <c r="AH706" i="1"/>
  <c r="BD708" i="1"/>
  <c r="AG707" i="1"/>
  <c r="BI706" i="1"/>
  <c r="Q709" i="1"/>
  <c r="R709" i="1" s="1"/>
  <c r="AS709" i="1"/>
  <c r="AQ708" i="1"/>
  <c r="BE706" i="1"/>
  <c r="AT709" i="1"/>
  <c r="AV708" i="1"/>
  <c r="BH707" i="1"/>
  <c r="BD706" i="1"/>
  <c r="AK704" i="1"/>
  <c r="BJ703" i="1"/>
  <c r="K704" i="19"/>
  <c r="AQ709" i="1"/>
  <c r="AS708" i="1"/>
  <c r="AI708" i="1"/>
  <c r="Q707" i="1"/>
  <c r="R707" i="1" s="1"/>
  <c r="BB706" i="1"/>
  <c r="BH705" i="1"/>
  <c r="AS705" i="1"/>
  <c r="AW704" i="1"/>
  <c r="H709" i="19"/>
  <c r="N709" i="19" s="1"/>
  <c r="AK709" i="1"/>
  <c r="AR708" i="1"/>
  <c r="BE707" i="1"/>
  <c r="AV706" i="1"/>
  <c r="AZ705" i="1"/>
  <c r="AR705" i="1"/>
  <c r="AS704" i="1"/>
  <c r="BH703" i="1"/>
  <c r="AG709" i="1"/>
  <c r="BJ708" i="1"/>
  <c r="AH708" i="1"/>
  <c r="AX707" i="1"/>
  <c r="AS706" i="1"/>
  <c r="BH706" i="1"/>
  <c r="AX705" i="1"/>
  <c r="AR704" i="1"/>
  <c r="BG703" i="1"/>
  <c r="BI708" i="1"/>
  <c r="BH709" i="1"/>
  <c r="AQ707" i="1"/>
  <c r="BJ706" i="1"/>
  <c r="AU709" i="1"/>
  <c r="AW708" i="1"/>
  <c r="AF707" i="1"/>
  <c r="AO707" i="1" s="1"/>
  <c r="AA707" i="1"/>
  <c r="I705" i="23"/>
  <c r="AC709" i="1"/>
  <c r="L710" i="19"/>
  <c r="L810" i="28" s="1"/>
  <c r="AX709" i="1"/>
  <c r="C710" i="21"/>
  <c r="C710" i="22"/>
  <c r="C808" i="28"/>
  <c r="M708" i="19"/>
  <c r="G708" i="21"/>
  <c r="G708" i="22"/>
  <c r="G806" i="28"/>
  <c r="AK706" i="1"/>
  <c r="BF706" i="1"/>
  <c r="AW706" i="1"/>
  <c r="K707" i="19"/>
  <c r="E706" i="23"/>
  <c r="G706" i="21"/>
  <c r="G804" i="28"/>
  <c r="G706" i="22"/>
  <c r="AR709" i="1"/>
  <c r="AF709" i="1"/>
  <c r="AO709" i="1" s="1"/>
  <c r="AZ709" i="1"/>
  <c r="BC709" i="1"/>
  <c r="D710" i="19"/>
  <c r="H710" i="23" s="1"/>
  <c r="C705" i="22"/>
  <c r="C803" i="28"/>
  <c r="C705" i="21"/>
  <c r="AQ704" i="1"/>
  <c r="AE704" i="1"/>
  <c r="AQ705" i="1"/>
  <c r="B705" i="19"/>
  <c r="B705" i="23" s="1"/>
  <c r="I809" i="28"/>
  <c r="E709" i="21"/>
  <c r="E709" i="22"/>
  <c r="E807" i="28"/>
  <c r="B708" i="21"/>
  <c r="B806" i="28"/>
  <c r="B708" i="22"/>
  <c r="BI703" i="1"/>
  <c r="H704" i="19"/>
  <c r="H705" i="21" s="1"/>
  <c r="BD703" i="1"/>
  <c r="AI704" i="1"/>
  <c r="M704" i="19"/>
  <c r="C708" i="21"/>
  <c r="C707" i="21"/>
  <c r="C707" i="22"/>
  <c r="C805" i="28"/>
  <c r="C705" i="23"/>
  <c r="D804" i="28"/>
  <c r="E806" i="28"/>
  <c r="E708" i="22"/>
  <c r="E708" i="21"/>
  <c r="AA704" i="1"/>
  <c r="BE704" i="1"/>
  <c r="BJ704" i="1"/>
  <c r="J705" i="19"/>
  <c r="I706" i="22" s="1"/>
  <c r="AV704" i="1"/>
  <c r="AJ705" i="1"/>
  <c r="F705" i="23"/>
  <c r="BH708" i="1"/>
  <c r="G709" i="19"/>
  <c r="G710" i="22" s="1"/>
  <c r="N707" i="19"/>
  <c r="F707" i="23"/>
  <c r="H706" i="23"/>
  <c r="C706" i="22"/>
  <c r="C706" i="21"/>
  <c r="C804" i="28"/>
  <c r="G706" i="23"/>
  <c r="M705" i="19"/>
  <c r="E705" i="23"/>
  <c r="G705" i="22"/>
  <c r="G803" i="28"/>
  <c r="G705" i="21"/>
  <c r="BG709" i="1"/>
  <c r="C709" i="22"/>
  <c r="C807" i="28"/>
  <c r="C709" i="21"/>
  <c r="BI707" i="1"/>
  <c r="H708" i="19"/>
  <c r="AU707" i="1"/>
  <c r="I707" i="23"/>
  <c r="K707" i="22"/>
  <c r="D805" i="28"/>
  <c r="D707" i="21"/>
  <c r="B707" i="23"/>
  <c r="D707" i="22"/>
  <c r="C707" i="23"/>
  <c r="BI705" i="1"/>
  <c r="AI706" i="1"/>
  <c r="BC705" i="1"/>
  <c r="H706" i="19"/>
  <c r="BD705" i="1"/>
  <c r="E705" i="21"/>
  <c r="E705" i="22"/>
  <c r="E803" i="28"/>
  <c r="G805" i="28"/>
  <c r="AH705" i="1"/>
  <c r="H710" i="19"/>
  <c r="L709" i="19"/>
  <c r="D709" i="19"/>
  <c r="G707" i="21"/>
  <c r="C708" i="22"/>
  <c r="C706" i="23"/>
  <c r="C806" i="28"/>
  <c r="M707" i="19"/>
  <c r="K706" i="22"/>
  <c r="K709" i="19"/>
  <c r="J710" i="21" s="1"/>
  <c r="F708" i="19"/>
  <c r="J707" i="19"/>
  <c r="K705" i="19"/>
  <c r="J706" i="22" s="1"/>
  <c r="F704" i="19"/>
  <c r="BF708" i="1"/>
  <c r="AC706" i="1"/>
  <c r="AE705" i="1"/>
  <c r="J709" i="19"/>
  <c r="I710" i="22" s="1"/>
  <c r="B709" i="19"/>
  <c r="F706" i="19"/>
  <c r="BE708" i="1"/>
  <c r="E710" i="19"/>
  <c r="L708" i="19"/>
  <c r="D708" i="19"/>
  <c r="E708" i="23" s="1"/>
  <c r="E706" i="19"/>
  <c r="M706" i="19" s="1"/>
  <c r="L704" i="19"/>
  <c r="K705" i="22" s="1"/>
  <c r="D704" i="19"/>
  <c r="D705" i="22" s="1"/>
  <c r="D706" i="22"/>
  <c r="BD709" i="1"/>
  <c r="AJ709" i="1"/>
  <c r="AH709" i="1"/>
  <c r="AZ707" i="1"/>
  <c r="BG706" i="1"/>
  <c r="AR706" i="1"/>
  <c r="AE707" i="1"/>
  <c r="AT705" i="1"/>
  <c r="AA705" i="1"/>
  <c r="AB703" i="1"/>
  <c r="J708" i="19"/>
  <c r="F707" i="19"/>
  <c r="J704" i="19"/>
  <c r="D706" i="21"/>
  <c r="N705" i="19"/>
  <c r="Z708" i="1"/>
  <c r="AL706" i="1"/>
  <c r="AU704" i="1"/>
  <c r="F709" i="19"/>
  <c r="B706" i="19"/>
  <c r="B706" i="23" s="1"/>
  <c r="F705" i="19"/>
  <c r="G707" i="22"/>
  <c r="E707" i="23"/>
  <c r="AG708" i="1"/>
  <c r="BG705" i="1"/>
  <c r="BH704" i="1"/>
  <c r="AG704" i="1"/>
  <c r="AK707" i="1"/>
  <c r="AL708" i="1"/>
  <c r="AL704" i="1"/>
  <c r="BC703" i="1"/>
  <c r="AW709" i="1"/>
  <c r="AE709" i="1"/>
  <c r="AU708" i="1"/>
  <c r="AB708" i="1"/>
  <c r="BB707" i="1"/>
  <c r="AS707" i="1"/>
  <c r="AI707" i="1"/>
  <c r="AZ706" i="1"/>
  <c r="AQ706" i="1"/>
  <c r="AG706" i="1"/>
  <c r="Q706" i="1"/>
  <c r="R706" i="1" s="1"/>
  <c r="BF705" i="1"/>
  <c r="AW705" i="1"/>
  <c r="BD704" i="1"/>
  <c r="AB704" i="1"/>
  <c r="BB703" i="1"/>
  <c r="Z706" i="1"/>
  <c r="BC707" i="1"/>
  <c r="AJ707" i="1"/>
  <c r="BF709" i="1"/>
  <c r="BE709" i="1"/>
  <c r="AV709" i="1"/>
  <c r="AL709" i="1"/>
  <c r="BC708" i="1"/>
  <c r="AT708" i="1"/>
  <c r="AJ708" i="1"/>
  <c r="AR707" i="1"/>
  <c r="AH707" i="1"/>
  <c r="AX706" i="1"/>
  <c r="AF706" i="1"/>
  <c r="BE705" i="1"/>
  <c r="AV705" i="1"/>
  <c r="AL705" i="1"/>
  <c r="BC704" i="1"/>
  <c r="AT704" i="1"/>
  <c r="AJ704" i="1"/>
  <c r="BJ709" i="1"/>
  <c r="BB709" i="1"/>
  <c r="AI709" i="1"/>
  <c r="AZ708" i="1"/>
  <c r="Q708" i="1"/>
  <c r="R708" i="1" s="1"/>
  <c r="BF707" i="1"/>
  <c r="AW707" i="1"/>
  <c r="AU706" i="1"/>
  <c r="AB706" i="1"/>
  <c r="BJ705" i="1"/>
  <c r="BB705" i="1"/>
  <c r="AI705" i="1"/>
  <c r="AZ704" i="1"/>
  <c r="Q704" i="1"/>
  <c r="R704" i="1" s="1"/>
  <c r="BF703" i="1"/>
  <c r="AX708" i="1"/>
  <c r="AF708" i="1"/>
  <c r="AV707" i="1"/>
  <c r="AL707" i="1"/>
  <c r="BC706" i="1"/>
  <c r="AJ706" i="1"/>
  <c r="AX704" i="1"/>
  <c r="AF704" i="1"/>
  <c r="B696" i="1"/>
  <c r="C696" i="1"/>
  <c r="C697" i="19" s="1"/>
  <c r="E696" i="1"/>
  <c r="D697" i="19" s="1"/>
  <c r="G696" i="1"/>
  <c r="E697" i="19" s="1"/>
  <c r="H696" i="1"/>
  <c r="F697" i="19" s="1"/>
  <c r="I696" i="1"/>
  <c r="J696" i="1"/>
  <c r="K696" i="1"/>
  <c r="I697" i="19" s="1"/>
  <c r="I794" i="28" s="1"/>
  <c r="M696" i="1"/>
  <c r="AA696" i="1" s="1"/>
  <c r="N696" i="1"/>
  <c r="K697" i="19" s="1"/>
  <c r="O696" i="1"/>
  <c r="AC696" i="1" s="1"/>
  <c r="B697" i="1"/>
  <c r="C697" i="1"/>
  <c r="C698" i="19" s="1"/>
  <c r="E697" i="1"/>
  <c r="G697" i="1"/>
  <c r="E698" i="19" s="1"/>
  <c r="H697" i="1"/>
  <c r="F698" i="19" s="1"/>
  <c r="I697" i="1"/>
  <c r="J697" i="1"/>
  <c r="K697" i="1"/>
  <c r="I698" i="19" s="1"/>
  <c r="I795" i="28" s="1"/>
  <c r="M697" i="1"/>
  <c r="J698" i="19" s="1"/>
  <c r="N697" i="1"/>
  <c r="O697" i="1"/>
  <c r="L698" i="19" s="1"/>
  <c r="B698" i="1"/>
  <c r="B699" i="19" s="1"/>
  <c r="C698" i="1"/>
  <c r="C699" i="19" s="1"/>
  <c r="E698" i="1"/>
  <c r="D699" i="19" s="1"/>
  <c r="G698" i="1"/>
  <c r="H698" i="1"/>
  <c r="F699" i="19" s="1"/>
  <c r="I698" i="1"/>
  <c r="G699" i="19" s="1"/>
  <c r="J698" i="1"/>
  <c r="K698" i="1"/>
  <c r="I699" i="19" s="1"/>
  <c r="I796" i="28" s="1"/>
  <c r="M698" i="1"/>
  <c r="J699" i="19" s="1"/>
  <c r="N698" i="1"/>
  <c r="Z698" i="1" s="1"/>
  <c r="O698" i="1"/>
  <c r="L699" i="19" s="1"/>
  <c r="B699" i="1"/>
  <c r="B700" i="19" s="1"/>
  <c r="C699" i="1"/>
  <c r="C700" i="19" s="1"/>
  <c r="E699" i="1"/>
  <c r="D700" i="19" s="1"/>
  <c r="G699" i="1"/>
  <c r="H699" i="1"/>
  <c r="F700" i="19" s="1"/>
  <c r="I699" i="1"/>
  <c r="J699" i="1"/>
  <c r="K699" i="1"/>
  <c r="I700" i="19" s="1"/>
  <c r="I797" i="28" s="1"/>
  <c r="M699" i="1"/>
  <c r="J700" i="19" s="1"/>
  <c r="N699" i="1"/>
  <c r="O699" i="1"/>
  <c r="B700" i="1"/>
  <c r="C700" i="1"/>
  <c r="C701" i="19" s="1"/>
  <c r="E700" i="1"/>
  <c r="D701" i="19" s="1"/>
  <c r="G700" i="1"/>
  <c r="H700" i="1"/>
  <c r="I700" i="1"/>
  <c r="J700" i="1"/>
  <c r="K700" i="1"/>
  <c r="I701" i="19" s="1"/>
  <c r="I798" i="28" s="1"/>
  <c r="M700" i="1"/>
  <c r="N700" i="1"/>
  <c r="O700" i="1"/>
  <c r="L701" i="19" s="1"/>
  <c r="B701" i="1"/>
  <c r="B702" i="19" s="1"/>
  <c r="C701" i="1"/>
  <c r="C702" i="19" s="1"/>
  <c r="E701" i="1"/>
  <c r="D702" i="19" s="1"/>
  <c r="G701" i="1"/>
  <c r="H701" i="1"/>
  <c r="AB701" i="1" s="1"/>
  <c r="I701" i="1"/>
  <c r="G702" i="19" s="1"/>
  <c r="J701" i="1"/>
  <c r="K701" i="1"/>
  <c r="I702" i="19" s="1"/>
  <c r="I799" i="28" s="1"/>
  <c r="M701" i="1"/>
  <c r="J702" i="19" s="1"/>
  <c r="N701" i="1"/>
  <c r="K702" i="19" s="1"/>
  <c r="O701" i="1"/>
  <c r="L702" i="19" s="1"/>
  <c r="B702" i="1"/>
  <c r="C702" i="1"/>
  <c r="C703" i="19" s="1"/>
  <c r="C704" i="21" s="1"/>
  <c r="E702" i="1"/>
  <c r="AF703" i="1" s="1"/>
  <c r="G702" i="1"/>
  <c r="AS703" i="1" s="1"/>
  <c r="H702" i="1"/>
  <c r="I702" i="1"/>
  <c r="J702" i="1"/>
  <c r="H703" i="19" s="1"/>
  <c r="K702" i="1"/>
  <c r="I703" i="19" s="1"/>
  <c r="I800" i="28" s="1"/>
  <c r="M702" i="1"/>
  <c r="N702" i="1"/>
  <c r="O702" i="1"/>
  <c r="AC702" i="1" s="1"/>
  <c r="B689" i="1"/>
  <c r="C689" i="1"/>
  <c r="C690" i="19" s="1"/>
  <c r="E689" i="1"/>
  <c r="D690" i="19" s="1"/>
  <c r="G689" i="1"/>
  <c r="E690" i="19" s="1"/>
  <c r="H689" i="1"/>
  <c r="F690" i="19" s="1"/>
  <c r="I689" i="1"/>
  <c r="J689" i="1"/>
  <c r="K689" i="1"/>
  <c r="I690" i="19" s="1"/>
  <c r="I786" i="28" s="1"/>
  <c r="M689" i="1"/>
  <c r="J690" i="19" s="1"/>
  <c r="N689" i="1"/>
  <c r="K690" i="19" s="1"/>
  <c r="O689" i="1"/>
  <c r="L690" i="19" s="1"/>
  <c r="B690" i="1"/>
  <c r="B691" i="19" s="1"/>
  <c r="C690" i="1"/>
  <c r="C691" i="19" s="1"/>
  <c r="E690" i="1"/>
  <c r="G690" i="1"/>
  <c r="E691" i="19" s="1"/>
  <c r="H690" i="1"/>
  <c r="I690" i="1"/>
  <c r="G691" i="19" s="1"/>
  <c r="J690" i="1"/>
  <c r="H691" i="19" s="1"/>
  <c r="K690" i="1"/>
  <c r="I691" i="19" s="1"/>
  <c r="I787" i="28" s="1"/>
  <c r="M690" i="1"/>
  <c r="J691" i="19" s="1"/>
  <c r="N690" i="1"/>
  <c r="Z690" i="1" s="1"/>
  <c r="O690" i="1"/>
  <c r="L691" i="19" s="1"/>
  <c r="B691" i="1"/>
  <c r="B692" i="19" s="1"/>
  <c r="C691" i="1"/>
  <c r="C692" i="19" s="1"/>
  <c r="E691" i="1"/>
  <c r="G691" i="1"/>
  <c r="H691" i="1"/>
  <c r="F692" i="19" s="1"/>
  <c r="I691" i="1"/>
  <c r="G692" i="19" s="1"/>
  <c r="J691" i="1"/>
  <c r="K691" i="1"/>
  <c r="I692" i="19" s="1"/>
  <c r="I788" i="28" s="1"/>
  <c r="M691" i="1"/>
  <c r="N691" i="1"/>
  <c r="Z691" i="1" s="1"/>
  <c r="O691" i="1"/>
  <c r="L692" i="19" s="1"/>
  <c r="B692" i="1"/>
  <c r="B693" i="19" s="1"/>
  <c r="C692" i="1"/>
  <c r="C693" i="19" s="1"/>
  <c r="E692" i="1"/>
  <c r="G692" i="1"/>
  <c r="H692" i="1"/>
  <c r="AB692" i="1" s="1"/>
  <c r="I692" i="1"/>
  <c r="G693" i="19" s="1"/>
  <c r="J692" i="1"/>
  <c r="K692" i="1"/>
  <c r="I693" i="19" s="1"/>
  <c r="I789" i="28" s="1"/>
  <c r="M692" i="1"/>
  <c r="J693" i="19" s="1"/>
  <c r="N692" i="1"/>
  <c r="K693" i="19" s="1"/>
  <c r="O692" i="1"/>
  <c r="L693" i="19" s="1"/>
  <c r="B693" i="1"/>
  <c r="C693" i="1"/>
  <c r="C694" i="19" s="1"/>
  <c r="E693" i="1"/>
  <c r="D694" i="19" s="1"/>
  <c r="G693" i="1"/>
  <c r="E694" i="19" s="1"/>
  <c r="H693" i="1"/>
  <c r="I693" i="1"/>
  <c r="J693" i="1"/>
  <c r="K693" i="1"/>
  <c r="I694" i="19" s="1"/>
  <c r="I790" i="28" s="1"/>
  <c r="M693" i="1"/>
  <c r="J694" i="19" s="1"/>
  <c r="N693" i="1"/>
  <c r="K694" i="19" s="1"/>
  <c r="O693" i="1"/>
  <c r="AC693" i="1" s="1"/>
  <c r="B694" i="1"/>
  <c r="C694" i="1"/>
  <c r="C695" i="19" s="1"/>
  <c r="E694" i="1"/>
  <c r="D695" i="19" s="1"/>
  <c r="G694" i="1"/>
  <c r="H694" i="1"/>
  <c r="F695" i="19" s="1"/>
  <c r="I694" i="1"/>
  <c r="G695" i="19" s="1"/>
  <c r="J694" i="1"/>
  <c r="K694" i="1"/>
  <c r="I695" i="19" s="1"/>
  <c r="I791" i="28" s="1"/>
  <c r="M694" i="1"/>
  <c r="AA694" i="1" s="1"/>
  <c r="N694" i="1"/>
  <c r="O694" i="1"/>
  <c r="L695" i="19" s="1"/>
  <c r="B695" i="1"/>
  <c r="C695" i="1"/>
  <c r="C696" i="19" s="1"/>
  <c r="E695" i="1"/>
  <c r="G695" i="1"/>
  <c r="E696" i="19" s="1"/>
  <c r="H695" i="1"/>
  <c r="I695" i="1"/>
  <c r="J695" i="1"/>
  <c r="H696" i="19" s="1"/>
  <c r="K695" i="1"/>
  <c r="I696" i="19" s="1"/>
  <c r="I792" i="28" s="1"/>
  <c r="M695" i="1"/>
  <c r="J696" i="19" s="1"/>
  <c r="N695" i="1"/>
  <c r="Z695" i="1" s="1"/>
  <c r="O695" i="1"/>
  <c r="M841" i="28" l="1"/>
  <c r="N841" i="28"/>
  <c r="BG699" i="1"/>
  <c r="N833" i="28"/>
  <c r="M833" i="28"/>
  <c r="M818" i="28"/>
  <c r="N818" i="28"/>
  <c r="D825" i="28"/>
  <c r="M825" i="28" s="1"/>
  <c r="AN708" i="1"/>
  <c r="K711" i="22"/>
  <c r="N811" i="28"/>
  <c r="K711" i="21"/>
  <c r="M813" i="28"/>
  <c r="G817" i="28"/>
  <c r="L817" i="28"/>
  <c r="M816" i="28"/>
  <c r="N816" i="28"/>
  <c r="B711" i="21"/>
  <c r="B810" i="28"/>
  <c r="B817" i="28" s="1"/>
  <c r="B711" i="22"/>
  <c r="J817" i="28"/>
  <c r="F817" i="28"/>
  <c r="E810" i="28"/>
  <c r="E817" i="28" s="1"/>
  <c r="E711" i="22"/>
  <c r="E711" i="21"/>
  <c r="D711" i="21"/>
  <c r="D810" i="28"/>
  <c r="K817" i="28"/>
  <c r="H810" i="28"/>
  <c r="H817" i="28" s="1"/>
  <c r="H711" i="21"/>
  <c r="H711" i="22"/>
  <c r="M812" i="28"/>
  <c r="N812" i="28"/>
  <c r="D711" i="22"/>
  <c r="M815" i="28"/>
  <c r="N815" i="28"/>
  <c r="BA710" i="1"/>
  <c r="M814" i="28"/>
  <c r="N814" i="28"/>
  <c r="AN705" i="1"/>
  <c r="K707" i="21"/>
  <c r="I706" i="23"/>
  <c r="K706" i="21"/>
  <c r="H705" i="22"/>
  <c r="L805" i="28"/>
  <c r="J804" i="28"/>
  <c r="H709" i="21"/>
  <c r="K806" i="28"/>
  <c r="G710" i="21"/>
  <c r="E710" i="23"/>
  <c r="G710" i="23"/>
  <c r="J708" i="22"/>
  <c r="H807" i="28"/>
  <c r="G808" i="28"/>
  <c r="F709" i="23"/>
  <c r="I710" i="21"/>
  <c r="D710" i="23"/>
  <c r="H803" i="28"/>
  <c r="AN707" i="1"/>
  <c r="C704" i="22"/>
  <c r="B707" i="22"/>
  <c r="AN709" i="1"/>
  <c r="J708" i="21"/>
  <c r="B707" i="21"/>
  <c r="E707" i="22"/>
  <c r="K705" i="21"/>
  <c r="E805" i="28"/>
  <c r="K808" i="28"/>
  <c r="O706" i="19"/>
  <c r="J710" i="22"/>
  <c r="AO703" i="1"/>
  <c r="D705" i="23"/>
  <c r="F705" i="21"/>
  <c r="F705" i="22"/>
  <c r="F803" i="28"/>
  <c r="L806" i="28"/>
  <c r="I708" i="23"/>
  <c r="K708" i="21"/>
  <c r="K708" i="22"/>
  <c r="B709" i="22"/>
  <c r="B807" i="28"/>
  <c r="B709" i="21"/>
  <c r="K709" i="22"/>
  <c r="L807" i="28"/>
  <c r="I709" i="23"/>
  <c r="K709" i="21"/>
  <c r="H706" i="22"/>
  <c r="F706" i="23"/>
  <c r="H804" i="28"/>
  <c r="N706" i="19"/>
  <c r="H706" i="21"/>
  <c r="N805" i="28"/>
  <c r="H708" i="23"/>
  <c r="H707" i="21"/>
  <c r="AK703" i="1"/>
  <c r="AW703" i="1"/>
  <c r="B706" i="21"/>
  <c r="B706" i="22"/>
  <c r="B804" i="28"/>
  <c r="M804" i="28" s="1"/>
  <c r="O704" i="19"/>
  <c r="G704" i="23"/>
  <c r="M710" i="19"/>
  <c r="E808" i="28"/>
  <c r="E710" i="21"/>
  <c r="E710" i="22"/>
  <c r="O709" i="19"/>
  <c r="J807" i="28"/>
  <c r="G709" i="23"/>
  <c r="I709" i="21"/>
  <c r="I709" i="22"/>
  <c r="D704" i="23"/>
  <c r="H710" i="22"/>
  <c r="F710" i="23"/>
  <c r="H808" i="28"/>
  <c r="N710" i="19"/>
  <c r="H710" i="21"/>
  <c r="H805" i="28"/>
  <c r="O710" i="19"/>
  <c r="BA707" i="1"/>
  <c r="E707" i="21"/>
  <c r="B808" i="28"/>
  <c r="B805" i="28"/>
  <c r="M805" i="28" s="1"/>
  <c r="AV703" i="1"/>
  <c r="AJ703" i="1"/>
  <c r="D709" i="23"/>
  <c r="F709" i="21"/>
  <c r="F709" i="22"/>
  <c r="F807" i="28"/>
  <c r="D707" i="23"/>
  <c r="F707" i="22"/>
  <c r="F805" i="28"/>
  <c r="F707" i="21"/>
  <c r="J705" i="22"/>
  <c r="K803" i="28"/>
  <c r="H705" i="23"/>
  <c r="J705" i="21"/>
  <c r="J706" i="21"/>
  <c r="D803" i="28"/>
  <c r="N803" i="28" s="1"/>
  <c r="B710" i="22"/>
  <c r="D808" i="28"/>
  <c r="D710" i="21"/>
  <c r="D710" i="22"/>
  <c r="B710" i="23"/>
  <c r="C710" i="23"/>
  <c r="L808" i="28"/>
  <c r="K710" i="21"/>
  <c r="K710" i="22"/>
  <c r="I710" i="23"/>
  <c r="BA705" i="1"/>
  <c r="O708" i="19"/>
  <c r="G708" i="23"/>
  <c r="I708" i="22"/>
  <c r="J806" i="28"/>
  <c r="I708" i="21"/>
  <c r="I707" i="21"/>
  <c r="O707" i="19"/>
  <c r="J805" i="28"/>
  <c r="G707" i="23"/>
  <c r="I707" i="22"/>
  <c r="F710" i="22"/>
  <c r="C802" i="28"/>
  <c r="C809" i="28" s="1"/>
  <c r="M709" i="19"/>
  <c r="E709" i="23"/>
  <c r="G709" i="21"/>
  <c r="G709" i="22"/>
  <c r="G807" i="28"/>
  <c r="AU703" i="1"/>
  <c r="B710" i="21"/>
  <c r="AQ703" i="1"/>
  <c r="AE703" i="1"/>
  <c r="BA703" i="1" s="1"/>
  <c r="B704" i="23"/>
  <c r="C704" i="23"/>
  <c r="D708" i="23"/>
  <c r="F708" i="21"/>
  <c r="F806" i="28"/>
  <c r="F708" i="22"/>
  <c r="D705" i="21"/>
  <c r="B705" i="22"/>
  <c r="B803" i="28"/>
  <c r="B705" i="21"/>
  <c r="AL703" i="1"/>
  <c r="AX703" i="1"/>
  <c r="I704" i="23"/>
  <c r="J709" i="22"/>
  <c r="K807" i="28"/>
  <c r="H709" i="23"/>
  <c r="J709" i="21"/>
  <c r="F710" i="21"/>
  <c r="O705" i="19"/>
  <c r="J803" i="28"/>
  <c r="G705" i="23"/>
  <c r="I705" i="21"/>
  <c r="I705" i="22"/>
  <c r="E704" i="23"/>
  <c r="K805" i="28"/>
  <c r="J707" i="21"/>
  <c r="H707" i="23"/>
  <c r="J707" i="22"/>
  <c r="AI703" i="1"/>
  <c r="BA709" i="1"/>
  <c r="N804" i="28"/>
  <c r="AH703" i="1"/>
  <c r="AT703" i="1"/>
  <c r="AR703" i="1"/>
  <c r="H704" i="23"/>
  <c r="E804" i="28"/>
  <c r="E706" i="21"/>
  <c r="E706" i="22"/>
  <c r="N708" i="19"/>
  <c r="F708" i="23"/>
  <c r="H708" i="21"/>
  <c r="H806" i="28"/>
  <c r="H708" i="22"/>
  <c r="F808" i="28"/>
  <c r="I706" i="21"/>
  <c r="H707" i="22"/>
  <c r="J808" i="28"/>
  <c r="N704" i="19"/>
  <c r="H802" i="28"/>
  <c r="F704" i="23"/>
  <c r="H704" i="21"/>
  <c r="H704" i="22"/>
  <c r="H709" i="22"/>
  <c r="L803" i="28"/>
  <c r="E703" i="19"/>
  <c r="N703" i="19" s="1"/>
  <c r="AG703" i="1"/>
  <c r="D806" i="28"/>
  <c r="M806" i="28" s="1"/>
  <c r="D708" i="22"/>
  <c r="B708" i="23"/>
  <c r="D708" i="21"/>
  <c r="C708" i="23"/>
  <c r="D706" i="23"/>
  <c r="F804" i="28"/>
  <c r="F706" i="21"/>
  <c r="F706" i="22"/>
  <c r="D709" i="21"/>
  <c r="D709" i="22"/>
  <c r="B709" i="23"/>
  <c r="C709" i="23"/>
  <c r="D807" i="28"/>
  <c r="K804" i="28"/>
  <c r="AO706" i="1"/>
  <c r="BA706" i="1"/>
  <c r="AN706" i="1"/>
  <c r="AO704" i="1"/>
  <c r="BA704" i="1"/>
  <c r="AO708" i="1"/>
  <c r="BA708" i="1"/>
  <c r="AN704" i="1"/>
  <c r="BH689" i="1"/>
  <c r="AG701" i="1"/>
  <c r="BB696" i="1"/>
  <c r="AK700" i="1"/>
  <c r="AQ700" i="1"/>
  <c r="BH696" i="1"/>
  <c r="AB698" i="1"/>
  <c r="AB696" i="1"/>
  <c r="BJ702" i="1"/>
  <c r="BC700" i="1"/>
  <c r="BH702" i="1"/>
  <c r="BI699" i="1"/>
  <c r="B699" i="23"/>
  <c r="BG701" i="1"/>
  <c r="AX701" i="1"/>
  <c r="BG700" i="1"/>
  <c r="AT697" i="1"/>
  <c r="AK701" i="1"/>
  <c r="AI702" i="1"/>
  <c r="BH700" i="1"/>
  <c r="AU698" i="1"/>
  <c r="AB697" i="1"/>
  <c r="C697" i="22"/>
  <c r="AG702" i="1"/>
  <c r="AT700" i="1"/>
  <c r="AE696" i="1"/>
  <c r="AF701" i="1"/>
  <c r="AO701" i="1" s="1"/>
  <c r="AC700" i="1"/>
  <c r="BG698" i="1"/>
  <c r="AC701" i="1"/>
  <c r="BF701" i="1"/>
  <c r="Q696" i="1"/>
  <c r="R696" i="1" s="1"/>
  <c r="AF697" i="1"/>
  <c r="AO697" i="1" s="1"/>
  <c r="BI702" i="1"/>
  <c r="AK696" i="1"/>
  <c r="Q697" i="1"/>
  <c r="R697" i="1" s="1"/>
  <c r="AW700" i="1"/>
  <c r="AV696" i="1"/>
  <c r="BC701" i="1"/>
  <c r="AQ699" i="1"/>
  <c r="AH698" i="1"/>
  <c r="BG697" i="1"/>
  <c r="AL697" i="1"/>
  <c r="BF697" i="1"/>
  <c r="BG702" i="1"/>
  <c r="BB701" i="1"/>
  <c r="Q701" i="1"/>
  <c r="R701" i="1" s="1"/>
  <c r="AI699" i="1"/>
  <c r="AF698" i="1"/>
  <c r="AO698" i="1" s="1"/>
  <c r="BD697" i="1"/>
  <c r="AK697" i="1"/>
  <c r="AQ697" i="1"/>
  <c r="AW698" i="1"/>
  <c r="AR697" i="1"/>
  <c r="K702" i="21"/>
  <c r="BG696" i="1"/>
  <c r="L697" i="19"/>
  <c r="K698" i="21" s="1"/>
  <c r="AL696" i="1"/>
  <c r="AF696" i="1"/>
  <c r="AO696" i="1" s="1"/>
  <c r="AR702" i="1"/>
  <c r="AW701" i="1"/>
  <c r="Z700" i="1"/>
  <c r="AS700" i="1"/>
  <c r="AL700" i="1"/>
  <c r="Q698" i="1"/>
  <c r="R698" i="1" s="1"/>
  <c r="AX697" i="1"/>
  <c r="AG697" i="1"/>
  <c r="BC697" i="1"/>
  <c r="BF696" i="1"/>
  <c r="G697" i="19"/>
  <c r="E697" i="23" s="1"/>
  <c r="AZ696" i="1"/>
  <c r="BI697" i="1"/>
  <c r="AA699" i="1"/>
  <c r="BB697" i="1"/>
  <c r="AH697" i="1"/>
  <c r="BE701" i="1"/>
  <c r="AL701" i="1"/>
  <c r="AR698" i="1"/>
  <c r="AW697" i="1"/>
  <c r="AC697" i="1"/>
  <c r="BC696" i="1"/>
  <c r="E697" i="21"/>
  <c r="AS697" i="1"/>
  <c r="C698" i="21"/>
  <c r="O698" i="19"/>
  <c r="BH698" i="1"/>
  <c r="AS698" i="1"/>
  <c r="E699" i="19"/>
  <c r="O699" i="19" s="1"/>
  <c r="B701" i="19"/>
  <c r="B702" i="21" s="1"/>
  <c r="AE700" i="1"/>
  <c r="AZ700" i="1"/>
  <c r="G702" i="23"/>
  <c r="D797" i="28"/>
  <c r="B700" i="23"/>
  <c r="D700" i="22"/>
  <c r="D700" i="21"/>
  <c r="C699" i="23"/>
  <c r="C699" i="21"/>
  <c r="C796" i="28"/>
  <c r="C699" i="22"/>
  <c r="AV697" i="1"/>
  <c r="BH697" i="1"/>
  <c r="G698" i="19"/>
  <c r="G796" i="28" s="1"/>
  <c r="D697" i="23"/>
  <c r="K699" i="21"/>
  <c r="C798" i="28"/>
  <c r="C701" i="21"/>
  <c r="C800" i="28"/>
  <c r="C703" i="21"/>
  <c r="C703" i="22"/>
  <c r="AJ700" i="1"/>
  <c r="BE700" i="1"/>
  <c r="J701" i="19"/>
  <c r="I702" i="21" s="1"/>
  <c r="AA700" i="1"/>
  <c r="AV700" i="1"/>
  <c r="BJ700" i="1"/>
  <c r="Q695" i="1"/>
  <c r="R695" i="1" s="1"/>
  <c r="AH696" i="1"/>
  <c r="AT696" i="1"/>
  <c r="AT702" i="1"/>
  <c r="AB702" i="1"/>
  <c r="AH702" i="1"/>
  <c r="G700" i="19"/>
  <c r="BH699" i="1"/>
  <c r="J796" i="28"/>
  <c r="I699" i="22"/>
  <c r="G699" i="23"/>
  <c r="F795" i="28"/>
  <c r="F698" i="22"/>
  <c r="F698" i="21"/>
  <c r="E794" i="28"/>
  <c r="E697" i="22"/>
  <c r="E699" i="23"/>
  <c r="B700" i="22"/>
  <c r="B797" i="28"/>
  <c r="B700" i="21"/>
  <c r="F700" i="21"/>
  <c r="F797" i="28"/>
  <c r="D700" i="23"/>
  <c r="F700" i="22"/>
  <c r="E795" i="28"/>
  <c r="E698" i="21"/>
  <c r="E698" i="22"/>
  <c r="C702" i="21"/>
  <c r="L799" i="28"/>
  <c r="K702" i="22"/>
  <c r="I702" i="23"/>
  <c r="D799" i="28"/>
  <c r="B702" i="23"/>
  <c r="D702" i="21"/>
  <c r="D702" i="22"/>
  <c r="AG698" i="1"/>
  <c r="H699" i="19"/>
  <c r="AI698" i="1"/>
  <c r="BI698" i="1"/>
  <c r="AU699" i="1"/>
  <c r="H697" i="23"/>
  <c r="C697" i="23"/>
  <c r="C794" i="28"/>
  <c r="C697" i="21"/>
  <c r="G701" i="19"/>
  <c r="G799" i="28" s="1"/>
  <c r="C702" i="23"/>
  <c r="Z702" i="1"/>
  <c r="K703" i="19"/>
  <c r="AW702" i="1"/>
  <c r="H702" i="23"/>
  <c r="C702" i="22"/>
  <c r="C799" i="28"/>
  <c r="BD699" i="1"/>
  <c r="AR700" i="1"/>
  <c r="AR699" i="1"/>
  <c r="AZ699" i="1"/>
  <c r="C698" i="22"/>
  <c r="C795" i="28"/>
  <c r="BJ696" i="1"/>
  <c r="J697" i="19"/>
  <c r="I698" i="22" s="1"/>
  <c r="AJ696" i="1"/>
  <c r="BE696" i="1"/>
  <c r="AQ696" i="1"/>
  <c r="B697" i="19"/>
  <c r="B697" i="23" s="1"/>
  <c r="B698" i="19"/>
  <c r="B796" i="28" s="1"/>
  <c r="C701" i="22"/>
  <c r="C701" i="23"/>
  <c r="J797" i="28"/>
  <c r="I700" i="21"/>
  <c r="G700" i="23"/>
  <c r="I700" i="22"/>
  <c r="AS701" i="1"/>
  <c r="AS702" i="1"/>
  <c r="E702" i="19"/>
  <c r="M702" i="19" s="1"/>
  <c r="BH701" i="1"/>
  <c r="AJ701" i="1"/>
  <c r="AQ701" i="1"/>
  <c r="C700" i="21"/>
  <c r="C797" i="28"/>
  <c r="C700" i="22"/>
  <c r="F699" i="22"/>
  <c r="D699" i="23"/>
  <c r="F699" i="21"/>
  <c r="F796" i="28"/>
  <c r="BJ697" i="1"/>
  <c r="BE697" i="1"/>
  <c r="I801" i="28"/>
  <c r="F703" i="19"/>
  <c r="L700" i="19"/>
  <c r="K701" i="21" s="1"/>
  <c r="I699" i="21"/>
  <c r="C700" i="23"/>
  <c r="AU701" i="1"/>
  <c r="AG700" i="1"/>
  <c r="AW696" i="1"/>
  <c r="AI697" i="1"/>
  <c r="L703" i="19"/>
  <c r="L802" i="28" s="1"/>
  <c r="D703" i="19"/>
  <c r="D704" i="22" s="1"/>
  <c r="H702" i="19"/>
  <c r="H800" i="28" s="1"/>
  <c r="E701" i="19"/>
  <c r="H698" i="19"/>
  <c r="I701" i="23"/>
  <c r="I699" i="23"/>
  <c r="AX702" i="1"/>
  <c r="AQ702" i="1"/>
  <c r="AH701" i="1"/>
  <c r="AK699" i="1"/>
  <c r="AT698" i="1"/>
  <c r="AX699" i="1"/>
  <c r="Z697" i="1"/>
  <c r="Z696" i="1"/>
  <c r="J703" i="19"/>
  <c r="J802" i="28" s="1"/>
  <c r="B703" i="19"/>
  <c r="F702" i="19"/>
  <c r="K701" i="19"/>
  <c r="J702" i="21" s="1"/>
  <c r="H700" i="19"/>
  <c r="K699" i="19"/>
  <c r="K699" i="22"/>
  <c r="L796" i="28"/>
  <c r="AS696" i="1"/>
  <c r="D798" i="28"/>
  <c r="AT701" i="1"/>
  <c r="BF700" i="1"/>
  <c r="AJ699" i="1"/>
  <c r="AE699" i="1"/>
  <c r="AR696" i="1"/>
  <c r="AG696" i="1"/>
  <c r="D698" i="19"/>
  <c r="I698" i="23" s="1"/>
  <c r="E702" i="23"/>
  <c r="Z701" i="1"/>
  <c r="G703" i="19"/>
  <c r="H701" i="19"/>
  <c r="E700" i="19"/>
  <c r="K698" i="19"/>
  <c r="H697" i="19"/>
  <c r="D701" i="22"/>
  <c r="BD701" i="1"/>
  <c r="AR701" i="1"/>
  <c r="BB700" i="1"/>
  <c r="AG699" i="1"/>
  <c r="AT699" i="1"/>
  <c r="AX698" i="1"/>
  <c r="AX696" i="1"/>
  <c r="F701" i="19"/>
  <c r="K700" i="19"/>
  <c r="D701" i="21"/>
  <c r="AL702" i="1"/>
  <c r="BI700" i="1"/>
  <c r="BE698" i="1"/>
  <c r="AL698" i="1"/>
  <c r="AZ702" i="1"/>
  <c r="Q702" i="1"/>
  <c r="R702" i="1" s="1"/>
  <c r="AE701" i="1"/>
  <c r="BD700" i="1"/>
  <c r="AU700" i="1"/>
  <c r="AB700" i="1"/>
  <c r="BJ699" i="1"/>
  <c r="BB699" i="1"/>
  <c r="AS699" i="1"/>
  <c r="Z699" i="1"/>
  <c r="AZ698" i="1"/>
  <c r="AQ698" i="1"/>
  <c r="AE697" i="1"/>
  <c r="BD696" i="1"/>
  <c r="AU696" i="1"/>
  <c r="BF702" i="1"/>
  <c r="AI700" i="1"/>
  <c r="Q699" i="1"/>
  <c r="R699" i="1" s="1"/>
  <c r="BF698" i="1"/>
  <c r="AE698" i="1"/>
  <c r="AU697" i="1"/>
  <c r="AI696" i="1"/>
  <c r="AE702" i="1"/>
  <c r="AC698" i="1"/>
  <c r="AJ697" i="1"/>
  <c r="AA697" i="1"/>
  <c r="BI696" i="1"/>
  <c r="BE702" i="1"/>
  <c r="AA701" i="1"/>
  <c r="AH700" i="1"/>
  <c r="AF699" i="1"/>
  <c r="BD702" i="1"/>
  <c r="AK702" i="1"/>
  <c r="BJ701" i="1"/>
  <c r="AI701" i="1"/>
  <c r="Q700" i="1"/>
  <c r="R700" i="1" s="1"/>
  <c r="BF699" i="1"/>
  <c r="AW699" i="1"/>
  <c r="BD698" i="1"/>
  <c r="AK698" i="1"/>
  <c r="AF702" i="1"/>
  <c r="AV701" i="1"/>
  <c r="AH699" i="1"/>
  <c r="AV702" i="1"/>
  <c r="AV698" i="1"/>
  <c r="AU702" i="1"/>
  <c r="BC702" i="1"/>
  <c r="AJ702" i="1"/>
  <c r="AA702" i="1"/>
  <c r="BI701" i="1"/>
  <c r="AX700" i="1"/>
  <c r="AF700" i="1"/>
  <c r="BE699" i="1"/>
  <c r="AV699" i="1"/>
  <c r="AL699" i="1"/>
  <c r="AC699" i="1"/>
  <c r="BC698" i="1"/>
  <c r="AJ698" i="1"/>
  <c r="AA698" i="1"/>
  <c r="BB702" i="1"/>
  <c r="AZ701" i="1"/>
  <c r="AB699" i="1"/>
  <c r="BJ698" i="1"/>
  <c r="BB698" i="1"/>
  <c r="AZ697" i="1"/>
  <c r="BC699" i="1"/>
  <c r="BD689" i="1"/>
  <c r="AE693" i="1"/>
  <c r="AI691" i="1"/>
  <c r="AZ692" i="1"/>
  <c r="BG689" i="1"/>
  <c r="AK694" i="1"/>
  <c r="AS695" i="1"/>
  <c r="AJ694" i="1"/>
  <c r="BG693" i="1"/>
  <c r="AT693" i="1"/>
  <c r="BH692" i="1"/>
  <c r="AL695" i="1"/>
  <c r="AZ695" i="1"/>
  <c r="Z693" i="1"/>
  <c r="AB693" i="1"/>
  <c r="AU691" i="1"/>
  <c r="AU694" i="1"/>
  <c r="AW693" i="1"/>
  <c r="Z692" i="1"/>
  <c r="BJ689" i="1"/>
  <c r="AB694" i="1"/>
  <c r="BC689" i="1"/>
  <c r="BJ695" i="1"/>
  <c r="Q694" i="1"/>
  <c r="R694" i="1" s="1"/>
  <c r="AG694" i="1"/>
  <c r="AV691" i="1"/>
  <c r="BB689" i="1"/>
  <c r="C694" i="22"/>
  <c r="BC691" i="1"/>
  <c r="AC689" i="1"/>
  <c r="AX691" i="1"/>
  <c r="BF692" i="1"/>
  <c r="AW691" i="1"/>
  <c r="BE690" i="1"/>
  <c r="D695" i="23"/>
  <c r="AV690" i="1"/>
  <c r="D696" i="19"/>
  <c r="C696" i="23" s="1"/>
  <c r="BI694" i="1"/>
  <c r="AV692" i="1"/>
  <c r="AQ690" i="1"/>
  <c r="BE689" i="1"/>
  <c r="H695" i="19"/>
  <c r="H696" i="21" s="1"/>
  <c r="AA693" i="1"/>
  <c r="AE690" i="1"/>
  <c r="L694" i="19"/>
  <c r="I694" i="23" s="1"/>
  <c r="BH694" i="1"/>
  <c r="BE695" i="1"/>
  <c r="BG694" i="1"/>
  <c r="AR693" i="1"/>
  <c r="BI691" i="1"/>
  <c r="K692" i="19"/>
  <c r="K789" i="28" s="1"/>
  <c r="AE694" i="1"/>
  <c r="C789" i="28"/>
  <c r="AZ691" i="1"/>
  <c r="AI694" i="1"/>
  <c r="AJ695" i="1"/>
  <c r="BJ693" i="1"/>
  <c r="BF690" i="1"/>
  <c r="AS690" i="1"/>
  <c r="AE695" i="1"/>
  <c r="BE694" i="1"/>
  <c r="AH694" i="1"/>
  <c r="AL693" i="1"/>
  <c r="AB689" i="1"/>
  <c r="AB691" i="1"/>
  <c r="AS693" i="1"/>
  <c r="BI695" i="1"/>
  <c r="AV694" i="1"/>
  <c r="BF693" i="1"/>
  <c r="AK693" i="1"/>
  <c r="AJ692" i="1"/>
  <c r="AJ690" i="1"/>
  <c r="N696" i="19"/>
  <c r="Q691" i="1"/>
  <c r="R691" i="1" s="1"/>
  <c r="BC693" i="1"/>
  <c r="AH693" i="1"/>
  <c r="AH692" i="1"/>
  <c r="BD692" i="1"/>
  <c r="BG691" i="1"/>
  <c r="AL691" i="1"/>
  <c r="BJ690" i="1"/>
  <c r="AI690" i="1"/>
  <c r="G690" i="19"/>
  <c r="G691" i="21" s="1"/>
  <c r="AS691" i="1"/>
  <c r="AX692" i="1"/>
  <c r="AK695" i="1"/>
  <c r="AT694" i="1"/>
  <c r="BB693" i="1"/>
  <c r="BF691" i="1"/>
  <c r="BI690" i="1"/>
  <c r="AG690" i="1"/>
  <c r="AI695" i="1"/>
  <c r="BD695" i="1"/>
  <c r="AU695" i="1"/>
  <c r="O696" i="19"/>
  <c r="AS694" i="1"/>
  <c r="AX693" i="1"/>
  <c r="BG692" i="1"/>
  <c r="AA692" i="1"/>
  <c r="BE691" i="1"/>
  <c r="AF691" i="1"/>
  <c r="AO691" i="1" s="1"/>
  <c r="BB690" i="1"/>
  <c r="D690" i="23"/>
  <c r="C787" i="28"/>
  <c r="C691" i="21"/>
  <c r="C691" i="22"/>
  <c r="B789" i="28"/>
  <c r="B693" i="22"/>
  <c r="B693" i="21"/>
  <c r="B788" i="28"/>
  <c r="K692" i="21"/>
  <c r="L788" i="28"/>
  <c r="K692" i="22"/>
  <c r="E695" i="23"/>
  <c r="C792" i="28"/>
  <c r="C696" i="21"/>
  <c r="C696" i="22"/>
  <c r="G693" i="21"/>
  <c r="G789" i="28"/>
  <c r="G693" i="22"/>
  <c r="C694" i="23"/>
  <c r="O691" i="19"/>
  <c r="J787" i="28"/>
  <c r="I691" i="21"/>
  <c r="I691" i="22"/>
  <c r="G788" i="28"/>
  <c r="G692" i="21"/>
  <c r="G692" i="22"/>
  <c r="I695" i="23"/>
  <c r="BC695" i="1"/>
  <c r="AH695" i="1"/>
  <c r="BD694" i="1"/>
  <c r="Z694" i="1"/>
  <c r="K695" i="19"/>
  <c r="AW694" i="1"/>
  <c r="BF694" i="1"/>
  <c r="C791" i="28"/>
  <c r="C695" i="22"/>
  <c r="O694" i="19"/>
  <c r="I694" i="22"/>
  <c r="J790" i="28"/>
  <c r="G694" i="23"/>
  <c r="I694" i="21"/>
  <c r="AQ693" i="1"/>
  <c r="B694" i="19"/>
  <c r="B694" i="23" s="1"/>
  <c r="AL692" i="1"/>
  <c r="BH691" i="1"/>
  <c r="AT690" i="1"/>
  <c r="Q690" i="1"/>
  <c r="R690" i="1" s="1"/>
  <c r="E691" i="21"/>
  <c r="E691" i="22"/>
  <c r="O690" i="19"/>
  <c r="G690" i="23"/>
  <c r="B690" i="19"/>
  <c r="B787" i="28" s="1"/>
  <c r="AZ689" i="1"/>
  <c r="H694" i="23"/>
  <c r="J694" i="21"/>
  <c r="J694" i="22"/>
  <c r="H693" i="19"/>
  <c r="N691" i="19"/>
  <c r="D791" i="28"/>
  <c r="C695" i="23"/>
  <c r="D695" i="22"/>
  <c r="AR695" i="1"/>
  <c r="BC694" i="1"/>
  <c r="F693" i="19"/>
  <c r="BB692" i="1"/>
  <c r="BC690" i="1"/>
  <c r="AH690" i="1"/>
  <c r="L787" i="28"/>
  <c r="K691" i="21"/>
  <c r="K691" i="22"/>
  <c r="D691" i="19"/>
  <c r="G691" i="23" s="1"/>
  <c r="BD690" i="1"/>
  <c r="I793" i="28"/>
  <c r="J695" i="19"/>
  <c r="I696" i="22" s="1"/>
  <c r="F694" i="19"/>
  <c r="F695" i="21" s="1"/>
  <c r="H690" i="23"/>
  <c r="AF695" i="1"/>
  <c r="AQ695" i="1"/>
  <c r="B696" i="19"/>
  <c r="BB694" i="1"/>
  <c r="AR694" i="1"/>
  <c r="H694" i="19"/>
  <c r="BI693" i="1"/>
  <c r="AI692" i="1"/>
  <c r="Q692" i="1"/>
  <c r="R692" i="1" s="1"/>
  <c r="AG693" i="1"/>
  <c r="E693" i="19"/>
  <c r="E694" i="22" s="1"/>
  <c r="AG691" i="1"/>
  <c r="AA691" i="1"/>
  <c r="J692" i="19"/>
  <c r="B692" i="22"/>
  <c r="AR690" i="1"/>
  <c r="AK690" i="1"/>
  <c r="BI689" i="1"/>
  <c r="AU690" i="1"/>
  <c r="E692" i="19"/>
  <c r="M692" i="19" s="1"/>
  <c r="C694" i="21"/>
  <c r="E787" i="28"/>
  <c r="BJ694" i="1"/>
  <c r="AF694" i="1"/>
  <c r="BH693" i="1"/>
  <c r="G694" i="19"/>
  <c r="G695" i="22" s="1"/>
  <c r="AU692" i="1"/>
  <c r="K693" i="22"/>
  <c r="L789" i="28"/>
  <c r="K693" i="21"/>
  <c r="D693" i="19"/>
  <c r="I693" i="23" s="1"/>
  <c r="AF692" i="1"/>
  <c r="AF690" i="1"/>
  <c r="L696" i="19"/>
  <c r="D692" i="19"/>
  <c r="I692" i="23" s="1"/>
  <c r="D695" i="21"/>
  <c r="F691" i="19"/>
  <c r="AB690" i="1"/>
  <c r="AX695" i="1"/>
  <c r="AC695" i="1"/>
  <c r="AW695" i="1"/>
  <c r="AB695" i="1"/>
  <c r="AZ694" i="1"/>
  <c r="AC694" i="1"/>
  <c r="AV693" i="1"/>
  <c r="BE692" i="1"/>
  <c r="AT692" i="1"/>
  <c r="AG692" i="1"/>
  <c r="AR691" i="1"/>
  <c r="AE691" i="1"/>
  <c r="H692" i="19"/>
  <c r="BD691" i="1"/>
  <c r="AZ690" i="1"/>
  <c r="AA689" i="1"/>
  <c r="Q689" i="1"/>
  <c r="R689" i="1" s="1"/>
  <c r="K696" i="19"/>
  <c r="J697" i="22" s="1"/>
  <c r="C788" i="28"/>
  <c r="C695" i="21"/>
  <c r="AT695" i="1"/>
  <c r="BB695" i="1"/>
  <c r="AQ694" i="1"/>
  <c r="BG695" i="1"/>
  <c r="BF695" i="1"/>
  <c r="AV695" i="1"/>
  <c r="AA695" i="1"/>
  <c r="G696" i="19"/>
  <c r="BH695" i="1"/>
  <c r="AX694" i="1"/>
  <c r="AL694" i="1"/>
  <c r="BE693" i="1"/>
  <c r="AU693" i="1"/>
  <c r="AJ693" i="1"/>
  <c r="Q693" i="1"/>
  <c r="R693" i="1" s="1"/>
  <c r="AR692" i="1"/>
  <c r="AE692" i="1"/>
  <c r="AQ692" i="1"/>
  <c r="BB691" i="1"/>
  <c r="AQ691" i="1"/>
  <c r="AC691" i="1"/>
  <c r="BH690" i="1"/>
  <c r="AX690" i="1"/>
  <c r="AC690" i="1"/>
  <c r="Z689" i="1"/>
  <c r="F696" i="19"/>
  <c r="F794" i="28" s="1"/>
  <c r="B695" i="19"/>
  <c r="K691" i="19"/>
  <c r="K790" i="28"/>
  <c r="E695" i="19"/>
  <c r="E696" i="22" s="1"/>
  <c r="AG695" i="1"/>
  <c r="BD693" i="1"/>
  <c r="AI693" i="1"/>
  <c r="AF693" i="1"/>
  <c r="AZ693" i="1"/>
  <c r="BC692" i="1"/>
  <c r="AC692" i="1"/>
  <c r="BJ691" i="1"/>
  <c r="AH691" i="1"/>
  <c r="AT691" i="1"/>
  <c r="BG690" i="1"/>
  <c r="AW690" i="1"/>
  <c r="AL690" i="1"/>
  <c r="AA690" i="1"/>
  <c r="M691" i="19"/>
  <c r="BF689" i="1"/>
  <c r="H690" i="19"/>
  <c r="H691" i="21" s="1"/>
  <c r="B692" i="21"/>
  <c r="C790" i="28"/>
  <c r="C693" i="21"/>
  <c r="C692" i="22"/>
  <c r="C692" i="21"/>
  <c r="C690" i="23"/>
  <c r="C693" i="22"/>
  <c r="I690" i="23"/>
  <c r="BJ692" i="1"/>
  <c r="AS692" i="1"/>
  <c r="BI692" i="1"/>
  <c r="AW692" i="1"/>
  <c r="AK691" i="1"/>
  <c r="AJ691" i="1"/>
  <c r="AK692" i="1"/>
  <c r="B682" i="1"/>
  <c r="B683" i="19" s="1"/>
  <c r="C682" i="1"/>
  <c r="C683" i="19" s="1"/>
  <c r="E682" i="1"/>
  <c r="D683" i="19" s="1"/>
  <c r="G682" i="1"/>
  <c r="E683" i="19" s="1"/>
  <c r="H682" i="1"/>
  <c r="F683" i="19" s="1"/>
  <c r="I682" i="1"/>
  <c r="G683" i="19" s="1"/>
  <c r="J682" i="1"/>
  <c r="H683" i="19" s="1"/>
  <c r="K682" i="1"/>
  <c r="I683" i="19" s="1"/>
  <c r="I778" i="28" s="1"/>
  <c r="M682" i="1"/>
  <c r="J683" i="19" s="1"/>
  <c r="N682" i="1"/>
  <c r="O682" i="1"/>
  <c r="L683" i="19" s="1"/>
  <c r="B683" i="1"/>
  <c r="C683" i="1"/>
  <c r="C684" i="19" s="1"/>
  <c r="E683" i="1"/>
  <c r="D684" i="19" s="1"/>
  <c r="G683" i="1"/>
  <c r="E684" i="19" s="1"/>
  <c r="H683" i="1"/>
  <c r="F684" i="19" s="1"/>
  <c r="I683" i="1"/>
  <c r="G684" i="19" s="1"/>
  <c r="J683" i="1"/>
  <c r="K683" i="1"/>
  <c r="I684" i="19" s="1"/>
  <c r="I779" i="28" s="1"/>
  <c r="M683" i="1"/>
  <c r="N683" i="1"/>
  <c r="Z683" i="1" s="1"/>
  <c r="O683" i="1"/>
  <c r="L684" i="19" s="1"/>
  <c r="B684" i="1"/>
  <c r="C684" i="1"/>
  <c r="C685" i="19" s="1"/>
  <c r="E684" i="1"/>
  <c r="G684" i="1"/>
  <c r="H684" i="1"/>
  <c r="AB684" i="1" s="1"/>
  <c r="I684" i="1"/>
  <c r="G685" i="19" s="1"/>
  <c r="J684" i="1"/>
  <c r="K684" i="1"/>
  <c r="I685" i="19" s="1"/>
  <c r="I780" i="28" s="1"/>
  <c r="M684" i="1"/>
  <c r="N684" i="1"/>
  <c r="Z684" i="1" s="1"/>
  <c r="O684" i="1"/>
  <c r="B685" i="1"/>
  <c r="C685" i="1"/>
  <c r="C686" i="19" s="1"/>
  <c r="E685" i="1"/>
  <c r="G685" i="1"/>
  <c r="H685" i="1"/>
  <c r="I685" i="1"/>
  <c r="J685" i="1"/>
  <c r="H686" i="19" s="1"/>
  <c r="K685" i="1"/>
  <c r="I686" i="19" s="1"/>
  <c r="I781" i="28" s="1"/>
  <c r="M685" i="1"/>
  <c r="AA685" i="1" s="1"/>
  <c r="N685" i="1"/>
  <c r="O685" i="1"/>
  <c r="AC685" i="1" s="1"/>
  <c r="B686" i="1"/>
  <c r="B687" i="19" s="1"/>
  <c r="C686" i="1"/>
  <c r="C687" i="19" s="1"/>
  <c r="E686" i="1"/>
  <c r="D687" i="19" s="1"/>
  <c r="G686" i="1"/>
  <c r="E687" i="19" s="1"/>
  <c r="H686" i="1"/>
  <c r="AB686" i="1" s="1"/>
  <c r="I686" i="1"/>
  <c r="G687" i="19" s="1"/>
  <c r="J686" i="1"/>
  <c r="K686" i="1"/>
  <c r="I687" i="19" s="1"/>
  <c r="I782" i="28" s="1"/>
  <c r="M686" i="1"/>
  <c r="J687" i="19" s="1"/>
  <c r="N686" i="1"/>
  <c r="Z686" i="1" s="1"/>
  <c r="O686" i="1"/>
  <c r="AC686" i="1" s="1"/>
  <c r="B687" i="1"/>
  <c r="C687" i="1"/>
  <c r="C688" i="19" s="1"/>
  <c r="E687" i="1"/>
  <c r="D688" i="19" s="1"/>
  <c r="G687" i="1"/>
  <c r="H687" i="1"/>
  <c r="AB687" i="1" s="1"/>
  <c r="I687" i="1"/>
  <c r="G688" i="19" s="1"/>
  <c r="J687" i="1"/>
  <c r="K687" i="1"/>
  <c r="I688" i="19" s="1"/>
  <c r="I783" i="28" s="1"/>
  <c r="M687" i="1"/>
  <c r="AA687" i="1" s="1"/>
  <c r="N687" i="1"/>
  <c r="Z687" i="1" s="1"/>
  <c r="O687" i="1"/>
  <c r="AC687" i="1" s="1"/>
  <c r="B688" i="1"/>
  <c r="AE689" i="1" s="1"/>
  <c r="C688" i="1"/>
  <c r="C689" i="19" s="1"/>
  <c r="C690" i="21" s="1"/>
  <c r="E688" i="1"/>
  <c r="G688" i="1"/>
  <c r="AG689" i="1" s="1"/>
  <c r="H688" i="1"/>
  <c r="AH689" i="1" s="1"/>
  <c r="I688" i="1"/>
  <c r="G689" i="19" s="1"/>
  <c r="J688" i="1"/>
  <c r="K688" i="1"/>
  <c r="I689" i="19" s="1"/>
  <c r="I784" i="28" s="1"/>
  <c r="M688" i="1"/>
  <c r="AV689" i="1" s="1"/>
  <c r="N688" i="1"/>
  <c r="K689" i="19" s="1"/>
  <c r="J690" i="21" s="1"/>
  <c r="O688" i="1"/>
  <c r="B675" i="1"/>
  <c r="B676" i="19" s="1"/>
  <c r="C675" i="1"/>
  <c r="C676" i="19" s="1"/>
  <c r="E675" i="1"/>
  <c r="G675" i="1"/>
  <c r="H675" i="1"/>
  <c r="F676" i="19" s="1"/>
  <c r="I675" i="1"/>
  <c r="G676" i="19" s="1"/>
  <c r="J675" i="1"/>
  <c r="H676" i="19" s="1"/>
  <c r="K675" i="1"/>
  <c r="I676" i="19" s="1"/>
  <c r="I770" i="28" s="1"/>
  <c r="M675" i="1"/>
  <c r="AA675" i="1" s="1"/>
  <c r="N675" i="1"/>
  <c r="K676" i="19" s="1"/>
  <c r="O675" i="1"/>
  <c r="AC675" i="1" s="1"/>
  <c r="B676" i="1"/>
  <c r="C676" i="1"/>
  <c r="C677" i="19" s="1"/>
  <c r="E676" i="1"/>
  <c r="D677" i="19" s="1"/>
  <c r="G676" i="1"/>
  <c r="E677" i="19" s="1"/>
  <c r="H676" i="1"/>
  <c r="Q676" i="1" s="1"/>
  <c r="I676" i="1"/>
  <c r="G677" i="19" s="1"/>
  <c r="J676" i="1"/>
  <c r="K676" i="1"/>
  <c r="I677" i="19" s="1"/>
  <c r="I771" i="28" s="1"/>
  <c r="M676" i="1"/>
  <c r="AA676" i="1" s="1"/>
  <c r="N676" i="1"/>
  <c r="Z676" i="1" s="1"/>
  <c r="O676" i="1"/>
  <c r="L677" i="19" s="1"/>
  <c r="B677" i="1"/>
  <c r="B678" i="19" s="1"/>
  <c r="C677" i="1"/>
  <c r="C678" i="19" s="1"/>
  <c r="E677" i="1"/>
  <c r="G677" i="1"/>
  <c r="H677" i="1"/>
  <c r="F678" i="19" s="1"/>
  <c r="I677" i="1"/>
  <c r="J677" i="1"/>
  <c r="H678" i="19" s="1"/>
  <c r="K677" i="1"/>
  <c r="I678" i="19" s="1"/>
  <c r="I772" i="28" s="1"/>
  <c r="M677" i="1"/>
  <c r="AA677" i="1" s="1"/>
  <c r="N677" i="1"/>
  <c r="Z677" i="1" s="1"/>
  <c r="O677" i="1"/>
  <c r="AC677" i="1" s="1"/>
  <c r="B678" i="1"/>
  <c r="B679" i="19" s="1"/>
  <c r="C678" i="1"/>
  <c r="C679" i="19" s="1"/>
  <c r="E678" i="1"/>
  <c r="D679" i="19" s="1"/>
  <c r="G678" i="1"/>
  <c r="H678" i="1"/>
  <c r="I678" i="1"/>
  <c r="J678" i="1"/>
  <c r="H679" i="19" s="1"/>
  <c r="K678" i="1"/>
  <c r="I679" i="19" s="1"/>
  <c r="I773" i="28" s="1"/>
  <c r="M678" i="1"/>
  <c r="J679" i="19" s="1"/>
  <c r="N678" i="1"/>
  <c r="O678" i="1"/>
  <c r="AC678" i="1" s="1"/>
  <c r="B679" i="1"/>
  <c r="B680" i="19" s="1"/>
  <c r="C679" i="1"/>
  <c r="C680" i="19" s="1"/>
  <c r="E679" i="1"/>
  <c r="D680" i="19" s="1"/>
  <c r="G679" i="1"/>
  <c r="E680" i="19" s="1"/>
  <c r="H679" i="1"/>
  <c r="Q679" i="1" s="1"/>
  <c r="I679" i="1"/>
  <c r="G680" i="19" s="1"/>
  <c r="J679" i="1"/>
  <c r="K679" i="1"/>
  <c r="I680" i="19" s="1"/>
  <c r="I774" i="28" s="1"/>
  <c r="M679" i="1"/>
  <c r="J680" i="19" s="1"/>
  <c r="N679" i="1"/>
  <c r="O679" i="1"/>
  <c r="L680" i="19" s="1"/>
  <c r="B680" i="1"/>
  <c r="C680" i="1"/>
  <c r="C681" i="19" s="1"/>
  <c r="E680" i="1"/>
  <c r="D681" i="19" s="1"/>
  <c r="G680" i="1"/>
  <c r="E681" i="19" s="1"/>
  <c r="H680" i="1"/>
  <c r="F681" i="19" s="1"/>
  <c r="I680" i="1"/>
  <c r="J680" i="1"/>
  <c r="H681" i="19" s="1"/>
  <c r="K680" i="1"/>
  <c r="I681" i="19" s="1"/>
  <c r="I775" i="28" s="1"/>
  <c r="M680" i="1"/>
  <c r="AA680" i="1" s="1"/>
  <c r="N680" i="1"/>
  <c r="Z680" i="1" s="1"/>
  <c r="O680" i="1"/>
  <c r="B681" i="1"/>
  <c r="B682" i="19" s="1"/>
  <c r="C681" i="1"/>
  <c r="C682" i="19" s="1"/>
  <c r="E681" i="1"/>
  <c r="G681" i="1"/>
  <c r="H681" i="1"/>
  <c r="F682" i="19" s="1"/>
  <c r="I681" i="1"/>
  <c r="J681" i="1"/>
  <c r="H682" i="19" s="1"/>
  <c r="K681" i="1"/>
  <c r="I682" i="19" s="1"/>
  <c r="I776" i="28" s="1"/>
  <c r="M681" i="1"/>
  <c r="AA681" i="1" s="1"/>
  <c r="N681" i="1"/>
  <c r="Z681" i="1" s="1"/>
  <c r="O681" i="1"/>
  <c r="AC681" i="1" s="1"/>
  <c r="AF446" i="38"/>
  <c r="AF447" i="38"/>
  <c r="AF448" i="38"/>
  <c r="AF449" i="38"/>
  <c r="AF450" i="38"/>
  <c r="AF451" i="38"/>
  <c r="AF452" i="38"/>
  <c r="AH443" i="38"/>
  <c r="AH441" i="38"/>
  <c r="AH442" i="38"/>
  <c r="AH436" i="38"/>
  <c r="AH437" i="38"/>
  <c r="AH438" i="38"/>
  <c r="AH439" i="38"/>
  <c r="AH440" i="38"/>
  <c r="AH420" i="38"/>
  <c r="AH433" i="38"/>
  <c r="AH435" i="38"/>
  <c r="AF439" i="38"/>
  <c r="AF440" i="38"/>
  <c r="AF441" i="38"/>
  <c r="AF442" i="38"/>
  <c r="AF443" i="38"/>
  <c r="AF444" i="38"/>
  <c r="AI444" i="38" s="1"/>
  <c r="AF445" i="38"/>
  <c r="AI445" i="38" s="1"/>
  <c r="B668" i="1"/>
  <c r="B669" i="19" s="1"/>
  <c r="C668" i="1"/>
  <c r="C669" i="19" s="1"/>
  <c r="E668" i="1"/>
  <c r="G668" i="1"/>
  <c r="H668" i="1"/>
  <c r="Q668" i="1" s="1"/>
  <c r="I668" i="1"/>
  <c r="J668" i="1"/>
  <c r="H669" i="19" s="1"/>
  <c r="K668" i="1"/>
  <c r="I669" i="19" s="1"/>
  <c r="I762" i="28" s="1"/>
  <c r="M668" i="1"/>
  <c r="J669" i="19" s="1"/>
  <c r="N668" i="1"/>
  <c r="K669" i="19" s="1"/>
  <c r="O668" i="1"/>
  <c r="AC668" i="1" s="1"/>
  <c r="B669" i="1"/>
  <c r="B670" i="19" s="1"/>
  <c r="C669" i="1"/>
  <c r="C670" i="19" s="1"/>
  <c r="E669" i="1"/>
  <c r="G669" i="1"/>
  <c r="E670" i="19" s="1"/>
  <c r="H669" i="1"/>
  <c r="Q669" i="1" s="1"/>
  <c r="I669" i="1"/>
  <c r="J669" i="1"/>
  <c r="K669" i="1"/>
  <c r="I670" i="19" s="1"/>
  <c r="I763" i="28" s="1"/>
  <c r="M669" i="1"/>
  <c r="J670" i="19" s="1"/>
  <c r="N669" i="1"/>
  <c r="Z669" i="1" s="1"/>
  <c r="O669" i="1"/>
  <c r="B670" i="1"/>
  <c r="B671" i="19" s="1"/>
  <c r="C670" i="1"/>
  <c r="C671" i="19" s="1"/>
  <c r="E670" i="1"/>
  <c r="G670" i="1"/>
  <c r="H670" i="1"/>
  <c r="I670" i="1"/>
  <c r="G671" i="19" s="1"/>
  <c r="J670" i="1"/>
  <c r="H671" i="19" s="1"/>
  <c r="K670" i="1"/>
  <c r="I671" i="19" s="1"/>
  <c r="I764" i="28" s="1"/>
  <c r="M670" i="1"/>
  <c r="N670" i="1"/>
  <c r="Z670" i="1" s="1"/>
  <c r="O670" i="1"/>
  <c r="B671" i="1"/>
  <c r="C671" i="1"/>
  <c r="C672" i="19" s="1"/>
  <c r="E671" i="1"/>
  <c r="D672" i="19" s="1"/>
  <c r="G671" i="1"/>
  <c r="E672" i="19" s="1"/>
  <c r="H671" i="1"/>
  <c r="Q671" i="1" s="1"/>
  <c r="I671" i="1"/>
  <c r="J671" i="1"/>
  <c r="K671" i="1"/>
  <c r="I672" i="19" s="1"/>
  <c r="I765" i="28" s="1"/>
  <c r="M671" i="1"/>
  <c r="AA671" i="1" s="1"/>
  <c r="N671" i="1"/>
  <c r="K672" i="19" s="1"/>
  <c r="O671" i="1"/>
  <c r="AC671" i="1" s="1"/>
  <c r="B672" i="1"/>
  <c r="B673" i="19" s="1"/>
  <c r="C672" i="1"/>
  <c r="C673" i="19" s="1"/>
  <c r="E672" i="1"/>
  <c r="G672" i="1"/>
  <c r="H672" i="1"/>
  <c r="Q672" i="1" s="1"/>
  <c r="I672" i="1"/>
  <c r="J672" i="1"/>
  <c r="K672" i="1"/>
  <c r="I673" i="19" s="1"/>
  <c r="I766" i="28" s="1"/>
  <c r="M672" i="1"/>
  <c r="AA672" i="1" s="1"/>
  <c r="N672" i="1"/>
  <c r="O672" i="1"/>
  <c r="B673" i="1"/>
  <c r="C673" i="1"/>
  <c r="C674" i="19" s="1"/>
  <c r="E673" i="1"/>
  <c r="D674" i="19" s="1"/>
  <c r="G673" i="1"/>
  <c r="H673" i="1"/>
  <c r="I673" i="1"/>
  <c r="G674" i="19" s="1"/>
  <c r="J673" i="1"/>
  <c r="H674" i="19" s="1"/>
  <c r="K673" i="1"/>
  <c r="I674" i="19" s="1"/>
  <c r="I767" i="28" s="1"/>
  <c r="M673" i="1"/>
  <c r="N673" i="1"/>
  <c r="O673" i="1"/>
  <c r="AC673" i="1" s="1"/>
  <c r="B674" i="1"/>
  <c r="B675" i="19" s="1"/>
  <c r="C674" i="1"/>
  <c r="C675" i="19" s="1"/>
  <c r="E674" i="1"/>
  <c r="D675" i="19" s="1"/>
  <c r="G674" i="1"/>
  <c r="AS675" i="1" s="1"/>
  <c r="H674" i="1"/>
  <c r="I674" i="1"/>
  <c r="G675" i="19" s="1"/>
  <c r="J674" i="1"/>
  <c r="K674" i="1"/>
  <c r="I675" i="19" s="1"/>
  <c r="I768" i="28" s="1"/>
  <c r="M674" i="1"/>
  <c r="N674" i="1"/>
  <c r="Z674" i="1" s="1"/>
  <c r="O674" i="1"/>
  <c r="L675" i="19" s="1"/>
  <c r="AH434" i="38"/>
  <c r="AH425" i="38"/>
  <c r="AH399" i="38"/>
  <c r="AH402" i="38"/>
  <c r="AH406" i="38"/>
  <c r="AH424" i="38"/>
  <c r="AH431" i="38"/>
  <c r="AH410" i="38"/>
  <c r="AH412" i="38"/>
  <c r="AH417" i="38"/>
  <c r="AH432" i="38"/>
  <c r="AH429" i="38"/>
  <c r="AH430" i="38"/>
  <c r="AH401" i="38"/>
  <c r="AH409" i="38"/>
  <c r="AH421" i="38"/>
  <c r="AH428" i="38"/>
  <c r="AH426" i="38"/>
  <c r="AH427" i="38"/>
  <c r="AH422" i="38"/>
  <c r="AH423" i="38"/>
  <c r="B654" i="1"/>
  <c r="B655" i="19" s="1"/>
  <c r="C654" i="1"/>
  <c r="C655" i="19" s="1"/>
  <c r="E654" i="1"/>
  <c r="G654" i="1"/>
  <c r="H654" i="1"/>
  <c r="Q654" i="1" s="1"/>
  <c r="I654" i="1"/>
  <c r="G655" i="19" s="1"/>
  <c r="J654" i="1"/>
  <c r="K654" i="1"/>
  <c r="I655" i="19" s="1"/>
  <c r="I746" i="28" s="1"/>
  <c r="M654" i="1"/>
  <c r="AA654" i="1" s="1"/>
  <c r="N654" i="1"/>
  <c r="Z654" i="1" s="1"/>
  <c r="O654" i="1"/>
  <c r="AC654" i="1" s="1"/>
  <c r="B655" i="1"/>
  <c r="B656" i="19" s="1"/>
  <c r="C655" i="1"/>
  <c r="C656" i="19" s="1"/>
  <c r="E655" i="1"/>
  <c r="G655" i="1"/>
  <c r="H655" i="1"/>
  <c r="I655" i="1"/>
  <c r="J655" i="1"/>
  <c r="H656" i="19" s="1"/>
  <c r="K655" i="1"/>
  <c r="I656" i="19" s="1"/>
  <c r="I747" i="28" s="1"/>
  <c r="M655" i="1"/>
  <c r="N655" i="1"/>
  <c r="Z655" i="1" s="1"/>
  <c r="O655" i="1"/>
  <c r="B656" i="1"/>
  <c r="B657" i="19" s="1"/>
  <c r="C656" i="1"/>
  <c r="C657" i="19" s="1"/>
  <c r="E656" i="1"/>
  <c r="G656" i="1"/>
  <c r="H656" i="1"/>
  <c r="Q656" i="1" s="1"/>
  <c r="I656" i="1"/>
  <c r="G657" i="19" s="1"/>
  <c r="J656" i="1"/>
  <c r="K656" i="1"/>
  <c r="I657" i="19" s="1"/>
  <c r="I748" i="28" s="1"/>
  <c r="M656" i="1"/>
  <c r="J657" i="19" s="1"/>
  <c r="N656" i="1"/>
  <c r="Z656" i="1" s="1"/>
  <c r="O656" i="1"/>
  <c r="B657" i="1"/>
  <c r="C657" i="1"/>
  <c r="C658" i="19" s="1"/>
  <c r="E657" i="1"/>
  <c r="D658" i="19" s="1"/>
  <c r="G657" i="1"/>
  <c r="E658" i="19" s="1"/>
  <c r="H657" i="1"/>
  <c r="I657" i="1"/>
  <c r="J657" i="1"/>
  <c r="K657" i="1"/>
  <c r="I658" i="19" s="1"/>
  <c r="I749" i="28" s="1"/>
  <c r="M657" i="1"/>
  <c r="N657" i="1"/>
  <c r="O657" i="1"/>
  <c r="L658" i="19" s="1"/>
  <c r="B658" i="1"/>
  <c r="B659" i="19" s="1"/>
  <c r="C658" i="1"/>
  <c r="C659" i="19" s="1"/>
  <c r="E658" i="1"/>
  <c r="G658" i="1"/>
  <c r="H658" i="1"/>
  <c r="AB658" i="1" s="1"/>
  <c r="I658" i="1"/>
  <c r="J658" i="1"/>
  <c r="K658" i="1"/>
  <c r="I659" i="19" s="1"/>
  <c r="I750" i="28" s="1"/>
  <c r="M658" i="1"/>
  <c r="J659" i="19" s="1"/>
  <c r="N658" i="1"/>
  <c r="Z658" i="1" s="1"/>
  <c r="O658" i="1"/>
  <c r="B659" i="1"/>
  <c r="C659" i="1"/>
  <c r="C660" i="19" s="1"/>
  <c r="E659" i="1"/>
  <c r="D660" i="19" s="1"/>
  <c r="G659" i="1"/>
  <c r="E660" i="19" s="1"/>
  <c r="H659" i="1"/>
  <c r="I659" i="1"/>
  <c r="J659" i="1"/>
  <c r="H660" i="19" s="1"/>
  <c r="K659" i="1"/>
  <c r="I660" i="19" s="1"/>
  <c r="I751" i="28" s="1"/>
  <c r="M659" i="1"/>
  <c r="N659" i="1"/>
  <c r="O659" i="1"/>
  <c r="AC659" i="1" s="1"/>
  <c r="B660" i="1"/>
  <c r="B661" i="19" s="1"/>
  <c r="C660" i="1"/>
  <c r="C661" i="19" s="1"/>
  <c r="E660" i="1"/>
  <c r="G660" i="1"/>
  <c r="H660" i="1"/>
  <c r="Q660" i="1" s="1"/>
  <c r="I660" i="1"/>
  <c r="G661" i="19" s="1"/>
  <c r="J660" i="1"/>
  <c r="H661" i="19" s="1"/>
  <c r="K660" i="1"/>
  <c r="I661" i="19" s="1"/>
  <c r="I752" i="28" s="1"/>
  <c r="M660" i="1"/>
  <c r="N660" i="1"/>
  <c r="K661" i="19" s="1"/>
  <c r="O660" i="1"/>
  <c r="B661" i="1"/>
  <c r="C661" i="1"/>
  <c r="C662" i="19" s="1"/>
  <c r="E661" i="1"/>
  <c r="G661" i="1"/>
  <c r="H661" i="1"/>
  <c r="AB661" i="1" s="1"/>
  <c r="I661" i="1"/>
  <c r="J661" i="1"/>
  <c r="H662" i="19" s="1"/>
  <c r="K661" i="1"/>
  <c r="I662" i="19" s="1"/>
  <c r="I754" i="28" s="1"/>
  <c r="M661" i="1"/>
  <c r="AA661" i="1" s="1"/>
  <c r="N661" i="1"/>
  <c r="K662" i="19" s="1"/>
  <c r="O661" i="1"/>
  <c r="B662" i="1"/>
  <c r="B663" i="19" s="1"/>
  <c r="C662" i="1"/>
  <c r="C663" i="19" s="1"/>
  <c r="E662" i="1"/>
  <c r="D663" i="19" s="1"/>
  <c r="G662" i="1"/>
  <c r="E663" i="19" s="1"/>
  <c r="H662" i="1"/>
  <c r="I662" i="1"/>
  <c r="G663" i="19" s="1"/>
  <c r="J662" i="1"/>
  <c r="K662" i="1"/>
  <c r="I663" i="19" s="1"/>
  <c r="I755" i="28" s="1"/>
  <c r="M662" i="1"/>
  <c r="J663" i="19" s="1"/>
  <c r="N662" i="1"/>
  <c r="Z662" i="1" s="1"/>
  <c r="O662" i="1"/>
  <c r="AC662" i="1" s="1"/>
  <c r="B663" i="1"/>
  <c r="C663" i="1"/>
  <c r="C664" i="19" s="1"/>
  <c r="E663" i="1"/>
  <c r="D664" i="19" s="1"/>
  <c r="G663" i="1"/>
  <c r="E664" i="19" s="1"/>
  <c r="H663" i="1"/>
  <c r="I663" i="1"/>
  <c r="G664" i="19" s="1"/>
  <c r="J663" i="1"/>
  <c r="K663" i="1"/>
  <c r="I664" i="19" s="1"/>
  <c r="I756" i="28" s="1"/>
  <c r="M663" i="1"/>
  <c r="N663" i="1"/>
  <c r="Z663" i="1" s="1"/>
  <c r="O663" i="1"/>
  <c r="AC663" i="1" s="1"/>
  <c r="B664" i="1"/>
  <c r="B665" i="19" s="1"/>
  <c r="C664" i="1"/>
  <c r="C665" i="19" s="1"/>
  <c r="E664" i="1"/>
  <c r="G664" i="1"/>
  <c r="H664" i="1"/>
  <c r="F665" i="19" s="1"/>
  <c r="I664" i="1"/>
  <c r="G665" i="19" s="1"/>
  <c r="J664" i="1"/>
  <c r="K664" i="1"/>
  <c r="I665" i="19" s="1"/>
  <c r="I757" i="28" s="1"/>
  <c r="M664" i="1"/>
  <c r="J665" i="19" s="1"/>
  <c r="N664" i="1"/>
  <c r="K665" i="19" s="1"/>
  <c r="O664" i="1"/>
  <c r="AC664" i="1" s="1"/>
  <c r="B665" i="1"/>
  <c r="C665" i="1"/>
  <c r="C666" i="19" s="1"/>
  <c r="E665" i="1"/>
  <c r="D666" i="19" s="1"/>
  <c r="G665" i="1"/>
  <c r="E666" i="19" s="1"/>
  <c r="H665" i="1"/>
  <c r="I665" i="1"/>
  <c r="J665" i="1"/>
  <c r="K665" i="1"/>
  <c r="I666" i="19" s="1"/>
  <c r="I758" i="28" s="1"/>
  <c r="M665" i="1"/>
  <c r="J666" i="19" s="1"/>
  <c r="N665" i="1"/>
  <c r="K666" i="19" s="1"/>
  <c r="O665" i="1"/>
  <c r="L666" i="19" s="1"/>
  <c r="B666" i="1"/>
  <c r="B667" i="19" s="1"/>
  <c r="C666" i="1"/>
  <c r="C667" i="19" s="1"/>
  <c r="E666" i="1"/>
  <c r="G666" i="1"/>
  <c r="H666" i="1"/>
  <c r="F667" i="19" s="1"/>
  <c r="I666" i="1"/>
  <c r="J666" i="1"/>
  <c r="H667" i="19" s="1"/>
  <c r="K666" i="1"/>
  <c r="I667" i="19" s="1"/>
  <c r="I759" i="28" s="1"/>
  <c r="M666" i="1"/>
  <c r="J667" i="19" s="1"/>
  <c r="N666" i="1"/>
  <c r="Z666" i="1" s="1"/>
  <c r="O666" i="1"/>
  <c r="AC666" i="1" s="1"/>
  <c r="B667" i="1"/>
  <c r="C667" i="1"/>
  <c r="C668" i="19" s="1"/>
  <c r="E667" i="1"/>
  <c r="D668" i="19" s="1"/>
  <c r="G667" i="1"/>
  <c r="E668" i="19" s="1"/>
  <c r="H667" i="1"/>
  <c r="I667" i="1"/>
  <c r="J667" i="1"/>
  <c r="H668" i="19" s="1"/>
  <c r="K667" i="1"/>
  <c r="I668" i="19" s="1"/>
  <c r="I760" i="28" s="1"/>
  <c r="M667" i="1"/>
  <c r="N667" i="1"/>
  <c r="O667" i="1"/>
  <c r="L668" i="19" s="1"/>
  <c r="AF425" i="38"/>
  <c r="AF426" i="38"/>
  <c r="AF427" i="38"/>
  <c r="AF428" i="38"/>
  <c r="AF429" i="38"/>
  <c r="AF430" i="38"/>
  <c r="AF431" i="38"/>
  <c r="AF432" i="38"/>
  <c r="AF433" i="38"/>
  <c r="AF434" i="38"/>
  <c r="AF435" i="38"/>
  <c r="AF436" i="38"/>
  <c r="AF437" i="38"/>
  <c r="AF438" i="38"/>
  <c r="AN699" i="1" l="1"/>
  <c r="AT675" i="1"/>
  <c r="N825" i="28"/>
  <c r="B690" i="23"/>
  <c r="N810" i="28"/>
  <c r="D817" i="28"/>
  <c r="M810" i="28"/>
  <c r="G697" i="21"/>
  <c r="K697" i="22"/>
  <c r="M697" i="19"/>
  <c r="L809" i="28"/>
  <c r="J809" i="28"/>
  <c r="D802" i="28"/>
  <c r="N802" i="28" s="1"/>
  <c r="B704" i="21"/>
  <c r="B802" i="28"/>
  <c r="B704" i="22"/>
  <c r="J704" i="22"/>
  <c r="K802" i="28"/>
  <c r="K809" i="28" s="1"/>
  <c r="J704" i="21"/>
  <c r="G699" i="21"/>
  <c r="E704" i="22"/>
  <c r="E802" i="28"/>
  <c r="E809" i="28" s="1"/>
  <c r="E704" i="21"/>
  <c r="M807" i="28"/>
  <c r="N807" i="28"/>
  <c r="N806" i="28"/>
  <c r="M803" i="28"/>
  <c r="D704" i="21"/>
  <c r="I704" i="21"/>
  <c r="K704" i="22"/>
  <c r="F802" i="28"/>
  <c r="F809" i="28" s="1"/>
  <c r="I704" i="22"/>
  <c r="K704" i="21"/>
  <c r="M808" i="28"/>
  <c r="N808" i="28"/>
  <c r="F704" i="22"/>
  <c r="G802" i="28"/>
  <c r="G809" i="28" s="1"/>
  <c r="G704" i="21"/>
  <c r="G704" i="22"/>
  <c r="F704" i="21"/>
  <c r="H809" i="28"/>
  <c r="AN703" i="1"/>
  <c r="L798" i="28"/>
  <c r="AN696" i="1"/>
  <c r="AN701" i="1"/>
  <c r="F697" i="22"/>
  <c r="BA696" i="1"/>
  <c r="D796" i="28"/>
  <c r="M796" i="28" s="1"/>
  <c r="B701" i="23"/>
  <c r="B799" i="28"/>
  <c r="M799" i="28" s="1"/>
  <c r="AN698" i="1"/>
  <c r="F697" i="21"/>
  <c r="D697" i="21"/>
  <c r="D794" i="28"/>
  <c r="N794" i="28" s="1"/>
  <c r="G702" i="21"/>
  <c r="I697" i="23"/>
  <c r="G794" i="28"/>
  <c r="K698" i="22"/>
  <c r="D697" i="22"/>
  <c r="N798" i="28"/>
  <c r="L795" i="28"/>
  <c r="J799" i="28"/>
  <c r="D795" i="28"/>
  <c r="B698" i="23"/>
  <c r="C698" i="23"/>
  <c r="D698" i="21"/>
  <c r="D698" i="22"/>
  <c r="D699" i="21"/>
  <c r="J699" i="21"/>
  <c r="K796" i="28"/>
  <c r="J699" i="22"/>
  <c r="H699" i="23"/>
  <c r="B703" i="23"/>
  <c r="D800" i="28"/>
  <c r="D703" i="21"/>
  <c r="D703" i="22"/>
  <c r="C703" i="23"/>
  <c r="L794" i="28"/>
  <c r="E799" i="28"/>
  <c r="E702" i="21"/>
  <c r="E702" i="22"/>
  <c r="O697" i="19"/>
  <c r="J794" i="28"/>
  <c r="G697" i="23"/>
  <c r="I697" i="21"/>
  <c r="I697" i="22"/>
  <c r="K800" i="28"/>
  <c r="J703" i="21"/>
  <c r="H703" i="23"/>
  <c r="J703" i="22"/>
  <c r="C801" i="28"/>
  <c r="O702" i="19"/>
  <c r="I698" i="21"/>
  <c r="N697" i="19"/>
  <c r="H794" i="28"/>
  <c r="F697" i="23"/>
  <c r="H697" i="21"/>
  <c r="H697" i="22"/>
  <c r="H700" i="21"/>
  <c r="N700" i="19"/>
  <c r="H797" i="28"/>
  <c r="F700" i="23"/>
  <c r="H700" i="22"/>
  <c r="L800" i="28"/>
  <c r="K703" i="21"/>
  <c r="K703" i="22"/>
  <c r="I703" i="23"/>
  <c r="L797" i="28"/>
  <c r="K700" i="21"/>
  <c r="I700" i="23"/>
  <c r="K700" i="22"/>
  <c r="K701" i="22"/>
  <c r="G697" i="22"/>
  <c r="N799" i="28"/>
  <c r="D698" i="23"/>
  <c r="G698" i="23"/>
  <c r="D701" i="23"/>
  <c r="F701" i="21"/>
  <c r="F798" i="28"/>
  <c r="F701" i="22"/>
  <c r="J698" i="21"/>
  <c r="J698" i="22"/>
  <c r="H698" i="23"/>
  <c r="K795" i="28"/>
  <c r="J701" i="22"/>
  <c r="H701" i="23"/>
  <c r="J701" i="21"/>
  <c r="K798" i="28"/>
  <c r="G702" i="22"/>
  <c r="F703" i="22"/>
  <c r="D703" i="23"/>
  <c r="F703" i="21"/>
  <c r="F800" i="28"/>
  <c r="B698" i="21"/>
  <c r="B698" i="22"/>
  <c r="B795" i="28"/>
  <c r="E703" i="22"/>
  <c r="K794" i="28"/>
  <c r="F703" i="23"/>
  <c r="M698" i="19"/>
  <c r="G795" i="28"/>
  <c r="E698" i="23"/>
  <c r="G698" i="21"/>
  <c r="G698" i="22"/>
  <c r="G699" i="22"/>
  <c r="J795" i="28"/>
  <c r="N702" i="19"/>
  <c r="H702" i="22"/>
  <c r="H799" i="28"/>
  <c r="F702" i="23"/>
  <c r="H702" i="21"/>
  <c r="E797" i="28"/>
  <c r="E700" i="21"/>
  <c r="E700" i="22"/>
  <c r="D699" i="22"/>
  <c r="F799" i="28"/>
  <c r="D702" i="23"/>
  <c r="F702" i="22"/>
  <c r="F702" i="21"/>
  <c r="K697" i="21"/>
  <c r="K799" i="28"/>
  <c r="E703" i="21"/>
  <c r="J697" i="21"/>
  <c r="B699" i="22"/>
  <c r="M700" i="19"/>
  <c r="G797" i="28"/>
  <c r="E700" i="23"/>
  <c r="G700" i="22"/>
  <c r="G700" i="21"/>
  <c r="B701" i="22"/>
  <c r="B798" i="28"/>
  <c r="M798" i="28" s="1"/>
  <c r="B701" i="21"/>
  <c r="N701" i="19"/>
  <c r="H798" i="28"/>
  <c r="H701" i="22"/>
  <c r="F701" i="23"/>
  <c r="H701" i="21"/>
  <c r="B800" i="28"/>
  <c r="B703" i="21"/>
  <c r="B703" i="22"/>
  <c r="B697" i="22"/>
  <c r="B697" i="21"/>
  <c r="B794" i="28"/>
  <c r="N699" i="19"/>
  <c r="H699" i="21"/>
  <c r="H796" i="28"/>
  <c r="H699" i="22"/>
  <c r="F699" i="23"/>
  <c r="H703" i="22"/>
  <c r="M797" i="28"/>
  <c r="N797" i="28"/>
  <c r="M699" i="19"/>
  <c r="E796" i="28"/>
  <c r="E699" i="21"/>
  <c r="E699" i="22"/>
  <c r="AN702" i="1"/>
  <c r="M703" i="19"/>
  <c r="G800" i="28"/>
  <c r="E703" i="23"/>
  <c r="G703" i="21"/>
  <c r="G703" i="22"/>
  <c r="O703" i="19"/>
  <c r="J800" i="28"/>
  <c r="I703" i="22"/>
  <c r="G703" i="23"/>
  <c r="I703" i="21"/>
  <c r="N698" i="19"/>
  <c r="H698" i="22"/>
  <c r="H698" i="21"/>
  <c r="H795" i="28"/>
  <c r="F698" i="23"/>
  <c r="O700" i="19"/>
  <c r="J702" i="22"/>
  <c r="E800" i="28"/>
  <c r="B699" i="21"/>
  <c r="H703" i="21"/>
  <c r="B702" i="22"/>
  <c r="H700" i="23"/>
  <c r="J700" i="22"/>
  <c r="J700" i="21"/>
  <c r="K797" i="28"/>
  <c r="E701" i="22"/>
  <c r="E798" i="28"/>
  <c r="E701" i="21"/>
  <c r="E701" i="23"/>
  <c r="G701" i="21"/>
  <c r="G701" i="22"/>
  <c r="G798" i="28"/>
  <c r="M701" i="19"/>
  <c r="O701" i="19"/>
  <c r="J798" i="28"/>
  <c r="G701" i="23"/>
  <c r="I701" i="21"/>
  <c r="I701" i="22"/>
  <c r="I702" i="22"/>
  <c r="BA697" i="1"/>
  <c r="AN697" i="1"/>
  <c r="AN700" i="1"/>
  <c r="AO700" i="1"/>
  <c r="BA700" i="1"/>
  <c r="BA701" i="1"/>
  <c r="AO699" i="1"/>
  <c r="BA699" i="1"/>
  <c r="AO702" i="1"/>
  <c r="BA702" i="1"/>
  <c r="BA698" i="1"/>
  <c r="M690" i="19"/>
  <c r="H696" i="22"/>
  <c r="H791" i="28"/>
  <c r="K695" i="22"/>
  <c r="H792" i="28"/>
  <c r="F695" i="23"/>
  <c r="H693" i="23"/>
  <c r="F695" i="22"/>
  <c r="K788" i="28"/>
  <c r="J693" i="21"/>
  <c r="AN694" i="1"/>
  <c r="J693" i="22"/>
  <c r="G787" i="28"/>
  <c r="G786" i="28"/>
  <c r="G691" i="22"/>
  <c r="J792" i="28"/>
  <c r="E690" i="23"/>
  <c r="D696" i="22"/>
  <c r="F696" i="23"/>
  <c r="L791" i="28"/>
  <c r="K695" i="21"/>
  <c r="L790" i="28"/>
  <c r="D696" i="21"/>
  <c r="K694" i="22"/>
  <c r="D792" i="28"/>
  <c r="N792" i="28" s="1"/>
  <c r="K694" i="21"/>
  <c r="G696" i="23"/>
  <c r="E694" i="21"/>
  <c r="D790" i="28"/>
  <c r="N790" i="28" s="1"/>
  <c r="D694" i="22"/>
  <c r="J692" i="22"/>
  <c r="E696" i="21"/>
  <c r="N695" i="19"/>
  <c r="B691" i="21"/>
  <c r="E792" i="28"/>
  <c r="C786" i="28"/>
  <c r="C793" i="28" s="1"/>
  <c r="M693" i="19"/>
  <c r="G690" i="22"/>
  <c r="N791" i="28"/>
  <c r="F691" i="22"/>
  <c r="F787" i="28"/>
  <c r="F691" i="21"/>
  <c r="D691" i="23"/>
  <c r="AI689" i="1"/>
  <c r="AU689" i="1"/>
  <c r="F792" i="28"/>
  <c r="F696" i="22"/>
  <c r="F696" i="21"/>
  <c r="D696" i="23"/>
  <c r="M696" i="19"/>
  <c r="G792" i="28"/>
  <c r="G696" i="22"/>
  <c r="E696" i="23"/>
  <c r="G696" i="21"/>
  <c r="AO690" i="1"/>
  <c r="BA690" i="1"/>
  <c r="G790" i="28"/>
  <c r="E694" i="23"/>
  <c r="G694" i="21"/>
  <c r="G694" i="22"/>
  <c r="M694" i="19"/>
  <c r="AO695" i="1"/>
  <c r="BA695" i="1"/>
  <c r="H787" i="28"/>
  <c r="G690" i="21"/>
  <c r="O693" i="19"/>
  <c r="E790" i="28"/>
  <c r="BA691" i="1"/>
  <c r="AN691" i="1"/>
  <c r="B691" i="23"/>
  <c r="D787" i="28"/>
  <c r="C691" i="23"/>
  <c r="D691" i="22"/>
  <c r="D691" i="21"/>
  <c r="I696" i="23"/>
  <c r="K696" i="21"/>
  <c r="L792" i="28"/>
  <c r="K696" i="22"/>
  <c r="E691" i="23"/>
  <c r="E791" i="28"/>
  <c r="E695" i="21"/>
  <c r="E695" i="22"/>
  <c r="D692" i="22"/>
  <c r="B692" i="23"/>
  <c r="C692" i="23"/>
  <c r="D788" i="28"/>
  <c r="D692" i="21"/>
  <c r="AO692" i="1"/>
  <c r="BA692" i="1"/>
  <c r="I692" i="21"/>
  <c r="I692" i="22"/>
  <c r="G692" i="23"/>
  <c r="O692" i="19"/>
  <c r="J788" i="28"/>
  <c r="N694" i="19"/>
  <c r="H694" i="22"/>
  <c r="H790" i="28"/>
  <c r="F694" i="23"/>
  <c r="H694" i="21"/>
  <c r="K786" i="28"/>
  <c r="F691" i="23"/>
  <c r="I693" i="22"/>
  <c r="F689" i="19"/>
  <c r="AT689" i="1"/>
  <c r="D693" i="21"/>
  <c r="D789" i="28"/>
  <c r="B693" i="23"/>
  <c r="D693" i="22"/>
  <c r="C693" i="23"/>
  <c r="AO694" i="1"/>
  <c r="BA694" i="1"/>
  <c r="J690" i="22"/>
  <c r="F694" i="22"/>
  <c r="F790" i="28"/>
  <c r="D694" i="23"/>
  <c r="F694" i="21"/>
  <c r="I691" i="23"/>
  <c r="H692" i="23"/>
  <c r="H691" i="22"/>
  <c r="AQ689" i="1"/>
  <c r="K791" i="28"/>
  <c r="H695" i="23"/>
  <c r="J695" i="22"/>
  <c r="J695" i="21"/>
  <c r="AN690" i="1"/>
  <c r="AN695" i="1"/>
  <c r="G693" i="23"/>
  <c r="D692" i="23"/>
  <c r="B791" i="28"/>
  <c r="M791" i="28" s="1"/>
  <c r="B695" i="21"/>
  <c r="B695" i="22"/>
  <c r="E689" i="19"/>
  <c r="M689" i="19" s="1"/>
  <c r="AS689" i="1"/>
  <c r="AJ689" i="1"/>
  <c r="AK689" i="1"/>
  <c r="E692" i="22"/>
  <c r="E788" i="28"/>
  <c r="E692" i="21"/>
  <c r="O695" i="19"/>
  <c r="I695" i="22"/>
  <c r="J791" i="28"/>
  <c r="G695" i="23"/>
  <c r="I695" i="21"/>
  <c r="E692" i="23"/>
  <c r="G791" i="28"/>
  <c r="I693" i="21"/>
  <c r="F692" i="22"/>
  <c r="D693" i="23"/>
  <c r="F693" i="22"/>
  <c r="F693" i="21"/>
  <c r="F789" i="28"/>
  <c r="B694" i="22"/>
  <c r="B790" i="28"/>
  <c r="B694" i="21"/>
  <c r="AL689" i="1"/>
  <c r="AX689" i="1"/>
  <c r="AR689" i="1"/>
  <c r="AF689" i="1"/>
  <c r="AN689" i="1" s="1"/>
  <c r="AW689" i="1"/>
  <c r="AN692" i="1"/>
  <c r="F791" i="28"/>
  <c r="I696" i="21"/>
  <c r="H695" i="22"/>
  <c r="C690" i="22"/>
  <c r="E693" i="21"/>
  <c r="E789" i="28"/>
  <c r="E693" i="22"/>
  <c r="B696" i="22"/>
  <c r="B792" i="28"/>
  <c r="B696" i="21"/>
  <c r="E693" i="23"/>
  <c r="M695" i="19"/>
  <c r="J789" i="28"/>
  <c r="F692" i="21"/>
  <c r="H696" i="23"/>
  <c r="K792" i="28"/>
  <c r="J696" i="22"/>
  <c r="J696" i="21"/>
  <c r="F690" i="23"/>
  <c r="N690" i="19"/>
  <c r="AN693" i="1"/>
  <c r="AO693" i="1"/>
  <c r="BA693" i="1"/>
  <c r="H691" i="23"/>
  <c r="K787" i="28"/>
  <c r="J691" i="21"/>
  <c r="J692" i="21"/>
  <c r="J691" i="22"/>
  <c r="H788" i="28"/>
  <c r="H692" i="21"/>
  <c r="F692" i="23"/>
  <c r="H692" i="22"/>
  <c r="N692" i="19"/>
  <c r="H695" i="21"/>
  <c r="B695" i="23"/>
  <c r="N693" i="19"/>
  <c r="H789" i="28"/>
  <c r="F693" i="23"/>
  <c r="H693" i="22"/>
  <c r="H693" i="21"/>
  <c r="B696" i="23"/>
  <c r="D694" i="21"/>
  <c r="G695" i="21"/>
  <c r="B691" i="22"/>
  <c r="F788" i="28"/>
  <c r="AS682" i="1"/>
  <c r="AU685" i="1"/>
  <c r="AB683" i="1"/>
  <c r="AJ683" i="1"/>
  <c r="AQ683" i="1"/>
  <c r="BB683" i="1"/>
  <c r="AZ682" i="1"/>
  <c r="AT684" i="1"/>
  <c r="AX688" i="1"/>
  <c r="AR688" i="1"/>
  <c r="BG686" i="1"/>
  <c r="Z688" i="1"/>
  <c r="AR686" i="1"/>
  <c r="AU686" i="1"/>
  <c r="AF683" i="1"/>
  <c r="AO683" i="1" s="1"/>
  <c r="AZ686" i="1"/>
  <c r="BF686" i="1"/>
  <c r="AQ684" i="1"/>
  <c r="BI682" i="1"/>
  <c r="AE688" i="1"/>
  <c r="BH687" i="1"/>
  <c r="AJ686" i="1"/>
  <c r="AU684" i="1"/>
  <c r="AT683" i="1"/>
  <c r="AB682" i="1"/>
  <c r="AE685" i="1"/>
  <c r="C783" i="28"/>
  <c r="AA686" i="1"/>
  <c r="AE687" i="1"/>
  <c r="AH684" i="1"/>
  <c r="BH684" i="1"/>
  <c r="BE686" i="1"/>
  <c r="AT685" i="1"/>
  <c r="AL684" i="1"/>
  <c r="AR684" i="1"/>
  <c r="AC683" i="1"/>
  <c r="AC682" i="1"/>
  <c r="AU688" i="1"/>
  <c r="BE687" i="1"/>
  <c r="AS685" i="1"/>
  <c r="BJ684" i="1"/>
  <c r="AQ688" i="1"/>
  <c r="AW685" i="1"/>
  <c r="BG683" i="1"/>
  <c r="AL683" i="1"/>
  <c r="BE682" i="1"/>
  <c r="Q688" i="1"/>
  <c r="R688" i="1" s="1"/>
  <c r="BC687" i="1"/>
  <c r="Q687" i="1"/>
  <c r="R687" i="1" s="1"/>
  <c r="AS687" i="1"/>
  <c r="BD686" i="1"/>
  <c r="AH686" i="1"/>
  <c r="AK685" i="1"/>
  <c r="BE683" i="1"/>
  <c r="AG683" i="1"/>
  <c r="BJ682" i="1"/>
  <c r="AT682" i="1"/>
  <c r="K688" i="19"/>
  <c r="J689" i="21" s="1"/>
  <c r="BB687" i="1"/>
  <c r="AH685" i="1"/>
  <c r="AX687" i="1"/>
  <c r="AV686" i="1"/>
  <c r="Z685" i="1"/>
  <c r="AG684" i="1"/>
  <c r="AX683" i="1"/>
  <c r="AE683" i="1"/>
  <c r="BH682" i="1"/>
  <c r="AZ688" i="1"/>
  <c r="AV687" i="1"/>
  <c r="AQ687" i="1"/>
  <c r="BD685" i="1"/>
  <c r="AV683" i="1"/>
  <c r="BG682" i="1"/>
  <c r="AA682" i="1"/>
  <c r="K686" i="19"/>
  <c r="AR687" i="1"/>
  <c r="BJ686" i="1"/>
  <c r="AT686" i="1"/>
  <c r="AH688" i="1"/>
  <c r="BG687" i="1"/>
  <c r="AL687" i="1"/>
  <c r="BB685" i="1"/>
  <c r="AE684" i="1"/>
  <c r="AS683" i="1"/>
  <c r="BD682" i="1"/>
  <c r="AW682" i="1"/>
  <c r="AR682" i="1"/>
  <c r="AB688" i="1"/>
  <c r="BF687" i="1"/>
  <c r="AG687" i="1"/>
  <c r="AQ686" i="1"/>
  <c r="BH683" i="1"/>
  <c r="AR683" i="1"/>
  <c r="BC682" i="1"/>
  <c r="G783" i="28"/>
  <c r="G688" i="21"/>
  <c r="G688" i="22"/>
  <c r="E688" i="23"/>
  <c r="C779" i="28"/>
  <c r="C684" i="21"/>
  <c r="C684" i="22"/>
  <c r="B683" i="21"/>
  <c r="B778" i="28"/>
  <c r="B683" i="22"/>
  <c r="I785" i="28"/>
  <c r="G683" i="23"/>
  <c r="O683" i="19"/>
  <c r="N683" i="19"/>
  <c r="F683" i="23"/>
  <c r="H683" i="21"/>
  <c r="H683" i="22"/>
  <c r="H778" i="28"/>
  <c r="C784" i="28"/>
  <c r="C689" i="22"/>
  <c r="C689" i="21"/>
  <c r="B687" i="23"/>
  <c r="C687" i="23"/>
  <c r="M684" i="19"/>
  <c r="G684" i="21"/>
  <c r="G684" i="22"/>
  <c r="G779" i="28"/>
  <c r="E684" i="23"/>
  <c r="F683" i="22"/>
  <c r="F778" i="28"/>
  <c r="D683" i="23"/>
  <c r="F683" i="21"/>
  <c r="C782" i="28"/>
  <c r="C687" i="21"/>
  <c r="C687" i="22"/>
  <c r="F684" i="21"/>
  <c r="F684" i="22"/>
  <c r="F779" i="28"/>
  <c r="D684" i="23"/>
  <c r="G687" i="23"/>
  <c r="O687" i="19"/>
  <c r="C685" i="22"/>
  <c r="C780" i="28"/>
  <c r="C685" i="21"/>
  <c r="E684" i="22"/>
  <c r="E779" i="28"/>
  <c r="E684" i="21"/>
  <c r="I683" i="23"/>
  <c r="B683" i="23"/>
  <c r="C683" i="23"/>
  <c r="C686" i="21"/>
  <c r="D688" i="22"/>
  <c r="C688" i="23"/>
  <c r="D783" i="28"/>
  <c r="D688" i="21"/>
  <c r="L779" i="28"/>
  <c r="I684" i="23"/>
  <c r="K684" i="21"/>
  <c r="K684" i="22"/>
  <c r="D684" i="22"/>
  <c r="D779" i="28"/>
  <c r="C684" i="23"/>
  <c r="D684" i="21"/>
  <c r="C778" i="28"/>
  <c r="C683" i="21"/>
  <c r="C683" i="22"/>
  <c r="G780" i="28"/>
  <c r="AG686" i="1"/>
  <c r="BI686" i="1"/>
  <c r="BI685" i="1"/>
  <c r="AI685" i="1"/>
  <c r="BH685" i="1"/>
  <c r="AZ684" i="1"/>
  <c r="Q683" i="1"/>
  <c r="R683" i="1" s="1"/>
  <c r="BF682" i="1"/>
  <c r="AV682" i="1"/>
  <c r="AK682" i="1"/>
  <c r="Z682" i="1"/>
  <c r="E688" i="19"/>
  <c r="E686" i="19"/>
  <c r="E687" i="22" s="1"/>
  <c r="C688" i="22"/>
  <c r="E687" i="23"/>
  <c r="E683" i="23"/>
  <c r="C781" i="28"/>
  <c r="AT688" i="1"/>
  <c r="BJ688" i="1"/>
  <c r="AW687" i="1"/>
  <c r="AF687" i="1"/>
  <c r="AO687" i="1" s="1"/>
  <c r="AI688" i="1"/>
  <c r="BH686" i="1"/>
  <c r="AE686" i="1"/>
  <c r="BG685" i="1"/>
  <c r="AX684" i="1"/>
  <c r="Q684" i="1"/>
  <c r="R684" i="1" s="1"/>
  <c r="BI684" i="1"/>
  <c r="BC683" i="1"/>
  <c r="AU682" i="1"/>
  <c r="AJ682" i="1"/>
  <c r="H689" i="19"/>
  <c r="L688" i="19"/>
  <c r="H687" i="19"/>
  <c r="L686" i="19"/>
  <c r="D686" i="19"/>
  <c r="D782" i="28" s="1"/>
  <c r="H685" i="19"/>
  <c r="AG682" i="1"/>
  <c r="M687" i="19"/>
  <c r="K684" i="19"/>
  <c r="M683" i="19"/>
  <c r="C688" i="21"/>
  <c r="G689" i="22"/>
  <c r="G685" i="22"/>
  <c r="AT687" i="1"/>
  <c r="AS686" i="1"/>
  <c r="AK684" i="1"/>
  <c r="AF682" i="1"/>
  <c r="J688" i="19"/>
  <c r="B688" i="19"/>
  <c r="F687" i="19"/>
  <c r="J686" i="19"/>
  <c r="I687" i="21" s="1"/>
  <c r="B686" i="19"/>
  <c r="B687" i="21" s="1"/>
  <c r="F685" i="19"/>
  <c r="J684" i="19"/>
  <c r="B684" i="19"/>
  <c r="B684" i="23" s="1"/>
  <c r="G784" i="28"/>
  <c r="AW683" i="1"/>
  <c r="AE682" i="1"/>
  <c r="E685" i="19"/>
  <c r="M685" i="19" s="1"/>
  <c r="G689" i="21"/>
  <c r="G685" i="21"/>
  <c r="C686" i="22"/>
  <c r="AI684" i="1"/>
  <c r="AQ682" i="1"/>
  <c r="AI682" i="1"/>
  <c r="L689" i="19"/>
  <c r="D689" i="19"/>
  <c r="H688" i="19"/>
  <c r="L687" i="19"/>
  <c r="L685" i="19"/>
  <c r="D685" i="19"/>
  <c r="E685" i="23" s="1"/>
  <c r="H684" i="19"/>
  <c r="BI688" i="1"/>
  <c r="AK686" i="1"/>
  <c r="AR685" i="1"/>
  <c r="AX682" i="1"/>
  <c r="K687" i="19"/>
  <c r="G686" i="19"/>
  <c r="G782" i="28" s="1"/>
  <c r="K685" i="19"/>
  <c r="K683" i="19"/>
  <c r="AW686" i="1"/>
  <c r="BJ685" i="1"/>
  <c r="BG684" i="1"/>
  <c r="AF684" i="1"/>
  <c r="AO684" i="1" s="1"/>
  <c r="BF683" i="1"/>
  <c r="AL682" i="1"/>
  <c r="AH682" i="1"/>
  <c r="J689" i="19"/>
  <c r="B689" i="19"/>
  <c r="B690" i="21" s="1"/>
  <c r="F688" i="19"/>
  <c r="F686" i="19"/>
  <c r="J685" i="19"/>
  <c r="B685" i="19"/>
  <c r="BH688" i="1"/>
  <c r="AG688" i="1"/>
  <c r="BG688" i="1"/>
  <c r="BC686" i="1"/>
  <c r="BF688" i="1"/>
  <c r="AW688" i="1"/>
  <c r="BD687" i="1"/>
  <c r="AU687" i="1"/>
  <c r="AK687" i="1"/>
  <c r="BB686" i="1"/>
  <c r="AI686" i="1"/>
  <c r="AZ685" i="1"/>
  <c r="AQ685" i="1"/>
  <c r="AG685" i="1"/>
  <c r="Q685" i="1"/>
  <c r="R685" i="1" s="1"/>
  <c r="BF684" i="1"/>
  <c r="AW684" i="1"/>
  <c r="BD683" i="1"/>
  <c r="AU683" i="1"/>
  <c r="AK683" i="1"/>
  <c r="BB682" i="1"/>
  <c r="AV688" i="1"/>
  <c r="AJ687" i="1"/>
  <c r="BE684" i="1"/>
  <c r="BD688" i="1"/>
  <c r="AK688" i="1"/>
  <c r="BJ687" i="1"/>
  <c r="AI687" i="1"/>
  <c r="Q686" i="1"/>
  <c r="R686" i="1" s="1"/>
  <c r="BF685" i="1"/>
  <c r="BD684" i="1"/>
  <c r="BJ683" i="1"/>
  <c r="AI683" i="1"/>
  <c r="Q682" i="1"/>
  <c r="R682" i="1" s="1"/>
  <c r="AL688" i="1"/>
  <c r="BC688" i="1"/>
  <c r="AJ688" i="1"/>
  <c r="AA688" i="1"/>
  <c r="BI687" i="1"/>
  <c r="AH687" i="1"/>
  <c r="AX686" i="1"/>
  <c r="AF686" i="1"/>
  <c r="BE685" i="1"/>
  <c r="AV685" i="1"/>
  <c r="AL685" i="1"/>
  <c r="BC684" i="1"/>
  <c r="AJ684" i="1"/>
  <c r="AA684" i="1"/>
  <c r="BI683" i="1"/>
  <c r="AH683" i="1"/>
  <c r="AC688" i="1"/>
  <c r="AF685" i="1"/>
  <c r="AV684" i="1"/>
  <c r="AC684" i="1"/>
  <c r="AA683" i="1"/>
  <c r="BB688" i="1"/>
  <c r="AS688" i="1"/>
  <c r="AZ687" i="1"/>
  <c r="AB685" i="1"/>
  <c r="BB684" i="1"/>
  <c r="AS684" i="1"/>
  <c r="AZ683" i="1"/>
  <c r="AF688" i="1"/>
  <c r="BE688" i="1"/>
  <c r="AX685" i="1"/>
  <c r="AL686" i="1"/>
  <c r="BC685" i="1"/>
  <c r="AJ685" i="1"/>
  <c r="BG658" i="1"/>
  <c r="BH680" i="1"/>
  <c r="BD681" i="1"/>
  <c r="AB677" i="1"/>
  <c r="BD679" i="1"/>
  <c r="G771" i="28"/>
  <c r="AS680" i="1"/>
  <c r="AJ675" i="1"/>
  <c r="AI675" i="1"/>
  <c r="AQ680" i="1"/>
  <c r="AE677" i="1"/>
  <c r="AQ681" i="1"/>
  <c r="AB681" i="1"/>
  <c r="BI678" i="1"/>
  <c r="Q677" i="1"/>
  <c r="R677" i="1" s="1"/>
  <c r="BI677" i="1"/>
  <c r="Q675" i="1"/>
  <c r="R675" i="1" s="1"/>
  <c r="BI675" i="1"/>
  <c r="BH679" i="1"/>
  <c r="AU679" i="1"/>
  <c r="AZ678" i="1"/>
  <c r="AT678" i="1"/>
  <c r="BG679" i="1"/>
  <c r="AQ678" i="1"/>
  <c r="AR679" i="1"/>
  <c r="BF678" i="1"/>
  <c r="AT676" i="1"/>
  <c r="J678" i="19"/>
  <c r="J773" i="28" s="1"/>
  <c r="AH680" i="1"/>
  <c r="Q681" i="1"/>
  <c r="R681" i="1" s="1"/>
  <c r="BI681" i="1"/>
  <c r="AB680" i="1"/>
  <c r="AX678" i="1"/>
  <c r="AB676" i="1"/>
  <c r="BB675" i="1"/>
  <c r="AB679" i="1"/>
  <c r="Z678" i="1"/>
  <c r="C770" i="28"/>
  <c r="AE680" i="1"/>
  <c r="Q678" i="1"/>
  <c r="R678" i="1" s="1"/>
  <c r="BJ678" i="1"/>
  <c r="AQ676" i="1"/>
  <c r="J682" i="19"/>
  <c r="I683" i="21" s="1"/>
  <c r="AV680" i="1"/>
  <c r="BJ679" i="1"/>
  <c r="AW679" i="1"/>
  <c r="AR675" i="1"/>
  <c r="BD676" i="1"/>
  <c r="AK675" i="1"/>
  <c r="BB676" i="1"/>
  <c r="AH675" i="1"/>
  <c r="J676" i="19"/>
  <c r="AI442" i="38"/>
  <c r="AI681" i="1"/>
  <c r="BE680" i="1"/>
  <c r="AL680" i="1"/>
  <c r="AZ680" i="1"/>
  <c r="BB679" i="1"/>
  <c r="AF679" i="1"/>
  <c r="AI680" i="1"/>
  <c r="BG678" i="1"/>
  <c r="AJ678" i="1"/>
  <c r="BD677" i="1"/>
  <c r="AS676" i="1"/>
  <c r="BJ675" i="1"/>
  <c r="AB675" i="1"/>
  <c r="AE681" i="1"/>
  <c r="BH681" i="1"/>
  <c r="AX680" i="1"/>
  <c r="AX679" i="1"/>
  <c r="AE679" i="1"/>
  <c r="AE678" i="1"/>
  <c r="AT677" i="1"/>
  <c r="BH676" i="1"/>
  <c r="AH676" i="1"/>
  <c r="BI676" i="1"/>
  <c r="AI440" i="38"/>
  <c r="AV679" i="1"/>
  <c r="AC679" i="1"/>
  <c r="R679" i="1"/>
  <c r="BE678" i="1"/>
  <c r="AA678" i="1"/>
  <c r="AQ677" i="1"/>
  <c r="BG676" i="1"/>
  <c r="AE676" i="1"/>
  <c r="AU675" i="1"/>
  <c r="Z675" i="1"/>
  <c r="L681" i="19"/>
  <c r="I681" i="23" s="1"/>
  <c r="AU680" i="1"/>
  <c r="BB678" i="1"/>
  <c r="BH677" i="1"/>
  <c r="BE676" i="1"/>
  <c r="AC676" i="1"/>
  <c r="R676" i="1"/>
  <c r="AG676" i="1"/>
  <c r="G681" i="19"/>
  <c r="M681" i="19" s="1"/>
  <c r="F677" i="19"/>
  <c r="F678" i="22" s="1"/>
  <c r="D775" i="28"/>
  <c r="AU681" i="1"/>
  <c r="BE679" i="1"/>
  <c r="AL679" i="1"/>
  <c r="AV678" i="1"/>
  <c r="AK678" i="1"/>
  <c r="AR677" i="1"/>
  <c r="AV676" i="1"/>
  <c r="K678" i="19"/>
  <c r="BI680" i="1"/>
  <c r="AK679" i="1"/>
  <c r="B676" i="21"/>
  <c r="I677" i="23"/>
  <c r="G679" i="23"/>
  <c r="B679" i="22"/>
  <c r="B773" i="28"/>
  <c r="B679" i="21"/>
  <c r="H776" i="28"/>
  <c r="H682" i="21"/>
  <c r="H682" i="22"/>
  <c r="C678" i="22"/>
  <c r="C682" i="22"/>
  <c r="C776" i="28"/>
  <c r="C682" i="21"/>
  <c r="B679" i="23"/>
  <c r="C679" i="23"/>
  <c r="C677" i="23"/>
  <c r="C679" i="21"/>
  <c r="C679" i="22"/>
  <c r="C773" i="28"/>
  <c r="I777" i="28"/>
  <c r="C775" i="28"/>
  <c r="C681" i="21"/>
  <c r="C681" i="22"/>
  <c r="M680" i="19"/>
  <c r="E680" i="23"/>
  <c r="H773" i="28"/>
  <c r="H679" i="21"/>
  <c r="F679" i="23"/>
  <c r="H679" i="22"/>
  <c r="G676" i="22"/>
  <c r="G770" i="28"/>
  <c r="G676" i="21"/>
  <c r="D681" i="23"/>
  <c r="B680" i="21"/>
  <c r="B680" i="22"/>
  <c r="B774" i="28"/>
  <c r="C771" i="28"/>
  <c r="C677" i="21"/>
  <c r="C772" i="28"/>
  <c r="C677" i="22"/>
  <c r="F776" i="28"/>
  <c r="F682" i="21"/>
  <c r="F682" i="22"/>
  <c r="C680" i="21"/>
  <c r="C680" i="22"/>
  <c r="C774" i="28"/>
  <c r="O680" i="19"/>
  <c r="G680" i="23"/>
  <c r="I680" i="21"/>
  <c r="I680" i="22"/>
  <c r="J774" i="28"/>
  <c r="N681" i="19"/>
  <c r="F681" i="23"/>
  <c r="I680" i="23"/>
  <c r="D774" i="28"/>
  <c r="B680" i="23"/>
  <c r="D680" i="21"/>
  <c r="C680" i="23"/>
  <c r="D680" i="22"/>
  <c r="AI437" i="38"/>
  <c r="AZ681" i="1"/>
  <c r="AJ681" i="1"/>
  <c r="BD680" i="1"/>
  <c r="AT680" i="1"/>
  <c r="AG680" i="1"/>
  <c r="BC679" i="1"/>
  <c r="AT679" i="1"/>
  <c r="AJ679" i="1"/>
  <c r="AA679" i="1"/>
  <c r="AW678" i="1"/>
  <c r="AZ677" i="1"/>
  <c r="AI677" i="1"/>
  <c r="BC676" i="1"/>
  <c r="AR676" i="1"/>
  <c r="BH675" i="1"/>
  <c r="AZ675" i="1"/>
  <c r="AQ675" i="1"/>
  <c r="AG675" i="1"/>
  <c r="K681" i="19"/>
  <c r="L679" i="19"/>
  <c r="L774" i="28" s="1"/>
  <c r="M677" i="19"/>
  <c r="E681" i="21"/>
  <c r="C678" i="21"/>
  <c r="E677" i="23"/>
  <c r="H680" i="19"/>
  <c r="H681" i="21" s="1"/>
  <c r="AX681" i="1"/>
  <c r="BC680" i="1"/>
  <c r="AF680" i="1"/>
  <c r="AO680" i="1" s="1"/>
  <c r="AS679" i="1"/>
  <c r="AI679" i="1"/>
  <c r="Z679" i="1"/>
  <c r="AI678" i="1"/>
  <c r="AX677" i="1"/>
  <c r="AH677" i="1"/>
  <c r="BG675" i="1"/>
  <c r="AX675" i="1"/>
  <c r="AF675" i="1"/>
  <c r="G682" i="19"/>
  <c r="G683" i="21" s="1"/>
  <c r="J681" i="19"/>
  <c r="B681" i="19"/>
  <c r="B682" i="21" s="1"/>
  <c r="F680" i="19"/>
  <c r="F681" i="21" s="1"/>
  <c r="K679" i="19"/>
  <c r="D681" i="21"/>
  <c r="BG661" i="1"/>
  <c r="AV681" i="1"/>
  <c r="AH681" i="1"/>
  <c r="BJ680" i="1"/>
  <c r="BB680" i="1"/>
  <c r="AR680" i="1"/>
  <c r="BI679" i="1"/>
  <c r="AH679" i="1"/>
  <c r="AU678" i="1"/>
  <c r="AH678" i="1"/>
  <c r="AV677" i="1"/>
  <c r="AG677" i="1"/>
  <c r="BJ676" i="1"/>
  <c r="AX676" i="1"/>
  <c r="AL676" i="1"/>
  <c r="BF675" i="1"/>
  <c r="AW675" i="1"/>
  <c r="AE675" i="1"/>
  <c r="G678" i="19"/>
  <c r="K677" i="19"/>
  <c r="C676" i="22"/>
  <c r="C681" i="23"/>
  <c r="E775" i="28"/>
  <c r="E679" i="19"/>
  <c r="N679" i="19" s="1"/>
  <c r="D681" i="22"/>
  <c r="BG681" i="1"/>
  <c r="AF681" i="1"/>
  <c r="AC680" i="1"/>
  <c r="AZ679" i="1"/>
  <c r="AQ679" i="1"/>
  <c r="AG679" i="1"/>
  <c r="BD678" i="1"/>
  <c r="AS678" i="1"/>
  <c r="AF678" i="1"/>
  <c r="AU677" i="1"/>
  <c r="AF677" i="1"/>
  <c r="AW676" i="1"/>
  <c r="AI676" i="1"/>
  <c r="BE675" i="1"/>
  <c r="AV675" i="1"/>
  <c r="AL675" i="1"/>
  <c r="E682" i="19"/>
  <c r="J677" i="19"/>
  <c r="B677" i="19"/>
  <c r="B678" i="22" s="1"/>
  <c r="B676" i="22"/>
  <c r="BF681" i="1"/>
  <c r="AR681" i="1"/>
  <c r="AR678" i="1"/>
  <c r="BG677" i="1"/>
  <c r="BD675" i="1"/>
  <c r="L682" i="19"/>
  <c r="L778" i="28" s="1"/>
  <c r="D682" i="19"/>
  <c r="F682" i="23" s="1"/>
  <c r="K680" i="19"/>
  <c r="E678" i="19"/>
  <c r="E676" i="19"/>
  <c r="N676" i="19" s="1"/>
  <c r="C676" i="21"/>
  <c r="G677" i="22"/>
  <c r="B770" i="28"/>
  <c r="BE681" i="1"/>
  <c r="BB681" i="1"/>
  <c r="BG680" i="1"/>
  <c r="AW680" i="1"/>
  <c r="Q680" i="1"/>
  <c r="R680" i="1" s="1"/>
  <c r="BF679" i="1"/>
  <c r="BH678" i="1"/>
  <c r="BF677" i="1"/>
  <c r="BF676" i="1"/>
  <c r="AU676" i="1"/>
  <c r="BC675" i="1"/>
  <c r="K682" i="19"/>
  <c r="G679" i="19"/>
  <c r="G680" i="22" s="1"/>
  <c r="L678" i="19"/>
  <c r="D678" i="19"/>
  <c r="D678" i="23" s="1"/>
  <c r="H677" i="19"/>
  <c r="H678" i="21" s="1"/>
  <c r="L676" i="19"/>
  <c r="K677" i="22" s="1"/>
  <c r="D676" i="19"/>
  <c r="D677" i="22" s="1"/>
  <c r="BF680" i="1"/>
  <c r="BE677" i="1"/>
  <c r="AF676" i="1"/>
  <c r="AO676" i="1" s="1"/>
  <c r="F679" i="19"/>
  <c r="G677" i="21"/>
  <c r="E681" i="22"/>
  <c r="AW681" i="1"/>
  <c r="AK680" i="1"/>
  <c r="AG678" i="1"/>
  <c r="AW677" i="1"/>
  <c r="AK676" i="1"/>
  <c r="AL681" i="1"/>
  <c r="AJ680" i="1"/>
  <c r="AL677" i="1"/>
  <c r="AJ676" i="1"/>
  <c r="AK681" i="1"/>
  <c r="AK677" i="1"/>
  <c r="BC681" i="1"/>
  <c r="AT681" i="1"/>
  <c r="AL678" i="1"/>
  <c r="BC677" i="1"/>
  <c r="AJ677" i="1"/>
  <c r="AG681" i="1"/>
  <c r="BJ681" i="1"/>
  <c r="AS681" i="1"/>
  <c r="AB678" i="1"/>
  <c r="BJ677" i="1"/>
  <c r="BB677" i="1"/>
  <c r="AS677" i="1"/>
  <c r="AZ676" i="1"/>
  <c r="BC678" i="1"/>
  <c r="AJ668" i="1"/>
  <c r="AF669" i="1"/>
  <c r="AO669" i="1" s="1"/>
  <c r="BG669" i="1"/>
  <c r="BI670" i="1"/>
  <c r="AI438" i="38"/>
  <c r="AB669" i="1"/>
  <c r="AH668" i="1"/>
  <c r="AB672" i="1"/>
  <c r="AZ670" i="1"/>
  <c r="AB668" i="1"/>
  <c r="AF670" i="1"/>
  <c r="AO670" i="1" s="1"/>
  <c r="AZ674" i="1"/>
  <c r="AX670" i="1"/>
  <c r="AH673" i="1"/>
  <c r="AV671" i="1"/>
  <c r="AH670" i="1"/>
  <c r="AF672" i="1"/>
  <c r="AO672" i="1" s="1"/>
  <c r="J672" i="19"/>
  <c r="O672" i="19" s="1"/>
  <c r="AU672" i="1"/>
  <c r="AB671" i="1"/>
  <c r="BE669" i="1"/>
  <c r="BB668" i="1"/>
  <c r="L671" i="19"/>
  <c r="AI674" i="1"/>
  <c r="BD669" i="1"/>
  <c r="BC669" i="1"/>
  <c r="AI439" i="38"/>
  <c r="AX669" i="1"/>
  <c r="Z668" i="1"/>
  <c r="D670" i="19"/>
  <c r="C670" i="23" s="1"/>
  <c r="AE671" i="1"/>
  <c r="AC669" i="1"/>
  <c r="AZ668" i="1"/>
  <c r="F671" i="19"/>
  <c r="BG671" i="1"/>
  <c r="AT669" i="1"/>
  <c r="D671" i="19"/>
  <c r="D765" i="28" s="1"/>
  <c r="AI441" i="38"/>
  <c r="BF674" i="1"/>
  <c r="BG670" i="1"/>
  <c r="AR669" i="1"/>
  <c r="BG668" i="1"/>
  <c r="L670" i="19"/>
  <c r="BF672" i="1"/>
  <c r="AT671" i="1"/>
  <c r="BJ669" i="1"/>
  <c r="AC674" i="1"/>
  <c r="BI674" i="1"/>
  <c r="AH671" i="1"/>
  <c r="BH671" i="1"/>
  <c r="AL670" i="1"/>
  <c r="AI670" i="1"/>
  <c r="F673" i="19"/>
  <c r="AS672" i="1"/>
  <c r="AF671" i="1"/>
  <c r="AO671" i="1" s="1"/>
  <c r="AB670" i="1"/>
  <c r="AW672" i="1"/>
  <c r="Q670" i="1"/>
  <c r="R670" i="1" s="1"/>
  <c r="BH672" i="1"/>
  <c r="AR668" i="1"/>
  <c r="AW668" i="1"/>
  <c r="AR674" i="1"/>
  <c r="AS673" i="1"/>
  <c r="AE672" i="1"/>
  <c r="AQ671" i="1"/>
  <c r="BB670" i="1"/>
  <c r="BE670" i="1"/>
  <c r="AF668" i="1"/>
  <c r="AO668" i="1" s="1"/>
  <c r="R671" i="1"/>
  <c r="AT670" i="1"/>
  <c r="AA668" i="1"/>
  <c r="F674" i="23"/>
  <c r="K673" i="19"/>
  <c r="J673" i="21" s="1"/>
  <c r="G672" i="19"/>
  <c r="G672" i="21" s="1"/>
  <c r="BJ672" i="1"/>
  <c r="AH669" i="1"/>
  <c r="BI669" i="1"/>
  <c r="BF668" i="1"/>
  <c r="BE668" i="1"/>
  <c r="J673" i="19"/>
  <c r="F672" i="19"/>
  <c r="D672" i="23" s="1"/>
  <c r="H670" i="19"/>
  <c r="H670" i="21" s="1"/>
  <c r="BE673" i="1"/>
  <c r="B672" i="19"/>
  <c r="B673" i="21" s="1"/>
  <c r="AI443" i="38"/>
  <c r="BD673" i="1"/>
  <c r="E673" i="19"/>
  <c r="E673" i="21" s="1"/>
  <c r="AX673" i="1"/>
  <c r="Q673" i="1"/>
  <c r="R673" i="1" s="1"/>
  <c r="BC673" i="1"/>
  <c r="AT673" i="1"/>
  <c r="C675" i="23"/>
  <c r="D768" i="28"/>
  <c r="D675" i="21"/>
  <c r="D675" i="22"/>
  <c r="B675" i="23"/>
  <c r="AB673" i="1"/>
  <c r="G670" i="19"/>
  <c r="G671" i="22" s="1"/>
  <c r="BH669" i="1"/>
  <c r="BJ668" i="1"/>
  <c r="AG669" i="1"/>
  <c r="AS669" i="1"/>
  <c r="AG668" i="1"/>
  <c r="AS668" i="1"/>
  <c r="C768" i="28"/>
  <c r="C675" i="21"/>
  <c r="C675" i="22"/>
  <c r="C674" i="23"/>
  <c r="BD672" i="1"/>
  <c r="H673" i="19"/>
  <c r="H674" i="22" s="1"/>
  <c r="AI672" i="1"/>
  <c r="BI672" i="1"/>
  <c r="AU673" i="1"/>
  <c r="BJ674" i="1"/>
  <c r="AV674" i="1"/>
  <c r="BE674" i="1"/>
  <c r="AQ674" i="1"/>
  <c r="AE674" i="1"/>
  <c r="C674" i="21"/>
  <c r="C674" i="22"/>
  <c r="C767" i="28"/>
  <c r="O670" i="19"/>
  <c r="C669" i="22"/>
  <c r="C669" i="21"/>
  <c r="C762" i="28"/>
  <c r="C672" i="23"/>
  <c r="I675" i="23"/>
  <c r="H672" i="23"/>
  <c r="C765" i="28"/>
  <c r="C672" i="22"/>
  <c r="C672" i="21"/>
  <c r="F674" i="19"/>
  <c r="J674" i="19"/>
  <c r="AV673" i="1"/>
  <c r="BJ673" i="1"/>
  <c r="AJ673" i="1"/>
  <c r="AA673" i="1"/>
  <c r="AQ673" i="1"/>
  <c r="B674" i="19"/>
  <c r="AE673" i="1"/>
  <c r="AI671" i="1"/>
  <c r="AU671" i="1"/>
  <c r="H672" i="19"/>
  <c r="C764" i="28"/>
  <c r="C671" i="21"/>
  <c r="C671" i="22"/>
  <c r="C670" i="21"/>
  <c r="C670" i="22"/>
  <c r="C763" i="28"/>
  <c r="I769" i="28"/>
  <c r="J675" i="19"/>
  <c r="Z667" i="1"/>
  <c r="AK668" i="1"/>
  <c r="G675" i="22"/>
  <c r="E675" i="23"/>
  <c r="G768" i="28"/>
  <c r="G675" i="21"/>
  <c r="AC672" i="1"/>
  <c r="BG672" i="1"/>
  <c r="AX672" i="1"/>
  <c r="L673" i="19"/>
  <c r="AZ672" i="1"/>
  <c r="AR672" i="1"/>
  <c r="BE672" i="1"/>
  <c r="D673" i="19"/>
  <c r="B671" i="21"/>
  <c r="B671" i="22"/>
  <c r="B764" i="28"/>
  <c r="I670" i="22"/>
  <c r="J763" i="28"/>
  <c r="I670" i="21"/>
  <c r="B670" i="22"/>
  <c r="B763" i="28"/>
  <c r="B670" i="21"/>
  <c r="H762" i="28"/>
  <c r="H669" i="21"/>
  <c r="H669" i="22"/>
  <c r="J668" i="19"/>
  <c r="J762" i="28" s="1"/>
  <c r="AV668" i="1"/>
  <c r="AE668" i="1"/>
  <c r="AQ668" i="1"/>
  <c r="AH674" i="1"/>
  <c r="AB674" i="1"/>
  <c r="BC674" i="1"/>
  <c r="F675" i="19"/>
  <c r="F676" i="21" s="1"/>
  <c r="AT674" i="1"/>
  <c r="BB674" i="1"/>
  <c r="Q674" i="1"/>
  <c r="R674" i="1" s="1"/>
  <c r="AR673" i="1"/>
  <c r="E674" i="23"/>
  <c r="C766" i="28"/>
  <c r="C673" i="22"/>
  <c r="C673" i="21"/>
  <c r="E669" i="19"/>
  <c r="O669" i="19" s="1"/>
  <c r="AL674" i="1"/>
  <c r="AZ673" i="1"/>
  <c r="BF673" i="1"/>
  <c r="BB672" i="1"/>
  <c r="AQ672" i="1"/>
  <c r="Z672" i="1"/>
  <c r="AX671" i="1"/>
  <c r="BH670" i="1"/>
  <c r="AV670" i="1"/>
  <c r="AG670" i="1"/>
  <c r="BJ670" i="1"/>
  <c r="AZ669" i="1"/>
  <c r="AQ669" i="1"/>
  <c r="AE669" i="1"/>
  <c r="BI668" i="1"/>
  <c r="AX668" i="1"/>
  <c r="R668" i="1"/>
  <c r="K675" i="19"/>
  <c r="J676" i="21" s="1"/>
  <c r="E671" i="19"/>
  <c r="E672" i="22" s="1"/>
  <c r="F669" i="19"/>
  <c r="AX674" i="1"/>
  <c r="AG673" i="1"/>
  <c r="AK672" i="1"/>
  <c r="BF670" i="1"/>
  <c r="AR670" i="1"/>
  <c r="AE670" i="1"/>
  <c r="AW669" i="1"/>
  <c r="R669" i="1"/>
  <c r="AI668" i="1"/>
  <c r="E674" i="19"/>
  <c r="N674" i="19" s="1"/>
  <c r="K671" i="19"/>
  <c r="K765" i="28" s="1"/>
  <c r="L669" i="19"/>
  <c r="D669" i="19"/>
  <c r="H669" i="23" s="1"/>
  <c r="BH674" i="1"/>
  <c r="AF674" i="1"/>
  <c r="AO674" i="1" s="1"/>
  <c r="BH673" i="1"/>
  <c r="AF673" i="1"/>
  <c r="AO673" i="1" s="1"/>
  <c r="BI673" i="1"/>
  <c r="Z671" i="1"/>
  <c r="AQ670" i="1"/>
  <c r="AC670" i="1"/>
  <c r="AV669" i="1"/>
  <c r="AL669" i="1"/>
  <c r="AA669" i="1"/>
  <c r="AU668" i="1"/>
  <c r="H675" i="19"/>
  <c r="H676" i="21" s="1"/>
  <c r="L674" i="19"/>
  <c r="L768" i="28" s="1"/>
  <c r="J671" i="19"/>
  <c r="F670" i="19"/>
  <c r="AG674" i="1"/>
  <c r="BG674" i="1"/>
  <c r="BG673" i="1"/>
  <c r="AV672" i="1"/>
  <c r="AH672" i="1"/>
  <c r="BJ671" i="1"/>
  <c r="AS671" i="1"/>
  <c r="AG672" i="1"/>
  <c r="BC670" i="1"/>
  <c r="BF669" i="1"/>
  <c r="AU669" i="1"/>
  <c r="AJ669" i="1"/>
  <c r="BD668" i="1"/>
  <c r="K674" i="19"/>
  <c r="L672" i="19"/>
  <c r="BC671" i="1"/>
  <c r="G673" i="19"/>
  <c r="BB671" i="1"/>
  <c r="E675" i="19"/>
  <c r="K670" i="19"/>
  <c r="R672" i="1"/>
  <c r="AZ671" i="1"/>
  <c r="BH668" i="1"/>
  <c r="G669" i="19"/>
  <c r="AW673" i="1"/>
  <c r="AL673" i="1"/>
  <c r="BC672" i="1"/>
  <c r="AT672" i="1"/>
  <c r="AJ672" i="1"/>
  <c r="BI671" i="1"/>
  <c r="AR671" i="1"/>
  <c r="BC668" i="1"/>
  <c r="AT668" i="1"/>
  <c r="AK669" i="1"/>
  <c r="AW674" i="1"/>
  <c r="AG671" i="1"/>
  <c r="AW670" i="1"/>
  <c r="BD674" i="1"/>
  <c r="AU674" i="1"/>
  <c r="AK674" i="1"/>
  <c r="BB673" i="1"/>
  <c r="AI673" i="1"/>
  <c r="Z673" i="1"/>
  <c r="BF671" i="1"/>
  <c r="AW671" i="1"/>
  <c r="BD670" i="1"/>
  <c r="AU670" i="1"/>
  <c r="AK670" i="1"/>
  <c r="BB669" i="1"/>
  <c r="AI669" i="1"/>
  <c r="AK673" i="1"/>
  <c r="AJ674" i="1"/>
  <c r="AA674" i="1"/>
  <c r="BE671" i="1"/>
  <c r="AL671" i="1"/>
  <c r="AJ670" i="1"/>
  <c r="AA670" i="1"/>
  <c r="AS674" i="1"/>
  <c r="BD671" i="1"/>
  <c r="AK671" i="1"/>
  <c r="AS670" i="1"/>
  <c r="AL672" i="1"/>
  <c r="AJ671" i="1"/>
  <c r="AL668" i="1"/>
  <c r="BG666" i="1"/>
  <c r="AH657" i="1"/>
  <c r="AS658" i="1"/>
  <c r="AT665" i="1"/>
  <c r="AV661" i="1"/>
  <c r="R660" i="1"/>
  <c r="BJ655" i="1"/>
  <c r="AG655" i="1"/>
  <c r="AB664" i="1"/>
  <c r="BD665" i="1"/>
  <c r="AF666" i="1"/>
  <c r="BG657" i="1"/>
  <c r="BC656" i="1"/>
  <c r="BF667" i="1"/>
  <c r="AC665" i="1"/>
  <c r="AV663" i="1"/>
  <c r="Z661" i="1"/>
  <c r="AI436" i="38"/>
  <c r="BE661" i="1"/>
  <c r="AR657" i="1"/>
  <c r="AE666" i="1"/>
  <c r="AE663" i="1"/>
  <c r="AC657" i="1"/>
  <c r="AG656" i="1"/>
  <c r="BG665" i="1"/>
  <c r="AG660" i="1"/>
  <c r="AA658" i="1"/>
  <c r="AG666" i="1"/>
  <c r="AG664" i="1"/>
  <c r="BH662" i="1"/>
  <c r="BI663" i="1"/>
  <c r="AX660" i="1"/>
  <c r="AF658" i="1"/>
  <c r="AO658" i="1" s="1"/>
  <c r="BE657" i="1"/>
  <c r="AS665" i="1"/>
  <c r="BG654" i="1"/>
  <c r="BG660" i="1"/>
  <c r="R656" i="1"/>
  <c r="R654" i="1"/>
  <c r="K664" i="19"/>
  <c r="J665" i="21" s="1"/>
  <c r="BE666" i="1"/>
  <c r="BE663" i="1"/>
  <c r="AI663" i="1"/>
  <c r="BE659" i="1"/>
  <c r="BD657" i="1"/>
  <c r="BI657" i="1"/>
  <c r="BG663" i="1"/>
  <c r="BJ662" i="1"/>
  <c r="BB657" i="1"/>
  <c r="BI655" i="1"/>
  <c r="BH664" i="1"/>
  <c r="AR663" i="1"/>
  <c r="AA662" i="1"/>
  <c r="BI665" i="1"/>
  <c r="AQ663" i="1"/>
  <c r="D667" i="19"/>
  <c r="D667" i="22" s="1"/>
  <c r="AQ667" i="1"/>
  <c r="BH666" i="1"/>
  <c r="BB665" i="1"/>
  <c r="Q664" i="1"/>
  <c r="BG659" i="1"/>
  <c r="BF657" i="1"/>
  <c r="BD655" i="1"/>
  <c r="AR664" i="1"/>
  <c r="L664" i="19"/>
  <c r="I664" i="23" s="1"/>
  <c r="AQ660" i="1"/>
  <c r="BF655" i="1"/>
  <c r="BD659" i="1"/>
  <c r="BJ658" i="1"/>
  <c r="AQ656" i="1"/>
  <c r="K668" i="19"/>
  <c r="K762" i="28" s="1"/>
  <c r="H666" i="19"/>
  <c r="L660" i="19"/>
  <c r="I660" i="23" s="1"/>
  <c r="AR667" i="1"/>
  <c r="AX666" i="1"/>
  <c r="AK665" i="1"/>
  <c r="BI664" i="1"/>
  <c r="BH663" i="1"/>
  <c r="AS663" i="1"/>
  <c r="AS661" i="1"/>
  <c r="Z660" i="1"/>
  <c r="AV659" i="1"/>
  <c r="AX658" i="1"/>
  <c r="AL657" i="1"/>
  <c r="AW655" i="1"/>
  <c r="AB654" i="1"/>
  <c r="J660" i="19"/>
  <c r="I660" i="21" s="1"/>
  <c r="H658" i="19"/>
  <c r="J655" i="19"/>
  <c r="BE667" i="1"/>
  <c r="AZ659" i="1"/>
  <c r="AB666" i="1"/>
  <c r="BD667" i="1"/>
  <c r="Q666" i="1"/>
  <c r="R666" i="1" s="1"/>
  <c r="E659" i="19"/>
  <c r="E659" i="22" s="1"/>
  <c r="AW667" i="1"/>
  <c r="AZ664" i="1"/>
  <c r="AG667" i="1"/>
  <c r="AW666" i="1"/>
  <c r="C664" i="21"/>
  <c r="F658" i="19"/>
  <c r="D658" i="23" s="1"/>
  <c r="AI425" i="38"/>
  <c r="AE667" i="1"/>
  <c r="AT666" i="1"/>
  <c r="AB665" i="1"/>
  <c r="AA664" i="1"/>
  <c r="AE659" i="1"/>
  <c r="AG658" i="1"/>
  <c r="AB657" i="1"/>
  <c r="AH655" i="1"/>
  <c r="L667" i="19"/>
  <c r="K668" i="22" s="1"/>
  <c r="L665" i="19"/>
  <c r="K657" i="19"/>
  <c r="AU662" i="1"/>
  <c r="AL665" i="1"/>
  <c r="I667" i="22"/>
  <c r="BD661" i="1"/>
  <c r="AG659" i="1"/>
  <c r="AV655" i="1"/>
  <c r="B666" i="19"/>
  <c r="B666" i="22" s="1"/>
  <c r="AI432" i="38"/>
  <c r="BG667" i="1"/>
  <c r="AC667" i="1"/>
  <c r="R664" i="1"/>
  <c r="AW663" i="1"/>
  <c r="BI661" i="1"/>
  <c r="AE655" i="1"/>
  <c r="B660" i="19"/>
  <c r="B660" i="21" s="1"/>
  <c r="D665" i="19"/>
  <c r="D757" i="28" s="1"/>
  <c r="J656" i="19"/>
  <c r="J748" i="28" s="1"/>
  <c r="AI431" i="38"/>
  <c r="AI434" i="38"/>
  <c r="AI430" i="38"/>
  <c r="G756" i="28"/>
  <c r="J662" i="21"/>
  <c r="K754" i="28"/>
  <c r="J662" i="22"/>
  <c r="C662" i="21"/>
  <c r="C754" i="28"/>
  <c r="C662" i="22"/>
  <c r="G665" i="22"/>
  <c r="G757" i="28"/>
  <c r="G665" i="21"/>
  <c r="J666" i="21"/>
  <c r="K758" i="28"/>
  <c r="J666" i="22"/>
  <c r="H666" i="23"/>
  <c r="C668" i="22"/>
  <c r="C668" i="21"/>
  <c r="C760" i="28"/>
  <c r="O666" i="19"/>
  <c r="I666" i="21"/>
  <c r="J758" i="28"/>
  <c r="I666" i="22"/>
  <c r="G666" i="23"/>
  <c r="N668" i="19"/>
  <c r="C758" i="28"/>
  <c r="C666" i="21"/>
  <c r="C666" i="22"/>
  <c r="Z659" i="1"/>
  <c r="K660" i="19"/>
  <c r="J661" i="21" s="1"/>
  <c r="C660" i="22"/>
  <c r="C751" i="28"/>
  <c r="AI659" i="1"/>
  <c r="AU658" i="1"/>
  <c r="L656" i="19"/>
  <c r="BG655" i="1"/>
  <c r="AC655" i="1"/>
  <c r="D656" i="19"/>
  <c r="AR655" i="1"/>
  <c r="AZ655" i="1"/>
  <c r="C666" i="23"/>
  <c r="E663" i="23"/>
  <c r="M663" i="19"/>
  <c r="H668" i="22"/>
  <c r="F668" i="23"/>
  <c r="H668" i="21"/>
  <c r="H760" i="28"/>
  <c r="C667" i="22"/>
  <c r="AH664" i="1"/>
  <c r="F664" i="19"/>
  <c r="F757" i="28" s="1"/>
  <c r="AT664" i="1"/>
  <c r="AK662" i="1"/>
  <c r="AC661" i="1"/>
  <c r="AL661" i="1"/>
  <c r="AB660" i="1"/>
  <c r="BB660" i="1"/>
  <c r="BC660" i="1"/>
  <c r="AH661" i="1"/>
  <c r="F661" i="19"/>
  <c r="G659" i="19"/>
  <c r="BH658" i="1"/>
  <c r="BE655" i="1"/>
  <c r="G667" i="19"/>
  <c r="H661" i="22"/>
  <c r="H752" i="28"/>
  <c r="H661" i="21"/>
  <c r="C660" i="23"/>
  <c r="C660" i="21"/>
  <c r="M664" i="19"/>
  <c r="E664" i="23"/>
  <c r="G664" i="21"/>
  <c r="G664" i="22"/>
  <c r="AG662" i="1"/>
  <c r="F659" i="19"/>
  <c r="Q658" i="1"/>
  <c r="R658" i="1" s="1"/>
  <c r="Q667" i="1"/>
  <c r="R667" i="1" s="1"/>
  <c r="F668" i="19"/>
  <c r="AH667" i="1"/>
  <c r="AF662" i="1"/>
  <c r="Q662" i="1"/>
  <c r="R662" i="1" s="1"/>
  <c r="AT662" i="1"/>
  <c r="F663" i="19"/>
  <c r="AB662" i="1"/>
  <c r="AC660" i="1"/>
  <c r="L661" i="19"/>
  <c r="AR660" i="1"/>
  <c r="AZ660" i="1"/>
  <c r="D661" i="19"/>
  <c r="F661" i="23" s="1"/>
  <c r="AF660" i="1"/>
  <c r="F660" i="23"/>
  <c r="K658" i="19"/>
  <c r="Z657" i="1"/>
  <c r="AW657" i="1"/>
  <c r="C658" i="21"/>
  <c r="C749" i="28"/>
  <c r="C658" i="22"/>
  <c r="AB656" i="1"/>
  <c r="BB656" i="1"/>
  <c r="BH654" i="1"/>
  <c r="E664" i="21"/>
  <c r="E756" i="28"/>
  <c r="E664" i="22"/>
  <c r="L662" i="19"/>
  <c r="F655" i="19"/>
  <c r="G668" i="19"/>
  <c r="BH667" i="1"/>
  <c r="AI667" i="1"/>
  <c r="AU666" i="1"/>
  <c r="I761" i="28"/>
  <c r="C661" i="21"/>
  <c r="C661" i="22"/>
  <c r="C752" i="28"/>
  <c r="G660" i="19"/>
  <c r="G661" i="21" s="1"/>
  <c r="BH659" i="1"/>
  <c r="AC658" i="1"/>
  <c r="L659" i="19"/>
  <c r="BE658" i="1"/>
  <c r="AR659" i="1"/>
  <c r="D659" i="19"/>
  <c r="D660" i="21" s="1"/>
  <c r="AA657" i="1"/>
  <c r="AV657" i="1"/>
  <c r="AE658" i="1"/>
  <c r="B658" i="19"/>
  <c r="B658" i="23" s="1"/>
  <c r="AS656" i="1"/>
  <c r="AS657" i="1"/>
  <c r="E657" i="19"/>
  <c r="E749" i="28" s="1"/>
  <c r="BJ654" i="1"/>
  <c r="I666" i="23"/>
  <c r="H665" i="19"/>
  <c r="D664" i="21"/>
  <c r="C664" i="23"/>
  <c r="D756" i="28"/>
  <c r="D664" i="22"/>
  <c r="N660" i="19"/>
  <c r="E655" i="19"/>
  <c r="C759" i="28"/>
  <c r="AS660" i="1"/>
  <c r="E661" i="19"/>
  <c r="M661" i="19" s="1"/>
  <c r="B656" i="22"/>
  <c r="B747" i="28"/>
  <c r="AS662" i="1"/>
  <c r="BF665" i="1"/>
  <c r="AS664" i="1"/>
  <c r="E665" i="19"/>
  <c r="E758" i="28" s="1"/>
  <c r="BJ663" i="1"/>
  <c r="AJ664" i="1"/>
  <c r="J664" i="19"/>
  <c r="I665" i="21" s="1"/>
  <c r="AE664" i="1"/>
  <c r="AZ663" i="1"/>
  <c r="B664" i="19"/>
  <c r="B664" i="23" s="1"/>
  <c r="B663" i="23"/>
  <c r="C663" i="23"/>
  <c r="AR661" i="1"/>
  <c r="H662" i="21"/>
  <c r="H662" i="22"/>
  <c r="J661" i="19"/>
  <c r="AA660" i="1"/>
  <c r="AJ660" i="1"/>
  <c r="AH660" i="1"/>
  <c r="AW658" i="1"/>
  <c r="C659" i="22"/>
  <c r="C659" i="21"/>
  <c r="BH656" i="1"/>
  <c r="AC656" i="1"/>
  <c r="L657" i="19"/>
  <c r="L749" i="28" s="1"/>
  <c r="AX656" i="1"/>
  <c r="BG656" i="1"/>
  <c r="AR656" i="1"/>
  <c r="AZ656" i="1"/>
  <c r="AF656" i="1"/>
  <c r="AO656" i="1" s="1"/>
  <c r="D657" i="19"/>
  <c r="D658" i="21" s="1"/>
  <c r="BH655" i="1"/>
  <c r="G656" i="19"/>
  <c r="G657" i="22" s="1"/>
  <c r="C668" i="23"/>
  <c r="C756" i="28"/>
  <c r="C664" i="22"/>
  <c r="E662" i="19"/>
  <c r="E663" i="21" s="1"/>
  <c r="H659" i="19"/>
  <c r="H660" i="22" s="1"/>
  <c r="F657" i="19"/>
  <c r="C750" i="28"/>
  <c r="I668" i="23"/>
  <c r="BH665" i="1"/>
  <c r="G666" i="19"/>
  <c r="AW661" i="1"/>
  <c r="BF661" i="1"/>
  <c r="AS667" i="1"/>
  <c r="BI667" i="1"/>
  <c r="AK666" i="1"/>
  <c r="Z665" i="1"/>
  <c r="AW665" i="1"/>
  <c r="C663" i="22"/>
  <c r="C663" i="21"/>
  <c r="C755" i="28"/>
  <c r="AK661" i="1"/>
  <c r="AS659" i="1"/>
  <c r="BI659" i="1"/>
  <c r="AT658" i="1"/>
  <c r="C657" i="21"/>
  <c r="C748" i="28"/>
  <c r="C657" i="22"/>
  <c r="AH656" i="1"/>
  <c r="F656" i="19"/>
  <c r="D662" i="19"/>
  <c r="D755" i="28" s="1"/>
  <c r="H754" i="28"/>
  <c r="C656" i="21"/>
  <c r="I667" i="21"/>
  <c r="J759" i="28"/>
  <c r="AW659" i="1"/>
  <c r="AS666" i="1"/>
  <c r="E667" i="19"/>
  <c r="E668" i="21" s="1"/>
  <c r="AA665" i="1"/>
  <c r="AV665" i="1"/>
  <c r="BE665" i="1"/>
  <c r="C665" i="21"/>
  <c r="C665" i="22"/>
  <c r="C757" i="28"/>
  <c r="H664" i="19"/>
  <c r="BD663" i="1"/>
  <c r="G663" i="23"/>
  <c r="BB661" i="1"/>
  <c r="BF659" i="1"/>
  <c r="AK657" i="1"/>
  <c r="BH657" i="1"/>
  <c r="G658" i="19"/>
  <c r="AT656" i="1"/>
  <c r="AA656" i="1"/>
  <c r="AJ656" i="1"/>
  <c r="B657" i="21"/>
  <c r="B657" i="22"/>
  <c r="B748" i="28"/>
  <c r="H663" i="19"/>
  <c r="F660" i="19"/>
  <c r="J658" i="19"/>
  <c r="I659" i="21" s="1"/>
  <c r="C667" i="21"/>
  <c r="B656" i="21"/>
  <c r="AZ667" i="1"/>
  <c r="AA666" i="1"/>
  <c r="AH665" i="1"/>
  <c r="BB664" i="1"/>
  <c r="Z664" i="1"/>
  <c r="BF663" i="1"/>
  <c r="AG663" i="1"/>
  <c r="AW662" i="1"/>
  <c r="AE662" i="1"/>
  <c r="AS655" i="1"/>
  <c r="E656" i="19"/>
  <c r="BE654" i="1"/>
  <c r="B668" i="19"/>
  <c r="B669" i="21" s="1"/>
  <c r="J662" i="19"/>
  <c r="B662" i="19"/>
  <c r="B663" i="21" s="1"/>
  <c r="D655" i="19"/>
  <c r="E655" i="23" s="1"/>
  <c r="O663" i="19"/>
  <c r="C656" i="22"/>
  <c r="C747" i="28"/>
  <c r="BJ667" i="1"/>
  <c r="BJ659" i="1"/>
  <c r="AE660" i="1"/>
  <c r="AT657" i="1"/>
  <c r="K667" i="19"/>
  <c r="L663" i="19"/>
  <c r="BJ666" i="1"/>
  <c r="AQ664" i="1"/>
  <c r="BE662" i="1"/>
  <c r="BH661" i="1"/>
  <c r="BI660" i="1"/>
  <c r="AK658" i="1"/>
  <c r="BI656" i="1"/>
  <c r="H657" i="19"/>
  <c r="AE656" i="1"/>
  <c r="I753" i="28"/>
  <c r="F666" i="19"/>
  <c r="F667" i="21" s="1"/>
  <c r="K663" i="19"/>
  <c r="G662" i="19"/>
  <c r="G663" i="21" s="1"/>
  <c r="L655" i="19"/>
  <c r="AT661" i="1"/>
  <c r="BH660" i="1"/>
  <c r="AQ659" i="1"/>
  <c r="C658" i="23"/>
  <c r="AQ655" i="1"/>
  <c r="AI655" i="1"/>
  <c r="H655" i="19"/>
  <c r="H747" i="28" s="1"/>
  <c r="F662" i="19"/>
  <c r="K659" i="19"/>
  <c r="K656" i="19"/>
  <c r="K655" i="19"/>
  <c r="AI433" i="38"/>
  <c r="AI435" i="38"/>
  <c r="I658" i="23"/>
  <c r="AI427" i="38"/>
  <c r="AI429" i="38"/>
  <c r="AI426" i="38"/>
  <c r="AI428" i="38"/>
  <c r="BD662" i="1"/>
  <c r="BJ661" i="1"/>
  <c r="AV667" i="1"/>
  <c r="AL667" i="1"/>
  <c r="AJ666" i="1"/>
  <c r="AR665" i="1"/>
  <c r="BG664" i="1"/>
  <c r="AX664" i="1"/>
  <c r="AF664" i="1"/>
  <c r="AL663" i="1"/>
  <c r="BC662" i="1"/>
  <c r="AJ662" i="1"/>
  <c r="AL659" i="1"/>
  <c r="BC658" i="1"/>
  <c r="AJ658" i="1"/>
  <c r="AL655" i="1"/>
  <c r="BC654" i="1"/>
  <c r="BJ665" i="1"/>
  <c r="BJ657" i="1"/>
  <c r="AU667" i="1"/>
  <c r="AK667" i="1"/>
  <c r="AB667" i="1"/>
  <c r="BB666" i="1"/>
  <c r="AI666" i="1"/>
  <c r="AZ665" i="1"/>
  <c r="AQ665" i="1"/>
  <c r="AG665" i="1"/>
  <c r="Q665" i="1"/>
  <c r="R665" i="1" s="1"/>
  <c r="BF664" i="1"/>
  <c r="AW664" i="1"/>
  <c r="AU663" i="1"/>
  <c r="AK663" i="1"/>
  <c r="AB663" i="1"/>
  <c r="BB662" i="1"/>
  <c r="AI662" i="1"/>
  <c r="AZ661" i="1"/>
  <c r="AQ661" i="1"/>
  <c r="AG661" i="1"/>
  <c r="Q661" i="1"/>
  <c r="R661" i="1" s="1"/>
  <c r="BF660" i="1"/>
  <c r="AW660" i="1"/>
  <c r="AU659" i="1"/>
  <c r="AK659" i="1"/>
  <c r="AB659" i="1"/>
  <c r="BB658" i="1"/>
  <c r="AI658" i="1"/>
  <c r="AZ657" i="1"/>
  <c r="AQ657" i="1"/>
  <c r="AG657" i="1"/>
  <c r="Q657" i="1"/>
  <c r="R657" i="1" s="1"/>
  <c r="BF656" i="1"/>
  <c r="AW656" i="1"/>
  <c r="AU655" i="1"/>
  <c r="AK655" i="1"/>
  <c r="AB655" i="1"/>
  <c r="BB654" i="1"/>
  <c r="BD666" i="1"/>
  <c r="AI665" i="1"/>
  <c r="AI661" i="1"/>
  <c r="BD658" i="1"/>
  <c r="BC667" i="1"/>
  <c r="AT667" i="1"/>
  <c r="AJ667" i="1"/>
  <c r="AA667" i="1"/>
  <c r="BI666" i="1"/>
  <c r="AR666" i="1"/>
  <c r="AH666" i="1"/>
  <c r="AX665" i="1"/>
  <c r="AF665" i="1"/>
  <c r="BE664" i="1"/>
  <c r="AV664" i="1"/>
  <c r="AL664" i="1"/>
  <c r="BC663" i="1"/>
  <c r="AT663" i="1"/>
  <c r="AJ663" i="1"/>
  <c r="AA663" i="1"/>
  <c r="BI662" i="1"/>
  <c r="AR662" i="1"/>
  <c r="AH662" i="1"/>
  <c r="AX661" i="1"/>
  <c r="AF661" i="1"/>
  <c r="BE660" i="1"/>
  <c r="AV660" i="1"/>
  <c r="AL660" i="1"/>
  <c r="BC659" i="1"/>
  <c r="AT659" i="1"/>
  <c r="AJ659" i="1"/>
  <c r="AA659" i="1"/>
  <c r="BI658" i="1"/>
  <c r="AR658" i="1"/>
  <c r="AH658" i="1"/>
  <c r="AX657" i="1"/>
  <c r="AF657" i="1"/>
  <c r="BE656" i="1"/>
  <c r="AV656" i="1"/>
  <c r="AL656" i="1"/>
  <c r="BC655" i="1"/>
  <c r="AT655" i="1"/>
  <c r="AJ655" i="1"/>
  <c r="AA655" i="1"/>
  <c r="BI654" i="1"/>
  <c r="AI657" i="1"/>
  <c r="BD654" i="1"/>
  <c r="BC666" i="1"/>
  <c r="BB667" i="1"/>
  <c r="AZ666" i="1"/>
  <c r="AQ666" i="1"/>
  <c r="AE665" i="1"/>
  <c r="BD664" i="1"/>
  <c r="AU664" i="1"/>
  <c r="AK664" i="1"/>
  <c r="BB663" i="1"/>
  <c r="AZ662" i="1"/>
  <c r="AQ662" i="1"/>
  <c r="AE661" i="1"/>
  <c r="BD660" i="1"/>
  <c r="AU660" i="1"/>
  <c r="AK660" i="1"/>
  <c r="BB659" i="1"/>
  <c r="AZ658" i="1"/>
  <c r="AQ658" i="1"/>
  <c r="AE657" i="1"/>
  <c r="BD656" i="1"/>
  <c r="AU656" i="1"/>
  <c r="AK656" i="1"/>
  <c r="BB655" i="1"/>
  <c r="AZ654" i="1"/>
  <c r="BC664" i="1"/>
  <c r="AH663" i="1"/>
  <c r="BG662" i="1"/>
  <c r="AX662" i="1"/>
  <c r="AT660" i="1"/>
  <c r="AH659" i="1"/>
  <c r="AI664" i="1"/>
  <c r="BF666" i="1"/>
  <c r="AU665" i="1"/>
  <c r="BJ664" i="1"/>
  <c r="Q663" i="1"/>
  <c r="R663" i="1" s="1"/>
  <c r="BF662" i="1"/>
  <c r="AU661" i="1"/>
  <c r="BJ660" i="1"/>
  <c r="AI660" i="1"/>
  <c r="Q659" i="1"/>
  <c r="R659" i="1" s="1"/>
  <c r="BF658" i="1"/>
  <c r="AU657" i="1"/>
  <c r="BJ656" i="1"/>
  <c r="AI656" i="1"/>
  <c r="Q655" i="1"/>
  <c r="R655" i="1" s="1"/>
  <c r="BF654" i="1"/>
  <c r="AX667" i="1"/>
  <c r="AF667" i="1"/>
  <c r="AV666" i="1"/>
  <c r="AL666" i="1"/>
  <c r="BC665" i="1"/>
  <c r="AJ665" i="1"/>
  <c r="AX663" i="1"/>
  <c r="AF663" i="1"/>
  <c r="AV662" i="1"/>
  <c r="AL662" i="1"/>
  <c r="BC661" i="1"/>
  <c r="AJ661" i="1"/>
  <c r="AX659" i="1"/>
  <c r="AF659" i="1"/>
  <c r="AV658" i="1"/>
  <c r="AL658" i="1"/>
  <c r="BC657" i="1"/>
  <c r="AJ657" i="1"/>
  <c r="AX655" i="1"/>
  <c r="AF655" i="1"/>
  <c r="AH419" i="38"/>
  <c r="AH418" i="38"/>
  <c r="AH414" i="38"/>
  <c r="AH415" i="38"/>
  <c r="AH416" i="38"/>
  <c r="N817" i="28" l="1"/>
  <c r="M817" i="28"/>
  <c r="D809" i="28"/>
  <c r="N809" i="28" s="1"/>
  <c r="M802" i="28"/>
  <c r="B809" i="28"/>
  <c r="N796" i="28"/>
  <c r="E801" i="28"/>
  <c r="B801" i="28"/>
  <c r="F801" i="28"/>
  <c r="G801" i="28"/>
  <c r="J801" i="28"/>
  <c r="N800" i="28"/>
  <c r="M800" i="28"/>
  <c r="K801" i="28"/>
  <c r="H801" i="28"/>
  <c r="M795" i="28"/>
  <c r="N795" i="28"/>
  <c r="D801" i="28"/>
  <c r="L801" i="28"/>
  <c r="M794" i="28"/>
  <c r="M790" i="28"/>
  <c r="F689" i="21"/>
  <c r="M792" i="28"/>
  <c r="E689" i="21"/>
  <c r="G793" i="28"/>
  <c r="H690" i="21"/>
  <c r="F690" i="22"/>
  <c r="F690" i="21"/>
  <c r="F786" i="28"/>
  <c r="F793" i="28" s="1"/>
  <c r="K690" i="21"/>
  <c r="L786" i="28"/>
  <c r="L793" i="28" s="1"/>
  <c r="K690" i="22"/>
  <c r="E786" i="28"/>
  <c r="E793" i="28" s="1"/>
  <c r="E690" i="21"/>
  <c r="E690" i="22"/>
  <c r="M788" i="28"/>
  <c r="N788" i="28"/>
  <c r="H786" i="28"/>
  <c r="H793" i="28" s="1"/>
  <c r="BA689" i="1"/>
  <c r="AO689" i="1"/>
  <c r="D689" i="23"/>
  <c r="D690" i="21"/>
  <c r="D690" i="22"/>
  <c r="D786" i="28"/>
  <c r="I690" i="21"/>
  <c r="J786" i="28"/>
  <c r="J793" i="28" s="1"/>
  <c r="I690" i="22"/>
  <c r="H690" i="22"/>
  <c r="B690" i="22"/>
  <c r="M789" i="28"/>
  <c r="N789" i="28"/>
  <c r="K793" i="28"/>
  <c r="B786" i="28"/>
  <c r="B793" i="28" s="1"/>
  <c r="M787" i="28"/>
  <c r="N787" i="28"/>
  <c r="J686" i="21"/>
  <c r="J689" i="22"/>
  <c r="AN683" i="1"/>
  <c r="H688" i="23"/>
  <c r="BA684" i="1"/>
  <c r="E689" i="23"/>
  <c r="D778" i="28"/>
  <c r="N778" i="28" s="1"/>
  <c r="J688" i="21"/>
  <c r="K784" i="28"/>
  <c r="K783" i="28"/>
  <c r="E782" i="28"/>
  <c r="BA683" i="1"/>
  <c r="G687" i="22"/>
  <c r="AN687" i="1"/>
  <c r="F784" i="28"/>
  <c r="H686" i="23"/>
  <c r="N782" i="28"/>
  <c r="B689" i="22"/>
  <c r="B689" i="21"/>
  <c r="B784" i="28"/>
  <c r="K685" i="22"/>
  <c r="I685" i="23"/>
  <c r="L780" i="28"/>
  <c r="K685" i="21"/>
  <c r="AN684" i="1"/>
  <c r="O686" i="19"/>
  <c r="G686" i="23"/>
  <c r="I686" i="22"/>
  <c r="J781" i="28"/>
  <c r="I686" i="21"/>
  <c r="K781" i="28"/>
  <c r="D683" i="21"/>
  <c r="E784" i="28"/>
  <c r="J778" i="28"/>
  <c r="B783" i="28"/>
  <c r="M783" i="28" s="1"/>
  <c r="B688" i="21"/>
  <c r="B688" i="22"/>
  <c r="O689" i="19"/>
  <c r="G689" i="23"/>
  <c r="I689" i="21"/>
  <c r="J784" i="28"/>
  <c r="I689" i="22"/>
  <c r="G683" i="22"/>
  <c r="L782" i="28"/>
  <c r="I687" i="23"/>
  <c r="K687" i="21"/>
  <c r="K687" i="22"/>
  <c r="F687" i="22"/>
  <c r="F782" i="28"/>
  <c r="D687" i="23"/>
  <c r="F687" i="21"/>
  <c r="J688" i="22"/>
  <c r="N783" i="28"/>
  <c r="I687" i="22"/>
  <c r="E683" i="22"/>
  <c r="F689" i="22"/>
  <c r="K778" i="28"/>
  <c r="H683" i="23"/>
  <c r="J683" i="21"/>
  <c r="J683" i="22"/>
  <c r="D689" i="21"/>
  <c r="D784" i="28"/>
  <c r="D689" i="22"/>
  <c r="B689" i="23"/>
  <c r="C689" i="23"/>
  <c r="E685" i="21"/>
  <c r="E685" i="22"/>
  <c r="E780" i="28"/>
  <c r="O688" i="19"/>
  <c r="G688" i="23"/>
  <c r="J783" i="28"/>
  <c r="I688" i="21"/>
  <c r="I688" i="22"/>
  <c r="D781" i="28"/>
  <c r="D686" i="21"/>
  <c r="B686" i="23"/>
  <c r="D686" i="22"/>
  <c r="C686" i="23"/>
  <c r="B688" i="23"/>
  <c r="K683" i="22"/>
  <c r="E778" i="28"/>
  <c r="G778" i="28"/>
  <c r="N686" i="19"/>
  <c r="N685" i="19"/>
  <c r="F685" i="23"/>
  <c r="H780" i="28"/>
  <c r="H685" i="21"/>
  <c r="H685" i="22"/>
  <c r="B685" i="22"/>
  <c r="B780" i="28"/>
  <c r="B685" i="21"/>
  <c r="J685" i="22"/>
  <c r="H685" i="23"/>
  <c r="K780" i="28"/>
  <c r="J685" i="21"/>
  <c r="L784" i="28"/>
  <c r="K689" i="22"/>
  <c r="I689" i="23"/>
  <c r="K689" i="21"/>
  <c r="B779" i="28"/>
  <c r="M779" i="28" s="1"/>
  <c r="B684" i="21"/>
  <c r="B684" i="22"/>
  <c r="AN682" i="1"/>
  <c r="AO682" i="1"/>
  <c r="BA682" i="1"/>
  <c r="K779" i="28"/>
  <c r="H684" i="23"/>
  <c r="J684" i="21"/>
  <c r="J684" i="22"/>
  <c r="K686" i="21"/>
  <c r="I686" i="23"/>
  <c r="K686" i="22"/>
  <c r="L781" i="28"/>
  <c r="K683" i="21"/>
  <c r="J782" i="28"/>
  <c r="H686" i="21"/>
  <c r="O685" i="19"/>
  <c r="G685" i="23"/>
  <c r="J780" i="28"/>
  <c r="I685" i="21"/>
  <c r="I685" i="22"/>
  <c r="G781" i="28"/>
  <c r="G686" i="21"/>
  <c r="E686" i="23"/>
  <c r="G686" i="22"/>
  <c r="J686" i="22"/>
  <c r="O684" i="19"/>
  <c r="G684" i="23"/>
  <c r="I684" i="21"/>
  <c r="I684" i="22"/>
  <c r="J779" i="28"/>
  <c r="N687" i="19"/>
  <c r="F687" i="23"/>
  <c r="H687" i="21"/>
  <c r="H687" i="22"/>
  <c r="H782" i="28"/>
  <c r="G687" i="21"/>
  <c r="B687" i="22"/>
  <c r="D687" i="22"/>
  <c r="I683" i="22"/>
  <c r="H781" i="28"/>
  <c r="F688" i="23"/>
  <c r="H783" i="28"/>
  <c r="H688" i="21"/>
  <c r="H688" i="22"/>
  <c r="N688" i="19"/>
  <c r="F781" i="28"/>
  <c r="F686" i="21"/>
  <c r="D686" i="23"/>
  <c r="F686" i="22"/>
  <c r="K782" i="28"/>
  <c r="H687" i="23"/>
  <c r="J687" i="21"/>
  <c r="J687" i="22"/>
  <c r="F684" i="23"/>
  <c r="H684" i="21"/>
  <c r="H684" i="22"/>
  <c r="H779" i="28"/>
  <c r="N684" i="19"/>
  <c r="F780" i="28"/>
  <c r="F685" i="21"/>
  <c r="F685" i="22"/>
  <c r="D685" i="23"/>
  <c r="I688" i="23"/>
  <c r="L783" i="28"/>
  <c r="K688" i="21"/>
  <c r="K688" i="22"/>
  <c r="M686" i="19"/>
  <c r="E781" i="28"/>
  <c r="E686" i="21"/>
  <c r="E686" i="22"/>
  <c r="C785" i="28"/>
  <c r="D683" i="22"/>
  <c r="E687" i="21"/>
  <c r="H686" i="22"/>
  <c r="N779" i="28"/>
  <c r="E683" i="21"/>
  <c r="F783" i="28"/>
  <c r="F688" i="21"/>
  <c r="F688" i="22"/>
  <c r="D688" i="23"/>
  <c r="D685" i="21"/>
  <c r="D685" i="22"/>
  <c r="B685" i="23"/>
  <c r="C685" i="23"/>
  <c r="D780" i="28"/>
  <c r="B686" i="21"/>
  <c r="B686" i="22"/>
  <c r="B781" i="28"/>
  <c r="BA687" i="1"/>
  <c r="N689" i="19"/>
  <c r="F689" i="23"/>
  <c r="H689" i="21"/>
  <c r="H784" i="28"/>
  <c r="H689" i="22"/>
  <c r="E688" i="22"/>
  <c r="E783" i="28"/>
  <c r="E688" i="21"/>
  <c r="B782" i="28"/>
  <c r="M782" i="28" s="1"/>
  <c r="D687" i="21"/>
  <c r="H689" i="23"/>
  <c r="E689" i="22"/>
  <c r="F686" i="23"/>
  <c r="M688" i="19"/>
  <c r="AN686" i="1"/>
  <c r="BA686" i="1"/>
  <c r="AO686" i="1"/>
  <c r="BA685" i="1"/>
  <c r="AO685" i="1"/>
  <c r="BA688" i="1"/>
  <c r="AO688" i="1"/>
  <c r="AN688" i="1"/>
  <c r="AN685" i="1"/>
  <c r="I682" i="21"/>
  <c r="B681" i="23"/>
  <c r="N775" i="28"/>
  <c r="I679" i="21"/>
  <c r="I678" i="22"/>
  <c r="BA679" i="1"/>
  <c r="I679" i="22"/>
  <c r="D677" i="23"/>
  <c r="J772" i="28"/>
  <c r="G681" i="21"/>
  <c r="O678" i="19"/>
  <c r="M774" i="28"/>
  <c r="J678" i="21"/>
  <c r="O682" i="19"/>
  <c r="AN675" i="1"/>
  <c r="F677" i="21"/>
  <c r="E681" i="23"/>
  <c r="J776" i="28"/>
  <c r="G681" i="22"/>
  <c r="K681" i="21"/>
  <c r="K681" i="22"/>
  <c r="H775" i="28"/>
  <c r="H681" i="22"/>
  <c r="I676" i="22"/>
  <c r="N774" i="28"/>
  <c r="L775" i="28"/>
  <c r="G775" i="28"/>
  <c r="O676" i="19"/>
  <c r="F772" i="28"/>
  <c r="K680" i="21"/>
  <c r="H770" i="28"/>
  <c r="AN679" i="1"/>
  <c r="AO679" i="1"/>
  <c r="AN680" i="1"/>
  <c r="F771" i="28"/>
  <c r="F678" i="21"/>
  <c r="F677" i="22"/>
  <c r="M676" i="19"/>
  <c r="D773" i="28"/>
  <c r="M773" i="28" s="1"/>
  <c r="N682" i="19"/>
  <c r="N678" i="19"/>
  <c r="H674" i="21"/>
  <c r="J770" i="28"/>
  <c r="K680" i="22"/>
  <c r="F676" i="22"/>
  <c r="L772" i="28"/>
  <c r="K678" i="22"/>
  <c r="I678" i="23"/>
  <c r="K678" i="21"/>
  <c r="J676" i="22"/>
  <c r="B678" i="21"/>
  <c r="M682" i="19"/>
  <c r="G776" i="28"/>
  <c r="G682" i="21"/>
  <c r="G682" i="22"/>
  <c r="E682" i="23"/>
  <c r="B772" i="28"/>
  <c r="K770" i="28"/>
  <c r="D676" i="23"/>
  <c r="E680" i="21"/>
  <c r="D682" i="23"/>
  <c r="D677" i="21"/>
  <c r="F676" i="23"/>
  <c r="O679" i="19"/>
  <c r="I676" i="21"/>
  <c r="G679" i="21"/>
  <c r="E679" i="23"/>
  <c r="G679" i="22"/>
  <c r="G773" i="28"/>
  <c r="M679" i="19"/>
  <c r="B771" i="28"/>
  <c r="B677" i="21"/>
  <c r="B677" i="22"/>
  <c r="AO675" i="1"/>
  <c r="BA675" i="1"/>
  <c r="E677" i="21"/>
  <c r="F770" i="28"/>
  <c r="E774" i="28"/>
  <c r="B776" i="28"/>
  <c r="D771" i="28"/>
  <c r="N771" i="28" s="1"/>
  <c r="D679" i="21"/>
  <c r="H676" i="22"/>
  <c r="G678" i="23"/>
  <c r="B766" i="28"/>
  <c r="H676" i="23"/>
  <c r="H682" i="23"/>
  <c r="J682" i="21"/>
  <c r="J682" i="22"/>
  <c r="K776" i="28"/>
  <c r="O677" i="19"/>
  <c r="G677" i="23"/>
  <c r="I677" i="21"/>
  <c r="J771" i="28"/>
  <c r="I677" i="22"/>
  <c r="BA677" i="1"/>
  <c r="AO677" i="1"/>
  <c r="AN677" i="1"/>
  <c r="E771" i="28"/>
  <c r="H678" i="23"/>
  <c r="F678" i="23"/>
  <c r="G682" i="23"/>
  <c r="AN676" i="1"/>
  <c r="F679" i="21"/>
  <c r="D679" i="23"/>
  <c r="F679" i="22"/>
  <c r="F773" i="28"/>
  <c r="E770" i="28"/>
  <c r="E676" i="21"/>
  <c r="E676" i="22"/>
  <c r="AO681" i="1"/>
  <c r="BA681" i="1"/>
  <c r="AN681" i="1"/>
  <c r="I678" i="21"/>
  <c r="K679" i="21"/>
  <c r="I679" i="23"/>
  <c r="K679" i="22"/>
  <c r="L773" i="28"/>
  <c r="E677" i="22"/>
  <c r="H678" i="22"/>
  <c r="E676" i="23"/>
  <c r="C777" i="28"/>
  <c r="D770" i="28"/>
  <c r="B676" i="23"/>
  <c r="D676" i="21"/>
  <c r="C676" i="23"/>
  <c r="D676" i="22"/>
  <c r="E678" i="21"/>
  <c r="E772" i="28"/>
  <c r="E678" i="22"/>
  <c r="E776" i="28"/>
  <c r="E682" i="21"/>
  <c r="E682" i="22"/>
  <c r="AO678" i="1"/>
  <c r="BA678" i="1"/>
  <c r="AN678" i="1"/>
  <c r="BA676" i="1"/>
  <c r="H679" i="23"/>
  <c r="J679" i="22"/>
  <c r="K773" i="28"/>
  <c r="J679" i="21"/>
  <c r="H681" i="23"/>
  <c r="K775" i="28"/>
  <c r="J681" i="21"/>
  <c r="J681" i="22"/>
  <c r="H772" i="28"/>
  <c r="G680" i="21"/>
  <c r="B677" i="23"/>
  <c r="L770" i="28"/>
  <c r="I676" i="23"/>
  <c r="K676" i="21"/>
  <c r="K676" i="22"/>
  <c r="H680" i="23"/>
  <c r="J680" i="21"/>
  <c r="J680" i="22"/>
  <c r="K774" i="28"/>
  <c r="F774" i="28"/>
  <c r="F680" i="22"/>
  <c r="D680" i="23"/>
  <c r="F680" i="21"/>
  <c r="L771" i="28"/>
  <c r="N677" i="19"/>
  <c r="H771" i="28"/>
  <c r="H677" i="21"/>
  <c r="H677" i="22"/>
  <c r="F677" i="23"/>
  <c r="D682" i="22"/>
  <c r="B682" i="23"/>
  <c r="D682" i="21"/>
  <c r="C682" i="23"/>
  <c r="D776" i="28"/>
  <c r="N776" i="28" s="1"/>
  <c r="H677" i="23"/>
  <c r="J677" i="21"/>
  <c r="K772" i="28"/>
  <c r="K771" i="28"/>
  <c r="J677" i="22"/>
  <c r="J678" i="22"/>
  <c r="B775" i="28"/>
  <c r="M775" i="28" s="1"/>
  <c r="B681" i="21"/>
  <c r="B681" i="22"/>
  <c r="B682" i="22"/>
  <c r="F775" i="28"/>
  <c r="K677" i="21"/>
  <c r="G676" i="23"/>
  <c r="D772" i="28"/>
  <c r="D678" i="22"/>
  <c r="B678" i="23"/>
  <c r="C678" i="23"/>
  <c r="D678" i="21"/>
  <c r="K682" i="22"/>
  <c r="I682" i="23"/>
  <c r="K682" i="21"/>
  <c r="L776" i="28"/>
  <c r="E679" i="21"/>
  <c r="E679" i="22"/>
  <c r="E773" i="28"/>
  <c r="M678" i="19"/>
  <c r="G678" i="21"/>
  <c r="G772" i="28"/>
  <c r="G678" i="22"/>
  <c r="E678" i="23"/>
  <c r="O681" i="19"/>
  <c r="G681" i="23"/>
  <c r="J775" i="28"/>
  <c r="I681" i="21"/>
  <c r="I681" i="22"/>
  <c r="N680" i="19"/>
  <c r="H680" i="22"/>
  <c r="H774" i="28"/>
  <c r="F680" i="23"/>
  <c r="H680" i="21"/>
  <c r="I682" i="22"/>
  <c r="E680" i="22"/>
  <c r="BA680" i="1"/>
  <c r="F681" i="22"/>
  <c r="G774" i="28"/>
  <c r="D679" i="22"/>
  <c r="I668" i="22"/>
  <c r="C671" i="23"/>
  <c r="B672" i="23"/>
  <c r="G668" i="23"/>
  <c r="J760" i="28"/>
  <c r="O668" i="19"/>
  <c r="B673" i="22"/>
  <c r="D671" i="23"/>
  <c r="B671" i="23"/>
  <c r="J765" i="28"/>
  <c r="D672" i="22"/>
  <c r="D671" i="21"/>
  <c r="E671" i="23"/>
  <c r="I673" i="21"/>
  <c r="I671" i="23"/>
  <c r="G672" i="23"/>
  <c r="D671" i="22"/>
  <c r="H670" i="22"/>
  <c r="E672" i="23"/>
  <c r="I672" i="21"/>
  <c r="F670" i="23"/>
  <c r="D764" i="28"/>
  <c r="N764" i="28" s="1"/>
  <c r="N670" i="19"/>
  <c r="I670" i="23"/>
  <c r="G670" i="23"/>
  <c r="I669" i="21"/>
  <c r="D670" i="21"/>
  <c r="F764" i="28"/>
  <c r="H764" i="28"/>
  <c r="B670" i="23"/>
  <c r="I668" i="21"/>
  <c r="AN671" i="1"/>
  <c r="H673" i="23"/>
  <c r="J673" i="22"/>
  <c r="D763" i="28"/>
  <c r="M763" i="28" s="1"/>
  <c r="K671" i="22"/>
  <c r="K766" i="28"/>
  <c r="E766" i="28"/>
  <c r="L764" i="28"/>
  <c r="F673" i="21"/>
  <c r="F766" i="28"/>
  <c r="B672" i="22"/>
  <c r="BA668" i="1"/>
  <c r="AN672" i="1"/>
  <c r="F671" i="23"/>
  <c r="B765" i="28"/>
  <c r="M765" i="28" s="1"/>
  <c r="D672" i="21"/>
  <c r="B672" i="21"/>
  <c r="E673" i="22"/>
  <c r="AN673" i="1"/>
  <c r="F671" i="22"/>
  <c r="F673" i="22"/>
  <c r="H763" i="28"/>
  <c r="D674" i="21"/>
  <c r="L763" i="28"/>
  <c r="H671" i="21"/>
  <c r="G765" i="28"/>
  <c r="H671" i="22"/>
  <c r="M672" i="19"/>
  <c r="BA671" i="1"/>
  <c r="AN668" i="1"/>
  <c r="I672" i="22"/>
  <c r="G672" i="22"/>
  <c r="K671" i="21"/>
  <c r="D673" i="23"/>
  <c r="I673" i="22"/>
  <c r="O673" i="19"/>
  <c r="BA672" i="1"/>
  <c r="F671" i="21"/>
  <c r="J766" i="28"/>
  <c r="M671" i="19"/>
  <c r="E765" i="28"/>
  <c r="I669" i="22"/>
  <c r="F672" i="21"/>
  <c r="F672" i="22"/>
  <c r="F765" i="28"/>
  <c r="M673" i="19"/>
  <c r="E673" i="23"/>
  <c r="G673" i="21"/>
  <c r="G766" i="28"/>
  <c r="G673" i="22"/>
  <c r="M669" i="19"/>
  <c r="G762" i="28"/>
  <c r="E669" i="23"/>
  <c r="G669" i="21"/>
  <c r="G669" i="22"/>
  <c r="J674" i="22"/>
  <c r="K767" i="28"/>
  <c r="H674" i="23"/>
  <c r="J674" i="21"/>
  <c r="G764" i="28"/>
  <c r="C669" i="23"/>
  <c r="D669" i="22"/>
  <c r="D762" i="28"/>
  <c r="B669" i="23"/>
  <c r="D669" i="21"/>
  <c r="E672" i="21"/>
  <c r="F669" i="23"/>
  <c r="K673" i="22"/>
  <c r="L766" i="28"/>
  <c r="I673" i="23"/>
  <c r="K673" i="21"/>
  <c r="BA673" i="1"/>
  <c r="N765" i="28"/>
  <c r="J669" i="22"/>
  <c r="J670" i="22"/>
  <c r="K763" i="28"/>
  <c r="H670" i="23"/>
  <c r="J670" i="21"/>
  <c r="K669" i="22"/>
  <c r="K669" i="21"/>
  <c r="I669" i="23"/>
  <c r="L762" i="28"/>
  <c r="G767" i="28"/>
  <c r="B674" i="22"/>
  <c r="B767" i="28"/>
  <c r="B674" i="21"/>
  <c r="D674" i="23"/>
  <c r="F674" i="21"/>
  <c r="F674" i="22"/>
  <c r="F767" i="28"/>
  <c r="K675" i="22"/>
  <c r="J669" i="21"/>
  <c r="N673" i="19"/>
  <c r="H767" i="28"/>
  <c r="F673" i="23"/>
  <c r="H673" i="21"/>
  <c r="H766" i="28"/>
  <c r="H673" i="22"/>
  <c r="K764" i="28"/>
  <c r="J671" i="21"/>
  <c r="J671" i="22"/>
  <c r="H671" i="23"/>
  <c r="E669" i="21"/>
  <c r="E669" i="22"/>
  <c r="E762" i="28"/>
  <c r="E670" i="23"/>
  <c r="M670" i="19"/>
  <c r="G670" i="21"/>
  <c r="G671" i="21"/>
  <c r="G670" i="22"/>
  <c r="G763" i="28"/>
  <c r="O674" i="19"/>
  <c r="E674" i="21"/>
  <c r="E674" i="22"/>
  <c r="E767" i="28"/>
  <c r="BA669" i="1"/>
  <c r="AN669" i="1"/>
  <c r="N671" i="19"/>
  <c r="B768" i="28"/>
  <c r="M768" i="28" s="1"/>
  <c r="G669" i="23"/>
  <c r="K675" i="21"/>
  <c r="K670" i="21"/>
  <c r="BA674" i="1"/>
  <c r="B674" i="23"/>
  <c r="AN674" i="1"/>
  <c r="D670" i="22"/>
  <c r="D670" i="23"/>
  <c r="F670" i="21"/>
  <c r="F763" i="28"/>
  <c r="F670" i="22"/>
  <c r="F762" i="28"/>
  <c r="D669" i="23"/>
  <c r="F669" i="21"/>
  <c r="F669" i="22"/>
  <c r="B675" i="22"/>
  <c r="C673" i="23"/>
  <c r="D766" i="28"/>
  <c r="N766" i="28" s="1"/>
  <c r="D673" i="22"/>
  <c r="B673" i="23"/>
  <c r="D673" i="21"/>
  <c r="G673" i="23"/>
  <c r="E763" i="28"/>
  <c r="D767" i="28"/>
  <c r="E768" i="28"/>
  <c r="E675" i="21"/>
  <c r="E675" i="22"/>
  <c r="K670" i="22"/>
  <c r="O671" i="19"/>
  <c r="I671" i="21"/>
  <c r="I671" i="22"/>
  <c r="G671" i="23"/>
  <c r="J764" i="28"/>
  <c r="E764" i="28"/>
  <c r="E671" i="21"/>
  <c r="E671" i="22"/>
  <c r="M674" i="19"/>
  <c r="B675" i="21"/>
  <c r="B669" i="22"/>
  <c r="N672" i="19"/>
  <c r="H765" i="28"/>
  <c r="H672" i="21"/>
  <c r="F672" i="23"/>
  <c r="H672" i="22"/>
  <c r="J672" i="22"/>
  <c r="C769" i="28"/>
  <c r="E670" i="22"/>
  <c r="D674" i="22"/>
  <c r="K674" i="21"/>
  <c r="K674" i="22"/>
  <c r="L767" i="28"/>
  <c r="I674" i="23"/>
  <c r="G674" i="21"/>
  <c r="D675" i="23"/>
  <c r="F768" i="28"/>
  <c r="F675" i="21"/>
  <c r="F675" i="22"/>
  <c r="N669" i="19"/>
  <c r="B762" i="28"/>
  <c r="E670" i="21"/>
  <c r="L765" i="28"/>
  <c r="K672" i="21"/>
  <c r="I672" i="23"/>
  <c r="K672" i="22"/>
  <c r="H675" i="22"/>
  <c r="N675" i="19"/>
  <c r="F675" i="23"/>
  <c r="H768" i="28"/>
  <c r="H675" i="21"/>
  <c r="BA670" i="1"/>
  <c r="AN670" i="1"/>
  <c r="K768" i="28"/>
  <c r="J675" i="21"/>
  <c r="J675" i="22"/>
  <c r="H675" i="23"/>
  <c r="G674" i="22"/>
  <c r="M675" i="19"/>
  <c r="O675" i="19"/>
  <c r="I675" i="21"/>
  <c r="I675" i="22"/>
  <c r="G675" i="23"/>
  <c r="J768" i="28"/>
  <c r="I674" i="22"/>
  <c r="J767" i="28"/>
  <c r="I674" i="21"/>
  <c r="G674" i="23"/>
  <c r="J672" i="21"/>
  <c r="N768" i="28"/>
  <c r="G752" i="28"/>
  <c r="O656" i="19"/>
  <c r="E658" i="22"/>
  <c r="B665" i="23"/>
  <c r="H666" i="21"/>
  <c r="O667" i="19"/>
  <c r="AN658" i="1"/>
  <c r="AN662" i="1"/>
  <c r="BA666" i="1"/>
  <c r="J665" i="22"/>
  <c r="F749" i="28"/>
  <c r="I657" i="22"/>
  <c r="L760" i="28"/>
  <c r="AN666" i="1"/>
  <c r="E661" i="23"/>
  <c r="H664" i="23"/>
  <c r="E750" i="28"/>
  <c r="K667" i="21"/>
  <c r="I667" i="23"/>
  <c r="D760" i="28"/>
  <c r="N760" i="28" s="1"/>
  <c r="L759" i="28"/>
  <c r="K667" i="22"/>
  <c r="K757" i="28"/>
  <c r="G667" i="23"/>
  <c r="AO666" i="1"/>
  <c r="H666" i="22"/>
  <c r="I660" i="22"/>
  <c r="O660" i="19"/>
  <c r="J751" i="28"/>
  <c r="B750" i="28"/>
  <c r="F667" i="23"/>
  <c r="C667" i="23"/>
  <c r="G660" i="23"/>
  <c r="E659" i="21"/>
  <c r="D667" i="21"/>
  <c r="J668" i="21"/>
  <c r="B667" i="23"/>
  <c r="D668" i="21"/>
  <c r="K668" i="21"/>
  <c r="D667" i="23"/>
  <c r="G656" i="23"/>
  <c r="N757" i="28"/>
  <c r="AN663" i="1"/>
  <c r="G665" i="23"/>
  <c r="K760" i="28"/>
  <c r="G661" i="22"/>
  <c r="B751" i="28"/>
  <c r="D665" i="23"/>
  <c r="H667" i="22"/>
  <c r="E665" i="23"/>
  <c r="I657" i="21"/>
  <c r="F658" i="22"/>
  <c r="I656" i="22"/>
  <c r="E657" i="23"/>
  <c r="E660" i="22"/>
  <c r="D665" i="21"/>
  <c r="D668" i="22"/>
  <c r="H661" i="23"/>
  <c r="D759" i="28"/>
  <c r="N759" i="28" s="1"/>
  <c r="E660" i="21"/>
  <c r="H668" i="23"/>
  <c r="AN656" i="1"/>
  <c r="M657" i="19"/>
  <c r="O659" i="19"/>
  <c r="I665" i="23"/>
  <c r="H658" i="21"/>
  <c r="H758" i="28"/>
  <c r="J668" i="22"/>
  <c r="E751" i="28"/>
  <c r="D749" i="28"/>
  <c r="N749" i="28" s="1"/>
  <c r="L757" i="28"/>
  <c r="F666" i="23"/>
  <c r="C665" i="23"/>
  <c r="H665" i="23"/>
  <c r="K665" i="22"/>
  <c r="B660" i="23"/>
  <c r="G755" i="28"/>
  <c r="H759" i="28"/>
  <c r="B660" i="22"/>
  <c r="K665" i="21"/>
  <c r="I656" i="21"/>
  <c r="D666" i="21"/>
  <c r="H667" i="21"/>
  <c r="N666" i="19"/>
  <c r="D658" i="22"/>
  <c r="J747" i="28"/>
  <c r="B666" i="21"/>
  <c r="K666" i="22"/>
  <c r="B759" i="28"/>
  <c r="N658" i="19"/>
  <c r="D758" i="28"/>
  <c r="N758" i="28" s="1"/>
  <c r="O655" i="19"/>
  <c r="D665" i="22"/>
  <c r="B752" i="28"/>
  <c r="B758" i="28"/>
  <c r="J750" i="28"/>
  <c r="B667" i="21"/>
  <c r="F658" i="23"/>
  <c r="C761" i="28"/>
  <c r="E663" i="22"/>
  <c r="B661" i="22"/>
  <c r="L758" i="28"/>
  <c r="G659" i="23"/>
  <c r="B667" i="22"/>
  <c r="D666" i="22"/>
  <c r="B661" i="21"/>
  <c r="K666" i="21"/>
  <c r="D751" i="28"/>
  <c r="N751" i="28" s="1"/>
  <c r="B666" i="23"/>
  <c r="N755" i="28"/>
  <c r="K659" i="22"/>
  <c r="I659" i="23"/>
  <c r="K659" i="21"/>
  <c r="L750" i="28"/>
  <c r="N655" i="19"/>
  <c r="F655" i="23"/>
  <c r="E755" i="28"/>
  <c r="BA660" i="1"/>
  <c r="AO660" i="1"/>
  <c r="J757" i="28"/>
  <c r="F665" i="21"/>
  <c r="M666" i="19"/>
  <c r="E666" i="23"/>
  <c r="G666" i="22"/>
  <c r="G758" i="28"/>
  <c r="G666" i="21"/>
  <c r="B657" i="23"/>
  <c r="C657" i="23"/>
  <c r="D657" i="21"/>
  <c r="D748" i="28"/>
  <c r="D657" i="22"/>
  <c r="D663" i="21"/>
  <c r="E666" i="21"/>
  <c r="N756" i="28"/>
  <c r="F759" i="28"/>
  <c r="I659" i="22"/>
  <c r="B661" i="23"/>
  <c r="C661" i="23"/>
  <c r="D661" i="21"/>
  <c r="D661" i="22"/>
  <c r="D752" i="28"/>
  <c r="D660" i="22"/>
  <c r="N661" i="19"/>
  <c r="F656" i="23"/>
  <c r="B757" i="28"/>
  <c r="M757" i="28" s="1"/>
  <c r="E668" i="22"/>
  <c r="M665" i="19"/>
  <c r="F663" i="21"/>
  <c r="D663" i="23"/>
  <c r="F755" i="28"/>
  <c r="F663" i="22"/>
  <c r="H656" i="21"/>
  <c r="AN665" i="1"/>
  <c r="BA656" i="1"/>
  <c r="I655" i="23"/>
  <c r="B655" i="23"/>
  <c r="C655" i="23"/>
  <c r="F657" i="22"/>
  <c r="D657" i="23"/>
  <c r="F748" i="28"/>
  <c r="F657" i="21"/>
  <c r="F658" i="21"/>
  <c r="D663" i="22"/>
  <c r="M660" i="19"/>
  <c r="E660" i="23"/>
  <c r="G660" i="21"/>
  <c r="G751" i="28"/>
  <c r="G660" i="22"/>
  <c r="F667" i="22"/>
  <c r="D655" i="23"/>
  <c r="BA662" i="1"/>
  <c r="AO662" i="1"/>
  <c r="F659" i="21"/>
  <c r="F750" i="28"/>
  <c r="D659" i="23"/>
  <c r="F659" i="22"/>
  <c r="N656" i="19"/>
  <c r="K656" i="22"/>
  <c r="L747" i="28"/>
  <c r="I656" i="23"/>
  <c r="K656" i="21"/>
  <c r="B665" i="22"/>
  <c r="E760" i="28"/>
  <c r="H662" i="23"/>
  <c r="E662" i="22"/>
  <c r="E754" i="28"/>
  <c r="E662" i="21"/>
  <c r="N662" i="19"/>
  <c r="D664" i="23"/>
  <c r="F664" i="21"/>
  <c r="F664" i="22"/>
  <c r="F756" i="28"/>
  <c r="J660" i="22"/>
  <c r="K751" i="28"/>
  <c r="J660" i="21"/>
  <c r="H660" i="23"/>
  <c r="H664" i="22"/>
  <c r="F664" i="23"/>
  <c r="H664" i="21"/>
  <c r="H756" i="28"/>
  <c r="N664" i="19"/>
  <c r="D656" i="23"/>
  <c r="F656" i="21"/>
  <c r="F656" i="22"/>
  <c r="F747" i="28"/>
  <c r="H655" i="23"/>
  <c r="G748" i="28"/>
  <c r="M662" i="19"/>
  <c r="E662" i="23"/>
  <c r="G662" i="22"/>
  <c r="G754" i="28"/>
  <c r="G662" i="21"/>
  <c r="K663" i="22"/>
  <c r="K663" i="21"/>
  <c r="L755" i="28"/>
  <c r="I663" i="23"/>
  <c r="B662" i="21"/>
  <c r="B754" i="28"/>
  <c r="B662" i="22"/>
  <c r="B663" i="22"/>
  <c r="N659" i="19"/>
  <c r="H659" i="21"/>
  <c r="H750" i="28"/>
  <c r="F659" i="23"/>
  <c r="H659" i="22"/>
  <c r="I661" i="22"/>
  <c r="I661" i="21"/>
  <c r="J752" i="28"/>
  <c r="G661" i="23"/>
  <c r="O665" i="19"/>
  <c r="E757" i="28"/>
  <c r="E665" i="21"/>
  <c r="E665" i="22"/>
  <c r="E666" i="22"/>
  <c r="H657" i="23"/>
  <c r="J658" i="21"/>
  <c r="K749" i="28"/>
  <c r="J658" i="22"/>
  <c r="H658" i="23"/>
  <c r="K664" i="21"/>
  <c r="H656" i="22"/>
  <c r="B665" i="21"/>
  <c r="K657" i="21"/>
  <c r="K657" i="22"/>
  <c r="L748" i="28"/>
  <c r="I657" i="23"/>
  <c r="K658" i="22"/>
  <c r="N663" i="19"/>
  <c r="H663" i="21"/>
  <c r="F663" i="23"/>
  <c r="H755" i="28"/>
  <c r="H663" i="22"/>
  <c r="O661" i="19"/>
  <c r="E752" i="28"/>
  <c r="E661" i="21"/>
  <c r="E661" i="22"/>
  <c r="J661" i="22"/>
  <c r="J656" i="22"/>
  <c r="K747" i="28"/>
  <c r="H656" i="23"/>
  <c r="J656" i="21"/>
  <c r="K658" i="21"/>
  <c r="J663" i="22"/>
  <c r="J663" i="21"/>
  <c r="K755" i="28"/>
  <c r="H663" i="23"/>
  <c r="J667" i="22"/>
  <c r="J667" i="21"/>
  <c r="H667" i="23"/>
  <c r="K759" i="28"/>
  <c r="O662" i="19"/>
  <c r="I662" i="21"/>
  <c r="J754" i="28"/>
  <c r="G662" i="23"/>
  <c r="I662" i="22"/>
  <c r="M667" i="19"/>
  <c r="E667" i="22"/>
  <c r="E759" i="28"/>
  <c r="E667" i="21"/>
  <c r="F665" i="22"/>
  <c r="K756" i="28"/>
  <c r="K660" i="21"/>
  <c r="M655" i="19"/>
  <c r="B659" i="23"/>
  <c r="C659" i="23"/>
  <c r="D659" i="22"/>
  <c r="D750" i="28"/>
  <c r="D659" i="21"/>
  <c r="K748" i="28"/>
  <c r="H751" i="28"/>
  <c r="K661" i="21"/>
  <c r="I661" i="23"/>
  <c r="L752" i="28"/>
  <c r="K661" i="22"/>
  <c r="D668" i="23"/>
  <c r="F668" i="21"/>
  <c r="F760" i="28"/>
  <c r="F668" i="22"/>
  <c r="L756" i="28"/>
  <c r="G659" i="21"/>
  <c r="G750" i="28"/>
  <c r="E659" i="23"/>
  <c r="M659" i="19"/>
  <c r="G659" i="22"/>
  <c r="N667" i="19"/>
  <c r="J664" i="21"/>
  <c r="D660" i="23"/>
  <c r="F660" i="21"/>
  <c r="F660" i="22"/>
  <c r="F751" i="28"/>
  <c r="N657" i="19"/>
  <c r="H657" i="22"/>
  <c r="F657" i="23"/>
  <c r="H748" i="28"/>
  <c r="H657" i="21"/>
  <c r="E656" i="21"/>
  <c r="E656" i="22"/>
  <c r="E747" i="28"/>
  <c r="B662" i="23"/>
  <c r="D662" i="22"/>
  <c r="C662" i="23"/>
  <c r="D662" i="21"/>
  <c r="D754" i="28"/>
  <c r="I664" i="22"/>
  <c r="J756" i="28"/>
  <c r="G664" i="23"/>
  <c r="O664" i="19"/>
  <c r="I664" i="21"/>
  <c r="B658" i="21"/>
  <c r="B749" i="28"/>
  <c r="B658" i="22"/>
  <c r="J659" i="22"/>
  <c r="J659" i="21"/>
  <c r="H659" i="23"/>
  <c r="K750" i="28"/>
  <c r="D666" i="23"/>
  <c r="F666" i="22"/>
  <c r="F758" i="28"/>
  <c r="F666" i="21"/>
  <c r="B668" i="22"/>
  <c r="B668" i="21"/>
  <c r="B760" i="28"/>
  <c r="H749" i="28"/>
  <c r="M658" i="19"/>
  <c r="E658" i="23"/>
  <c r="G658" i="22"/>
  <c r="G658" i="21"/>
  <c r="G749" i="28"/>
  <c r="J755" i="28"/>
  <c r="B659" i="21"/>
  <c r="J664" i="22"/>
  <c r="I665" i="22"/>
  <c r="L751" i="28"/>
  <c r="F662" i="23"/>
  <c r="B756" i="28"/>
  <c r="M756" i="28" s="1"/>
  <c r="B664" i="22"/>
  <c r="B664" i="21"/>
  <c r="G657" i="23"/>
  <c r="N665" i="19"/>
  <c r="H665" i="22"/>
  <c r="F665" i="23"/>
  <c r="H757" i="28"/>
  <c r="H665" i="21"/>
  <c r="O657" i="19"/>
  <c r="E748" i="28"/>
  <c r="E657" i="21"/>
  <c r="E657" i="22"/>
  <c r="E658" i="21"/>
  <c r="G655" i="23"/>
  <c r="J657" i="22"/>
  <c r="K662" i="21"/>
  <c r="L754" i="28"/>
  <c r="I662" i="23"/>
  <c r="K662" i="22"/>
  <c r="H660" i="21"/>
  <c r="H658" i="22"/>
  <c r="K664" i="22"/>
  <c r="BA658" i="1"/>
  <c r="B755" i="28"/>
  <c r="M755" i="28" s="1"/>
  <c r="M656" i="19"/>
  <c r="E656" i="23"/>
  <c r="G656" i="21"/>
  <c r="G747" i="28"/>
  <c r="G657" i="21"/>
  <c r="G656" i="22"/>
  <c r="B656" i="23"/>
  <c r="D656" i="21"/>
  <c r="C656" i="23"/>
  <c r="D656" i="22"/>
  <c r="D747" i="28"/>
  <c r="N747" i="28" s="1"/>
  <c r="D662" i="23"/>
  <c r="F662" i="22"/>
  <c r="F754" i="28"/>
  <c r="F662" i="21"/>
  <c r="AN660" i="1"/>
  <c r="O658" i="19"/>
  <c r="I658" i="21"/>
  <c r="J749" i="28"/>
  <c r="I658" i="22"/>
  <c r="G658" i="23"/>
  <c r="I663" i="21"/>
  <c r="B659" i="22"/>
  <c r="K660" i="22"/>
  <c r="B668" i="23"/>
  <c r="K752" i="28"/>
  <c r="M668" i="19"/>
  <c r="E668" i="23"/>
  <c r="G668" i="21"/>
  <c r="G760" i="28"/>
  <c r="G668" i="22"/>
  <c r="J657" i="21"/>
  <c r="G667" i="21"/>
  <c r="E667" i="23"/>
  <c r="G759" i="28"/>
  <c r="G667" i="22"/>
  <c r="F661" i="22"/>
  <c r="D661" i="23"/>
  <c r="F752" i="28"/>
  <c r="F661" i="21"/>
  <c r="G663" i="22"/>
  <c r="I663" i="22"/>
  <c r="AO661" i="1"/>
  <c r="BA661" i="1"/>
  <c r="AO667" i="1"/>
  <c r="BA667" i="1"/>
  <c r="AO663" i="1"/>
  <c r="BA663" i="1"/>
  <c r="BA664" i="1"/>
  <c r="AO664" i="1"/>
  <c r="AO657" i="1"/>
  <c r="BA657" i="1"/>
  <c r="AO665" i="1"/>
  <c r="BA665" i="1"/>
  <c r="AN657" i="1"/>
  <c r="AN667" i="1"/>
  <c r="AO659" i="1"/>
  <c r="BA659" i="1"/>
  <c r="AN659" i="1"/>
  <c r="AN661" i="1"/>
  <c r="AO655" i="1"/>
  <c r="BA655" i="1"/>
  <c r="AN655" i="1"/>
  <c r="AN664" i="1"/>
  <c r="B647" i="1"/>
  <c r="C647" i="1"/>
  <c r="C648" i="19" s="1"/>
  <c r="E647" i="1"/>
  <c r="D648" i="19" s="1"/>
  <c r="G647" i="1"/>
  <c r="H647" i="1"/>
  <c r="Q647" i="1" s="1"/>
  <c r="I647" i="1"/>
  <c r="G648" i="19" s="1"/>
  <c r="J647" i="1"/>
  <c r="H648" i="19" s="1"/>
  <c r="K647" i="1"/>
  <c r="I648" i="19" s="1"/>
  <c r="I738" i="28" s="1"/>
  <c r="M647" i="1"/>
  <c r="N647" i="1"/>
  <c r="K648" i="19" s="1"/>
  <c r="O647" i="1"/>
  <c r="AC647" i="1" s="1"/>
  <c r="B648" i="1"/>
  <c r="C648" i="1"/>
  <c r="C649" i="19" s="1"/>
  <c r="E648" i="1"/>
  <c r="D649" i="19" s="1"/>
  <c r="G648" i="1"/>
  <c r="E649" i="19" s="1"/>
  <c r="H648" i="1"/>
  <c r="AB648" i="1" s="1"/>
  <c r="I648" i="1"/>
  <c r="G649" i="19" s="1"/>
  <c r="J648" i="1"/>
  <c r="K648" i="1"/>
  <c r="I649" i="19" s="1"/>
  <c r="I739" i="28" s="1"/>
  <c r="M648" i="1"/>
  <c r="N648" i="1"/>
  <c r="K649" i="19" s="1"/>
  <c r="O648" i="1"/>
  <c r="AC648" i="1" s="1"/>
  <c r="B649" i="1"/>
  <c r="C649" i="1"/>
  <c r="C650" i="19" s="1"/>
  <c r="E649" i="1"/>
  <c r="G649" i="1"/>
  <c r="H649" i="1"/>
  <c r="Q649" i="1" s="1"/>
  <c r="I649" i="1"/>
  <c r="J649" i="1"/>
  <c r="K649" i="1"/>
  <c r="I650" i="19" s="1"/>
  <c r="I740" i="28" s="1"/>
  <c r="M649" i="1"/>
  <c r="N649" i="1"/>
  <c r="O649" i="1"/>
  <c r="B650" i="1"/>
  <c r="C650" i="1"/>
  <c r="C651" i="19" s="1"/>
  <c r="E650" i="1"/>
  <c r="D651" i="19" s="1"/>
  <c r="G650" i="1"/>
  <c r="E651" i="19" s="1"/>
  <c r="H650" i="1"/>
  <c r="Q650" i="1" s="1"/>
  <c r="I650" i="1"/>
  <c r="J650" i="1"/>
  <c r="H651" i="19" s="1"/>
  <c r="K650" i="1"/>
  <c r="I651" i="19" s="1"/>
  <c r="I741" i="28" s="1"/>
  <c r="M650" i="1"/>
  <c r="N650" i="1"/>
  <c r="O650" i="1"/>
  <c r="L651" i="19" s="1"/>
  <c r="B651" i="1"/>
  <c r="B652" i="19" s="1"/>
  <c r="C651" i="1"/>
  <c r="C652" i="19" s="1"/>
  <c r="E651" i="1"/>
  <c r="G651" i="1"/>
  <c r="H651" i="1"/>
  <c r="Q651" i="1" s="1"/>
  <c r="I651" i="1"/>
  <c r="G652" i="19" s="1"/>
  <c r="J651" i="1"/>
  <c r="K651" i="1"/>
  <c r="I652" i="19" s="1"/>
  <c r="I742" i="28" s="1"/>
  <c r="M651" i="1"/>
  <c r="J652" i="19" s="1"/>
  <c r="N651" i="1"/>
  <c r="Z651" i="1" s="1"/>
  <c r="O651" i="1"/>
  <c r="B652" i="1"/>
  <c r="B653" i="19" s="1"/>
  <c r="C652" i="1"/>
  <c r="C653" i="19" s="1"/>
  <c r="E652" i="1"/>
  <c r="D653" i="19" s="1"/>
  <c r="G652" i="1"/>
  <c r="H652" i="1"/>
  <c r="I652" i="1"/>
  <c r="J652" i="1"/>
  <c r="H653" i="19" s="1"/>
  <c r="K652" i="1"/>
  <c r="I653" i="19" s="1"/>
  <c r="I743" i="28" s="1"/>
  <c r="M652" i="1"/>
  <c r="N652" i="1"/>
  <c r="O652" i="1"/>
  <c r="AC652" i="1" s="1"/>
  <c r="B653" i="1"/>
  <c r="C653" i="1"/>
  <c r="C654" i="19" s="1"/>
  <c r="E653" i="1"/>
  <c r="G653" i="1"/>
  <c r="H653" i="1"/>
  <c r="I653" i="1"/>
  <c r="J653" i="1"/>
  <c r="K653" i="1"/>
  <c r="I654" i="19" s="1"/>
  <c r="I744" i="28" s="1"/>
  <c r="M653" i="1"/>
  <c r="N653" i="1"/>
  <c r="O653" i="1"/>
  <c r="AF418" i="38"/>
  <c r="AI418" i="38" s="1"/>
  <c r="AF419" i="38"/>
  <c r="AI419" i="38" s="1"/>
  <c r="AF420" i="38"/>
  <c r="AI420" i="38" s="1"/>
  <c r="AF421" i="38"/>
  <c r="AI421" i="38" s="1"/>
  <c r="AF422" i="38"/>
  <c r="AI422" i="38" s="1"/>
  <c r="AF423" i="38"/>
  <c r="AI423" i="38" s="1"/>
  <c r="AF424" i="38"/>
  <c r="AI424" i="38" s="1"/>
  <c r="M809" i="28" l="1"/>
  <c r="BG651" i="1"/>
  <c r="N801" i="28"/>
  <c r="M801" i="28"/>
  <c r="I651" i="23"/>
  <c r="N786" i="28"/>
  <c r="D793" i="28"/>
  <c r="M786" i="28"/>
  <c r="M778" i="28"/>
  <c r="N773" i="28"/>
  <c r="F785" i="28"/>
  <c r="G785" i="28"/>
  <c r="B785" i="28"/>
  <c r="L785" i="28"/>
  <c r="H785" i="28"/>
  <c r="M781" i="28"/>
  <c r="N781" i="28"/>
  <c r="E785" i="28"/>
  <c r="K785" i="28"/>
  <c r="M780" i="28"/>
  <c r="N780" i="28"/>
  <c r="D785" i="28"/>
  <c r="D932" i="28" s="1"/>
  <c r="J785" i="28"/>
  <c r="N784" i="28"/>
  <c r="M784" i="28"/>
  <c r="J777" i="28"/>
  <c r="B777" i="28"/>
  <c r="G777" i="28"/>
  <c r="H777" i="28"/>
  <c r="E777" i="28"/>
  <c r="N770" i="28"/>
  <c r="D777" i="28"/>
  <c r="N777" i="28" s="1"/>
  <c r="M770" i="28"/>
  <c r="K777" i="28"/>
  <c r="M772" i="28"/>
  <c r="N772" i="28"/>
  <c r="L777" i="28"/>
  <c r="M776" i="28"/>
  <c r="M771" i="28"/>
  <c r="F777" i="28"/>
  <c r="N763" i="28"/>
  <c r="M764" i="28"/>
  <c r="H769" i="28"/>
  <c r="J769" i="28"/>
  <c r="K769" i="28"/>
  <c r="N767" i="28"/>
  <c r="M767" i="28"/>
  <c r="B769" i="28"/>
  <c r="N762" i="28"/>
  <c r="D769" i="28"/>
  <c r="M762" i="28"/>
  <c r="F769" i="28"/>
  <c r="M766" i="28"/>
  <c r="E769" i="28"/>
  <c r="L769" i="28"/>
  <c r="G769" i="28"/>
  <c r="M760" i="28"/>
  <c r="M747" i="28"/>
  <c r="M759" i="28"/>
  <c r="L761" i="28"/>
  <c r="M749" i="28"/>
  <c r="H761" i="28"/>
  <c r="M758" i="28"/>
  <c r="K761" i="28"/>
  <c r="M751" i="28"/>
  <c r="D654" i="19"/>
  <c r="D654" i="21" s="1"/>
  <c r="AF654" i="1"/>
  <c r="AR654" i="1"/>
  <c r="K654" i="19"/>
  <c r="AK654" i="1"/>
  <c r="AW654" i="1"/>
  <c r="AE654" i="1"/>
  <c r="AQ654" i="1"/>
  <c r="F761" i="28"/>
  <c r="E761" i="28"/>
  <c r="AJ654" i="1"/>
  <c r="AV654" i="1"/>
  <c r="N754" i="28"/>
  <c r="D761" i="28"/>
  <c r="M754" i="28"/>
  <c r="AC653" i="1"/>
  <c r="AX654" i="1"/>
  <c r="AL654" i="1"/>
  <c r="N752" i="28"/>
  <c r="M752" i="28"/>
  <c r="AU654" i="1"/>
  <c r="AI654" i="1"/>
  <c r="AT654" i="1"/>
  <c r="AH654" i="1"/>
  <c r="N750" i="28"/>
  <c r="M750" i="28"/>
  <c r="G761" i="28"/>
  <c r="M748" i="28"/>
  <c r="N748" i="28"/>
  <c r="C746" i="28"/>
  <c r="C753" i="28" s="1"/>
  <c r="C655" i="22"/>
  <c r="C655" i="21"/>
  <c r="E654" i="19"/>
  <c r="AS654" i="1"/>
  <c r="AG654" i="1"/>
  <c r="J761" i="28"/>
  <c r="B761" i="28"/>
  <c r="BD653" i="1"/>
  <c r="G649" i="21"/>
  <c r="AS651" i="1"/>
  <c r="AR651" i="1"/>
  <c r="AS650" i="1"/>
  <c r="AJ652" i="1"/>
  <c r="BB649" i="1"/>
  <c r="J653" i="19"/>
  <c r="I653" i="22" s="1"/>
  <c r="AJ653" i="1"/>
  <c r="AE653" i="1"/>
  <c r="C652" i="21"/>
  <c r="AT652" i="1"/>
  <c r="AA652" i="1"/>
  <c r="AQ648" i="1"/>
  <c r="AS648" i="1"/>
  <c r="AZ651" i="1"/>
  <c r="AV653" i="1"/>
  <c r="AQ652" i="1"/>
  <c r="AH651" i="1"/>
  <c r="AT649" i="1"/>
  <c r="BI647" i="1"/>
  <c r="AR652" i="1"/>
  <c r="AB649" i="1"/>
  <c r="BH647" i="1"/>
  <c r="F652" i="19"/>
  <c r="BG652" i="1"/>
  <c r="AT650" i="1"/>
  <c r="AZ652" i="1"/>
  <c r="J654" i="19"/>
  <c r="E648" i="19"/>
  <c r="M648" i="19" s="1"/>
  <c r="BG648" i="1"/>
  <c r="F651" i="19"/>
  <c r="D651" i="23" s="1"/>
  <c r="BJ650" i="1"/>
  <c r="BD647" i="1"/>
  <c r="C743" i="28"/>
  <c r="BH649" i="1"/>
  <c r="AR648" i="1"/>
  <c r="E650" i="19"/>
  <c r="E651" i="21" s="1"/>
  <c r="AI648" i="1"/>
  <c r="BG650" i="1"/>
  <c r="AS649" i="1"/>
  <c r="Z648" i="1"/>
  <c r="K652" i="19"/>
  <c r="H649" i="19"/>
  <c r="F649" i="23" s="1"/>
  <c r="R650" i="1"/>
  <c r="AB650" i="1"/>
  <c r="AK649" i="1"/>
  <c r="B654" i="19"/>
  <c r="L648" i="19"/>
  <c r="I648" i="23" s="1"/>
  <c r="C740" i="28"/>
  <c r="C650" i="22"/>
  <c r="C650" i="21"/>
  <c r="C741" i="28"/>
  <c r="H648" i="23"/>
  <c r="I745" i="28"/>
  <c r="Q653" i="1"/>
  <c r="R653" i="1" s="1"/>
  <c r="BB653" i="1"/>
  <c r="AK652" i="1"/>
  <c r="K653" i="19"/>
  <c r="AQ650" i="1"/>
  <c r="AQ651" i="1"/>
  <c r="AL649" i="1"/>
  <c r="AC649" i="1"/>
  <c r="D649" i="22"/>
  <c r="D739" i="28"/>
  <c r="C649" i="23"/>
  <c r="D649" i="21"/>
  <c r="B651" i="19"/>
  <c r="B651" i="23" s="1"/>
  <c r="BC653" i="1"/>
  <c r="AB652" i="1"/>
  <c r="F653" i="19"/>
  <c r="AR649" i="1"/>
  <c r="E648" i="23"/>
  <c r="F654" i="19"/>
  <c r="D650" i="19"/>
  <c r="D741" i="28" s="1"/>
  <c r="BI653" i="1"/>
  <c r="H654" i="19"/>
  <c r="BC652" i="1"/>
  <c r="Z652" i="1"/>
  <c r="AG653" i="1"/>
  <c r="BJ652" i="1"/>
  <c r="E653" i="19"/>
  <c r="N653" i="19" s="1"/>
  <c r="AS652" i="1"/>
  <c r="AS653" i="1"/>
  <c r="C651" i="23"/>
  <c r="N651" i="19"/>
  <c r="F651" i="23"/>
  <c r="C654" i="22"/>
  <c r="AK653" i="1"/>
  <c r="BH653" i="1"/>
  <c r="G654" i="19"/>
  <c r="BB652" i="1"/>
  <c r="B653" i="23"/>
  <c r="C653" i="23"/>
  <c r="AK650" i="1"/>
  <c r="K651" i="19"/>
  <c r="C648" i="23"/>
  <c r="C651" i="21"/>
  <c r="C651" i="22"/>
  <c r="C653" i="21"/>
  <c r="C653" i="22"/>
  <c r="BG649" i="1"/>
  <c r="BF649" i="1"/>
  <c r="Z649" i="1"/>
  <c r="K739" i="28"/>
  <c r="J649" i="21"/>
  <c r="J649" i="22"/>
  <c r="C739" i="28"/>
  <c r="C649" i="21"/>
  <c r="C649" i="22"/>
  <c r="L650" i="19"/>
  <c r="M649" i="19"/>
  <c r="G739" i="28"/>
  <c r="E649" i="23"/>
  <c r="AL653" i="1"/>
  <c r="BG653" i="1"/>
  <c r="BF653" i="1"/>
  <c r="AR653" i="1"/>
  <c r="H652" i="19"/>
  <c r="H743" i="28" s="1"/>
  <c r="BI651" i="1"/>
  <c r="BE649" i="1"/>
  <c r="AV650" i="1"/>
  <c r="J650" i="19"/>
  <c r="AV649" i="1"/>
  <c r="AE649" i="1"/>
  <c r="B650" i="19"/>
  <c r="AJ648" i="1"/>
  <c r="BJ648" i="1"/>
  <c r="J649" i="19"/>
  <c r="AA648" i="1"/>
  <c r="B649" i="19"/>
  <c r="AZ648" i="1"/>
  <c r="BJ647" i="1"/>
  <c r="J648" i="19"/>
  <c r="AE648" i="1"/>
  <c r="B648" i="19"/>
  <c r="B648" i="23" s="1"/>
  <c r="AZ647" i="1"/>
  <c r="E652" i="19"/>
  <c r="O652" i="19" s="1"/>
  <c r="K650" i="19"/>
  <c r="H649" i="23"/>
  <c r="BE653" i="1"/>
  <c r="C744" i="28"/>
  <c r="C654" i="21"/>
  <c r="BH651" i="1"/>
  <c r="BH650" i="1"/>
  <c r="G651" i="19"/>
  <c r="L654" i="19"/>
  <c r="F653" i="23"/>
  <c r="C652" i="22"/>
  <c r="G649" i="22"/>
  <c r="AB653" i="1"/>
  <c r="Z647" i="1"/>
  <c r="BH652" i="1"/>
  <c r="G653" i="19"/>
  <c r="AF650" i="1"/>
  <c r="AO650" i="1" s="1"/>
  <c r="BI649" i="1"/>
  <c r="H650" i="19"/>
  <c r="H741" i="28" s="1"/>
  <c r="BD649" i="1"/>
  <c r="F648" i="23"/>
  <c r="B743" i="28"/>
  <c r="B653" i="21"/>
  <c r="B653" i="22"/>
  <c r="J651" i="19"/>
  <c r="I652" i="22" s="1"/>
  <c r="C742" i="28"/>
  <c r="AX652" i="1"/>
  <c r="BD651" i="1"/>
  <c r="BB648" i="1"/>
  <c r="AG649" i="1"/>
  <c r="R647" i="1"/>
  <c r="L649" i="19"/>
  <c r="R649" i="1"/>
  <c r="BF648" i="1"/>
  <c r="L653" i="19"/>
  <c r="G650" i="19"/>
  <c r="AI652" i="1"/>
  <c r="BJ651" i="1"/>
  <c r="AE652" i="1"/>
  <c r="AX650" i="1"/>
  <c r="AF651" i="1"/>
  <c r="AO651" i="1" s="1"/>
  <c r="AG650" i="1"/>
  <c r="AT648" i="1"/>
  <c r="AK648" i="1"/>
  <c r="F650" i="19"/>
  <c r="F648" i="19"/>
  <c r="Z653" i="1"/>
  <c r="BF652" i="1"/>
  <c r="R651" i="1"/>
  <c r="AI651" i="1"/>
  <c r="BH648" i="1"/>
  <c r="L652" i="19"/>
  <c r="D652" i="19"/>
  <c r="D653" i="22" s="1"/>
  <c r="F649" i="19"/>
  <c r="AU653" i="1"/>
  <c r="AW650" i="1"/>
  <c r="AE650" i="1"/>
  <c r="AT653" i="1"/>
  <c r="AA653" i="1"/>
  <c r="BI652" i="1"/>
  <c r="AH652" i="1"/>
  <c r="AX651" i="1"/>
  <c r="BE650" i="1"/>
  <c r="AL650" i="1"/>
  <c r="AC650" i="1"/>
  <c r="BC649" i="1"/>
  <c r="AJ649" i="1"/>
  <c r="AA649" i="1"/>
  <c r="AG652" i="1"/>
  <c r="BF651" i="1"/>
  <c r="BD650" i="1"/>
  <c r="BJ649" i="1"/>
  <c r="AG648" i="1"/>
  <c r="AF652" i="1"/>
  <c r="BE651" i="1"/>
  <c r="AV651" i="1"/>
  <c r="AL651" i="1"/>
  <c r="AC651" i="1"/>
  <c r="AX648" i="1"/>
  <c r="AQ653" i="1"/>
  <c r="AW652" i="1"/>
  <c r="AB651" i="1"/>
  <c r="BB650" i="1"/>
  <c r="AZ649" i="1"/>
  <c r="AX653" i="1"/>
  <c r="AF653" i="1"/>
  <c r="BE652" i="1"/>
  <c r="AV652" i="1"/>
  <c r="AL652" i="1"/>
  <c r="BC651" i="1"/>
  <c r="AT651" i="1"/>
  <c r="AJ651" i="1"/>
  <c r="AA651" i="1"/>
  <c r="BI650" i="1"/>
  <c r="AR650" i="1"/>
  <c r="AH650" i="1"/>
  <c r="AX649" i="1"/>
  <c r="AF649" i="1"/>
  <c r="BE648" i="1"/>
  <c r="AV648" i="1"/>
  <c r="AL648" i="1"/>
  <c r="BC647" i="1"/>
  <c r="AA647" i="1"/>
  <c r="AG651" i="1"/>
  <c r="BF650" i="1"/>
  <c r="BI648" i="1"/>
  <c r="AH648" i="1"/>
  <c r="BG647" i="1"/>
  <c r="BJ653" i="1"/>
  <c r="AI653" i="1"/>
  <c r="Q652" i="1"/>
  <c r="R652" i="1" s="1"/>
  <c r="AW651" i="1"/>
  <c r="AE651" i="1"/>
  <c r="AU650" i="1"/>
  <c r="AI649" i="1"/>
  <c r="Q648" i="1"/>
  <c r="R648" i="1" s="1"/>
  <c r="BF647" i="1"/>
  <c r="AH653" i="1"/>
  <c r="BC650" i="1"/>
  <c r="AJ650" i="1"/>
  <c r="AA650" i="1"/>
  <c r="AH649" i="1"/>
  <c r="AF648" i="1"/>
  <c r="BE647" i="1"/>
  <c r="AZ653" i="1"/>
  <c r="AU651" i="1"/>
  <c r="AK651" i="1"/>
  <c r="AI650" i="1"/>
  <c r="Z650" i="1"/>
  <c r="AQ649" i="1"/>
  <c r="AW648" i="1"/>
  <c r="AB647" i="1"/>
  <c r="AW653" i="1"/>
  <c r="BD652" i="1"/>
  <c r="AU652" i="1"/>
  <c r="BB651" i="1"/>
  <c r="AZ650" i="1"/>
  <c r="AW649" i="1"/>
  <c r="BD648" i="1"/>
  <c r="AU648" i="1"/>
  <c r="BB647" i="1"/>
  <c r="BC648" i="1"/>
  <c r="AU649" i="1"/>
  <c r="AH413" i="38"/>
  <c r="AH396" i="38"/>
  <c r="AH379" i="38"/>
  <c r="AH408" i="38"/>
  <c r="AH411" i="38"/>
  <c r="B640" i="1"/>
  <c r="B641" i="19" s="1"/>
  <c r="C640" i="1"/>
  <c r="C641" i="19" s="1"/>
  <c r="E640" i="1"/>
  <c r="G640" i="1"/>
  <c r="E641" i="19" s="1"/>
  <c r="H640" i="1"/>
  <c r="F641" i="19" s="1"/>
  <c r="I640" i="1"/>
  <c r="G641" i="19" s="1"/>
  <c r="J640" i="1"/>
  <c r="H641" i="19" s="1"/>
  <c r="K640" i="1"/>
  <c r="I641" i="19" s="1"/>
  <c r="I730" i="28" s="1"/>
  <c r="M640" i="1"/>
  <c r="J641" i="19" s="1"/>
  <c r="N640" i="1"/>
  <c r="K641" i="19" s="1"/>
  <c r="O640" i="1"/>
  <c r="B641" i="1"/>
  <c r="C641" i="1"/>
  <c r="C642" i="19" s="1"/>
  <c r="E641" i="1"/>
  <c r="G641" i="1"/>
  <c r="H641" i="1"/>
  <c r="Q641" i="1" s="1"/>
  <c r="I641" i="1"/>
  <c r="J641" i="1"/>
  <c r="K641" i="1"/>
  <c r="I642" i="19" s="1"/>
  <c r="I731" i="28" s="1"/>
  <c r="M641" i="1"/>
  <c r="AA641" i="1" s="1"/>
  <c r="N641" i="1"/>
  <c r="Z641" i="1" s="1"/>
  <c r="O641" i="1"/>
  <c r="B642" i="1"/>
  <c r="B643" i="19" s="1"/>
  <c r="C642" i="1"/>
  <c r="C643" i="19" s="1"/>
  <c r="E642" i="1"/>
  <c r="D643" i="19" s="1"/>
  <c r="G642" i="1"/>
  <c r="E643" i="19" s="1"/>
  <c r="H642" i="1"/>
  <c r="Q642" i="1" s="1"/>
  <c r="I642" i="1"/>
  <c r="G643" i="19" s="1"/>
  <c r="J642" i="1"/>
  <c r="K642" i="1"/>
  <c r="I643" i="19" s="1"/>
  <c r="I732" i="28" s="1"/>
  <c r="M642" i="1"/>
  <c r="J643" i="19" s="1"/>
  <c r="N642" i="1"/>
  <c r="O642" i="1"/>
  <c r="L643" i="19" s="1"/>
  <c r="B643" i="1"/>
  <c r="C643" i="1"/>
  <c r="C644" i="19" s="1"/>
  <c r="E643" i="1"/>
  <c r="D644" i="19" s="1"/>
  <c r="G643" i="1"/>
  <c r="E644" i="19" s="1"/>
  <c r="H643" i="1"/>
  <c r="AB643" i="1" s="1"/>
  <c r="I643" i="1"/>
  <c r="J643" i="1"/>
  <c r="K643" i="1"/>
  <c r="I644" i="19" s="1"/>
  <c r="I733" i="28" s="1"/>
  <c r="M643" i="1"/>
  <c r="N643" i="1"/>
  <c r="O643" i="1"/>
  <c r="B644" i="1"/>
  <c r="C644" i="1"/>
  <c r="C645" i="19" s="1"/>
  <c r="E644" i="1"/>
  <c r="G644" i="1"/>
  <c r="H644" i="1"/>
  <c r="I644" i="1"/>
  <c r="G645" i="19" s="1"/>
  <c r="J644" i="1"/>
  <c r="K644" i="1"/>
  <c r="I645" i="19" s="1"/>
  <c r="I734" i="28" s="1"/>
  <c r="M644" i="1"/>
  <c r="N644" i="1"/>
  <c r="K645" i="19" s="1"/>
  <c r="O644" i="1"/>
  <c r="B645" i="1"/>
  <c r="C645" i="1"/>
  <c r="C646" i="19" s="1"/>
  <c r="E645" i="1"/>
  <c r="G645" i="1"/>
  <c r="H645" i="1"/>
  <c r="Q645" i="1" s="1"/>
  <c r="I645" i="1"/>
  <c r="G646" i="19" s="1"/>
  <c r="J645" i="1"/>
  <c r="H646" i="19" s="1"/>
  <c r="K645" i="1"/>
  <c r="I646" i="19" s="1"/>
  <c r="I735" i="28" s="1"/>
  <c r="M645" i="1"/>
  <c r="N645" i="1"/>
  <c r="Z645" i="1" s="1"/>
  <c r="O645" i="1"/>
  <c r="B646" i="1"/>
  <c r="C646" i="1"/>
  <c r="C647" i="19" s="1"/>
  <c r="C648" i="21" s="1"/>
  <c r="E646" i="1"/>
  <c r="G646" i="1"/>
  <c r="AG647" i="1" s="1"/>
  <c r="H646" i="1"/>
  <c r="AT647" i="1" s="1"/>
  <c r="I646" i="1"/>
  <c r="G647" i="19" s="1"/>
  <c r="G648" i="22" s="1"/>
  <c r="J646" i="1"/>
  <c r="K646" i="1"/>
  <c r="I647" i="19" s="1"/>
  <c r="I736" i="28" s="1"/>
  <c r="M646" i="1"/>
  <c r="AJ647" i="1" s="1"/>
  <c r="N646" i="1"/>
  <c r="AK647" i="1" s="1"/>
  <c r="O646" i="1"/>
  <c r="AF411" i="38"/>
  <c r="AF412" i="38"/>
  <c r="AI412" i="38" s="1"/>
  <c r="AF413" i="38"/>
  <c r="AF414" i="38"/>
  <c r="AI414" i="38" s="1"/>
  <c r="AF415" i="38"/>
  <c r="AI415" i="38" s="1"/>
  <c r="AF416" i="38"/>
  <c r="AI416" i="38" s="1"/>
  <c r="AF417" i="38"/>
  <c r="AI417" i="38" s="1"/>
  <c r="N793" i="28" l="1"/>
  <c r="M793" i="28"/>
  <c r="M785" i="28"/>
  <c r="N785" i="28"/>
  <c r="BG641" i="1"/>
  <c r="M777" i="28"/>
  <c r="N769" i="28"/>
  <c r="M769" i="28"/>
  <c r="D654" i="22"/>
  <c r="BG643" i="1"/>
  <c r="K744" i="28"/>
  <c r="K655" i="22"/>
  <c r="L746" i="28"/>
  <c r="L753" i="28" s="1"/>
  <c r="K655" i="21"/>
  <c r="G655" i="22"/>
  <c r="G655" i="21"/>
  <c r="G746" i="28"/>
  <c r="G753" i="28" s="1"/>
  <c r="H654" i="23"/>
  <c r="B654" i="22"/>
  <c r="B655" i="22"/>
  <c r="B655" i="21"/>
  <c r="B746" i="28"/>
  <c r="B753" i="28" s="1"/>
  <c r="H655" i="22"/>
  <c r="H746" i="28"/>
  <c r="H753" i="28" s="1"/>
  <c r="H655" i="21"/>
  <c r="E655" i="22"/>
  <c r="E655" i="21"/>
  <c r="E746" i="28"/>
  <c r="E753" i="28" s="1"/>
  <c r="AI413" i="38"/>
  <c r="F655" i="21"/>
  <c r="F655" i="22"/>
  <c r="F746" i="28"/>
  <c r="F753" i="28" s="1"/>
  <c r="D744" i="28"/>
  <c r="N744" i="28" s="1"/>
  <c r="C654" i="23"/>
  <c r="M761" i="28"/>
  <c r="N761" i="28"/>
  <c r="O654" i="19"/>
  <c r="I655" i="22"/>
  <c r="J746" i="28"/>
  <c r="J753" i="28" s="1"/>
  <c r="I655" i="21"/>
  <c r="AI411" i="38"/>
  <c r="J655" i="22"/>
  <c r="K746" i="28"/>
  <c r="K753" i="28" s="1"/>
  <c r="J655" i="21"/>
  <c r="AN654" i="1"/>
  <c r="AO654" i="1"/>
  <c r="BA654" i="1"/>
  <c r="D655" i="22"/>
  <c r="D655" i="21"/>
  <c r="D746" i="28"/>
  <c r="N648" i="19"/>
  <c r="G654" i="23"/>
  <c r="E649" i="21"/>
  <c r="F652" i="22"/>
  <c r="G653" i="23"/>
  <c r="J743" i="28"/>
  <c r="I654" i="22"/>
  <c r="BG646" i="1"/>
  <c r="J744" i="28"/>
  <c r="AW647" i="1"/>
  <c r="E739" i="28"/>
  <c r="B744" i="28"/>
  <c r="H649" i="22"/>
  <c r="H649" i="21"/>
  <c r="C648" i="22"/>
  <c r="H739" i="28"/>
  <c r="B654" i="23"/>
  <c r="I654" i="21"/>
  <c r="I653" i="21"/>
  <c r="B652" i="21"/>
  <c r="N649" i="19"/>
  <c r="AN653" i="1"/>
  <c r="J654" i="22"/>
  <c r="J652" i="22"/>
  <c r="F742" i="28"/>
  <c r="F652" i="21"/>
  <c r="I652" i="21"/>
  <c r="J654" i="21"/>
  <c r="E649" i="22"/>
  <c r="AN648" i="1"/>
  <c r="AS647" i="1"/>
  <c r="E740" i="28"/>
  <c r="E650" i="21"/>
  <c r="E650" i="22"/>
  <c r="F741" i="28"/>
  <c r="E744" i="28"/>
  <c r="E651" i="22"/>
  <c r="E741" i="28"/>
  <c r="B654" i="21"/>
  <c r="K742" i="28"/>
  <c r="E654" i="21"/>
  <c r="N741" i="28"/>
  <c r="L739" i="28"/>
  <c r="K649" i="21"/>
  <c r="K649" i="22"/>
  <c r="I649" i="23"/>
  <c r="M651" i="19"/>
  <c r="E651" i="23"/>
  <c r="G651" i="21"/>
  <c r="G741" i="28"/>
  <c r="G651" i="22"/>
  <c r="L740" i="28"/>
  <c r="K650" i="22"/>
  <c r="K650" i="21"/>
  <c r="I650" i="23"/>
  <c r="K651" i="22"/>
  <c r="F744" i="28"/>
  <c r="F654" i="22"/>
  <c r="D654" i="23"/>
  <c r="F654" i="21"/>
  <c r="L742" i="28"/>
  <c r="K652" i="22"/>
  <c r="I652" i="23"/>
  <c r="K652" i="21"/>
  <c r="G652" i="22"/>
  <c r="O648" i="19"/>
  <c r="G648" i="23"/>
  <c r="B650" i="22"/>
  <c r="B740" i="28"/>
  <c r="B650" i="21"/>
  <c r="O653" i="19"/>
  <c r="H651" i="21"/>
  <c r="D651" i="22"/>
  <c r="G648" i="21"/>
  <c r="Q646" i="1"/>
  <c r="R646" i="1" s="1"/>
  <c r="AH647" i="1"/>
  <c r="AN651" i="1"/>
  <c r="D648" i="23"/>
  <c r="E654" i="22"/>
  <c r="M653" i="19"/>
  <c r="G743" i="28"/>
  <c r="E653" i="23"/>
  <c r="G653" i="22"/>
  <c r="G653" i="21"/>
  <c r="H651" i="22"/>
  <c r="G738" i="28"/>
  <c r="J653" i="21"/>
  <c r="J653" i="22"/>
  <c r="K743" i="28"/>
  <c r="H653" i="23"/>
  <c r="F653" i="21"/>
  <c r="F743" i="28"/>
  <c r="D653" i="23"/>
  <c r="F653" i="22"/>
  <c r="F650" i="22"/>
  <c r="D650" i="23"/>
  <c r="F650" i="21"/>
  <c r="F740" i="28"/>
  <c r="C738" i="28"/>
  <c r="C745" i="28" s="1"/>
  <c r="K740" i="28"/>
  <c r="J650" i="22"/>
  <c r="J650" i="21"/>
  <c r="H650" i="23"/>
  <c r="F651" i="21"/>
  <c r="D651" i="21"/>
  <c r="B651" i="21"/>
  <c r="B741" i="28"/>
  <c r="M741" i="28" s="1"/>
  <c r="B651" i="22"/>
  <c r="D742" i="28"/>
  <c r="N742" i="28" s="1"/>
  <c r="B652" i="23"/>
  <c r="D652" i="21"/>
  <c r="C652" i="23"/>
  <c r="D652" i="22"/>
  <c r="H652" i="23"/>
  <c r="D743" i="28"/>
  <c r="N743" i="28" s="1"/>
  <c r="K651" i="21"/>
  <c r="E742" i="28"/>
  <c r="E652" i="22"/>
  <c r="E652" i="21"/>
  <c r="B649" i="21"/>
  <c r="B649" i="22"/>
  <c r="B739" i="28"/>
  <c r="M739" i="28" s="1"/>
  <c r="O650" i="19"/>
  <c r="G650" i="23"/>
  <c r="I650" i="21"/>
  <c r="J740" i="28"/>
  <c r="I650" i="22"/>
  <c r="M654" i="19"/>
  <c r="G744" i="28"/>
  <c r="G654" i="22"/>
  <c r="E654" i="23"/>
  <c r="G654" i="21"/>
  <c r="L741" i="28"/>
  <c r="N654" i="19"/>
  <c r="F654" i="23"/>
  <c r="H654" i="21"/>
  <c r="H654" i="22"/>
  <c r="H744" i="28"/>
  <c r="F652" i="23"/>
  <c r="H652" i="21"/>
  <c r="H742" i="28"/>
  <c r="H652" i="22"/>
  <c r="H653" i="21"/>
  <c r="N652" i="19"/>
  <c r="G652" i="23"/>
  <c r="AR647" i="1"/>
  <c r="AF647" i="1"/>
  <c r="H653" i="22"/>
  <c r="AL647" i="1"/>
  <c r="AN650" i="1"/>
  <c r="G652" i="21"/>
  <c r="J651" i="21"/>
  <c r="K741" i="28"/>
  <c r="J652" i="21"/>
  <c r="H651" i="23"/>
  <c r="J651" i="22"/>
  <c r="B742" i="28"/>
  <c r="B647" i="19"/>
  <c r="B738" i="28" s="1"/>
  <c r="AQ647" i="1"/>
  <c r="AV647" i="1"/>
  <c r="M650" i="19"/>
  <c r="G740" i="28"/>
  <c r="G650" i="22"/>
  <c r="E650" i="23"/>
  <c r="G650" i="21"/>
  <c r="F651" i="22"/>
  <c r="D652" i="23"/>
  <c r="E652" i="23"/>
  <c r="AE647" i="1"/>
  <c r="G649" i="23"/>
  <c r="I649" i="22"/>
  <c r="O649" i="19"/>
  <c r="I649" i="21"/>
  <c r="J739" i="28"/>
  <c r="M652" i="19"/>
  <c r="N739" i="28"/>
  <c r="B652" i="22"/>
  <c r="G742" i="28"/>
  <c r="AU647" i="1"/>
  <c r="AI647" i="1"/>
  <c r="AX647" i="1"/>
  <c r="F649" i="21"/>
  <c r="F739" i="28"/>
  <c r="D649" i="23"/>
  <c r="F649" i="22"/>
  <c r="K653" i="21"/>
  <c r="K653" i="22"/>
  <c r="L743" i="28"/>
  <c r="I653" i="23"/>
  <c r="O651" i="19"/>
  <c r="G651" i="23"/>
  <c r="I651" i="22"/>
  <c r="I651" i="21"/>
  <c r="J741" i="28"/>
  <c r="N650" i="19"/>
  <c r="F650" i="23"/>
  <c r="H650" i="21"/>
  <c r="H740" i="28"/>
  <c r="H650" i="22"/>
  <c r="K654" i="21"/>
  <c r="L744" i="28"/>
  <c r="K654" i="22"/>
  <c r="I654" i="23"/>
  <c r="D653" i="21"/>
  <c r="E743" i="28"/>
  <c r="E653" i="21"/>
  <c r="E653" i="22"/>
  <c r="D650" i="21"/>
  <c r="D740" i="28"/>
  <c r="B650" i="23"/>
  <c r="C650" i="23"/>
  <c r="D650" i="22"/>
  <c r="B649" i="23"/>
  <c r="J742" i="28"/>
  <c r="BA649" i="1"/>
  <c r="AO649" i="1"/>
  <c r="AO652" i="1"/>
  <c r="BA652" i="1"/>
  <c r="BA651" i="1"/>
  <c r="AN652" i="1"/>
  <c r="AO648" i="1"/>
  <c r="BA648" i="1"/>
  <c r="BA653" i="1"/>
  <c r="AO653" i="1"/>
  <c r="BA650" i="1"/>
  <c r="AN649" i="1"/>
  <c r="AI646" i="1"/>
  <c r="AB642" i="1"/>
  <c r="F647" i="19"/>
  <c r="F648" i="22" s="1"/>
  <c r="BD644" i="1"/>
  <c r="G736" i="28"/>
  <c r="BJ645" i="1"/>
  <c r="Z644" i="1"/>
  <c r="BB643" i="1"/>
  <c r="AT643" i="1"/>
  <c r="H647" i="19"/>
  <c r="AH644" i="1"/>
  <c r="C644" i="21"/>
  <c r="L644" i="19"/>
  <c r="K644" i="21" s="1"/>
  <c r="BI646" i="1"/>
  <c r="C642" i="22"/>
  <c r="AR646" i="1"/>
  <c r="G646" i="21"/>
  <c r="AH642" i="1"/>
  <c r="AQ641" i="1"/>
  <c r="AI643" i="1"/>
  <c r="AZ640" i="1"/>
  <c r="BH643" i="1"/>
  <c r="F642" i="19"/>
  <c r="F731" i="28" s="1"/>
  <c r="C646" i="22"/>
  <c r="C735" i="28"/>
  <c r="C647" i="22"/>
  <c r="BJ646" i="1"/>
  <c r="BI640" i="1"/>
  <c r="AW645" i="1"/>
  <c r="AW641" i="1"/>
  <c r="AQ646" i="1"/>
  <c r="AT645" i="1"/>
  <c r="AF643" i="1"/>
  <c r="AO643" i="1" s="1"/>
  <c r="AC642" i="1"/>
  <c r="AT641" i="1"/>
  <c r="H645" i="19"/>
  <c r="H735" i="28" s="1"/>
  <c r="AH646" i="1"/>
  <c r="AA645" i="1"/>
  <c r="BB642" i="1"/>
  <c r="BJ640" i="1"/>
  <c r="F645" i="19"/>
  <c r="K642" i="19"/>
  <c r="J642" i="22" s="1"/>
  <c r="AX643" i="1"/>
  <c r="K646" i="19"/>
  <c r="K735" i="28" s="1"/>
  <c r="BH642" i="1"/>
  <c r="C643" i="22"/>
  <c r="BH646" i="1"/>
  <c r="BG642" i="1"/>
  <c r="AS643" i="1"/>
  <c r="AL642" i="1"/>
  <c r="BH640" i="1"/>
  <c r="AG645" i="1"/>
  <c r="AG644" i="1"/>
  <c r="BH644" i="1"/>
  <c r="E645" i="19"/>
  <c r="M645" i="19" s="1"/>
  <c r="BI644" i="1"/>
  <c r="O643" i="19"/>
  <c r="AS645" i="1"/>
  <c r="E646" i="19"/>
  <c r="M646" i="19" s="1"/>
  <c r="AG646" i="1"/>
  <c r="BF644" i="1"/>
  <c r="D645" i="19"/>
  <c r="AI642" i="1"/>
  <c r="H643" i="19"/>
  <c r="BD642" i="1"/>
  <c r="BF646" i="1"/>
  <c r="AZ646" i="1"/>
  <c r="D647" i="19"/>
  <c r="BD646" i="1"/>
  <c r="BE646" i="1"/>
  <c r="BD640" i="1"/>
  <c r="K647" i="19"/>
  <c r="Z646" i="1"/>
  <c r="C647" i="21"/>
  <c r="C736" i="28"/>
  <c r="BJ644" i="1"/>
  <c r="J645" i="19"/>
  <c r="BE644" i="1"/>
  <c r="AE644" i="1"/>
  <c r="B645" i="19"/>
  <c r="M641" i="19"/>
  <c r="AC644" i="1"/>
  <c r="BG644" i="1"/>
  <c r="L645" i="19"/>
  <c r="I737" i="28"/>
  <c r="G643" i="23"/>
  <c r="AL646" i="1"/>
  <c r="L647" i="19"/>
  <c r="AC646" i="1"/>
  <c r="AC645" i="1"/>
  <c r="AX645" i="1"/>
  <c r="BG645" i="1"/>
  <c r="AZ645" i="1"/>
  <c r="AF645" i="1"/>
  <c r="BC645" i="1"/>
  <c r="BF645" i="1"/>
  <c r="C645" i="21"/>
  <c r="C645" i="22"/>
  <c r="C734" i="28"/>
  <c r="E643" i="23"/>
  <c r="J646" i="19"/>
  <c r="AV646" i="1"/>
  <c r="AJ645" i="1"/>
  <c r="AQ645" i="1"/>
  <c r="B646" i="19"/>
  <c r="AE645" i="1"/>
  <c r="AK643" i="1"/>
  <c r="K644" i="19"/>
  <c r="J645" i="22" s="1"/>
  <c r="Z643" i="1"/>
  <c r="AK644" i="1"/>
  <c r="C733" i="28"/>
  <c r="C644" i="22"/>
  <c r="AS641" i="1"/>
  <c r="AG642" i="1"/>
  <c r="E642" i="19"/>
  <c r="E643" i="22" s="1"/>
  <c r="L646" i="19"/>
  <c r="AA643" i="1"/>
  <c r="BJ643" i="1"/>
  <c r="J644" i="19"/>
  <c r="AQ643" i="1"/>
  <c r="B644" i="19"/>
  <c r="I643" i="23"/>
  <c r="B643" i="23"/>
  <c r="C643" i="23"/>
  <c r="AC641" i="1"/>
  <c r="L642" i="19"/>
  <c r="K643" i="22" s="1"/>
  <c r="AX641" i="1"/>
  <c r="AZ641" i="1"/>
  <c r="D642" i="19"/>
  <c r="D732" i="28" s="1"/>
  <c r="AR642" i="1"/>
  <c r="AF641" i="1"/>
  <c r="BB641" i="1"/>
  <c r="BC641" i="1"/>
  <c r="BF641" i="1"/>
  <c r="AV644" i="1"/>
  <c r="K643" i="19"/>
  <c r="Z642" i="1"/>
  <c r="C732" i="28"/>
  <c r="C643" i="21"/>
  <c r="L641" i="19"/>
  <c r="AC640" i="1"/>
  <c r="BG640" i="1"/>
  <c r="BF640" i="1"/>
  <c r="D641" i="19"/>
  <c r="F641" i="23" s="1"/>
  <c r="BE640" i="1"/>
  <c r="E644" i="21"/>
  <c r="E733" i="28"/>
  <c r="E644" i="22"/>
  <c r="G647" i="21"/>
  <c r="G647" i="22"/>
  <c r="G646" i="22"/>
  <c r="G735" i="28"/>
  <c r="AR644" i="1"/>
  <c r="AU643" i="1"/>
  <c r="H644" i="19"/>
  <c r="AJ643" i="1"/>
  <c r="AV642" i="1"/>
  <c r="BE642" i="1"/>
  <c r="AE643" i="1"/>
  <c r="BJ641" i="1"/>
  <c r="D646" i="19"/>
  <c r="D644" i="21"/>
  <c r="E647" i="19"/>
  <c r="F643" i="19"/>
  <c r="J642" i="19"/>
  <c r="I643" i="22" s="1"/>
  <c r="B642" i="19"/>
  <c r="B732" i="28" s="1"/>
  <c r="C646" i="21"/>
  <c r="C642" i="21"/>
  <c r="C644" i="23"/>
  <c r="BI645" i="1"/>
  <c r="AI644" i="1"/>
  <c r="AJ641" i="1"/>
  <c r="BI641" i="1"/>
  <c r="M643" i="19"/>
  <c r="N641" i="19"/>
  <c r="D644" i="22"/>
  <c r="C731" i="28"/>
  <c r="BB646" i="1"/>
  <c r="BH645" i="1"/>
  <c r="R642" i="1"/>
  <c r="BI642" i="1"/>
  <c r="BH641" i="1"/>
  <c r="AH641" i="1"/>
  <c r="F646" i="19"/>
  <c r="G644" i="19"/>
  <c r="G645" i="22" s="1"/>
  <c r="H642" i="19"/>
  <c r="D733" i="28"/>
  <c r="R645" i="1"/>
  <c r="AH645" i="1"/>
  <c r="AL644" i="1"/>
  <c r="BC643" i="1"/>
  <c r="BF642" i="1"/>
  <c r="AE641" i="1"/>
  <c r="R641" i="1"/>
  <c r="Z640" i="1"/>
  <c r="AG641" i="1"/>
  <c r="J647" i="19"/>
  <c r="I648" i="21" s="1"/>
  <c r="F644" i="19"/>
  <c r="G642" i="19"/>
  <c r="G732" i="28" s="1"/>
  <c r="O641" i="19"/>
  <c r="AE646" i="1"/>
  <c r="AU644" i="1"/>
  <c r="AB644" i="1"/>
  <c r="AZ642" i="1"/>
  <c r="AQ642" i="1"/>
  <c r="AB640" i="1"/>
  <c r="AX646" i="1"/>
  <c r="AF646" i="1"/>
  <c r="BE645" i="1"/>
  <c r="AV645" i="1"/>
  <c r="AL645" i="1"/>
  <c r="BC644" i="1"/>
  <c r="AT644" i="1"/>
  <c r="AJ644" i="1"/>
  <c r="AA644" i="1"/>
  <c r="BI643" i="1"/>
  <c r="AR643" i="1"/>
  <c r="AH643" i="1"/>
  <c r="AX642" i="1"/>
  <c r="AF642" i="1"/>
  <c r="BE641" i="1"/>
  <c r="AV641" i="1"/>
  <c r="AL641" i="1"/>
  <c r="BC640" i="1"/>
  <c r="AA640" i="1"/>
  <c r="AW646" i="1"/>
  <c r="BD645" i="1"/>
  <c r="AU645" i="1"/>
  <c r="AK645" i="1"/>
  <c r="AB645" i="1"/>
  <c r="BB644" i="1"/>
  <c r="AS644" i="1"/>
  <c r="AZ643" i="1"/>
  <c r="AG643" i="1"/>
  <c r="Q643" i="1"/>
  <c r="R643" i="1" s="1"/>
  <c r="AW642" i="1"/>
  <c r="AE642" i="1"/>
  <c r="BD641" i="1"/>
  <c r="AU641" i="1"/>
  <c r="AK641" i="1"/>
  <c r="AB641" i="1"/>
  <c r="BB640" i="1"/>
  <c r="AU646" i="1"/>
  <c r="AB646" i="1"/>
  <c r="Q644" i="1"/>
  <c r="R644" i="1" s="1"/>
  <c r="AU642" i="1"/>
  <c r="Q640" i="1"/>
  <c r="R640" i="1" s="1"/>
  <c r="BB645" i="1"/>
  <c r="AQ644" i="1"/>
  <c r="AX644" i="1"/>
  <c r="AK646" i="1"/>
  <c r="AI645" i="1"/>
  <c r="AZ644" i="1"/>
  <c r="BF643" i="1"/>
  <c r="AW643" i="1"/>
  <c r="AK642" i="1"/>
  <c r="AI641" i="1"/>
  <c r="BC646" i="1"/>
  <c r="AT646" i="1"/>
  <c r="AJ646" i="1"/>
  <c r="AA646" i="1"/>
  <c r="AR645" i="1"/>
  <c r="AF644" i="1"/>
  <c r="BE643" i="1"/>
  <c r="AV643" i="1"/>
  <c r="AL643" i="1"/>
  <c r="AC643" i="1"/>
  <c r="BC642" i="1"/>
  <c r="AT642" i="1"/>
  <c r="AJ642" i="1"/>
  <c r="AA642" i="1"/>
  <c r="AR641" i="1"/>
  <c r="AS646" i="1"/>
  <c r="AW644" i="1"/>
  <c r="BD643" i="1"/>
  <c r="BJ642" i="1"/>
  <c r="AS642" i="1"/>
  <c r="AH407" i="38"/>
  <c r="AH405" i="38"/>
  <c r="AH353" i="38"/>
  <c r="AH404" i="38"/>
  <c r="AH324" i="38"/>
  <c r="AH400" i="38"/>
  <c r="B633" i="1"/>
  <c r="B634" i="19" s="1"/>
  <c r="C633" i="1"/>
  <c r="C634" i="19" s="1"/>
  <c r="E633" i="1"/>
  <c r="G633" i="1"/>
  <c r="H633" i="1"/>
  <c r="Q633" i="1" s="1"/>
  <c r="I633" i="1"/>
  <c r="G634" i="19" s="1"/>
  <c r="J633" i="1"/>
  <c r="H634" i="19" s="1"/>
  <c r="K633" i="1"/>
  <c r="I634" i="19" s="1"/>
  <c r="I722" i="28" s="1"/>
  <c r="M633" i="1"/>
  <c r="J634" i="19" s="1"/>
  <c r="N633" i="1"/>
  <c r="Z633" i="1" s="1"/>
  <c r="O633" i="1"/>
  <c r="B634" i="1"/>
  <c r="B635" i="19" s="1"/>
  <c r="C634" i="1"/>
  <c r="C635" i="19" s="1"/>
  <c r="E634" i="1"/>
  <c r="D635" i="19" s="1"/>
  <c r="G634" i="1"/>
  <c r="H634" i="1"/>
  <c r="Q634" i="1" s="1"/>
  <c r="I634" i="1"/>
  <c r="G635" i="19" s="1"/>
  <c r="J634" i="1"/>
  <c r="K634" i="1"/>
  <c r="I635" i="19" s="1"/>
  <c r="I723" i="28" s="1"/>
  <c r="M634" i="1"/>
  <c r="N634" i="1"/>
  <c r="Z634" i="1" s="1"/>
  <c r="O634" i="1"/>
  <c r="AC634" i="1" s="1"/>
  <c r="B635" i="1"/>
  <c r="B636" i="19" s="1"/>
  <c r="C635" i="1"/>
  <c r="C636" i="19" s="1"/>
  <c r="E635" i="1"/>
  <c r="G635" i="1"/>
  <c r="H635" i="1"/>
  <c r="I635" i="1"/>
  <c r="G636" i="19" s="1"/>
  <c r="J635" i="1"/>
  <c r="H636" i="19" s="1"/>
  <c r="K635" i="1"/>
  <c r="I636" i="19" s="1"/>
  <c r="I724" i="28" s="1"/>
  <c r="M635" i="1"/>
  <c r="N635" i="1"/>
  <c r="Z635" i="1" s="1"/>
  <c r="O635" i="1"/>
  <c r="AC635" i="1" s="1"/>
  <c r="B636" i="1"/>
  <c r="C636" i="1"/>
  <c r="C637" i="19" s="1"/>
  <c r="E636" i="1"/>
  <c r="G636" i="1"/>
  <c r="E637" i="19" s="1"/>
  <c r="H636" i="1"/>
  <c r="AB636" i="1" s="1"/>
  <c r="I636" i="1"/>
  <c r="J636" i="1"/>
  <c r="K636" i="1"/>
  <c r="I637" i="19" s="1"/>
  <c r="I725" i="28" s="1"/>
  <c r="M636" i="1"/>
  <c r="AA636" i="1" s="1"/>
  <c r="N636" i="1"/>
  <c r="O636" i="1"/>
  <c r="B637" i="1"/>
  <c r="C637" i="1"/>
  <c r="C638" i="19" s="1"/>
  <c r="E637" i="1"/>
  <c r="G637" i="1"/>
  <c r="E638" i="19" s="1"/>
  <c r="H637" i="1"/>
  <c r="Q637" i="1" s="1"/>
  <c r="I637" i="1"/>
  <c r="J637" i="1"/>
  <c r="K637" i="1"/>
  <c r="I638" i="19" s="1"/>
  <c r="I726" i="28" s="1"/>
  <c r="M637" i="1"/>
  <c r="N637" i="1"/>
  <c r="K638" i="19" s="1"/>
  <c r="O637" i="1"/>
  <c r="AC637" i="1" s="1"/>
  <c r="B638" i="1"/>
  <c r="C638" i="1"/>
  <c r="C639" i="19" s="1"/>
  <c r="E638" i="1"/>
  <c r="D639" i="19" s="1"/>
  <c r="G638" i="1"/>
  <c r="E639" i="19" s="1"/>
  <c r="H638" i="1"/>
  <c r="Q638" i="1" s="1"/>
  <c r="I638" i="1"/>
  <c r="G639" i="19" s="1"/>
  <c r="J638" i="1"/>
  <c r="K638" i="1"/>
  <c r="I639" i="19" s="1"/>
  <c r="I727" i="28" s="1"/>
  <c r="M638" i="1"/>
  <c r="J639" i="19" s="1"/>
  <c r="N638" i="1"/>
  <c r="O638" i="1"/>
  <c r="B639" i="1"/>
  <c r="AE640" i="1" s="1"/>
  <c r="C639" i="1"/>
  <c r="C640" i="19" s="1"/>
  <c r="C730" i="28" s="1"/>
  <c r="E639" i="1"/>
  <c r="D640" i="19" s="1"/>
  <c r="G639" i="1"/>
  <c r="H639" i="1"/>
  <c r="AH640" i="1" s="1"/>
  <c r="I639" i="1"/>
  <c r="J639" i="1"/>
  <c r="AU640" i="1" s="1"/>
  <c r="K639" i="1"/>
  <c r="I640" i="19" s="1"/>
  <c r="I728" i="28" s="1"/>
  <c r="M639" i="1"/>
  <c r="N639" i="1"/>
  <c r="K640" i="19" s="1"/>
  <c r="J641" i="21" s="1"/>
  <c r="O639" i="1"/>
  <c r="AF404" i="38"/>
  <c r="AF405" i="38"/>
  <c r="AF406" i="38"/>
  <c r="AI406" i="38" s="1"/>
  <c r="AF407" i="38"/>
  <c r="AF408" i="38"/>
  <c r="AI408" i="38" s="1"/>
  <c r="AF409" i="38"/>
  <c r="AI409" i="38" s="1"/>
  <c r="AF410" i="38"/>
  <c r="AI410" i="38" s="1"/>
  <c r="M742" i="28" l="1"/>
  <c r="AI405" i="38"/>
  <c r="AI407" i="38"/>
  <c r="D753" i="28"/>
  <c r="N746" i="28"/>
  <c r="M746" i="28"/>
  <c r="M744" i="28"/>
  <c r="AI404" i="38"/>
  <c r="BG633" i="1"/>
  <c r="B648" i="21"/>
  <c r="B648" i="22"/>
  <c r="B647" i="22"/>
  <c r="M743" i="28"/>
  <c r="B745" i="28"/>
  <c r="G745" i="28"/>
  <c r="J738" i="28"/>
  <c r="J745" i="28" s="1"/>
  <c r="I648" i="22"/>
  <c r="J648" i="21"/>
  <c r="K738" i="28"/>
  <c r="K745" i="28" s="1"/>
  <c r="J648" i="22"/>
  <c r="M740" i="28"/>
  <c r="N740" i="28"/>
  <c r="F648" i="21"/>
  <c r="L738" i="28"/>
  <c r="L745" i="28" s="1"/>
  <c r="K648" i="22"/>
  <c r="K648" i="21"/>
  <c r="D648" i="22"/>
  <c r="D738" i="28"/>
  <c r="D648" i="21"/>
  <c r="AN647" i="1"/>
  <c r="BA647" i="1"/>
  <c r="AO647" i="1"/>
  <c r="F738" i="28"/>
  <c r="F745" i="28" s="1"/>
  <c r="M647" i="19"/>
  <c r="E738" i="28"/>
  <c r="E745" i="28" s="1"/>
  <c r="E648" i="22"/>
  <c r="E648" i="21"/>
  <c r="H736" i="28"/>
  <c r="H648" i="21"/>
  <c r="H738" i="28"/>
  <c r="H745" i="28" s="1"/>
  <c r="H648" i="22"/>
  <c r="D647" i="23"/>
  <c r="J642" i="21"/>
  <c r="H647" i="21"/>
  <c r="H647" i="22"/>
  <c r="AN643" i="1"/>
  <c r="F647" i="23"/>
  <c r="F645" i="21"/>
  <c r="BG638" i="1"/>
  <c r="I644" i="23"/>
  <c r="N646" i="19"/>
  <c r="F642" i="22"/>
  <c r="AN645" i="1"/>
  <c r="F736" i="28"/>
  <c r="F642" i="21"/>
  <c r="D643" i="22"/>
  <c r="K644" i="22"/>
  <c r="N732" i="28"/>
  <c r="L733" i="28"/>
  <c r="J646" i="21"/>
  <c r="H646" i="22"/>
  <c r="H646" i="21"/>
  <c r="D642" i="23"/>
  <c r="F647" i="22"/>
  <c r="J732" i="28"/>
  <c r="H642" i="23"/>
  <c r="G643" i="21"/>
  <c r="F645" i="22"/>
  <c r="C737" i="28"/>
  <c r="N647" i="19"/>
  <c r="G734" i="28"/>
  <c r="E732" i="28"/>
  <c r="H734" i="28"/>
  <c r="K731" i="28"/>
  <c r="AN642" i="1"/>
  <c r="H646" i="23"/>
  <c r="K643" i="21"/>
  <c r="AR640" i="1"/>
  <c r="K734" i="28"/>
  <c r="J646" i="22"/>
  <c r="F645" i="23"/>
  <c r="K730" i="28"/>
  <c r="AA639" i="1"/>
  <c r="AV640" i="1"/>
  <c r="AJ640" i="1"/>
  <c r="N642" i="19"/>
  <c r="F642" i="23"/>
  <c r="H642" i="21"/>
  <c r="H642" i="22"/>
  <c r="H731" i="28"/>
  <c r="B644" i="21"/>
  <c r="B644" i="22"/>
  <c r="B733" i="28"/>
  <c r="M733" i="28" s="1"/>
  <c r="K646" i="22"/>
  <c r="L735" i="28"/>
  <c r="I646" i="23"/>
  <c r="K646" i="21"/>
  <c r="B735" i="28"/>
  <c r="B646" i="21"/>
  <c r="B646" i="22"/>
  <c r="C641" i="21"/>
  <c r="AT640" i="1"/>
  <c r="D730" i="28"/>
  <c r="D641" i="22"/>
  <c r="B641" i="23"/>
  <c r="D641" i="21"/>
  <c r="C641" i="23"/>
  <c r="G641" i="23"/>
  <c r="L734" i="28"/>
  <c r="I645" i="23"/>
  <c r="K645" i="21"/>
  <c r="K645" i="22"/>
  <c r="O645" i="19"/>
  <c r="I645" i="22"/>
  <c r="J734" i="28"/>
  <c r="G645" i="23"/>
  <c r="I645" i="21"/>
  <c r="D647" i="21"/>
  <c r="D647" i="22"/>
  <c r="D736" i="28"/>
  <c r="B647" i="23"/>
  <c r="C647" i="23"/>
  <c r="BA643" i="1"/>
  <c r="AN641" i="1"/>
  <c r="F646" i="21"/>
  <c r="F646" i="22"/>
  <c r="D646" i="23"/>
  <c r="F735" i="28"/>
  <c r="E736" i="28"/>
  <c r="E647" i="22"/>
  <c r="E647" i="21"/>
  <c r="AK640" i="1"/>
  <c r="E647" i="23"/>
  <c r="K732" i="28"/>
  <c r="J643" i="22"/>
  <c r="H643" i="23"/>
  <c r="J643" i="21"/>
  <c r="I644" i="21"/>
  <c r="O644" i="19"/>
  <c r="J733" i="28"/>
  <c r="G644" i="23"/>
  <c r="I644" i="22"/>
  <c r="B640" i="19"/>
  <c r="AQ640" i="1"/>
  <c r="O642" i="19"/>
  <c r="J731" i="28"/>
  <c r="I642" i="21"/>
  <c r="I642" i="22"/>
  <c r="G642" i="23"/>
  <c r="N644" i="19"/>
  <c r="H733" i="28"/>
  <c r="H644" i="22"/>
  <c r="F644" i="23"/>
  <c r="H644" i="21"/>
  <c r="D734" i="28"/>
  <c r="N734" i="28" s="1"/>
  <c r="D645" i="22"/>
  <c r="B645" i="23"/>
  <c r="D645" i="21"/>
  <c r="C645" i="23"/>
  <c r="H645" i="22"/>
  <c r="M644" i="19"/>
  <c r="E644" i="23"/>
  <c r="G644" i="22"/>
  <c r="G733" i="28"/>
  <c r="G644" i="21"/>
  <c r="F732" i="28"/>
  <c r="F643" i="21"/>
  <c r="F643" i="22"/>
  <c r="D643" i="23"/>
  <c r="D646" i="22"/>
  <c r="D735" i="28"/>
  <c r="D646" i="21"/>
  <c r="B646" i="23"/>
  <c r="C646" i="23"/>
  <c r="BA641" i="1"/>
  <c r="AO641" i="1"/>
  <c r="F647" i="21"/>
  <c r="N733" i="28"/>
  <c r="AW640" i="1"/>
  <c r="AI640" i="1"/>
  <c r="F646" i="23"/>
  <c r="D642" i="22"/>
  <c r="D642" i="21"/>
  <c r="B642" i="23"/>
  <c r="D731" i="28"/>
  <c r="C642" i="23"/>
  <c r="D643" i="21"/>
  <c r="D641" i="23"/>
  <c r="E646" i="21"/>
  <c r="E735" i="28"/>
  <c r="E646" i="22"/>
  <c r="E645" i="22"/>
  <c r="E734" i="28"/>
  <c r="N645" i="19"/>
  <c r="E645" i="21"/>
  <c r="M642" i="19"/>
  <c r="E642" i="23"/>
  <c r="G731" i="28"/>
  <c r="G642" i="22"/>
  <c r="G642" i="21"/>
  <c r="G643" i="22"/>
  <c r="J641" i="22"/>
  <c r="M732" i="28"/>
  <c r="O646" i="19"/>
  <c r="J735" i="28"/>
  <c r="I646" i="21"/>
  <c r="I646" i="22"/>
  <c r="G646" i="23"/>
  <c r="E640" i="19"/>
  <c r="AG640" i="1"/>
  <c r="AS640" i="1"/>
  <c r="H645" i="21"/>
  <c r="D644" i="23"/>
  <c r="F644" i="22"/>
  <c r="F644" i="21"/>
  <c r="F733" i="28"/>
  <c r="F734" i="28"/>
  <c r="D645" i="23"/>
  <c r="E646" i="23"/>
  <c r="I641" i="23"/>
  <c r="G645" i="21"/>
  <c r="E642" i="21"/>
  <c r="E731" i="28"/>
  <c r="E643" i="21"/>
  <c r="E642" i="22"/>
  <c r="J644" i="21"/>
  <c r="K733" i="28"/>
  <c r="H644" i="23"/>
  <c r="J644" i="22"/>
  <c r="B736" i="28"/>
  <c r="K647" i="21"/>
  <c r="I647" i="23"/>
  <c r="L736" i="28"/>
  <c r="K647" i="22"/>
  <c r="B643" i="21"/>
  <c r="E641" i="23"/>
  <c r="J645" i="21"/>
  <c r="AC639" i="1"/>
  <c r="AL640" i="1"/>
  <c r="O647" i="19"/>
  <c r="I647" i="22"/>
  <c r="J736" i="28"/>
  <c r="I647" i="21"/>
  <c r="G647" i="23"/>
  <c r="B644" i="23"/>
  <c r="H641" i="23"/>
  <c r="AF640" i="1"/>
  <c r="AN640" i="1" s="1"/>
  <c r="AX640" i="1"/>
  <c r="E645" i="23"/>
  <c r="K642" i="22"/>
  <c r="I642" i="23"/>
  <c r="L731" i="28"/>
  <c r="K642" i="21"/>
  <c r="L732" i="28"/>
  <c r="B647" i="21"/>
  <c r="B645" i="21"/>
  <c r="B645" i="22"/>
  <c r="B734" i="28"/>
  <c r="J647" i="22"/>
  <c r="H647" i="23"/>
  <c r="J647" i="21"/>
  <c r="K736" i="28"/>
  <c r="H645" i="23"/>
  <c r="F643" i="23"/>
  <c r="H643" i="22"/>
  <c r="H732" i="28"/>
  <c r="H643" i="21"/>
  <c r="N643" i="19"/>
  <c r="I643" i="21"/>
  <c r="B731" i="28"/>
  <c r="B642" i="21"/>
  <c r="B642" i="22"/>
  <c r="BA645" i="1"/>
  <c r="AO645" i="1"/>
  <c r="B643" i="22"/>
  <c r="C641" i="22"/>
  <c r="BA642" i="1"/>
  <c r="AO642" i="1"/>
  <c r="BA646" i="1"/>
  <c r="AO646" i="1"/>
  <c r="AO644" i="1"/>
  <c r="BA644" i="1"/>
  <c r="AN646" i="1"/>
  <c r="AN644" i="1"/>
  <c r="BJ637" i="1"/>
  <c r="BH637" i="1"/>
  <c r="AV635" i="1"/>
  <c r="AX638" i="1"/>
  <c r="BF636" i="1"/>
  <c r="AI639" i="1"/>
  <c r="AF638" i="1"/>
  <c r="AO638" i="1" s="1"/>
  <c r="BI637" i="1"/>
  <c r="AR639" i="1"/>
  <c r="AJ639" i="1"/>
  <c r="BB639" i="1"/>
  <c r="AH634" i="1"/>
  <c r="J636" i="19"/>
  <c r="AE636" i="1"/>
  <c r="AS637" i="1"/>
  <c r="AQ635" i="1"/>
  <c r="AG637" i="1"/>
  <c r="AU636" i="1"/>
  <c r="AA635" i="1"/>
  <c r="AB633" i="1"/>
  <c r="BH633" i="1"/>
  <c r="BH636" i="1"/>
  <c r="BE635" i="1"/>
  <c r="BF633" i="1"/>
  <c r="D640" i="21"/>
  <c r="BJ636" i="1"/>
  <c r="AK637" i="1"/>
  <c r="AX636" i="1"/>
  <c r="AS634" i="1"/>
  <c r="AE637" i="1"/>
  <c r="AH637" i="1"/>
  <c r="AK636" i="1"/>
  <c r="K634" i="19"/>
  <c r="R638" i="1"/>
  <c r="AT636" i="1"/>
  <c r="F637" i="19"/>
  <c r="F634" i="19"/>
  <c r="E726" i="28"/>
  <c r="BH639" i="1"/>
  <c r="BF637" i="1"/>
  <c r="B723" i="28"/>
  <c r="AG635" i="1"/>
  <c r="F636" i="19"/>
  <c r="BE636" i="1"/>
  <c r="AS635" i="1"/>
  <c r="AW636" i="1"/>
  <c r="BI635" i="1"/>
  <c r="BJ634" i="1"/>
  <c r="L640" i="19"/>
  <c r="K641" i="22" s="1"/>
  <c r="B636" i="22"/>
  <c r="BI639" i="1"/>
  <c r="BF638" i="1"/>
  <c r="AV636" i="1"/>
  <c r="G640" i="19"/>
  <c r="J635" i="19"/>
  <c r="J723" i="28" s="1"/>
  <c r="BJ639" i="1"/>
  <c r="AQ638" i="1"/>
  <c r="AB637" i="1"/>
  <c r="AR636" i="1"/>
  <c r="BG635" i="1"/>
  <c r="AE635" i="1"/>
  <c r="AI634" i="1"/>
  <c r="BD633" i="1"/>
  <c r="G635" i="22"/>
  <c r="BG639" i="1"/>
  <c r="BI638" i="1"/>
  <c r="AX637" i="1"/>
  <c r="AL637" i="1"/>
  <c r="AJ636" i="1"/>
  <c r="BI634" i="1"/>
  <c r="BH634" i="1"/>
  <c r="L639" i="19"/>
  <c r="I639" i="23" s="1"/>
  <c r="B637" i="19"/>
  <c r="B637" i="21" s="1"/>
  <c r="E635" i="19"/>
  <c r="M635" i="19" s="1"/>
  <c r="BE639" i="1"/>
  <c r="AI638" i="1"/>
  <c r="AT637" i="1"/>
  <c r="AC636" i="1"/>
  <c r="AR635" i="1"/>
  <c r="BI633" i="1"/>
  <c r="K636" i="19"/>
  <c r="AH638" i="1"/>
  <c r="H638" i="19"/>
  <c r="AQ634" i="1"/>
  <c r="J637" i="19"/>
  <c r="O637" i="19" s="1"/>
  <c r="BH635" i="1"/>
  <c r="O639" i="19"/>
  <c r="G639" i="23"/>
  <c r="C726" i="28"/>
  <c r="C638" i="21"/>
  <c r="C638" i="22"/>
  <c r="M639" i="19"/>
  <c r="E639" i="23"/>
  <c r="G724" i="28"/>
  <c r="G636" i="21"/>
  <c r="G636" i="22"/>
  <c r="I729" i="28"/>
  <c r="C725" i="28"/>
  <c r="C637" i="21"/>
  <c r="C637" i="22"/>
  <c r="B635" i="23"/>
  <c r="C635" i="23"/>
  <c r="E635" i="23"/>
  <c r="C723" i="28"/>
  <c r="C635" i="21"/>
  <c r="C636" i="21"/>
  <c r="C635" i="22"/>
  <c r="C636" i="22"/>
  <c r="G723" i="28"/>
  <c r="E639" i="22"/>
  <c r="E727" i="28"/>
  <c r="E639" i="21"/>
  <c r="H640" i="23"/>
  <c r="C728" i="28"/>
  <c r="C640" i="22"/>
  <c r="C640" i="21"/>
  <c r="C727" i="28"/>
  <c r="C639" i="21"/>
  <c r="C639" i="22"/>
  <c r="R634" i="1"/>
  <c r="AH639" i="1"/>
  <c r="BH638" i="1"/>
  <c r="AX639" i="1"/>
  <c r="AZ638" i="1"/>
  <c r="AW637" i="1"/>
  <c r="AZ635" i="1"/>
  <c r="AG634" i="1"/>
  <c r="F640" i="19"/>
  <c r="K639" i="19"/>
  <c r="J640" i="22" s="1"/>
  <c r="G638" i="19"/>
  <c r="G639" i="22" s="1"/>
  <c r="L637" i="19"/>
  <c r="D637" i="19"/>
  <c r="L635" i="19"/>
  <c r="B636" i="21"/>
  <c r="B635" i="22"/>
  <c r="E638" i="22"/>
  <c r="AG639" i="1"/>
  <c r="AV637" i="1"/>
  <c r="AF637" i="1"/>
  <c r="BG636" i="1"/>
  <c r="AS636" i="1"/>
  <c r="Z636" i="1"/>
  <c r="BJ635" i="1"/>
  <c r="AF634" i="1"/>
  <c r="AO634" i="1" s="1"/>
  <c r="BE633" i="1"/>
  <c r="B639" i="19"/>
  <c r="F638" i="19"/>
  <c r="K637" i="19"/>
  <c r="K726" i="28" s="1"/>
  <c r="K635" i="19"/>
  <c r="E638" i="21"/>
  <c r="C640" i="23"/>
  <c r="C639" i="23"/>
  <c r="C724" i="28"/>
  <c r="BJ638" i="1"/>
  <c r="B635" i="21"/>
  <c r="B724" i="28"/>
  <c r="AZ639" i="1"/>
  <c r="Z639" i="1"/>
  <c r="AS639" i="1"/>
  <c r="AS638" i="1"/>
  <c r="R637" i="1"/>
  <c r="BC636" i="1"/>
  <c r="AI635" i="1"/>
  <c r="H639" i="19"/>
  <c r="L638" i="19"/>
  <c r="D638" i="19"/>
  <c r="H638" i="23" s="1"/>
  <c r="E636" i="19"/>
  <c r="N636" i="19" s="1"/>
  <c r="E634" i="19"/>
  <c r="AV639" i="1"/>
  <c r="BF639" i="1"/>
  <c r="BG637" i="1"/>
  <c r="Z637" i="1"/>
  <c r="BB636" i="1"/>
  <c r="AL636" i="1"/>
  <c r="AJ635" i="1"/>
  <c r="AX634" i="1"/>
  <c r="AC633" i="1"/>
  <c r="J640" i="19"/>
  <c r="H637" i="19"/>
  <c r="L636" i="19"/>
  <c r="D636" i="19"/>
  <c r="E636" i="23" s="1"/>
  <c r="H635" i="19"/>
  <c r="L634" i="19"/>
  <c r="D634" i="19"/>
  <c r="E634" i="23" s="1"/>
  <c r="D640" i="22"/>
  <c r="BE637" i="1"/>
  <c r="AW634" i="1"/>
  <c r="R633" i="1"/>
  <c r="F639" i="19"/>
  <c r="J638" i="19"/>
  <c r="B638" i="19"/>
  <c r="G637" i="19"/>
  <c r="G635" i="21"/>
  <c r="D728" i="28"/>
  <c r="AH635" i="1"/>
  <c r="AQ639" i="1"/>
  <c r="AE639" i="1"/>
  <c r="AG638" i="1"/>
  <c r="BD637" i="1"/>
  <c r="AF636" i="1"/>
  <c r="AO636" i="1" s="1"/>
  <c r="H640" i="19"/>
  <c r="F635" i="19"/>
  <c r="AE634" i="1"/>
  <c r="Q639" i="1"/>
  <c r="R639" i="1" s="1"/>
  <c r="AF639" i="1"/>
  <c r="BE638" i="1"/>
  <c r="AV638" i="1"/>
  <c r="AL638" i="1"/>
  <c r="AC638" i="1"/>
  <c r="BC637" i="1"/>
  <c r="AJ637" i="1"/>
  <c r="AA637" i="1"/>
  <c r="BI636" i="1"/>
  <c r="AH636" i="1"/>
  <c r="AX635" i="1"/>
  <c r="AF635" i="1"/>
  <c r="BE634" i="1"/>
  <c r="AV634" i="1"/>
  <c r="AL634" i="1"/>
  <c r="BC633" i="1"/>
  <c r="AA633" i="1"/>
  <c r="AW639" i="1"/>
  <c r="BD638" i="1"/>
  <c r="AU638" i="1"/>
  <c r="AK638" i="1"/>
  <c r="AB638" i="1"/>
  <c r="BB637" i="1"/>
  <c r="AI637" i="1"/>
  <c r="AZ636" i="1"/>
  <c r="AQ636" i="1"/>
  <c r="AG636" i="1"/>
  <c r="Q636" i="1"/>
  <c r="R636" i="1" s="1"/>
  <c r="BF635" i="1"/>
  <c r="AW635" i="1"/>
  <c r="BD634" i="1"/>
  <c r="AU634" i="1"/>
  <c r="AK634" i="1"/>
  <c r="AB634" i="1"/>
  <c r="BJ633" i="1"/>
  <c r="BB633" i="1"/>
  <c r="AW638" i="1"/>
  <c r="AU637" i="1"/>
  <c r="BF634" i="1"/>
  <c r="AL639" i="1"/>
  <c r="BC638" i="1"/>
  <c r="AT638" i="1"/>
  <c r="AJ638" i="1"/>
  <c r="AA638" i="1"/>
  <c r="AR637" i="1"/>
  <c r="AL635" i="1"/>
  <c r="BC634" i="1"/>
  <c r="AT634" i="1"/>
  <c r="AJ634" i="1"/>
  <c r="AA634" i="1"/>
  <c r="BD639" i="1"/>
  <c r="AU639" i="1"/>
  <c r="AK639" i="1"/>
  <c r="AB639" i="1"/>
  <c r="BB638" i="1"/>
  <c r="Z638" i="1"/>
  <c r="AZ637" i="1"/>
  <c r="AQ637" i="1"/>
  <c r="BD635" i="1"/>
  <c r="AU635" i="1"/>
  <c r="AK635" i="1"/>
  <c r="AB635" i="1"/>
  <c r="BB634" i="1"/>
  <c r="AZ633" i="1"/>
  <c r="AE638" i="1"/>
  <c r="AI636" i="1"/>
  <c r="Q635" i="1"/>
  <c r="R635" i="1" s="1"/>
  <c r="BC639" i="1"/>
  <c r="AT639" i="1"/>
  <c r="AR638" i="1"/>
  <c r="BC635" i="1"/>
  <c r="AT635" i="1"/>
  <c r="AR634" i="1"/>
  <c r="BD636" i="1"/>
  <c r="BB635" i="1"/>
  <c r="AZ634" i="1"/>
  <c r="BG634" i="1"/>
  <c r="B626" i="1"/>
  <c r="B627" i="19" s="1"/>
  <c r="C626" i="1"/>
  <c r="C627" i="19" s="1"/>
  <c r="E626" i="1"/>
  <c r="D627" i="19" s="1"/>
  <c r="G626" i="1"/>
  <c r="E627" i="19" s="1"/>
  <c r="H626" i="1"/>
  <c r="Q626" i="1" s="1"/>
  <c r="I626" i="1"/>
  <c r="G627" i="19" s="1"/>
  <c r="J626" i="1"/>
  <c r="K626" i="1"/>
  <c r="I627" i="19" s="1"/>
  <c r="I714" i="28" s="1"/>
  <c r="M626" i="1"/>
  <c r="J627" i="19" s="1"/>
  <c r="N626" i="1"/>
  <c r="O626" i="1"/>
  <c r="L627" i="19" s="1"/>
  <c r="B627" i="1"/>
  <c r="B628" i="19" s="1"/>
  <c r="C627" i="1"/>
  <c r="C628" i="19" s="1"/>
  <c r="E627" i="1"/>
  <c r="G627" i="1"/>
  <c r="E628" i="19" s="1"/>
  <c r="H627" i="1"/>
  <c r="AB627" i="1" s="1"/>
  <c r="I627" i="1"/>
  <c r="J627" i="1"/>
  <c r="K627" i="1"/>
  <c r="I628" i="19" s="1"/>
  <c r="I715" i="28" s="1"/>
  <c r="M627" i="1"/>
  <c r="N627" i="1"/>
  <c r="Z627" i="1" s="1"/>
  <c r="O627" i="1"/>
  <c r="B628" i="1"/>
  <c r="C628" i="1"/>
  <c r="C629" i="19" s="1"/>
  <c r="E628" i="1"/>
  <c r="D629" i="19" s="1"/>
  <c r="G628" i="1"/>
  <c r="H628" i="1"/>
  <c r="I628" i="1"/>
  <c r="G629" i="19" s="1"/>
  <c r="J628" i="1"/>
  <c r="H629" i="19" s="1"/>
  <c r="K628" i="1"/>
  <c r="I629" i="19" s="1"/>
  <c r="I716" i="28" s="1"/>
  <c r="M628" i="1"/>
  <c r="N628" i="1"/>
  <c r="K629" i="19" s="1"/>
  <c r="O628" i="1"/>
  <c r="B629" i="1"/>
  <c r="B630" i="19" s="1"/>
  <c r="C629" i="1"/>
  <c r="C630" i="19" s="1"/>
  <c r="E629" i="1"/>
  <c r="G629" i="1"/>
  <c r="E630" i="19" s="1"/>
  <c r="H629" i="1"/>
  <c r="AB629" i="1" s="1"/>
  <c r="I629" i="1"/>
  <c r="J629" i="1"/>
  <c r="K629" i="1"/>
  <c r="I630" i="19" s="1"/>
  <c r="I717" i="28" s="1"/>
  <c r="M629" i="1"/>
  <c r="AA629" i="1" s="1"/>
  <c r="N629" i="1"/>
  <c r="O629" i="1"/>
  <c r="AC629" i="1" s="1"/>
  <c r="B630" i="1"/>
  <c r="C630" i="1"/>
  <c r="C631" i="19" s="1"/>
  <c r="E630" i="1"/>
  <c r="G630" i="1"/>
  <c r="E631" i="19" s="1"/>
  <c r="H630" i="1"/>
  <c r="AB630" i="1" s="1"/>
  <c r="I630" i="1"/>
  <c r="G631" i="19" s="1"/>
  <c r="J630" i="1"/>
  <c r="H631" i="19" s="1"/>
  <c r="K630" i="1"/>
  <c r="I631" i="19" s="1"/>
  <c r="I718" i="28" s="1"/>
  <c r="M630" i="1"/>
  <c r="N630" i="1"/>
  <c r="Z630" i="1" s="1"/>
  <c r="O630" i="1"/>
  <c r="AC630" i="1" s="1"/>
  <c r="B631" i="1"/>
  <c r="C631" i="1"/>
  <c r="C632" i="19" s="1"/>
  <c r="E631" i="1"/>
  <c r="G631" i="1"/>
  <c r="E632" i="19" s="1"/>
  <c r="H631" i="1"/>
  <c r="AB631" i="1" s="1"/>
  <c r="I631" i="1"/>
  <c r="J631" i="1"/>
  <c r="K631" i="1"/>
  <c r="I632" i="19" s="1"/>
  <c r="I719" i="28" s="1"/>
  <c r="M631" i="1"/>
  <c r="N631" i="1"/>
  <c r="O631" i="1"/>
  <c r="B632" i="1"/>
  <c r="AQ633" i="1" s="1"/>
  <c r="C632" i="1"/>
  <c r="C633" i="19" s="1"/>
  <c r="C722" i="28" s="1"/>
  <c r="E632" i="1"/>
  <c r="D633" i="19" s="1"/>
  <c r="G632" i="1"/>
  <c r="H632" i="1"/>
  <c r="F633" i="19" s="1"/>
  <c r="I632" i="1"/>
  <c r="G633" i="19" s="1"/>
  <c r="G634" i="22" s="1"/>
  <c r="J632" i="1"/>
  <c r="AI633" i="1" s="1"/>
  <c r="K632" i="1"/>
  <c r="I633" i="19" s="1"/>
  <c r="I720" i="28" s="1"/>
  <c r="M632" i="1"/>
  <c r="AV633" i="1" s="1"/>
  <c r="N632" i="1"/>
  <c r="O632" i="1"/>
  <c r="AH398" i="38"/>
  <c r="AH392" i="38"/>
  <c r="AH393" i="38"/>
  <c r="AH397" i="38"/>
  <c r="AH387" i="38"/>
  <c r="AH390" i="38"/>
  <c r="AH362" i="38"/>
  <c r="AH375" i="38"/>
  <c r="AH389" i="38"/>
  <c r="AH391" i="38"/>
  <c r="AH394" i="38"/>
  <c r="AH395" i="38"/>
  <c r="AF397" i="38"/>
  <c r="AF398" i="38"/>
  <c r="AF399" i="38"/>
  <c r="AI399" i="38" s="1"/>
  <c r="AF400" i="38"/>
  <c r="AI400" i="38" s="1"/>
  <c r="AF401" i="38"/>
  <c r="AI401" i="38" s="1"/>
  <c r="AF402" i="38"/>
  <c r="AI402" i="38" s="1"/>
  <c r="AF403" i="38"/>
  <c r="AI403" i="38" s="1"/>
  <c r="AI397" i="38" l="1"/>
  <c r="AI398" i="38"/>
  <c r="M753" i="28"/>
  <c r="N753" i="28"/>
  <c r="BG628" i="1"/>
  <c r="N738" i="28"/>
  <c r="D745" i="28"/>
  <c r="M738" i="28"/>
  <c r="M640" i="19"/>
  <c r="E640" i="22"/>
  <c r="E728" i="28"/>
  <c r="L730" i="28"/>
  <c r="L737" i="28" s="1"/>
  <c r="E640" i="21"/>
  <c r="N736" i="28"/>
  <c r="M736" i="28"/>
  <c r="H730" i="28"/>
  <c r="H737" i="28" s="1"/>
  <c r="H641" i="21"/>
  <c r="H641" i="22"/>
  <c r="B640" i="21"/>
  <c r="G728" i="28"/>
  <c r="G641" i="22"/>
  <c r="G641" i="21"/>
  <c r="G730" i="28"/>
  <c r="G737" i="28" s="1"/>
  <c r="M734" i="28"/>
  <c r="K641" i="21"/>
  <c r="I641" i="21"/>
  <c r="I641" i="22"/>
  <c r="J730" i="28"/>
  <c r="J737" i="28" s="1"/>
  <c r="B641" i="22"/>
  <c r="B730" i="28"/>
  <c r="B737" i="28" s="1"/>
  <c r="B641" i="21"/>
  <c r="D737" i="28"/>
  <c r="N730" i="28"/>
  <c r="B640" i="23"/>
  <c r="F641" i="22"/>
  <c r="F641" i="21"/>
  <c r="F730" i="28"/>
  <c r="F737" i="28" s="1"/>
  <c r="AO640" i="1"/>
  <c r="BA640" i="1"/>
  <c r="N735" i="28"/>
  <c r="M735" i="28"/>
  <c r="AN638" i="1"/>
  <c r="E641" i="22"/>
  <c r="E730" i="28"/>
  <c r="E737" i="28" s="1"/>
  <c r="E641" i="21"/>
  <c r="M731" i="28"/>
  <c r="N731" i="28"/>
  <c r="K737" i="28"/>
  <c r="E640" i="23"/>
  <c r="G640" i="22"/>
  <c r="E635" i="22"/>
  <c r="D637" i="23"/>
  <c r="G640" i="21"/>
  <c r="G635" i="23"/>
  <c r="AN637" i="1"/>
  <c r="G637" i="23"/>
  <c r="L728" i="28"/>
  <c r="AN635" i="1"/>
  <c r="F636" i="21"/>
  <c r="I637" i="21"/>
  <c r="B728" i="28"/>
  <c r="M728" i="28" s="1"/>
  <c r="F634" i="21"/>
  <c r="I637" i="22"/>
  <c r="F637" i="22"/>
  <c r="J725" i="28"/>
  <c r="B639" i="23"/>
  <c r="H636" i="23"/>
  <c r="G634" i="21"/>
  <c r="D723" i="28"/>
  <c r="M723" i="28" s="1"/>
  <c r="K640" i="22"/>
  <c r="K639" i="22"/>
  <c r="AE633" i="1"/>
  <c r="I636" i="22"/>
  <c r="BA636" i="1"/>
  <c r="I636" i="21"/>
  <c r="H726" i="28"/>
  <c r="B725" i="28"/>
  <c r="K728" i="28"/>
  <c r="F636" i="22"/>
  <c r="I635" i="21"/>
  <c r="K639" i="21"/>
  <c r="F634" i="23"/>
  <c r="J638" i="21"/>
  <c r="J724" i="28"/>
  <c r="J640" i="21"/>
  <c r="H638" i="21"/>
  <c r="J636" i="22"/>
  <c r="D639" i="21"/>
  <c r="AJ633" i="1"/>
  <c r="F637" i="21"/>
  <c r="K640" i="21"/>
  <c r="O636" i="19"/>
  <c r="B637" i="22"/>
  <c r="I640" i="23"/>
  <c r="L727" i="28"/>
  <c r="C634" i="22"/>
  <c r="N638" i="19"/>
  <c r="G722" i="28"/>
  <c r="D635" i="21"/>
  <c r="D639" i="22"/>
  <c r="F725" i="28"/>
  <c r="F638" i="23"/>
  <c r="H634" i="23"/>
  <c r="F634" i="22"/>
  <c r="F724" i="28"/>
  <c r="O635" i="19"/>
  <c r="H638" i="22"/>
  <c r="C634" i="21"/>
  <c r="I635" i="22"/>
  <c r="D634" i="23"/>
  <c r="F722" i="28"/>
  <c r="C729" i="28"/>
  <c r="I634" i="23"/>
  <c r="N640" i="19"/>
  <c r="F640" i="23"/>
  <c r="H640" i="21"/>
  <c r="H728" i="28"/>
  <c r="H640" i="22"/>
  <c r="H723" i="28"/>
  <c r="F635" i="23"/>
  <c r="H635" i="22"/>
  <c r="H635" i="21"/>
  <c r="N635" i="19"/>
  <c r="H724" i="28"/>
  <c r="N728" i="28"/>
  <c r="F639" i="21"/>
  <c r="F639" i="22"/>
  <c r="F727" i="28"/>
  <c r="D639" i="23"/>
  <c r="K636" i="22"/>
  <c r="I636" i="23"/>
  <c r="L724" i="28"/>
  <c r="K636" i="21"/>
  <c r="B638" i="23"/>
  <c r="D726" i="28"/>
  <c r="N726" i="28" s="1"/>
  <c r="D638" i="21"/>
  <c r="C638" i="23"/>
  <c r="D638" i="22"/>
  <c r="F638" i="22"/>
  <c r="F726" i="28"/>
  <c r="D638" i="23"/>
  <c r="F638" i="21"/>
  <c r="H639" i="23"/>
  <c r="K727" i="28"/>
  <c r="J639" i="21"/>
  <c r="J639" i="22"/>
  <c r="M634" i="19"/>
  <c r="B726" i="28"/>
  <c r="B638" i="21"/>
  <c r="B638" i="22"/>
  <c r="AN639" i="1"/>
  <c r="J726" i="28"/>
  <c r="G638" i="23"/>
  <c r="I638" i="21"/>
  <c r="I638" i="22"/>
  <c r="O638" i="19"/>
  <c r="D636" i="21"/>
  <c r="G636" i="23"/>
  <c r="D636" i="22"/>
  <c r="B636" i="23"/>
  <c r="C636" i="23"/>
  <c r="D724" i="28"/>
  <c r="E636" i="21"/>
  <c r="E636" i="22"/>
  <c r="E724" i="28"/>
  <c r="J637" i="21"/>
  <c r="H637" i="23"/>
  <c r="J637" i="22"/>
  <c r="K725" i="28"/>
  <c r="M638" i="19"/>
  <c r="G638" i="22"/>
  <c r="E638" i="23"/>
  <c r="G726" i="28"/>
  <c r="G638" i="21"/>
  <c r="N634" i="19"/>
  <c r="G639" i="21"/>
  <c r="F636" i="23"/>
  <c r="AS633" i="1"/>
  <c r="AG633" i="1"/>
  <c r="AN634" i="1"/>
  <c r="F637" i="23"/>
  <c r="H637" i="22"/>
  <c r="H725" i="28"/>
  <c r="N637" i="19"/>
  <c r="H637" i="21"/>
  <c r="L726" i="28"/>
  <c r="I638" i="23"/>
  <c r="K638" i="21"/>
  <c r="K638" i="22"/>
  <c r="E637" i="22"/>
  <c r="B639" i="21"/>
  <c r="B727" i="28"/>
  <c r="B639" i="22"/>
  <c r="F640" i="21"/>
  <c r="F728" i="28"/>
  <c r="F640" i="22"/>
  <c r="D640" i="23"/>
  <c r="B640" i="22"/>
  <c r="D635" i="22"/>
  <c r="G727" i="28"/>
  <c r="I639" i="22"/>
  <c r="O634" i="19"/>
  <c r="L633" i="19"/>
  <c r="K634" i="21" s="1"/>
  <c r="AL633" i="1"/>
  <c r="F639" i="23"/>
  <c r="H727" i="28"/>
  <c r="N639" i="19"/>
  <c r="H639" i="21"/>
  <c r="H639" i="22"/>
  <c r="E723" i="28"/>
  <c r="AX633" i="1"/>
  <c r="E725" i="28"/>
  <c r="M636" i="19"/>
  <c r="Z632" i="1"/>
  <c r="AW633" i="1"/>
  <c r="AK633" i="1"/>
  <c r="AN636" i="1"/>
  <c r="J727" i="28"/>
  <c r="H633" i="19"/>
  <c r="AU633" i="1"/>
  <c r="K723" i="28"/>
  <c r="H635" i="23"/>
  <c r="K724" i="28"/>
  <c r="J635" i="21"/>
  <c r="J635" i="22"/>
  <c r="L725" i="28"/>
  <c r="K637" i="21"/>
  <c r="I637" i="23"/>
  <c r="K637" i="22"/>
  <c r="O640" i="19"/>
  <c r="G640" i="23"/>
  <c r="I640" i="21"/>
  <c r="J728" i="28"/>
  <c r="I640" i="22"/>
  <c r="BA637" i="1"/>
  <c r="AO637" i="1"/>
  <c r="J636" i="21"/>
  <c r="I639" i="21"/>
  <c r="AC626" i="1"/>
  <c r="AR633" i="1"/>
  <c r="F635" i="21"/>
  <c r="F635" i="22"/>
  <c r="F723" i="28"/>
  <c r="D635" i="23"/>
  <c r="G634" i="23"/>
  <c r="D722" i="28"/>
  <c r="D634" i="21"/>
  <c r="B634" i="23"/>
  <c r="C634" i="23"/>
  <c r="D634" i="22"/>
  <c r="AT633" i="1"/>
  <c r="E637" i="21"/>
  <c r="AF633" i="1"/>
  <c r="D727" i="28"/>
  <c r="AH633" i="1"/>
  <c r="D636" i="23"/>
  <c r="L723" i="28"/>
  <c r="I635" i="23"/>
  <c r="K635" i="21"/>
  <c r="K635" i="22"/>
  <c r="H636" i="22"/>
  <c r="J638" i="22"/>
  <c r="M637" i="19"/>
  <c r="G725" i="28"/>
  <c r="G637" i="21"/>
  <c r="E637" i="23"/>
  <c r="G637" i="22"/>
  <c r="D725" i="28"/>
  <c r="D637" i="22"/>
  <c r="D637" i="21"/>
  <c r="B637" i="23"/>
  <c r="C637" i="23"/>
  <c r="E635" i="21"/>
  <c r="H636" i="21"/>
  <c r="BA638" i="1"/>
  <c r="BA635" i="1"/>
  <c r="AO635" i="1"/>
  <c r="BA639" i="1"/>
  <c r="AO639" i="1"/>
  <c r="BA634" i="1"/>
  <c r="BH627" i="1"/>
  <c r="AV632" i="1"/>
  <c r="BI626" i="1"/>
  <c r="AC628" i="1"/>
  <c r="AG628" i="1"/>
  <c r="BG626" i="1"/>
  <c r="AS631" i="1"/>
  <c r="AX629" i="1"/>
  <c r="AT627" i="1"/>
  <c r="AF627" i="1"/>
  <c r="AO627" i="1" s="1"/>
  <c r="AT631" i="1"/>
  <c r="BJ627" i="1"/>
  <c r="E631" i="21"/>
  <c r="AC632" i="1"/>
  <c r="AS632" i="1"/>
  <c r="BJ631" i="1"/>
  <c r="M631" i="19"/>
  <c r="BJ628" i="1"/>
  <c r="AI628" i="1"/>
  <c r="BH626" i="1"/>
  <c r="BI630" i="1"/>
  <c r="AW627" i="1"/>
  <c r="K628" i="19"/>
  <c r="J629" i="22" s="1"/>
  <c r="F629" i="23"/>
  <c r="L629" i="19"/>
  <c r="I629" i="23" s="1"/>
  <c r="BH631" i="1"/>
  <c r="AR630" i="1"/>
  <c r="AU629" i="1"/>
  <c r="AS627" i="1"/>
  <c r="E629" i="19"/>
  <c r="M629" i="19" s="1"/>
  <c r="BI628" i="1"/>
  <c r="BH629" i="1"/>
  <c r="B628" i="22"/>
  <c r="E628" i="21"/>
  <c r="AE630" i="1"/>
  <c r="BI632" i="1"/>
  <c r="D633" i="23"/>
  <c r="BG632" i="1"/>
  <c r="J628" i="19"/>
  <c r="I628" i="21" s="1"/>
  <c r="AK630" i="1"/>
  <c r="F628" i="19"/>
  <c r="AH632" i="1"/>
  <c r="BH632" i="1"/>
  <c r="Q631" i="1"/>
  <c r="R631" i="1" s="1"/>
  <c r="AH630" i="1"/>
  <c r="BF629" i="1"/>
  <c r="Z628" i="1"/>
  <c r="AS628" i="1"/>
  <c r="AL628" i="1"/>
  <c r="AE629" i="1"/>
  <c r="BJ632" i="1"/>
  <c r="AE632" i="1"/>
  <c r="BD630" i="1"/>
  <c r="BJ629" i="1"/>
  <c r="AV628" i="1"/>
  <c r="AL630" i="1"/>
  <c r="F627" i="19"/>
  <c r="D627" i="23" s="1"/>
  <c r="AW629" i="1"/>
  <c r="AH628" i="1"/>
  <c r="AA627" i="1"/>
  <c r="AB626" i="1"/>
  <c r="AG632" i="1"/>
  <c r="BB632" i="1"/>
  <c r="AX631" i="1"/>
  <c r="AZ631" i="1"/>
  <c r="AG631" i="1"/>
  <c r="AK629" i="1"/>
  <c r="F629" i="19"/>
  <c r="D629" i="23" s="1"/>
  <c r="J630" i="19"/>
  <c r="AJ627" i="1"/>
  <c r="AJ631" i="1"/>
  <c r="C720" i="28"/>
  <c r="C633" i="21"/>
  <c r="C633" i="22"/>
  <c r="F633" i="23"/>
  <c r="E629" i="23"/>
  <c r="E632" i="21"/>
  <c r="E632" i="22"/>
  <c r="E719" i="28"/>
  <c r="C627" i="23"/>
  <c r="B627" i="23"/>
  <c r="C630" i="21"/>
  <c r="C717" i="28"/>
  <c r="C630" i="22"/>
  <c r="C628" i="22"/>
  <c r="I627" i="23"/>
  <c r="H629" i="23"/>
  <c r="C629" i="21"/>
  <c r="C629" i="22"/>
  <c r="C716" i="28"/>
  <c r="C629" i="23"/>
  <c r="I721" i="28"/>
  <c r="C632" i="22"/>
  <c r="C719" i="28"/>
  <c r="C632" i="21"/>
  <c r="C718" i="28"/>
  <c r="C631" i="21"/>
  <c r="C631" i="22"/>
  <c r="K633" i="19"/>
  <c r="AI632" i="1"/>
  <c r="BH628" i="1"/>
  <c r="L631" i="19"/>
  <c r="B628" i="21"/>
  <c r="AI630" i="1"/>
  <c r="AF629" i="1"/>
  <c r="R626" i="1"/>
  <c r="J633" i="19"/>
  <c r="B633" i="19"/>
  <c r="G632" i="19"/>
  <c r="K631" i="19"/>
  <c r="H630" i="19"/>
  <c r="H631" i="22" s="1"/>
  <c r="M627" i="19"/>
  <c r="O627" i="19"/>
  <c r="C628" i="21"/>
  <c r="BH630" i="1"/>
  <c r="D631" i="19"/>
  <c r="E715" i="28"/>
  <c r="BE632" i="1"/>
  <c r="AA631" i="1"/>
  <c r="BF630" i="1"/>
  <c r="AG630" i="1"/>
  <c r="BC629" i="1"/>
  <c r="BE628" i="1"/>
  <c r="BD628" i="1"/>
  <c r="BF626" i="1"/>
  <c r="Z626" i="1"/>
  <c r="AG627" i="1"/>
  <c r="F632" i="19"/>
  <c r="F633" i="22" s="1"/>
  <c r="J631" i="19"/>
  <c r="O631" i="19" s="1"/>
  <c r="B631" i="19"/>
  <c r="G630" i="19"/>
  <c r="H628" i="19"/>
  <c r="H629" i="21" s="1"/>
  <c r="C715" i="28"/>
  <c r="C633" i="23"/>
  <c r="AJ629" i="1"/>
  <c r="H632" i="19"/>
  <c r="AF631" i="1"/>
  <c r="AO631" i="1" s="1"/>
  <c r="BG630" i="1"/>
  <c r="BG629" i="1"/>
  <c r="AZ632" i="1"/>
  <c r="BD632" i="1"/>
  <c r="BE630" i="1"/>
  <c r="AH631" i="1"/>
  <c r="BB629" i="1"/>
  <c r="Z629" i="1"/>
  <c r="AZ628" i="1"/>
  <c r="Q627" i="1"/>
  <c r="R627" i="1" s="1"/>
  <c r="BE626" i="1"/>
  <c r="F630" i="19"/>
  <c r="J629" i="19"/>
  <c r="B629" i="19"/>
  <c r="B630" i="21" s="1"/>
  <c r="G628" i="19"/>
  <c r="G716" i="28" s="1"/>
  <c r="K627" i="19"/>
  <c r="E628" i="22"/>
  <c r="G627" i="23"/>
  <c r="B715" i="28"/>
  <c r="BD626" i="1"/>
  <c r="L632" i="19"/>
  <c r="D632" i="19"/>
  <c r="D633" i="21" s="1"/>
  <c r="N631" i="19"/>
  <c r="E718" i="28"/>
  <c r="AK632" i="1"/>
  <c r="BG627" i="1"/>
  <c r="D630" i="19"/>
  <c r="E631" i="22"/>
  <c r="E633" i="23"/>
  <c r="AR632" i="1"/>
  <c r="AV630" i="1"/>
  <c r="AR628" i="1"/>
  <c r="K632" i="19"/>
  <c r="L630" i="19"/>
  <c r="E627" i="23"/>
  <c r="AQ632" i="1"/>
  <c r="AQ631" i="1"/>
  <c r="AS629" i="1"/>
  <c r="AQ628" i="1"/>
  <c r="AX627" i="1"/>
  <c r="AQ627" i="1"/>
  <c r="E633" i="19"/>
  <c r="N633" i="19" s="1"/>
  <c r="J632" i="19"/>
  <c r="B632" i="19"/>
  <c r="F631" i="19"/>
  <c r="K630" i="19"/>
  <c r="L628" i="19"/>
  <c r="D628" i="19"/>
  <c r="D716" i="28" s="1"/>
  <c r="H627" i="19"/>
  <c r="Q632" i="1"/>
  <c r="R632" i="1" s="1"/>
  <c r="BF631" i="1"/>
  <c r="AE631" i="1"/>
  <c r="AU630" i="1"/>
  <c r="AI629" i="1"/>
  <c r="Q628" i="1"/>
  <c r="R628" i="1" s="1"/>
  <c r="BF627" i="1"/>
  <c r="AE627" i="1"/>
  <c r="AX632" i="1"/>
  <c r="AF632" i="1"/>
  <c r="BE631" i="1"/>
  <c r="AV631" i="1"/>
  <c r="AL631" i="1"/>
  <c r="AC631" i="1"/>
  <c r="BC630" i="1"/>
  <c r="AT630" i="1"/>
  <c r="AJ630" i="1"/>
  <c r="AA630" i="1"/>
  <c r="BI629" i="1"/>
  <c r="AR629" i="1"/>
  <c r="AH629" i="1"/>
  <c r="AX628" i="1"/>
  <c r="AF628" i="1"/>
  <c r="BE627" i="1"/>
  <c r="AV627" i="1"/>
  <c r="AL627" i="1"/>
  <c r="AC627" i="1"/>
  <c r="BC626" i="1"/>
  <c r="AA626" i="1"/>
  <c r="BF632" i="1"/>
  <c r="AW632" i="1"/>
  <c r="BD631" i="1"/>
  <c r="AU631" i="1"/>
  <c r="AK631" i="1"/>
  <c r="BJ630" i="1"/>
  <c r="BB630" i="1"/>
  <c r="AS630" i="1"/>
  <c r="AZ629" i="1"/>
  <c r="AQ629" i="1"/>
  <c r="AG629" i="1"/>
  <c r="Q629" i="1"/>
  <c r="R629" i="1" s="1"/>
  <c r="BF628" i="1"/>
  <c r="AW628" i="1"/>
  <c r="AE628" i="1"/>
  <c r="BD627" i="1"/>
  <c r="AU627" i="1"/>
  <c r="AK627" i="1"/>
  <c r="BJ626" i="1"/>
  <c r="BB626" i="1"/>
  <c r="AL632" i="1"/>
  <c r="BC631" i="1"/>
  <c r="AB632" i="1"/>
  <c r="Z631" i="1"/>
  <c r="AQ630" i="1"/>
  <c r="Q630" i="1"/>
  <c r="R630" i="1" s="1"/>
  <c r="AK628" i="1"/>
  <c r="AB628" i="1"/>
  <c r="AI627" i="1"/>
  <c r="AZ626" i="1"/>
  <c r="BC632" i="1"/>
  <c r="AT632" i="1"/>
  <c r="AJ632" i="1"/>
  <c r="AA632" i="1"/>
  <c r="BI631" i="1"/>
  <c r="AR631" i="1"/>
  <c r="AX630" i="1"/>
  <c r="AF630" i="1"/>
  <c r="BE629" i="1"/>
  <c r="AV629" i="1"/>
  <c r="AL629" i="1"/>
  <c r="BC628" i="1"/>
  <c r="AT628" i="1"/>
  <c r="AJ628" i="1"/>
  <c r="AA628" i="1"/>
  <c r="BI627" i="1"/>
  <c r="AR627" i="1"/>
  <c r="AH627" i="1"/>
  <c r="BG631" i="1"/>
  <c r="AW631" i="1"/>
  <c r="BC627" i="1"/>
  <c r="AU632" i="1"/>
  <c r="BB631" i="1"/>
  <c r="AI631" i="1"/>
  <c r="AZ630" i="1"/>
  <c r="AU628" i="1"/>
  <c r="BB627" i="1"/>
  <c r="AW630" i="1"/>
  <c r="BD629" i="1"/>
  <c r="BB628" i="1"/>
  <c r="AZ627" i="1"/>
  <c r="AT629" i="1"/>
  <c r="B619" i="1"/>
  <c r="B620" i="19" s="1"/>
  <c r="C619" i="1"/>
  <c r="C620" i="19" s="1"/>
  <c r="E619" i="1"/>
  <c r="G619" i="1"/>
  <c r="H619" i="1"/>
  <c r="I619" i="1"/>
  <c r="G620" i="19" s="1"/>
  <c r="J619" i="1"/>
  <c r="H620" i="19" s="1"/>
  <c r="K619" i="1"/>
  <c r="I620" i="19" s="1"/>
  <c r="I706" i="28" s="1"/>
  <c r="M619" i="1"/>
  <c r="N619" i="1"/>
  <c r="K620" i="19" s="1"/>
  <c r="O619" i="1"/>
  <c r="L620" i="19" s="1"/>
  <c r="B620" i="1"/>
  <c r="B621" i="19" s="1"/>
  <c r="C620" i="1"/>
  <c r="C621" i="19" s="1"/>
  <c r="E620" i="1"/>
  <c r="G620" i="1"/>
  <c r="E621" i="19" s="1"/>
  <c r="H620" i="1"/>
  <c r="Q620" i="1" s="1"/>
  <c r="I620" i="1"/>
  <c r="J620" i="1"/>
  <c r="K620" i="1"/>
  <c r="I621" i="19" s="1"/>
  <c r="I707" i="28" s="1"/>
  <c r="M620" i="1"/>
  <c r="J621" i="19" s="1"/>
  <c r="N620" i="1"/>
  <c r="K621" i="19" s="1"/>
  <c r="O620" i="1"/>
  <c r="L621" i="19" s="1"/>
  <c r="B621" i="1"/>
  <c r="B622" i="19" s="1"/>
  <c r="C621" i="1"/>
  <c r="C622" i="19" s="1"/>
  <c r="E621" i="1"/>
  <c r="G621" i="1"/>
  <c r="H621" i="1"/>
  <c r="AB621" i="1" s="1"/>
  <c r="I621" i="1"/>
  <c r="G622" i="19" s="1"/>
  <c r="J621" i="1"/>
  <c r="K621" i="1"/>
  <c r="I622" i="19" s="1"/>
  <c r="I708" i="28" s="1"/>
  <c r="M621" i="1"/>
  <c r="AA621" i="1" s="1"/>
  <c r="N621" i="1"/>
  <c r="Z621" i="1" s="1"/>
  <c r="O621" i="1"/>
  <c r="L622" i="19" s="1"/>
  <c r="B622" i="1"/>
  <c r="B623" i="19" s="1"/>
  <c r="C622" i="1"/>
  <c r="C623" i="19" s="1"/>
  <c r="E622" i="1"/>
  <c r="D623" i="19" s="1"/>
  <c r="G622" i="1"/>
  <c r="H622" i="1"/>
  <c r="F623" i="19" s="1"/>
  <c r="I622" i="1"/>
  <c r="J622" i="1"/>
  <c r="K622" i="1"/>
  <c r="I623" i="19" s="1"/>
  <c r="I709" i="28" s="1"/>
  <c r="M622" i="1"/>
  <c r="J623" i="19" s="1"/>
  <c r="N622" i="1"/>
  <c r="O622" i="1"/>
  <c r="L623" i="19" s="1"/>
  <c r="B623" i="1"/>
  <c r="C623" i="1"/>
  <c r="C624" i="19" s="1"/>
  <c r="E623" i="1"/>
  <c r="D624" i="19" s="1"/>
  <c r="G623" i="1"/>
  <c r="H623" i="1"/>
  <c r="F624" i="19" s="1"/>
  <c r="I623" i="1"/>
  <c r="G624" i="19" s="1"/>
  <c r="J623" i="1"/>
  <c r="H624" i="19" s="1"/>
  <c r="K623" i="1"/>
  <c r="I624" i="19" s="1"/>
  <c r="I710" i="28" s="1"/>
  <c r="M623" i="1"/>
  <c r="J624" i="19" s="1"/>
  <c r="N623" i="1"/>
  <c r="O623" i="1"/>
  <c r="AC623" i="1" s="1"/>
  <c r="B624" i="1"/>
  <c r="B625" i="19" s="1"/>
  <c r="C624" i="1"/>
  <c r="C625" i="19" s="1"/>
  <c r="E624" i="1"/>
  <c r="G624" i="1"/>
  <c r="E625" i="19" s="1"/>
  <c r="H624" i="1"/>
  <c r="Q624" i="1" s="1"/>
  <c r="I624" i="1"/>
  <c r="G625" i="19" s="1"/>
  <c r="J624" i="1"/>
  <c r="K624" i="1"/>
  <c r="I625" i="19" s="1"/>
  <c r="I711" i="28" s="1"/>
  <c r="M624" i="1"/>
  <c r="J625" i="19" s="1"/>
  <c r="N624" i="1"/>
  <c r="K625" i="19" s="1"/>
  <c r="O624" i="1"/>
  <c r="L625" i="19" s="1"/>
  <c r="B625" i="1"/>
  <c r="B626" i="19" s="1"/>
  <c r="B714" i="28" s="1"/>
  <c r="C625" i="1"/>
  <c r="C626" i="19" s="1"/>
  <c r="C714" i="28" s="1"/>
  <c r="E625" i="1"/>
  <c r="G625" i="1"/>
  <c r="AG626" i="1" s="1"/>
  <c r="H625" i="1"/>
  <c r="AH626" i="1" s="1"/>
  <c r="I625" i="1"/>
  <c r="G626" i="19" s="1"/>
  <c r="G714" i="28" s="1"/>
  <c r="J625" i="1"/>
  <c r="AU626" i="1" s="1"/>
  <c r="K625" i="1"/>
  <c r="I626" i="19" s="1"/>
  <c r="I712" i="28" s="1"/>
  <c r="M625" i="1"/>
  <c r="AJ626" i="1" s="1"/>
  <c r="N625" i="1"/>
  <c r="AW626" i="1" s="1"/>
  <c r="O625" i="1"/>
  <c r="AH350" i="38"/>
  <c r="AH376" i="38"/>
  <c r="AH329" i="38"/>
  <c r="AH365" i="38"/>
  <c r="AH317" i="38"/>
  <c r="AH383" i="38"/>
  <c r="AF390" i="38"/>
  <c r="AI390" i="38" s="1"/>
  <c r="AF391" i="38"/>
  <c r="AI391" i="38" s="1"/>
  <c r="AF392" i="38"/>
  <c r="AI392" i="38" s="1"/>
  <c r="AF393" i="38"/>
  <c r="AF394" i="38"/>
  <c r="AI394" i="38" s="1"/>
  <c r="AF395" i="38"/>
  <c r="AI395" i="38" s="1"/>
  <c r="AF396" i="38"/>
  <c r="AI396" i="38" s="1"/>
  <c r="N745" i="28" l="1"/>
  <c r="M745" i="28"/>
  <c r="M730" i="28"/>
  <c r="M737" i="28"/>
  <c r="N737" i="28"/>
  <c r="N723" i="28"/>
  <c r="M726" i="28"/>
  <c r="K633" i="22"/>
  <c r="L722" i="28"/>
  <c r="L729" i="28" s="1"/>
  <c r="M725" i="28"/>
  <c r="H633" i="22"/>
  <c r="G729" i="28"/>
  <c r="F729" i="28"/>
  <c r="N725" i="28"/>
  <c r="I633" i="23"/>
  <c r="AN629" i="1"/>
  <c r="H634" i="21"/>
  <c r="H634" i="22"/>
  <c r="H722" i="28"/>
  <c r="H729" i="28" s="1"/>
  <c r="AO633" i="1"/>
  <c r="BA633" i="1"/>
  <c r="J634" i="22"/>
  <c r="K722" i="28"/>
  <c r="K729" i="28" s="1"/>
  <c r="J634" i="21"/>
  <c r="B633" i="23"/>
  <c r="B634" i="22"/>
  <c r="B722" i="28"/>
  <c r="B729" i="28" s="1"/>
  <c r="B634" i="21"/>
  <c r="I634" i="21"/>
  <c r="J722" i="28"/>
  <c r="J729" i="28" s="1"/>
  <c r="I634" i="22"/>
  <c r="K634" i="22"/>
  <c r="AN633" i="1"/>
  <c r="E634" i="22"/>
  <c r="N724" i="28"/>
  <c r="M724" i="28"/>
  <c r="E634" i="21"/>
  <c r="M727" i="28"/>
  <c r="N727" i="28"/>
  <c r="N722" i="28"/>
  <c r="D729" i="28"/>
  <c r="E722" i="28"/>
  <c r="E729" i="28" s="1"/>
  <c r="H631" i="21"/>
  <c r="J628" i="22"/>
  <c r="F628" i="21"/>
  <c r="AN630" i="1"/>
  <c r="F628" i="22"/>
  <c r="D633" i="22"/>
  <c r="H633" i="21"/>
  <c r="D720" i="28"/>
  <c r="N720" i="28" s="1"/>
  <c r="F716" i="28"/>
  <c r="J717" i="28"/>
  <c r="F720" i="28"/>
  <c r="F629" i="21"/>
  <c r="AN627" i="1"/>
  <c r="K716" i="28"/>
  <c r="E629" i="22"/>
  <c r="E630" i="22"/>
  <c r="J629" i="21"/>
  <c r="E716" i="28"/>
  <c r="H629" i="22"/>
  <c r="E630" i="21"/>
  <c r="C721" i="28"/>
  <c r="N629" i="19"/>
  <c r="O630" i="19"/>
  <c r="E717" i="28"/>
  <c r="E629" i="21"/>
  <c r="I630" i="21"/>
  <c r="J628" i="21"/>
  <c r="F629" i="22"/>
  <c r="AI626" i="1"/>
  <c r="H718" i="28"/>
  <c r="F633" i="21"/>
  <c r="AT626" i="1"/>
  <c r="I630" i="22"/>
  <c r="AN631" i="1"/>
  <c r="G629" i="22"/>
  <c r="H628" i="23"/>
  <c r="G629" i="21"/>
  <c r="F715" i="28"/>
  <c r="J715" i="28"/>
  <c r="O628" i="19"/>
  <c r="I628" i="22"/>
  <c r="B717" i="28"/>
  <c r="N716" i="28"/>
  <c r="D631" i="22"/>
  <c r="D718" i="28"/>
  <c r="D631" i="21"/>
  <c r="B631" i="23"/>
  <c r="C631" i="23"/>
  <c r="K718" i="28"/>
  <c r="H631" i="23"/>
  <c r="J631" i="21"/>
  <c r="J631" i="22"/>
  <c r="D630" i="23"/>
  <c r="F630" i="22"/>
  <c r="F717" i="28"/>
  <c r="F630" i="21"/>
  <c r="M632" i="19"/>
  <c r="E632" i="23"/>
  <c r="G632" i="21"/>
  <c r="G719" i="28"/>
  <c r="G633" i="22"/>
  <c r="G632" i="22"/>
  <c r="B627" i="22"/>
  <c r="K720" i="28"/>
  <c r="J633" i="21"/>
  <c r="J633" i="22"/>
  <c r="H633" i="23"/>
  <c r="B632" i="22"/>
  <c r="B719" i="28"/>
  <c r="B632" i="21"/>
  <c r="D629" i="22"/>
  <c r="G631" i="23"/>
  <c r="I631" i="21"/>
  <c r="I631" i="22"/>
  <c r="J718" i="28"/>
  <c r="B633" i="21"/>
  <c r="B633" i="22"/>
  <c r="B720" i="28"/>
  <c r="J719" i="28"/>
  <c r="G632" i="23"/>
  <c r="I632" i="22"/>
  <c r="O632" i="19"/>
  <c r="I632" i="21"/>
  <c r="D632" i="21"/>
  <c r="D632" i="22"/>
  <c r="C632" i="23"/>
  <c r="D719" i="28"/>
  <c r="B632" i="23"/>
  <c r="G628" i="23"/>
  <c r="B630" i="22"/>
  <c r="D632" i="23"/>
  <c r="F632" i="21"/>
  <c r="F632" i="22"/>
  <c r="F719" i="28"/>
  <c r="O633" i="19"/>
  <c r="I633" i="22"/>
  <c r="G633" i="23"/>
  <c r="J720" i="28"/>
  <c r="I633" i="21"/>
  <c r="Z625" i="1"/>
  <c r="AK626" i="1"/>
  <c r="J630" i="21"/>
  <c r="K717" i="28"/>
  <c r="H630" i="23"/>
  <c r="J630" i="22"/>
  <c r="D630" i="21"/>
  <c r="D717" i="28"/>
  <c r="B630" i="23"/>
  <c r="D630" i="22"/>
  <c r="C630" i="23"/>
  <c r="B718" i="28"/>
  <c r="B631" i="21"/>
  <c r="B631" i="22"/>
  <c r="AQ626" i="1"/>
  <c r="E720" i="28"/>
  <c r="E633" i="21"/>
  <c r="E633" i="22"/>
  <c r="K632" i="22"/>
  <c r="L719" i="28"/>
  <c r="K632" i="21"/>
  <c r="I632" i="23"/>
  <c r="G630" i="23"/>
  <c r="G633" i="21"/>
  <c r="AN628" i="1"/>
  <c r="N627" i="19"/>
  <c r="F627" i="23"/>
  <c r="K630" i="21"/>
  <c r="L717" i="28"/>
  <c r="I630" i="23"/>
  <c r="K630" i="22"/>
  <c r="G627" i="21"/>
  <c r="G627" i="22"/>
  <c r="H627" i="23"/>
  <c r="K715" i="28"/>
  <c r="BA629" i="1"/>
  <c r="AO629" i="1"/>
  <c r="L718" i="28"/>
  <c r="K631" i="22"/>
  <c r="I631" i="23"/>
  <c r="K631" i="21"/>
  <c r="L720" i="28"/>
  <c r="E631" i="23"/>
  <c r="B627" i="21"/>
  <c r="M633" i="19"/>
  <c r="O629" i="19"/>
  <c r="I629" i="22"/>
  <c r="G629" i="23"/>
  <c r="J716" i="28"/>
  <c r="I629" i="21"/>
  <c r="M630" i="19"/>
  <c r="G717" i="28"/>
  <c r="G630" i="22"/>
  <c r="E630" i="23"/>
  <c r="G630" i="21"/>
  <c r="J626" i="19"/>
  <c r="J712" i="28" s="1"/>
  <c r="AV626" i="1"/>
  <c r="D631" i="23"/>
  <c r="F631" i="21"/>
  <c r="F631" i="22"/>
  <c r="F718" i="28"/>
  <c r="AE626" i="1"/>
  <c r="G631" i="22"/>
  <c r="H719" i="28"/>
  <c r="F632" i="23"/>
  <c r="N632" i="19"/>
  <c r="H632" i="21"/>
  <c r="H632" i="22"/>
  <c r="D628" i="21"/>
  <c r="D628" i="22"/>
  <c r="D629" i="21"/>
  <c r="B628" i="23"/>
  <c r="C628" i="23"/>
  <c r="D715" i="28"/>
  <c r="N715" i="28" s="1"/>
  <c r="J632" i="22"/>
  <c r="K719" i="28"/>
  <c r="H632" i="23"/>
  <c r="J632" i="21"/>
  <c r="G631" i="21"/>
  <c r="F631" i="23"/>
  <c r="M628" i="19"/>
  <c r="G715" i="28"/>
  <c r="E628" i="23"/>
  <c r="G628" i="21"/>
  <c r="G628" i="22"/>
  <c r="G718" i="28"/>
  <c r="C627" i="22"/>
  <c r="D628" i="23"/>
  <c r="L626" i="19"/>
  <c r="K626" i="21" s="1"/>
  <c r="AX626" i="1"/>
  <c r="AL626" i="1"/>
  <c r="D626" i="19"/>
  <c r="E626" i="23" s="1"/>
  <c r="AF626" i="1"/>
  <c r="AR626" i="1"/>
  <c r="AS626" i="1"/>
  <c r="BA627" i="1"/>
  <c r="K629" i="21"/>
  <c r="K628" i="22"/>
  <c r="K628" i="21"/>
  <c r="L715" i="28"/>
  <c r="I628" i="23"/>
  <c r="K633" i="21"/>
  <c r="K629" i="22"/>
  <c r="B629" i="21"/>
  <c r="B629" i="22"/>
  <c r="B716" i="28"/>
  <c r="B629" i="23"/>
  <c r="G720" i="28"/>
  <c r="N628" i="19"/>
  <c r="H715" i="28"/>
  <c r="F628" i="23"/>
  <c r="H628" i="22"/>
  <c r="H628" i="21"/>
  <c r="H630" i="21"/>
  <c r="H717" i="28"/>
  <c r="F630" i="23"/>
  <c r="H630" i="22"/>
  <c r="N630" i="19"/>
  <c r="H716" i="28"/>
  <c r="C627" i="21"/>
  <c r="L716" i="28"/>
  <c r="H720" i="28"/>
  <c r="AO632" i="1"/>
  <c r="BA632" i="1"/>
  <c r="AO630" i="1"/>
  <c r="BA630" i="1"/>
  <c r="BA628" i="1"/>
  <c r="AO628" i="1"/>
  <c r="BA631" i="1"/>
  <c r="AN632" i="1"/>
  <c r="G625" i="22"/>
  <c r="BF619" i="1"/>
  <c r="AJ620" i="1"/>
  <c r="AG625" i="1"/>
  <c r="BB625" i="1"/>
  <c r="AC625" i="1"/>
  <c r="AI624" i="1"/>
  <c r="AA620" i="1"/>
  <c r="AZ620" i="1"/>
  <c r="Z619" i="1"/>
  <c r="BG625" i="1"/>
  <c r="BI625" i="1"/>
  <c r="AA624" i="1"/>
  <c r="AH624" i="1"/>
  <c r="AB622" i="1"/>
  <c r="AV625" i="1"/>
  <c r="AZ624" i="1"/>
  <c r="AQ625" i="1"/>
  <c r="AE625" i="1"/>
  <c r="Q622" i="1"/>
  <c r="R622" i="1" s="1"/>
  <c r="AA625" i="1"/>
  <c r="AK622" i="1"/>
  <c r="F621" i="19"/>
  <c r="BE625" i="1"/>
  <c r="AZ625" i="1"/>
  <c r="BG619" i="1"/>
  <c r="AI625" i="1"/>
  <c r="AS621" i="1"/>
  <c r="AS625" i="1"/>
  <c r="BC622" i="1"/>
  <c r="AJ621" i="1"/>
  <c r="AV622" i="1"/>
  <c r="AW621" i="1"/>
  <c r="AU620" i="1"/>
  <c r="AK625" i="1"/>
  <c r="BH623" i="1"/>
  <c r="AL622" i="1"/>
  <c r="AQ621" i="1"/>
  <c r="BB620" i="1"/>
  <c r="BH620" i="1"/>
  <c r="AJ625" i="1"/>
  <c r="BI624" i="1"/>
  <c r="AU624" i="1"/>
  <c r="AH623" i="1"/>
  <c r="AT622" i="1"/>
  <c r="AK621" i="1"/>
  <c r="AS620" i="1"/>
  <c r="BB622" i="1"/>
  <c r="BG621" i="1"/>
  <c r="BJ620" i="1"/>
  <c r="BG623" i="1"/>
  <c r="AW624" i="1"/>
  <c r="AF622" i="1"/>
  <c r="AO622" i="1" s="1"/>
  <c r="AK620" i="1"/>
  <c r="AZ619" i="1"/>
  <c r="BH625" i="1"/>
  <c r="AF624" i="1"/>
  <c r="AO624" i="1" s="1"/>
  <c r="BH624" i="1"/>
  <c r="BE623" i="1"/>
  <c r="AE623" i="1"/>
  <c r="AC622" i="1"/>
  <c r="AU622" i="1"/>
  <c r="BE621" i="1"/>
  <c r="AF620" i="1"/>
  <c r="AO620" i="1" s="1"/>
  <c r="AG620" i="1"/>
  <c r="B624" i="19"/>
  <c r="B624" i="21" s="1"/>
  <c r="AR625" i="1"/>
  <c r="AV623" i="1"/>
  <c r="R624" i="1"/>
  <c r="BG622" i="1"/>
  <c r="BH622" i="1"/>
  <c r="R620" i="1"/>
  <c r="BF625" i="1"/>
  <c r="Z624" i="1"/>
  <c r="AQ623" i="1"/>
  <c r="BE622" i="1"/>
  <c r="AA622" i="1"/>
  <c r="AR621" i="1"/>
  <c r="Z620" i="1"/>
  <c r="K622" i="19"/>
  <c r="J622" i="22" s="1"/>
  <c r="AL623" i="1"/>
  <c r="AG622" i="1"/>
  <c r="AB625" i="1"/>
  <c r="BG624" i="1"/>
  <c r="AX620" i="1"/>
  <c r="K626" i="19"/>
  <c r="AW625" i="1"/>
  <c r="BB624" i="1"/>
  <c r="Q623" i="1"/>
  <c r="R623" i="1" s="1"/>
  <c r="AG624" i="1"/>
  <c r="AX622" i="1"/>
  <c r="BB621" i="1"/>
  <c r="AW620" i="1"/>
  <c r="C625" i="22"/>
  <c r="C625" i="21"/>
  <c r="C711" i="28"/>
  <c r="D624" i="23"/>
  <c r="F624" i="21"/>
  <c r="F710" i="28"/>
  <c r="F624" i="22"/>
  <c r="L709" i="28"/>
  <c r="I623" i="23"/>
  <c r="K623" i="22"/>
  <c r="K623" i="21"/>
  <c r="K707" i="28"/>
  <c r="J621" i="21"/>
  <c r="J621" i="22"/>
  <c r="G626" i="21"/>
  <c r="G712" i="28"/>
  <c r="G626" i="22"/>
  <c r="O625" i="19"/>
  <c r="I625" i="21"/>
  <c r="J711" i="28"/>
  <c r="I625" i="22"/>
  <c r="C709" i="28"/>
  <c r="C623" i="22"/>
  <c r="C623" i="21"/>
  <c r="O621" i="19"/>
  <c r="B707" i="28"/>
  <c r="B621" i="21"/>
  <c r="B621" i="22"/>
  <c r="C712" i="28"/>
  <c r="D624" i="21"/>
  <c r="C624" i="23"/>
  <c r="D710" i="28"/>
  <c r="D624" i="22"/>
  <c r="G623" i="23"/>
  <c r="B623" i="22"/>
  <c r="B623" i="21"/>
  <c r="B709" i="28"/>
  <c r="C624" i="21"/>
  <c r="C710" i="28"/>
  <c r="C624" i="22"/>
  <c r="K622" i="21"/>
  <c r="L708" i="28"/>
  <c r="K622" i="22"/>
  <c r="B623" i="23"/>
  <c r="C623" i="23"/>
  <c r="C707" i="28"/>
  <c r="C621" i="21"/>
  <c r="C621" i="22"/>
  <c r="B708" i="28"/>
  <c r="B622" i="21"/>
  <c r="B622" i="22"/>
  <c r="B712" i="28"/>
  <c r="B626" i="21"/>
  <c r="B626" i="22"/>
  <c r="F624" i="23"/>
  <c r="E624" i="23"/>
  <c r="L707" i="28"/>
  <c r="K621" i="21"/>
  <c r="K621" i="22"/>
  <c r="C622" i="21"/>
  <c r="AH625" i="1"/>
  <c r="AS624" i="1"/>
  <c r="AT623" i="1"/>
  <c r="AB623" i="1"/>
  <c r="BF622" i="1"/>
  <c r="AS622" i="1"/>
  <c r="AE622" i="1"/>
  <c r="BI621" i="1"/>
  <c r="AV621" i="1"/>
  <c r="AE621" i="1"/>
  <c r="AI621" i="1"/>
  <c r="BI620" i="1"/>
  <c r="AC619" i="1"/>
  <c r="E626" i="19"/>
  <c r="L624" i="19"/>
  <c r="K625" i="22" s="1"/>
  <c r="H623" i="19"/>
  <c r="H624" i="21" s="1"/>
  <c r="E622" i="19"/>
  <c r="M622" i="19" s="1"/>
  <c r="H621" i="19"/>
  <c r="G625" i="21"/>
  <c r="I624" i="21"/>
  <c r="C626" i="22"/>
  <c r="C622" i="22"/>
  <c r="G624" i="23"/>
  <c r="AI393" i="38"/>
  <c r="BJ624" i="1"/>
  <c r="AK624" i="1"/>
  <c r="Z623" i="1"/>
  <c r="AR622" i="1"/>
  <c r="BH621" i="1"/>
  <c r="AU621" i="1"/>
  <c r="AC621" i="1"/>
  <c r="BG620" i="1"/>
  <c r="AI620" i="1"/>
  <c r="BH619" i="1"/>
  <c r="AB619" i="1"/>
  <c r="H625" i="19"/>
  <c r="K624" i="19"/>
  <c r="J625" i="22" s="1"/>
  <c r="G623" i="19"/>
  <c r="G710" i="28" s="1"/>
  <c r="D622" i="19"/>
  <c r="D623" i="21" s="1"/>
  <c r="G621" i="19"/>
  <c r="M621" i="19" s="1"/>
  <c r="J620" i="19"/>
  <c r="J707" i="28" s="1"/>
  <c r="AU625" i="1"/>
  <c r="BF623" i="1"/>
  <c r="BF621" i="1"/>
  <c r="Q619" i="1"/>
  <c r="R619" i="1" s="1"/>
  <c r="F625" i="19"/>
  <c r="E623" i="19"/>
  <c r="J622" i="19"/>
  <c r="D623" i="23"/>
  <c r="AH620" i="1"/>
  <c r="C626" i="21"/>
  <c r="C708" i="28"/>
  <c r="M625" i="19"/>
  <c r="D621" i="19"/>
  <c r="G621" i="23" s="1"/>
  <c r="AX624" i="1"/>
  <c r="AZ623" i="1"/>
  <c r="AG623" i="1"/>
  <c r="AJ624" i="1"/>
  <c r="AW622" i="1"/>
  <c r="AJ622" i="1"/>
  <c r="BD621" i="1"/>
  <c r="H626" i="19"/>
  <c r="H714" i="28" s="1"/>
  <c r="D625" i="19"/>
  <c r="H625" i="23" s="1"/>
  <c r="K623" i="19"/>
  <c r="H622" i="19"/>
  <c r="F620" i="19"/>
  <c r="G711" i="28"/>
  <c r="J710" i="28"/>
  <c r="AX623" i="1"/>
  <c r="AF623" i="1"/>
  <c r="AO623" i="1" s="1"/>
  <c r="AZ621" i="1"/>
  <c r="AH621" i="1"/>
  <c r="AL621" i="1"/>
  <c r="E620" i="19"/>
  <c r="E621" i="21" s="1"/>
  <c r="I624" i="22"/>
  <c r="BD625" i="1"/>
  <c r="AL625" i="1"/>
  <c r="BJ622" i="1"/>
  <c r="AQ622" i="1"/>
  <c r="AG621" i="1"/>
  <c r="F626" i="19"/>
  <c r="E624" i="19"/>
  <c r="N624" i="19" s="1"/>
  <c r="F622" i="19"/>
  <c r="F623" i="21" s="1"/>
  <c r="D620" i="19"/>
  <c r="I620" i="23" s="1"/>
  <c r="I713" i="28"/>
  <c r="BE619" i="1"/>
  <c r="Q625" i="1"/>
  <c r="R625" i="1" s="1"/>
  <c r="BF624" i="1"/>
  <c r="AE624" i="1"/>
  <c r="BD623" i="1"/>
  <c r="AU623" i="1"/>
  <c r="AK623" i="1"/>
  <c r="AI622" i="1"/>
  <c r="Z622" i="1"/>
  <c r="Q621" i="1"/>
  <c r="R621" i="1" s="1"/>
  <c r="BF620" i="1"/>
  <c r="AE620" i="1"/>
  <c r="BD619" i="1"/>
  <c r="AX625" i="1"/>
  <c r="AF625" i="1"/>
  <c r="BE624" i="1"/>
  <c r="AV624" i="1"/>
  <c r="AL624" i="1"/>
  <c r="AC624" i="1"/>
  <c r="BC623" i="1"/>
  <c r="AJ623" i="1"/>
  <c r="AA623" i="1"/>
  <c r="BI622" i="1"/>
  <c r="AH622" i="1"/>
  <c r="AX621" i="1"/>
  <c r="AF621" i="1"/>
  <c r="BE620" i="1"/>
  <c r="AV620" i="1"/>
  <c r="AL620" i="1"/>
  <c r="AC620" i="1"/>
  <c r="BC619" i="1"/>
  <c r="AA619" i="1"/>
  <c r="BD624" i="1"/>
  <c r="BJ623" i="1"/>
  <c r="AS623" i="1"/>
  <c r="AI623" i="1"/>
  <c r="AZ622" i="1"/>
  <c r="BB619" i="1"/>
  <c r="AB624" i="1"/>
  <c r="BB623" i="1"/>
  <c r="BD620" i="1"/>
  <c r="AB620" i="1"/>
  <c r="BJ619" i="1"/>
  <c r="BC624" i="1"/>
  <c r="AT624" i="1"/>
  <c r="BI623" i="1"/>
  <c r="AR623" i="1"/>
  <c r="BC620" i="1"/>
  <c r="AT620" i="1"/>
  <c r="BI619" i="1"/>
  <c r="BC625" i="1"/>
  <c r="AT625" i="1"/>
  <c r="AR624" i="1"/>
  <c r="BC621" i="1"/>
  <c r="AT621" i="1"/>
  <c r="AR620" i="1"/>
  <c r="BJ625" i="1"/>
  <c r="AQ624" i="1"/>
  <c r="AW623" i="1"/>
  <c r="BD622" i="1"/>
  <c r="BJ621" i="1"/>
  <c r="AQ620" i="1"/>
  <c r="AH371" i="38"/>
  <c r="AH378" i="38"/>
  <c r="AH386" i="38"/>
  <c r="AH342" i="38"/>
  <c r="AH374" i="38"/>
  <c r="AH385" i="38"/>
  <c r="AH384" i="38"/>
  <c r="AH380" i="38"/>
  <c r="AH382" i="38"/>
  <c r="B612" i="1"/>
  <c r="C612" i="1"/>
  <c r="C613" i="19" s="1"/>
  <c r="E612" i="1"/>
  <c r="D613" i="19" s="1"/>
  <c r="G612" i="1"/>
  <c r="H612" i="1"/>
  <c r="AB612" i="1" s="1"/>
  <c r="I612" i="1"/>
  <c r="G613" i="19" s="1"/>
  <c r="J612" i="1"/>
  <c r="H613" i="19" s="1"/>
  <c r="K612" i="1"/>
  <c r="I613" i="19" s="1"/>
  <c r="I698" i="28" s="1"/>
  <c r="M612" i="1"/>
  <c r="N612" i="1"/>
  <c r="O612" i="1"/>
  <c r="AC612" i="1" s="1"/>
  <c r="B613" i="1"/>
  <c r="C613" i="1"/>
  <c r="C614" i="19" s="1"/>
  <c r="E613" i="1"/>
  <c r="G613" i="1"/>
  <c r="E614" i="19" s="1"/>
  <c r="H613" i="1"/>
  <c r="I613" i="1"/>
  <c r="G614" i="19" s="1"/>
  <c r="J613" i="1"/>
  <c r="K613" i="1"/>
  <c r="I614" i="19" s="1"/>
  <c r="I699" i="28" s="1"/>
  <c r="M613" i="1"/>
  <c r="J614" i="19" s="1"/>
  <c r="N613" i="1"/>
  <c r="Z613" i="1" s="1"/>
  <c r="O613" i="1"/>
  <c r="B614" i="1"/>
  <c r="C614" i="1"/>
  <c r="C615" i="19" s="1"/>
  <c r="E614" i="1"/>
  <c r="G614" i="1"/>
  <c r="E615" i="19" s="1"/>
  <c r="H614" i="1"/>
  <c r="F615" i="19" s="1"/>
  <c r="I614" i="1"/>
  <c r="G615" i="19" s="1"/>
  <c r="J614" i="1"/>
  <c r="H615" i="19" s="1"/>
  <c r="K614" i="1"/>
  <c r="I615" i="19" s="1"/>
  <c r="I700" i="28" s="1"/>
  <c r="M614" i="1"/>
  <c r="N614" i="1"/>
  <c r="O614" i="1"/>
  <c r="AC614" i="1" s="1"/>
  <c r="B615" i="1"/>
  <c r="B616" i="19" s="1"/>
  <c r="C615" i="1"/>
  <c r="C616" i="19" s="1"/>
  <c r="E615" i="1"/>
  <c r="G615" i="1"/>
  <c r="H615" i="1"/>
  <c r="I615" i="1"/>
  <c r="J615" i="1"/>
  <c r="H616" i="19" s="1"/>
  <c r="K615" i="1"/>
  <c r="I616" i="19" s="1"/>
  <c r="I701" i="28" s="1"/>
  <c r="M615" i="1"/>
  <c r="J616" i="19" s="1"/>
  <c r="N615" i="1"/>
  <c r="Z615" i="1" s="1"/>
  <c r="O615" i="1"/>
  <c r="AC615" i="1" s="1"/>
  <c r="B616" i="1"/>
  <c r="B617" i="19" s="1"/>
  <c r="C616" i="1"/>
  <c r="C617" i="19" s="1"/>
  <c r="E616" i="1"/>
  <c r="D617" i="19" s="1"/>
  <c r="G616" i="1"/>
  <c r="H616" i="1"/>
  <c r="F617" i="19" s="1"/>
  <c r="I616" i="1"/>
  <c r="J616" i="1"/>
  <c r="H617" i="19" s="1"/>
  <c r="K616" i="1"/>
  <c r="I617" i="19" s="1"/>
  <c r="I702" i="28" s="1"/>
  <c r="M616" i="1"/>
  <c r="AA616" i="1" s="1"/>
  <c r="N616" i="1"/>
  <c r="O616" i="1"/>
  <c r="L617" i="19" s="1"/>
  <c r="B617" i="1"/>
  <c r="C617" i="1"/>
  <c r="C618" i="19" s="1"/>
  <c r="E617" i="1"/>
  <c r="G617" i="1"/>
  <c r="E618" i="19" s="1"/>
  <c r="H617" i="1"/>
  <c r="I617" i="1"/>
  <c r="G618" i="19" s="1"/>
  <c r="J617" i="1"/>
  <c r="K617" i="1"/>
  <c r="I618" i="19" s="1"/>
  <c r="I703" i="28" s="1"/>
  <c r="M617" i="1"/>
  <c r="N617" i="1"/>
  <c r="Z617" i="1" s="1"/>
  <c r="O617" i="1"/>
  <c r="AC617" i="1" s="1"/>
  <c r="B618" i="1"/>
  <c r="B619" i="19" s="1"/>
  <c r="B706" i="28" s="1"/>
  <c r="C618" i="1"/>
  <c r="C619" i="19" s="1"/>
  <c r="C620" i="21" s="1"/>
  <c r="E618" i="1"/>
  <c r="D619" i="19" s="1"/>
  <c r="G618" i="1"/>
  <c r="AG619" i="1" s="1"/>
  <c r="H618" i="1"/>
  <c r="F619" i="19" s="1"/>
  <c r="I618" i="1"/>
  <c r="J618" i="1"/>
  <c r="K618" i="1"/>
  <c r="I619" i="19" s="1"/>
  <c r="I704" i="28" s="1"/>
  <c r="M618" i="1"/>
  <c r="AA618" i="1" s="1"/>
  <c r="N618" i="1"/>
  <c r="O618" i="1"/>
  <c r="AF383" i="38"/>
  <c r="AF384" i="38"/>
  <c r="AF385" i="38"/>
  <c r="AF386" i="38"/>
  <c r="AF387" i="38"/>
  <c r="AF388" i="38"/>
  <c r="AI388" i="38" s="1"/>
  <c r="AF389" i="38"/>
  <c r="AI389" i="38" s="1"/>
  <c r="B605" i="1"/>
  <c r="B606" i="19" s="1"/>
  <c r="C605" i="1"/>
  <c r="C606" i="19" s="1"/>
  <c r="E605" i="1"/>
  <c r="G605" i="1"/>
  <c r="H605" i="1"/>
  <c r="I605" i="1"/>
  <c r="G606" i="19" s="1"/>
  <c r="J605" i="1"/>
  <c r="K605" i="1"/>
  <c r="I606" i="19" s="1"/>
  <c r="I690" i="28" s="1"/>
  <c r="M605" i="1"/>
  <c r="J606" i="19" s="1"/>
  <c r="N605" i="1"/>
  <c r="Z605" i="1" s="1"/>
  <c r="O605" i="1"/>
  <c r="AC605" i="1" s="1"/>
  <c r="B606" i="1"/>
  <c r="B607" i="19" s="1"/>
  <c r="C606" i="1"/>
  <c r="C607" i="19" s="1"/>
  <c r="E606" i="1"/>
  <c r="D607" i="19" s="1"/>
  <c r="G606" i="1"/>
  <c r="H606" i="1"/>
  <c r="Q606" i="1" s="1"/>
  <c r="I606" i="1"/>
  <c r="G607" i="19" s="1"/>
  <c r="J606" i="1"/>
  <c r="K606" i="1"/>
  <c r="I607" i="19" s="1"/>
  <c r="I691" i="28" s="1"/>
  <c r="M606" i="1"/>
  <c r="AA606" i="1" s="1"/>
  <c r="N606" i="1"/>
  <c r="O606" i="1"/>
  <c r="B607" i="1"/>
  <c r="C607" i="1"/>
  <c r="C608" i="19" s="1"/>
  <c r="E607" i="1"/>
  <c r="G607" i="1"/>
  <c r="E608" i="19" s="1"/>
  <c r="H607" i="1"/>
  <c r="Q607" i="1" s="1"/>
  <c r="I607" i="1"/>
  <c r="J607" i="1"/>
  <c r="K607" i="1"/>
  <c r="I608" i="19" s="1"/>
  <c r="I692" i="28" s="1"/>
  <c r="M607" i="1"/>
  <c r="N607" i="1"/>
  <c r="K608" i="19" s="1"/>
  <c r="O607" i="1"/>
  <c r="AC607" i="1" s="1"/>
  <c r="B608" i="1"/>
  <c r="C608" i="1"/>
  <c r="C609" i="19" s="1"/>
  <c r="E608" i="1"/>
  <c r="G608" i="1"/>
  <c r="H608" i="1"/>
  <c r="AB608" i="1" s="1"/>
  <c r="I608" i="1"/>
  <c r="G609" i="19" s="1"/>
  <c r="J608" i="1"/>
  <c r="H609" i="19" s="1"/>
  <c r="K608" i="1"/>
  <c r="I609" i="19" s="1"/>
  <c r="I693" i="28" s="1"/>
  <c r="M608" i="1"/>
  <c r="AA608" i="1" s="1"/>
  <c r="N608" i="1"/>
  <c r="Z608" i="1" s="1"/>
  <c r="O608" i="1"/>
  <c r="AC608" i="1" s="1"/>
  <c r="B609" i="1"/>
  <c r="C609" i="1"/>
  <c r="C610" i="19" s="1"/>
  <c r="E609" i="1"/>
  <c r="G609" i="1"/>
  <c r="E610" i="19" s="1"/>
  <c r="H609" i="1"/>
  <c r="F610" i="19" s="1"/>
  <c r="I609" i="1"/>
  <c r="G610" i="19" s="1"/>
  <c r="J609" i="1"/>
  <c r="K609" i="1"/>
  <c r="I610" i="19" s="1"/>
  <c r="I694" i="28" s="1"/>
  <c r="M609" i="1"/>
  <c r="N609" i="1"/>
  <c r="Z609" i="1" s="1"/>
  <c r="O609" i="1"/>
  <c r="AC609" i="1" s="1"/>
  <c r="B610" i="1"/>
  <c r="B611" i="19" s="1"/>
  <c r="C610" i="1"/>
  <c r="C611" i="19" s="1"/>
  <c r="E610" i="1"/>
  <c r="G610" i="1"/>
  <c r="H610" i="1"/>
  <c r="F611" i="19" s="1"/>
  <c r="I610" i="1"/>
  <c r="G611" i="19" s="1"/>
  <c r="J610" i="1"/>
  <c r="K610" i="1"/>
  <c r="I611" i="19" s="1"/>
  <c r="I695" i="28" s="1"/>
  <c r="M610" i="1"/>
  <c r="AA610" i="1" s="1"/>
  <c r="N610" i="1"/>
  <c r="Z610" i="1" s="1"/>
  <c r="O610" i="1"/>
  <c r="B611" i="1"/>
  <c r="B612" i="19" s="1"/>
  <c r="C611" i="1"/>
  <c r="C612" i="19" s="1"/>
  <c r="E611" i="1"/>
  <c r="G611" i="1"/>
  <c r="E612" i="19" s="1"/>
  <c r="H611" i="1"/>
  <c r="F612" i="19" s="1"/>
  <c r="I611" i="1"/>
  <c r="J611" i="1"/>
  <c r="K611" i="1"/>
  <c r="I612" i="19" s="1"/>
  <c r="I696" i="28" s="1"/>
  <c r="M611" i="1"/>
  <c r="AA611" i="1" s="1"/>
  <c r="N611" i="1"/>
  <c r="O611" i="1"/>
  <c r="AC611" i="1" s="1"/>
  <c r="AH377" i="38"/>
  <c r="AH314" i="38"/>
  <c r="AH326" i="38"/>
  <c r="AH331" i="38"/>
  <c r="AH368" i="38"/>
  <c r="AH322" i="38"/>
  <c r="AF376" i="38"/>
  <c r="AF377" i="38"/>
  <c r="AF378" i="38"/>
  <c r="AF379" i="38"/>
  <c r="AI379" i="38" s="1"/>
  <c r="AF380" i="38"/>
  <c r="AF381" i="38"/>
  <c r="AI381" i="38" s="1"/>
  <c r="AF382" i="38"/>
  <c r="AH373" i="38"/>
  <c r="AH335" i="38"/>
  <c r="AH336" i="38"/>
  <c r="AH337" i="38"/>
  <c r="AH372" i="38"/>
  <c r="AH343" i="38"/>
  <c r="AH349" i="38"/>
  <c r="AH321" i="38"/>
  <c r="AH351" i="38"/>
  <c r="AH370" i="38"/>
  <c r="AH369" i="38"/>
  <c r="AH323" i="38"/>
  <c r="AH325" i="38"/>
  <c r="AH363" i="38"/>
  <c r="AH367" i="38"/>
  <c r="B598" i="1"/>
  <c r="B599" i="19" s="1"/>
  <c r="C598" i="1"/>
  <c r="C599" i="19" s="1"/>
  <c r="E598" i="1"/>
  <c r="G598" i="1"/>
  <c r="E599" i="19" s="1"/>
  <c r="H598" i="1"/>
  <c r="F599" i="19" s="1"/>
  <c r="I598" i="1"/>
  <c r="G599" i="19" s="1"/>
  <c r="J598" i="1"/>
  <c r="K598" i="1"/>
  <c r="I599" i="19" s="1"/>
  <c r="I682" i="28" s="1"/>
  <c r="M598" i="1"/>
  <c r="N598" i="1"/>
  <c r="Z598" i="1" s="1"/>
  <c r="O598" i="1"/>
  <c r="AC598" i="1" s="1"/>
  <c r="B599" i="1"/>
  <c r="C599" i="1"/>
  <c r="C600" i="19" s="1"/>
  <c r="E599" i="1"/>
  <c r="G599" i="1"/>
  <c r="E600" i="19" s="1"/>
  <c r="H599" i="1"/>
  <c r="I599" i="1"/>
  <c r="J599" i="1"/>
  <c r="H600" i="19" s="1"/>
  <c r="K599" i="1"/>
  <c r="I600" i="19" s="1"/>
  <c r="I683" i="28" s="1"/>
  <c r="M599" i="1"/>
  <c r="AA599" i="1" s="1"/>
  <c r="N599" i="1"/>
  <c r="Z599" i="1" s="1"/>
  <c r="O599" i="1"/>
  <c r="L600" i="19" s="1"/>
  <c r="B600" i="1"/>
  <c r="C600" i="1"/>
  <c r="C601" i="19" s="1"/>
  <c r="E600" i="1"/>
  <c r="D601" i="19" s="1"/>
  <c r="G600" i="1"/>
  <c r="H600" i="1"/>
  <c r="I600" i="1"/>
  <c r="G601" i="19" s="1"/>
  <c r="J600" i="1"/>
  <c r="H601" i="19" s="1"/>
  <c r="K600" i="1"/>
  <c r="I601" i="19" s="1"/>
  <c r="I684" i="28" s="1"/>
  <c r="M600" i="1"/>
  <c r="J601" i="19" s="1"/>
  <c r="N600" i="1"/>
  <c r="K601" i="19" s="1"/>
  <c r="O600" i="1"/>
  <c r="AC600" i="1" s="1"/>
  <c r="B601" i="1"/>
  <c r="C601" i="1"/>
  <c r="C602" i="19" s="1"/>
  <c r="E601" i="1"/>
  <c r="D602" i="19" s="1"/>
  <c r="G601" i="1"/>
  <c r="E602" i="19" s="1"/>
  <c r="H601" i="1"/>
  <c r="I601" i="1"/>
  <c r="J601" i="1"/>
  <c r="K601" i="1"/>
  <c r="I602" i="19" s="1"/>
  <c r="I685" i="28" s="1"/>
  <c r="M601" i="1"/>
  <c r="AA601" i="1" s="1"/>
  <c r="N601" i="1"/>
  <c r="O601" i="1"/>
  <c r="L602" i="19" s="1"/>
  <c r="B602" i="1"/>
  <c r="C602" i="1"/>
  <c r="C603" i="19" s="1"/>
  <c r="E602" i="1"/>
  <c r="G602" i="1"/>
  <c r="H602" i="1"/>
  <c r="Q602" i="1" s="1"/>
  <c r="I602" i="1"/>
  <c r="G603" i="19" s="1"/>
  <c r="J602" i="1"/>
  <c r="K602" i="1"/>
  <c r="I603" i="19" s="1"/>
  <c r="I686" i="28" s="1"/>
  <c r="M602" i="1"/>
  <c r="AA602" i="1" s="1"/>
  <c r="N602" i="1"/>
  <c r="Z602" i="1" s="1"/>
  <c r="O602" i="1"/>
  <c r="AC602" i="1" s="1"/>
  <c r="B603" i="1"/>
  <c r="C603" i="1"/>
  <c r="C604" i="19" s="1"/>
  <c r="E603" i="1"/>
  <c r="G603" i="1"/>
  <c r="E604" i="19" s="1"/>
  <c r="H603" i="1"/>
  <c r="I603" i="1"/>
  <c r="G604" i="19" s="1"/>
  <c r="J603" i="1"/>
  <c r="H604" i="19" s="1"/>
  <c r="K603" i="1"/>
  <c r="I604" i="19" s="1"/>
  <c r="I687" i="28" s="1"/>
  <c r="M603" i="1"/>
  <c r="AA603" i="1" s="1"/>
  <c r="N603" i="1"/>
  <c r="Z603" i="1" s="1"/>
  <c r="O603" i="1"/>
  <c r="AC603" i="1" s="1"/>
  <c r="B604" i="1"/>
  <c r="B605" i="19" s="1"/>
  <c r="C604" i="1"/>
  <c r="C605" i="19" s="1"/>
  <c r="E604" i="1"/>
  <c r="G604" i="1"/>
  <c r="H604" i="1"/>
  <c r="I604" i="1"/>
  <c r="G605" i="19" s="1"/>
  <c r="J604" i="1"/>
  <c r="H605" i="19" s="1"/>
  <c r="K604" i="1"/>
  <c r="I605" i="19" s="1"/>
  <c r="I688" i="28" s="1"/>
  <c r="M604" i="1"/>
  <c r="J605" i="19" s="1"/>
  <c r="N604" i="1"/>
  <c r="K605" i="19" s="1"/>
  <c r="O604" i="1"/>
  <c r="AC604" i="1" s="1"/>
  <c r="AF369" i="38"/>
  <c r="AF370" i="38"/>
  <c r="AF371" i="38"/>
  <c r="AF372" i="38"/>
  <c r="AF373" i="38"/>
  <c r="AF374" i="38"/>
  <c r="AF375" i="38"/>
  <c r="AI382" i="38" l="1"/>
  <c r="AI386" i="38"/>
  <c r="M722" i="28"/>
  <c r="N729" i="28"/>
  <c r="M729" i="28"/>
  <c r="B710" i="28"/>
  <c r="M710" i="28" s="1"/>
  <c r="I626" i="21"/>
  <c r="I626" i="22"/>
  <c r="L712" i="28"/>
  <c r="M720" i="28"/>
  <c r="C626" i="23"/>
  <c r="H721" i="28"/>
  <c r="H626" i="23"/>
  <c r="F621" i="22"/>
  <c r="I626" i="23"/>
  <c r="G626" i="23"/>
  <c r="B626" i="23"/>
  <c r="J626" i="22"/>
  <c r="B721" i="28"/>
  <c r="G721" i="28"/>
  <c r="J627" i="22"/>
  <c r="F627" i="22"/>
  <c r="F714" i="28"/>
  <c r="F721" i="28" s="1"/>
  <c r="F627" i="21"/>
  <c r="M718" i="28"/>
  <c r="N718" i="28"/>
  <c r="M715" i="28"/>
  <c r="J627" i="21"/>
  <c r="I627" i="21"/>
  <c r="J714" i="28"/>
  <c r="J721" i="28" s="1"/>
  <c r="I627" i="22"/>
  <c r="H627" i="22"/>
  <c r="N717" i="28"/>
  <c r="M717" i="28"/>
  <c r="K627" i="21"/>
  <c r="L714" i="28"/>
  <c r="L721" i="28" s="1"/>
  <c r="K627" i="22"/>
  <c r="K714" i="28"/>
  <c r="K721" i="28" s="1"/>
  <c r="H627" i="21"/>
  <c r="AO626" i="1"/>
  <c r="BA626" i="1"/>
  <c r="AN626" i="1"/>
  <c r="M716" i="28"/>
  <c r="M626" i="19"/>
  <c r="E627" i="22"/>
  <c r="E714" i="28"/>
  <c r="E721" i="28" s="1"/>
  <c r="E627" i="21"/>
  <c r="K626" i="22"/>
  <c r="D627" i="21"/>
  <c r="D714" i="28"/>
  <c r="D627" i="22"/>
  <c r="N719" i="28"/>
  <c r="M719" i="28"/>
  <c r="BG613" i="1"/>
  <c r="N710" i="28"/>
  <c r="K712" i="28"/>
  <c r="G624" i="22"/>
  <c r="K711" i="28"/>
  <c r="B625" i="21"/>
  <c r="BA623" i="1"/>
  <c r="AR619" i="1"/>
  <c r="AS619" i="1"/>
  <c r="J622" i="21"/>
  <c r="AQ619" i="1"/>
  <c r="I621" i="21"/>
  <c r="AN620" i="1"/>
  <c r="AN624" i="1"/>
  <c r="K708" i="28"/>
  <c r="F709" i="28"/>
  <c r="J626" i="21"/>
  <c r="G708" i="28"/>
  <c r="AF619" i="1"/>
  <c r="AO619" i="1" s="1"/>
  <c r="E707" i="28"/>
  <c r="I621" i="22"/>
  <c r="E620" i="23"/>
  <c r="B620" i="22"/>
  <c r="C620" i="22"/>
  <c r="AT619" i="1"/>
  <c r="M620" i="19"/>
  <c r="F623" i="22"/>
  <c r="B620" i="21"/>
  <c r="E621" i="22"/>
  <c r="B624" i="23"/>
  <c r="N620" i="19"/>
  <c r="AJ619" i="1"/>
  <c r="D623" i="22"/>
  <c r="H624" i="22"/>
  <c r="B624" i="22"/>
  <c r="H710" i="28"/>
  <c r="B711" i="28"/>
  <c r="E622" i="23"/>
  <c r="B625" i="22"/>
  <c r="G622" i="21"/>
  <c r="AW619" i="1"/>
  <c r="AK619" i="1"/>
  <c r="B620" i="23"/>
  <c r="D620" i="21"/>
  <c r="C620" i="23"/>
  <c r="D620" i="22"/>
  <c r="D706" i="28"/>
  <c r="F706" i="28"/>
  <c r="D620" i="23"/>
  <c r="F620" i="21"/>
  <c r="F620" i="22"/>
  <c r="M623" i="19"/>
  <c r="G623" i="21"/>
  <c r="E623" i="23"/>
  <c r="G623" i="22"/>
  <c r="G709" i="28"/>
  <c r="E626" i="22"/>
  <c r="E712" i="28"/>
  <c r="E626" i="21"/>
  <c r="BA622" i="1"/>
  <c r="AN622" i="1"/>
  <c r="G624" i="21"/>
  <c r="I625" i="23"/>
  <c r="H620" i="23"/>
  <c r="AV619" i="1"/>
  <c r="F708" i="28"/>
  <c r="F622" i="21"/>
  <c r="F622" i="22"/>
  <c r="D622" i="23"/>
  <c r="H708" i="28"/>
  <c r="H622" i="21"/>
  <c r="H622" i="22"/>
  <c r="F622" i="23"/>
  <c r="N622" i="19"/>
  <c r="AN623" i="1"/>
  <c r="F707" i="28"/>
  <c r="H624" i="23"/>
  <c r="J624" i="21"/>
  <c r="J624" i="22"/>
  <c r="K710" i="28"/>
  <c r="H622" i="23"/>
  <c r="D712" i="28"/>
  <c r="N712" i="28" s="1"/>
  <c r="J625" i="21"/>
  <c r="G625" i="23"/>
  <c r="G622" i="22"/>
  <c r="E624" i="21"/>
  <c r="E710" i="28"/>
  <c r="E624" i="22"/>
  <c r="K709" i="28"/>
  <c r="H623" i="23"/>
  <c r="J623" i="22"/>
  <c r="J623" i="21"/>
  <c r="E625" i="23"/>
  <c r="O622" i="19"/>
  <c r="I622" i="21"/>
  <c r="J708" i="28"/>
  <c r="I622" i="22"/>
  <c r="G622" i="23"/>
  <c r="H625" i="21"/>
  <c r="H625" i="22"/>
  <c r="H711" i="28"/>
  <c r="F625" i="23"/>
  <c r="C706" i="28"/>
  <c r="C713" i="28" s="1"/>
  <c r="E625" i="22"/>
  <c r="D626" i="22"/>
  <c r="F626" i="21"/>
  <c r="F626" i="22"/>
  <c r="F712" i="28"/>
  <c r="D626" i="23"/>
  <c r="E625" i="21"/>
  <c r="H619" i="19"/>
  <c r="F619" i="23" s="1"/>
  <c r="AU619" i="1"/>
  <c r="AI619" i="1"/>
  <c r="B625" i="23"/>
  <c r="C625" i="23"/>
  <c r="D625" i="21"/>
  <c r="D625" i="22"/>
  <c r="D711" i="28"/>
  <c r="E623" i="21"/>
  <c r="E709" i="28"/>
  <c r="E623" i="22"/>
  <c r="I623" i="22"/>
  <c r="F625" i="22"/>
  <c r="F711" i="28"/>
  <c r="D625" i="23"/>
  <c r="F625" i="21"/>
  <c r="E711" i="28"/>
  <c r="AH619" i="1"/>
  <c r="D621" i="23"/>
  <c r="O620" i="19"/>
  <c r="G620" i="23"/>
  <c r="E622" i="22"/>
  <c r="E708" i="28"/>
  <c r="E622" i="21"/>
  <c r="L711" i="28"/>
  <c r="N625" i="19"/>
  <c r="D709" i="28"/>
  <c r="J709" i="28"/>
  <c r="H626" i="21"/>
  <c r="H626" i="22"/>
  <c r="H712" i="28"/>
  <c r="F626" i="23"/>
  <c r="N626" i="19"/>
  <c r="F621" i="21"/>
  <c r="H621" i="21"/>
  <c r="H621" i="22"/>
  <c r="F621" i="23"/>
  <c r="H707" i="28"/>
  <c r="M624" i="19"/>
  <c r="N621" i="19"/>
  <c r="O626" i="19"/>
  <c r="AE619" i="1"/>
  <c r="E621" i="23"/>
  <c r="G621" i="22"/>
  <c r="G707" i="28"/>
  <c r="G621" i="21"/>
  <c r="N623" i="19"/>
  <c r="H623" i="21"/>
  <c r="F623" i="23"/>
  <c r="H623" i="22"/>
  <c r="H709" i="28"/>
  <c r="D626" i="21"/>
  <c r="O623" i="19"/>
  <c r="L619" i="19"/>
  <c r="I619" i="23" s="1"/>
  <c r="AX619" i="1"/>
  <c r="AL619" i="1"/>
  <c r="B621" i="23"/>
  <c r="D707" i="28"/>
  <c r="N707" i="28" s="1"/>
  <c r="C621" i="23"/>
  <c r="D621" i="21"/>
  <c r="D621" i="22"/>
  <c r="D622" i="22"/>
  <c r="B622" i="23"/>
  <c r="C622" i="23"/>
  <c r="D708" i="28"/>
  <c r="D622" i="21"/>
  <c r="I624" i="23"/>
  <c r="K624" i="21"/>
  <c r="K624" i="22"/>
  <c r="L710" i="28"/>
  <c r="O624" i="19"/>
  <c r="I621" i="23"/>
  <c r="K625" i="21"/>
  <c r="I622" i="23"/>
  <c r="I623" i="21"/>
  <c r="F620" i="23"/>
  <c r="H621" i="23"/>
  <c r="AN621" i="1"/>
  <c r="AO621" i="1"/>
  <c r="BA621" i="1"/>
  <c r="AN625" i="1"/>
  <c r="AO625" i="1"/>
  <c r="BA625" i="1"/>
  <c r="BA624" i="1"/>
  <c r="BA620" i="1"/>
  <c r="BG616" i="1"/>
  <c r="AT614" i="1"/>
  <c r="AU617" i="1"/>
  <c r="AH615" i="1"/>
  <c r="BE615" i="1"/>
  <c r="AB614" i="1"/>
  <c r="AW613" i="1"/>
  <c r="BG610" i="1"/>
  <c r="L614" i="19"/>
  <c r="BE614" i="1"/>
  <c r="BI615" i="1"/>
  <c r="AF614" i="1"/>
  <c r="AO614" i="1" s="1"/>
  <c r="AW612" i="1"/>
  <c r="AV618" i="1"/>
  <c r="BG618" i="1"/>
  <c r="BG612" i="1"/>
  <c r="D614" i="19"/>
  <c r="E614" i="23" s="1"/>
  <c r="BE618" i="1"/>
  <c r="BI612" i="1"/>
  <c r="AZ618" i="1"/>
  <c r="BH617" i="1"/>
  <c r="BB617" i="1"/>
  <c r="BF613" i="1"/>
  <c r="C613" i="21"/>
  <c r="AH618" i="1"/>
  <c r="AF618" i="1"/>
  <c r="AO618" i="1" s="1"/>
  <c r="AC618" i="1"/>
  <c r="AE617" i="1"/>
  <c r="AT617" i="1"/>
  <c r="C702" i="28"/>
  <c r="AF617" i="1"/>
  <c r="AO617" i="1" s="1"/>
  <c r="BB616" i="1"/>
  <c r="AQ612" i="1"/>
  <c r="AA617" i="1"/>
  <c r="AL616" i="1"/>
  <c r="BG615" i="1"/>
  <c r="E615" i="22"/>
  <c r="AZ617" i="1"/>
  <c r="AI616" i="1"/>
  <c r="AZ615" i="1"/>
  <c r="BB614" i="1"/>
  <c r="BH612" i="1"/>
  <c r="K618" i="19"/>
  <c r="AB616" i="1"/>
  <c r="BF617" i="1"/>
  <c r="Q616" i="1"/>
  <c r="R616" i="1" s="1"/>
  <c r="BE616" i="1"/>
  <c r="BF616" i="1"/>
  <c r="AB618" i="1"/>
  <c r="M618" i="19"/>
  <c r="AE616" i="1"/>
  <c r="BD618" i="1"/>
  <c r="AQ616" i="1"/>
  <c r="H616" i="21"/>
  <c r="AX615" i="1"/>
  <c r="AX618" i="1"/>
  <c r="BH618" i="1"/>
  <c r="BE617" i="1"/>
  <c r="AZ616" i="1"/>
  <c r="AV615" i="1"/>
  <c r="BD614" i="1"/>
  <c r="BF614" i="1"/>
  <c r="AC613" i="1"/>
  <c r="BB612" i="1"/>
  <c r="C698" i="28"/>
  <c r="D618" i="19"/>
  <c r="D618" i="21" s="1"/>
  <c r="AX616" i="1"/>
  <c r="AF616" i="1"/>
  <c r="AO616" i="1" s="1"/>
  <c r="AJ615" i="1"/>
  <c r="AZ612" i="1"/>
  <c r="D616" i="19"/>
  <c r="D617" i="22" s="1"/>
  <c r="AT618" i="1"/>
  <c r="Q618" i="1"/>
  <c r="R618" i="1" s="1"/>
  <c r="AX617" i="1"/>
  <c r="AV616" i="1"/>
  <c r="BJ615" i="1"/>
  <c r="AS614" i="1"/>
  <c r="BH613" i="1"/>
  <c r="J617" i="19"/>
  <c r="AJ616" i="1"/>
  <c r="AG613" i="1"/>
  <c r="AR618" i="1"/>
  <c r="AR616" i="1"/>
  <c r="AC616" i="1"/>
  <c r="AA615" i="1"/>
  <c r="AS615" i="1"/>
  <c r="AH614" i="1"/>
  <c r="AQ614" i="1"/>
  <c r="E613" i="19"/>
  <c r="E613" i="21" s="1"/>
  <c r="BH614" i="1"/>
  <c r="BJ612" i="1"/>
  <c r="AH612" i="1"/>
  <c r="AL618" i="1"/>
  <c r="AR617" i="1"/>
  <c r="BD615" i="1"/>
  <c r="BC613" i="1"/>
  <c r="AF612" i="1"/>
  <c r="AO612" i="1" s="1"/>
  <c r="L618" i="19"/>
  <c r="L616" i="19"/>
  <c r="K617" i="21" s="1"/>
  <c r="K614" i="19"/>
  <c r="D619" i="23"/>
  <c r="H702" i="28"/>
  <c r="H617" i="22"/>
  <c r="F617" i="23"/>
  <c r="H617" i="21"/>
  <c r="N615" i="19"/>
  <c r="O614" i="19"/>
  <c r="F613" i="23"/>
  <c r="BI618" i="1"/>
  <c r="AS618" i="1"/>
  <c r="E619" i="19"/>
  <c r="Q617" i="1"/>
  <c r="R617" i="1" s="1"/>
  <c r="AB617" i="1"/>
  <c r="BC617" i="1"/>
  <c r="F618" i="19"/>
  <c r="F619" i="21" s="1"/>
  <c r="AH617" i="1"/>
  <c r="AI614" i="1"/>
  <c r="AQ613" i="1"/>
  <c r="AG612" i="1"/>
  <c r="G619" i="19"/>
  <c r="C699" i="28"/>
  <c r="C614" i="22"/>
  <c r="E617" i="19"/>
  <c r="E703" i="28" s="1"/>
  <c r="AG616" i="1"/>
  <c r="AS616" i="1"/>
  <c r="H616" i="22"/>
  <c r="H701" i="28"/>
  <c r="BC614" i="1"/>
  <c r="AI615" i="1"/>
  <c r="AU615" i="1"/>
  <c r="C703" i="28"/>
  <c r="M615" i="19"/>
  <c r="G700" i="28"/>
  <c r="B614" i="19"/>
  <c r="C618" i="21"/>
  <c r="C617" i="22"/>
  <c r="G615" i="22"/>
  <c r="C704" i="28"/>
  <c r="C619" i="22"/>
  <c r="B617" i="23"/>
  <c r="BH615" i="1"/>
  <c r="G616" i="19"/>
  <c r="AJ613" i="1"/>
  <c r="B619" i="23"/>
  <c r="C619" i="23"/>
  <c r="AW615" i="1"/>
  <c r="BC615" i="1"/>
  <c r="AH616" i="1"/>
  <c r="AB615" i="1"/>
  <c r="BB615" i="1"/>
  <c r="AS612" i="1"/>
  <c r="L613" i="19"/>
  <c r="AL612" i="1"/>
  <c r="AX612" i="1"/>
  <c r="AL613" i="1"/>
  <c r="AX613" i="1"/>
  <c r="C613" i="23"/>
  <c r="F616" i="19"/>
  <c r="F617" i="21" s="1"/>
  <c r="C619" i="21"/>
  <c r="C618" i="22"/>
  <c r="C617" i="23"/>
  <c r="D617" i="23"/>
  <c r="AJ617" i="1"/>
  <c r="J618" i="19"/>
  <c r="AV617" i="1"/>
  <c r="B618" i="19"/>
  <c r="B619" i="22" s="1"/>
  <c r="AQ617" i="1"/>
  <c r="AQ618" i="1"/>
  <c r="AE618" i="1"/>
  <c r="Q615" i="1"/>
  <c r="R615" i="1" s="1"/>
  <c r="AU614" i="1"/>
  <c r="BB613" i="1"/>
  <c r="AF613" i="1"/>
  <c r="AO613" i="1" s="1"/>
  <c r="AI613" i="1"/>
  <c r="BD613" i="1"/>
  <c r="AU613" i="1"/>
  <c r="AR612" i="1"/>
  <c r="AK612" i="1"/>
  <c r="BF612" i="1"/>
  <c r="K613" i="19"/>
  <c r="E616" i="19"/>
  <c r="O616" i="19" s="1"/>
  <c r="K619" i="19"/>
  <c r="BF618" i="1"/>
  <c r="I617" i="23"/>
  <c r="E700" i="28"/>
  <c r="E615" i="21"/>
  <c r="BJ616" i="1"/>
  <c r="AT615" i="1"/>
  <c r="L615" i="19"/>
  <c r="AL614" i="1"/>
  <c r="BG614" i="1"/>
  <c r="AX614" i="1"/>
  <c r="D615" i="19"/>
  <c r="E615" i="23" s="1"/>
  <c r="AZ614" i="1"/>
  <c r="AF615" i="1"/>
  <c r="AR614" i="1"/>
  <c r="AZ613" i="1"/>
  <c r="AE613" i="1"/>
  <c r="M614" i="19"/>
  <c r="G614" i="22"/>
  <c r="G699" i="28"/>
  <c r="G614" i="21"/>
  <c r="AV612" i="1"/>
  <c r="J613" i="19"/>
  <c r="J699" i="28" s="1"/>
  <c r="AA612" i="1"/>
  <c r="AJ612" i="1"/>
  <c r="BE612" i="1"/>
  <c r="AE612" i="1"/>
  <c r="B613" i="19"/>
  <c r="E613" i="23"/>
  <c r="C614" i="21"/>
  <c r="AG617" i="1"/>
  <c r="BI617" i="1"/>
  <c r="H618" i="19"/>
  <c r="AI618" i="1"/>
  <c r="AU618" i="1"/>
  <c r="AI617" i="1"/>
  <c r="BI616" i="1"/>
  <c r="AU616" i="1"/>
  <c r="BD616" i="1"/>
  <c r="K616" i="19"/>
  <c r="BF615" i="1"/>
  <c r="AW616" i="1"/>
  <c r="C701" i="28"/>
  <c r="C616" i="21"/>
  <c r="K615" i="19"/>
  <c r="Z614" i="1"/>
  <c r="C700" i="28"/>
  <c r="C615" i="22"/>
  <c r="Q613" i="1"/>
  <c r="R613" i="1" s="1"/>
  <c r="AB613" i="1"/>
  <c r="AT613" i="1"/>
  <c r="F614" i="19"/>
  <c r="F615" i="21" s="1"/>
  <c r="AH613" i="1"/>
  <c r="H614" i="19"/>
  <c r="C617" i="21"/>
  <c r="G615" i="21"/>
  <c r="C616" i="22"/>
  <c r="AV613" i="1"/>
  <c r="BE613" i="1"/>
  <c r="BJ618" i="1"/>
  <c r="Z618" i="1"/>
  <c r="BB618" i="1"/>
  <c r="BC618" i="1"/>
  <c r="BD617" i="1"/>
  <c r="G617" i="19"/>
  <c r="G618" i="21" s="1"/>
  <c r="BH616" i="1"/>
  <c r="AK615" i="1"/>
  <c r="AA614" i="1"/>
  <c r="J615" i="19"/>
  <c r="I616" i="22" s="1"/>
  <c r="AV614" i="1"/>
  <c r="BJ614" i="1"/>
  <c r="AE614" i="1"/>
  <c r="B615" i="19"/>
  <c r="B701" i="28" s="1"/>
  <c r="AE615" i="1"/>
  <c r="AQ615" i="1"/>
  <c r="AR613" i="1"/>
  <c r="AA613" i="1"/>
  <c r="BC612" i="1"/>
  <c r="AI612" i="1"/>
  <c r="BD612" i="1"/>
  <c r="AU612" i="1"/>
  <c r="B702" i="28"/>
  <c r="B617" i="21"/>
  <c r="B617" i="22"/>
  <c r="C615" i="21"/>
  <c r="C613" i="22"/>
  <c r="AW617" i="1"/>
  <c r="J619" i="19"/>
  <c r="I620" i="22" s="1"/>
  <c r="AI385" i="38"/>
  <c r="BG617" i="1"/>
  <c r="Q614" i="1"/>
  <c r="R614" i="1" s="1"/>
  <c r="BI614" i="1"/>
  <c r="AT612" i="1"/>
  <c r="Q612" i="1"/>
  <c r="R612" i="1" s="1"/>
  <c r="K617" i="19"/>
  <c r="AT616" i="1"/>
  <c r="F613" i="19"/>
  <c r="AS617" i="1"/>
  <c r="BI613" i="1"/>
  <c r="AI383" i="38"/>
  <c r="AI387" i="38"/>
  <c r="AI384" i="38"/>
  <c r="I705" i="28"/>
  <c r="AG614" i="1"/>
  <c r="AL617" i="1"/>
  <c r="BC616" i="1"/>
  <c r="AR615" i="1"/>
  <c r="AG618" i="1"/>
  <c r="AK616" i="1"/>
  <c r="AW618" i="1"/>
  <c r="AK617" i="1"/>
  <c r="Z616" i="1"/>
  <c r="AG615" i="1"/>
  <c r="AW614" i="1"/>
  <c r="AK613" i="1"/>
  <c r="Z612" i="1"/>
  <c r="AK618" i="1"/>
  <c r="BJ617" i="1"/>
  <c r="AK614" i="1"/>
  <c r="BJ613" i="1"/>
  <c r="AS613" i="1"/>
  <c r="AJ618" i="1"/>
  <c r="AL615" i="1"/>
  <c r="AJ614" i="1"/>
  <c r="BD609" i="1"/>
  <c r="AE609" i="1"/>
  <c r="AU606" i="1"/>
  <c r="AB611" i="1"/>
  <c r="BB611" i="1"/>
  <c r="BD610" i="1"/>
  <c r="F612" i="22"/>
  <c r="BH605" i="1"/>
  <c r="C609" i="22"/>
  <c r="AR607" i="1"/>
  <c r="BD605" i="1"/>
  <c r="BD611" i="1"/>
  <c r="AW610" i="1"/>
  <c r="BC611" i="1"/>
  <c r="AX611" i="1"/>
  <c r="AZ610" i="1"/>
  <c r="AX606" i="1"/>
  <c r="BG605" i="1"/>
  <c r="AW611" i="1"/>
  <c r="AE611" i="1"/>
  <c r="AB610" i="1"/>
  <c r="AQ609" i="1"/>
  <c r="AV607" i="1"/>
  <c r="AE608" i="1"/>
  <c r="BC605" i="1"/>
  <c r="BE605" i="1"/>
  <c r="AU608" i="1"/>
  <c r="AZ606" i="1"/>
  <c r="AZ605" i="1"/>
  <c r="Q611" i="1"/>
  <c r="R611" i="1" s="1"/>
  <c r="AU609" i="1"/>
  <c r="AG609" i="1"/>
  <c r="BI607" i="1"/>
  <c r="AV606" i="1"/>
  <c r="AA605" i="1"/>
  <c r="C608" i="21"/>
  <c r="BH607" i="1"/>
  <c r="B607" i="23"/>
  <c r="AR611" i="1"/>
  <c r="AI610" i="1"/>
  <c r="G695" i="28"/>
  <c r="BG606" i="1"/>
  <c r="AQ606" i="1"/>
  <c r="BF606" i="1"/>
  <c r="BE606" i="1"/>
  <c r="AG605" i="1"/>
  <c r="AI376" i="38"/>
  <c r="AT611" i="1"/>
  <c r="Q610" i="1"/>
  <c r="R610" i="1" s="1"/>
  <c r="BI610" i="1"/>
  <c r="AZ609" i="1"/>
  <c r="BD606" i="1"/>
  <c r="AG606" i="1"/>
  <c r="BJ605" i="1"/>
  <c r="AQ611" i="1"/>
  <c r="AU607" i="1"/>
  <c r="BC606" i="1"/>
  <c r="AE606" i="1"/>
  <c r="H611" i="19"/>
  <c r="AV611" i="1"/>
  <c r="AL606" i="1"/>
  <c r="AI375" i="38"/>
  <c r="AJ611" i="1"/>
  <c r="BE610" i="1"/>
  <c r="BJ609" i="1"/>
  <c r="AE610" i="1"/>
  <c r="AH607" i="1"/>
  <c r="BB606" i="1"/>
  <c r="AC606" i="1"/>
  <c r="G607" i="21"/>
  <c r="L607" i="19"/>
  <c r="F607" i="19"/>
  <c r="AB606" i="1"/>
  <c r="AI377" i="38"/>
  <c r="BH609" i="1"/>
  <c r="AI608" i="1"/>
  <c r="BI606" i="1"/>
  <c r="B612" i="22"/>
  <c r="BG611" i="1"/>
  <c r="BB609" i="1"/>
  <c r="AA609" i="1"/>
  <c r="AS608" i="1"/>
  <c r="AQ608" i="1"/>
  <c r="H607" i="19"/>
  <c r="AW609" i="1"/>
  <c r="AL608" i="1"/>
  <c r="BE607" i="1"/>
  <c r="L612" i="19"/>
  <c r="AX610" i="1"/>
  <c r="BB610" i="1"/>
  <c r="AV609" i="1"/>
  <c r="AK608" i="1"/>
  <c r="BC607" i="1"/>
  <c r="AS606" i="1"/>
  <c r="J612" i="19"/>
  <c r="K610" i="19"/>
  <c r="BH611" i="1"/>
  <c r="C611" i="21"/>
  <c r="AT609" i="1"/>
  <c r="C607" i="21"/>
  <c r="AQ605" i="1"/>
  <c r="K606" i="19"/>
  <c r="AI380" i="38"/>
  <c r="AZ611" i="1"/>
  <c r="AS609" i="1"/>
  <c r="BH608" i="1"/>
  <c r="AG608" i="1"/>
  <c r="AT608" i="1"/>
  <c r="AS607" i="1"/>
  <c r="AE605" i="1"/>
  <c r="AT605" i="1"/>
  <c r="D612" i="19"/>
  <c r="D613" i="22" s="1"/>
  <c r="C690" i="28"/>
  <c r="BF608" i="1"/>
  <c r="R607" i="1"/>
  <c r="AI378" i="38"/>
  <c r="AL610" i="1"/>
  <c r="BG609" i="1"/>
  <c r="G694" i="28"/>
  <c r="AW608" i="1"/>
  <c r="AZ608" i="1"/>
  <c r="Z607" i="1"/>
  <c r="AF605" i="1"/>
  <c r="AO605" i="1" s="1"/>
  <c r="J611" i="19"/>
  <c r="H608" i="19"/>
  <c r="C612" i="21"/>
  <c r="C696" i="28"/>
  <c r="B606" i="21"/>
  <c r="B606" i="22"/>
  <c r="B691" i="28"/>
  <c r="B607" i="21"/>
  <c r="B607" i="22"/>
  <c r="AS605" i="1"/>
  <c r="C694" i="28"/>
  <c r="F609" i="19"/>
  <c r="J608" i="19"/>
  <c r="B608" i="19"/>
  <c r="AS611" i="1"/>
  <c r="BI611" i="1"/>
  <c r="AV610" i="1"/>
  <c r="AH610" i="1"/>
  <c r="BC609" i="1"/>
  <c r="AB609" i="1"/>
  <c r="BG608" i="1"/>
  <c r="AV608" i="1"/>
  <c r="Q608" i="1"/>
  <c r="R608" i="1" s="1"/>
  <c r="BI608" i="1"/>
  <c r="BD607" i="1"/>
  <c r="AT607" i="1"/>
  <c r="AG607" i="1"/>
  <c r="AR606" i="1"/>
  <c r="AF606" i="1"/>
  <c r="AO606" i="1" s="1"/>
  <c r="BB605" i="1"/>
  <c r="AR605" i="1"/>
  <c r="AB605" i="1"/>
  <c r="K612" i="19"/>
  <c r="J610" i="19"/>
  <c r="B610" i="19"/>
  <c r="E609" i="19"/>
  <c r="E607" i="19"/>
  <c r="H606" i="19"/>
  <c r="D609" i="19"/>
  <c r="Z611" i="1"/>
  <c r="AR610" i="1"/>
  <c r="AF610" i="1"/>
  <c r="AO610" i="1" s="1"/>
  <c r="AJ609" i="1"/>
  <c r="Q609" i="1"/>
  <c r="R609" i="1" s="1"/>
  <c r="BI609" i="1"/>
  <c r="BE608" i="1"/>
  <c r="AH608" i="1"/>
  <c r="BB607" i="1"/>
  <c r="AQ607" i="1"/>
  <c r="AE607" i="1"/>
  <c r="BJ606" i="1"/>
  <c r="AX605" i="1"/>
  <c r="AJ605" i="1"/>
  <c r="Q605" i="1"/>
  <c r="R605" i="1" s="1"/>
  <c r="BI605" i="1"/>
  <c r="E611" i="19"/>
  <c r="H610" i="19"/>
  <c r="K609" i="19"/>
  <c r="G608" i="19"/>
  <c r="K607" i="19"/>
  <c r="F606" i="19"/>
  <c r="AU610" i="1"/>
  <c r="L609" i="19"/>
  <c r="C607" i="23"/>
  <c r="AQ610" i="1"/>
  <c r="AX609" i="1"/>
  <c r="AI609" i="1"/>
  <c r="BE609" i="1"/>
  <c r="BD608" i="1"/>
  <c r="AR608" i="1"/>
  <c r="AZ607" i="1"/>
  <c r="AB607" i="1"/>
  <c r="BH606" i="1"/>
  <c r="AW605" i="1"/>
  <c r="AI605" i="1"/>
  <c r="H612" i="19"/>
  <c r="L611" i="19"/>
  <c r="D611" i="19"/>
  <c r="J609" i="19"/>
  <c r="B609" i="19"/>
  <c r="F608" i="19"/>
  <c r="J607" i="19"/>
  <c r="E606" i="19"/>
  <c r="BH610" i="1"/>
  <c r="AG610" i="1"/>
  <c r="AF607" i="1"/>
  <c r="AO607" i="1" s="1"/>
  <c r="BJ611" i="1"/>
  <c r="AI611" i="1"/>
  <c r="AC610" i="1"/>
  <c r="AH609" i="1"/>
  <c r="BB608" i="1"/>
  <c r="AF608" i="1"/>
  <c r="AO608" i="1" s="1"/>
  <c r="BJ607" i="1"/>
  <c r="AX607" i="1"/>
  <c r="AK607" i="1"/>
  <c r="AA607" i="1"/>
  <c r="AW606" i="1"/>
  <c r="AK606" i="1"/>
  <c r="Z606" i="1"/>
  <c r="AT606" i="1"/>
  <c r="BF605" i="1"/>
  <c r="AV605" i="1"/>
  <c r="AH605" i="1"/>
  <c r="G612" i="19"/>
  <c r="G613" i="22" s="1"/>
  <c r="K611" i="19"/>
  <c r="L606" i="19"/>
  <c r="D606" i="19"/>
  <c r="AG611" i="1"/>
  <c r="AW607" i="1"/>
  <c r="R606" i="1"/>
  <c r="AU605" i="1"/>
  <c r="F696" i="28"/>
  <c r="L608" i="19"/>
  <c r="D608" i="19"/>
  <c r="C606" i="21"/>
  <c r="BF610" i="1"/>
  <c r="AK611" i="1"/>
  <c r="BG607" i="1"/>
  <c r="AJ607" i="1"/>
  <c r="AI606" i="1"/>
  <c r="BF611" i="1"/>
  <c r="AU611" i="1"/>
  <c r="AF611" i="1"/>
  <c r="AO611" i="1" s="1"/>
  <c r="AK610" i="1"/>
  <c r="AH611" i="1"/>
  <c r="BF609" i="1"/>
  <c r="AF609" i="1"/>
  <c r="BJ608" i="1"/>
  <c r="AX608" i="1"/>
  <c r="BF607" i="1"/>
  <c r="AI607" i="1"/>
  <c r="AH606" i="1"/>
  <c r="L610" i="19"/>
  <c r="D610" i="19"/>
  <c r="I697" i="28"/>
  <c r="F695" i="28"/>
  <c r="G611" i="21"/>
  <c r="C609" i="21"/>
  <c r="I606" i="21"/>
  <c r="C612" i="22"/>
  <c r="G610" i="22"/>
  <c r="C608" i="22"/>
  <c r="G606" i="22"/>
  <c r="B696" i="28"/>
  <c r="F612" i="21"/>
  <c r="C692" i="28"/>
  <c r="J690" i="28"/>
  <c r="B690" i="28"/>
  <c r="F611" i="21"/>
  <c r="F611" i="22"/>
  <c r="G610" i="21"/>
  <c r="G606" i="21"/>
  <c r="C611" i="22"/>
  <c r="C607" i="22"/>
  <c r="E607" i="23"/>
  <c r="C695" i="28"/>
  <c r="C693" i="28"/>
  <c r="C691" i="28"/>
  <c r="B612" i="21"/>
  <c r="G690" i="28"/>
  <c r="C610" i="22"/>
  <c r="C606" i="22"/>
  <c r="M610" i="19"/>
  <c r="C610" i="21"/>
  <c r="G611" i="22"/>
  <c r="G607" i="22"/>
  <c r="I606" i="22"/>
  <c r="G691" i="28"/>
  <c r="AK609" i="1"/>
  <c r="AK605" i="1"/>
  <c r="BE611" i="1"/>
  <c r="AL611" i="1"/>
  <c r="BC610" i="1"/>
  <c r="AT610" i="1"/>
  <c r="AJ610" i="1"/>
  <c r="AR609" i="1"/>
  <c r="AL607" i="1"/>
  <c r="AJ606" i="1"/>
  <c r="BJ610" i="1"/>
  <c r="AS610" i="1"/>
  <c r="AL609" i="1"/>
  <c r="BC608" i="1"/>
  <c r="AJ608" i="1"/>
  <c r="AL605" i="1"/>
  <c r="AI374" i="38"/>
  <c r="AH603" i="1"/>
  <c r="AI371" i="38"/>
  <c r="BD601" i="1"/>
  <c r="AR602" i="1"/>
  <c r="AH601" i="1"/>
  <c r="AI372" i="38"/>
  <c r="BI602" i="1"/>
  <c r="AQ601" i="1"/>
  <c r="AU601" i="1"/>
  <c r="AS599" i="1"/>
  <c r="BH599" i="1"/>
  <c r="AC601" i="1"/>
  <c r="AH599" i="1"/>
  <c r="AT599" i="1"/>
  <c r="BJ598" i="1"/>
  <c r="AG599" i="1"/>
  <c r="AA604" i="1"/>
  <c r="BH602" i="1"/>
  <c r="BI598" i="1"/>
  <c r="AB598" i="1"/>
  <c r="AR604" i="1"/>
  <c r="BG602" i="1"/>
  <c r="AU602" i="1"/>
  <c r="AZ600" i="1"/>
  <c r="AI373" i="38"/>
  <c r="AT603" i="1"/>
  <c r="AF602" i="1"/>
  <c r="AO602" i="1" s="1"/>
  <c r="AG602" i="1"/>
  <c r="BI599" i="1"/>
  <c r="Q598" i="1"/>
  <c r="R598" i="1" s="1"/>
  <c r="BG600" i="1"/>
  <c r="AZ602" i="1"/>
  <c r="AF600" i="1"/>
  <c r="AO600" i="1" s="1"/>
  <c r="AH600" i="1"/>
  <c r="AI369" i="38"/>
  <c r="AQ604" i="1"/>
  <c r="BG601" i="1"/>
  <c r="AB600" i="1"/>
  <c r="BJ603" i="1"/>
  <c r="AX602" i="1"/>
  <c r="AR601" i="1"/>
  <c r="BB600" i="1"/>
  <c r="AJ604" i="1"/>
  <c r="Q603" i="1"/>
  <c r="R603" i="1" s="1"/>
  <c r="AB601" i="1"/>
  <c r="AT604" i="1"/>
  <c r="BD603" i="1"/>
  <c r="Q600" i="1"/>
  <c r="R600" i="1" s="1"/>
  <c r="AI599" i="1"/>
  <c r="Z604" i="1"/>
  <c r="AK601" i="1"/>
  <c r="AR600" i="1"/>
  <c r="BC600" i="1"/>
  <c r="AT602" i="1"/>
  <c r="AT601" i="1"/>
  <c r="BG599" i="1"/>
  <c r="BG604" i="1"/>
  <c r="BH603" i="1"/>
  <c r="AS601" i="1"/>
  <c r="AX600" i="1"/>
  <c r="Z600" i="1"/>
  <c r="AW599" i="1"/>
  <c r="AE600" i="1"/>
  <c r="H603" i="19"/>
  <c r="BD604" i="1"/>
  <c r="BG603" i="1"/>
  <c r="BF601" i="1"/>
  <c r="AZ604" i="1"/>
  <c r="Q604" i="1"/>
  <c r="R604" i="1" s="1"/>
  <c r="BI604" i="1"/>
  <c r="BF603" i="1"/>
  <c r="AL601" i="1"/>
  <c r="AT600" i="1"/>
  <c r="AI604" i="1"/>
  <c r="AU604" i="1"/>
  <c r="AS603" i="1"/>
  <c r="R602" i="1"/>
  <c r="BC601" i="1"/>
  <c r="AI601" i="1"/>
  <c r="BH600" i="1"/>
  <c r="F601" i="19"/>
  <c r="BI603" i="1"/>
  <c r="AK602" i="1"/>
  <c r="AU600" i="1"/>
  <c r="BI600" i="1"/>
  <c r="BH598" i="1"/>
  <c r="AI603" i="1"/>
  <c r="BD602" i="1"/>
  <c r="AB602" i="1"/>
  <c r="AS602" i="1"/>
  <c r="BB601" i="1"/>
  <c r="AI600" i="1"/>
  <c r="AF599" i="1"/>
  <c r="AO599" i="1" s="1"/>
  <c r="K602" i="19"/>
  <c r="AW601" i="1"/>
  <c r="BD600" i="1"/>
  <c r="AG600" i="1"/>
  <c r="BJ599" i="1"/>
  <c r="AC599" i="1"/>
  <c r="AI370" i="38"/>
  <c r="Z601" i="1"/>
  <c r="C601" i="23"/>
  <c r="N600" i="19"/>
  <c r="C602" i="21"/>
  <c r="C684" i="28"/>
  <c r="C601" i="21"/>
  <c r="C601" i="22"/>
  <c r="C688" i="28"/>
  <c r="C605" i="21"/>
  <c r="C605" i="22"/>
  <c r="M604" i="19"/>
  <c r="G687" i="28"/>
  <c r="G604" i="21"/>
  <c r="G604" i="22"/>
  <c r="G601" i="23"/>
  <c r="C602" i="23"/>
  <c r="D602" i="21"/>
  <c r="D685" i="28"/>
  <c r="D602" i="22"/>
  <c r="N604" i="19"/>
  <c r="E600" i="21"/>
  <c r="E683" i="28"/>
  <c r="E600" i="22"/>
  <c r="I602" i="23"/>
  <c r="C686" i="28"/>
  <c r="C603" i="22"/>
  <c r="C603" i="21"/>
  <c r="H601" i="22"/>
  <c r="F601" i="23"/>
  <c r="H684" i="28"/>
  <c r="H601" i="21"/>
  <c r="C604" i="22"/>
  <c r="C604" i="21"/>
  <c r="C687" i="28"/>
  <c r="H601" i="23"/>
  <c r="H605" i="22"/>
  <c r="H688" i="28"/>
  <c r="H605" i="21"/>
  <c r="E601" i="23"/>
  <c r="C600" i="22"/>
  <c r="C600" i="21"/>
  <c r="C683" i="28"/>
  <c r="I689" i="28"/>
  <c r="G688" i="28"/>
  <c r="BE604" i="1"/>
  <c r="BB603" i="1"/>
  <c r="AE604" i="1"/>
  <c r="AW602" i="1"/>
  <c r="BJ601" i="1"/>
  <c r="AV601" i="1"/>
  <c r="AE601" i="1"/>
  <c r="BI601" i="1"/>
  <c r="AV599" i="1"/>
  <c r="F605" i="19"/>
  <c r="J604" i="19"/>
  <c r="B604" i="19"/>
  <c r="J602" i="19"/>
  <c r="B602" i="19"/>
  <c r="E601" i="19"/>
  <c r="C685" i="28"/>
  <c r="K604" i="19"/>
  <c r="B600" i="19"/>
  <c r="BC604" i="1"/>
  <c r="AZ603" i="1"/>
  <c r="AV602" i="1"/>
  <c r="BH601" i="1"/>
  <c r="AQ600" i="1"/>
  <c r="AA600" i="1"/>
  <c r="BG598" i="1"/>
  <c r="E605" i="19"/>
  <c r="F603" i="19"/>
  <c r="L601" i="19"/>
  <c r="M599" i="19"/>
  <c r="G605" i="21"/>
  <c r="C602" i="22"/>
  <c r="BB604" i="1"/>
  <c r="AH604" i="1"/>
  <c r="AX603" i="1"/>
  <c r="AG603" i="1"/>
  <c r="AE602" i="1"/>
  <c r="AH602" i="1"/>
  <c r="BF599" i="1"/>
  <c r="AR599" i="1"/>
  <c r="AE599" i="1"/>
  <c r="BF598" i="1"/>
  <c r="L605" i="19"/>
  <c r="D605" i="19"/>
  <c r="E603" i="19"/>
  <c r="H602" i="19"/>
  <c r="G600" i="19"/>
  <c r="L599" i="19"/>
  <c r="D599" i="19"/>
  <c r="J600" i="19"/>
  <c r="AG604" i="1"/>
  <c r="AW603" i="1"/>
  <c r="AF603" i="1"/>
  <c r="AO603" i="1" s="1"/>
  <c r="BF602" i="1"/>
  <c r="BE601" i="1"/>
  <c r="AJ600" i="1"/>
  <c r="BE599" i="1"/>
  <c r="AQ599" i="1"/>
  <c r="BE598" i="1"/>
  <c r="L603" i="19"/>
  <c r="D603" i="19"/>
  <c r="G602" i="19"/>
  <c r="B601" i="19"/>
  <c r="F600" i="19"/>
  <c r="K599" i="19"/>
  <c r="AB604" i="1"/>
  <c r="AE603" i="1"/>
  <c r="BE602" i="1"/>
  <c r="AQ602" i="1"/>
  <c r="BE600" i="1"/>
  <c r="BB599" i="1"/>
  <c r="Q599" i="1"/>
  <c r="R599" i="1" s="1"/>
  <c r="BD598" i="1"/>
  <c r="F604" i="19"/>
  <c r="K603" i="19"/>
  <c r="F602" i="19"/>
  <c r="J599" i="19"/>
  <c r="G605" i="22"/>
  <c r="AR603" i="1"/>
  <c r="AZ599" i="1"/>
  <c r="AL599" i="1"/>
  <c r="BD599" i="1"/>
  <c r="AZ598" i="1"/>
  <c r="AA598" i="1"/>
  <c r="J603" i="19"/>
  <c r="B603" i="19"/>
  <c r="D600" i="19"/>
  <c r="BH604" i="1"/>
  <c r="AQ603" i="1"/>
  <c r="AX599" i="1"/>
  <c r="L604" i="19"/>
  <c r="D604" i="19"/>
  <c r="K600" i="19"/>
  <c r="H599" i="19"/>
  <c r="AX604" i="1"/>
  <c r="AF604" i="1"/>
  <c r="BE603" i="1"/>
  <c r="AL603" i="1"/>
  <c r="AJ602" i="1"/>
  <c r="BC598" i="1"/>
  <c r="AW604" i="1"/>
  <c r="AU603" i="1"/>
  <c r="AK603" i="1"/>
  <c r="AB603" i="1"/>
  <c r="BJ602" i="1"/>
  <c r="BB602" i="1"/>
  <c r="AI602" i="1"/>
  <c r="AZ601" i="1"/>
  <c r="AG601" i="1"/>
  <c r="Q601" i="1"/>
  <c r="R601" i="1" s="1"/>
  <c r="BF600" i="1"/>
  <c r="AW600" i="1"/>
  <c r="AU599" i="1"/>
  <c r="AK599" i="1"/>
  <c r="AB599" i="1"/>
  <c r="BB598" i="1"/>
  <c r="AV603" i="1"/>
  <c r="BC602" i="1"/>
  <c r="BF604" i="1"/>
  <c r="AV604" i="1"/>
  <c r="AL604" i="1"/>
  <c r="BC603" i="1"/>
  <c r="AJ603" i="1"/>
  <c r="AX601" i="1"/>
  <c r="AF601" i="1"/>
  <c r="AV600" i="1"/>
  <c r="AL600" i="1"/>
  <c r="BC599" i="1"/>
  <c r="AJ599" i="1"/>
  <c r="AK604" i="1"/>
  <c r="AK600" i="1"/>
  <c r="AS604" i="1"/>
  <c r="BJ600" i="1"/>
  <c r="AS600" i="1"/>
  <c r="BJ604" i="1"/>
  <c r="AL602" i="1"/>
  <c r="AJ601" i="1"/>
  <c r="AH364" i="38"/>
  <c r="AH366" i="38"/>
  <c r="AH344" i="38"/>
  <c r="AH348" i="38"/>
  <c r="AH359" i="38"/>
  <c r="AH356" i="38"/>
  <c r="AH361" i="38"/>
  <c r="AH352" i="38"/>
  <c r="AH358" i="38"/>
  <c r="AH360" i="38"/>
  <c r="AH354" i="38"/>
  <c r="B591" i="1"/>
  <c r="B592" i="19" s="1"/>
  <c r="C591" i="1"/>
  <c r="C592" i="19" s="1"/>
  <c r="E591" i="1"/>
  <c r="G591" i="1"/>
  <c r="E592" i="19" s="1"/>
  <c r="H591" i="1"/>
  <c r="I591" i="1"/>
  <c r="J591" i="1"/>
  <c r="H592" i="19" s="1"/>
  <c r="K591" i="1"/>
  <c r="I592" i="19" s="1"/>
  <c r="I674" i="28" s="1"/>
  <c r="M591" i="1"/>
  <c r="N591" i="1"/>
  <c r="K592" i="19" s="1"/>
  <c r="O591" i="1"/>
  <c r="B592" i="1"/>
  <c r="B593" i="19" s="1"/>
  <c r="C592" i="1"/>
  <c r="C593" i="19" s="1"/>
  <c r="E592" i="1"/>
  <c r="G592" i="1"/>
  <c r="H592" i="1"/>
  <c r="Q592" i="1" s="1"/>
  <c r="I592" i="1"/>
  <c r="J592" i="1"/>
  <c r="K592" i="1"/>
  <c r="I593" i="19" s="1"/>
  <c r="I675" i="28" s="1"/>
  <c r="M592" i="1"/>
  <c r="J593" i="19" s="1"/>
  <c r="N592" i="1"/>
  <c r="Z592" i="1" s="1"/>
  <c r="O592" i="1"/>
  <c r="B593" i="1"/>
  <c r="C593" i="1"/>
  <c r="C594" i="19" s="1"/>
  <c r="E593" i="1"/>
  <c r="D594" i="19" s="1"/>
  <c r="G593" i="1"/>
  <c r="E594" i="19" s="1"/>
  <c r="H593" i="1"/>
  <c r="I593" i="1"/>
  <c r="J593" i="1"/>
  <c r="H594" i="19" s="1"/>
  <c r="K593" i="1"/>
  <c r="I594" i="19" s="1"/>
  <c r="I676" i="28" s="1"/>
  <c r="M593" i="1"/>
  <c r="AA593" i="1" s="1"/>
  <c r="N593" i="1"/>
  <c r="O593" i="1"/>
  <c r="B594" i="1"/>
  <c r="B595" i="19" s="1"/>
  <c r="C594" i="1"/>
  <c r="C595" i="19" s="1"/>
  <c r="E594" i="1"/>
  <c r="G594" i="1"/>
  <c r="E595" i="19" s="1"/>
  <c r="H594" i="1"/>
  <c r="F595" i="19" s="1"/>
  <c r="I594" i="1"/>
  <c r="G595" i="19" s="1"/>
  <c r="J594" i="1"/>
  <c r="H595" i="19" s="1"/>
  <c r="K594" i="1"/>
  <c r="I595" i="19" s="1"/>
  <c r="I677" i="28" s="1"/>
  <c r="M594" i="1"/>
  <c r="J595" i="19" s="1"/>
  <c r="N594" i="1"/>
  <c r="O594" i="1"/>
  <c r="AC594" i="1" s="1"/>
  <c r="B595" i="1"/>
  <c r="C595" i="1"/>
  <c r="C596" i="19" s="1"/>
  <c r="E595" i="1"/>
  <c r="D596" i="19" s="1"/>
  <c r="G595" i="1"/>
  <c r="H595" i="1"/>
  <c r="F596" i="19" s="1"/>
  <c r="I595" i="1"/>
  <c r="J595" i="1"/>
  <c r="H596" i="19" s="1"/>
  <c r="K595" i="1"/>
  <c r="I596" i="19" s="1"/>
  <c r="I678" i="28" s="1"/>
  <c r="M595" i="1"/>
  <c r="N595" i="1"/>
  <c r="K596" i="19" s="1"/>
  <c r="O595" i="1"/>
  <c r="AC595" i="1" s="1"/>
  <c r="B596" i="1"/>
  <c r="B597" i="19" s="1"/>
  <c r="C596" i="1"/>
  <c r="C597" i="19" s="1"/>
  <c r="E596" i="1"/>
  <c r="G596" i="1"/>
  <c r="H596" i="1"/>
  <c r="I596" i="1"/>
  <c r="G597" i="19" s="1"/>
  <c r="J596" i="1"/>
  <c r="K596" i="1"/>
  <c r="I597" i="19" s="1"/>
  <c r="I679" i="28" s="1"/>
  <c r="M596" i="1"/>
  <c r="J597" i="19" s="1"/>
  <c r="N596" i="1"/>
  <c r="O596" i="1"/>
  <c r="B597" i="1"/>
  <c r="C597" i="1"/>
  <c r="C598" i="19" s="1"/>
  <c r="C682" i="28" s="1"/>
  <c r="E597" i="1"/>
  <c r="AR598" i="1" s="1"/>
  <c r="G597" i="1"/>
  <c r="H597" i="1"/>
  <c r="I597" i="1"/>
  <c r="G598" i="19" s="1"/>
  <c r="J597" i="1"/>
  <c r="AU598" i="1" s="1"/>
  <c r="K597" i="1"/>
  <c r="I598" i="19" s="1"/>
  <c r="I680" i="28" s="1"/>
  <c r="M597" i="1"/>
  <c r="N597" i="1"/>
  <c r="O597" i="1"/>
  <c r="AC597" i="1" s="1"/>
  <c r="AF362" i="38"/>
  <c r="AI362" i="38" s="1"/>
  <c r="AF363" i="38"/>
  <c r="AI363" i="38" s="1"/>
  <c r="AF364" i="38"/>
  <c r="AF365" i="38"/>
  <c r="AI365" i="38" s="1"/>
  <c r="AF366" i="38"/>
  <c r="AF367" i="38"/>
  <c r="AI367" i="38" s="1"/>
  <c r="AF368" i="38"/>
  <c r="AI368" i="38" s="1"/>
  <c r="B713" i="28" l="1"/>
  <c r="N714" i="28"/>
  <c r="D721" i="28"/>
  <c r="M714" i="28"/>
  <c r="D699" i="28"/>
  <c r="N699" i="28" s="1"/>
  <c r="N619" i="19"/>
  <c r="M711" i="28"/>
  <c r="N711" i="28"/>
  <c r="K619" i="21"/>
  <c r="D713" i="28"/>
  <c r="N706" i="28"/>
  <c r="M706" i="28"/>
  <c r="H619" i="21"/>
  <c r="E706" i="28"/>
  <c r="E713" i="28" s="1"/>
  <c r="M707" i="28"/>
  <c r="I620" i="21"/>
  <c r="E620" i="22"/>
  <c r="N708" i="28"/>
  <c r="M708" i="28"/>
  <c r="AN619" i="1"/>
  <c r="BA619" i="1"/>
  <c r="E620" i="21"/>
  <c r="N709" i="28"/>
  <c r="M709" i="28"/>
  <c r="J706" i="28"/>
  <c r="J713" i="28" s="1"/>
  <c r="H620" i="21"/>
  <c r="H620" i="22"/>
  <c r="H706" i="28"/>
  <c r="H713" i="28" s="1"/>
  <c r="J620" i="21"/>
  <c r="J620" i="22"/>
  <c r="K706" i="28"/>
  <c r="K713" i="28" s="1"/>
  <c r="L706" i="28"/>
  <c r="L713" i="28" s="1"/>
  <c r="K620" i="21"/>
  <c r="K620" i="22"/>
  <c r="M712" i="28"/>
  <c r="G706" i="28"/>
  <c r="G713" i="28" s="1"/>
  <c r="G620" i="22"/>
  <c r="G620" i="21"/>
  <c r="F713" i="28"/>
  <c r="K616" i="21"/>
  <c r="G614" i="23"/>
  <c r="J614" i="21"/>
  <c r="I614" i="23"/>
  <c r="L703" i="28"/>
  <c r="E618" i="22"/>
  <c r="E613" i="22"/>
  <c r="D614" i="22"/>
  <c r="C616" i="23"/>
  <c r="AN617" i="1"/>
  <c r="B614" i="23"/>
  <c r="K619" i="22"/>
  <c r="L699" i="28"/>
  <c r="I616" i="23"/>
  <c r="D614" i="21"/>
  <c r="J702" i="28"/>
  <c r="D619" i="22"/>
  <c r="C614" i="23"/>
  <c r="I617" i="22"/>
  <c r="L704" i="28"/>
  <c r="G617" i="23"/>
  <c r="K618" i="22"/>
  <c r="K618" i="21"/>
  <c r="B619" i="21"/>
  <c r="J614" i="22"/>
  <c r="F617" i="22"/>
  <c r="AN613" i="1"/>
  <c r="AN616" i="1"/>
  <c r="F702" i="28"/>
  <c r="D616" i="22"/>
  <c r="H614" i="23"/>
  <c r="F616" i="23"/>
  <c r="I617" i="21"/>
  <c r="D617" i="21"/>
  <c r="K617" i="22"/>
  <c r="G616" i="23"/>
  <c r="B616" i="21"/>
  <c r="E618" i="21"/>
  <c r="G703" i="28"/>
  <c r="L702" i="28"/>
  <c r="BA616" i="1"/>
  <c r="B616" i="23"/>
  <c r="D702" i="28"/>
  <c r="N702" i="28" s="1"/>
  <c r="BA617" i="1"/>
  <c r="C618" i="23"/>
  <c r="C705" i="28"/>
  <c r="AN615" i="1"/>
  <c r="K699" i="28"/>
  <c r="J701" i="28"/>
  <c r="D704" i="28"/>
  <c r="N704" i="28" s="1"/>
  <c r="D618" i="22"/>
  <c r="D703" i="28"/>
  <c r="N703" i="28" s="1"/>
  <c r="E614" i="21"/>
  <c r="E699" i="28"/>
  <c r="E698" i="28"/>
  <c r="B618" i="23"/>
  <c r="E618" i="23"/>
  <c r="D701" i="28"/>
  <c r="N701" i="28" s="1"/>
  <c r="N613" i="19"/>
  <c r="E614" i="22"/>
  <c r="H618" i="23"/>
  <c r="I618" i="23"/>
  <c r="D619" i="21"/>
  <c r="M613" i="19"/>
  <c r="J684" i="28"/>
  <c r="D601" i="23"/>
  <c r="O610" i="19"/>
  <c r="N608" i="19"/>
  <c r="BA614" i="1"/>
  <c r="AN614" i="1"/>
  <c r="F614" i="22"/>
  <c r="F699" i="28"/>
  <c r="F614" i="21"/>
  <c r="D614" i="23"/>
  <c r="BA612" i="1"/>
  <c r="AN612" i="1"/>
  <c r="H619" i="23"/>
  <c r="J619" i="22"/>
  <c r="K704" i="28"/>
  <c r="J619" i="21"/>
  <c r="E701" i="28"/>
  <c r="E616" i="22"/>
  <c r="E616" i="21"/>
  <c r="D698" i="28"/>
  <c r="D615" i="23"/>
  <c r="N610" i="19"/>
  <c r="F607" i="23"/>
  <c r="D613" i="23"/>
  <c r="F613" i="22"/>
  <c r="F698" i="28"/>
  <c r="F613" i="21"/>
  <c r="B615" i="23"/>
  <c r="D700" i="28"/>
  <c r="N700" i="28" s="1"/>
  <c r="D615" i="22"/>
  <c r="C615" i="23"/>
  <c r="D615" i="21"/>
  <c r="BA618" i="1"/>
  <c r="AN618" i="1"/>
  <c r="K614" i="22"/>
  <c r="F615" i="22"/>
  <c r="E702" i="28"/>
  <c r="E617" i="22"/>
  <c r="E617" i="21"/>
  <c r="O617" i="19"/>
  <c r="F703" i="28"/>
  <c r="D618" i="23"/>
  <c r="F618" i="22"/>
  <c r="F618" i="21"/>
  <c r="H613" i="21"/>
  <c r="F619" i="22"/>
  <c r="E611" i="21"/>
  <c r="D601" i="21"/>
  <c r="G601" i="22"/>
  <c r="B602" i="23"/>
  <c r="J602" i="21"/>
  <c r="H617" i="23"/>
  <c r="K702" i="28"/>
  <c r="J617" i="21"/>
  <c r="J617" i="22"/>
  <c r="G619" i="23"/>
  <c r="J704" i="28"/>
  <c r="O619" i="19"/>
  <c r="I619" i="22"/>
  <c r="I619" i="21"/>
  <c r="O615" i="19"/>
  <c r="G615" i="23"/>
  <c r="J700" i="28"/>
  <c r="I615" i="22"/>
  <c r="I615" i="21"/>
  <c r="H703" i="28"/>
  <c r="H618" i="21"/>
  <c r="H618" i="22"/>
  <c r="N618" i="19"/>
  <c r="F618" i="23"/>
  <c r="H704" i="28"/>
  <c r="J618" i="21"/>
  <c r="M616" i="19"/>
  <c r="E616" i="23"/>
  <c r="G701" i="28"/>
  <c r="G616" i="22"/>
  <c r="G616" i="21"/>
  <c r="H698" i="28"/>
  <c r="F704" i="28"/>
  <c r="O601" i="19"/>
  <c r="G613" i="21"/>
  <c r="G698" i="28"/>
  <c r="H600" i="21"/>
  <c r="G603" i="21"/>
  <c r="E610" i="23"/>
  <c r="B611" i="23"/>
  <c r="H690" i="28"/>
  <c r="B692" i="28"/>
  <c r="I616" i="21"/>
  <c r="N614" i="19"/>
  <c r="H699" i="28"/>
  <c r="H614" i="22"/>
  <c r="H614" i="21"/>
  <c r="F614" i="23"/>
  <c r="H616" i="23"/>
  <c r="K701" i="28"/>
  <c r="J616" i="22"/>
  <c r="J616" i="21"/>
  <c r="K703" i="28"/>
  <c r="G613" i="23"/>
  <c r="I613" i="22"/>
  <c r="O613" i="19"/>
  <c r="J698" i="28"/>
  <c r="I613" i="21"/>
  <c r="BA613" i="1"/>
  <c r="B618" i="21"/>
  <c r="B703" i="28"/>
  <c r="B618" i="22"/>
  <c r="F700" i="28"/>
  <c r="M619" i="19"/>
  <c r="E619" i="23"/>
  <c r="G704" i="28"/>
  <c r="G619" i="22"/>
  <c r="G619" i="21"/>
  <c r="J618" i="22"/>
  <c r="H613" i="22"/>
  <c r="H615" i="22"/>
  <c r="K600" i="22"/>
  <c r="K684" i="28"/>
  <c r="E687" i="28"/>
  <c r="K602" i="22"/>
  <c r="E608" i="22"/>
  <c r="O608" i="19"/>
  <c r="C612" i="23"/>
  <c r="D607" i="23"/>
  <c r="I615" i="23"/>
  <c r="K615" i="22"/>
  <c r="K615" i="21"/>
  <c r="K616" i="22"/>
  <c r="L700" i="28"/>
  <c r="D613" i="21"/>
  <c r="E704" i="28"/>
  <c r="E619" i="21"/>
  <c r="E619" i="22"/>
  <c r="H615" i="21"/>
  <c r="H605" i="23"/>
  <c r="I605" i="22"/>
  <c r="J608" i="21"/>
  <c r="E609" i="21"/>
  <c r="O612" i="19"/>
  <c r="I607" i="23"/>
  <c r="K698" i="28"/>
  <c r="H613" i="23"/>
  <c r="J613" i="22"/>
  <c r="J613" i="21"/>
  <c r="O618" i="19"/>
  <c r="G618" i="23"/>
  <c r="J703" i="28"/>
  <c r="I618" i="21"/>
  <c r="I618" i="22"/>
  <c r="L698" i="28"/>
  <c r="I613" i="23"/>
  <c r="K613" i="22"/>
  <c r="K613" i="21"/>
  <c r="N616" i="19"/>
  <c r="I614" i="21"/>
  <c r="F615" i="23"/>
  <c r="G612" i="22"/>
  <c r="G682" i="28"/>
  <c r="B606" i="23"/>
  <c r="G608" i="22"/>
  <c r="B611" i="21"/>
  <c r="J606" i="22"/>
  <c r="B700" i="28"/>
  <c r="B615" i="22"/>
  <c r="B615" i="21"/>
  <c r="E617" i="23"/>
  <c r="M617" i="19"/>
  <c r="G617" i="22"/>
  <c r="G702" i="28"/>
  <c r="G618" i="22"/>
  <c r="G617" i="21"/>
  <c r="B616" i="22"/>
  <c r="H615" i="23"/>
  <c r="J615" i="22"/>
  <c r="J615" i="21"/>
  <c r="K700" i="28"/>
  <c r="D616" i="21"/>
  <c r="B698" i="28"/>
  <c r="B613" i="22"/>
  <c r="B613" i="21"/>
  <c r="BA615" i="1"/>
  <c r="AO615" i="1"/>
  <c r="B704" i="28"/>
  <c r="F701" i="28"/>
  <c r="D616" i="23"/>
  <c r="F616" i="21"/>
  <c r="F616" i="22"/>
  <c r="B613" i="23"/>
  <c r="B699" i="28"/>
  <c r="M699" i="28" s="1"/>
  <c r="B614" i="21"/>
  <c r="B614" i="22"/>
  <c r="L701" i="28"/>
  <c r="H619" i="22"/>
  <c r="I614" i="22"/>
  <c r="H700" i="28"/>
  <c r="N617" i="19"/>
  <c r="K614" i="21"/>
  <c r="L692" i="28"/>
  <c r="I612" i="23"/>
  <c r="F612" i="23"/>
  <c r="B695" i="28"/>
  <c r="E693" i="28"/>
  <c r="N609" i="19"/>
  <c r="J610" i="22"/>
  <c r="E609" i="22"/>
  <c r="E610" i="21"/>
  <c r="B612" i="23"/>
  <c r="AN609" i="1"/>
  <c r="M609" i="19"/>
  <c r="E610" i="22"/>
  <c r="F691" i="28"/>
  <c r="B611" i="22"/>
  <c r="AN610" i="1"/>
  <c r="E608" i="23"/>
  <c r="G608" i="21"/>
  <c r="D612" i="21"/>
  <c r="D612" i="22"/>
  <c r="J609" i="22"/>
  <c r="J610" i="21"/>
  <c r="D611" i="22"/>
  <c r="BA607" i="1"/>
  <c r="J606" i="21"/>
  <c r="K607" i="21"/>
  <c r="H609" i="22"/>
  <c r="O607" i="19"/>
  <c r="I612" i="21"/>
  <c r="E608" i="21"/>
  <c r="I608" i="23"/>
  <c r="BA609" i="1"/>
  <c r="G612" i="23"/>
  <c r="L693" i="28"/>
  <c r="G611" i="23"/>
  <c r="C606" i="23"/>
  <c r="I612" i="22"/>
  <c r="E694" i="28"/>
  <c r="J607" i="21"/>
  <c r="K612" i="22"/>
  <c r="K608" i="21"/>
  <c r="H611" i="23"/>
  <c r="K610" i="22"/>
  <c r="K607" i="22"/>
  <c r="E611" i="23"/>
  <c r="J609" i="21"/>
  <c r="K608" i="22"/>
  <c r="BA611" i="1"/>
  <c r="D612" i="23"/>
  <c r="L690" i="28"/>
  <c r="F690" i="28"/>
  <c r="K612" i="21"/>
  <c r="J696" i="28"/>
  <c r="H611" i="22"/>
  <c r="AN605" i="1"/>
  <c r="I607" i="21"/>
  <c r="AO609" i="1"/>
  <c r="K693" i="28"/>
  <c r="I608" i="22"/>
  <c r="D607" i="22"/>
  <c r="G607" i="23"/>
  <c r="O609" i="19"/>
  <c r="H692" i="28"/>
  <c r="K610" i="21"/>
  <c r="K611" i="21"/>
  <c r="L695" i="28"/>
  <c r="H608" i="21"/>
  <c r="AN611" i="1"/>
  <c r="I611" i="21"/>
  <c r="J695" i="28"/>
  <c r="K694" i="28"/>
  <c r="H693" i="28"/>
  <c r="K690" i="28"/>
  <c r="I610" i="21"/>
  <c r="E695" i="28"/>
  <c r="F606" i="21"/>
  <c r="BA605" i="1"/>
  <c r="H609" i="21"/>
  <c r="E606" i="22"/>
  <c r="M611" i="19"/>
  <c r="H607" i="23"/>
  <c r="E611" i="22"/>
  <c r="H608" i="22"/>
  <c r="I611" i="22"/>
  <c r="E612" i="21"/>
  <c r="M606" i="19"/>
  <c r="H607" i="22"/>
  <c r="J607" i="22"/>
  <c r="K691" i="28"/>
  <c r="G608" i="23"/>
  <c r="D692" i="28"/>
  <c r="N692" i="28" s="1"/>
  <c r="B608" i="23"/>
  <c r="D608" i="22"/>
  <c r="F692" i="28"/>
  <c r="D608" i="23"/>
  <c r="F608" i="21"/>
  <c r="F608" i="22"/>
  <c r="C609" i="23"/>
  <c r="D609" i="22"/>
  <c r="B609" i="23"/>
  <c r="D609" i="21"/>
  <c r="F609" i="22"/>
  <c r="F693" i="28"/>
  <c r="D609" i="23"/>
  <c r="F609" i="21"/>
  <c r="H608" i="23"/>
  <c r="E696" i="28"/>
  <c r="M612" i="19"/>
  <c r="G692" i="28"/>
  <c r="E609" i="23"/>
  <c r="G609" i="22"/>
  <c r="F606" i="23"/>
  <c r="H606" i="21"/>
  <c r="M607" i="19"/>
  <c r="H606" i="22"/>
  <c r="E607" i="22"/>
  <c r="AN606" i="1"/>
  <c r="BA606" i="1"/>
  <c r="B609" i="21"/>
  <c r="B609" i="22"/>
  <c r="B693" i="28"/>
  <c r="J608" i="22"/>
  <c r="F608" i="23"/>
  <c r="D608" i="21"/>
  <c r="C610" i="23"/>
  <c r="D610" i="21"/>
  <c r="D610" i="22"/>
  <c r="B610" i="23"/>
  <c r="D694" i="28"/>
  <c r="I609" i="21"/>
  <c r="J693" i="28"/>
  <c r="H694" i="28"/>
  <c r="H610" i="22"/>
  <c r="AN607" i="1"/>
  <c r="D610" i="23"/>
  <c r="M608" i="19"/>
  <c r="C608" i="23"/>
  <c r="D691" i="28"/>
  <c r="F609" i="23"/>
  <c r="BA608" i="1"/>
  <c r="H607" i="21"/>
  <c r="I610" i="23"/>
  <c r="L694" i="28"/>
  <c r="I606" i="23"/>
  <c r="I609" i="23"/>
  <c r="E607" i="21"/>
  <c r="H610" i="23"/>
  <c r="F611" i="23"/>
  <c r="AN608" i="1"/>
  <c r="F610" i="21"/>
  <c r="N606" i="19"/>
  <c r="K609" i="22"/>
  <c r="G612" i="21"/>
  <c r="H691" i="28"/>
  <c r="C611" i="23"/>
  <c r="I608" i="21"/>
  <c r="D606" i="23"/>
  <c r="E612" i="23"/>
  <c r="K611" i="22"/>
  <c r="L691" i="28"/>
  <c r="F610" i="23"/>
  <c r="H610" i="21"/>
  <c r="I609" i="22"/>
  <c r="K609" i="21"/>
  <c r="H606" i="23"/>
  <c r="O611" i="19"/>
  <c r="I611" i="23"/>
  <c r="N611" i="19"/>
  <c r="D696" i="28"/>
  <c r="N696" i="28" s="1"/>
  <c r="N607" i="19"/>
  <c r="F694" i="28"/>
  <c r="O606" i="19"/>
  <c r="I610" i="22"/>
  <c r="E692" i="28"/>
  <c r="G609" i="21"/>
  <c r="G696" i="28"/>
  <c r="D611" i="23"/>
  <c r="D693" i="28"/>
  <c r="N693" i="28" s="1"/>
  <c r="K692" i="28"/>
  <c r="E691" i="28"/>
  <c r="G609" i="23"/>
  <c r="K695" i="28"/>
  <c r="J611" i="21"/>
  <c r="J611" i="22"/>
  <c r="H695" i="28"/>
  <c r="H696" i="28"/>
  <c r="H612" i="22"/>
  <c r="N612" i="19"/>
  <c r="H612" i="21"/>
  <c r="H611" i="21"/>
  <c r="B610" i="21"/>
  <c r="B610" i="22"/>
  <c r="B694" i="28"/>
  <c r="F607" i="21"/>
  <c r="L696" i="28"/>
  <c r="E612" i="22"/>
  <c r="F610" i="22"/>
  <c r="E606" i="23"/>
  <c r="G610" i="23"/>
  <c r="J694" i="28"/>
  <c r="B608" i="22"/>
  <c r="B608" i="21"/>
  <c r="G693" i="28"/>
  <c r="D611" i="21"/>
  <c r="D607" i="21"/>
  <c r="F607" i="22"/>
  <c r="D695" i="28"/>
  <c r="N695" i="28" s="1"/>
  <c r="H609" i="23"/>
  <c r="I607" i="22"/>
  <c r="J691" i="28"/>
  <c r="J612" i="22"/>
  <c r="H612" i="23"/>
  <c r="K696" i="28"/>
  <c r="J612" i="21"/>
  <c r="J692" i="28"/>
  <c r="BA610" i="1"/>
  <c r="G606" i="23"/>
  <c r="C697" i="28"/>
  <c r="N605" i="19"/>
  <c r="E690" i="28"/>
  <c r="K606" i="21"/>
  <c r="E606" i="21"/>
  <c r="D606" i="21"/>
  <c r="K606" i="22"/>
  <c r="D606" i="22"/>
  <c r="D690" i="28"/>
  <c r="F606" i="22"/>
  <c r="BG593" i="1"/>
  <c r="AN602" i="1"/>
  <c r="AN600" i="1"/>
  <c r="N685" i="28"/>
  <c r="BA600" i="1"/>
  <c r="H603" i="22"/>
  <c r="H686" i="28"/>
  <c r="H604" i="21"/>
  <c r="M605" i="19"/>
  <c r="H603" i="21"/>
  <c r="E605" i="23"/>
  <c r="H604" i="22"/>
  <c r="C689" i="28"/>
  <c r="H602" i="23"/>
  <c r="H687" i="28"/>
  <c r="J602" i="22"/>
  <c r="AI366" i="38"/>
  <c r="AN604" i="1"/>
  <c r="G601" i="21"/>
  <c r="K685" i="28"/>
  <c r="AN599" i="1"/>
  <c r="BA599" i="1"/>
  <c r="G684" i="28"/>
  <c r="AI598" i="1"/>
  <c r="N601" i="19"/>
  <c r="E685" i="28"/>
  <c r="K600" i="21"/>
  <c r="F600" i="23"/>
  <c r="I600" i="23"/>
  <c r="I601" i="22"/>
  <c r="D684" i="28"/>
  <c r="N684" i="28" s="1"/>
  <c r="AK598" i="1"/>
  <c r="AW598" i="1"/>
  <c r="D605" i="23"/>
  <c r="F688" i="28"/>
  <c r="F605" i="21"/>
  <c r="F605" i="22"/>
  <c r="G686" i="28"/>
  <c r="E598" i="19"/>
  <c r="AG598" i="1"/>
  <c r="AN603" i="1"/>
  <c r="F599" i="23"/>
  <c r="N599" i="19"/>
  <c r="AL598" i="1"/>
  <c r="F683" i="28"/>
  <c r="D600" i="23"/>
  <c r="F600" i="21"/>
  <c r="F600" i="22"/>
  <c r="F684" i="28"/>
  <c r="N602" i="19"/>
  <c r="H602" i="21"/>
  <c r="F602" i="23"/>
  <c r="H602" i="22"/>
  <c r="H685" i="28"/>
  <c r="J604" i="22"/>
  <c r="K687" i="28"/>
  <c r="H604" i="23"/>
  <c r="J604" i="21"/>
  <c r="B604" i="22"/>
  <c r="B687" i="28"/>
  <c r="B604" i="21"/>
  <c r="L683" i="28"/>
  <c r="C599" i="22"/>
  <c r="G605" i="23"/>
  <c r="H600" i="22"/>
  <c r="AE598" i="1"/>
  <c r="AQ598" i="1"/>
  <c r="K604" i="22"/>
  <c r="K604" i="21"/>
  <c r="L687" i="28"/>
  <c r="I604" i="23"/>
  <c r="G599" i="21"/>
  <c r="D602" i="23"/>
  <c r="F602" i="22"/>
  <c r="F685" i="28"/>
  <c r="F602" i="21"/>
  <c r="D603" i="22"/>
  <c r="D686" i="28"/>
  <c r="C603" i="23"/>
  <c r="B603" i="23"/>
  <c r="D603" i="21"/>
  <c r="L688" i="28"/>
  <c r="K605" i="21"/>
  <c r="K605" i="22"/>
  <c r="I605" i="23"/>
  <c r="K601" i="21"/>
  <c r="L684" i="28"/>
  <c r="K601" i="22"/>
  <c r="I601" i="23"/>
  <c r="BA602" i="1"/>
  <c r="F605" i="23"/>
  <c r="O605" i="19"/>
  <c r="H683" i="28"/>
  <c r="M603" i="19"/>
  <c r="B684" i="28"/>
  <c r="B601" i="21"/>
  <c r="B601" i="22"/>
  <c r="D604" i="21"/>
  <c r="D604" i="22"/>
  <c r="D687" i="28"/>
  <c r="N687" i="28" s="1"/>
  <c r="B604" i="23"/>
  <c r="C604" i="23"/>
  <c r="AS598" i="1"/>
  <c r="D600" i="21"/>
  <c r="D600" i="22"/>
  <c r="C600" i="23"/>
  <c r="D683" i="28"/>
  <c r="N683" i="28" s="1"/>
  <c r="B600" i="23"/>
  <c r="K686" i="28"/>
  <c r="H603" i="23"/>
  <c r="J603" i="21"/>
  <c r="J603" i="22"/>
  <c r="BA603" i="1"/>
  <c r="L686" i="28"/>
  <c r="I603" i="23"/>
  <c r="K603" i="21"/>
  <c r="K603" i="22"/>
  <c r="F601" i="21"/>
  <c r="AF598" i="1"/>
  <c r="D603" i="23"/>
  <c r="F603" i="21"/>
  <c r="F603" i="22"/>
  <c r="F686" i="28"/>
  <c r="F601" i="22"/>
  <c r="L685" i="28"/>
  <c r="B688" i="28"/>
  <c r="G603" i="22"/>
  <c r="E603" i="22"/>
  <c r="E603" i="21"/>
  <c r="E686" i="28"/>
  <c r="AC593" i="1"/>
  <c r="B686" i="28"/>
  <c r="B603" i="21"/>
  <c r="B603" i="22"/>
  <c r="D604" i="23"/>
  <c r="F604" i="21"/>
  <c r="F604" i="22"/>
  <c r="F687" i="28"/>
  <c r="C599" i="23"/>
  <c r="B599" i="23"/>
  <c r="N603" i="19"/>
  <c r="E684" i="28"/>
  <c r="E601" i="21"/>
  <c r="E601" i="22"/>
  <c r="M601" i="19"/>
  <c r="E604" i="22"/>
  <c r="K602" i="21"/>
  <c r="B605" i="22"/>
  <c r="J605" i="22"/>
  <c r="B601" i="23"/>
  <c r="J600" i="22"/>
  <c r="H600" i="23"/>
  <c r="K683" i="28"/>
  <c r="J600" i="21"/>
  <c r="O604" i="19"/>
  <c r="J687" i="28"/>
  <c r="G604" i="23"/>
  <c r="I604" i="22"/>
  <c r="I604" i="21"/>
  <c r="O599" i="19"/>
  <c r="G599" i="23"/>
  <c r="D688" i="28"/>
  <c r="N688" i="28" s="1"/>
  <c r="D605" i="21"/>
  <c r="C605" i="23"/>
  <c r="D605" i="22"/>
  <c r="B605" i="23"/>
  <c r="AI364" i="38"/>
  <c r="AX598" i="1"/>
  <c r="O603" i="19"/>
  <c r="J686" i="28"/>
  <c r="G603" i="23"/>
  <c r="I603" i="21"/>
  <c r="I603" i="22"/>
  <c r="G599" i="22"/>
  <c r="I599" i="23"/>
  <c r="E688" i="28"/>
  <c r="E605" i="21"/>
  <c r="E605" i="22"/>
  <c r="B602" i="21"/>
  <c r="B602" i="22"/>
  <c r="B685" i="28"/>
  <c r="M685" i="28" s="1"/>
  <c r="E602" i="22"/>
  <c r="E604" i="21"/>
  <c r="C599" i="21"/>
  <c r="B605" i="21"/>
  <c r="F604" i="23"/>
  <c r="E599" i="23"/>
  <c r="E604" i="23"/>
  <c r="J605" i="21"/>
  <c r="E603" i="23"/>
  <c r="J601" i="21"/>
  <c r="J688" i="28"/>
  <c r="M602" i="19"/>
  <c r="E602" i="23"/>
  <c r="G602" i="22"/>
  <c r="G685" i="28"/>
  <c r="G602" i="21"/>
  <c r="AA597" i="1"/>
  <c r="AJ598" i="1"/>
  <c r="AV598" i="1"/>
  <c r="AT598" i="1"/>
  <c r="AH598" i="1"/>
  <c r="H599" i="23"/>
  <c r="O600" i="19"/>
  <c r="G600" i="23"/>
  <c r="I600" i="22"/>
  <c r="J683" i="28"/>
  <c r="I600" i="21"/>
  <c r="M600" i="19"/>
  <c r="G683" i="28"/>
  <c r="E600" i="23"/>
  <c r="G600" i="21"/>
  <c r="G600" i="22"/>
  <c r="B600" i="22"/>
  <c r="B683" i="28"/>
  <c r="B600" i="21"/>
  <c r="O602" i="19"/>
  <c r="I602" i="21"/>
  <c r="G602" i="23"/>
  <c r="I602" i="22"/>
  <c r="J685" i="28"/>
  <c r="E602" i="21"/>
  <c r="J601" i="22"/>
  <c r="I605" i="21"/>
  <c r="I601" i="21"/>
  <c r="K688" i="28"/>
  <c r="D599" i="23"/>
  <c r="D601" i="22"/>
  <c r="F603" i="23"/>
  <c r="AN601" i="1"/>
  <c r="AO601" i="1"/>
  <c r="BA601" i="1"/>
  <c r="BA604" i="1"/>
  <c r="AO604" i="1"/>
  <c r="BG594" i="1"/>
  <c r="AA596" i="1"/>
  <c r="BH594" i="1"/>
  <c r="R592" i="1"/>
  <c r="AI597" i="1"/>
  <c r="AV595" i="1"/>
  <c r="BH596" i="1"/>
  <c r="BJ591" i="1"/>
  <c r="AX594" i="1"/>
  <c r="J598" i="19"/>
  <c r="AQ594" i="1"/>
  <c r="AA592" i="1"/>
  <c r="N592" i="19"/>
  <c r="AZ592" i="1"/>
  <c r="BH591" i="1"/>
  <c r="J594" i="19"/>
  <c r="AB594" i="1"/>
  <c r="H598" i="19"/>
  <c r="C680" i="28"/>
  <c r="AE597" i="1"/>
  <c r="E597" i="19"/>
  <c r="AQ596" i="1"/>
  <c r="AT596" i="1"/>
  <c r="J596" i="19"/>
  <c r="AS597" i="1"/>
  <c r="L594" i="19"/>
  <c r="BJ593" i="1"/>
  <c r="J592" i="19"/>
  <c r="AQ595" i="1"/>
  <c r="AG594" i="1"/>
  <c r="BI593" i="1"/>
  <c r="AE594" i="1"/>
  <c r="BB593" i="1"/>
  <c r="B596" i="19"/>
  <c r="BJ597" i="1"/>
  <c r="AA594" i="1"/>
  <c r="AV593" i="1"/>
  <c r="AU592" i="1"/>
  <c r="B598" i="19"/>
  <c r="O595" i="19"/>
  <c r="B594" i="19"/>
  <c r="BI597" i="1"/>
  <c r="AU596" i="1"/>
  <c r="BI596" i="1"/>
  <c r="AH595" i="1"/>
  <c r="BD594" i="1"/>
  <c r="Q594" i="1"/>
  <c r="R594" i="1" s="1"/>
  <c r="AS593" i="1"/>
  <c r="BH593" i="1"/>
  <c r="AQ592" i="1"/>
  <c r="BI591" i="1"/>
  <c r="C598" i="21"/>
  <c r="AV597" i="1"/>
  <c r="BH597" i="1"/>
  <c r="AE595" i="1"/>
  <c r="AZ594" i="1"/>
  <c r="BE594" i="1"/>
  <c r="AI593" i="1"/>
  <c r="AB592" i="1"/>
  <c r="BH592" i="1"/>
  <c r="H597" i="19"/>
  <c r="F593" i="19"/>
  <c r="AJ594" i="1"/>
  <c r="AT597" i="1"/>
  <c r="F598" i="19"/>
  <c r="AH597" i="1"/>
  <c r="H596" i="22"/>
  <c r="H596" i="21"/>
  <c r="H678" i="28"/>
  <c r="F596" i="23"/>
  <c r="M595" i="19"/>
  <c r="C593" i="22"/>
  <c r="C593" i="21"/>
  <c r="C675" i="28"/>
  <c r="G598" i="21"/>
  <c r="G680" i="28"/>
  <c r="G598" i="22"/>
  <c r="Q596" i="1"/>
  <c r="R596" i="1" s="1"/>
  <c r="AB596" i="1"/>
  <c r="BH595" i="1"/>
  <c r="G596" i="19"/>
  <c r="F594" i="23"/>
  <c r="N594" i="19"/>
  <c r="B593" i="22"/>
  <c r="B593" i="21"/>
  <c r="B675" i="28"/>
  <c r="AH592" i="1"/>
  <c r="BB591" i="1"/>
  <c r="F592" i="19"/>
  <c r="BG597" i="1"/>
  <c r="L598" i="19"/>
  <c r="AR597" i="1"/>
  <c r="D598" i="19"/>
  <c r="D596" i="23"/>
  <c r="F596" i="22"/>
  <c r="F678" i="28"/>
  <c r="AT592" i="1"/>
  <c r="C596" i="23"/>
  <c r="C594" i="21"/>
  <c r="C594" i="22"/>
  <c r="AK597" i="1"/>
  <c r="BF597" i="1"/>
  <c r="Z597" i="1"/>
  <c r="AW597" i="1"/>
  <c r="K598" i="19"/>
  <c r="AL597" i="1"/>
  <c r="L597" i="19"/>
  <c r="AX596" i="1"/>
  <c r="BG596" i="1"/>
  <c r="AR596" i="1"/>
  <c r="D597" i="19"/>
  <c r="AF596" i="1"/>
  <c r="AO596" i="1" s="1"/>
  <c r="BJ595" i="1"/>
  <c r="AS595" i="1"/>
  <c r="E596" i="19"/>
  <c r="BI595" i="1"/>
  <c r="AT593" i="1"/>
  <c r="AT594" i="1"/>
  <c r="F594" i="19"/>
  <c r="AH593" i="1"/>
  <c r="L592" i="19"/>
  <c r="AC591" i="1"/>
  <c r="D592" i="19"/>
  <c r="C594" i="23"/>
  <c r="Z596" i="1"/>
  <c r="K597" i="19"/>
  <c r="C597" i="22"/>
  <c r="C597" i="21"/>
  <c r="C679" i="28"/>
  <c r="BG595" i="1"/>
  <c r="AL595" i="1"/>
  <c r="AR595" i="1"/>
  <c r="BD595" i="1"/>
  <c r="K595" i="19"/>
  <c r="Z594" i="1"/>
  <c r="AK594" i="1"/>
  <c r="C677" i="28"/>
  <c r="C595" i="22"/>
  <c r="BG591" i="1"/>
  <c r="Z591" i="1"/>
  <c r="BF591" i="1"/>
  <c r="F596" i="21"/>
  <c r="C598" i="22"/>
  <c r="H596" i="23"/>
  <c r="C678" i="28"/>
  <c r="C596" i="22"/>
  <c r="C596" i="21"/>
  <c r="AR593" i="1"/>
  <c r="BD593" i="1"/>
  <c r="BE591" i="1"/>
  <c r="F597" i="19"/>
  <c r="N595" i="19"/>
  <c r="H677" i="28"/>
  <c r="H595" i="21"/>
  <c r="H595" i="22"/>
  <c r="BB597" i="1"/>
  <c r="AZ596" i="1"/>
  <c r="BE595" i="1"/>
  <c r="AK593" i="1"/>
  <c r="BF593" i="1"/>
  <c r="K594" i="19"/>
  <c r="Z593" i="1"/>
  <c r="AW593" i="1"/>
  <c r="C676" i="28"/>
  <c r="AS592" i="1"/>
  <c r="E593" i="19"/>
  <c r="AG592" i="1"/>
  <c r="BD591" i="1"/>
  <c r="I681" i="28"/>
  <c r="BB595" i="1"/>
  <c r="AF594" i="1"/>
  <c r="AO594" i="1" s="1"/>
  <c r="BI594" i="1"/>
  <c r="AU594" i="1"/>
  <c r="BC594" i="1"/>
  <c r="AI595" i="1"/>
  <c r="AL593" i="1"/>
  <c r="L593" i="19"/>
  <c r="AX592" i="1"/>
  <c r="BG592" i="1"/>
  <c r="AR592" i="1"/>
  <c r="D593" i="19"/>
  <c r="AF592" i="1"/>
  <c r="AO592" i="1" s="1"/>
  <c r="BD592" i="1"/>
  <c r="L596" i="19"/>
  <c r="E677" i="28"/>
  <c r="E595" i="22"/>
  <c r="E595" i="21"/>
  <c r="G593" i="19"/>
  <c r="C595" i="21"/>
  <c r="BE597" i="1"/>
  <c r="AG595" i="1"/>
  <c r="BE593" i="1"/>
  <c r="K593" i="19"/>
  <c r="G592" i="19"/>
  <c r="BD597" i="1"/>
  <c r="BD596" i="1"/>
  <c r="AE593" i="1"/>
  <c r="BI592" i="1"/>
  <c r="AS596" i="1"/>
  <c r="AH596" i="1"/>
  <c r="H593" i="19"/>
  <c r="AK596" i="1"/>
  <c r="AJ592" i="1"/>
  <c r="L595" i="19"/>
  <c r="D595" i="19"/>
  <c r="AZ597" i="1"/>
  <c r="AJ596" i="1"/>
  <c r="G594" i="19"/>
  <c r="AQ597" i="1"/>
  <c r="Q597" i="1"/>
  <c r="R597" i="1" s="1"/>
  <c r="AW596" i="1"/>
  <c r="AE596" i="1"/>
  <c r="AB595" i="1"/>
  <c r="BB594" i="1"/>
  <c r="AQ593" i="1"/>
  <c r="BF592" i="1"/>
  <c r="AW595" i="1"/>
  <c r="AG597" i="1"/>
  <c r="BF596" i="1"/>
  <c r="AU595" i="1"/>
  <c r="AK595" i="1"/>
  <c r="BJ594" i="1"/>
  <c r="AS594" i="1"/>
  <c r="AI594" i="1"/>
  <c r="AZ593" i="1"/>
  <c r="AG593" i="1"/>
  <c r="Q593" i="1"/>
  <c r="R593" i="1" s="1"/>
  <c r="AW592" i="1"/>
  <c r="AE592" i="1"/>
  <c r="AB591" i="1"/>
  <c r="AX597" i="1"/>
  <c r="AF597" i="1"/>
  <c r="BE596" i="1"/>
  <c r="AV596" i="1"/>
  <c r="AL596" i="1"/>
  <c r="AC596" i="1"/>
  <c r="BC595" i="1"/>
  <c r="AT595" i="1"/>
  <c r="AJ595" i="1"/>
  <c r="AA595" i="1"/>
  <c r="AR594" i="1"/>
  <c r="AH594" i="1"/>
  <c r="AX593" i="1"/>
  <c r="AF593" i="1"/>
  <c r="BE592" i="1"/>
  <c r="AV592" i="1"/>
  <c r="AL592" i="1"/>
  <c r="AC592" i="1"/>
  <c r="BC591" i="1"/>
  <c r="AA591" i="1"/>
  <c r="AG596" i="1"/>
  <c r="BF595" i="1"/>
  <c r="Z595" i="1"/>
  <c r="BC596" i="1"/>
  <c r="BC592" i="1"/>
  <c r="AU597" i="1"/>
  <c r="AB597" i="1"/>
  <c r="BJ596" i="1"/>
  <c r="BB596" i="1"/>
  <c r="AI596" i="1"/>
  <c r="AZ595" i="1"/>
  <c r="Q595" i="1"/>
  <c r="R595" i="1" s="1"/>
  <c r="BF594" i="1"/>
  <c r="AW594" i="1"/>
  <c r="AU593" i="1"/>
  <c r="AB593" i="1"/>
  <c r="BJ592" i="1"/>
  <c r="BB592" i="1"/>
  <c r="AI592" i="1"/>
  <c r="AZ591" i="1"/>
  <c r="Q591" i="1"/>
  <c r="R591" i="1" s="1"/>
  <c r="AK592" i="1"/>
  <c r="BC597" i="1"/>
  <c r="AJ597" i="1"/>
  <c r="AX595" i="1"/>
  <c r="AF595" i="1"/>
  <c r="AV594" i="1"/>
  <c r="AL594" i="1"/>
  <c r="BC593" i="1"/>
  <c r="AJ593" i="1"/>
  <c r="B584" i="1"/>
  <c r="C584" i="1"/>
  <c r="C585" i="19" s="1"/>
  <c r="E584" i="1"/>
  <c r="D585" i="19" s="1"/>
  <c r="G584" i="1"/>
  <c r="H584" i="1"/>
  <c r="F585" i="19" s="1"/>
  <c r="I584" i="1"/>
  <c r="J584" i="1"/>
  <c r="K584" i="1"/>
  <c r="I585" i="19" s="1"/>
  <c r="I666" i="28" s="1"/>
  <c r="M584" i="1"/>
  <c r="N584" i="1"/>
  <c r="K585" i="19" s="1"/>
  <c r="O584" i="1"/>
  <c r="AC584" i="1" s="1"/>
  <c r="B585" i="1"/>
  <c r="B586" i="19" s="1"/>
  <c r="C585" i="1"/>
  <c r="C586" i="19" s="1"/>
  <c r="E585" i="1"/>
  <c r="G585" i="1"/>
  <c r="H585" i="1"/>
  <c r="I585" i="1"/>
  <c r="J585" i="1"/>
  <c r="H586" i="19" s="1"/>
  <c r="K585" i="1"/>
  <c r="I586" i="19" s="1"/>
  <c r="I667" i="28" s="1"/>
  <c r="M585" i="1"/>
  <c r="J586" i="19" s="1"/>
  <c r="N585" i="1"/>
  <c r="K586" i="19" s="1"/>
  <c r="O585" i="1"/>
  <c r="B586" i="1"/>
  <c r="B587" i="19" s="1"/>
  <c r="C586" i="1"/>
  <c r="C587" i="19" s="1"/>
  <c r="E586" i="1"/>
  <c r="G586" i="1"/>
  <c r="H586" i="1"/>
  <c r="AB586" i="1" s="1"/>
  <c r="I586" i="1"/>
  <c r="J586" i="1"/>
  <c r="K586" i="1"/>
  <c r="I587" i="19" s="1"/>
  <c r="I668" i="28" s="1"/>
  <c r="M586" i="1"/>
  <c r="J587" i="19" s="1"/>
  <c r="N586" i="1"/>
  <c r="K587" i="19" s="1"/>
  <c r="O586" i="1"/>
  <c r="L587" i="19" s="1"/>
  <c r="B587" i="1"/>
  <c r="C587" i="1"/>
  <c r="C588" i="19" s="1"/>
  <c r="E587" i="1"/>
  <c r="G587" i="1"/>
  <c r="E588" i="19" s="1"/>
  <c r="H587" i="1"/>
  <c r="F588" i="19" s="1"/>
  <c r="I587" i="1"/>
  <c r="G588" i="19" s="1"/>
  <c r="J587" i="1"/>
  <c r="K587" i="1"/>
  <c r="I588" i="19" s="1"/>
  <c r="I669" i="28" s="1"/>
  <c r="M587" i="1"/>
  <c r="N587" i="1"/>
  <c r="K588" i="19" s="1"/>
  <c r="O587" i="1"/>
  <c r="B588" i="1"/>
  <c r="B589" i="19" s="1"/>
  <c r="C588" i="1"/>
  <c r="C589" i="19" s="1"/>
  <c r="E588" i="1"/>
  <c r="G588" i="1"/>
  <c r="H588" i="1"/>
  <c r="F589" i="19" s="1"/>
  <c r="I588" i="1"/>
  <c r="G589" i="19" s="1"/>
  <c r="J588" i="1"/>
  <c r="H589" i="19" s="1"/>
  <c r="K588" i="1"/>
  <c r="I589" i="19" s="1"/>
  <c r="I670" i="28" s="1"/>
  <c r="M588" i="1"/>
  <c r="N588" i="1"/>
  <c r="Z588" i="1" s="1"/>
  <c r="O588" i="1"/>
  <c r="B589" i="1"/>
  <c r="C589" i="1"/>
  <c r="C590" i="19" s="1"/>
  <c r="E589" i="1"/>
  <c r="G589" i="1"/>
  <c r="H589" i="1"/>
  <c r="F590" i="19" s="1"/>
  <c r="I589" i="1"/>
  <c r="G590" i="19" s="1"/>
  <c r="J589" i="1"/>
  <c r="H590" i="19" s="1"/>
  <c r="K589" i="1"/>
  <c r="I590" i="19" s="1"/>
  <c r="I671" i="28" s="1"/>
  <c r="M589" i="1"/>
  <c r="N589" i="1"/>
  <c r="K590" i="19" s="1"/>
  <c r="O589" i="1"/>
  <c r="B590" i="1"/>
  <c r="AE591" i="1" s="1"/>
  <c r="C590" i="1"/>
  <c r="C591" i="19" s="1"/>
  <c r="C592" i="22" s="1"/>
  <c r="E590" i="1"/>
  <c r="AF591" i="1" s="1"/>
  <c r="G590" i="1"/>
  <c r="H590" i="1"/>
  <c r="Q590" i="1" s="1"/>
  <c r="I590" i="1"/>
  <c r="J590" i="1"/>
  <c r="K590" i="1"/>
  <c r="I591" i="19" s="1"/>
  <c r="I672" i="28" s="1"/>
  <c r="M590" i="1"/>
  <c r="AV591" i="1" s="1"/>
  <c r="N590" i="1"/>
  <c r="AK591" i="1" s="1"/>
  <c r="O590" i="1"/>
  <c r="AC590" i="1" s="1"/>
  <c r="AH357" i="38"/>
  <c r="AH341" i="38"/>
  <c r="AH355" i="38"/>
  <c r="M721" i="28" l="1"/>
  <c r="N721" i="28"/>
  <c r="M713" i="28"/>
  <c r="N713" i="28"/>
  <c r="M702" i="28"/>
  <c r="M704" i="28"/>
  <c r="E705" i="28"/>
  <c r="M701" i="28"/>
  <c r="M703" i="28"/>
  <c r="M594" i="19"/>
  <c r="O594" i="19"/>
  <c r="H705" i="28"/>
  <c r="E594" i="22"/>
  <c r="J596" i="22"/>
  <c r="K705" i="28"/>
  <c r="J705" i="28"/>
  <c r="I596" i="21"/>
  <c r="D596" i="21"/>
  <c r="D676" i="28"/>
  <c r="N676" i="28" s="1"/>
  <c r="D599" i="22"/>
  <c r="H597" i="22"/>
  <c r="M598" i="19"/>
  <c r="B705" i="28"/>
  <c r="G705" i="28"/>
  <c r="M700" i="28"/>
  <c r="H594" i="22"/>
  <c r="J599" i="22"/>
  <c r="O592" i="19"/>
  <c r="G597" i="21"/>
  <c r="F592" i="23"/>
  <c r="N596" i="19"/>
  <c r="K599" i="21"/>
  <c r="B594" i="21"/>
  <c r="B597" i="22"/>
  <c r="I594" i="23"/>
  <c r="I598" i="22"/>
  <c r="L705" i="28"/>
  <c r="F705" i="28"/>
  <c r="D705" i="28"/>
  <c r="N698" i="28"/>
  <c r="M698" i="28"/>
  <c r="B697" i="28"/>
  <c r="K697" i="28"/>
  <c r="F697" i="28"/>
  <c r="M693" i="28"/>
  <c r="L697" i="28"/>
  <c r="M692" i="28"/>
  <c r="G697" i="28"/>
  <c r="J697" i="28"/>
  <c r="M696" i="28"/>
  <c r="E697" i="28"/>
  <c r="M694" i="28"/>
  <c r="N694" i="28"/>
  <c r="M695" i="28"/>
  <c r="H697" i="28"/>
  <c r="M691" i="28"/>
  <c r="N691" i="28"/>
  <c r="D697" i="28"/>
  <c r="N690" i="28"/>
  <c r="M690" i="28"/>
  <c r="M684" i="28"/>
  <c r="E598" i="22"/>
  <c r="N598" i="19"/>
  <c r="H599" i="22"/>
  <c r="G689" i="28"/>
  <c r="H599" i="21"/>
  <c r="M688" i="28"/>
  <c r="I599" i="22"/>
  <c r="I599" i="21"/>
  <c r="J599" i="21"/>
  <c r="K599" i="22"/>
  <c r="B598" i="22"/>
  <c r="B682" i="28"/>
  <c r="B689" i="28" s="1"/>
  <c r="B599" i="21"/>
  <c r="B599" i="22"/>
  <c r="K682" i="28"/>
  <c r="K689" i="28" s="1"/>
  <c r="L682" i="28"/>
  <c r="L689" i="28" s="1"/>
  <c r="D599" i="21"/>
  <c r="AN598" i="1"/>
  <c r="AO598" i="1"/>
  <c r="BA598" i="1"/>
  <c r="J682" i="28"/>
  <c r="J689" i="28" s="1"/>
  <c r="H682" i="28"/>
  <c r="H689" i="28" s="1"/>
  <c r="D682" i="28"/>
  <c r="M686" i="28"/>
  <c r="N686" i="28"/>
  <c r="M683" i="28"/>
  <c r="M687" i="28"/>
  <c r="E682" i="28"/>
  <c r="E689" i="28" s="1"/>
  <c r="E599" i="21"/>
  <c r="E599" i="22"/>
  <c r="F599" i="21"/>
  <c r="F599" i="22"/>
  <c r="F682" i="28"/>
  <c r="F689" i="28" s="1"/>
  <c r="I595" i="22"/>
  <c r="F593" i="22"/>
  <c r="H679" i="28"/>
  <c r="I598" i="21"/>
  <c r="B595" i="21"/>
  <c r="J680" i="28"/>
  <c r="H592" i="23"/>
  <c r="B594" i="23"/>
  <c r="O598" i="19"/>
  <c r="B594" i="22"/>
  <c r="B677" i="28"/>
  <c r="B596" i="23"/>
  <c r="I593" i="22"/>
  <c r="J678" i="28"/>
  <c r="B598" i="21"/>
  <c r="I594" i="21"/>
  <c r="J677" i="28"/>
  <c r="B596" i="21"/>
  <c r="I594" i="22"/>
  <c r="B676" i="28"/>
  <c r="B680" i="28"/>
  <c r="I593" i="21"/>
  <c r="E598" i="21"/>
  <c r="K678" i="28"/>
  <c r="J676" i="28"/>
  <c r="B595" i="22"/>
  <c r="B679" i="28"/>
  <c r="G594" i="23"/>
  <c r="AN596" i="1"/>
  <c r="I595" i="21"/>
  <c r="J596" i="21"/>
  <c r="F598" i="23"/>
  <c r="L676" i="28"/>
  <c r="AN594" i="1"/>
  <c r="AN597" i="1"/>
  <c r="D593" i="23"/>
  <c r="G596" i="23"/>
  <c r="K594" i="21"/>
  <c r="E597" i="22"/>
  <c r="I597" i="21"/>
  <c r="B678" i="28"/>
  <c r="J675" i="28"/>
  <c r="E680" i="28"/>
  <c r="N597" i="19"/>
  <c r="G595" i="23"/>
  <c r="I597" i="22"/>
  <c r="G592" i="23"/>
  <c r="G597" i="22"/>
  <c r="O597" i="19"/>
  <c r="M597" i="19"/>
  <c r="F675" i="28"/>
  <c r="I596" i="22"/>
  <c r="J679" i="28"/>
  <c r="AN592" i="1"/>
  <c r="G595" i="21"/>
  <c r="AH591" i="1"/>
  <c r="AT591" i="1"/>
  <c r="E679" i="28"/>
  <c r="B597" i="21"/>
  <c r="B596" i="22"/>
  <c r="E595" i="23"/>
  <c r="AN593" i="1"/>
  <c r="C674" i="28"/>
  <c r="C681" i="28" s="1"/>
  <c r="D595" i="23"/>
  <c r="H680" i="28"/>
  <c r="O593" i="19"/>
  <c r="D596" i="22"/>
  <c r="H598" i="21"/>
  <c r="H597" i="21"/>
  <c r="E598" i="23"/>
  <c r="H598" i="22"/>
  <c r="F597" i="23"/>
  <c r="AO591" i="1"/>
  <c r="BA591" i="1"/>
  <c r="D594" i="23"/>
  <c r="F676" i="28"/>
  <c r="F594" i="22"/>
  <c r="F594" i="21"/>
  <c r="AQ591" i="1"/>
  <c r="M592" i="19"/>
  <c r="E592" i="23"/>
  <c r="AI591" i="1"/>
  <c r="AU591" i="1"/>
  <c r="BA594" i="1"/>
  <c r="J593" i="22"/>
  <c r="J593" i="21"/>
  <c r="K675" i="28"/>
  <c r="H593" i="23"/>
  <c r="J594" i="21"/>
  <c r="J594" i="22"/>
  <c r="H594" i="23"/>
  <c r="K676" i="28"/>
  <c r="F595" i="23"/>
  <c r="AW591" i="1"/>
  <c r="B592" i="23"/>
  <c r="C592" i="23"/>
  <c r="H676" i="28"/>
  <c r="D598" i="23"/>
  <c r="F598" i="21"/>
  <c r="F680" i="28"/>
  <c r="F598" i="22"/>
  <c r="AN591" i="1"/>
  <c r="D679" i="28"/>
  <c r="B597" i="23"/>
  <c r="D597" i="22"/>
  <c r="C597" i="23"/>
  <c r="D597" i="21"/>
  <c r="M593" i="19"/>
  <c r="E593" i="23"/>
  <c r="G593" i="22"/>
  <c r="G675" i="28"/>
  <c r="G593" i="21"/>
  <c r="D593" i="22"/>
  <c r="D593" i="21"/>
  <c r="D675" i="28"/>
  <c r="M675" i="28" s="1"/>
  <c r="B593" i="23"/>
  <c r="C593" i="23"/>
  <c r="F677" i="28"/>
  <c r="D594" i="21"/>
  <c r="D680" i="28"/>
  <c r="N680" i="28" s="1"/>
  <c r="D598" i="22"/>
  <c r="B598" i="23"/>
  <c r="D598" i="21"/>
  <c r="C598" i="23"/>
  <c r="G598" i="23"/>
  <c r="L677" i="28"/>
  <c r="I595" i="23"/>
  <c r="K595" i="22"/>
  <c r="K595" i="21"/>
  <c r="BA592" i="1"/>
  <c r="E594" i="23"/>
  <c r="G676" i="28"/>
  <c r="G594" i="22"/>
  <c r="G594" i="21"/>
  <c r="F595" i="21"/>
  <c r="D594" i="22"/>
  <c r="I592" i="23"/>
  <c r="E596" i="22"/>
  <c r="E596" i="21"/>
  <c r="E678" i="28"/>
  <c r="E597" i="21"/>
  <c r="K597" i="22"/>
  <c r="K597" i="21"/>
  <c r="L679" i="28"/>
  <c r="I597" i="23"/>
  <c r="D678" i="28"/>
  <c r="H594" i="21"/>
  <c r="C592" i="21"/>
  <c r="D591" i="19"/>
  <c r="AR591" i="1"/>
  <c r="E597" i="23"/>
  <c r="AS591" i="1"/>
  <c r="AG591" i="1"/>
  <c r="F595" i="22"/>
  <c r="E675" i="28"/>
  <c r="E593" i="21"/>
  <c r="E593" i="22"/>
  <c r="E594" i="21"/>
  <c r="K677" i="28"/>
  <c r="H595" i="23"/>
  <c r="J595" i="22"/>
  <c r="J595" i="21"/>
  <c r="J597" i="22"/>
  <c r="J597" i="21"/>
  <c r="K679" i="28"/>
  <c r="H597" i="23"/>
  <c r="AL591" i="1"/>
  <c r="L680" i="28"/>
  <c r="I598" i="23"/>
  <c r="K598" i="21"/>
  <c r="K598" i="22"/>
  <c r="O596" i="19"/>
  <c r="G677" i="28"/>
  <c r="AX591" i="1"/>
  <c r="K680" i="28"/>
  <c r="H598" i="23"/>
  <c r="J598" i="21"/>
  <c r="J598" i="22"/>
  <c r="M596" i="19"/>
  <c r="E596" i="23"/>
  <c r="G678" i="28"/>
  <c r="G596" i="22"/>
  <c r="G596" i="21"/>
  <c r="AJ591" i="1"/>
  <c r="BA596" i="1"/>
  <c r="D677" i="28"/>
  <c r="B595" i="23"/>
  <c r="D595" i="22"/>
  <c r="D595" i="21"/>
  <c r="C595" i="23"/>
  <c r="H675" i="28"/>
  <c r="N593" i="19"/>
  <c r="F593" i="23"/>
  <c r="H593" i="22"/>
  <c r="H593" i="21"/>
  <c r="L678" i="28"/>
  <c r="I596" i="23"/>
  <c r="K596" i="22"/>
  <c r="K596" i="21"/>
  <c r="K593" i="22"/>
  <c r="K593" i="21"/>
  <c r="L675" i="28"/>
  <c r="I593" i="23"/>
  <c r="G597" i="23"/>
  <c r="D597" i="23"/>
  <c r="F597" i="22"/>
  <c r="F597" i="21"/>
  <c r="F679" i="28"/>
  <c r="E676" i="28"/>
  <c r="D592" i="23"/>
  <c r="G593" i="23"/>
  <c r="F593" i="21"/>
  <c r="G595" i="22"/>
  <c r="G679" i="28"/>
  <c r="K594" i="22"/>
  <c r="AO593" i="1"/>
  <c r="BA593" i="1"/>
  <c r="AO595" i="1"/>
  <c r="AN595" i="1"/>
  <c r="BA595" i="1"/>
  <c r="AO597" i="1"/>
  <c r="BA597" i="1"/>
  <c r="AI588" i="1"/>
  <c r="BH585" i="1"/>
  <c r="AF587" i="1"/>
  <c r="AO587" i="1" s="1"/>
  <c r="J587" i="22"/>
  <c r="AX590" i="1"/>
  <c r="BC590" i="1"/>
  <c r="BE589" i="1"/>
  <c r="BB590" i="1"/>
  <c r="AB588" i="1"/>
  <c r="AH589" i="1"/>
  <c r="AB587" i="1"/>
  <c r="AB590" i="1"/>
  <c r="AU588" i="1"/>
  <c r="AT588" i="1"/>
  <c r="AG585" i="1"/>
  <c r="AW590" i="1"/>
  <c r="AV587" i="1"/>
  <c r="AE587" i="1"/>
  <c r="BJ590" i="1"/>
  <c r="Q588" i="1"/>
  <c r="R588" i="1" s="1"/>
  <c r="AS588" i="1"/>
  <c r="AS586" i="1"/>
  <c r="AW586" i="1"/>
  <c r="AZ589" i="1"/>
  <c r="BI588" i="1"/>
  <c r="AV589" i="1"/>
  <c r="AV586" i="1"/>
  <c r="AJ585" i="1"/>
  <c r="D587" i="19"/>
  <c r="BF586" i="1"/>
  <c r="G589" i="22"/>
  <c r="AF590" i="1"/>
  <c r="AO590" i="1" s="1"/>
  <c r="R590" i="1"/>
  <c r="AI589" i="1"/>
  <c r="AJ586" i="1"/>
  <c r="AA585" i="1"/>
  <c r="AS585" i="1"/>
  <c r="L591" i="19"/>
  <c r="E585" i="19"/>
  <c r="AB584" i="1"/>
  <c r="AK589" i="1"/>
  <c r="AW588" i="1"/>
  <c r="AK587" i="1"/>
  <c r="Z587" i="1"/>
  <c r="AR585" i="1"/>
  <c r="F591" i="19"/>
  <c r="AQ586" i="1"/>
  <c r="Z589" i="1"/>
  <c r="Z586" i="1"/>
  <c r="BH584" i="1"/>
  <c r="C668" i="28"/>
  <c r="C587" i="22"/>
  <c r="BI589" i="1"/>
  <c r="BG586" i="1"/>
  <c r="AT590" i="1"/>
  <c r="BH589" i="1"/>
  <c r="AG589" i="1"/>
  <c r="J588" i="19"/>
  <c r="AS589" i="1"/>
  <c r="BH587" i="1"/>
  <c r="BE586" i="1"/>
  <c r="AE586" i="1"/>
  <c r="BI585" i="1"/>
  <c r="H588" i="19"/>
  <c r="G586" i="19"/>
  <c r="BC587" i="1"/>
  <c r="Q587" i="1"/>
  <c r="R587" i="1" s="1"/>
  <c r="BB586" i="1"/>
  <c r="AC586" i="1"/>
  <c r="AH588" i="1"/>
  <c r="BH588" i="1"/>
  <c r="AX587" i="1"/>
  <c r="AZ586" i="1"/>
  <c r="BF585" i="1"/>
  <c r="B588" i="19"/>
  <c r="AU589" i="1"/>
  <c r="AX586" i="1"/>
  <c r="AA586" i="1"/>
  <c r="Q584" i="1"/>
  <c r="R584" i="1" s="1"/>
  <c r="AG587" i="1"/>
  <c r="BJ586" i="1"/>
  <c r="G590" i="21"/>
  <c r="E589" i="19"/>
  <c r="C589" i="22"/>
  <c r="C670" i="28"/>
  <c r="C589" i="21"/>
  <c r="D585" i="23"/>
  <c r="J668" i="28"/>
  <c r="I587" i="21"/>
  <c r="I587" i="22"/>
  <c r="B668" i="28"/>
  <c r="B587" i="21"/>
  <c r="B587" i="22"/>
  <c r="AC585" i="1"/>
  <c r="L586" i="19"/>
  <c r="AL586" i="1"/>
  <c r="BG585" i="1"/>
  <c r="AR586" i="1"/>
  <c r="BE585" i="1"/>
  <c r="D586" i="19"/>
  <c r="AZ585" i="1"/>
  <c r="AF586" i="1"/>
  <c r="BD585" i="1"/>
  <c r="BE588" i="1"/>
  <c r="AF588" i="1"/>
  <c r="AO588" i="1" s="1"/>
  <c r="D589" i="19"/>
  <c r="AU585" i="1"/>
  <c r="BI584" i="1"/>
  <c r="H585" i="19"/>
  <c r="AI585" i="1"/>
  <c r="D590" i="19"/>
  <c r="BF589" i="1"/>
  <c r="AR589" i="1"/>
  <c r="BD589" i="1"/>
  <c r="C672" i="28"/>
  <c r="C591" i="21"/>
  <c r="AQ589" i="1"/>
  <c r="AE589" i="1"/>
  <c r="B590" i="19"/>
  <c r="J586" i="21"/>
  <c r="J586" i="22"/>
  <c r="K667" i="28"/>
  <c r="C586" i="21"/>
  <c r="C586" i="22"/>
  <c r="C667" i="28"/>
  <c r="C585" i="23"/>
  <c r="H590" i="22"/>
  <c r="C591" i="22"/>
  <c r="I673" i="28"/>
  <c r="AC588" i="1"/>
  <c r="AX588" i="1"/>
  <c r="L589" i="19"/>
  <c r="AS590" i="1"/>
  <c r="E591" i="19"/>
  <c r="L590" i="19"/>
  <c r="BG589" i="1"/>
  <c r="AC589" i="1"/>
  <c r="AA588" i="1"/>
  <c r="J589" i="19"/>
  <c r="AK590" i="1"/>
  <c r="Z590" i="1"/>
  <c r="BF590" i="1"/>
  <c r="K591" i="19"/>
  <c r="AA589" i="1"/>
  <c r="J590" i="19"/>
  <c r="AA590" i="1"/>
  <c r="BE590" i="1"/>
  <c r="J591" i="19"/>
  <c r="AV590" i="1"/>
  <c r="AQ590" i="1"/>
  <c r="B591" i="19"/>
  <c r="AE590" i="1"/>
  <c r="AZ590" i="1"/>
  <c r="AJ589" i="1"/>
  <c r="BJ588" i="1"/>
  <c r="AL587" i="1"/>
  <c r="L588" i="19"/>
  <c r="AC587" i="1"/>
  <c r="BG587" i="1"/>
  <c r="BD587" i="1"/>
  <c r="D588" i="19"/>
  <c r="AR587" i="1"/>
  <c r="BF587" i="1"/>
  <c r="BB587" i="1"/>
  <c r="BI586" i="1"/>
  <c r="H587" i="19"/>
  <c r="C590" i="21"/>
  <c r="C590" i="22"/>
  <c r="C671" i="28"/>
  <c r="H585" i="23"/>
  <c r="F671" i="28"/>
  <c r="F590" i="21"/>
  <c r="F590" i="22"/>
  <c r="AH586" i="1"/>
  <c r="F586" i="19"/>
  <c r="AH585" i="1"/>
  <c r="F589" i="22"/>
  <c r="F589" i="21"/>
  <c r="F670" i="28"/>
  <c r="J588" i="21"/>
  <c r="J588" i="22"/>
  <c r="K669" i="28"/>
  <c r="C669" i="28"/>
  <c r="C588" i="22"/>
  <c r="J585" i="19"/>
  <c r="AV585" i="1"/>
  <c r="BJ584" i="1"/>
  <c r="AA584" i="1"/>
  <c r="AE585" i="1"/>
  <c r="B585" i="19"/>
  <c r="AQ585" i="1"/>
  <c r="AJ590" i="1"/>
  <c r="G671" i="28"/>
  <c r="G590" i="22"/>
  <c r="AA587" i="1"/>
  <c r="BE587" i="1"/>
  <c r="BC586" i="1"/>
  <c r="Q586" i="1"/>
  <c r="R586" i="1" s="1"/>
  <c r="AT586" i="1"/>
  <c r="AT587" i="1"/>
  <c r="AH587" i="1"/>
  <c r="G589" i="21"/>
  <c r="G670" i="28"/>
  <c r="F587" i="19"/>
  <c r="C588" i="21"/>
  <c r="AR590" i="1"/>
  <c r="BH586" i="1"/>
  <c r="Z585" i="1"/>
  <c r="E587" i="19"/>
  <c r="L585" i="19"/>
  <c r="H590" i="21"/>
  <c r="BG590" i="1"/>
  <c r="K589" i="19"/>
  <c r="E586" i="19"/>
  <c r="C587" i="21"/>
  <c r="H671" i="28"/>
  <c r="BI590" i="1"/>
  <c r="AK586" i="1"/>
  <c r="J587" i="21"/>
  <c r="K668" i="28"/>
  <c r="BH590" i="1"/>
  <c r="AH590" i="1"/>
  <c r="BE584" i="1"/>
  <c r="H591" i="19"/>
  <c r="E590" i="19"/>
  <c r="G585" i="19"/>
  <c r="M588" i="19"/>
  <c r="AG588" i="1"/>
  <c r="G591" i="19"/>
  <c r="G587" i="19"/>
  <c r="BF588" i="1"/>
  <c r="AE588" i="1"/>
  <c r="AG590" i="1"/>
  <c r="AW589" i="1"/>
  <c r="BD588" i="1"/>
  <c r="AK588" i="1"/>
  <c r="BJ587" i="1"/>
  <c r="AS587" i="1"/>
  <c r="AI587" i="1"/>
  <c r="AG586" i="1"/>
  <c r="AW585" i="1"/>
  <c r="BD584" i="1"/>
  <c r="Q589" i="1"/>
  <c r="R589" i="1" s="1"/>
  <c r="AU587" i="1"/>
  <c r="AI586" i="1"/>
  <c r="AL589" i="1"/>
  <c r="BC588" i="1"/>
  <c r="AJ588" i="1"/>
  <c r="BI587" i="1"/>
  <c r="AL585" i="1"/>
  <c r="BC584" i="1"/>
  <c r="BG588" i="1"/>
  <c r="AB589" i="1"/>
  <c r="BB588" i="1"/>
  <c r="AQ587" i="1"/>
  <c r="AL590" i="1"/>
  <c r="BC589" i="1"/>
  <c r="AT589" i="1"/>
  <c r="AR588" i="1"/>
  <c r="BC585" i="1"/>
  <c r="AT585" i="1"/>
  <c r="BG584" i="1"/>
  <c r="AZ587" i="1"/>
  <c r="AK585" i="1"/>
  <c r="AB585" i="1"/>
  <c r="BB584" i="1"/>
  <c r="Z584" i="1"/>
  <c r="BD590" i="1"/>
  <c r="AU590" i="1"/>
  <c r="BJ589" i="1"/>
  <c r="BB589" i="1"/>
  <c r="AZ588" i="1"/>
  <c r="AQ588" i="1"/>
  <c r="AW587" i="1"/>
  <c r="BD586" i="1"/>
  <c r="AU586" i="1"/>
  <c r="BJ585" i="1"/>
  <c r="BB585" i="1"/>
  <c r="AZ584" i="1"/>
  <c r="AI590" i="1"/>
  <c r="Q585" i="1"/>
  <c r="R585" i="1" s="1"/>
  <c r="BF584" i="1"/>
  <c r="AX589" i="1"/>
  <c r="AF589" i="1"/>
  <c r="AV588" i="1"/>
  <c r="AL588" i="1"/>
  <c r="AJ587" i="1"/>
  <c r="AX585" i="1"/>
  <c r="AF585" i="1"/>
  <c r="M676" i="28" l="1"/>
  <c r="B589" i="22"/>
  <c r="D589" i="23"/>
  <c r="I588" i="22"/>
  <c r="N705" i="28"/>
  <c r="M705" i="28"/>
  <c r="E669" i="28"/>
  <c r="E588" i="23"/>
  <c r="K587" i="21"/>
  <c r="D674" i="28"/>
  <c r="N674" i="28" s="1"/>
  <c r="G588" i="22"/>
  <c r="B586" i="21"/>
  <c r="F591" i="22"/>
  <c r="E670" i="28"/>
  <c r="M590" i="19"/>
  <c r="I586" i="22"/>
  <c r="G674" i="28"/>
  <c r="G681" i="28" s="1"/>
  <c r="H586" i="22"/>
  <c r="B587" i="23"/>
  <c r="N588" i="19"/>
  <c r="F669" i="28"/>
  <c r="H586" i="23"/>
  <c r="N697" i="28"/>
  <c r="M697" i="28"/>
  <c r="D689" i="28"/>
  <c r="N682" i="28"/>
  <c r="M682" i="28"/>
  <c r="I591" i="23"/>
  <c r="C591" i="23"/>
  <c r="M680" i="28"/>
  <c r="D592" i="21"/>
  <c r="D592" i="22"/>
  <c r="M677" i="28"/>
  <c r="N677" i="28"/>
  <c r="B591" i="23"/>
  <c r="B592" i="21"/>
  <c r="B592" i="22"/>
  <c r="B674" i="28"/>
  <c r="B681" i="28" s="1"/>
  <c r="J592" i="22"/>
  <c r="J592" i="21"/>
  <c r="K674" i="28"/>
  <c r="K681" i="28" s="1"/>
  <c r="M678" i="28"/>
  <c r="N678" i="28"/>
  <c r="E674" i="28"/>
  <c r="E681" i="28" s="1"/>
  <c r="E592" i="22"/>
  <c r="E592" i="21"/>
  <c r="D591" i="21"/>
  <c r="K592" i="21"/>
  <c r="K592" i="22"/>
  <c r="H592" i="22"/>
  <c r="H592" i="21"/>
  <c r="H674" i="28"/>
  <c r="H681" i="28" s="1"/>
  <c r="I592" i="21"/>
  <c r="J674" i="28"/>
  <c r="J681" i="28" s="1"/>
  <c r="I592" i="22"/>
  <c r="G592" i="22"/>
  <c r="F674" i="28"/>
  <c r="F681" i="28" s="1"/>
  <c r="L674" i="28"/>
  <c r="L681" i="28" s="1"/>
  <c r="N675" i="28"/>
  <c r="G592" i="21"/>
  <c r="F592" i="22"/>
  <c r="F592" i="21"/>
  <c r="M679" i="28"/>
  <c r="N679" i="28"/>
  <c r="I588" i="21"/>
  <c r="M586" i="19"/>
  <c r="B588" i="21"/>
  <c r="AN587" i="1"/>
  <c r="BA587" i="1"/>
  <c r="E589" i="23"/>
  <c r="L668" i="28"/>
  <c r="J669" i="28"/>
  <c r="B669" i="28"/>
  <c r="D590" i="23"/>
  <c r="I587" i="23"/>
  <c r="D587" i="21"/>
  <c r="H587" i="23"/>
  <c r="C587" i="23"/>
  <c r="G587" i="23"/>
  <c r="G588" i="23"/>
  <c r="L672" i="28"/>
  <c r="H667" i="28"/>
  <c r="O588" i="19"/>
  <c r="E586" i="23"/>
  <c r="H670" i="28"/>
  <c r="F591" i="21"/>
  <c r="AN588" i="1"/>
  <c r="H586" i="21"/>
  <c r="AN590" i="1"/>
  <c r="F672" i="28"/>
  <c r="F586" i="23"/>
  <c r="H588" i="23"/>
  <c r="E588" i="21"/>
  <c r="D591" i="23"/>
  <c r="H588" i="21"/>
  <c r="E588" i="22"/>
  <c r="O586" i="19"/>
  <c r="E589" i="21"/>
  <c r="D668" i="28"/>
  <c r="M668" i="28" s="1"/>
  <c r="F589" i="23"/>
  <c r="BA586" i="1"/>
  <c r="D587" i="22"/>
  <c r="H589" i="22"/>
  <c r="M589" i="19"/>
  <c r="B588" i="22"/>
  <c r="H589" i="21"/>
  <c r="N589" i="19"/>
  <c r="H669" i="28"/>
  <c r="E589" i="22"/>
  <c r="B585" i="23"/>
  <c r="B589" i="21"/>
  <c r="B670" i="28"/>
  <c r="BA590" i="1"/>
  <c r="B667" i="28"/>
  <c r="F588" i="21"/>
  <c r="K591" i="22"/>
  <c r="H588" i="22"/>
  <c r="G669" i="28"/>
  <c r="E590" i="23"/>
  <c r="O585" i="19"/>
  <c r="G585" i="23"/>
  <c r="B586" i="22"/>
  <c r="O589" i="19"/>
  <c r="J670" i="28"/>
  <c r="I589" i="22"/>
  <c r="G589" i="23"/>
  <c r="I589" i="21"/>
  <c r="B589" i="23"/>
  <c r="D589" i="21"/>
  <c r="C589" i="23"/>
  <c r="D589" i="22"/>
  <c r="D670" i="28"/>
  <c r="L667" i="28"/>
  <c r="K586" i="21"/>
  <c r="K586" i="22"/>
  <c r="I586" i="23"/>
  <c r="K587" i="22"/>
  <c r="N591" i="19"/>
  <c r="H672" i="28"/>
  <c r="H591" i="21"/>
  <c r="H591" i="22"/>
  <c r="F591" i="23"/>
  <c r="B590" i="23"/>
  <c r="C590" i="23"/>
  <c r="D590" i="22"/>
  <c r="D590" i="21"/>
  <c r="D671" i="28"/>
  <c r="D672" i="28"/>
  <c r="K589" i="22"/>
  <c r="L670" i="28"/>
  <c r="I589" i="23"/>
  <c r="K589" i="21"/>
  <c r="AO586" i="1"/>
  <c r="AN586" i="1"/>
  <c r="F588" i="22"/>
  <c r="J589" i="22"/>
  <c r="K670" i="28"/>
  <c r="H589" i="23"/>
  <c r="J589" i="21"/>
  <c r="I591" i="21"/>
  <c r="J672" i="28"/>
  <c r="I591" i="22"/>
  <c r="O591" i="19"/>
  <c r="G591" i="23"/>
  <c r="BA588" i="1"/>
  <c r="I585" i="23"/>
  <c r="K591" i="21"/>
  <c r="I586" i="21"/>
  <c r="D669" i="28"/>
  <c r="B588" i="23"/>
  <c r="D588" i="22"/>
  <c r="C588" i="23"/>
  <c r="D588" i="21"/>
  <c r="I590" i="22"/>
  <c r="O590" i="19"/>
  <c r="J671" i="28"/>
  <c r="G590" i="23"/>
  <c r="I590" i="21"/>
  <c r="D588" i="23"/>
  <c r="H590" i="23"/>
  <c r="L669" i="28"/>
  <c r="I588" i="23"/>
  <c r="K588" i="22"/>
  <c r="K588" i="21"/>
  <c r="B590" i="21"/>
  <c r="B590" i="22"/>
  <c r="B671" i="28"/>
  <c r="D591" i="22"/>
  <c r="G588" i="21"/>
  <c r="E585" i="23"/>
  <c r="M585" i="19"/>
  <c r="G586" i="21"/>
  <c r="F590" i="23"/>
  <c r="E668" i="28"/>
  <c r="E587" i="22"/>
  <c r="E587" i="21"/>
  <c r="J667" i="28"/>
  <c r="G586" i="22"/>
  <c r="D667" i="28"/>
  <c r="N667" i="28" s="1"/>
  <c r="B586" i="23"/>
  <c r="C586" i="23"/>
  <c r="D586" i="22"/>
  <c r="D586" i="21"/>
  <c r="G586" i="23"/>
  <c r="K671" i="28"/>
  <c r="M587" i="19"/>
  <c r="G587" i="22"/>
  <c r="E587" i="23"/>
  <c r="G668" i="28"/>
  <c r="G587" i="21"/>
  <c r="E671" i="28"/>
  <c r="E590" i="21"/>
  <c r="E590" i="22"/>
  <c r="B672" i="28"/>
  <c r="B591" i="21"/>
  <c r="B591" i="22"/>
  <c r="J591" i="21"/>
  <c r="J591" i="22"/>
  <c r="K672" i="28"/>
  <c r="H591" i="23"/>
  <c r="K590" i="21"/>
  <c r="K590" i="22"/>
  <c r="L671" i="28"/>
  <c r="I590" i="23"/>
  <c r="N585" i="19"/>
  <c r="F585" i="23"/>
  <c r="J590" i="22"/>
  <c r="M591" i="19"/>
  <c r="G591" i="22"/>
  <c r="E591" i="23"/>
  <c r="G672" i="28"/>
  <c r="G591" i="21"/>
  <c r="N590" i="19"/>
  <c r="N586" i="19"/>
  <c r="E667" i="28"/>
  <c r="E586" i="21"/>
  <c r="E586" i="22"/>
  <c r="F587" i="22"/>
  <c r="D587" i="23"/>
  <c r="F587" i="21"/>
  <c r="F668" i="28"/>
  <c r="F586" i="21"/>
  <c r="F667" i="28"/>
  <c r="D586" i="23"/>
  <c r="F586" i="22"/>
  <c r="N587" i="19"/>
  <c r="H587" i="21"/>
  <c r="F587" i="23"/>
  <c r="H587" i="22"/>
  <c r="H668" i="28"/>
  <c r="E591" i="22"/>
  <c r="E672" i="28"/>
  <c r="E591" i="21"/>
  <c r="G667" i="28"/>
  <c r="O587" i="19"/>
  <c r="F588" i="23"/>
  <c r="J590" i="21"/>
  <c r="AO589" i="1"/>
  <c r="BA589" i="1"/>
  <c r="AN589" i="1"/>
  <c r="AO585" i="1"/>
  <c r="BA585" i="1"/>
  <c r="AN585" i="1"/>
  <c r="M669" i="28" l="1"/>
  <c r="D681" i="28"/>
  <c r="M681" i="28" s="1"/>
  <c r="M689" i="28"/>
  <c r="N689" i="28"/>
  <c r="M674" i="28"/>
  <c r="N668" i="28"/>
  <c r="M667" i="28"/>
  <c r="M670" i="28"/>
  <c r="N670" i="28"/>
  <c r="N669" i="28"/>
  <c r="M671" i="28"/>
  <c r="N671" i="28"/>
  <c r="M672" i="28"/>
  <c r="N672" i="28"/>
  <c r="AF355" i="38"/>
  <c r="AI355" i="38" s="1"/>
  <c r="AF356" i="38"/>
  <c r="AI356" i="38" s="1"/>
  <c r="AF357" i="38"/>
  <c r="AI357" i="38" s="1"/>
  <c r="AF358" i="38"/>
  <c r="AI358" i="38" s="1"/>
  <c r="AF359" i="38"/>
  <c r="AI359" i="38" s="1"/>
  <c r="AF360" i="38"/>
  <c r="AI360" i="38" s="1"/>
  <c r="AF361" i="38"/>
  <c r="AI361" i="38" s="1"/>
  <c r="N681" i="28" l="1"/>
  <c r="AH334" i="38"/>
  <c r="AH347" i="38"/>
  <c r="B577" i="1"/>
  <c r="B578" i="19" s="1"/>
  <c r="C577" i="1"/>
  <c r="C578" i="19" s="1"/>
  <c r="E577" i="1"/>
  <c r="G577" i="1"/>
  <c r="H577" i="1"/>
  <c r="Q577" i="1" s="1"/>
  <c r="I577" i="1"/>
  <c r="G578" i="19" s="1"/>
  <c r="J577" i="1"/>
  <c r="H578" i="19" s="1"/>
  <c r="K577" i="1"/>
  <c r="I578" i="19" s="1"/>
  <c r="I658" i="28" s="1"/>
  <c r="M577" i="1"/>
  <c r="J578" i="19" s="1"/>
  <c r="N577" i="1"/>
  <c r="K578" i="19" s="1"/>
  <c r="O577" i="1"/>
  <c r="B578" i="1"/>
  <c r="C578" i="1"/>
  <c r="C579" i="19" s="1"/>
  <c r="E578" i="1"/>
  <c r="D579" i="19" s="1"/>
  <c r="G578" i="1"/>
  <c r="E579" i="19" s="1"/>
  <c r="H578" i="1"/>
  <c r="F579" i="19" s="1"/>
  <c r="I578" i="1"/>
  <c r="G579" i="19" s="1"/>
  <c r="J578" i="1"/>
  <c r="K578" i="1"/>
  <c r="I579" i="19" s="1"/>
  <c r="I659" i="28" s="1"/>
  <c r="M578" i="1"/>
  <c r="N578" i="1"/>
  <c r="Z578" i="1" s="1"/>
  <c r="O578" i="1"/>
  <c r="B579" i="1"/>
  <c r="C579" i="1"/>
  <c r="C580" i="19" s="1"/>
  <c r="E579" i="1"/>
  <c r="G579" i="1"/>
  <c r="H579" i="1"/>
  <c r="F580" i="19" s="1"/>
  <c r="I579" i="1"/>
  <c r="G580" i="19" s="1"/>
  <c r="J579" i="1"/>
  <c r="K579" i="1"/>
  <c r="I580" i="19" s="1"/>
  <c r="I660" i="28" s="1"/>
  <c r="M579" i="1"/>
  <c r="AA579" i="1" s="1"/>
  <c r="N579" i="1"/>
  <c r="Z579" i="1" s="1"/>
  <c r="O579" i="1"/>
  <c r="B580" i="1"/>
  <c r="C580" i="1"/>
  <c r="C581" i="19" s="1"/>
  <c r="E580" i="1"/>
  <c r="G580" i="1"/>
  <c r="E581" i="19" s="1"/>
  <c r="H580" i="1"/>
  <c r="I580" i="1"/>
  <c r="J580" i="1"/>
  <c r="H581" i="19" s="1"/>
  <c r="K580" i="1"/>
  <c r="I581" i="19" s="1"/>
  <c r="I661" i="28" s="1"/>
  <c r="M580" i="1"/>
  <c r="AA580" i="1" s="1"/>
  <c r="N580" i="1"/>
  <c r="Z580" i="1" s="1"/>
  <c r="O580" i="1"/>
  <c r="L581" i="19" s="1"/>
  <c r="B581" i="1"/>
  <c r="B582" i="19" s="1"/>
  <c r="C581" i="1"/>
  <c r="C582" i="19" s="1"/>
  <c r="E581" i="1"/>
  <c r="G581" i="1"/>
  <c r="H581" i="1"/>
  <c r="F582" i="19" s="1"/>
  <c r="I581" i="1"/>
  <c r="G582" i="19" s="1"/>
  <c r="J581" i="1"/>
  <c r="K581" i="1"/>
  <c r="I582" i="19" s="1"/>
  <c r="I662" i="28" s="1"/>
  <c r="M581" i="1"/>
  <c r="J582" i="19" s="1"/>
  <c r="N581" i="1"/>
  <c r="K582" i="19" s="1"/>
  <c r="O581" i="1"/>
  <c r="B582" i="1"/>
  <c r="C582" i="1"/>
  <c r="C583" i="19" s="1"/>
  <c r="E582" i="1"/>
  <c r="D583" i="19" s="1"/>
  <c r="G582" i="1"/>
  <c r="H582" i="1"/>
  <c r="F583" i="19" s="1"/>
  <c r="I582" i="1"/>
  <c r="G583" i="19" s="1"/>
  <c r="J582" i="1"/>
  <c r="H583" i="19" s="1"/>
  <c r="K582" i="1"/>
  <c r="I583" i="19" s="1"/>
  <c r="I663" i="28" s="1"/>
  <c r="M582" i="1"/>
  <c r="J583" i="19" s="1"/>
  <c r="N582" i="1"/>
  <c r="Z582" i="1" s="1"/>
  <c r="O582" i="1"/>
  <c r="B583" i="1"/>
  <c r="C583" i="1"/>
  <c r="C584" i="19" s="1"/>
  <c r="E583" i="1"/>
  <c r="G583" i="1"/>
  <c r="H583" i="1"/>
  <c r="I583" i="1"/>
  <c r="G584" i="19" s="1"/>
  <c r="J583" i="1"/>
  <c r="K583" i="1"/>
  <c r="I584" i="19" s="1"/>
  <c r="I664" i="28" s="1"/>
  <c r="M583" i="1"/>
  <c r="N583" i="1"/>
  <c r="O583" i="1"/>
  <c r="AF348" i="38"/>
  <c r="AI348" i="38" s="1"/>
  <c r="AF349" i="38"/>
  <c r="AI349" i="38" s="1"/>
  <c r="AF350" i="38"/>
  <c r="AI350" i="38" s="1"/>
  <c r="AF351" i="38"/>
  <c r="AI351" i="38" s="1"/>
  <c r="AF352" i="38"/>
  <c r="AI352" i="38" s="1"/>
  <c r="AF353" i="38"/>
  <c r="AI353" i="38" s="1"/>
  <c r="AF354" i="38"/>
  <c r="AI354" i="38" s="1"/>
  <c r="AH333" i="38"/>
  <c r="AH315" i="38"/>
  <c r="AH338" i="38"/>
  <c r="AH339" i="38"/>
  <c r="AH312" i="38"/>
  <c r="AH340" i="38"/>
  <c r="AF341" i="38"/>
  <c r="AI341" i="38" s="1"/>
  <c r="AF342" i="38"/>
  <c r="AI342" i="38" s="1"/>
  <c r="AF343" i="38"/>
  <c r="AF344" i="38"/>
  <c r="AI344" i="38" s="1"/>
  <c r="AF345" i="38"/>
  <c r="AI345" i="38" s="1"/>
  <c r="AF346" i="38"/>
  <c r="AI346" i="38" s="1"/>
  <c r="AF347" i="38"/>
  <c r="B570" i="1"/>
  <c r="B571" i="19" s="1"/>
  <c r="C570" i="1"/>
  <c r="C571" i="19" s="1"/>
  <c r="E570" i="1"/>
  <c r="G570" i="1"/>
  <c r="E571" i="19" s="1"/>
  <c r="H570" i="1"/>
  <c r="F571" i="19" s="1"/>
  <c r="I570" i="1"/>
  <c r="J570" i="1"/>
  <c r="H571" i="19" s="1"/>
  <c r="K570" i="1"/>
  <c r="I571" i="19" s="1"/>
  <c r="I650" i="28" s="1"/>
  <c r="M570" i="1"/>
  <c r="AA570" i="1" s="1"/>
  <c r="N570" i="1"/>
  <c r="Z570" i="1" s="1"/>
  <c r="O570" i="1"/>
  <c r="AC570" i="1" s="1"/>
  <c r="B571" i="1"/>
  <c r="C571" i="1"/>
  <c r="C572" i="19" s="1"/>
  <c r="E571" i="1"/>
  <c r="G571" i="1"/>
  <c r="H571" i="1"/>
  <c r="I571" i="1"/>
  <c r="J571" i="1"/>
  <c r="K571" i="1"/>
  <c r="I572" i="19" s="1"/>
  <c r="I651" i="28" s="1"/>
  <c r="M571" i="1"/>
  <c r="J572" i="19" s="1"/>
  <c r="N571" i="1"/>
  <c r="K572" i="19" s="1"/>
  <c r="O571" i="1"/>
  <c r="B572" i="1"/>
  <c r="C572" i="1"/>
  <c r="C573" i="19" s="1"/>
  <c r="E572" i="1"/>
  <c r="G572" i="1"/>
  <c r="E573" i="19" s="1"/>
  <c r="H572" i="1"/>
  <c r="F573" i="19" s="1"/>
  <c r="I572" i="1"/>
  <c r="J572" i="1"/>
  <c r="K572" i="1"/>
  <c r="I573" i="19" s="1"/>
  <c r="I652" i="28" s="1"/>
  <c r="M572" i="1"/>
  <c r="AA572" i="1" s="1"/>
  <c r="N572" i="1"/>
  <c r="K573" i="19" s="1"/>
  <c r="O572" i="1"/>
  <c r="L573" i="19" s="1"/>
  <c r="B573" i="1"/>
  <c r="B574" i="19" s="1"/>
  <c r="C573" i="1"/>
  <c r="C574" i="19" s="1"/>
  <c r="E573" i="1"/>
  <c r="G573" i="1"/>
  <c r="H573" i="1"/>
  <c r="I573" i="1"/>
  <c r="G574" i="19" s="1"/>
  <c r="J573" i="1"/>
  <c r="K573" i="1"/>
  <c r="I574" i="19" s="1"/>
  <c r="I653" i="28" s="1"/>
  <c r="M573" i="1"/>
  <c r="AA573" i="1" s="1"/>
  <c r="N573" i="1"/>
  <c r="Z573" i="1" s="1"/>
  <c r="O573" i="1"/>
  <c r="B574" i="1"/>
  <c r="C574" i="1"/>
  <c r="C575" i="19" s="1"/>
  <c r="E574" i="1"/>
  <c r="D575" i="19" s="1"/>
  <c r="G574" i="1"/>
  <c r="E575" i="19" s="1"/>
  <c r="H574" i="1"/>
  <c r="I574" i="1"/>
  <c r="J574" i="1"/>
  <c r="K574" i="1"/>
  <c r="I575" i="19" s="1"/>
  <c r="I654" i="28" s="1"/>
  <c r="M574" i="1"/>
  <c r="N574" i="1"/>
  <c r="K575" i="19" s="1"/>
  <c r="O574" i="1"/>
  <c r="B575" i="1"/>
  <c r="B576" i="19" s="1"/>
  <c r="C575" i="1"/>
  <c r="C576" i="19" s="1"/>
  <c r="E575" i="1"/>
  <c r="G575" i="1"/>
  <c r="H575" i="1"/>
  <c r="AB575" i="1" s="1"/>
  <c r="I575" i="1"/>
  <c r="G576" i="19" s="1"/>
  <c r="J575" i="1"/>
  <c r="K575" i="1"/>
  <c r="I576" i="19" s="1"/>
  <c r="I655" i="28" s="1"/>
  <c r="M575" i="1"/>
  <c r="J576" i="19" s="1"/>
  <c r="N575" i="1"/>
  <c r="K576" i="19" s="1"/>
  <c r="O575" i="1"/>
  <c r="B576" i="1"/>
  <c r="C576" i="1"/>
  <c r="C577" i="19" s="1"/>
  <c r="E576" i="1"/>
  <c r="D577" i="19" s="1"/>
  <c r="G576" i="1"/>
  <c r="E577" i="19" s="1"/>
  <c r="H576" i="1"/>
  <c r="F577" i="19" s="1"/>
  <c r="I576" i="1"/>
  <c r="J576" i="1"/>
  <c r="H577" i="19" s="1"/>
  <c r="K576" i="1"/>
  <c r="I577" i="19" s="1"/>
  <c r="I656" i="28" s="1"/>
  <c r="M576" i="1"/>
  <c r="AA576" i="1" s="1"/>
  <c r="N576" i="1"/>
  <c r="K577" i="19" s="1"/>
  <c r="O576" i="1"/>
  <c r="AC576" i="1" s="1"/>
  <c r="AH330" i="38"/>
  <c r="AH332" i="38"/>
  <c r="AH306" i="38"/>
  <c r="AH307" i="38"/>
  <c r="AH319" i="38"/>
  <c r="AH328" i="38"/>
  <c r="AI347" i="38" l="1"/>
  <c r="AC583" i="1"/>
  <c r="AX584" i="1"/>
  <c r="AL584" i="1"/>
  <c r="Z583" i="1"/>
  <c r="AK584" i="1"/>
  <c r="AW584" i="1"/>
  <c r="C585" i="22"/>
  <c r="C666" i="28"/>
  <c r="C673" i="28" s="1"/>
  <c r="C585" i="21"/>
  <c r="AF584" i="1"/>
  <c r="AR584" i="1"/>
  <c r="J584" i="19"/>
  <c r="AV584" i="1"/>
  <c r="AJ584" i="1"/>
  <c r="AE584" i="1"/>
  <c r="AQ584" i="1"/>
  <c r="AU584" i="1"/>
  <c r="AI584" i="1"/>
  <c r="G585" i="22"/>
  <c r="G666" i="28"/>
  <c r="G673" i="28" s="1"/>
  <c r="G585" i="21"/>
  <c r="AB583" i="1"/>
  <c r="AH584" i="1"/>
  <c r="AT584" i="1"/>
  <c r="E584" i="19"/>
  <c r="AS584" i="1"/>
  <c r="AG584" i="1"/>
  <c r="AZ581" i="1"/>
  <c r="AB579" i="1"/>
  <c r="AE582" i="1"/>
  <c r="BJ581" i="1"/>
  <c r="AB578" i="1"/>
  <c r="AZ580" i="1"/>
  <c r="BG583" i="1"/>
  <c r="AQ579" i="1"/>
  <c r="AC580" i="1"/>
  <c r="Q578" i="1"/>
  <c r="R578" i="1" s="1"/>
  <c r="AE580" i="1"/>
  <c r="F580" i="21"/>
  <c r="AS582" i="1"/>
  <c r="AB582" i="1"/>
  <c r="AJ580" i="1"/>
  <c r="BG573" i="1"/>
  <c r="BH581" i="1"/>
  <c r="AQ583" i="1"/>
  <c r="AL582" i="1"/>
  <c r="BE582" i="1"/>
  <c r="Q579" i="1"/>
  <c r="R579" i="1" s="1"/>
  <c r="AG579" i="1"/>
  <c r="AE578" i="1"/>
  <c r="BG574" i="1"/>
  <c r="AS574" i="1"/>
  <c r="AQ581" i="1"/>
  <c r="AV580" i="1"/>
  <c r="AT579" i="1"/>
  <c r="BH578" i="1"/>
  <c r="BC578" i="1"/>
  <c r="AA577" i="1"/>
  <c r="R577" i="1"/>
  <c r="B580" i="19"/>
  <c r="Q582" i="1"/>
  <c r="R582" i="1" s="1"/>
  <c r="AG582" i="1"/>
  <c r="AJ581" i="1"/>
  <c r="AQ580" i="1"/>
  <c r="AU579" i="1"/>
  <c r="Z577" i="1"/>
  <c r="Z581" i="1"/>
  <c r="AT580" i="1"/>
  <c r="AH579" i="1"/>
  <c r="AL577" i="1"/>
  <c r="BF577" i="1"/>
  <c r="AI583" i="1"/>
  <c r="AV582" i="1"/>
  <c r="BG580" i="1"/>
  <c r="AW581" i="1"/>
  <c r="BD580" i="1"/>
  <c r="BH579" i="1"/>
  <c r="BG577" i="1"/>
  <c r="AB581" i="1"/>
  <c r="AK577" i="1"/>
  <c r="AH582" i="1"/>
  <c r="AA581" i="1"/>
  <c r="AL578" i="1"/>
  <c r="AE577" i="1"/>
  <c r="H584" i="19"/>
  <c r="J580" i="19"/>
  <c r="D578" i="19"/>
  <c r="B584" i="19"/>
  <c r="AT583" i="1"/>
  <c r="BI582" i="1"/>
  <c r="AV581" i="1"/>
  <c r="Q581" i="1"/>
  <c r="R581" i="1" s="1"/>
  <c r="K583" i="19"/>
  <c r="E580" i="19"/>
  <c r="AG583" i="1"/>
  <c r="AW582" i="1"/>
  <c r="AK581" i="1"/>
  <c r="AT578" i="1"/>
  <c r="BD577" i="1"/>
  <c r="J578" i="21"/>
  <c r="E583" i="19"/>
  <c r="H579" i="19"/>
  <c r="BC577" i="1"/>
  <c r="L578" i="19"/>
  <c r="AT575" i="1"/>
  <c r="AA583" i="1"/>
  <c r="AT571" i="1"/>
  <c r="Q583" i="1"/>
  <c r="R583" i="1" s="1"/>
  <c r="AT582" i="1"/>
  <c r="AQ582" i="1"/>
  <c r="AE581" i="1"/>
  <c r="BI580" i="1"/>
  <c r="AX577" i="1"/>
  <c r="C579" i="23"/>
  <c r="C583" i="22"/>
  <c r="C662" i="28"/>
  <c r="C582" i="21"/>
  <c r="C663" i="28"/>
  <c r="C582" i="22"/>
  <c r="F583" i="23"/>
  <c r="B577" i="19"/>
  <c r="AQ577" i="1"/>
  <c r="AU583" i="1"/>
  <c r="BC582" i="1"/>
  <c r="BD582" i="1"/>
  <c r="AI580" i="1"/>
  <c r="AI579" i="1"/>
  <c r="H580" i="19"/>
  <c r="AJ577" i="1"/>
  <c r="C584" i="21"/>
  <c r="C664" i="28"/>
  <c r="C584" i="22"/>
  <c r="AC581" i="1"/>
  <c r="AX581" i="1"/>
  <c r="BG581" i="1"/>
  <c r="AR578" i="1"/>
  <c r="AF578" i="1"/>
  <c r="AO578" i="1" s="1"/>
  <c r="BB578" i="1"/>
  <c r="N581" i="19"/>
  <c r="E583" i="23"/>
  <c r="G583" i="21"/>
  <c r="G583" i="22"/>
  <c r="BD581" i="1"/>
  <c r="I665" i="28"/>
  <c r="C583" i="23"/>
  <c r="G584" i="21"/>
  <c r="G664" i="28"/>
  <c r="G584" i="22"/>
  <c r="AX582" i="1"/>
  <c r="F583" i="21"/>
  <c r="F663" i="28"/>
  <c r="D583" i="23"/>
  <c r="AI582" i="1"/>
  <c r="BC581" i="1"/>
  <c r="F660" i="28"/>
  <c r="F580" i="22"/>
  <c r="BD578" i="1"/>
  <c r="BI578" i="1"/>
  <c r="C583" i="21"/>
  <c r="H658" i="28"/>
  <c r="H578" i="21"/>
  <c r="H578" i="22"/>
  <c r="AC578" i="1"/>
  <c r="BG578" i="1"/>
  <c r="AX578" i="1"/>
  <c r="L579" i="19"/>
  <c r="C661" i="28"/>
  <c r="C581" i="21"/>
  <c r="C581" i="22"/>
  <c r="M579" i="19"/>
  <c r="G659" i="28"/>
  <c r="E579" i="23"/>
  <c r="G579" i="21"/>
  <c r="G579" i="22"/>
  <c r="E578" i="19"/>
  <c r="BJ577" i="1"/>
  <c r="AG577" i="1"/>
  <c r="AS577" i="1"/>
  <c r="L582" i="19"/>
  <c r="F583" i="22"/>
  <c r="AR581" i="1"/>
  <c r="AF581" i="1"/>
  <c r="BB581" i="1"/>
  <c r="BE581" i="1"/>
  <c r="BF581" i="1"/>
  <c r="BJ580" i="1"/>
  <c r="AS580" i="1"/>
  <c r="G660" i="28"/>
  <c r="G580" i="21"/>
  <c r="G580" i="22"/>
  <c r="BI583" i="1"/>
  <c r="BH583" i="1"/>
  <c r="BG582" i="1"/>
  <c r="AX583" i="1"/>
  <c r="AC582" i="1"/>
  <c r="AF582" i="1"/>
  <c r="AO582" i="1" s="1"/>
  <c r="BF582" i="1"/>
  <c r="BB582" i="1"/>
  <c r="AR582" i="1"/>
  <c r="AL580" i="1"/>
  <c r="AX579" i="1"/>
  <c r="L580" i="19"/>
  <c r="BG579" i="1"/>
  <c r="AR579" i="1"/>
  <c r="AZ579" i="1"/>
  <c r="D580" i="19"/>
  <c r="D579" i="23"/>
  <c r="H582" i="19"/>
  <c r="G583" i="23"/>
  <c r="I583" i="21"/>
  <c r="J663" i="28"/>
  <c r="I583" i="22"/>
  <c r="C579" i="22"/>
  <c r="C659" i="28"/>
  <c r="C579" i="21"/>
  <c r="G663" i="28"/>
  <c r="AU581" i="1"/>
  <c r="AS581" i="1"/>
  <c r="AU580" i="1"/>
  <c r="C660" i="28"/>
  <c r="C580" i="21"/>
  <c r="C580" i="22"/>
  <c r="AT577" i="1"/>
  <c r="K658" i="28"/>
  <c r="J578" i="22"/>
  <c r="C658" i="28"/>
  <c r="C578" i="21"/>
  <c r="C578" i="22"/>
  <c r="L583" i="19"/>
  <c r="D582" i="19"/>
  <c r="AR583" i="1"/>
  <c r="AH578" i="1"/>
  <c r="BB577" i="1"/>
  <c r="AH577" i="1"/>
  <c r="D581" i="19"/>
  <c r="K579" i="19"/>
  <c r="BF580" i="1"/>
  <c r="AR580" i="1"/>
  <c r="AK580" i="1"/>
  <c r="AG578" i="1"/>
  <c r="AJ579" i="1"/>
  <c r="AQ578" i="1"/>
  <c r="AR577" i="1"/>
  <c r="B583" i="19"/>
  <c r="K581" i="19"/>
  <c r="J579" i="19"/>
  <c r="B579" i="19"/>
  <c r="F578" i="19"/>
  <c r="AH583" i="1"/>
  <c r="BE580" i="1"/>
  <c r="AW578" i="1"/>
  <c r="AZ577" i="1"/>
  <c r="AF577" i="1"/>
  <c r="F584" i="19"/>
  <c r="E582" i="19"/>
  <c r="J581" i="19"/>
  <c r="B581" i="19"/>
  <c r="AZ583" i="1"/>
  <c r="AF583" i="1"/>
  <c r="AO583" i="1" s="1"/>
  <c r="BH582" i="1"/>
  <c r="AT581" i="1"/>
  <c r="AG581" i="1"/>
  <c r="BB580" i="1"/>
  <c r="AS578" i="1"/>
  <c r="AW577" i="1"/>
  <c r="AC577" i="1"/>
  <c r="AI578" i="1"/>
  <c r="L584" i="19"/>
  <c r="D584" i="19"/>
  <c r="AJ583" i="1"/>
  <c r="BH580" i="1"/>
  <c r="BF578" i="1"/>
  <c r="BE577" i="1"/>
  <c r="AV577" i="1"/>
  <c r="AB577" i="1"/>
  <c r="BH577" i="1"/>
  <c r="K584" i="19"/>
  <c r="G581" i="19"/>
  <c r="K580" i="19"/>
  <c r="BI579" i="1"/>
  <c r="AU577" i="1"/>
  <c r="F581" i="19"/>
  <c r="AH580" i="1"/>
  <c r="AF579" i="1"/>
  <c r="BF583" i="1"/>
  <c r="AW583" i="1"/>
  <c r="AE583" i="1"/>
  <c r="AU582" i="1"/>
  <c r="AK582" i="1"/>
  <c r="AI581" i="1"/>
  <c r="AG580" i="1"/>
  <c r="Q580" i="1"/>
  <c r="R580" i="1" s="1"/>
  <c r="BF579" i="1"/>
  <c r="AW579" i="1"/>
  <c r="AE579" i="1"/>
  <c r="AU578" i="1"/>
  <c r="AK578" i="1"/>
  <c r="AI577" i="1"/>
  <c r="BE583" i="1"/>
  <c r="AV583" i="1"/>
  <c r="AL583" i="1"/>
  <c r="AJ582" i="1"/>
  <c r="AA582" i="1"/>
  <c r="BI581" i="1"/>
  <c r="AH581" i="1"/>
  <c r="AX580" i="1"/>
  <c r="AF580" i="1"/>
  <c r="BE579" i="1"/>
  <c r="AV579" i="1"/>
  <c r="AL579" i="1"/>
  <c r="AC579" i="1"/>
  <c r="AJ578" i="1"/>
  <c r="AA578" i="1"/>
  <c r="BI577" i="1"/>
  <c r="AV578" i="1"/>
  <c r="BD583" i="1"/>
  <c r="AK583" i="1"/>
  <c r="BJ582" i="1"/>
  <c r="AW580" i="1"/>
  <c r="BD579" i="1"/>
  <c r="AK579" i="1"/>
  <c r="BJ578" i="1"/>
  <c r="BE578" i="1"/>
  <c r="BC583" i="1"/>
  <c r="BC579" i="1"/>
  <c r="BJ583" i="1"/>
  <c r="BB583" i="1"/>
  <c r="AS583" i="1"/>
  <c r="AZ582" i="1"/>
  <c r="AB580" i="1"/>
  <c r="BJ579" i="1"/>
  <c r="BB579" i="1"/>
  <c r="AS579" i="1"/>
  <c r="AZ578" i="1"/>
  <c r="AL581" i="1"/>
  <c r="BC580" i="1"/>
  <c r="BJ576" i="1"/>
  <c r="BD575" i="1"/>
  <c r="AE576" i="1"/>
  <c r="AB571" i="1"/>
  <c r="AQ573" i="1"/>
  <c r="AI572" i="1"/>
  <c r="Q571" i="1"/>
  <c r="R571" i="1" s="1"/>
  <c r="BG576" i="1"/>
  <c r="AX575" i="1"/>
  <c r="BD574" i="1"/>
  <c r="BD576" i="1"/>
  <c r="AV576" i="1"/>
  <c r="AH572" i="1"/>
  <c r="BI573" i="1"/>
  <c r="AC572" i="1"/>
  <c r="L577" i="19"/>
  <c r="AT573" i="1"/>
  <c r="BB572" i="1"/>
  <c r="L575" i="19"/>
  <c r="AA575" i="1"/>
  <c r="AS575" i="1"/>
  <c r="AQ571" i="1"/>
  <c r="BJ570" i="1"/>
  <c r="H573" i="19"/>
  <c r="AI576" i="1"/>
  <c r="C574" i="22"/>
  <c r="BI570" i="1"/>
  <c r="AK571" i="1"/>
  <c r="BH571" i="1"/>
  <c r="BB570" i="1"/>
  <c r="BF572" i="1"/>
  <c r="AJ571" i="1"/>
  <c r="AH575" i="1"/>
  <c r="Q575" i="1"/>
  <c r="R575" i="1" s="1"/>
  <c r="AC574" i="1"/>
  <c r="BG572" i="1"/>
  <c r="AF571" i="1"/>
  <c r="AO571" i="1" s="1"/>
  <c r="BI571" i="1"/>
  <c r="D573" i="19"/>
  <c r="D571" i="19"/>
  <c r="BG570" i="1"/>
  <c r="C574" i="21"/>
  <c r="AI343" i="38"/>
  <c r="BB576" i="1"/>
  <c r="AK574" i="1"/>
  <c r="BD572" i="1"/>
  <c r="BD571" i="1"/>
  <c r="AA571" i="1"/>
  <c r="BE570" i="1"/>
  <c r="J577" i="19"/>
  <c r="K574" i="19"/>
  <c r="AX571" i="1"/>
  <c r="BD570" i="1"/>
  <c r="J574" i="19"/>
  <c r="B572" i="19"/>
  <c r="BG575" i="1"/>
  <c r="AQ574" i="1"/>
  <c r="AR576" i="1"/>
  <c r="AG574" i="1"/>
  <c r="AZ571" i="1"/>
  <c r="L571" i="19"/>
  <c r="AJ575" i="1"/>
  <c r="AR572" i="1"/>
  <c r="AL576" i="1"/>
  <c r="BF574" i="1"/>
  <c r="AI574" i="1"/>
  <c r="AZ573" i="1"/>
  <c r="J571" i="19"/>
  <c r="D577" i="23"/>
  <c r="C577" i="23"/>
  <c r="K652" i="28"/>
  <c r="J573" i="21"/>
  <c r="J573" i="22"/>
  <c r="C577" i="22"/>
  <c r="C656" i="28"/>
  <c r="C577" i="21"/>
  <c r="N577" i="19"/>
  <c r="F577" i="23"/>
  <c r="C575" i="22"/>
  <c r="C654" i="28"/>
  <c r="C575" i="21"/>
  <c r="N571" i="19"/>
  <c r="C572" i="21"/>
  <c r="C572" i="22"/>
  <c r="C651" i="28"/>
  <c r="I657" i="28"/>
  <c r="H577" i="23"/>
  <c r="J577" i="22"/>
  <c r="J577" i="21"/>
  <c r="K656" i="28"/>
  <c r="J576" i="21"/>
  <c r="K655" i="28"/>
  <c r="J576" i="22"/>
  <c r="C576" i="21"/>
  <c r="C576" i="22"/>
  <c r="C655" i="28"/>
  <c r="BD573" i="1"/>
  <c r="BH572" i="1"/>
  <c r="G573" i="19"/>
  <c r="K571" i="19"/>
  <c r="AU575" i="1"/>
  <c r="Z575" i="1"/>
  <c r="BE574" i="1"/>
  <c r="AE574" i="1"/>
  <c r="BH574" i="1"/>
  <c r="G575" i="19"/>
  <c r="Q573" i="1"/>
  <c r="R573" i="1" s="1"/>
  <c r="BE572" i="1"/>
  <c r="F576" i="19"/>
  <c r="H575" i="19"/>
  <c r="H572" i="19"/>
  <c r="AS576" i="1"/>
  <c r="AQ576" i="1"/>
  <c r="AQ575" i="1"/>
  <c r="AC575" i="1"/>
  <c r="L576" i="19"/>
  <c r="AR575" i="1"/>
  <c r="D576" i="19"/>
  <c r="AF575" i="1"/>
  <c r="AO575" i="1" s="1"/>
  <c r="AZ575" i="1"/>
  <c r="BB574" i="1"/>
  <c r="Z574" i="1"/>
  <c r="AU573" i="1"/>
  <c r="AW572" i="1"/>
  <c r="AU571" i="1"/>
  <c r="Z571" i="1"/>
  <c r="BC571" i="1"/>
  <c r="BF570" i="1"/>
  <c r="AH571" i="1"/>
  <c r="B573" i="19"/>
  <c r="F572" i="19"/>
  <c r="C573" i="21"/>
  <c r="H575" i="23"/>
  <c r="C653" i="28"/>
  <c r="AK576" i="1"/>
  <c r="AW576" i="1"/>
  <c r="AX573" i="1"/>
  <c r="E576" i="19"/>
  <c r="G572" i="19"/>
  <c r="BI576" i="1"/>
  <c r="BH575" i="1"/>
  <c r="AK575" i="1"/>
  <c r="AW574" i="1"/>
  <c r="AV572" i="1"/>
  <c r="AK572" i="1"/>
  <c r="AS571" i="1"/>
  <c r="AG571" i="1"/>
  <c r="C575" i="23"/>
  <c r="H574" i="19"/>
  <c r="J573" i="19"/>
  <c r="E572" i="19"/>
  <c r="BH570" i="1"/>
  <c r="G571" i="19"/>
  <c r="C652" i="28"/>
  <c r="BJ572" i="1"/>
  <c r="AS572" i="1"/>
  <c r="AE573" i="1"/>
  <c r="AE572" i="1"/>
  <c r="AC571" i="1"/>
  <c r="L572" i="19"/>
  <c r="AR571" i="1"/>
  <c r="D572" i="19"/>
  <c r="BE573" i="1"/>
  <c r="D574" i="19"/>
  <c r="BF576" i="1"/>
  <c r="F574" i="19"/>
  <c r="F575" i="19"/>
  <c r="BH576" i="1"/>
  <c r="G577" i="19"/>
  <c r="AG575" i="1"/>
  <c r="BI574" i="1"/>
  <c r="AR574" i="1"/>
  <c r="AA574" i="1"/>
  <c r="AV574" i="1"/>
  <c r="BJ574" i="1"/>
  <c r="AF573" i="1"/>
  <c r="AO573" i="1" s="1"/>
  <c r="BI572" i="1"/>
  <c r="B575" i="19"/>
  <c r="C573" i="22"/>
  <c r="BE576" i="1"/>
  <c r="AH576" i="1"/>
  <c r="AT576" i="1"/>
  <c r="BC575" i="1"/>
  <c r="BI575" i="1"/>
  <c r="AB573" i="1"/>
  <c r="AL572" i="1"/>
  <c r="BG571" i="1"/>
  <c r="H576" i="19"/>
  <c r="J575" i="19"/>
  <c r="E574" i="19"/>
  <c r="AC573" i="1"/>
  <c r="L574" i="19"/>
  <c r="AH574" i="1"/>
  <c r="AG576" i="1"/>
  <c r="AT572" i="1"/>
  <c r="BH573" i="1"/>
  <c r="Z576" i="1"/>
  <c r="Z572" i="1"/>
  <c r="AL574" i="1"/>
  <c r="AZ576" i="1"/>
  <c r="AW575" i="1"/>
  <c r="AE575" i="1"/>
  <c r="AU574" i="1"/>
  <c r="AB574" i="1"/>
  <c r="BJ573" i="1"/>
  <c r="BB573" i="1"/>
  <c r="AI573" i="1"/>
  <c r="AQ572" i="1"/>
  <c r="AG572" i="1"/>
  <c r="Q572" i="1"/>
  <c r="R572" i="1" s="1"/>
  <c r="BF571" i="1"/>
  <c r="AW571" i="1"/>
  <c r="AE571" i="1"/>
  <c r="AB570" i="1"/>
  <c r="AG573" i="1"/>
  <c r="AK573" i="1"/>
  <c r="BC573" i="1"/>
  <c r="AJ573" i="1"/>
  <c r="Q576" i="1"/>
  <c r="R576" i="1" s="1"/>
  <c r="BF575" i="1"/>
  <c r="AS573" i="1"/>
  <c r="AZ572" i="1"/>
  <c r="AX576" i="1"/>
  <c r="AF576" i="1"/>
  <c r="BE575" i="1"/>
  <c r="AV575" i="1"/>
  <c r="AL575" i="1"/>
  <c r="BC574" i="1"/>
  <c r="AT574" i="1"/>
  <c r="AJ574" i="1"/>
  <c r="AR573" i="1"/>
  <c r="AH573" i="1"/>
  <c r="AX572" i="1"/>
  <c r="AF572" i="1"/>
  <c r="BE571" i="1"/>
  <c r="AV571" i="1"/>
  <c r="AL571" i="1"/>
  <c r="BC570" i="1"/>
  <c r="AU576" i="1"/>
  <c r="AB576" i="1"/>
  <c r="BJ575" i="1"/>
  <c r="BB575" i="1"/>
  <c r="AI575" i="1"/>
  <c r="AZ574" i="1"/>
  <c r="Q574" i="1"/>
  <c r="R574" i="1" s="1"/>
  <c r="BF573" i="1"/>
  <c r="AW573" i="1"/>
  <c r="AU572" i="1"/>
  <c r="AB572" i="1"/>
  <c r="BJ571" i="1"/>
  <c r="BB571" i="1"/>
  <c r="AI571" i="1"/>
  <c r="AZ570" i="1"/>
  <c r="Q570" i="1"/>
  <c r="R570" i="1" s="1"/>
  <c r="BC576" i="1"/>
  <c r="AJ576" i="1"/>
  <c r="AX574" i="1"/>
  <c r="AF574" i="1"/>
  <c r="AV573" i="1"/>
  <c r="AL573" i="1"/>
  <c r="BC572" i="1"/>
  <c r="AJ572" i="1"/>
  <c r="B563" i="1"/>
  <c r="C563" i="1"/>
  <c r="C564" i="19" s="1"/>
  <c r="E563" i="1"/>
  <c r="D564" i="19" s="1"/>
  <c r="G563" i="1"/>
  <c r="E564" i="19" s="1"/>
  <c r="H563" i="1"/>
  <c r="F564" i="19" s="1"/>
  <c r="I563" i="1"/>
  <c r="G564" i="19" s="1"/>
  <c r="J563" i="1"/>
  <c r="K563" i="1"/>
  <c r="I564" i="19" s="1"/>
  <c r="I642" i="28" s="1"/>
  <c r="M563" i="1"/>
  <c r="N563" i="1"/>
  <c r="O563" i="1"/>
  <c r="B564" i="1"/>
  <c r="C564" i="1"/>
  <c r="C565" i="19" s="1"/>
  <c r="E564" i="1"/>
  <c r="D565" i="19" s="1"/>
  <c r="G564" i="1"/>
  <c r="E565" i="19" s="1"/>
  <c r="H564" i="1"/>
  <c r="AB564" i="1" s="1"/>
  <c r="I564" i="1"/>
  <c r="G565" i="19" s="1"/>
  <c r="J564" i="1"/>
  <c r="K564" i="1"/>
  <c r="I565" i="19" s="1"/>
  <c r="I643" i="28" s="1"/>
  <c r="M564" i="1"/>
  <c r="J565" i="19" s="1"/>
  <c r="N564" i="1"/>
  <c r="K565" i="19" s="1"/>
  <c r="O564" i="1"/>
  <c r="B565" i="1"/>
  <c r="B566" i="19" s="1"/>
  <c r="C565" i="1"/>
  <c r="C566" i="19" s="1"/>
  <c r="E565" i="1"/>
  <c r="D566" i="19" s="1"/>
  <c r="G565" i="1"/>
  <c r="H565" i="1"/>
  <c r="AB565" i="1" s="1"/>
  <c r="I565" i="1"/>
  <c r="G566" i="19" s="1"/>
  <c r="J565" i="1"/>
  <c r="K565" i="1"/>
  <c r="I566" i="19" s="1"/>
  <c r="I644" i="28" s="1"/>
  <c r="M565" i="1"/>
  <c r="N565" i="1"/>
  <c r="K566" i="19" s="1"/>
  <c r="O565" i="1"/>
  <c r="B566" i="1"/>
  <c r="C566" i="1"/>
  <c r="C567" i="19" s="1"/>
  <c r="E566" i="1"/>
  <c r="D567" i="19" s="1"/>
  <c r="G566" i="1"/>
  <c r="H566" i="1"/>
  <c r="I566" i="1"/>
  <c r="G567" i="19" s="1"/>
  <c r="J566" i="1"/>
  <c r="H567" i="19" s="1"/>
  <c r="K566" i="1"/>
  <c r="I567" i="19" s="1"/>
  <c r="I645" i="28" s="1"/>
  <c r="M566" i="1"/>
  <c r="N566" i="1"/>
  <c r="O566" i="1"/>
  <c r="AC566" i="1" s="1"/>
  <c r="B567" i="1"/>
  <c r="C567" i="1"/>
  <c r="C568" i="19" s="1"/>
  <c r="E567" i="1"/>
  <c r="G567" i="1"/>
  <c r="E568" i="19" s="1"/>
  <c r="H567" i="1"/>
  <c r="I567" i="1"/>
  <c r="J567" i="1"/>
  <c r="K567" i="1"/>
  <c r="I568" i="19" s="1"/>
  <c r="I646" i="28" s="1"/>
  <c r="M567" i="1"/>
  <c r="J568" i="19" s="1"/>
  <c r="N567" i="1"/>
  <c r="K568" i="19" s="1"/>
  <c r="O567" i="1"/>
  <c r="B568" i="1"/>
  <c r="B569" i="19" s="1"/>
  <c r="C568" i="1"/>
  <c r="C569" i="19" s="1"/>
  <c r="E568" i="1"/>
  <c r="G568" i="1"/>
  <c r="H568" i="1"/>
  <c r="AB568" i="1" s="1"/>
  <c r="I568" i="1"/>
  <c r="J568" i="1"/>
  <c r="K568" i="1"/>
  <c r="I569" i="19" s="1"/>
  <c r="I647" i="28" s="1"/>
  <c r="M568" i="1"/>
  <c r="N568" i="1"/>
  <c r="Z568" i="1" s="1"/>
  <c r="O568" i="1"/>
  <c r="B569" i="1"/>
  <c r="AQ570" i="1" s="1"/>
  <c r="C569" i="1"/>
  <c r="C570" i="19" s="1"/>
  <c r="C571" i="22" s="1"/>
  <c r="E569" i="1"/>
  <c r="G569" i="1"/>
  <c r="H569" i="1"/>
  <c r="I569" i="1"/>
  <c r="G570" i="19" s="1"/>
  <c r="J569" i="1"/>
  <c r="K569" i="1"/>
  <c r="I570" i="19" s="1"/>
  <c r="I648" i="28" s="1"/>
  <c r="M569" i="1"/>
  <c r="N569" i="1"/>
  <c r="AW570" i="1" s="1"/>
  <c r="O569" i="1"/>
  <c r="AF334" i="38"/>
  <c r="AI334" i="38" s="1"/>
  <c r="AF335" i="38"/>
  <c r="AI335" i="38" s="1"/>
  <c r="AF336" i="38"/>
  <c r="AI336" i="38" s="1"/>
  <c r="AF337" i="38"/>
  <c r="AI337" i="38" s="1"/>
  <c r="AF338" i="38"/>
  <c r="AI338" i="38" s="1"/>
  <c r="AF339" i="38"/>
  <c r="AI339" i="38" s="1"/>
  <c r="AF340" i="38"/>
  <c r="AI340" i="38" s="1"/>
  <c r="BG567" i="1" l="1"/>
  <c r="I575" i="23"/>
  <c r="K581" i="21"/>
  <c r="H573" i="23"/>
  <c r="D579" i="22"/>
  <c r="J655" i="28"/>
  <c r="F577" i="21"/>
  <c r="J582" i="22"/>
  <c r="J583" i="21"/>
  <c r="K653" i="28"/>
  <c r="B655" i="28"/>
  <c r="I577" i="22"/>
  <c r="B651" i="28"/>
  <c r="M582" i="19"/>
  <c r="H656" i="28"/>
  <c r="J572" i="22"/>
  <c r="I572" i="21"/>
  <c r="I584" i="21"/>
  <c r="M575" i="19"/>
  <c r="F662" i="28"/>
  <c r="B582" i="21"/>
  <c r="B658" i="28"/>
  <c r="K573" i="22"/>
  <c r="D571" i="23"/>
  <c r="I582" i="22"/>
  <c r="F579" i="21"/>
  <c r="H583" i="22"/>
  <c r="H581" i="22"/>
  <c r="F573" i="22"/>
  <c r="G574" i="21"/>
  <c r="M576" i="19"/>
  <c r="E573" i="21"/>
  <c r="O578" i="19"/>
  <c r="E575" i="21"/>
  <c r="G576" i="23"/>
  <c r="G662" i="28"/>
  <c r="G582" i="23"/>
  <c r="D580" i="23"/>
  <c r="H659" i="28"/>
  <c r="E580" i="22"/>
  <c r="BG565" i="1"/>
  <c r="I584" i="22"/>
  <c r="J664" i="28"/>
  <c r="BG564" i="1"/>
  <c r="O584" i="19"/>
  <c r="AN584" i="1"/>
  <c r="J583" i="22"/>
  <c r="K585" i="21"/>
  <c r="K585" i="22"/>
  <c r="L666" i="28"/>
  <c r="L673" i="28" s="1"/>
  <c r="E584" i="23"/>
  <c r="D585" i="21"/>
  <c r="D585" i="22"/>
  <c r="D666" i="28"/>
  <c r="B585" i="22"/>
  <c r="B585" i="21"/>
  <c r="B666" i="28"/>
  <c r="B673" i="28" s="1"/>
  <c r="E664" i="28"/>
  <c r="H584" i="22"/>
  <c r="H585" i="21"/>
  <c r="H666" i="28"/>
  <c r="H673" i="28" s="1"/>
  <c r="H585" i="22"/>
  <c r="F585" i="22"/>
  <c r="F585" i="21"/>
  <c r="F666" i="28"/>
  <c r="F673" i="28" s="1"/>
  <c r="E585" i="21"/>
  <c r="E585" i="22"/>
  <c r="E666" i="28"/>
  <c r="E673" i="28" s="1"/>
  <c r="J666" i="28"/>
  <c r="J673" i="28" s="1"/>
  <c r="I585" i="22"/>
  <c r="I585" i="21"/>
  <c r="M584" i="19"/>
  <c r="K666" i="28"/>
  <c r="K673" i="28" s="1"/>
  <c r="J585" i="21"/>
  <c r="J585" i="22"/>
  <c r="BA584" i="1"/>
  <c r="AO584" i="1"/>
  <c r="H584" i="21"/>
  <c r="H583" i="23"/>
  <c r="K663" i="28"/>
  <c r="O583" i="19"/>
  <c r="H664" i="28"/>
  <c r="N584" i="19"/>
  <c r="N583" i="19"/>
  <c r="E580" i="21"/>
  <c r="H579" i="21"/>
  <c r="E584" i="21"/>
  <c r="B577" i="21"/>
  <c r="BA578" i="1"/>
  <c r="B656" i="28"/>
  <c r="J656" i="28"/>
  <c r="F659" i="28"/>
  <c r="O580" i="19"/>
  <c r="AN577" i="1"/>
  <c r="B580" i="22"/>
  <c r="E660" i="28"/>
  <c r="J582" i="21"/>
  <c r="E584" i="22"/>
  <c r="I578" i="23"/>
  <c r="AN581" i="1"/>
  <c r="M578" i="19"/>
  <c r="E579" i="21"/>
  <c r="H581" i="21"/>
  <c r="F584" i="23"/>
  <c r="H578" i="23"/>
  <c r="D583" i="22"/>
  <c r="G578" i="23"/>
  <c r="O577" i="19"/>
  <c r="AN579" i="1"/>
  <c r="H661" i="28"/>
  <c r="B578" i="21"/>
  <c r="B577" i="22"/>
  <c r="C578" i="23"/>
  <c r="G582" i="21"/>
  <c r="G580" i="23"/>
  <c r="D578" i="22"/>
  <c r="H579" i="22"/>
  <c r="D578" i="21"/>
  <c r="F578" i="23"/>
  <c r="M583" i="19"/>
  <c r="O582" i="19"/>
  <c r="F579" i="23"/>
  <c r="E583" i="22"/>
  <c r="B577" i="23"/>
  <c r="E663" i="28"/>
  <c r="B578" i="22"/>
  <c r="B584" i="22"/>
  <c r="B578" i="23"/>
  <c r="K581" i="22"/>
  <c r="E583" i="21"/>
  <c r="N579" i="19"/>
  <c r="E581" i="22"/>
  <c r="D579" i="21"/>
  <c r="E659" i="28"/>
  <c r="D658" i="28"/>
  <c r="N578" i="19"/>
  <c r="L661" i="28"/>
  <c r="E581" i="21"/>
  <c r="D659" i="28"/>
  <c r="N659" i="28" s="1"/>
  <c r="E579" i="22"/>
  <c r="E578" i="23"/>
  <c r="E661" i="28"/>
  <c r="M580" i="19"/>
  <c r="K578" i="21"/>
  <c r="H663" i="28"/>
  <c r="I582" i="21"/>
  <c r="O579" i="19"/>
  <c r="J659" i="28"/>
  <c r="G579" i="23"/>
  <c r="I579" i="21"/>
  <c r="I579" i="22"/>
  <c r="D661" i="28"/>
  <c r="B581" i="23"/>
  <c r="D581" i="22"/>
  <c r="C581" i="23"/>
  <c r="D581" i="21"/>
  <c r="K583" i="22"/>
  <c r="I583" i="23"/>
  <c r="L663" i="28"/>
  <c r="K583" i="21"/>
  <c r="AN582" i="1"/>
  <c r="I581" i="23"/>
  <c r="M577" i="19"/>
  <c r="G578" i="21"/>
  <c r="G658" i="28"/>
  <c r="F661" i="28"/>
  <c r="F581" i="21"/>
  <c r="D581" i="23"/>
  <c r="F581" i="22"/>
  <c r="K661" i="28"/>
  <c r="J581" i="21"/>
  <c r="H581" i="23"/>
  <c r="J581" i="22"/>
  <c r="D582" i="23"/>
  <c r="L658" i="28"/>
  <c r="BA582" i="1"/>
  <c r="L662" i="28"/>
  <c r="I582" i="23"/>
  <c r="K582" i="21"/>
  <c r="K582" i="22"/>
  <c r="E582" i="23"/>
  <c r="D663" i="28"/>
  <c r="G584" i="23"/>
  <c r="F581" i="23"/>
  <c r="AN583" i="1"/>
  <c r="M581" i="19"/>
  <c r="E581" i="23"/>
  <c r="G581" i="22"/>
  <c r="G661" i="28"/>
  <c r="G581" i="21"/>
  <c r="I581" i="21"/>
  <c r="O581" i="19"/>
  <c r="G581" i="23"/>
  <c r="I581" i="22"/>
  <c r="J661" i="28"/>
  <c r="C665" i="28"/>
  <c r="F582" i="21"/>
  <c r="AN578" i="1"/>
  <c r="H582" i="23"/>
  <c r="N580" i="19"/>
  <c r="F580" i="23"/>
  <c r="H660" i="28"/>
  <c r="H580" i="21"/>
  <c r="H580" i="22"/>
  <c r="I578" i="22"/>
  <c r="J580" i="22"/>
  <c r="H580" i="23"/>
  <c r="K660" i="28"/>
  <c r="J580" i="21"/>
  <c r="B583" i="21"/>
  <c r="B583" i="22"/>
  <c r="B663" i="28"/>
  <c r="B584" i="21"/>
  <c r="K664" i="28"/>
  <c r="J584" i="22"/>
  <c r="H584" i="23"/>
  <c r="J584" i="21"/>
  <c r="G578" i="22"/>
  <c r="E582" i="22"/>
  <c r="E662" i="28"/>
  <c r="E582" i="21"/>
  <c r="I580" i="21"/>
  <c r="F582" i="22"/>
  <c r="K579" i="22"/>
  <c r="L659" i="28"/>
  <c r="I579" i="23"/>
  <c r="K579" i="21"/>
  <c r="K662" i="28"/>
  <c r="J662" i="28"/>
  <c r="I578" i="21"/>
  <c r="B661" i="28"/>
  <c r="B581" i="21"/>
  <c r="B581" i="22"/>
  <c r="D660" i="28"/>
  <c r="D580" i="21"/>
  <c r="B580" i="23"/>
  <c r="C580" i="23"/>
  <c r="D580" i="22"/>
  <c r="D584" i="23"/>
  <c r="F664" i="28"/>
  <c r="F584" i="22"/>
  <c r="F584" i="21"/>
  <c r="N582" i="19"/>
  <c r="H662" i="28"/>
  <c r="F582" i="23"/>
  <c r="H582" i="21"/>
  <c r="H582" i="22"/>
  <c r="E580" i="23"/>
  <c r="BA581" i="1"/>
  <c r="AO581" i="1"/>
  <c r="E578" i="22"/>
  <c r="E658" i="28"/>
  <c r="E578" i="21"/>
  <c r="B579" i="23"/>
  <c r="J660" i="28"/>
  <c r="I580" i="22"/>
  <c r="D584" i="21"/>
  <c r="D664" i="28"/>
  <c r="B584" i="23"/>
  <c r="C584" i="23"/>
  <c r="D584" i="22"/>
  <c r="BA577" i="1"/>
  <c r="AO577" i="1"/>
  <c r="F578" i="22"/>
  <c r="F578" i="21"/>
  <c r="D578" i="23"/>
  <c r="F658" i="28"/>
  <c r="B664" i="28"/>
  <c r="L660" i="28"/>
  <c r="K580" i="21"/>
  <c r="K580" i="22"/>
  <c r="I580" i="23"/>
  <c r="K578" i="22"/>
  <c r="B583" i="23"/>
  <c r="B582" i="22"/>
  <c r="J658" i="28"/>
  <c r="F579" i="22"/>
  <c r="K584" i="21"/>
  <c r="L664" i="28"/>
  <c r="K584" i="22"/>
  <c r="I584" i="23"/>
  <c r="B659" i="28"/>
  <c r="B660" i="28"/>
  <c r="B580" i="21"/>
  <c r="B579" i="21"/>
  <c r="B579" i="22"/>
  <c r="K659" i="28"/>
  <c r="H579" i="23"/>
  <c r="J579" i="22"/>
  <c r="J579" i="21"/>
  <c r="D582" i="22"/>
  <c r="D662" i="28"/>
  <c r="B582" i="23"/>
  <c r="D582" i="21"/>
  <c r="C582" i="23"/>
  <c r="D583" i="21"/>
  <c r="G582" i="22"/>
  <c r="H583" i="21"/>
  <c r="B662" i="28"/>
  <c r="AN580" i="1"/>
  <c r="BA580" i="1"/>
  <c r="AO580" i="1"/>
  <c r="BA579" i="1"/>
  <c r="AO579" i="1"/>
  <c r="BA583" i="1"/>
  <c r="AN575" i="1"/>
  <c r="I573" i="23"/>
  <c r="B572" i="22"/>
  <c r="C573" i="23"/>
  <c r="F573" i="23"/>
  <c r="L656" i="28"/>
  <c r="N573" i="19"/>
  <c r="I577" i="23"/>
  <c r="D573" i="23"/>
  <c r="B571" i="23"/>
  <c r="H573" i="22"/>
  <c r="K577" i="21"/>
  <c r="E577" i="21"/>
  <c r="B572" i="21"/>
  <c r="I577" i="21"/>
  <c r="G574" i="23"/>
  <c r="I574" i="22"/>
  <c r="AN574" i="1"/>
  <c r="O575" i="19"/>
  <c r="F571" i="23"/>
  <c r="C571" i="23"/>
  <c r="J575" i="21"/>
  <c r="O571" i="19"/>
  <c r="J651" i="28"/>
  <c r="G571" i="23"/>
  <c r="I576" i="21"/>
  <c r="I572" i="22"/>
  <c r="O576" i="19"/>
  <c r="M574" i="19"/>
  <c r="AN571" i="1"/>
  <c r="D656" i="28"/>
  <c r="N656" i="28" s="1"/>
  <c r="G655" i="28"/>
  <c r="AK570" i="1"/>
  <c r="B576" i="22"/>
  <c r="F577" i="22"/>
  <c r="AN573" i="1"/>
  <c r="F656" i="28"/>
  <c r="K654" i="28"/>
  <c r="G577" i="23"/>
  <c r="H573" i="21"/>
  <c r="K573" i="21"/>
  <c r="J574" i="22"/>
  <c r="E576" i="23"/>
  <c r="E654" i="28"/>
  <c r="J575" i="22"/>
  <c r="B575" i="23"/>
  <c r="J653" i="28"/>
  <c r="I574" i="21"/>
  <c r="J574" i="21"/>
  <c r="O574" i="19"/>
  <c r="G653" i="28"/>
  <c r="H577" i="21"/>
  <c r="G576" i="22"/>
  <c r="E577" i="22"/>
  <c r="H576" i="23"/>
  <c r="G576" i="21"/>
  <c r="D577" i="21"/>
  <c r="I571" i="23"/>
  <c r="AA569" i="1"/>
  <c r="AV570" i="1"/>
  <c r="BG568" i="1"/>
  <c r="I574" i="23"/>
  <c r="L653" i="28"/>
  <c r="K575" i="21"/>
  <c r="K574" i="21"/>
  <c r="K574" i="22"/>
  <c r="F653" i="28"/>
  <c r="D574" i="23"/>
  <c r="F574" i="22"/>
  <c r="F574" i="21"/>
  <c r="B652" i="28"/>
  <c r="B573" i="22"/>
  <c r="B573" i="21"/>
  <c r="H652" i="28"/>
  <c r="E575" i="22"/>
  <c r="Q569" i="1"/>
  <c r="R569" i="1" s="1"/>
  <c r="AH570" i="1"/>
  <c r="AT570" i="1"/>
  <c r="J654" i="28"/>
  <c r="G575" i="23"/>
  <c r="I575" i="21"/>
  <c r="I575" i="22"/>
  <c r="L652" i="28"/>
  <c r="E571" i="23"/>
  <c r="G650" i="28"/>
  <c r="G571" i="22"/>
  <c r="G571" i="21"/>
  <c r="D576" i="23"/>
  <c r="F655" i="28"/>
  <c r="F576" i="21"/>
  <c r="F576" i="22"/>
  <c r="B576" i="21"/>
  <c r="K575" i="22"/>
  <c r="C572" i="23"/>
  <c r="G572" i="23"/>
  <c r="D572" i="22"/>
  <c r="D573" i="21"/>
  <c r="D651" i="28"/>
  <c r="D572" i="21"/>
  <c r="B572" i="23"/>
  <c r="AS570" i="1"/>
  <c r="AG570" i="1"/>
  <c r="H655" i="28"/>
  <c r="F576" i="23"/>
  <c r="H576" i="21"/>
  <c r="N576" i="19"/>
  <c r="H576" i="22"/>
  <c r="C574" i="23"/>
  <c r="D575" i="22"/>
  <c r="B574" i="23"/>
  <c r="D574" i="22"/>
  <c r="D653" i="28"/>
  <c r="D654" i="28"/>
  <c r="D574" i="21"/>
  <c r="D575" i="21"/>
  <c r="K572" i="21"/>
  <c r="L651" i="28"/>
  <c r="I572" i="23"/>
  <c r="K572" i="22"/>
  <c r="E651" i="28"/>
  <c r="E572" i="22"/>
  <c r="O572" i="19"/>
  <c r="E572" i="21"/>
  <c r="M572" i="19"/>
  <c r="E572" i="23"/>
  <c r="G572" i="21"/>
  <c r="G572" i="22"/>
  <c r="G651" i="28"/>
  <c r="B573" i="23"/>
  <c r="H574" i="23"/>
  <c r="H571" i="23"/>
  <c r="I576" i="22"/>
  <c r="M571" i="19"/>
  <c r="C650" i="28"/>
  <c r="C657" i="28" s="1"/>
  <c r="E652" i="28"/>
  <c r="J572" i="21"/>
  <c r="AI570" i="1"/>
  <c r="AU570" i="1"/>
  <c r="AJ570" i="1"/>
  <c r="L654" i="28"/>
  <c r="AR570" i="1"/>
  <c r="AF570" i="1"/>
  <c r="AO570" i="1" s="1"/>
  <c r="B654" i="28"/>
  <c r="B575" i="22"/>
  <c r="B575" i="21"/>
  <c r="D652" i="28"/>
  <c r="N652" i="28" s="1"/>
  <c r="O573" i="19"/>
  <c r="J652" i="28"/>
  <c r="I573" i="21"/>
  <c r="G573" i="23"/>
  <c r="I573" i="22"/>
  <c r="E655" i="28"/>
  <c r="E576" i="21"/>
  <c r="E576" i="22"/>
  <c r="C576" i="23"/>
  <c r="D576" i="21"/>
  <c r="D576" i="22"/>
  <c r="D655" i="28"/>
  <c r="B576" i="23"/>
  <c r="G573" i="22"/>
  <c r="G573" i="21"/>
  <c r="E573" i="23"/>
  <c r="G652" i="28"/>
  <c r="G574" i="22"/>
  <c r="H577" i="22"/>
  <c r="C571" i="21"/>
  <c r="E573" i="22"/>
  <c r="H572" i="23"/>
  <c r="B570" i="19"/>
  <c r="AE570" i="1"/>
  <c r="B574" i="22"/>
  <c r="BA573" i="1"/>
  <c r="E574" i="22"/>
  <c r="E574" i="21"/>
  <c r="E653" i="28"/>
  <c r="D575" i="23"/>
  <c r="F654" i="28"/>
  <c r="F575" i="21"/>
  <c r="F575" i="22"/>
  <c r="N575" i="19"/>
  <c r="H654" i="28"/>
  <c r="F575" i="23"/>
  <c r="H575" i="21"/>
  <c r="H575" i="22"/>
  <c r="L570" i="19"/>
  <c r="AL570" i="1"/>
  <c r="AX570" i="1"/>
  <c r="E656" i="28"/>
  <c r="K577" i="22"/>
  <c r="D573" i="22"/>
  <c r="H653" i="28"/>
  <c r="N574" i="19"/>
  <c r="H574" i="21"/>
  <c r="F574" i="23"/>
  <c r="H574" i="22"/>
  <c r="G654" i="28"/>
  <c r="E575" i="23"/>
  <c r="G575" i="21"/>
  <c r="G575" i="22"/>
  <c r="E574" i="23"/>
  <c r="D577" i="22"/>
  <c r="M573" i="19"/>
  <c r="K651" i="28"/>
  <c r="K576" i="21"/>
  <c r="K576" i="22"/>
  <c r="I576" i="23"/>
  <c r="L655" i="28"/>
  <c r="B574" i="21"/>
  <c r="G577" i="22"/>
  <c r="G656" i="28"/>
  <c r="E577" i="23"/>
  <c r="G577" i="21"/>
  <c r="F651" i="28"/>
  <c r="D572" i="23"/>
  <c r="F652" i="28"/>
  <c r="F572" i="22"/>
  <c r="F572" i="21"/>
  <c r="F573" i="21"/>
  <c r="F572" i="23"/>
  <c r="H572" i="21"/>
  <c r="N572" i="19"/>
  <c r="H651" i="28"/>
  <c r="H572" i="22"/>
  <c r="B653" i="28"/>
  <c r="BA571" i="1"/>
  <c r="AN576" i="1"/>
  <c r="AO576" i="1"/>
  <c r="BA576" i="1"/>
  <c r="AO574" i="1"/>
  <c r="BA574" i="1"/>
  <c r="AO572" i="1"/>
  <c r="BA572" i="1"/>
  <c r="AN572" i="1"/>
  <c r="BA575" i="1"/>
  <c r="BG569" i="1"/>
  <c r="BI569" i="1"/>
  <c r="AK569" i="1"/>
  <c r="AJ568" i="1"/>
  <c r="K569" i="19"/>
  <c r="AR568" i="1"/>
  <c r="AH565" i="1"/>
  <c r="C570" i="21"/>
  <c r="C565" i="21"/>
  <c r="AT566" i="1"/>
  <c r="BD569" i="1"/>
  <c r="AT564" i="1"/>
  <c r="AK565" i="1"/>
  <c r="BD565" i="1"/>
  <c r="Z564" i="1"/>
  <c r="E565" i="21"/>
  <c r="BJ566" i="1"/>
  <c r="AE567" i="1"/>
  <c r="C565" i="23"/>
  <c r="C568" i="22"/>
  <c r="AX564" i="1"/>
  <c r="J566" i="21"/>
  <c r="Z569" i="1"/>
  <c r="BJ569" i="1"/>
  <c r="BG566" i="1"/>
  <c r="BI564" i="1"/>
  <c r="L565" i="19"/>
  <c r="D644" i="28"/>
  <c r="BF569" i="1"/>
  <c r="BB568" i="1"/>
  <c r="AI567" i="1"/>
  <c r="AL566" i="1"/>
  <c r="AQ568" i="1"/>
  <c r="C567" i="23"/>
  <c r="K570" i="19"/>
  <c r="BI568" i="1"/>
  <c r="AF566" i="1"/>
  <c r="AC565" i="1"/>
  <c r="AJ564" i="1"/>
  <c r="Q563" i="1"/>
  <c r="R563" i="1" s="1"/>
  <c r="AZ569" i="1"/>
  <c r="AT565" i="1"/>
  <c r="AH564" i="1"/>
  <c r="H565" i="19"/>
  <c r="AC569" i="1"/>
  <c r="Z565" i="1"/>
  <c r="AA564" i="1"/>
  <c r="G643" i="28"/>
  <c r="C643" i="28"/>
  <c r="L566" i="19"/>
  <c r="BE566" i="1"/>
  <c r="Q564" i="1"/>
  <c r="R564" i="1" s="1"/>
  <c r="H568" i="19"/>
  <c r="BH567" i="1"/>
  <c r="AX566" i="1"/>
  <c r="H570" i="19"/>
  <c r="F566" i="19"/>
  <c r="L564" i="19"/>
  <c r="AI565" i="1"/>
  <c r="L567" i="19"/>
  <c r="E564" i="23"/>
  <c r="C567" i="21"/>
  <c r="C567" i="22"/>
  <c r="C645" i="28"/>
  <c r="C566" i="22"/>
  <c r="C644" i="28"/>
  <c r="C566" i="21"/>
  <c r="C566" i="23"/>
  <c r="AX567" i="1"/>
  <c r="AC567" i="1"/>
  <c r="BH569" i="1"/>
  <c r="E570" i="19"/>
  <c r="BH568" i="1"/>
  <c r="G569" i="19"/>
  <c r="BF567" i="1"/>
  <c r="AG565" i="1"/>
  <c r="G568" i="19"/>
  <c r="AG569" i="1"/>
  <c r="AV567" i="1"/>
  <c r="BC566" i="1"/>
  <c r="BI565" i="1"/>
  <c r="BB564" i="1"/>
  <c r="AZ564" i="1"/>
  <c r="F570" i="19"/>
  <c r="E569" i="19"/>
  <c r="D567" i="21"/>
  <c r="BD567" i="1"/>
  <c r="AR567" i="1"/>
  <c r="BE567" i="1"/>
  <c r="Z566" i="1"/>
  <c r="AW566" i="1"/>
  <c r="BE565" i="1"/>
  <c r="J566" i="19"/>
  <c r="AZ567" i="1"/>
  <c r="AK566" i="1"/>
  <c r="BJ565" i="1"/>
  <c r="H569" i="19"/>
  <c r="D567" i="22"/>
  <c r="D643" i="28"/>
  <c r="D565" i="22"/>
  <c r="BB569" i="1"/>
  <c r="AX568" i="1"/>
  <c r="AQ567" i="1"/>
  <c r="BF566" i="1"/>
  <c r="AE566" i="1"/>
  <c r="AC563" i="1"/>
  <c r="BD563" i="1"/>
  <c r="D570" i="19"/>
  <c r="D569" i="19"/>
  <c r="D568" i="19"/>
  <c r="B567" i="19"/>
  <c r="M564" i="19"/>
  <c r="G565" i="22"/>
  <c r="I649" i="28"/>
  <c r="O565" i="19"/>
  <c r="G565" i="23"/>
  <c r="BF563" i="1"/>
  <c r="K564" i="19"/>
  <c r="C648" i="28"/>
  <c r="C570" i="22"/>
  <c r="C568" i="21"/>
  <c r="C565" i="22"/>
  <c r="E566" i="23"/>
  <c r="Q566" i="1"/>
  <c r="R566" i="1" s="1"/>
  <c r="F567" i="19"/>
  <c r="AG566" i="1"/>
  <c r="E566" i="19"/>
  <c r="AL569" i="1"/>
  <c r="BC568" i="1"/>
  <c r="J569" i="19"/>
  <c r="AA568" i="1"/>
  <c r="AV569" i="1"/>
  <c r="AU565" i="1"/>
  <c r="J564" i="19"/>
  <c r="K567" i="19"/>
  <c r="F567" i="23"/>
  <c r="AL567" i="1"/>
  <c r="AB566" i="1"/>
  <c r="AV565" i="1"/>
  <c r="AQ564" i="1"/>
  <c r="B565" i="19"/>
  <c r="C647" i="28"/>
  <c r="AF567" i="1"/>
  <c r="AO567" i="1" s="1"/>
  <c r="AH567" i="1"/>
  <c r="F568" i="19"/>
  <c r="AA566" i="1"/>
  <c r="E567" i="19"/>
  <c r="AS566" i="1"/>
  <c r="AI564" i="1"/>
  <c r="BE563" i="1"/>
  <c r="AE564" i="1"/>
  <c r="B564" i="19"/>
  <c r="J566" i="22"/>
  <c r="K644" i="28"/>
  <c r="H566" i="23"/>
  <c r="H565" i="23"/>
  <c r="D564" i="23"/>
  <c r="G644" i="28"/>
  <c r="AZ568" i="1"/>
  <c r="AU566" i="1"/>
  <c r="AS565" i="1"/>
  <c r="AZ563" i="1"/>
  <c r="L569" i="19"/>
  <c r="L568" i="19"/>
  <c r="J567" i="19"/>
  <c r="H566" i="19"/>
  <c r="H564" i="19"/>
  <c r="C569" i="21"/>
  <c r="G566" i="21"/>
  <c r="D565" i="21"/>
  <c r="G566" i="22"/>
  <c r="C564" i="23"/>
  <c r="M565" i="19"/>
  <c r="G565" i="21"/>
  <c r="BJ564" i="1"/>
  <c r="G645" i="28"/>
  <c r="E643" i="28"/>
  <c r="E565" i="22"/>
  <c r="G567" i="21"/>
  <c r="C569" i="22"/>
  <c r="G567" i="22"/>
  <c r="E567" i="23"/>
  <c r="E565" i="23"/>
  <c r="D645" i="28"/>
  <c r="C646" i="28"/>
  <c r="O568" i="19"/>
  <c r="D566" i="21"/>
  <c r="D566" i="22"/>
  <c r="B566" i="23"/>
  <c r="AS567" i="1"/>
  <c r="BH566" i="1"/>
  <c r="BH565" i="1"/>
  <c r="AJ569" i="1"/>
  <c r="AK568" i="1"/>
  <c r="AE568" i="1"/>
  <c r="BF565" i="1"/>
  <c r="AK564" i="1"/>
  <c r="J570" i="19"/>
  <c r="F569" i="19"/>
  <c r="B568" i="19"/>
  <c r="F565" i="19"/>
  <c r="AH569" i="1"/>
  <c r="BE568" i="1"/>
  <c r="AF569" i="1"/>
  <c r="BF568" i="1"/>
  <c r="Q567" i="1"/>
  <c r="R567" i="1" s="1"/>
  <c r="AR565" i="1"/>
  <c r="AA565" i="1"/>
  <c r="BH564" i="1"/>
  <c r="AS564" i="1"/>
  <c r="AF564" i="1"/>
  <c r="BI563" i="1"/>
  <c r="BE569" i="1"/>
  <c r="AT569" i="1"/>
  <c r="BJ568" i="1"/>
  <c r="AH568" i="1"/>
  <c r="AZ566" i="1"/>
  <c r="AR566" i="1"/>
  <c r="BB566" i="1"/>
  <c r="BC565" i="1"/>
  <c r="AL565" i="1"/>
  <c r="AH566" i="1"/>
  <c r="Q565" i="1"/>
  <c r="R565" i="1" s="1"/>
  <c r="AR564" i="1"/>
  <c r="AU564" i="1"/>
  <c r="BD564" i="1"/>
  <c r="AS569" i="1"/>
  <c r="AB569" i="1"/>
  <c r="AT568" i="1"/>
  <c r="AG568" i="1"/>
  <c r="Z567" i="1"/>
  <c r="AK567" i="1"/>
  <c r="AW568" i="1"/>
  <c r="BB565" i="1"/>
  <c r="BC564" i="1"/>
  <c r="BG563" i="1"/>
  <c r="BC569" i="1"/>
  <c r="AR569" i="1"/>
  <c r="AS568" i="1"/>
  <c r="AF568" i="1"/>
  <c r="BI567" i="1"/>
  <c r="AW567" i="1"/>
  <c r="AG567" i="1"/>
  <c r="BJ567" i="1"/>
  <c r="AA567" i="1"/>
  <c r="AJ567" i="1"/>
  <c r="AV568" i="1"/>
  <c r="AV566" i="1"/>
  <c r="AJ566" i="1"/>
  <c r="AQ566" i="1"/>
  <c r="AJ565" i="1"/>
  <c r="AU568" i="1"/>
  <c r="BD568" i="1"/>
  <c r="BI566" i="1"/>
  <c r="AI566" i="1"/>
  <c r="AU567" i="1"/>
  <c r="AE565" i="1"/>
  <c r="AQ565" i="1"/>
  <c r="AZ565" i="1"/>
  <c r="AC564" i="1"/>
  <c r="AL564" i="1"/>
  <c r="AX565" i="1"/>
  <c r="BE564" i="1"/>
  <c r="AF565" i="1"/>
  <c r="BF564" i="1"/>
  <c r="BB563" i="1"/>
  <c r="BC563" i="1"/>
  <c r="AB563" i="1"/>
  <c r="Q568" i="1"/>
  <c r="R568" i="1" s="1"/>
  <c r="AG564" i="1"/>
  <c r="AC568" i="1"/>
  <c r="AL568" i="1"/>
  <c r="AX569" i="1"/>
  <c r="Z563" i="1"/>
  <c r="AW564" i="1"/>
  <c r="AI569" i="1"/>
  <c r="BB567" i="1"/>
  <c r="AT567" i="1"/>
  <c r="BC567" i="1"/>
  <c r="AB567" i="1"/>
  <c r="BD566" i="1"/>
  <c r="AU569" i="1"/>
  <c r="AE569" i="1"/>
  <c r="AQ569" i="1"/>
  <c r="AI568" i="1"/>
  <c r="BH563" i="1"/>
  <c r="BJ563" i="1"/>
  <c r="AA563" i="1"/>
  <c r="AV564" i="1"/>
  <c r="AW569" i="1"/>
  <c r="AW565" i="1"/>
  <c r="AH303" i="38"/>
  <c r="AH302" i="38"/>
  <c r="AH327" i="38"/>
  <c r="AH276" i="38"/>
  <c r="AF327" i="38"/>
  <c r="AF328" i="38"/>
  <c r="AI328" i="38" s="1"/>
  <c r="AF329" i="38"/>
  <c r="AI329" i="38" s="1"/>
  <c r="AF330" i="38"/>
  <c r="AI330" i="38" s="1"/>
  <c r="AF331" i="38"/>
  <c r="AI331" i="38" s="1"/>
  <c r="AF332" i="38"/>
  <c r="AI332" i="38" s="1"/>
  <c r="AF333" i="38"/>
  <c r="AI333" i="38" s="1"/>
  <c r="B556" i="1"/>
  <c r="B557" i="19" s="1"/>
  <c r="C556" i="1"/>
  <c r="C557" i="19" s="1"/>
  <c r="E556" i="1"/>
  <c r="D557" i="19" s="1"/>
  <c r="G556" i="1"/>
  <c r="H556" i="1"/>
  <c r="F557" i="19" s="1"/>
  <c r="I556" i="1"/>
  <c r="G557" i="19" s="1"/>
  <c r="J556" i="1"/>
  <c r="K556" i="1"/>
  <c r="I557" i="19" s="1"/>
  <c r="I634" i="28" s="1"/>
  <c r="M556" i="1"/>
  <c r="AA556" i="1" s="1"/>
  <c r="N556" i="1"/>
  <c r="Z556" i="1" s="1"/>
  <c r="O556" i="1"/>
  <c r="L557" i="19" s="1"/>
  <c r="B557" i="1"/>
  <c r="C557" i="1"/>
  <c r="C558" i="19" s="1"/>
  <c r="E557" i="1"/>
  <c r="D558" i="19" s="1"/>
  <c r="G557" i="1"/>
  <c r="E558" i="19" s="1"/>
  <c r="H557" i="1"/>
  <c r="Q557" i="1" s="1"/>
  <c r="I557" i="1"/>
  <c r="J557" i="1"/>
  <c r="H558" i="19" s="1"/>
  <c r="K557" i="1"/>
  <c r="I558" i="19" s="1"/>
  <c r="I635" i="28" s="1"/>
  <c r="M557" i="1"/>
  <c r="AA557" i="1" s="1"/>
  <c r="N557" i="1"/>
  <c r="K558" i="19" s="1"/>
  <c r="O557" i="1"/>
  <c r="AC557" i="1" s="1"/>
  <c r="B558" i="1"/>
  <c r="B559" i="19" s="1"/>
  <c r="C558" i="1"/>
  <c r="C559" i="19" s="1"/>
  <c r="E558" i="1"/>
  <c r="G558" i="1"/>
  <c r="H558" i="1"/>
  <c r="F559" i="19" s="1"/>
  <c r="I558" i="1"/>
  <c r="G559" i="19" s="1"/>
  <c r="J558" i="1"/>
  <c r="H559" i="19" s="1"/>
  <c r="K558" i="1"/>
  <c r="I559" i="19" s="1"/>
  <c r="I636" i="28" s="1"/>
  <c r="M558" i="1"/>
  <c r="AA558" i="1" s="1"/>
  <c r="N558" i="1"/>
  <c r="K559" i="19" s="1"/>
  <c r="O558" i="1"/>
  <c r="AC558" i="1" s="1"/>
  <c r="B559" i="1"/>
  <c r="C559" i="1"/>
  <c r="C560" i="19" s="1"/>
  <c r="E559" i="1"/>
  <c r="G559" i="1"/>
  <c r="E560" i="19" s="1"/>
  <c r="H559" i="1"/>
  <c r="AB559" i="1" s="1"/>
  <c r="I559" i="1"/>
  <c r="G560" i="19" s="1"/>
  <c r="J559" i="1"/>
  <c r="K559" i="1"/>
  <c r="I560" i="19" s="1"/>
  <c r="I637" i="28" s="1"/>
  <c r="M559" i="1"/>
  <c r="AA559" i="1" s="1"/>
  <c r="N559" i="1"/>
  <c r="O559" i="1"/>
  <c r="AC559" i="1" s="1"/>
  <c r="B560" i="1"/>
  <c r="B561" i="19" s="1"/>
  <c r="C560" i="1"/>
  <c r="C561" i="19" s="1"/>
  <c r="E560" i="1"/>
  <c r="G560" i="1"/>
  <c r="H560" i="1"/>
  <c r="F561" i="19" s="1"/>
  <c r="I560" i="1"/>
  <c r="J560" i="1"/>
  <c r="K560" i="1"/>
  <c r="I561" i="19" s="1"/>
  <c r="I638" i="28" s="1"/>
  <c r="M560" i="1"/>
  <c r="AA560" i="1" s="1"/>
  <c r="N560" i="1"/>
  <c r="K561" i="19" s="1"/>
  <c r="O560" i="1"/>
  <c r="L561" i="19" s="1"/>
  <c r="B561" i="1"/>
  <c r="C561" i="1"/>
  <c r="C562" i="19" s="1"/>
  <c r="E561" i="1"/>
  <c r="G561" i="1"/>
  <c r="E562" i="19" s="1"/>
  <c r="H561" i="1"/>
  <c r="Q561" i="1" s="1"/>
  <c r="I561" i="1"/>
  <c r="J561" i="1"/>
  <c r="H562" i="19" s="1"/>
  <c r="K561" i="1"/>
  <c r="I562" i="19" s="1"/>
  <c r="I639" i="28" s="1"/>
  <c r="M561" i="1"/>
  <c r="AA561" i="1" s="1"/>
  <c r="N561" i="1"/>
  <c r="O561" i="1"/>
  <c r="AC561" i="1" s="1"/>
  <c r="B562" i="1"/>
  <c r="AQ563" i="1" s="1"/>
  <c r="C562" i="1"/>
  <c r="C563" i="19" s="1"/>
  <c r="C642" i="28" s="1"/>
  <c r="E562" i="1"/>
  <c r="AF563" i="1" s="1"/>
  <c r="G562" i="1"/>
  <c r="AS563" i="1" s="1"/>
  <c r="H562" i="1"/>
  <c r="AH563" i="1" s="1"/>
  <c r="I562" i="1"/>
  <c r="G563" i="19" s="1"/>
  <c r="J562" i="1"/>
  <c r="AI563" i="1" s="1"/>
  <c r="K562" i="1"/>
  <c r="I563" i="19" s="1"/>
  <c r="I640" i="28" s="1"/>
  <c r="M562" i="1"/>
  <c r="J563" i="19" s="1"/>
  <c r="N562" i="1"/>
  <c r="Z562" i="1" s="1"/>
  <c r="O562" i="1"/>
  <c r="M655" i="28" l="1"/>
  <c r="BG562" i="1"/>
  <c r="M658" i="28"/>
  <c r="D566" i="23"/>
  <c r="M651" i="28"/>
  <c r="M566" i="19"/>
  <c r="G564" i="21"/>
  <c r="I568" i="21"/>
  <c r="H646" i="28"/>
  <c r="J569" i="22"/>
  <c r="B567" i="23"/>
  <c r="I565" i="22"/>
  <c r="B566" i="21"/>
  <c r="F565" i="23"/>
  <c r="B648" i="28"/>
  <c r="J568" i="21"/>
  <c r="J565" i="21"/>
  <c r="N567" i="19"/>
  <c r="J571" i="22"/>
  <c r="I565" i="23"/>
  <c r="G570" i="22"/>
  <c r="I564" i="23"/>
  <c r="I566" i="23"/>
  <c r="D673" i="28"/>
  <c r="N666" i="28"/>
  <c r="M666" i="28"/>
  <c r="I557" i="23"/>
  <c r="M659" i="28"/>
  <c r="N658" i="28"/>
  <c r="H665" i="28"/>
  <c r="E665" i="28"/>
  <c r="K665" i="28"/>
  <c r="M661" i="28"/>
  <c r="J665" i="28"/>
  <c r="D665" i="28"/>
  <c r="N663" i="28"/>
  <c r="M663" i="28"/>
  <c r="L665" i="28"/>
  <c r="G665" i="28"/>
  <c r="B665" i="28"/>
  <c r="N661" i="28"/>
  <c r="F665" i="28"/>
  <c r="M662" i="28"/>
  <c r="N662" i="28"/>
  <c r="M664" i="28"/>
  <c r="N664" i="28"/>
  <c r="M660" i="28"/>
  <c r="N660" i="28"/>
  <c r="N651" i="28"/>
  <c r="M656" i="28"/>
  <c r="K650" i="28"/>
  <c r="K657" i="28" s="1"/>
  <c r="M570" i="19"/>
  <c r="E650" i="28"/>
  <c r="E657" i="28" s="1"/>
  <c r="E571" i="22"/>
  <c r="E571" i="21"/>
  <c r="H650" i="28"/>
  <c r="H657" i="28" s="1"/>
  <c r="H571" i="22"/>
  <c r="H571" i="21"/>
  <c r="N653" i="28"/>
  <c r="M653" i="28"/>
  <c r="B570" i="22"/>
  <c r="BA570" i="1"/>
  <c r="AN570" i="1"/>
  <c r="M652" i="28"/>
  <c r="B570" i="21"/>
  <c r="L648" i="28"/>
  <c r="F650" i="28"/>
  <c r="F657" i="28" s="1"/>
  <c r="F571" i="21"/>
  <c r="F571" i="22"/>
  <c r="J571" i="21"/>
  <c r="G657" i="28"/>
  <c r="D571" i="22"/>
  <c r="D571" i="21"/>
  <c r="D650" i="28"/>
  <c r="N655" i="28"/>
  <c r="K571" i="21"/>
  <c r="L650" i="28"/>
  <c r="L657" i="28" s="1"/>
  <c r="K571" i="22"/>
  <c r="B571" i="21"/>
  <c r="B650" i="28"/>
  <c r="B657" i="28" s="1"/>
  <c r="B571" i="22"/>
  <c r="I571" i="22"/>
  <c r="J650" i="28"/>
  <c r="J657" i="28" s="1"/>
  <c r="I571" i="21"/>
  <c r="M654" i="28"/>
  <c r="N654" i="28"/>
  <c r="B566" i="22"/>
  <c r="H569" i="23"/>
  <c r="N568" i="19"/>
  <c r="N565" i="19"/>
  <c r="J570" i="21"/>
  <c r="K647" i="28"/>
  <c r="J569" i="21"/>
  <c r="K648" i="28"/>
  <c r="B565" i="23"/>
  <c r="H643" i="28"/>
  <c r="K646" i="28"/>
  <c r="C649" i="28"/>
  <c r="H568" i="21"/>
  <c r="F568" i="23"/>
  <c r="AL563" i="1"/>
  <c r="AN564" i="1"/>
  <c r="G568" i="23"/>
  <c r="N644" i="28"/>
  <c r="B644" i="28"/>
  <c r="M644" i="28" s="1"/>
  <c r="K565" i="21"/>
  <c r="N570" i="19"/>
  <c r="AI327" i="38"/>
  <c r="J570" i="22"/>
  <c r="K565" i="22"/>
  <c r="AR563" i="1"/>
  <c r="H648" i="28"/>
  <c r="G648" i="28"/>
  <c r="M567" i="19"/>
  <c r="L645" i="28"/>
  <c r="L644" i="28"/>
  <c r="H570" i="23"/>
  <c r="H570" i="22"/>
  <c r="AU563" i="1"/>
  <c r="BA566" i="1"/>
  <c r="AO566" i="1"/>
  <c r="G570" i="21"/>
  <c r="E570" i="23"/>
  <c r="AN566" i="1"/>
  <c r="AT563" i="1"/>
  <c r="AE563" i="1"/>
  <c r="AN563" i="1" s="1"/>
  <c r="K567" i="21"/>
  <c r="I567" i="23"/>
  <c r="K567" i="22"/>
  <c r="AN565" i="1"/>
  <c r="H565" i="22"/>
  <c r="K566" i="22"/>
  <c r="K570" i="21"/>
  <c r="AG563" i="1"/>
  <c r="AN568" i="1"/>
  <c r="H568" i="22"/>
  <c r="K566" i="21"/>
  <c r="L643" i="28"/>
  <c r="K643" i="28"/>
  <c r="N566" i="19"/>
  <c r="F566" i="23"/>
  <c r="H566" i="21"/>
  <c r="H566" i="22"/>
  <c r="H644" i="28"/>
  <c r="BA567" i="1"/>
  <c r="L646" i="28"/>
  <c r="I568" i="23"/>
  <c r="K568" i="21"/>
  <c r="K568" i="22"/>
  <c r="F568" i="22"/>
  <c r="D568" i="23"/>
  <c r="F646" i="28"/>
  <c r="F568" i="21"/>
  <c r="D570" i="21"/>
  <c r="D648" i="28"/>
  <c r="B570" i="23"/>
  <c r="C570" i="23"/>
  <c r="D570" i="22"/>
  <c r="J643" i="28"/>
  <c r="E569" i="22"/>
  <c r="E647" i="28"/>
  <c r="E569" i="21"/>
  <c r="H567" i="21"/>
  <c r="AW563" i="1"/>
  <c r="H645" i="28"/>
  <c r="L647" i="28"/>
  <c r="K569" i="22"/>
  <c r="K569" i="21"/>
  <c r="I569" i="23"/>
  <c r="F645" i="28"/>
  <c r="F567" i="21"/>
  <c r="D567" i="23"/>
  <c r="F567" i="22"/>
  <c r="J644" i="28"/>
  <c r="G566" i="23"/>
  <c r="O566" i="19"/>
  <c r="I566" i="21"/>
  <c r="I566" i="22"/>
  <c r="G642" i="28"/>
  <c r="F570" i="22"/>
  <c r="F570" i="21"/>
  <c r="D570" i="23"/>
  <c r="F648" i="28"/>
  <c r="N645" i="28"/>
  <c r="F565" i="21"/>
  <c r="F643" i="28"/>
  <c r="F565" i="22"/>
  <c r="D565" i="23"/>
  <c r="F566" i="21"/>
  <c r="C564" i="21"/>
  <c r="H567" i="22"/>
  <c r="C564" i="22"/>
  <c r="J646" i="28"/>
  <c r="B568" i="22"/>
  <c r="B647" i="28"/>
  <c r="B568" i="21"/>
  <c r="B646" i="28"/>
  <c r="B569" i="21"/>
  <c r="O569" i="19"/>
  <c r="G569" i="23"/>
  <c r="J647" i="28"/>
  <c r="I569" i="22"/>
  <c r="I569" i="21"/>
  <c r="G564" i="22"/>
  <c r="B569" i="22"/>
  <c r="F644" i="28"/>
  <c r="AS557" i="1"/>
  <c r="BI556" i="1"/>
  <c r="AJ563" i="1"/>
  <c r="F569" i="21"/>
  <c r="F569" i="22"/>
  <c r="F647" i="28"/>
  <c r="D569" i="23"/>
  <c r="H570" i="21"/>
  <c r="N643" i="28"/>
  <c r="M569" i="19"/>
  <c r="G647" i="28"/>
  <c r="G569" i="21"/>
  <c r="E569" i="23"/>
  <c r="G569" i="22"/>
  <c r="I570" i="23"/>
  <c r="I568" i="22"/>
  <c r="AC562" i="1"/>
  <c r="AX563" i="1"/>
  <c r="BH561" i="1"/>
  <c r="AK563" i="1"/>
  <c r="F566" i="22"/>
  <c r="F570" i="23"/>
  <c r="N564" i="19"/>
  <c r="F564" i="23"/>
  <c r="B565" i="21"/>
  <c r="B643" i="28"/>
  <c r="M643" i="28" s="1"/>
  <c r="B565" i="22"/>
  <c r="J567" i="21"/>
  <c r="H567" i="23"/>
  <c r="J567" i="22"/>
  <c r="K645" i="28"/>
  <c r="B567" i="21"/>
  <c r="B567" i="22"/>
  <c r="B645" i="28"/>
  <c r="M645" i="28" s="1"/>
  <c r="J568" i="22"/>
  <c r="B564" i="23"/>
  <c r="K570" i="22"/>
  <c r="H565" i="21"/>
  <c r="E645" i="28"/>
  <c r="E567" i="21"/>
  <c r="E568" i="22"/>
  <c r="E568" i="21"/>
  <c r="E567" i="22"/>
  <c r="AV563" i="1"/>
  <c r="D646" i="28"/>
  <c r="B568" i="23"/>
  <c r="D568" i="21"/>
  <c r="C568" i="23"/>
  <c r="D568" i="22"/>
  <c r="H568" i="23"/>
  <c r="E570" i="21"/>
  <c r="E648" i="28"/>
  <c r="E570" i="22"/>
  <c r="G570" i="23"/>
  <c r="O570" i="19"/>
  <c r="I570" i="22"/>
  <c r="J648" i="28"/>
  <c r="I570" i="21"/>
  <c r="O567" i="19"/>
  <c r="G567" i="23"/>
  <c r="I567" i="22"/>
  <c r="J645" i="28"/>
  <c r="I567" i="21"/>
  <c r="O564" i="19"/>
  <c r="G564" i="23"/>
  <c r="I564" i="21"/>
  <c r="J642" i="28"/>
  <c r="I564" i="22"/>
  <c r="E566" i="21"/>
  <c r="E644" i="28"/>
  <c r="E566" i="22"/>
  <c r="H564" i="23"/>
  <c r="J565" i="22"/>
  <c r="D569" i="22"/>
  <c r="B569" i="23"/>
  <c r="D647" i="28"/>
  <c r="D569" i="21"/>
  <c r="C569" i="23"/>
  <c r="F569" i="23"/>
  <c r="H647" i="28"/>
  <c r="H569" i="22"/>
  <c r="N569" i="19"/>
  <c r="H569" i="21"/>
  <c r="E646" i="28"/>
  <c r="G568" i="22"/>
  <c r="G646" i="28"/>
  <c r="M568" i="19"/>
  <c r="E568" i="23"/>
  <c r="G568" i="21"/>
  <c r="AN567" i="1"/>
  <c r="I565" i="21"/>
  <c r="AO565" i="1"/>
  <c r="BA565" i="1"/>
  <c r="BA564" i="1"/>
  <c r="AO564" i="1"/>
  <c r="AO563" i="1"/>
  <c r="AO569" i="1"/>
  <c r="BA569" i="1"/>
  <c r="AN569" i="1"/>
  <c r="BA568" i="1"/>
  <c r="AO568" i="1"/>
  <c r="AQ562" i="1"/>
  <c r="BJ561" i="1"/>
  <c r="Z560" i="1"/>
  <c r="AG561" i="1"/>
  <c r="BH557" i="1"/>
  <c r="G558" i="19"/>
  <c r="AQ561" i="1"/>
  <c r="AK559" i="1"/>
  <c r="AQ557" i="1"/>
  <c r="F558" i="19"/>
  <c r="BE560" i="1"/>
  <c r="BH560" i="1"/>
  <c r="AS558" i="1"/>
  <c r="BH556" i="1"/>
  <c r="AC560" i="1"/>
  <c r="BE558" i="1"/>
  <c r="AC556" i="1"/>
  <c r="K563" i="19"/>
  <c r="BI561" i="1"/>
  <c r="AZ561" i="1"/>
  <c r="AB556" i="1"/>
  <c r="AG557" i="1"/>
  <c r="BB562" i="1"/>
  <c r="AK561" i="1"/>
  <c r="J561" i="19"/>
  <c r="AI562" i="1"/>
  <c r="AF560" i="1"/>
  <c r="AO560" i="1" s="1"/>
  <c r="AS562" i="1"/>
  <c r="AT559" i="1"/>
  <c r="BG560" i="1"/>
  <c r="BI560" i="1"/>
  <c r="AJ559" i="1"/>
  <c r="H559" i="22"/>
  <c r="F562" i="19"/>
  <c r="C558" i="21"/>
  <c r="K636" i="28"/>
  <c r="C636" i="28"/>
  <c r="BC559" i="1"/>
  <c r="BG561" i="1"/>
  <c r="AJ562" i="1"/>
  <c r="AX561" i="1"/>
  <c r="AQ559" i="1"/>
  <c r="AW557" i="1"/>
  <c r="AA562" i="1"/>
  <c r="AW561" i="1"/>
  <c r="AV560" i="1"/>
  <c r="AU558" i="1"/>
  <c r="B563" i="19"/>
  <c r="D559" i="19"/>
  <c r="K557" i="19"/>
  <c r="BI562" i="1"/>
  <c r="BE562" i="1"/>
  <c r="AH561" i="1"/>
  <c r="R561" i="1"/>
  <c r="AT560" i="1"/>
  <c r="AU559" i="1"/>
  <c r="AK558" i="1"/>
  <c r="AF557" i="1"/>
  <c r="AO557" i="1" s="1"/>
  <c r="R557" i="1"/>
  <c r="J562" i="19"/>
  <c r="BH562" i="1"/>
  <c r="AF561" i="1"/>
  <c r="AO561" i="1" s="1"/>
  <c r="AS561" i="1"/>
  <c r="BJ559" i="1"/>
  <c r="BH559" i="1"/>
  <c r="Z558" i="1"/>
  <c r="Z557" i="1"/>
  <c r="BF556" i="1"/>
  <c r="H560" i="19"/>
  <c r="AB560" i="1"/>
  <c r="AK557" i="1"/>
  <c r="L559" i="19"/>
  <c r="AZ562" i="1"/>
  <c r="I641" i="28"/>
  <c r="B562" i="19"/>
  <c r="Q560" i="1"/>
  <c r="R560" i="1" s="1"/>
  <c r="BG557" i="1"/>
  <c r="AK562" i="1"/>
  <c r="N558" i="19"/>
  <c r="F558" i="23"/>
  <c r="H636" i="28"/>
  <c r="E557" i="23"/>
  <c r="C640" i="28"/>
  <c r="D557" i="23"/>
  <c r="C561" i="21"/>
  <c r="B557" i="23"/>
  <c r="C558" i="23"/>
  <c r="D558" i="21"/>
  <c r="H558" i="23"/>
  <c r="D635" i="28"/>
  <c r="D558" i="22"/>
  <c r="G637" i="28"/>
  <c r="C562" i="21"/>
  <c r="C562" i="22"/>
  <c r="C639" i="28"/>
  <c r="C560" i="22"/>
  <c r="C637" i="28"/>
  <c r="C560" i="21"/>
  <c r="C559" i="22"/>
  <c r="AS559" i="1"/>
  <c r="AH562" i="1"/>
  <c r="Z561" i="1"/>
  <c r="AX560" i="1"/>
  <c r="BF559" i="1"/>
  <c r="AR559" i="1"/>
  <c r="AQ558" i="1"/>
  <c r="AI557" i="1"/>
  <c r="BG556" i="1"/>
  <c r="L562" i="19"/>
  <c r="D562" i="19"/>
  <c r="F560" i="19"/>
  <c r="J559" i="19"/>
  <c r="J557" i="19"/>
  <c r="J559" i="22"/>
  <c r="BG559" i="1"/>
  <c r="AR558" i="1"/>
  <c r="BD562" i="1"/>
  <c r="AG562" i="1"/>
  <c r="BE559" i="1"/>
  <c r="AL559" i="1"/>
  <c r="BI558" i="1"/>
  <c r="AH557" i="1"/>
  <c r="BE556" i="1"/>
  <c r="Q556" i="1"/>
  <c r="R556" i="1" s="1"/>
  <c r="H563" i="19"/>
  <c r="K562" i="19"/>
  <c r="H561" i="19"/>
  <c r="L558" i="19"/>
  <c r="C563" i="21"/>
  <c r="C559" i="21"/>
  <c r="G560" i="22"/>
  <c r="C558" i="22"/>
  <c r="C635" i="28"/>
  <c r="AJ558" i="1"/>
  <c r="BD556" i="1"/>
  <c r="D560" i="19"/>
  <c r="H557" i="19"/>
  <c r="J559" i="21"/>
  <c r="C563" i="22"/>
  <c r="BH558" i="1"/>
  <c r="G561" i="19"/>
  <c r="AU562" i="1"/>
  <c r="BF560" i="1"/>
  <c r="BB559" i="1"/>
  <c r="AE559" i="1"/>
  <c r="BG558" i="1"/>
  <c r="AH558" i="1"/>
  <c r="AI558" i="1"/>
  <c r="BI557" i="1"/>
  <c r="F563" i="19"/>
  <c r="K560" i="19"/>
  <c r="J558" i="19"/>
  <c r="B558" i="19"/>
  <c r="G560" i="21"/>
  <c r="C561" i="22"/>
  <c r="C557" i="23"/>
  <c r="BD560" i="1"/>
  <c r="M560" i="19"/>
  <c r="BJ557" i="1"/>
  <c r="AZ557" i="1"/>
  <c r="N562" i="19"/>
  <c r="E561" i="19"/>
  <c r="J560" i="19"/>
  <c r="B560" i="19"/>
  <c r="H559" i="21"/>
  <c r="C638" i="28"/>
  <c r="L560" i="19"/>
  <c r="AR562" i="1"/>
  <c r="AL560" i="1"/>
  <c r="AW559" i="1"/>
  <c r="BD558" i="1"/>
  <c r="AG558" i="1"/>
  <c r="E563" i="19"/>
  <c r="AI561" i="1"/>
  <c r="AG560" i="1"/>
  <c r="AE560" i="1"/>
  <c r="AV559" i="1"/>
  <c r="AZ558" i="1"/>
  <c r="BB558" i="1"/>
  <c r="AX557" i="1"/>
  <c r="L563" i="19"/>
  <c r="D563" i="19"/>
  <c r="G562" i="19"/>
  <c r="D561" i="19"/>
  <c r="E559" i="19"/>
  <c r="E557" i="19"/>
  <c r="AE561" i="1"/>
  <c r="AU560" i="1"/>
  <c r="AI559" i="1"/>
  <c r="Z559" i="1"/>
  <c r="AE557" i="1"/>
  <c r="BE561" i="1"/>
  <c r="AH559" i="1"/>
  <c r="AX558" i="1"/>
  <c r="BE557" i="1"/>
  <c r="AL557" i="1"/>
  <c r="BC556" i="1"/>
  <c r="BF562" i="1"/>
  <c r="AW562" i="1"/>
  <c r="AE562" i="1"/>
  <c r="BD561" i="1"/>
  <c r="AU561" i="1"/>
  <c r="AB561" i="1"/>
  <c r="BJ560" i="1"/>
  <c r="BB560" i="1"/>
  <c r="AS560" i="1"/>
  <c r="AI560" i="1"/>
  <c r="AZ559" i="1"/>
  <c r="AG559" i="1"/>
  <c r="Q559" i="1"/>
  <c r="R559" i="1" s="1"/>
  <c r="BF558" i="1"/>
  <c r="AW558" i="1"/>
  <c r="AE558" i="1"/>
  <c r="BD557" i="1"/>
  <c r="AU557" i="1"/>
  <c r="AB557" i="1"/>
  <c r="BJ556" i="1"/>
  <c r="BB556" i="1"/>
  <c r="Q562" i="1"/>
  <c r="R562" i="1" s="1"/>
  <c r="BF561" i="1"/>
  <c r="AK560" i="1"/>
  <c r="Q558" i="1"/>
  <c r="R558" i="1" s="1"/>
  <c r="BF557" i="1"/>
  <c r="AX562" i="1"/>
  <c r="AF562" i="1"/>
  <c r="AV561" i="1"/>
  <c r="AL561" i="1"/>
  <c r="BC560" i="1"/>
  <c r="AJ560" i="1"/>
  <c r="BI559" i="1"/>
  <c r="AF558" i="1"/>
  <c r="AV557" i="1"/>
  <c r="AV562" i="1"/>
  <c r="AL562" i="1"/>
  <c r="BC561" i="1"/>
  <c r="AT561" i="1"/>
  <c r="AJ561" i="1"/>
  <c r="AR560" i="1"/>
  <c r="AH560" i="1"/>
  <c r="AX559" i="1"/>
  <c r="AF559" i="1"/>
  <c r="AV558" i="1"/>
  <c r="AL558" i="1"/>
  <c r="BC557" i="1"/>
  <c r="AT557" i="1"/>
  <c r="AJ557" i="1"/>
  <c r="AB562" i="1"/>
  <c r="BB561" i="1"/>
  <c r="AZ560" i="1"/>
  <c r="AQ560" i="1"/>
  <c r="AB558" i="1"/>
  <c r="BB557" i="1"/>
  <c r="AZ556" i="1"/>
  <c r="BC562" i="1"/>
  <c r="AT562" i="1"/>
  <c r="AR561" i="1"/>
  <c r="BC558" i="1"/>
  <c r="AT558" i="1"/>
  <c r="AR557" i="1"/>
  <c r="BJ562" i="1"/>
  <c r="AW560" i="1"/>
  <c r="BD559" i="1"/>
  <c r="BJ558" i="1"/>
  <c r="B549" i="1"/>
  <c r="C549" i="1"/>
  <c r="C550" i="19" s="1"/>
  <c r="E549" i="1"/>
  <c r="G549" i="1"/>
  <c r="H549" i="1"/>
  <c r="Q549" i="1" s="1"/>
  <c r="I549" i="1"/>
  <c r="G550" i="19" s="1"/>
  <c r="J549" i="1"/>
  <c r="K549" i="1"/>
  <c r="I550" i="19" s="1"/>
  <c r="I626" i="28" s="1"/>
  <c r="M549" i="1"/>
  <c r="N549" i="1"/>
  <c r="Z549" i="1" s="1"/>
  <c r="O549" i="1"/>
  <c r="L550" i="19" s="1"/>
  <c r="B550" i="1"/>
  <c r="B551" i="19" s="1"/>
  <c r="C550" i="1"/>
  <c r="C551" i="19" s="1"/>
  <c r="E550" i="1"/>
  <c r="G550" i="1"/>
  <c r="E551" i="19" s="1"/>
  <c r="H550" i="1"/>
  <c r="AB550" i="1" s="1"/>
  <c r="I550" i="1"/>
  <c r="G551" i="19" s="1"/>
  <c r="J550" i="1"/>
  <c r="H551" i="19" s="1"/>
  <c r="K550" i="1"/>
  <c r="I551" i="19" s="1"/>
  <c r="I627" i="28" s="1"/>
  <c r="M550" i="1"/>
  <c r="J551" i="19" s="1"/>
  <c r="N550" i="1"/>
  <c r="O550" i="1"/>
  <c r="B551" i="1"/>
  <c r="B552" i="19" s="1"/>
  <c r="C551" i="1"/>
  <c r="C552" i="19" s="1"/>
  <c r="E551" i="1"/>
  <c r="G551" i="1"/>
  <c r="H551" i="1"/>
  <c r="I551" i="1"/>
  <c r="J551" i="1"/>
  <c r="K551" i="1"/>
  <c r="I552" i="19" s="1"/>
  <c r="I628" i="28" s="1"/>
  <c r="M551" i="1"/>
  <c r="AA551" i="1" s="1"/>
  <c r="N551" i="1"/>
  <c r="O551" i="1"/>
  <c r="L552" i="19" s="1"/>
  <c r="B552" i="1"/>
  <c r="B553" i="19" s="1"/>
  <c r="C552" i="1"/>
  <c r="C553" i="19" s="1"/>
  <c r="E552" i="1"/>
  <c r="G552" i="1"/>
  <c r="E553" i="19" s="1"/>
  <c r="H552" i="1"/>
  <c r="Q552" i="1" s="1"/>
  <c r="I552" i="1"/>
  <c r="J552" i="1"/>
  <c r="K552" i="1"/>
  <c r="I553" i="19" s="1"/>
  <c r="I629" i="28" s="1"/>
  <c r="M552" i="1"/>
  <c r="N552" i="1"/>
  <c r="Z552" i="1" s="1"/>
  <c r="O552" i="1"/>
  <c r="B553" i="1"/>
  <c r="C553" i="1"/>
  <c r="C554" i="19" s="1"/>
  <c r="E553" i="1"/>
  <c r="G553" i="1"/>
  <c r="E554" i="19" s="1"/>
  <c r="H553" i="1"/>
  <c r="I553" i="1"/>
  <c r="J553" i="1"/>
  <c r="K553" i="1"/>
  <c r="I554" i="19" s="1"/>
  <c r="I630" i="28" s="1"/>
  <c r="M553" i="1"/>
  <c r="N553" i="1"/>
  <c r="O553" i="1"/>
  <c r="B554" i="1"/>
  <c r="C554" i="1"/>
  <c r="C555" i="19" s="1"/>
  <c r="E554" i="1"/>
  <c r="D555" i="19" s="1"/>
  <c r="G554" i="1"/>
  <c r="H554" i="1"/>
  <c r="I554" i="1"/>
  <c r="G555" i="19" s="1"/>
  <c r="J554" i="1"/>
  <c r="H555" i="19" s="1"/>
  <c r="K554" i="1"/>
  <c r="I555" i="19" s="1"/>
  <c r="I631" i="28" s="1"/>
  <c r="M554" i="1"/>
  <c r="AA554" i="1" s="1"/>
  <c r="N554" i="1"/>
  <c r="K555" i="19" s="1"/>
  <c r="O554" i="1"/>
  <c r="L555" i="19" s="1"/>
  <c r="B555" i="1"/>
  <c r="B556" i="19" s="1"/>
  <c r="C555" i="1"/>
  <c r="C556" i="19" s="1"/>
  <c r="C557" i="21" s="1"/>
  <c r="E555" i="1"/>
  <c r="AR556" i="1" s="1"/>
  <c r="G555" i="1"/>
  <c r="E556" i="19" s="1"/>
  <c r="H555" i="1"/>
  <c r="I555" i="1"/>
  <c r="J555" i="1"/>
  <c r="H556" i="19" s="1"/>
  <c r="K555" i="1"/>
  <c r="I556" i="19" s="1"/>
  <c r="I632" i="28" s="1"/>
  <c r="M555" i="1"/>
  <c r="J556" i="19" s="1"/>
  <c r="N555" i="1"/>
  <c r="O555" i="1"/>
  <c r="AX556" i="1" s="1"/>
  <c r="AH310" i="38"/>
  <c r="AH318" i="38"/>
  <c r="AH320" i="38"/>
  <c r="AF320" i="38"/>
  <c r="AF321" i="38"/>
  <c r="AI321" i="38" s="1"/>
  <c r="AF322" i="38"/>
  <c r="AI322" i="38" s="1"/>
  <c r="AF323" i="38"/>
  <c r="AI323" i="38" s="1"/>
  <c r="AF324" i="38"/>
  <c r="AI324" i="38" s="1"/>
  <c r="AF325" i="38"/>
  <c r="AI325" i="38" s="1"/>
  <c r="AF326" i="38"/>
  <c r="AI326" i="38" s="1"/>
  <c r="B557" i="22" l="1"/>
  <c r="M557" i="19"/>
  <c r="E639" i="28"/>
  <c r="J558" i="21"/>
  <c r="F639" i="28"/>
  <c r="K642" i="28"/>
  <c r="K649" i="28" s="1"/>
  <c r="F559" i="21"/>
  <c r="E560" i="22"/>
  <c r="B636" i="28"/>
  <c r="H558" i="22"/>
  <c r="H559" i="23"/>
  <c r="I561" i="23"/>
  <c r="H562" i="22"/>
  <c r="F561" i="22"/>
  <c r="F562" i="23"/>
  <c r="M558" i="19"/>
  <c r="G563" i="21"/>
  <c r="K561" i="21"/>
  <c r="J561" i="22"/>
  <c r="H564" i="22"/>
  <c r="H637" i="28"/>
  <c r="E560" i="23"/>
  <c r="B564" i="21"/>
  <c r="B638" i="28"/>
  <c r="I563" i="22"/>
  <c r="B562" i="21"/>
  <c r="N673" i="28"/>
  <c r="M673" i="28"/>
  <c r="N665" i="28"/>
  <c r="M665" i="28"/>
  <c r="D657" i="28"/>
  <c r="N650" i="28"/>
  <c r="M650" i="28"/>
  <c r="B564" i="22"/>
  <c r="BA563" i="1"/>
  <c r="H642" i="28"/>
  <c r="H649" i="28" s="1"/>
  <c r="H564" i="21"/>
  <c r="M648" i="28"/>
  <c r="N648" i="28"/>
  <c r="M646" i="28"/>
  <c r="N646" i="28"/>
  <c r="B642" i="28"/>
  <c r="B649" i="28" s="1"/>
  <c r="J649" i="28"/>
  <c r="J564" i="22"/>
  <c r="G649" i="28"/>
  <c r="J564" i="21"/>
  <c r="D642" i="28"/>
  <c r="D564" i="21"/>
  <c r="D564" i="22"/>
  <c r="F564" i="22"/>
  <c r="F642" i="28"/>
  <c r="F649" i="28" s="1"/>
  <c r="F564" i="21"/>
  <c r="AI320" i="38"/>
  <c r="K564" i="21"/>
  <c r="L642" i="28"/>
  <c r="L649" i="28" s="1"/>
  <c r="K564" i="22"/>
  <c r="O563" i="19"/>
  <c r="E564" i="22"/>
  <c r="E642" i="28"/>
  <c r="E649" i="28" s="1"/>
  <c r="E564" i="21"/>
  <c r="M647" i="28"/>
  <c r="N647" i="28"/>
  <c r="D558" i="23"/>
  <c r="G559" i="21"/>
  <c r="F559" i="22"/>
  <c r="H560" i="22"/>
  <c r="J558" i="22"/>
  <c r="F636" i="28"/>
  <c r="H560" i="21"/>
  <c r="AN560" i="1"/>
  <c r="H563" i="23"/>
  <c r="F635" i="28"/>
  <c r="F562" i="21"/>
  <c r="J563" i="21"/>
  <c r="AN557" i="1"/>
  <c r="E558" i="23"/>
  <c r="K640" i="28"/>
  <c r="K635" i="28"/>
  <c r="N560" i="19"/>
  <c r="F558" i="21"/>
  <c r="F562" i="22"/>
  <c r="F558" i="22"/>
  <c r="I561" i="22"/>
  <c r="BG550" i="1"/>
  <c r="B563" i="21"/>
  <c r="G635" i="28"/>
  <c r="G636" i="28"/>
  <c r="G558" i="22"/>
  <c r="F559" i="23"/>
  <c r="G559" i="22"/>
  <c r="G558" i="21"/>
  <c r="K559" i="21"/>
  <c r="J561" i="21"/>
  <c r="I561" i="21"/>
  <c r="BD549" i="1"/>
  <c r="AS556" i="1"/>
  <c r="AN561" i="1"/>
  <c r="J563" i="22"/>
  <c r="AF556" i="1"/>
  <c r="AO556" i="1" s="1"/>
  <c r="E562" i="22"/>
  <c r="AG556" i="1"/>
  <c r="H557" i="23"/>
  <c r="J639" i="28"/>
  <c r="G640" i="28"/>
  <c r="G563" i="22"/>
  <c r="H635" i="28"/>
  <c r="BA561" i="1"/>
  <c r="BA560" i="1"/>
  <c r="D562" i="23"/>
  <c r="F561" i="21"/>
  <c r="K559" i="22"/>
  <c r="B563" i="22"/>
  <c r="B559" i="23"/>
  <c r="M563" i="19"/>
  <c r="E558" i="21"/>
  <c r="L636" i="28"/>
  <c r="B562" i="22"/>
  <c r="E637" i="28"/>
  <c r="AN558" i="1"/>
  <c r="AJ556" i="1"/>
  <c r="C559" i="23"/>
  <c r="E559" i="23"/>
  <c r="I562" i="22"/>
  <c r="D559" i="21"/>
  <c r="H561" i="23"/>
  <c r="AV552" i="1"/>
  <c r="I562" i="21"/>
  <c r="AV556" i="1"/>
  <c r="D559" i="22"/>
  <c r="D559" i="23"/>
  <c r="B639" i="28"/>
  <c r="J638" i="28"/>
  <c r="I563" i="21"/>
  <c r="J640" i="28"/>
  <c r="AE556" i="1"/>
  <c r="D636" i="28"/>
  <c r="O562" i="19"/>
  <c r="I559" i="23"/>
  <c r="B640" i="28"/>
  <c r="AI556" i="1"/>
  <c r="N557" i="19"/>
  <c r="H634" i="28"/>
  <c r="F557" i="23"/>
  <c r="H557" i="21"/>
  <c r="H557" i="22"/>
  <c r="H563" i="21"/>
  <c r="H563" i="22"/>
  <c r="H640" i="28"/>
  <c r="F563" i="23"/>
  <c r="B559" i="22"/>
  <c r="Q555" i="1"/>
  <c r="R555" i="1" s="1"/>
  <c r="AT556" i="1"/>
  <c r="E559" i="22"/>
  <c r="E636" i="28"/>
  <c r="E559" i="21"/>
  <c r="I560" i="21"/>
  <c r="J637" i="28"/>
  <c r="O560" i="19"/>
  <c r="G560" i="23"/>
  <c r="I560" i="22"/>
  <c r="C557" i="22"/>
  <c r="F563" i="22"/>
  <c r="D563" i="23"/>
  <c r="F563" i="21"/>
  <c r="F640" i="28"/>
  <c r="B560" i="23"/>
  <c r="D560" i="22"/>
  <c r="C560" i="23"/>
  <c r="D637" i="28"/>
  <c r="D560" i="21"/>
  <c r="F560" i="23"/>
  <c r="C634" i="28"/>
  <c r="C641" i="28" s="1"/>
  <c r="B557" i="21"/>
  <c r="K561" i="22"/>
  <c r="B559" i="21"/>
  <c r="N563" i="19"/>
  <c r="E563" i="22"/>
  <c r="E640" i="28"/>
  <c r="E563" i="21"/>
  <c r="B560" i="22"/>
  <c r="B561" i="21"/>
  <c r="B637" i="28"/>
  <c r="B560" i="21"/>
  <c r="H560" i="23"/>
  <c r="J560" i="22"/>
  <c r="J560" i="21"/>
  <c r="K637" i="28"/>
  <c r="AQ556" i="1"/>
  <c r="B561" i="23"/>
  <c r="D561" i="21"/>
  <c r="D638" i="28"/>
  <c r="C561" i="23"/>
  <c r="D561" i="22"/>
  <c r="O561" i="19"/>
  <c r="E561" i="21"/>
  <c r="E638" i="28"/>
  <c r="E561" i="22"/>
  <c r="AH556" i="1"/>
  <c r="E562" i="21"/>
  <c r="AL556" i="1"/>
  <c r="I557" i="22"/>
  <c r="I557" i="21"/>
  <c r="J634" i="28"/>
  <c r="G557" i="23"/>
  <c r="B634" i="28"/>
  <c r="B558" i="23"/>
  <c r="M559" i="19"/>
  <c r="L638" i="28"/>
  <c r="O558" i="19"/>
  <c r="I558" i="21"/>
  <c r="I558" i="22"/>
  <c r="J635" i="28"/>
  <c r="G558" i="23"/>
  <c r="J562" i="21"/>
  <c r="J562" i="22"/>
  <c r="H562" i="23"/>
  <c r="K639" i="28"/>
  <c r="O557" i="19"/>
  <c r="E634" i="28"/>
  <c r="E557" i="21"/>
  <c r="E557" i="22"/>
  <c r="E635" i="28"/>
  <c r="E558" i="22"/>
  <c r="M562" i="19"/>
  <c r="G562" i="22"/>
  <c r="G639" i="28"/>
  <c r="E562" i="23"/>
  <c r="G562" i="21"/>
  <c r="B561" i="22"/>
  <c r="N559" i="19"/>
  <c r="O559" i="19"/>
  <c r="J636" i="28"/>
  <c r="I559" i="21"/>
  <c r="I559" i="22"/>
  <c r="G559" i="23"/>
  <c r="G561" i="23"/>
  <c r="AW556" i="1"/>
  <c r="AK556" i="1"/>
  <c r="B563" i="23"/>
  <c r="C563" i="23"/>
  <c r="D640" i="28"/>
  <c r="D563" i="22"/>
  <c r="D563" i="21"/>
  <c r="M561" i="19"/>
  <c r="E561" i="23"/>
  <c r="G561" i="21"/>
  <c r="G638" i="28"/>
  <c r="G561" i="22"/>
  <c r="I558" i="23"/>
  <c r="K558" i="21"/>
  <c r="K558" i="22"/>
  <c r="L635" i="28"/>
  <c r="F637" i="28"/>
  <c r="F560" i="21"/>
  <c r="D560" i="23"/>
  <c r="F560" i="22"/>
  <c r="G563" i="23"/>
  <c r="H639" i="28"/>
  <c r="F638" i="28"/>
  <c r="I563" i="23"/>
  <c r="L640" i="28"/>
  <c r="K563" i="21"/>
  <c r="K563" i="22"/>
  <c r="AU556" i="1"/>
  <c r="B562" i="23"/>
  <c r="C562" i="23"/>
  <c r="D562" i="21"/>
  <c r="D562" i="22"/>
  <c r="G562" i="23"/>
  <c r="D639" i="28"/>
  <c r="N639" i="28" s="1"/>
  <c r="E563" i="23"/>
  <c r="E560" i="21"/>
  <c r="H558" i="21"/>
  <c r="K638" i="28"/>
  <c r="D561" i="23"/>
  <c r="I560" i="23"/>
  <c r="K560" i="22"/>
  <c r="L637" i="28"/>
  <c r="K560" i="21"/>
  <c r="B558" i="21"/>
  <c r="B635" i="28"/>
  <c r="M635" i="28" s="1"/>
  <c r="B558" i="22"/>
  <c r="N561" i="19"/>
  <c r="H562" i="21"/>
  <c r="H561" i="22"/>
  <c r="F561" i="23"/>
  <c r="H561" i="21"/>
  <c r="H638" i="28"/>
  <c r="I562" i="23"/>
  <c r="K562" i="21"/>
  <c r="K562" i="22"/>
  <c r="L639" i="28"/>
  <c r="N635" i="28"/>
  <c r="AN559" i="1"/>
  <c r="AO559" i="1"/>
  <c r="BA559" i="1"/>
  <c r="BA562" i="1"/>
  <c r="AO562" i="1"/>
  <c r="BA558" i="1"/>
  <c r="AO558" i="1"/>
  <c r="BA557" i="1"/>
  <c r="AN562" i="1"/>
  <c r="BG555" i="1"/>
  <c r="BH555" i="1"/>
  <c r="BF553" i="1"/>
  <c r="BG549" i="1"/>
  <c r="AS552" i="1"/>
  <c r="AK551" i="1"/>
  <c r="BF555" i="1"/>
  <c r="H555" i="23"/>
  <c r="AE553" i="1"/>
  <c r="AK555" i="1"/>
  <c r="BC555" i="1"/>
  <c r="BG554" i="1"/>
  <c r="AZ555" i="1"/>
  <c r="Z554" i="1"/>
  <c r="AG555" i="1"/>
  <c r="BH552" i="1"/>
  <c r="AG551" i="1"/>
  <c r="F556" i="19"/>
  <c r="AR555" i="1"/>
  <c r="D556" i="19"/>
  <c r="AC555" i="1"/>
  <c r="BI553" i="1"/>
  <c r="AE552" i="1"/>
  <c r="AI551" i="1"/>
  <c r="Z555" i="1"/>
  <c r="AZ554" i="1"/>
  <c r="BH553" i="1"/>
  <c r="R549" i="1"/>
  <c r="AS553" i="1"/>
  <c r="BJ550" i="1"/>
  <c r="AI550" i="1"/>
  <c r="O551" i="19"/>
  <c r="AW553" i="1"/>
  <c r="AA550" i="1"/>
  <c r="BE549" i="1"/>
  <c r="BJ555" i="1"/>
  <c r="AT551" i="1"/>
  <c r="BB550" i="1"/>
  <c r="L556" i="19"/>
  <c r="B555" i="19"/>
  <c r="BD555" i="1"/>
  <c r="AH551" i="1"/>
  <c r="AK550" i="1"/>
  <c r="G556" i="19"/>
  <c r="H554" i="19"/>
  <c r="AT552" i="1"/>
  <c r="BF551" i="1"/>
  <c r="G554" i="19"/>
  <c r="E630" i="28"/>
  <c r="AQ554" i="1"/>
  <c r="AH553" i="1"/>
  <c r="AJ555" i="1"/>
  <c r="J555" i="19"/>
  <c r="BC551" i="1"/>
  <c r="AE550" i="1"/>
  <c r="H632" i="28"/>
  <c r="H556" i="21"/>
  <c r="H556" i="22"/>
  <c r="N556" i="19"/>
  <c r="E554" i="22"/>
  <c r="B628" i="28"/>
  <c r="B552" i="22"/>
  <c r="B552" i="21"/>
  <c r="AC552" i="1"/>
  <c r="BG552" i="1"/>
  <c r="AX552" i="1"/>
  <c r="AL552" i="1"/>
  <c r="L553" i="19"/>
  <c r="AB554" i="1"/>
  <c r="F555" i="19"/>
  <c r="BC554" i="1"/>
  <c r="BB554" i="1"/>
  <c r="AX553" i="1"/>
  <c r="AC553" i="1"/>
  <c r="BG553" i="1"/>
  <c r="AL553" i="1"/>
  <c r="L554" i="19"/>
  <c r="C553" i="21"/>
  <c r="C553" i="22"/>
  <c r="C629" i="28"/>
  <c r="C554" i="21"/>
  <c r="C630" i="28"/>
  <c r="C554" i="22"/>
  <c r="B553" i="22"/>
  <c r="B553" i="21"/>
  <c r="B629" i="28"/>
  <c r="C555" i="21"/>
  <c r="I555" i="23"/>
  <c r="C555" i="23"/>
  <c r="F555" i="23"/>
  <c r="C556" i="22"/>
  <c r="C632" i="28"/>
  <c r="C556" i="21"/>
  <c r="C551" i="21"/>
  <c r="C627" i="28"/>
  <c r="C551" i="22"/>
  <c r="O556" i="19"/>
  <c r="I633" i="28"/>
  <c r="E555" i="23"/>
  <c r="AF552" i="1"/>
  <c r="AO552" i="1" s="1"/>
  <c r="D553" i="19"/>
  <c r="G551" i="21"/>
  <c r="G627" i="28"/>
  <c r="G551" i="22"/>
  <c r="M551" i="19"/>
  <c r="BD553" i="1"/>
  <c r="AF554" i="1"/>
  <c r="AO554" i="1" s="1"/>
  <c r="AF553" i="1"/>
  <c r="AO553" i="1" s="1"/>
  <c r="AR554" i="1"/>
  <c r="D554" i="19"/>
  <c r="AR553" i="1"/>
  <c r="C552" i="22"/>
  <c r="C628" i="28"/>
  <c r="C552" i="21"/>
  <c r="AZ550" i="1"/>
  <c r="H552" i="19"/>
  <c r="C555" i="22"/>
  <c r="K553" i="19"/>
  <c r="L551" i="19"/>
  <c r="D551" i="19"/>
  <c r="BB555" i="1"/>
  <c r="AA555" i="1"/>
  <c r="BE553" i="1"/>
  <c r="AE554" i="1"/>
  <c r="BJ552" i="1"/>
  <c r="AC551" i="1"/>
  <c r="BH551" i="1"/>
  <c r="AQ550" i="1"/>
  <c r="F554" i="19"/>
  <c r="J553" i="19"/>
  <c r="G552" i="19"/>
  <c r="K551" i="19"/>
  <c r="H550" i="19"/>
  <c r="J550" i="19"/>
  <c r="F552" i="19"/>
  <c r="E554" i="21"/>
  <c r="B550" i="19"/>
  <c r="AV555" i="1"/>
  <c r="AS554" i="1"/>
  <c r="AG553" i="1"/>
  <c r="BF552" i="1"/>
  <c r="AU552" i="1"/>
  <c r="BG551" i="1"/>
  <c r="Z551" i="1"/>
  <c r="AG552" i="1"/>
  <c r="BF549" i="1"/>
  <c r="AC549" i="1"/>
  <c r="BB549" i="1"/>
  <c r="K556" i="19"/>
  <c r="H553" i="19"/>
  <c r="E552" i="19"/>
  <c r="F550" i="19"/>
  <c r="C631" i="28"/>
  <c r="AK552" i="1"/>
  <c r="BI551" i="1"/>
  <c r="AJ550" i="1"/>
  <c r="AU551" i="1"/>
  <c r="K554" i="19"/>
  <c r="G553" i="19"/>
  <c r="D552" i="19"/>
  <c r="N551" i="19"/>
  <c r="E550" i="19"/>
  <c r="AK554" i="1"/>
  <c r="AB551" i="1"/>
  <c r="BI555" i="1"/>
  <c r="BI554" i="1"/>
  <c r="AW552" i="1"/>
  <c r="R552" i="1"/>
  <c r="Z550" i="1"/>
  <c r="E555" i="19"/>
  <c r="J554" i="19"/>
  <c r="B554" i="19"/>
  <c r="F553" i="19"/>
  <c r="K552" i="19"/>
  <c r="D550" i="19"/>
  <c r="AL555" i="1"/>
  <c r="BE555" i="1"/>
  <c r="BH554" i="1"/>
  <c r="AB552" i="1"/>
  <c r="Q550" i="1"/>
  <c r="R550" i="1" s="1"/>
  <c r="AZ549" i="1"/>
  <c r="J552" i="19"/>
  <c r="F551" i="19"/>
  <c r="K550" i="19"/>
  <c r="AI555" i="1"/>
  <c r="AJ554" i="1"/>
  <c r="Q554" i="1"/>
  <c r="R554" i="1" s="1"/>
  <c r="AS551" i="1"/>
  <c r="BI550" i="1"/>
  <c r="AT550" i="1"/>
  <c r="AG550" i="1"/>
  <c r="AU555" i="1"/>
  <c r="AH555" i="1"/>
  <c r="AE555" i="1"/>
  <c r="AQ555" i="1"/>
  <c r="AI554" i="1"/>
  <c r="AC554" i="1"/>
  <c r="AL554" i="1"/>
  <c r="AX555" i="1"/>
  <c r="BE554" i="1"/>
  <c r="AF555" i="1"/>
  <c r="BF554" i="1"/>
  <c r="Q553" i="1"/>
  <c r="R553" i="1" s="1"/>
  <c r="BC552" i="1"/>
  <c r="AA552" i="1"/>
  <c r="BD551" i="1"/>
  <c r="AR551" i="1"/>
  <c r="AT555" i="1"/>
  <c r="BJ554" i="1"/>
  <c r="AX554" i="1"/>
  <c r="AH554" i="1"/>
  <c r="AZ553" i="1"/>
  <c r="AZ552" i="1"/>
  <c r="AR552" i="1"/>
  <c r="BB552" i="1"/>
  <c r="AL551" i="1"/>
  <c r="AH552" i="1"/>
  <c r="Q551" i="1"/>
  <c r="R551" i="1" s="1"/>
  <c r="AR550" i="1"/>
  <c r="AU550" i="1"/>
  <c r="BD550" i="1"/>
  <c r="BH549" i="1"/>
  <c r="AS555" i="1"/>
  <c r="AB555" i="1"/>
  <c r="AT554" i="1"/>
  <c r="AG554" i="1"/>
  <c r="Z553" i="1"/>
  <c r="AK553" i="1"/>
  <c r="AW554" i="1"/>
  <c r="BB551" i="1"/>
  <c r="BC550" i="1"/>
  <c r="BJ553" i="1"/>
  <c r="AA553" i="1"/>
  <c r="AJ553" i="1"/>
  <c r="AV554" i="1"/>
  <c r="AJ552" i="1"/>
  <c r="AQ552" i="1"/>
  <c r="AJ551" i="1"/>
  <c r="AU554" i="1"/>
  <c r="BD554" i="1"/>
  <c r="AV553" i="1"/>
  <c r="BJ551" i="1"/>
  <c r="AV551" i="1"/>
  <c r="AI553" i="1"/>
  <c r="AE551" i="1"/>
  <c r="AQ551" i="1"/>
  <c r="AZ551" i="1"/>
  <c r="AC550" i="1"/>
  <c r="AL550" i="1"/>
  <c r="AX551" i="1"/>
  <c r="BE550" i="1"/>
  <c r="AF551" i="1"/>
  <c r="BF550" i="1"/>
  <c r="BI552" i="1"/>
  <c r="AI552" i="1"/>
  <c r="AU553" i="1"/>
  <c r="BE552" i="1"/>
  <c r="AH550" i="1"/>
  <c r="AX550" i="1"/>
  <c r="BE551" i="1"/>
  <c r="AQ553" i="1"/>
  <c r="BB553" i="1"/>
  <c r="AT553" i="1"/>
  <c r="BC553" i="1"/>
  <c r="AB553" i="1"/>
  <c r="BD552" i="1"/>
  <c r="BH550" i="1"/>
  <c r="AS550" i="1"/>
  <c r="AF550" i="1"/>
  <c r="BI549" i="1"/>
  <c r="BJ549" i="1"/>
  <c r="AW550" i="1"/>
  <c r="AB549" i="1"/>
  <c r="AV550" i="1"/>
  <c r="BC549" i="1"/>
  <c r="AA549" i="1"/>
  <c r="AW555" i="1"/>
  <c r="AW551" i="1"/>
  <c r="AH308" i="38"/>
  <c r="AF302" i="38"/>
  <c r="AI302" i="38" s="1"/>
  <c r="AF303" i="38"/>
  <c r="AI303" i="38" s="1"/>
  <c r="AF304" i="38"/>
  <c r="AI304" i="38" s="1"/>
  <c r="AH309" i="38"/>
  <c r="AH311" i="38"/>
  <c r="AH313" i="38"/>
  <c r="AH316" i="38"/>
  <c r="AF306" i="38"/>
  <c r="AI306" i="38" s="1"/>
  <c r="AF307" i="38"/>
  <c r="AI307" i="38" s="1"/>
  <c r="AF308" i="38"/>
  <c r="AF309" i="38"/>
  <c r="AF310" i="38"/>
  <c r="AI310" i="38" s="1"/>
  <c r="AF311" i="38"/>
  <c r="AF312" i="38"/>
  <c r="AI312" i="38" s="1"/>
  <c r="AF313" i="38"/>
  <c r="AF314" i="38"/>
  <c r="AI314" i="38" s="1"/>
  <c r="AF315" i="38"/>
  <c r="AI315" i="38" s="1"/>
  <c r="AF316" i="38"/>
  <c r="AF317" i="38"/>
  <c r="AI317" i="38" s="1"/>
  <c r="AF318" i="38"/>
  <c r="AI318" i="38" s="1"/>
  <c r="AF319" i="38"/>
  <c r="AI319" i="38" s="1"/>
  <c r="AF305" i="38"/>
  <c r="AI305" i="38" s="1"/>
  <c r="B542" i="1"/>
  <c r="C542" i="1"/>
  <c r="C543" i="19" s="1"/>
  <c r="E542" i="1"/>
  <c r="G542" i="1"/>
  <c r="H542" i="1"/>
  <c r="F543" i="19" s="1"/>
  <c r="I542" i="1"/>
  <c r="J542" i="1"/>
  <c r="K542" i="1"/>
  <c r="I543" i="19" s="1"/>
  <c r="I618" i="28" s="1"/>
  <c r="M542" i="1"/>
  <c r="N542" i="1"/>
  <c r="Z542" i="1" s="1"/>
  <c r="O542" i="1"/>
  <c r="B543" i="1"/>
  <c r="B544" i="19" s="1"/>
  <c r="C543" i="1"/>
  <c r="C544" i="19" s="1"/>
  <c r="E543" i="1"/>
  <c r="G543" i="1"/>
  <c r="H543" i="1"/>
  <c r="AB543" i="1" s="1"/>
  <c r="I543" i="1"/>
  <c r="J543" i="1"/>
  <c r="H544" i="19" s="1"/>
  <c r="K543" i="1"/>
  <c r="I544" i="19" s="1"/>
  <c r="I619" i="28" s="1"/>
  <c r="M543" i="1"/>
  <c r="J544" i="19" s="1"/>
  <c r="N543" i="1"/>
  <c r="Z543" i="1" s="1"/>
  <c r="O543" i="1"/>
  <c r="B544" i="1"/>
  <c r="C544" i="1"/>
  <c r="C545" i="19" s="1"/>
  <c r="E544" i="1"/>
  <c r="G544" i="1"/>
  <c r="E545" i="19" s="1"/>
  <c r="H544" i="1"/>
  <c r="F545" i="19" s="1"/>
  <c r="I544" i="1"/>
  <c r="G545" i="19" s="1"/>
  <c r="J544" i="1"/>
  <c r="K544" i="1"/>
  <c r="I545" i="19" s="1"/>
  <c r="I620" i="28" s="1"/>
  <c r="M544" i="1"/>
  <c r="N544" i="1"/>
  <c r="O544" i="1"/>
  <c r="L545" i="19" s="1"/>
  <c r="B545" i="1"/>
  <c r="B546" i="19" s="1"/>
  <c r="C545" i="1"/>
  <c r="C546" i="19" s="1"/>
  <c r="E545" i="1"/>
  <c r="D546" i="19" s="1"/>
  <c r="G545" i="1"/>
  <c r="H545" i="1"/>
  <c r="I545" i="1"/>
  <c r="G546" i="19" s="1"/>
  <c r="J545" i="1"/>
  <c r="K545" i="1"/>
  <c r="I546" i="19" s="1"/>
  <c r="I621" i="28" s="1"/>
  <c r="M545" i="1"/>
  <c r="J546" i="19" s="1"/>
  <c r="N545" i="1"/>
  <c r="Z545" i="1" s="1"/>
  <c r="O545" i="1"/>
  <c r="AC545" i="1" s="1"/>
  <c r="B546" i="1"/>
  <c r="C546" i="1"/>
  <c r="C547" i="19" s="1"/>
  <c r="E546" i="1"/>
  <c r="G546" i="1"/>
  <c r="E547" i="19" s="1"/>
  <c r="H546" i="1"/>
  <c r="F547" i="19" s="1"/>
  <c r="I546" i="1"/>
  <c r="J546" i="1"/>
  <c r="K546" i="1"/>
  <c r="I547" i="19" s="1"/>
  <c r="I622" i="28" s="1"/>
  <c r="M546" i="1"/>
  <c r="N546" i="1"/>
  <c r="Z546" i="1" s="1"/>
  <c r="O546" i="1"/>
  <c r="AC546" i="1" s="1"/>
  <c r="B547" i="1"/>
  <c r="B548" i="19" s="1"/>
  <c r="C547" i="1"/>
  <c r="C548" i="19" s="1"/>
  <c r="E547" i="1"/>
  <c r="D548" i="19" s="1"/>
  <c r="G547" i="1"/>
  <c r="H547" i="1"/>
  <c r="Q547" i="1" s="1"/>
  <c r="I547" i="1"/>
  <c r="G548" i="19" s="1"/>
  <c r="J547" i="1"/>
  <c r="H548" i="19" s="1"/>
  <c r="K547" i="1"/>
  <c r="I548" i="19" s="1"/>
  <c r="I623" i="28" s="1"/>
  <c r="M547" i="1"/>
  <c r="AA547" i="1" s="1"/>
  <c r="N547" i="1"/>
  <c r="Z547" i="1" s="1"/>
  <c r="O547" i="1"/>
  <c r="L548" i="19" s="1"/>
  <c r="B548" i="1"/>
  <c r="AQ549" i="1" s="1"/>
  <c r="C548" i="1"/>
  <c r="C549" i="19" s="1"/>
  <c r="C626" i="28" s="1"/>
  <c r="E548" i="1"/>
  <c r="AF549" i="1" s="1"/>
  <c r="G548" i="1"/>
  <c r="AG549" i="1" s="1"/>
  <c r="H548" i="1"/>
  <c r="AH549" i="1" s="1"/>
  <c r="I548" i="1"/>
  <c r="G549" i="19" s="1"/>
  <c r="J548" i="1"/>
  <c r="AU549" i="1" s="1"/>
  <c r="K548" i="1"/>
  <c r="I549" i="19" s="1"/>
  <c r="I624" i="28" s="1"/>
  <c r="M548" i="1"/>
  <c r="AV549" i="1" s="1"/>
  <c r="N548" i="1"/>
  <c r="AW549" i="1" s="1"/>
  <c r="O548" i="1"/>
  <c r="B535" i="1"/>
  <c r="C535" i="1"/>
  <c r="C536" i="19" s="1"/>
  <c r="E535" i="1"/>
  <c r="D536" i="19" s="1"/>
  <c r="G535" i="1"/>
  <c r="H535" i="1"/>
  <c r="I535" i="1"/>
  <c r="J535" i="1"/>
  <c r="K535" i="1"/>
  <c r="I536" i="19" s="1"/>
  <c r="I610" i="28" s="1"/>
  <c r="M535" i="1"/>
  <c r="AA535" i="1" s="1"/>
  <c r="N535" i="1"/>
  <c r="Z535" i="1" s="1"/>
  <c r="O535" i="1"/>
  <c r="AC535" i="1" s="1"/>
  <c r="B536" i="1"/>
  <c r="C536" i="1"/>
  <c r="C537" i="19" s="1"/>
  <c r="E536" i="1"/>
  <c r="G536" i="1"/>
  <c r="E537" i="19" s="1"/>
  <c r="H536" i="1"/>
  <c r="I536" i="1"/>
  <c r="G537" i="19" s="1"/>
  <c r="J536" i="1"/>
  <c r="H537" i="19" s="1"/>
  <c r="K536" i="1"/>
  <c r="I537" i="19" s="1"/>
  <c r="I611" i="28" s="1"/>
  <c r="M536" i="1"/>
  <c r="AA536" i="1" s="1"/>
  <c r="N536" i="1"/>
  <c r="O536" i="1"/>
  <c r="AC536" i="1" s="1"/>
  <c r="B537" i="1"/>
  <c r="C537" i="1"/>
  <c r="C538" i="19" s="1"/>
  <c r="E537" i="1"/>
  <c r="G537" i="1"/>
  <c r="E538" i="19" s="1"/>
  <c r="H537" i="1"/>
  <c r="F538" i="19" s="1"/>
  <c r="I537" i="1"/>
  <c r="G538" i="19" s="1"/>
  <c r="J537" i="1"/>
  <c r="K537" i="1"/>
  <c r="I538" i="19" s="1"/>
  <c r="I612" i="28" s="1"/>
  <c r="M537" i="1"/>
  <c r="N537" i="1"/>
  <c r="Z537" i="1" s="1"/>
  <c r="O537" i="1"/>
  <c r="L538" i="19" s="1"/>
  <c r="B538" i="1"/>
  <c r="C538" i="1"/>
  <c r="C539" i="19" s="1"/>
  <c r="E538" i="1"/>
  <c r="D539" i="19" s="1"/>
  <c r="G538" i="1"/>
  <c r="E539" i="19" s="1"/>
  <c r="H538" i="1"/>
  <c r="AB538" i="1" s="1"/>
  <c r="I538" i="1"/>
  <c r="J538" i="1"/>
  <c r="K538" i="1"/>
  <c r="I539" i="19" s="1"/>
  <c r="I613" i="28" s="1"/>
  <c r="M538" i="1"/>
  <c r="AA538" i="1" s="1"/>
  <c r="N538" i="1"/>
  <c r="Z538" i="1" s="1"/>
  <c r="O538" i="1"/>
  <c r="AC538" i="1" s="1"/>
  <c r="B539" i="1"/>
  <c r="C539" i="1"/>
  <c r="C540" i="19" s="1"/>
  <c r="E539" i="1"/>
  <c r="G539" i="1"/>
  <c r="H539" i="1"/>
  <c r="I539" i="1"/>
  <c r="G540" i="19" s="1"/>
  <c r="J539" i="1"/>
  <c r="K539" i="1"/>
  <c r="I540" i="19" s="1"/>
  <c r="I614" i="28" s="1"/>
  <c r="M539" i="1"/>
  <c r="J540" i="19" s="1"/>
  <c r="N539" i="1"/>
  <c r="O539" i="1"/>
  <c r="B540" i="1"/>
  <c r="C540" i="1"/>
  <c r="C541" i="19" s="1"/>
  <c r="E540" i="1"/>
  <c r="G540" i="1"/>
  <c r="H540" i="1"/>
  <c r="AB540" i="1" s="1"/>
  <c r="I540" i="1"/>
  <c r="G541" i="19" s="1"/>
  <c r="J540" i="1"/>
  <c r="K540" i="1"/>
  <c r="I541" i="19" s="1"/>
  <c r="I615" i="28" s="1"/>
  <c r="M540" i="1"/>
  <c r="J541" i="19" s="1"/>
  <c r="N540" i="1"/>
  <c r="Z540" i="1" s="1"/>
  <c r="O540" i="1"/>
  <c r="B541" i="1"/>
  <c r="C541" i="1"/>
  <c r="C542" i="19" s="1"/>
  <c r="E541" i="1"/>
  <c r="G541" i="1"/>
  <c r="E542" i="19" s="1"/>
  <c r="H541" i="1"/>
  <c r="AB541" i="1" s="1"/>
  <c r="I541" i="1"/>
  <c r="J541" i="1"/>
  <c r="K541" i="1"/>
  <c r="I542" i="19" s="1"/>
  <c r="I616" i="28" s="1"/>
  <c r="M541" i="1"/>
  <c r="N541" i="1"/>
  <c r="O541" i="1"/>
  <c r="L542" i="19" s="1"/>
  <c r="J627" i="28" l="1"/>
  <c r="G555" i="23"/>
  <c r="B551" i="22"/>
  <c r="J555" i="22"/>
  <c r="G550" i="21"/>
  <c r="I552" i="23"/>
  <c r="G551" i="23"/>
  <c r="G631" i="28"/>
  <c r="B556" i="22"/>
  <c r="I550" i="23"/>
  <c r="D555" i="22"/>
  <c r="E629" i="28"/>
  <c r="K552" i="22"/>
  <c r="H551" i="22"/>
  <c r="K555" i="22"/>
  <c r="H555" i="21"/>
  <c r="E556" i="22"/>
  <c r="M550" i="19"/>
  <c r="M636" i="28"/>
  <c r="AI311" i="38"/>
  <c r="M657" i="28"/>
  <c r="N657" i="28"/>
  <c r="AI309" i="38"/>
  <c r="AI316" i="38"/>
  <c r="AI313" i="38"/>
  <c r="D649" i="28"/>
  <c r="N642" i="28"/>
  <c r="M642" i="28"/>
  <c r="I548" i="23"/>
  <c r="BA556" i="1"/>
  <c r="AN556" i="1"/>
  <c r="E641" i="28"/>
  <c r="N636" i="28"/>
  <c r="J641" i="28"/>
  <c r="G632" i="28"/>
  <c r="G557" i="22"/>
  <c r="G634" i="28"/>
  <c r="G641" i="28" s="1"/>
  <c r="G557" i="21"/>
  <c r="N640" i="28"/>
  <c r="M640" i="28"/>
  <c r="M637" i="28"/>
  <c r="N637" i="28"/>
  <c r="G555" i="22"/>
  <c r="D556" i="22"/>
  <c r="D634" i="28"/>
  <c r="D557" i="21"/>
  <c r="D557" i="22"/>
  <c r="M638" i="28"/>
  <c r="N638" i="28"/>
  <c r="F634" i="28"/>
  <c r="F641" i="28" s="1"/>
  <c r="F557" i="21"/>
  <c r="F557" i="22"/>
  <c r="H641" i="28"/>
  <c r="J557" i="21"/>
  <c r="K634" i="28"/>
  <c r="K641" i="28" s="1"/>
  <c r="J557" i="22"/>
  <c r="M639" i="28"/>
  <c r="B641" i="28"/>
  <c r="L632" i="28"/>
  <c r="L634" i="28"/>
  <c r="L641" i="28" s="1"/>
  <c r="K557" i="22"/>
  <c r="K557" i="21"/>
  <c r="H551" i="21"/>
  <c r="G554" i="22"/>
  <c r="B556" i="21"/>
  <c r="K556" i="22"/>
  <c r="H627" i="28"/>
  <c r="D556" i="21"/>
  <c r="K556" i="21"/>
  <c r="B555" i="22"/>
  <c r="D632" i="28"/>
  <c r="N632" i="28" s="1"/>
  <c r="B555" i="21"/>
  <c r="AN554" i="1"/>
  <c r="H554" i="22"/>
  <c r="C550" i="21"/>
  <c r="E551" i="22"/>
  <c r="G556" i="21"/>
  <c r="H631" i="28"/>
  <c r="B631" i="28"/>
  <c r="C556" i="23"/>
  <c r="AN552" i="1"/>
  <c r="G556" i="23"/>
  <c r="N555" i="19"/>
  <c r="M556" i="19"/>
  <c r="E556" i="23"/>
  <c r="D556" i="23"/>
  <c r="BA552" i="1"/>
  <c r="F556" i="21"/>
  <c r="K631" i="28"/>
  <c r="B556" i="23"/>
  <c r="F632" i="28"/>
  <c r="F556" i="22"/>
  <c r="F556" i="23"/>
  <c r="E554" i="23"/>
  <c r="I556" i="23"/>
  <c r="H555" i="22"/>
  <c r="AI549" i="1"/>
  <c r="G550" i="22"/>
  <c r="D631" i="28"/>
  <c r="AE549" i="1"/>
  <c r="AN549" i="1" s="1"/>
  <c r="AJ549" i="1"/>
  <c r="J555" i="21"/>
  <c r="B627" i="28"/>
  <c r="E551" i="23"/>
  <c r="E627" i="28"/>
  <c r="E556" i="21"/>
  <c r="F554" i="23"/>
  <c r="AS549" i="1"/>
  <c r="E553" i="22"/>
  <c r="I555" i="22"/>
  <c r="I551" i="22"/>
  <c r="G626" i="28"/>
  <c r="J632" i="28"/>
  <c r="M554" i="19"/>
  <c r="I556" i="22"/>
  <c r="B555" i="23"/>
  <c r="AR549" i="1"/>
  <c r="C633" i="28"/>
  <c r="G555" i="21"/>
  <c r="B632" i="28"/>
  <c r="G556" i="22"/>
  <c r="AN550" i="1"/>
  <c r="AN553" i="1"/>
  <c r="N554" i="19"/>
  <c r="I551" i="21"/>
  <c r="H554" i="21"/>
  <c r="I556" i="21"/>
  <c r="AO549" i="1"/>
  <c r="K628" i="28"/>
  <c r="H552" i="23"/>
  <c r="J552" i="21"/>
  <c r="J552" i="22"/>
  <c r="H553" i="23"/>
  <c r="J553" i="22"/>
  <c r="J553" i="21"/>
  <c r="K629" i="28"/>
  <c r="D553" i="21"/>
  <c r="B553" i="23"/>
  <c r="D553" i="22"/>
  <c r="C553" i="23"/>
  <c r="D629" i="28"/>
  <c r="L630" i="28"/>
  <c r="I554" i="23"/>
  <c r="K554" i="21"/>
  <c r="K554" i="22"/>
  <c r="AT549" i="1"/>
  <c r="BA553" i="1"/>
  <c r="F629" i="28"/>
  <c r="F553" i="21"/>
  <c r="D553" i="23"/>
  <c r="F553" i="22"/>
  <c r="M553" i="19"/>
  <c r="G629" i="28"/>
  <c r="G553" i="21"/>
  <c r="E553" i="23"/>
  <c r="G553" i="22"/>
  <c r="BA554" i="1"/>
  <c r="L628" i="28"/>
  <c r="E553" i="21"/>
  <c r="AN555" i="1"/>
  <c r="H550" i="23"/>
  <c r="B554" i="21"/>
  <c r="B554" i="22"/>
  <c r="B630" i="28"/>
  <c r="H554" i="23"/>
  <c r="J554" i="21"/>
  <c r="J554" i="22"/>
  <c r="K630" i="28"/>
  <c r="N550" i="19"/>
  <c r="F550" i="23"/>
  <c r="C550" i="22"/>
  <c r="E550" i="23"/>
  <c r="K555" i="21"/>
  <c r="H551" i="23"/>
  <c r="J551" i="21"/>
  <c r="K627" i="28"/>
  <c r="J551" i="22"/>
  <c r="H556" i="23"/>
  <c r="K632" i="28"/>
  <c r="J556" i="21"/>
  <c r="J556" i="22"/>
  <c r="O554" i="19"/>
  <c r="G554" i="23"/>
  <c r="I554" i="21"/>
  <c r="I554" i="22"/>
  <c r="J630" i="28"/>
  <c r="G552" i="23"/>
  <c r="J628" i="28"/>
  <c r="I552" i="21"/>
  <c r="O552" i="19"/>
  <c r="I552" i="22"/>
  <c r="J631" i="28"/>
  <c r="O555" i="19"/>
  <c r="E555" i="22"/>
  <c r="E631" i="28"/>
  <c r="E555" i="21"/>
  <c r="I555" i="21"/>
  <c r="F552" i="21"/>
  <c r="F552" i="22"/>
  <c r="F628" i="28"/>
  <c r="D552" i="23"/>
  <c r="M552" i="19"/>
  <c r="G552" i="21"/>
  <c r="G552" i="22"/>
  <c r="G628" i="28"/>
  <c r="E552" i="23"/>
  <c r="E551" i="21"/>
  <c r="H552" i="21"/>
  <c r="N552" i="19"/>
  <c r="H552" i="22"/>
  <c r="F552" i="23"/>
  <c r="H628" i="28"/>
  <c r="E632" i="28"/>
  <c r="D552" i="22"/>
  <c r="D628" i="28"/>
  <c r="B552" i="23"/>
  <c r="C552" i="23"/>
  <c r="D552" i="21"/>
  <c r="L549" i="19"/>
  <c r="AL549" i="1"/>
  <c r="AX549" i="1"/>
  <c r="AK549" i="1"/>
  <c r="D550" i="23"/>
  <c r="O550" i="19"/>
  <c r="G550" i="23"/>
  <c r="G553" i="23"/>
  <c r="I553" i="22"/>
  <c r="O553" i="19"/>
  <c r="J629" i="28"/>
  <c r="I553" i="21"/>
  <c r="G554" i="21"/>
  <c r="M555" i="19"/>
  <c r="F627" i="28"/>
  <c r="F551" i="22"/>
  <c r="F551" i="21"/>
  <c r="D551" i="23"/>
  <c r="G630" i="28"/>
  <c r="E552" i="21"/>
  <c r="E552" i="22"/>
  <c r="E628" i="28"/>
  <c r="F554" i="22"/>
  <c r="F630" i="28"/>
  <c r="D554" i="23"/>
  <c r="F554" i="21"/>
  <c r="F551" i="23"/>
  <c r="D551" i="22"/>
  <c r="B551" i="23"/>
  <c r="C551" i="23"/>
  <c r="D551" i="21"/>
  <c r="D627" i="28"/>
  <c r="B551" i="21"/>
  <c r="D630" i="28"/>
  <c r="B554" i="23"/>
  <c r="D554" i="21"/>
  <c r="C554" i="23"/>
  <c r="D554" i="22"/>
  <c r="K553" i="21"/>
  <c r="I553" i="23"/>
  <c r="K553" i="22"/>
  <c r="L629" i="28"/>
  <c r="B550" i="23"/>
  <c r="C550" i="23"/>
  <c r="N553" i="19"/>
  <c r="H553" i="22"/>
  <c r="F553" i="23"/>
  <c r="H629" i="28"/>
  <c r="H553" i="21"/>
  <c r="H630" i="28"/>
  <c r="K551" i="22"/>
  <c r="I551" i="23"/>
  <c r="K551" i="21"/>
  <c r="L627" i="28"/>
  <c r="K552" i="21"/>
  <c r="D555" i="21"/>
  <c r="L631" i="28"/>
  <c r="F555" i="21"/>
  <c r="F555" i="22"/>
  <c r="D555" i="23"/>
  <c r="F631" i="28"/>
  <c r="AO551" i="1"/>
  <c r="BA551" i="1"/>
  <c r="BA550" i="1"/>
  <c r="AO550" i="1"/>
  <c r="AN551" i="1"/>
  <c r="AO555" i="1"/>
  <c r="BA555" i="1"/>
  <c r="AQ548" i="1"/>
  <c r="C547" i="21"/>
  <c r="BE546" i="1"/>
  <c r="AE546" i="1"/>
  <c r="AH546" i="1"/>
  <c r="AA543" i="1"/>
  <c r="AA545" i="1"/>
  <c r="AB542" i="1"/>
  <c r="AB547" i="1"/>
  <c r="AU542" i="1"/>
  <c r="AR542" i="1"/>
  <c r="AC548" i="1"/>
  <c r="BF544" i="1"/>
  <c r="J548" i="19"/>
  <c r="BF546" i="1"/>
  <c r="AS548" i="1"/>
  <c r="BE548" i="1"/>
  <c r="AS542" i="1"/>
  <c r="AL542" i="1"/>
  <c r="AU543" i="1"/>
  <c r="B546" i="23"/>
  <c r="BB542" i="1"/>
  <c r="L546" i="19"/>
  <c r="C546" i="22"/>
  <c r="AX543" i="1"/>
  <c r="AR548" i="1"/>
  <c r="AF547" i="1"/>
  <c r="AO547" i="1" s="1"/>
  <c r="AB546" i="1"/>
  <c r="R547" i="1"/>
  <c r="BB546" i="1"/>
  <c r="Z544" i="1"/>
  <c r="AQ543" i="1"/>
  <c r="D549" i="19"/>
  <c r="AH548" i="1"/>
  <c r="BB548" i="1"/>
  <c r="AU545" i="1"/>
  <c r="K548" i="19"/>
  <c r="BG548" i="1"/>
  <c r="AZ547" i="1"/>
  <c r="BF542" i="1"/>
  <c r="BD546" i="1"/>
  <c r="AK545" i="1"/>
  <c r="C548" i="22"/>
  <c r="BF548" i="1"/>
  <c r="AL546" i="1"/>
  <c r="BD545" i="1"/>
  <c r="BI544" i="1"/>
  <c r="AI544" i="1"/>
  <c r="AT543" i="1"/>
  <c r="BG542" i="1"/>
  <c r="AF542" i="1"/>
  <c r="AO542" i="1" s="1"/>
  <c r="H546" i="19"/>
  <c r="K544" i="19"/>
  <c r="E543" i="19"/>
  <c r="AW546" i="1"/>
  <c r="BE542" i="1"/>
  <c r="L543" i="19"/>
  <c r="AR546" i="1"/>
  <c r="BG545" i="1"/>
  <c r="AG542" i="1"/>
  <c r="AZ545" i="1"/>
  <c r="BG544" i="1"/>
  <c r="AC542" i="1"/>
  <c r="BH542" i="1"/>
  <c r="F549" i="19"/>
  <c r="L547" i="19"/>
  <c r="D543" i="19"/>
  <c r="BG540" i="1"/>
  <c r="C618" i="28"/>
  <c r="BE544" i="1"/>
  <c r="BH547" i="1"/>
  <c r="BG546" i="1"/>
  <c r="BH545" i="1"/>
  <c r="AK543" i="1"/>
  <c r="BD542" i="1"/>
  <c r="E549" i="19"/>
  <c r="Q543" i="1"/>
  <c r="R543" i="1" s="1"/>
  <c r="D547" i="19"/>
  <c r="C544" i="21"/>
  <c r="BH546" i="1"/>
  <c r="G547" i="19"/>
  <c r="M545" i="19"/>
  <c r="F548" i="23"/>
  <c r="BB545" i="1"/>
  <c r="F546" i="19"/>
  <c r="BC545" i="1"/>
  <c r="AT545" i="1"/>
  <c r="Q545" i="1"/>
  <c r="R545" i="1" s="1"/>
  <c r="AB545" i="1"/>
  <c r="AE545" i="1"/>
  <c r="AE544" i="1"/>
  <c r="B545" i="19"/>
  <c r="AS543" i="1"/>
  <c r="E544" i="19"/>
  <c r="AG543" i="1"/>
  <c r="BI548" i="1"/>
  <c r="H549" i="19"/>
  <c r="G546" i="23"/>
  <c r="C623" i="28"/>
  <c r="E548" i="23"/>
  <c r="C546" i="21"/>
  <c r="C621" i="28"/>
  <c r="C548" i="21"/>
  <c r="C622" i="28"/>
  <c r="AJ545" i="1"/>
  <c r="AQ544" i="1"/>
  <c r="AQ542" i="1"/>
  <c r="B543" i="19"/>
  <c r="E546" i="23"/>
  <c r="G546" i="22"/>
  <c r="G621" i="28"/>
  <c r="C546" i="23"/>
  <c r="AQ546" i="1"/>
  <c r="B547" i="19"/>
  <c r="AQ547" i="1"/>
  <c r="I625" i="28"/>
  <c r="G549" i="21"/>
  <c r="C543" i="21"/>
  <c r="BD548" i="1"/>
  <c r="AK548" i="1"/>
  <c r="Z548" i="1"/>
  <c r="AW548" i="1"/>
  <c r="K549" i="19"/>
  <c r="C624" i="28"/>
  <c r="C549" i="21"/>
  <c r="C549" i="22"/>
  <c r="AI546" i="1"/>
  <c r="AC544" i="1"/>
  <c r="AX545" i="1"/>
  <c r="AZ544" i="1"/>
  <c r="BB544" i="1"/>
  <c r="AF545" i="1"/>
  <c r="AO545" i="1" s="1"/>
  <c r="G544" i="19"/>
  <c r="BH543" i="1"/>
  <c r="AE542" i="1"/>
  <c r="AI542" i="1"/>
  <c r="H543" i="19"/>
  <c r="BI542" i="1"/>
  <c r="D545" i="19"/>
  <c r="C548" i="23"/>
  <c r="AA544" i="1"/>
  <c r="J545" i="19"/>
  <c r="BJ544" i="1"/>
  <c r="AV544" i="1"/>
  <c r="AR543" i="1"/>
  <c r="BD543" i="1"/>
  <c r="D544" i="19"/>
  <c r="AF543" i="1"/>
  <c r="AO543" i="1" s="1"/>
  <c r="AZ543" i="1"/>
  <c r="AS546" i="1"/>
  <c r="AS544" i="1"/>
  <c r="AR544" i="1"/>
  <c r="G546" i="21"/>
  <c r="C547" i="22"/>
  <c r="F548" i="19"/>
  <c r="AT547" i="1"/>
  <c r="AQ545" i="1"/>
  <c r="AJ543" i="1"/>
  <c r="BJ542" i="1"/>
  <c r="J543" i="19"/>
  <c r="AV542" i="1"/>
  <c r="AS547" i="1"/>
  <c r="E548" i="19"/>
  <c r="AG547" i="1"/>
  <c r="AJ547" i="1"/>
  <c r="AV546" i="1"/>
  <c r="J547" i="19"/>
  <c r="G624" i="28"/>
  <c r="K542" i="19"/>
  <c r="AW542" i="1"/>
  <c r="AA548" i="1"/>
  <c r="AV548" i="1"/>
  <c r="J549" i="19"/>
  <c r="BJ548" i="1"/>
  <c r="B549" i="19"/>
  <c r="AE548" i="1"/>
  <c r="AZ548" i="1"/>
  <c r="H547" i="19"/>
  <c r="BI546" i="1"/>
  <c r="AK544" i="1"/>
  <c r="K545" i="19"/>
  <c r="AW544" i="1"/>
  <c r="C545" i="21"/>
  <c r="C545" i="22"/>
  <c r="F544" i="19"/>
  <c r="AH544" i="1"/>
  <c r="G543" i="19"/>
  <c r="G549" i="22"/>
  <c r="C543" i="22"/>
  <c r="B548" i="23"/>
  <c r="C620" i="28"/>
  <c r="AG546" i="1"/>
  <c r="AG545" i="1"/>
  <c r="E546" i="19"/>
  <c r="AL544" i="1"/>
  <c r="BG543" i="1"/>
  <c r="L544" i="19"/>
  <c r="AI548" i="1"/>
  <c r="BI547" i="1"/>
  <c r="AU547" i="1"/>
  <c r="C544" i="22"/>
  <c r="C619" i="28"/>
  <c r="AT544" i="1"/>
  <c r="BI543" i="1"/>
  <c r="AH542" i="1"/>
  <c r="AK542" i="1"/>
  <c r="K546" i="19"/>
  <c r="H545" i="19"/>
  <c r="BH548" i="1"/>
  <c r="AX547" i="1"/>
  <c r="AR547" i="1"/>
  <c r="AH547" i="1"/>
  <c r="BE545" i="1"/>
  <c r="BD544" i="1"/>
  <c r="AH543" i="1"/>
  <c r="K547" i="19"/>
  <c r="K543" i="19"/>
  <c r="AT548" i="1"/>
  <c r="AX542" i="1"/>
  <c r="BH544" i="1"/>
  <c r="AI308" i="38"/>
  <c r="AG548" i="1"/>
  <c r="Q548" i="1"/>
  <c r="R548" i="1" s="1"/>
  <c r="BF547" i="1"/>
  <c r="AW547" i="1"/>
  <c r="AE547" i="1"/>
  <c r="AU546" i="1"/>
  <c r="AK546" i="1"/>
  <c r="BJ545" i="1"/>
  <c r="AS545" i="1"/>
  <c r="AI545" i="1"/>
  <c r="AG544" i="1"/>
  <c r="Q544" i="1"/>
  <c r="R544" i="1" s="1"/>
  <c r="BF543" i="1"/>
  <c r="AW543" i="1"/>
  <c r="AE543" i="1"/>
  <c r="AX548" i="1"/>
  <c r="AF548" i="1"/>
  <c r="BE547" i="1"/>
  <c r="AV547" i="1"/>
  <c r="AL547" i="1"/>
  <c r="AC547" i="1"/>
  <c r="BC546" i="1"/>
  <c r="AT546" i="1"/>
  <c r="AJ546" i="1"/>
  <c r="AA546" i="1"/>
  <c r="BI545" i="1"/>
  <c r="AR545" i="1"/>
  <c r="AH545" i="1"/>
  <c r="AX544" i="1"/>
  <c r="AF544" i="1"/>
  <c r="BE543" i="1"/>
  <c r="AV543" i="1"/>
  <c r="AL543" i="1"/>
  <c r="AC543" i="1"/>
  <c r="BC542" i="1"/>
  <c r="AT542" i="1"/>
  <c r="AJ542" i="1"/>
  <c r="AA542" i="1"/>
  <c r="BG547" i="1"/>
  <c r="AK547" i="1"/>
  <c r="BJ546" i="1"/>
  <c r="BC543" i="1"/>
  <c r="AL548" i="1"/>
  <c r="BC547" i="1"/>
  <c r="AU548" i="1"/>
  <c r="AB548" i="1"/>
  <c r="BJ547" i="1"/>
  <c r="BB547" i="1"/>
  <c r="AI547" i="1"/>
  <c r="AZ546" i="1"/>
  <c r="Q546" i="1"/>
  <c r="R546" i="1" s="1"/>
  <c r="BF545" i="1"/>
  <c r="AW545" i="1"/>
  <c r="AU544" i="1"/>
  <c r="AB544" i="1"/>
  <c r="BJ543" i="1"/>
  <c r="BB543" i="1"/>
  <c r="AI543" i="1"/>
  <c r="AZ542" i="1"/>
  <c r="Q542" i="1"/>
  <c r="R542" i="1" s="1"/>
  <c r="BD547" i="1"/>
  <c r="BC548" i="1"/>
  <c r="AJ548" i="1"/>
  <c r="AX546" i="1"/>
  <c r="AF546" i="1"/>
  <c r="AV545" i="1"/>
  <c r="AL545" i="1"/>
  <c r="BC544" i="1"/>
  <c r="AJ544" i="1"/>
  <c r="BD535" i="1"/>
  <c r="AR536" i="1"/>
  <c r="AR537" i="1"/>
  <c r="BH538" i="1"/>
  <c r="AV541" i="1"/>
  <c r="AH541" i="1"/>
  <c r="Q540" i="1"/>
  <c r="R540" i="1" s="1"/>
  <c r="BE540" i="1"/>
  <c r="AT540" i="1"/>
  <c r="AB537" i="1"/>
  <c r="BC536" i="1"/>
  <c r="AL536" i="1"/>
  <c r="AV536" i="1"/>
  <c r="F540" i="19"/>
  <c r="BH539" i="1"/>
  <c r="AE539" i="1"/>
  <c r="BB541" i="1"/>
  <c r="BB537" i="1"/>
  <c r="Q537" i="1"/>
  <c r="R537" i="1" s="1"/>
  <c r="AF538" i="1"/>
  <c r="AO538" i="1" s="1"/>
  <c r="AT538" i="1"/>
  <c r="AU539" i="1"/>
  <c r="AQ540" i="1"/>
  <c r="BG538" i="1"/>
  <c r="AQ536" i="1"/>
  <c r="AW536" i="1"/>
  <c r="BG541" i="1"/>
  <c r="AX541" i="1"/>
  <c r="AJ539" i="1"/>
  <c r="BG535" i="1"/>
  <c r="AA539" i="1"/>
  <c r="BF535" i="1"/>
  <c r="AV539" i="1"/>
  <c r="AR540" i="1"/>
  <c r="L536" i="19"/>
  <c r="I536" i="23" s="1"/>
  <c r="AV537" i="1"/>
  <c r="D540" i="19"/>
  <c r="D540" i="21" s="1"/>
  <c r="H536" i="19"/>
  <c r="AC541" i="1"/>
  <c r="AV540" i="1"/>
  <c r="BE539" i="1"/>
  <c r="AQ539" i="1"/>
  <c r="BD538" i="1"/>
  <c r="AL537" i="1"/>
  <c r="AJ536" i="1"/>
  <c r="B540" i="19"/>
  <c r="L537" i="19"/>
  <c r="AZ540" i="1"/>
  <c r="BI538" i="1"/>
  <c r="AG537" i="1"/>
  <c r="BH536" i="1"/>
  <c r="AF536" i="1"/>
  <c r="AO536" i="1" s="1"/>
  <c r="L539" i="19"/>
  <c r="K539" i="21" s="1"/>
  <c r="BD539" i="1"/>
  <c r="AF537" i="1"/>
  <c r="AO537" i="1" s="1"/>
  <c r="BD537" i="1"/>
  <c r="BG536" i="1"/>
  <c r="AG536" i="1"/>
  <c r="AX537" i="1"/>
  <c r="AG540" i="1"/>
  <c r="AS538" i="1"/>
  <c r="BG537" i="1"/>
  <c r="AC537" i="1"/>
  <c r="F541" i="19"/>
  <c r="BE541" i="1"/>
  <c r="AX540" i="1"/>
  <c r="AF540" i="1"/>
  <c r="AO540" i="1" s="1"/>
  <c r="AH539" i="1"/>
  <c r="AH538" i="1"/>
  <c r="BE537" i="1"/>
  <c r="AX536" i="1"/>
  <c r="K538" i="19"/>
  <c r="D537" i="19"/>
  <c r="BH541" i="1"/>
  <c r="G542" i="19"/>
  <c r="BI540" i="1"/>
  <c r="H541" i="19"/>
  <c r="BC540" i="1"/>
  <c r="E541" i="19"/>
  <c r="E616" i="28" s="1"/>
  <c r="E612" i="28"/>
  <c r="E538" i="21"/>
  <c r="E538" i="22"/>
  <c r="AT541" i="1"/>
  <c r="Q541" i="1"/>
  <c r="R541" i="1" s="1"/>
  <c r="AS539" i="1"/>
  <c r="E540" i="19"/>
  <c r="O540" i="19" s="1"/>
  <c r="G536" i="19"/>
  <c r="G611" i="28" s="1"/>
  <c r="BH535" i="1"/>
  <c r="F542" i="19"/>
  <c r="F618" i="28" s="1"/>
  <c r="B541" i="19"/>
  <c r="C538" i="21"/>
  <c r="C538" i="22"/>
  <c r="C612" i="28"/>
  <c r="Z541" i="1"/>
  <c r="AE540" i="1"/>
  <c r="AC539" i="1"/>
  <c r="BG539" i="1"/>
  <c r="AZ539" i="1"/>
  <c r="AR539" i="1"/>
  <c r="H539" i="19"/>
  <c r="AI538" i="1"/>
  <c r="AB536" i="1"/>
  <c r="AH537" i="1"/>
  <c r="Q536" i="1"/>
  <c r="R536" i="1" s="1"/>
  <c r="BB536" i="1"/>
  <c r="F537" i="19"/>
  <c r="F538" i="22" s="1"/>
  <c r="AT536" i="1"/>
  <c r="AT537" i="1"/>
  <c r="L540" i="19"/>
  <c r="G539" i="19"/>
  <c r="G614" i="28" s="1"/>
  <c r="C616" i="28"/>
  <c r="C542" i="21"/>
  <c r="C542" i="22"/>
  <c r="C539" i="23"/>
  <c r="E536" i="19"/>
  <c r="E537" i="21" s="1"/>
  <c r="AL541" i="1"/>
  <c r="L541" i="19"/>
  <c r="K542" i="21" s="1"/>
  <c r="AC540" i="1"/>
  <c r="AF541" i="1"/>
  <c r="BB540" i="1"/>
  <c r="D541" i="19"/>
  <c r="G541" i="23" s="1"/>
  <c r="BI537" i="1"/>
  <c r="AS537" i="1"/>
  <c r="BH537" i="1"/>
  <c r="M538" i="19"/>
  <c r="Z539" i="1"/>
  <c r="K540" i="19"/>
  <c r="AW540" i="1"/>
  <c r="BF539" i="1"/>
  <c r="C615" i="28"/>
  <c r="C541" i="21"/>
  <c r="C541" i="22"/>
  <c r="C540" i="22"/>
  <c r="C614" i="28"/>
  <c r="C540" i="21"/>
  <c r="AA541" i="1"/>
  <c r="J542" i="19"/>
  <c r="C537" i="21"/>
  <c r="C537" i="22"/>
  <c r="C611" i="28"/>
  <c r="M537" i="19"/>
  <c r="AJ540" i="1"/>
  <c r="AA540" i="1"/>
  <c r="AE541" i="1"/>
  <c r="B542" i="19"/>
  <c r="E539" i="22"/>
  <c r="E613" i="28"/>
  <c r="E539" i="21"/>
  <c r="Z536" i="1"/>
  <c r="K537" i="19"/>
  <c r="BF536" i="1"/>
  <c r="I541" i="22"/>
  <c r="J615" i="28"/>
  <c r="I541" i="21"/>
  <c r="AI539" i="1"/>
  <c r="H540" i="19"/>
  <c r="J537" i="19"/>
  <c r="BE536" i="1"/>
  <c r="B537" i="19"/>
  <c r="AZ536" i="1"/>
  <c r="AE536" i="1"/>
  <c r="BE535" i="1"/>
  <c r="J536" i="19"/>
  <c r="AZ535" i="1"/>
  <c r="B536" i="19"/>
  <c r="B536" i="23" s="1"/>
  <c r="G615" i="28"/>
  <c r="G541" i="21"/>
  <c r="G541" i="22"/>
  <c r="H538" i="19"/>
  <c r="N538" i="19" s="1"/>
  <c r="AG541" i="1"/>
  <c r="BD541" i="1"/>
  <c r="H542" i="19"/>
  <c r="N542" i="19" s="1"/>
  <c r="BF540" i="1"/>
  <c r="AL540" i="1"/>
  <c r="BI539" i="1"/>
  <c r="AG539" i="1"/>
  <c r="AU538" i="1"/>
  <c r="AW538" i="1"/>
  <c r="K539" i="19"/>
  <c r="AK538" i="1"/>
  <c r="C613" i="28"/>
  <c r="C539" i="21"/>
  <c r="C539" i="22"/>
  <c r="AJ538" i="1"/>
  <c r="J538" i="19"/>
  <c r="AE538" i="1"/>
  <c r="B538" i="19"/>
  <c r="BI535" i="1"/>
  <c r="AS540" i="1"/>
  <c r="BH540" i="1"/>
  <c r="AS541" i="1"/>
  <c r="AW539" i="1"/>
  <c r="BI541" i="1"/>
  <c r="BJ539" i="1"/>
  <c r="AQ538" i="1"/>
  <c r="AI537" i="1"/>
  <c r="F539" i="19"/>
  <c r="K536" i="19"/>
  <c r="AR541" i="1"/>
  <c r="BJ538" i="1"/>
  <c r="K541" i="19"/>
  <c r="AS536" i="1"/>
  <c r="G538" i="22"/>
  <c r="G612" i="28"/>
  <c r="G538" i="21"/>
  <c r="D542" i="19"/>
  <c r="I542" i="23" s="1"/>
  <c r="J539" i="19"/>
  <c r="B539" i="19"/>
  <c r="AH536" i="1"/>
  <c r="F536" i="19"/>
  <c r="D538" i="19"/>
  <c r="D539" i="22" s="1"/>
  <c r="N537" i="19"/>
  <c r="C536" i="23"/>
  <c r="I617" i="28"/>
  <c r="AZ541" i="1"/>
  <c r="AB539" i="1"/>
  <c r="BB538" i="1"/>
  <c r="AZ537" i="1"/>
  <c r="AQ537" i="1"/>
  <c r="AB535" i="1"/>
  <c r="BC539" i="1"/>
  <c r="AR538" i="1"/>
  <c r="BC535" i="1"/>
  <c r="BJ541" i="1"/>
  <c r="AI541" i="1"/>
  <c r="AQ541" i="1"/>
  <c r="AK539" i="1"/>
  <c r="AT539" i="1"/>
  <c r="BF541" i="1"/>
  <c r="AW541" i="1"/>
  <c r="BD540" i="1"/>
  <c r="AU540" i="1"/>
  <c r="AK540" i="1"/>
  <c r="BB539" i="1"/>
  <c r="AZ538" i="1"/>
  <c r="AG538" i="1"/>
  <c r="Q538" i="1"/>
  <c r="R538" i="1" s="1"/>
  <c r="BF537" i="1"/>
  <c r="AW537" i="1"/>
  <c r="AE537" i="1"/>
  <c r="BD536" i="1"/>
  <c r="AU536" i="1"/>
  <c r="AK536" i="1"/>
  <c r="BJ535" i="1"/>
  <c r="BB535" i="1"/>
  <c r="AX538" i="1"/>
  <c r="AU541" i="1"/>
  <c r="AK541" i="1"/>
  <c r="BJ540" i="1"/>
  <c r="AI540" i="1"/>
  <c r="Q539" i="1"/>
  <c r="R539" i="1" s="1"/>
  <c r="BF538" i="1"/>
  <c r="AU537" i="1"/>
  <c r="AK537" i="1"/>
  <c r="BJ536" i="1"/>
  <c r="AI536" i="1"/>
  <c r="Q535" i="1"/>
  <c r="R535" i="1" s="1"/>
  <c r="BC541" i="1"/>
  <c r="AJ541" i="1"/>
  <c r="AH540" i="1"/>
  <c r="AX539" i="1"/>
  <c r="AF539" i="1"/>
  <c r="BE538" i="1"/>
  <c r="AV538" i="1"/>
  <c r="AL538" i="1"/>
  <c r="BC537" i="1"/>
  <c r="AJ537" i="1"/>
  <c r="AA537" i="1"/>
  <c r="BI536" i="1"/>
  <c r="BJ537" i="1"/>
  <c r="AL539" i="1"/>
  <c r="BC538" i="1"/>
  <c r="B528" i="1"/>
  <c r="C528" i="1"/>
  <c r="C529" i="19" s="1"/>
  <c r="E528" i="1"/>
  <c r="D529" i="19" s="1"/>
  <c r="G528" i="1"/>
  <c r="E529" i="19" s="1"/>
  <c r="H528" i="1"/>
  <c r="F529" i="19" s="1"/>
  <c r="I528" i="1"/>
  <c r="G529" i="19" s="1"/>
  <c r="J528" i="1"/>
  <c r="K528" i="1"/>
  <c r="I529" i="19" s="1"/>
  <c r="I602" i="28" s="1"/>
  <c r="M528" i="1"/>
  <c r="N528" i="1"/>
  <c r="Z528" i="1" s="1"/>
  <c r="O528" i="1"/>
  <c r="L529" i="19" s="1"/>
  <c r="B529" i="1"/>
  <c r="C529" i="1"/>
  <c r="C530" i="19" s="1"/>
  <c r="E529" i="1"/>
  <c r="G529" i="1"/>
  <c r="H529" i="1"/>
  <c r="F530" i="19" s="1"/>
  <c r="I529" i="1"/>
  <c r="G530" i="19" s="1"/>
  <c r="J529" i="1"/>
  <c r="H530" i="19" s="1"/>
  <c r="K529" i="1"/>
  <c r="I530" i="19" s="1"/>
  <c r="I603" i="28" s="1"/>
  <c r="M529" i="1"/>
  <c r="N529" i="1"/>
  <c r="Z529" i="1" s="1"/>
  <c r="O529" i="1"/>
  <c r="AC529" i="1" s="1"/>
  <c r="B530" i="1"/>
  <c r="C530" i="1"/>
  <c r="C531" i="19" s="1"/>
  <c r="E530" i="1"/>
  <c r="D531" i="19" s="1"/>
  <c r="G530" i="1"/>
  <c r="E531" i="19" s="1"/>
  <c r="H530" i="1"/>
  <c r="I530" i="1"/>
  <c r="G531" i="19" s="1"/>
  <c r="J530" i="1"/>
  <c r="K530" i="1"/>
  <c r="I531" i="19" s="1"/>
  <c r="I604" i="28" s="1"/>
  <c r="M530" i="1"/>
  <c r="AA530" i="1" s="1"/>
  <c r="N530" i="1"/>
  <c r="K531" i="19" s="1"/>
  <c r="O530" i="1"/>
  <c r="B531" i="1"/>
  <c r="B532" i="19" s="1"/>
  <c r="C531" i="1"/>
  <c r="C532" i="19" s="1"/>
  <c r="E531" i="1"/>
  <c r="G531" i="1"/>
  <c r="H531" i="1"/>
  <c r="AB531" i="1" s="1"/>
  <c r="I531" i="1"/>
  <c r="G532" i="19" s="1"/>
  <c r="J531" i="1"/>
  <c r="H532" i="19" s="1"/>
  <c r="K531" i="1"/>
  <c r="I532" i="19" s="1"/>
  <c r="I605" i="28" s="1"/>
  <c r="M531" i="1"/>
  <c r="J532" i="19" s="1"/>
  <c r="N531" i="1"/>
  <c r="K532" i="19" s="1"/>
  <c r="O531" i="1"/>
  <c r="AC531" i="1" s="1"/>
  <c r="B532" i="1"/>
  <c r="C532" i="1"/>
  <c r="C533" i="19" s="1"/>
  <c r="E532" i="1"/>
  <c r="G532" i="1"/>
  <c r="E533" i="19" s="1"/>
  <c r="H532" i="1"/>
  <c r="Q532" i="1" s="1"/>
  <c r="I532" i="1"/>
  <c r="G533" i="19" s="1"/>
  <c r="J532" i="1"/>
  <c r="K532" i="1"/>
  <c r="I533" i="19" s="1"/>
  <c r="I606" i="28" s="1"/>
  <c r="M532" i="1"/>
  <c r="N532" i="1"/>
  <c r="Z532" i="1" s="1"/>
  <c r="O532" i="1"/>
  <c r="B533" i="1"/>
  <c r="B534" i="19" s="1"/>
  <c r="C533" i="1"/>
  <c r="C534" i="19" s="1"/>
  <c r="E533" i="1"/>
  <c r="G533" i="1"/>
  <c r="H533" i="1"/>
  <c r="AB533" i="1" s="1"/>
  <c r="I533" i="1"/>
  <c r="G534" i="19" s="1"/>
  <c r="J533" i="1"/>
  <c r="H534" i="19" s="1"/>
  <c r="K533" i="1"/>
  <c r="I534" i="19" s="1"/>
  <c r="I607" i="28" s="1"/>
  <c r="M533" i="1"/>
  <c r="J534" i="19" s="1"/>
  <c r="N533" i="1"/>
  <c r="Z533" i="1" s="1"/>
  <c r="O533" i="1"/>
  <c r="B534" i="1"/>
  <c r="AQ535" i="1" s="1"/>
  <c r="C534" i="1"/>
  <c r="C535" i="19" s="1"/>
  <c r="C536" i="22" s="1"/>
  <c r="E534" i="1"/>
  <c r="G534" i="1"/>
  <c r="E535" i="19" s="1"/>
  <c r="H534" i="1"/>
  <c r="I534" i="1"/>
  <c r="G535" i="19" s="1"/>
  <c r="J534" i="1"/>
  <c r="AU535" i="1" s="1"/>
  <c r="K534" i="1"/>
  <c r="I535" i="19" s="1"/>
  <c r="I608" i="28" s="1"/>
  <c r="M534" i="1"/>
  <c r="AA534" i="1" s="1"/>
  <c r="N534" i="1"/>
  <c r="O534" i="1"/>
  <c r="B521" i="1"/>
  <c r="C521" i="1"/>
  <c r="C522" i="19" s="1"/>
  <c r="E521" i="1"/>
  <c r="G521" i="1"/>
  <c r="E522" i="19" s="1"/>
  <c r="H521" i="1"/>
  <c r="F522" i="19" s="1"/>
  <c r="I521" i="1"/>
  <c r="G522" i="19" s="1"/>
  <c r="J521" i="1"/>
  <c r="H522" i="19" s="1"/>
  <c r="K521" i="1"/>
  <c r="I522" i="19" s="1"/>
  <c r="I594" i="28" s="1"/>
  <c r="M521" i="1"/>
  <c r="AA521" i="1" s="1"/>
  <c r="N521" i="1"/>
  <c r="K522" i="19" s="1"/>
  <c r="O521" i="1"/>
  <c r="B522" i="1"/>
  <c r="B523" i="19" s="1"/>
  <c r="C522" i="1"/>
  <c r="C523" i="19" s="1"/>
  <c r="E522" i="1"/>
  <c r="D523" i="19" s="1"/>
  <c r="G522" i="1"/>
  <c r="E523" i="19" s="1"/>
  <c r="H522" i="1"/>
  <c r="F523" i="19" s="1"/>
  <c r="I522" i="1"/>
  <c r="J522" i="1"/>
  <c r="K522" i="1"/>
  <c r="I523" i="19" s="1"/>
  <c r="I595" i="28" s="1"/>
  <c r="M522" i="1"/>
  <c r="N522" i="1"/>
  <c r="Z522" i="1" s="1"/>
  <c r="O522" i="1"/>
  <c r="L523" i="19" s="1"/>
  <c r="B523" i="1"/>
  <c r="C523" i="1"/>
  <c r="C524" i="19" s="1"/>
  <c r="E523" i="1"/>
  <c r="G523" i="1"/>
  <c r="H523" i="1"/>
  <c r="F524" i="19" s="1"/>
  <c r="I523" i="1"/>
  <c r="G524" i="19" s="1"/>
  <c r="J523" i="1"/>
  <c r="K523" i="1"/>
  <c r="I524" i="19" s="1"/>
  <c r="I596" i="28" s="1"/>
  <c r="M523" i="1"/>
  <c r="N523" i="1"/>
  <c r="K524" i="19" s="1"/>
  <c r="O523" i="1"/>
  <c r="B524" i="1"/>
  <c r="B525" i="19" s="1"/>
  <c r="C524" i="1"/>
  <c r="C525" i="19" s="1"/>
  <c r="E524" i="1"/>
  <c r="G524" i="1"/>
  <c r="H524" i="1"/>
  <c r="F525" i="19" s="1"/>
  <c r="I524" i="1"/>
  <c r="J524" i="1"/>
  <c r="H525" i="19" s="1"/>
  <c r="K524" i="1"/>
  <c r="I525" i="19" s="1"/>
  <c r="I597" i="28" s="1"/>
  <c r="M524" i="1"/>
  <c r="AA524" i="1" s="1"/>
  <c r="N524" i="1"/>
  <c r="O524" i="1"/>
  <c r="AC524" i="1" s="1"/>
  <c r="B525" i="1"/>
  <c r="B526" i="19" s="1"/>
  <c r="C525" i="1"/>
  <c r="C526" i="19" s="1"/>
  <c r="E525" i="1"/>
  <c r="G525" i="1"/>
  <c r="H525" i="1"/>
  <c r="AB525" i="1" s="1"/>
  <c r="I525" i="1"/>
  <c r="G526" i="19" s="1"/>
  <c r="J525" i="1"/>
  <c r="K525" i="1"/>
  <c r="I526" i="19" s="1"/>
  <c r="I598" i="28" s="1"/>
  <c r="M525" i="1"/>
  <c r="J526" i="19" s="1"/>
  <c r="N525" i="1"/>
  <c r="Z525" i="1" s="1"/>
  <c r="O525" i="1"/>
  <c r="AC525" i="1" s="1"/>
  <c r="B526" i="1"/>
  <c r="B527" i="19" s="1"/>
  <c r="C526" i="1"/>
  <c r="C527" i="19" s="1"/>
  <c r="E526" i="1"/>
  <c r="G526" i="1"/>
  <c r="E527" i="19" s="1"/>
  <c r="H526" i="1"/>
  <c r="F527" i="19" s="1"/>
  <c r="I526" i="1"/>
  <c r="G527" i="19" s="1"/>
  <c r="J526" i="1"/>
  <c r="K526" i="1"/>
  <c r="I527" i="19" s="1"/>
  <c r="I599" i="28" s="1"/>
  <c r="M526" i="1"/>
  <c r="J527" i="19" s="1"/>
  <c r="N526" i="1"/>
  <c r="Z526" i="1" s="1"/>
  <c r="O526" i="1"/>
  <c r="B527" i="1"/>
  <c r="C527" i="1"/>
  <c r="C528" i="19" s="1"/>
  <c r="E527" i="1"/>
  <c r="G527" i="1"/>
  <c r="H527" i="1"/>
  <c r="F528" i="19" s="1"/>
  <c r="I527" i="1"/>
  <c r="G528" i="19" s="1"/>
  <c r="J527" i="1"/>
  <c r="K527" i="1"/>
  <c r="I528" i="19" s="1"/>
  <c r="I600" i="28" s="1"/>
  <c r="M527" i="1"/>
  <c r="N527" i="1"/>
  <c r="K528" i="19" s="1"/>
  <c r="O527" i="1"/>
  <c r="B514" i="1"/>
  <c r="B515" i="19" s="1"/>
  <c r="C514" i="1"/>
  <c r="C515" i="19" s="1"/>
  <c r="E514" i="1"/>
  <c r="D515" i="19" s="1"/>
  <c r="G514" i="1"/>
  <c r="H514" i="1"/>
  <c r="F515" i="19" s="1"/>
  <c r="I514" i="1"/>
  <c r="J514" i="1"/>
  <c r="K514" i="1"/>
  <c r="I515" i="19" s="1"/>
  <c r="I586" i="28" s="1"/>
  <c r="M514" i="1"/>
  <c r="N514" i="1"/>
  <c r="Z514" i="1" s="1"/>
  <c r="O514" i="1"/>
  <c r="L515" i="19" s="1"/>
  <c r="B515" i="1"/>
  <c r="C515" i="1"/>
  <c r="C516" i="19" s="1"/>
  <c r="E515" i="1"/>
  <c r="G515" i="1"/>
  <c r="E516" i="19" s="1"/>
  <c r="H515" i="1"/>
  <c r="I515" i="1"/>
  <c r="G516" i="19" s="1"/>
  <c r="J515" i="1"/>
  <c r="K515" i="1"/>
  <c r="I516" i="19" s="1"/>
  <c r="I587" i="28" s="1"/>
  <c r="M515" i="1"/>
  <c r="N515" i="1"/>
  <c r="Z515" i="1" s="1"/>
  <c r="O515" i="1"/>
  <c r="B516" i="1"/>
  <c r="C516" i="1"/>
  <c r="C517" i="19" s="1"/>
  <c r="E516" i="1"/>
  <c r="G516" i="1"/>
  <c r="H516" i="1"/>
  <c r="I516" i="1"/>
  <c r="G517" i="19" s="1"/>
  <c r="J516" i="1"/>
  <c r="K516" i="1"/>
  <c r="I517" i="19" s="1"/>
  <c r="I588" i="28" s="1"/>
  <c r="M516" i="1"/>
  <c r="N516" i="1"/>
  <c r="K517" i="19" s="1"/>
  <c r="O516" i="1"/>
  <c r="B517" i="1"/>
  <c r="C517" i="1"/>
  <c r="C518" i="19" s="1"/>
  <c r="E517" i="1"/>
  <c r="G517" i="1"/>
  <c r="E518" i="19" s="1"/>
  <c r="H517" i="1"/>
  <c r="F518" i="19" s="1"/>
  <c r="I517" i="1"/>
  <c r="J517" i="1"/>
  <c r="K517" i="1"/>
  <c r="I518" i="19" s="1"/>
  <c r="I589" i="28" s="1"/>
  <c r="M517" i="1"/>
  <c r="J518" i="19" s="1"/>
  <c r="N517" i="1"/>
  <c r="Z517" i="1" s="1"/>
  <c r="O517" i="1"/>
  <c r="B518" i="1"/>
  <c r="C518" i="1"/>
  <c r="C519" i="19" s="1"/>
  <c r="E518" i="1"/>
  <c r="D519" i="19" s="1"/>
  <c r="G518" i="1"/>
  <c r="H518" i="1"/>
  <c r="I518" i="1"/>
  <c r="J518" i="1"/>
  <c r="H519" i="19" s="1"/>
  <c r="K518" i="1"/>
  <c r="I519" i="19" s="1"/>
  <c r="I590" i="28" s="1"/>
  <c r="M518" i="1"/>
  <c r="N518" i="1"/>
  <c r="Z518" i="1" s="1"/>
  <c r="O518" i="1"/>
  <c r="AC518" i="1" s="1"/>
  <c r="B519" i="1"/>
  <c r="C519" i="1"/>
  <c r="C520" i="19" s="1"/>
  <c r="E519" i="1"/>
  <c r="D520" i="19" s="1"/>
  <c r="G519" i="1"/>
  <c r="H519" i="1"/>
  <c r="I519" i="1"/>
  <c r="G520" i="19" s="1"/>
  <c r="J519" i="1"/>
  <c r="H520" i="19" s="1"/>
  <c r="K519" i="1"/>
  <c r="I520" i="19" s="1"/>
  <c r="I591" i="28" s="1"/>
  <c r="M519" i="1"/>
  <c r="N519" i="1"/>
  <c r="Z519" i="1" s="1"/>
  <c r="O519" i="1"/>
  <c r="AC519" i="1" s="1"/>
  <c r="B520" i="1"/>
  <c r="B521" i="19" s="1"/>
  <c r="C520" i="1"/>
  <c r="C521" i="19" s="1"/>
  <c r="E520" i="1"/>
  <c r="G520" i="1"/>
  <c r="H520" i="1"/>
  <c r="I520" i="1"/>
  <c r="G521" i="19" s="1"/>
  <c r="J520" i="1"/>
  <c r="H521" i="19" s="1"/>
  <c r="K520" i="1"/>
  <c r="I521" i="19" s="1"/>
  <c r="I592" i="28" s="1"/>
  <c r="M520" i="1"/>
  <c r="N520" i="1"/>
  <c r="O520" i="1"/>
  <c r="B507" i="1"/>
  <c r="C507" i="1"/>
  <c r="C508" i="19" s="1"/>
  <c r="E507" i="1"/>
  <c r="G507" i="1"/>
  <c r="H507" i="1"/>
  <c r="F508" i="19" s="1"/>
  <c r="I507" i="1"/>
  <c r="G508" i="19" s="1"/>
  <c r="J507" i="1"/>
  <c r="K507" i="1"/>
  <c r="I508" i="19" s="1"/>
  <c r="I578" i="28" s="1"/>
  <c r="M507" i="1"/>
  <c r="N507" i="1"/>
  <c r="Z507" i="1" s="1"/>
  <c r="O507" i="1"/>
  <c r="L508" i="19" s="1"/>
  <c r="B508" i="1"/>
  <c r="C508" i="1"/>
  <c r="C509" i="19" s="1"/>
  <c r="E508" i="1"/>
  <c r="D509" i="19" s="1"/>
  <c r="G508" i="1"/>
  <c r="E509" i="19" s="1"/>
  <c r="H508" i="1"/>
  <c r="AB508" i="1" s="1"/>
  <c r="I508" i="1"/>
  <c r="J508" i="1"/>
  <c r="K508" i="1"/>
  <c r="I509" i="19" s="1"/>
  <c r="I579" i="28" s="1"/>
  <c r="M508" i="1"/>
  <c r="J509" i="19" s="1"/>
  <c r="N508" i="1"/>
  <c r="Z508" i="1" s="1"/>
  <c r="O508" i="1"/>
  <c r="L509" i="19" s="1"/>
  <c r="B509" i="1"/>
  <c r="C509" i="1"/>
  <c r="C510" i="19" s="1"/>
  <c r="E509" i="1"/>
  <c r="G509" i="1"/>
  <c r="E510" i="19" s="1"/>
  <c r="H509" i="1"/>
  <c r="I509" i="1"/>
  <c r="G510" i="19" s="1"/>
  <c r="J509" i="1"/>
  <c r="K509" i="1"/>
  <c r="I510" i="19" s="1"/>
  <c r="I580" i="28" s="1"/>
  <c r="M509" i="1"/>
  <c r="AA509" i="1" s="1"/>
  <c r="N509" i="1"/>
  <c r="Z509" i="1" s="1"/>
  <c r="O509" i="1"/>
  <c r="L510" i="19" s="1"/>
  <c r="B510" i="1"/>
  <c r="C510" i="1"/>
  <c r="C511" i="19" s="1"/>
  <c r="E510" i="1"/>
  <c r="G510" i="1"/>
  <c r="H510" i="1"/>
  <c r="I510" i="1"/>
  <c r="G511" i="19" s="1"/>
  <c r="J510" i="1"/>
  <c r="H511" i="19" s="1"/>
  <c r="K510" i="1"/>
  <c r="I511" i="19" s="1"/>
  <c r="I581" i="28" s="1"/>
  <c r="M510" i="1"/>
  <c r="AA510" i="1" s="1"/>
  <c r="N510" i="1"/>
  <c r="K511" i="19" s="1"/>
  <c r="O510" i="1"/>
  <c r="B511" i="1"/>
  <c r="B512" i="19" s="1"/>
  <c r="C511" i="1"/>
  <c r="C512" i="19" s="1"/>
  <c r="E511" i="1"/>
  <c r="G511" i="1"/>
  <c r="E512" i="19" s="1"/>
  <c r="H511" i="1"/>
  <c r="Q511" i="1" s="1"/>
  <c r="I511" i="1"/>
  <c r="G512" i="19" s="1"/>
  <c r="J511" i="1"/>
  <c r="K511" i="1"/>
  <c r="I512" i="19" s="1"/>
  <c r="I582" i="28" s="1"/>
  <c r="M511" i="1"/>
  <c r="AA511" i="1" s="1"/>
  <c r="N511" i="1"/>
  <c r="Z511" i="1" s="1"/>
  <c r="O511" i="1"/>
  <c r="AC511" i="1" s="1"/>
  <c r="B512" i="1"/>
  <c r="C512" i="1"/>
  <c r="C513" i="19" s="1"/>
  <c r="E512" i="1"/>
  <c r="D513" i="19" s="1"/>
  <c r="G512" i="1"/>
  <c r="H512" i="1"/>
  <c r="I512" i="1"/>
  <c r="G513" i="19" s="1"/>
  <c r="J512" i="1"/>
  <c r="H513" i="19" s="1"/>
  <c r="K512" i="1"/>
  <c r="I513" i="19" s="1"/>
  <c r="I583" i="28" s="1"/>
  <c r="M512" i="1"/>
  <c r="J513" i="19" s="1"/>
  <c r="N512" i="1"/>
  <c r="Z512" i="1" s="1"/>
  <c r="O512" i="1"/>
  <c r="L513" i="19" s="1"/>
  <c r="B513" i="1"/>
  <c r="B514" i="19" s="1"/>
  <c r="C513" i="1"/>
  <c r="C514" i="19" s="1"/>
  <c r="E513" i="1"/>
  <c r="D514" i="19" s="1"/>
  <c r="G513" i="1"/>
  <c r="H513" i="1"/>
  <c r="F514" i="19" s="1"/>
  <c r="I513" i="1"/>
  <c r="G514" i="19" s="1"/>
  <c r="J513" i="1"/>
  <c r="H514" i="19" s="1"/>
  <c r="K513" i="1"/>
  <c r="I514" i="19" s="1"/>
  <c r="I584" i="28" s="1"/>
  <c r="M513" i="1"/>
  <c r="J514" i="19" s="1"/>
  <c r="N513" i="1"/>
  <c r="O513" i="1"/>
  <c r="L514" i="19" s="1"/>
  <c r="B500" i="1"/>
  <c r="C500" i="1"/>
  <c r="C501" i="19" s="1"/>
  <c r="E500" i="1"/>
  <c r="D501" i="19" s="1"/>
  <c r="G500" i="1"/>
  <c r="E501" i="19" s="1"/>
  <c r="H500" i="1"/>
  <c r="F501" i="19" s="1"/>
  <c r="I500" i="1"/>
  <c r="G501" i="19" s="1"/>
  <c r="J500" i="1"/>
  <c r="H501" i="19" s="1"/>
  <c r="K500" i="1"/>
  <c r="I501" i="19" s="1"/>
  <c r="I570" i="28" s="1"/>
  <c r="M500" i="1"/>
  <c r="N500" i="1"/>
  <c r="K501" i="19" s="1"/>
  <c r="O500" i="1"/>
  <c r="L501" i="19" s="1"/>
  <c r="B501" i="1"/>
  <c r="B502" i="19" s="1"/>
  <c r="C501" i="1"/>
  <c r="C502" i="19" s="1"/>
  <c r="E501" i="1"/>
  <c r="G501" i="1"/>
  <c r="H501" i="1"/>
  <c r="F502" i="19" s="1"/>
  <c r="I501" i="1"/>
  <c r="G502" i="19" s="1"/>
  <c r="J501" i="1"/>
  <c r="H502" i="19" s="1"/>
  <c r="K501" i="1"/>
  <c r="I502" i="19" s="1"/>
  <c r="I571" i="28" s="1"/>
  <c r="M501" i="1"/>
  <c r="J502" i="19" s="1"/>
  <c r="N501" i="1"/>
  <c r="O501" i="1"/>
  <c r="AC501" i="1" s="1"/>
  <c r="B502" i="1"/>
  <c r="C502" i="1"/>
  <c r="C503" i="19" s="1"/>
  <c r="E502" i="1"/>
  <c r="D503" i="19" s="1"/>
  <c r="G502" i="1"/>
  <c r="E503" i="19" s="1"/>
  <c r="H502" i="1"/>
  <c r="F503" i="19" s="1"/>
  <c r="I502" i="1"/>
  <c r="G503" i="19" s="1"/>
  <c r="J502" i="1"/>
  <c r="H503" i="19" s="1"/>
  <c r="K502" i="1"/>
  <c r="I503" i="19" s="1"/>
  <c r="I572" i="28" s="1"/>
  <c r="M502" i="1"/>
  <c r="N502" i="1"/>
  <c r="O502" i="1"/>
  <c r="B503" i="1"/>
  <c r="B504" i="19" s="1"/>
  <c r="C503" i="1"/>
  <c r="C504" i="19" s="1"/>
  <c r="E503" i="1"/>
  <c r="G503" i="1"/>
  <c r="E504" i="19" s="1"/>
  <c r="H503" i="1"/>
  <c r="AB503" i="1" s="1"/>
  <c r="I503" i="1"/>
  <c r="J503" i="1"/>
  <c r="K503" i="1"/>
  <c r="I504" i="19" s="1"/>
  <c r="I573" i="28" s="1"/>
  <c r="M503" i="1"/>
  <c r="J504" i="19" s="1"/>
  <c r="N503" i="1"/>
  <c r="O503" i="1"/>
  <c r="AC503" i="1" s="1"/>
  <c r="B504" i="1"/>
  <c r="B505" i="19" s="1"/>
  <c r="C504" i="1"/>
  <c r="C505" i="19" s="1"/>
  <c r="E504" i="1"/>
  <c r="D505" i="19" s="1"/>
  <c r="G504" i="1"/>
  <c r="H504" i="1"/>
  <c r="AB504" i="1" s="1"/>
  <c r="I504" i="1"/>
  <c r="G505" i="19" s="1"/>
  <c r="J504" i="1"/>
  <c r="K504" i="1"/>
  <c r="I505" i="19" s="1"/>
  <c r="I574" i="28" s="1"/>
  <c r="M504" i="1"/>
  <c r="J505" i="19" s="1"/>
  <c r="N504" i="1"/>
  <c r="Z504" i="1" s="1"/>
  <c r="O504" i="1"/>
  <c r="L505" i="19" s="1"/>
  <c r="B505" i="1"/>
  <c r="C505" i="1"/>
  <c r="C506" i="19" s="1"/>
  <c r="E505" i="1"/>
  <c r="G505" i="1"/>
  <c r="H505" i="1"/>
  <c r="AB505" i="1" s="1"/>
  <c r="I505" i="1"/>
  <c r="J505" i="1"/>
  <c r="K505" i="1"/>
  <c r="I506" i="19" s="1"/>
  <c r="I575" i="28" s="1"/>
  <c r="M505" i="1"/>
  <c r="N505" i="1"/>
  <c r="Z505" i="1" s="1"/>
  <c r="O505" i="1"/>
  <c r="AC505" i="1" s="1"/>
  <c r="B506" i="1"/>
  <c r="B507" i="19" s="1"/>
  <c r="C506" i="1"/>
  <c r="C507" i="19" s="1"/>
  <c r="E506" i="1"/>
  <c r="G506" i="1"/>
  <c r="H506" i="1"/>
  <c r="AB506" i="1" s="1"/>
  <c r="I506" i="1"/>
  <c r="J506" i="1"/>
  <c r="K506" i="1"/>
  <c r="I507" i="19" s="1"/>
  <c r="I576" i="28" s="1"/>
  <c r="M506" i="1"/>
  <c r="J507" i="19" s="1"/>
  <c r="N506" i="1"/>
  <c r="K507" i="19" s="1"/>
  <c r="O506" i="1"/>
  <c r="AC506" i="1" s="1"/>
  <c r="B493" i="1"/>
  <c r="B494" i="19" s="1"/>
  <c r="C493" i="1"/>
  <c r="C494" i="19" s="1"/>
  <c r="E493" i="1"/>
  <c r="D494" i="19" s="1"/>
  <c r="G493" i="1"/>
  <c r="E494" i="19" s="1"/>
  <c r="H493" i="1"/>
  <c r="F494" i="19" s="1"/>
  <c r="I493" i="1"/>
  <c r="J493" i="1"/>
  <c r="K493" i="1"/>
  <c r="I494" i="19" s="1"/>
  <c r="I562" i="28" s="1"/>
  <c r="M493" i="1"/>
  <c r="AA493" i="1" s="1"/>
  <c r="N493" i="1"/>
  <c r="K494" i="19" s="1"/>
  <c r="O493" i="1"/>
  <c r="L494" i="19" s="1"/>
  <c r="B494" i="1"/>
  <c r="C494" i="1"/>
  <c r="C495" i="19" s="1"/>
  <c r="E494" i="1"/>
  <c r="D495" i="19" s="1"/>
  <c r="G494" i="1"/>
  <c r="E495" i="19" s="1"/>
  <c r="H494" i="1"/>
  <c r="F495" i="19" s="1"/>
  <c r="I494" i="1"/>
  <c r="J494" i="1"/>
  <c r="H495" i="19" s="1"/>
  <c r="K494" i="1"/>
  <c r="I495" i="19" s="1"/>
  <c r="I563" i="28" s="1"/>
  <c r="M494" i="1"/>
  <c r="N494" i="1"/>
  <c r="O494" i="1"/>
  <c r="L495" i="19" s="1"/>
  <c r="B495" i="1"/>
  <c r="C495" i="1"/>
  <c r="C496" i="19" s="1"/>
  <c r="E495" i="1"/>
  <c r="D496" i="19" s="1"/>
  <c r="G495" i="1"/>
  <c r="H495" i="1"/>
  <c r="F496" i="19" s="1"/>
  <c r="I495" i="1"/>
  <c r="G496" i="19" s="1"/>
  <c r="J495" i="1"/>
  <c r="K495" i="1"/>
  <c r="I496" i="19" s="1"/>
  <c r="I564" i="28" s="1"/>
  <c r="M495" i="1"/>
  <c r="N495" i="1"/>
  <c r="Z495" i="1" s="1"/>
  <c r="O495" i="1"/>
  <c r="AC495" i="1" s="1"/>
  <c r="B496" i="1"/>
  <c r="B497" i="19" s="1"/>
  <c r="C496" i="1"/>
  <c r="C497" i="19" s="1"/>
  <c r="E496" i="1"/>
  <c r="G496" i="1"/>
  <c r="H496" i="1"/>
  <c r="I496" i="1"/>
  <c r="J496" i="1"/>
  <c r="H497" i="19" s="1"/>
  <c r="K496" i="1"/>
  <c r="I497" i="19" s="1"/>
  <c r="I565" i="28" s="1"/>
  <c r="M496" i="1"/>
  <c r="AA496" i="1" s="1"/>
  <c r="N496" i="1"/>
  <c r="O496" i="1"/>
  <c r="AC496" i="1" s="1"/>
  <c r="B497" i="1"/>
  <c r="B498" i="19" s="1"/>
  <c r="C497" i="1"/>
  <c r="C498" i="19" s="1"/>
  <c r="E497" i="1"/>
  <c r="D498" i="19" s="1"/>
  <c r="G497" i="1"/>
  <c r="E498" i="19" s="1"/>
  <c r="H497" i="1"/>
  <c r="AB497" i="1" s="1"/>
  <c r="I497" i="1"/>
  <c r="J497" i="1"/>
  <c r="K497" i="1"/>
  <c r="I498" i="19" s="1"/>
  <c r="I566" i="28" s="1"/>
  <c r="M497" i="1"/>
  <c r="J498" i="19" s="1"/>
  <c r="N497" i="1"/>
  <c r="Z497" i="1" s="1"/>
  <c r="O497" i="1"/>
  <c r="AC497" i="1" s="1"/>
  <c r="B498" i="1"/>
  <c r="C498" i="1"/>
  <c r="C499" i="19" s="1"/>
  <c r="E498" i="1"/>
  <c r="D499" i="19" s="1"/>
  <c r="G498" i="1"/>
  <c r="E499" i="19" s="1"/>
  <c r="H498" i="1"/>
  <c r="Q498" i="1" s="1"/>
  <c r="I498" i="1"/>
  <c r="G499" i="19" s="1"/>
  <c r="J498" i="1"/>
  <c r="H499" i="19" s="1"/>
  <c r="K498" i="1"/>
  <c r="I499" i="19" s="1"/>
  <c r="I567" i="28" s="1"/>
  <c r="M498" i="1"/>
  <c r="N498" i="1"/>
  <c r="O498" i="1"/>
  <c r="L499" i="19" s="1"/>
  <c r="B499" i="1"/>
  <c r="B500" i="19" s="1"/>
  <c r="C499" i="1"/>
  <c r="C500" i="19" s="1"/>
  <c r="E499" i="1"/>
  <c r="G499" i="1"/>
  <c r="H499" i="1"/>
  <c r="F500" i="19" s="1"/>
  <c r="I499" i="1"/>
  <c r="G500" i="19" s="1"/>
  <c r="J499" i="1"/>
  <c r="K499" i="1"/>
  <c r="I500" i="19" s="1"/>
  <c r="I568" i="28" s="1"/>
  <c r="M499" i="1"/>
  <c r="N499" i="1"/>
  <c r="Z499" i="1" s="1"/>
  <c r="O499" i="1"/>
  <c r="B486" i="1"/>
  <c r="B487" i="19" s="1"/>
  <c r="C486" i="1"/>
  <c r="C487" i="19" s="1"/>
  <c r="E486" i="1"/>
  <c r="D487" i="19" s="1"/>
  <c r="G486" i="1"/>
  <c r="E487" i="19" s="1"/>
  <c r="H486" i="1"/>
  <c r="Q486" i="1" s="1"/>
  <c r="I486" i="1"/>
  <c r="J486" i="1"/>
  <c r="K486" i="1"/>
  <c r="I487" i="19" s="1"/>
  <c r="I554" i="28" s="1"/>
  <c r="M486" i="1"/>
  <c r="J487" i="19" s="1"/>
  <c r="N486" i="1"/>
  <c r="O486" i="1"/>
  <c r="AC486" i="1" s="1"/>
  <c r="B487" i="1"/>
  <c r="B488" i="19" s="1"/>
  <c r="C487" i="1"/>
  <c r="C488" i="19" s="1"/>
  <c r="E487" i="1"/>
  <c r="G487" i="1"/>
  <c r="H487" i="1"/>
  <c r="Q487" i="1" s="1"/>
  <c r="I487" i="1"/>
  <c r="G488" i="19" s="1"/>
  <c r="J487" i="1"/>
  <c r="H488" i="19" s="1"/>
  <c r="K487" i="1"/>
  <c r="I488" i="19" s="1"/>
  <c r="I555" i="28" s="1"/>
  <c r="M487" i="1"/>
  <c r="J488" i="19" s="1"/>
  <c r="N487" i="1"/>
  <c r="Z487" i="1" s="1"/>
  <c r="O487" i="1"/>
  <c r="AC487" i="1" s="1"/>
  <c r="B488" i="1"/>
  <c r="B489" i="19" s="1"/>
  <c r="C488" i="1"/>
  <c r="C489" i="19" s="1"/>
  <c r="E488" i="1"/>
  <c r="D489" i="19" s="1"/>
  <c r="G488" i="1"/>
  <c r="H488" i="1"/>
  <c r="F489" i="19" s="1"/>
  <c r="I488" i="1"/>
  <c r="G489" i="19" s="1"/>
  <c r="J488" i="1"/>
  <c r="H489" i="19" s="1"/>
  <c r="K488" i="1"/>
  <c r="I489" i="19" s="1"/>
  <c r="I556" i="28" s="1"/>
  <c r="M488" i="1"/>
  <c r="J489" i="19" s="1"/>
  <c r="N488" i="1"/>
  <c r="Z488" i="1" s="1"/>
  <c r="O488" i="1"/>
  <c r="AC488" i="1" s="1"/>
  <c r="B489" i="1"/>
  <c r="B490" i="19" s="1"/>
  <c r="C489" i="1"/>
  <c r="C490" i="19" s="1"/>
  <c r="E489" i="1"/>
  <c r="G489" i="1"/>
  <c r="H489" i="1"/>
  <c r="I489" i="1"/>
  <c r="G490" i="19" s="1"/>
  <c r="J489" i="1"/>
  <c r="K489" i="1"/>
  <c r="I490" i="19" s="1"/>
  <c r="I557" i="28" s="1"/>
  <c r="M489" i="1"/>
  <c r="AA489" i="1" s="1"/>
  <c r="N489" i="1"/>
  <c r="O489" i="1"/>
  <c r="AC489" i="1" s="1"/>
  <c r="B490" i="1"/>
  <c r="C490" i="1"/>
  <c r="C491" i="19" s="1"/>
  <c r="E490" i="1"/>
  <c r="D491" i="19" s="1"/>
  <c r="G490" i="1"/>
  <c r="H490" i="1"/>
  <c r="Q490" i="1" s="1"/>
  <c r="I490" i="1"/>
  <c r="J490" i="1"/>
  <c r="K490" i="1"/>
  <c r="I491" i="19" s="1"/>
  <c r="I558" i="28" s="1"/>
  <c r="M490" i="1"/>
  <c r="J491" i="19" s="1"/>
  <c r="N490" i="1"/>
  <c r="Z490" i="1" s="1"/>
  <c r="O490" i="1"/>
  <c r="AC490" i="1" s="1"/>
  <c r="B491" i="1"/>
  <c r="C491" i="1"/>
  <c r="C492" i="19" s="1"/>
  <c r="E491" i="1"/>
  <c r="D492" i="19" s="1"/>
  <c r="G491" i="1"/>
  <c r="E492" i="19" s="1"/>
  <c r="H491" i="1"/>
  <c r="I491" i="1"/>
  <c r="J491" i="1"/>
  <c r="H492" i="19" s="1"/>
  <c r="K491" i="1"/>
  <c r="I492" i="19" s="1"/>
  <c r="I559" i="28" s="1"/>
  <c r="M491" i="1"/>
  <c r="N491" i="1"/>
  <c r="Z491" i="1" s="1"/>
  <c r="O491" i="1"/>
  <c r="L492" i="19" s="1"/>
  <c r="B492" i="1"/>
  <c r="B493" i="19" s="1"/>
  <c r="C492" i="1"/>
  <c r="C493" i="19" s="1"/>
  <c r="E492" i="1"/>
  <c r="G492" i="1"/>
  <c r="H492" i="1"/>
  <c r="F493" i="19" s="1"/>
  <c r="I492" i="1"/>
  <c r="G493" i="19" s="1"/>
  <c r="J492" i="1"/>
  <c r="K492" i="1"/>
  <c r="I493" i="19" s="1"/>
  <c r="I560" i="28" s="1"/>
  <c r="M492" i="1"/>
  <c r="N492" i="1"/>
  <c r="Z492" i="1" s="1"/>
  <c r="O492" i="1"/>
  <c r="AC492" i="1" s="1"/>
  <c r="B479" i="1"/>
  <c r="B480" i="19" s="1"/>
  <c r="C479" i="1"/>
  <c r="C480" i="19" s="1"/>
  <c r="E479" i="1"/>
  <c r="G479" i="1"/>
  <c r="E480" i="19" s="1"/>
  <c r="H479" i="1"/>
  <c r="AB479" i="1" s="1"/>
  <c r="I479" i="1"/>
  <c r="G480" i="19" s="1"/>
  <c r="J479" i="1"/>
  <c r="K479" i="1"/>
  <c r="I480" i="19" s="1"/>
  <c r="I546" i="28" s="1"/>
  <c r="M479" i="1"/>
  <c r="AA479" i="1" s="1"/>
  <c r="N479" i="1"/>
  <c r="K480" i="19" s="1"/>
  <c r="O479" i="1"/>
  <c r="AC479" i="1" s="1"/>
  <c r="B480" i="1"/>
  <c r="C480" i="1"/>
  <c r="C481" i="19" s="1"/>
  <c r="E480" i="1"/>
  <c r="D481" i="19" s="1"/>
  <c r="G480" i="1"/>
  <c r="H480" i="1"/>
  <c r="F481" i="19" s="1"/>
  <c r="I480" i="1"/>
  <c r="J480" i="1"/>
  <c r="K480" i="1"/>
  <c r="I481" i="19" s="1"/>
  <c r="I547" i="28" s="1"/>
  <c r="M480" i="1"/>
  <c r="N480" i="1"/>
  <c r="O480" i="1"/>
  <c r="B481" i="1"/>
  <c r="B482" i="19" s="1"/>
  <c r="C481" i="1"/>
  <c r="C482" i="19" s="1"/>
  <c r="E481" i="1"/>
  <c r="G481" i="1"/>
  <c r="E482" i="19" s="1"/>
  <c r="H481" i="1"/>
  <c r="I481" i="1"/>
  <c r="G482" i="19" s="1"/>
  <c r="J481" i="1"/>
  <c r="K481" i="1"/>
  <c r="I482" i="19" s="1"/>
  <c r="I548" i="28" s="1"/>
  <c r="M481" i="1"/>
  <c r="J482" i="19" s="1"/>
  <c r="N481" i="1"/>
  <c r="K482" i="19" s="1"/>
  <c r="O481" i="1"/>
  <c r="AC481" i="1" s="1"/>
  <c r="B482" i="1"/>
  <c r="B483" i="19" s="1"/>
  <c r="C482" i="1"/>
  <c r="C483" i="19" s="1"/>
  <c r="E482" i="1"/>
  <c r="G482" i="1"/>
  <c r="H482" i="1"/>
  <c r="I482" i="1"/>
  <c r="G483" i="19" s="1"/>
  <c r="J482" i="1"/>
  <c r="K482" i="1"/>
  <c r="I483" i="19" s="1"/>
  <c r="I549" i="28" s="1"/>
  <c r="M482" i="1"/>
  <c r="AA482" i="1" s="1"/>
  <c r="N482" i="1"/>
  <c r="K483" i="19" s="1"/>
  <c r="O482" i="1"/>
  <c r="B483" i="1"/>
  <c r="B484" i="19" s="1"/>
  <c r="C483" i="1"/>
  <c r="C484" i="19" s="1"/>
  <c r="E483" i="1"/>
  <c r="G483" i="1"/>
  <c r="E484" i="19" s="1"/>
  <c r="H483" i="1"/>
  <c r="I483" i="1"/>
  <c r="G484" i="19" s="1"/>
  <c r="J483" i="1"/>
  <c r="K483" i="1"/>
  <c r="I484" i="19" s="1"/>
  <c r="I550" i="28" s="1"/>
  <c r="M483" i="1"/>
  <c r="J484" i="19" s="1"/>
  <c r="N483" i="1"/>
  <c r="O483" i="1"/>
  <c r="AC483" i="1" s="1"/>
  <c r="B484" i="1"/>
  <c r="B485" i="19" s="1"/>
  <c r="C484" i="1"/>
  <c r="C485" i="19" s="1"/>
  <c r="E484" i="1"/>
  <c r="D485" i="19" s="1"/>
  <c r="G484" i="1"/>
  <c r="H484" i="1"/>
  <c r="I484" i="1"/>
  <c r="J484" i="1"/>
  <c r="K484" i="1"/>
  <c r="I485" i="19" s="1"/>
  <c r="I551" i="28" s="1"/>
  <c r="M484" i="1"/>
  <c r="N484" i="1"/>
  <c r="Z484" i="1" s="1"/>
  <c r="O484" i="1"/>
  <c r="B485" i="1"/>
  <c r="C485" i="1"/>
  <c r="C486" i="19" s="1"/>
  <c r="E485" i="1"/>
  <c r="G485" i="1"/>
  <c r="E486" i="19" s="1"/>
  <c r="H485" i="1"/>
  <c r="I485" i="1"/>
  <c r="J485" i="1"/>
  <c r="H486" i="19" s="1"/>
  <c r="K485" i="1"/>
  <c r="I486" i="19" s="1"/>
  <c r="I552" i="28" s="1"/>
  <c r="M485" i="1"/>
  <c r="AA485" i="1" s="1"/>
  <c r="N485" i="1"/>
  <c r="O485" i="1"/>
  <c r="B472" i="1"/>
  <c r="B473" i="19" s="1"/>
  <c r="C472" i="1"/>
  <c r="C473" i="19" s="1"/>
  <c r="E472" i="1"/>
  <c r="G472" i="1"/>
  <c r="H472" i="1"/>
  <c r="AB472" i="1" s="1"/>
  <c r="I472" i="1"/>
  <c r="G473" i="19" s="1"/>
  <c r="J472" i="1"/>
  <c r="H473" i="19" s="1"/>
  <c r="K472" i="1"/>
  <c r="I473" i="19" s="1"/>
  <c r="I538" i="28" s="1"/>
  <c r="M472" i="1"/>
  <c r="J473" i="19" s="1"/>
  <c r="N472" i="1"/>
  <c r="Z472" i="1" s="1"/>
  <c r="O472" i="1"/>
  <c r="AC472" i="1" s="1"/>
  <c r="B473" i="1"/>
  <c r="C473" i="1"/>
  <c r="C474" i="19" s="1"/>
  <c r="E473" i="1"/>
  <c r="D474" i="19" s="1"/>
  <c r="G473" i="1"/>
  <c r="E474" i="19" s="1"/>
  <c r="H473" i="1"/>
  <c r="I473" i="1"/>
  <c r="G474" i="19" s="1"/>
  <c r="J473" i="1"/>
  <c r="K473" i="1"/>
  <c r="I474" i="19" s="1"/>
  <c r="I539" i="28" s="1"/>
  <c r="M473" i="1"/>
  <c r="J474" i="19" s="1"/>
  <c r="N473" i="1"/>
  <c r="Z473" i="1" s="1"/>
  <c r="O473" i="1"/>
  <c r="L474" i="19" s="1"/>
  <c r="B474" i="1"/>
  <c r="B475" i="19" s="1"/>
  <c r="C474" i="1"/>
  <c r="C475" i="19" s="1"/>
  <c r="E474" i="1"/>
  <c r="G474" i="1"/>
  <c r="H474" i="1"/>
  <c r="F475" i="19" s="1"/>
  <c r="I474" i="1"/>
  <c r="G475" i="19" s="1"/>
  <c r="J474" i="1"/>
  <c r="H475" i="19" s="1"/>
  <c r="K474" i="1"/>
  <c r="I475" i="19" s="1"/>
  <c r="I540" i="28" s="1"/>
  <c r="M474" i="1"/>
  <c r="J475" i="19" s="1"/>
  <c r="N474" i="1"/>
  <c r="Z474" i="1" s="1"/>
  <c r="O474" i="1"/>
  <c r="AC474" i="1" s="1"/>
  <c r="B475" i="1"/>
  <c r="B476" i="19" s="1"/>
  <c r="C475" i="1"/>
  <c r="C476" i="19" s="1"/>
  <c r="E475" i="1"/>
  <c r="D476" i="19" s="1"/>
  <c r="G475" i="1"/>
  <c r="E476" i="19" s="1"/>
  <c r="H475" i="1"/>
  <c r="F476" i="19" s="1"/>
  <c r="I475" i="1"/>
  <c r="J475" i="1"/>
  <c r="H476" i="19" s="1"/>
  <c r="K475" i="1"/>
  <c r="I476" i="19" s="1"/>
  <c r="I541" i="28" s="1"/>
  <c r="M475" i="1"/>
  <c r="AA475" i="1" s="1"/>
  <c r="N475" i="1"/>
  <c r="K476" i="19" s="1"/>
  <c r="O475" i="1"/>
  <c r="B476" i="1"/>
  <c r="B477" i="19" s="1"/>
  <c r="C476" i="1"/>
  <c r="C477" i="19" s="1"/>
  <c r="E476" i="1"/>
  <c r="G476" i="1"/>
  <c r="H476" i="1"/>
  <c r="Q476" i="1" s="1"/>
  <c r="I476" i="1"/>
  <c r="G477" i="19" s="1"/>
  <c r="J476" i="1"/>
  <c r="K476" i="1"/>
  <c r="I477" i="19" s="1"/>
  <c r="I542" i="28" s="1"/>
  <c r="M476" i="1"/>
  <c r="N476" i="1"/>
  <c r="K477" i="19" s="1"/>
  <c r="O476" i="1"/>
  <c r="AC476" i="1" s="1"/>
  <c r="B477" i="1"/>
  <c r="B478" i="19" s="1"/>
  <c r="C477" i="1"/>
  <c r="C478" i="19" s="1"/>
  <c r="E477" i="1"/>
  <c r="G477" i="1"/>
  <c r="H477" i="1"/>
  <c r="I477" i="1"/>
  <c r="G478" i="19" s="1"/>
  <c r="J477" i="1"/>
  <c r="K477" i="1"/>
  <c r="I478" i="19" s="1"/>
  <c r="I543" i="28" s="1"/>
  <c r="M477" i="1"/>
  <c r="N477" i="1"/>
  <c r="O477" i="1"/>
  <c r="B478" i="1"/>
  <c r="B479" i="19" s="1"/>
  <c r="C478" i="1"/>
  <c r="C479" i="19" s="1"/>
  <c r="E478" i="1"/>
  <c r="D479" i="19" s="1"/>
  <c r="G478" i="1"/>
  <c r="E479" i="19" s="1"/>
  <c r="H478" i="1"/>
  <c r="AB478" i="1" s="1"/>
  <c r="I478" i="1"/>
  <c r="J478" i="1"/>
  <c r="K478" i="1"/>
  <c r="I479" i="19" s="1"/>
  <c r="I544" i="28" s="1"/>
  <c r="M478" i="1"/>
  <c r="J479" i="19" s="1"/>
  <c r="N478" i="1"/>
  <c r="Z478" i="1" s="1"/>
  <c r="O478" i="1"/>
  <c r="AC478" i="1" s="1"/>
  <c r="B550" i="22" l="1"/>
  <c r="K546" i="22"/>
  <c r="I546" i="21"/>
  <c r="E620" i="28"/>
  <c r="D547" i="22"/>
  <c r="E543" i="22"/>
  <c r="G548" i="23"/>
  <c r="B544" i="22"/>
  <c r="B546" i="21"/>
  <c r="M549" i="19"/>
  <c r="F546" i="23"/>
  <c r="K545" i="22"/>
  <c r="F547" i="21"/>
  <c r="K549" i="21"/>
  <c r="K626" i="28"/>
  <c r="K633" i="28" s="1"/>
  <c r="D543" i="23"/>
  <c r="I550" i="21"/>
  <c r="G620" i="28"/>
  <c r="M546" i="19"/>
  <c r="H623" i="28"/>
  <c r="B548" i="21"/>
  <c r="H548" i="23"/>
  <c r="H544" i="21"/>
  <c r="H550" i="22"/>
  <c r="G623" i="28"/>
  <c r="F626" i="28"/>
  <c r="F633" i="28" s="1"/>
  <c r="L618" i="28"/>
  <c r="D549" i="22"/>
  <c r="J619" i="28"/>
  <c r="N649" i="28"/>
  <c r="M649" i="28"/>
  <c r="D641" i="28"/>
  <c r="N634" i="28"/>
  <c r="M634" i="28"/>
  <c r="L624" i="28"/>
  <c r="BA549" i="1"/>
  <c r="BG530" i="1"/>
  <c r="M632" i="28"/>
  <c r="M631" i="28"/>
  <c r="N631" i="28"/>
  <c r="D626" i="28"/>
  <c r="N626" i="28" s="1"/>
  <c r="B550" i="21"/>
  <c r="G633" i="28"/>
  <c r="J550" i="22"/>
  <c r="B626" i="28"/>
  <c r="B633" i="28" s="1"/>
  <c r="J550" i="21"/>
  <c r="J626" i="28"/>
  <c r="J633" i="28" s="1"/>
  <c r="F550" i="21"/>
  <c r="I550" i="22"/>
  <c r="H626" i="28"/>
  <c r="H633" i="28" s="1"/>
  <c r="M630" i="28"/>
  <c r="N630" i="28"/>
  <c r="E550" i="22"/>
  <c r="F550" i="22"/>
  <c r="H550" i="21"/>
  <c r="L626" i="28"/>
  <c r="L633" i="28" s="1"/>
  <c r="K550" i="21"/>
  <c r="K550" i="22"/>
  <c r="D550" i="22"/>
  <c r="E550" i="21"/>
  <c r="M628" i="28"/>
  <c r="N628" i="28"/>
  <c r="M627" i="28"/>
  <c r="N627" i="28"/>
  <c r="E626" i="28"/>
  <c r="E633" i="28" s="1"/>
  <c r="K549" i="22"/>
  <c r="D550" i="21"/>
  <c r="M629" i="28"/>
  <c r="N629" i="28"/>
  <c r="D549" i="23"/>
  <c r="N544" i="19"/>
  <c r="B549" i="23"/>
  <c r="BG502" i="1"/>
  <c r="I543" i="23"/>
  <c r="C549" i="23"/>
  <c r="I544" i="21"/>
  <c r="E549" i="23"/>
  <c r="J548" i="22"/>
  <c r="H546" i="22"/>
  <c r="B548" i="22"/>
  <c r="H544" i="23"/>
  <c r="BG516" i="1"/>
  <c r="D549" i="21"/>
  <c r="I544" i="22"/>
  <c r="E624" i="28"/>
  <c r="C543" i="23"/>
  <c r="K547" i="21"/>
  <c r="K546" i="21"/>
  <c r="K619" i="28"/>
  <c r="I546" i="23"/>
  <c r="L621" i="28"/>
  <c r="K548" i="21"/>
  <c r="D624" i="28"/>
  <c r="N624" i="28" s="1"/>
  <c r="L623" i="28"/>
  <c r="J621" i="28"/>
  <c r="H548" i="22"/>
  <c r="AN545" i="1"/>
  <c r="N546" i="19"/>
  <c r="I549" i="23"/>
  <c r="K545" i="21"/>
  <c r="O544" i="19"/>
  <c r="AN547" i="1"/>
  <c r="O546" i="19"/>
  <c r="G545" i="22"/>
  <c r="E549" i="21"/>
  <c r="H546" i="21"/>
  <c r="E622" i="28"/>
  <c r="F543" i="21"/>
  <c r="L620" i="28"/>
  <c r="E547" i="21"/>
  <c r="K548" i="22"/>
  <c r="M548" i="19"/>
  <c r="C547" i="23"/>
  <c r="D547" i="21"/>
  <c r="D623" i="28"/>
  <c r="N623" i="28" s="1"/>
  <c r="AN543" i="1"/>
  <c r="K547" i="22"/>
  <c r="D622" i="28"/>
  <c r="N622" i="28" s="1"/>
  <c r="F624" i="28"/>
  <c r="D548" i="21"/>
  <c r="D547" i="23"/>
  <c r="D543" i="22"/>
  <c r="N548" i="19"/>
  <c r="D548" i="22"/>
  <c r="E618" i="28"/>
  <c r="E545" i="22"/>
  <c r="O548" i="19"/>
  <c r="E543" i="21"/>
  <c r="L622" i="28"/>
  <c r="I547" i="23"/>
  <c r="G548" i="21"/>
  <c r="K543" i="21"/>
  <c r="K543" i="22"/>
  <c r="C625" i="28"/>
  <c r="J544" i="22"/>
  <c r="O547" i="19"/>
  <c r="J622" i="28"/>
  <c r="G547" i="23"/>
  <c r="I547" i="21"/>
  <c r="I548" i="22"/>
  <c r="J623" i="28"/>
  <c r="I547" i="22"/>
  <c r="I548" i="21"/>
  <c r="F621" i="28"/>
  <c r="D546" i="23"/>
  <c r="F546" i="22"/>
  <c r="F546" i="21"/>
  <c r="E621" i="28"/>
  <c r="E546" i="22"/>
  <c r="E546" i="21"/>
  <c r="O545" i="19"/>
  <c r="I545" i="22"/>
  <c r="G545" i="23"/>
  <c r="J620" i="28"/>
  <c r="I545" i="21"/>
  <c r="M544" i="19"/>
  <c r="E544" i="23"/>
  <c r="G544" i="21"/>
  <c r="G619" i="28"/>
  <c r="G544" i="22"/>
  <c r="G545" i="21"/>
  <c r="D543" i="21"/>
  <c r="B623" i="28"/>
  <c r="F544" i="21"/>
  <c r="D544" i="23"/>
  <c r="F619" i="28"/>
  <c r="F544" i="22"/>
  <c r="F545" i="21"/>
  <c r="F620" i="28"/>
  <c r="D544" i="22"/>
  <c r="D619" i="28"/>
  <c r="D544" i="21"/>
  <c r="B544" i="23"/>
  <c r="C544" i="23"/>
  <c r="D545" i="21"/>
  <c r="B545" i="23"/>
  <c r="D546" i="22"/>
  <c r="C545" i="23"/>
  <c r="D620" i="28"/>
  <c r="D545" i="22"/>
  <c r="D546" i="21"/>
  <c r="F545" i="22"/>
  <c r="B549" i="22"/>
  <c r="B624" i="28"/>
  <c r="B549" i="21"/>
  <c r="G548" i="22"/>
  <c r="O543" i="19"/>
  <c r="J618" i="28"/>
  <c r="G543" i="23"/>
  <c r="I543" i="21"/>
  <c r="I543" i="22"/>
  <c r="E547" i="22"/>
  <c r="F547" i="22"/>
  <c r="I546" i="22"/>
  <c r="F543" i="22"/>
  <c r="I545" i="23"/>
  <c r="H548" i="21"/>
  <c r="J542" i="22"/>
  <c r="BA545" i="1"/>
  <c r="F622" i="28"/>
  <c r="B618" i="28"/>
  <c r="B544" i="21"/>
  <c r="B543" i="21"/>
  <c r="B543" i="22"/>
  <c r="J545" i="22"/>
  <c r="H545" i="23"/>
  <c r="J545" i="21"/>
  <c r="K620" i="28"/>
  <c r="O549" i="19"/>
  <c r="I549" i="22"/>
  <c r="G549" i="23"/>
  <c r="J624" i="28"/>
  <c r="I549" i="21"/>
  <c r="E548" i="21"/>
  <c r="E548" i="22"/>
  <c r="E623" i="28"/>
  <c r="E549" i="22"/>
  <c r="E545" i="23"/>
  <c r="B619" i="28"/>
  <c r="E544" i="21"/>
  <c r="E544" i="22"/>
  <c r="E619" i="28"/>
  <c r="K618" i="28"/>
  <c r="H543" i="23"/>
  <c r="J543" i="21"/>
  <c r="J543" i="22"/>
  <c r="J544" i="21"/>
  <c r="D621" i="28"/>
  <c r="G544" i="23"/>
  <c r="B543" i="23"/>
  <c r="N543" i="19"/>
  <c r="H618" i="28"/>
  <c r="F543" i="23"/>
  <c r="H543" i="21"/>
  <c r="H619" i="28"/>
  <c r="H544" i="22"/>
  <c r="H543" i="22"/>
  <c r="B622" i="28"/>
  <c r="B547" i="23"/>
  <c r="B547" i="22"/>
  <c r="B547" i="21"/>
  <c r="E545" i="21"/>
  <c r="BG527" i="1"/>
  <c r="K622" i="28"/>
  <c r="H547" i="23"/>
  <c r="J548" i="21"/>
  <c r="J547" i="22"/>
  <c r="J547" i="21"/>
  <c r="H620" i="28"/>
  <c r="F545" i="23"/>
  <c r="H545" i="22"/>
  <c r="N545" i="19"/>
  <c r="H621" i="28"/>
  <c r="H545" i="21"/>
  <c r="F544" i="23"/>
  <c r="K544" i="22"/>
  <c r="L619" i="28"/>
  <c r="K544" i="21"/>
  <c r="I544" i="23"/>
  <c r="K623" i="28"/>
  <c r="E543" i="23"/>
  <c r="G543" i="21"/>
  <c r="G543" i="22"/>
  <c r="G618" i="28"/>
  <c r="M543" i="19"/>
  <c r="K624" i="28"/>
  <c r="J549" i="22"/>
  <c r="J549" i="21"/>
  <c r="H549" i="23"/>
  <c r="F549" i="23"/>
  <c r="H549" i="22"/>
  <c r="H549" i="21"/>
  <c r="N549" i="19"/>
  <c r="H624" i="28"/>
  <c r="B545" i="22"/>
  <c r="B620" i="28"/>
  <c r="B545" i="21"/>
  <c r="B621" i="28"/>
  <c r="B546" i="22"/>
  <c r="E547" i="23"/>
  <c r="G547" i="21"/>
  <c r="G547" i="22"/>
  <c r="G622" i="28"/>
  <c r="M547" i="19"/>
  <c r="J546" i="21"/>
  <c r="H546" i="23"/>
  <c r="K621" i="28"/>
  <c r="J546" i="22"/>
  <c r="N547" i="19"/>
  <c r="F547" i="23"/>
  <c r="H547" i="21"/>
  <c r="H622" i="28"/>
  <c r="H547" i="22"/>
  <c r="D545" i="23"/>
  <c r="F623" i="28"/>
  <c r="F548" i="21"/>
  <c r="D548" i="23"/>
  <c r="F549" i="22"/>
  <c r="F548" i="22"/>
  <c r="D618" i="28"/>
  <c r="BA542" i="1"/>
  <c r="AN542" i="1"/>
  <c r="F549" i="21"/>
  <c r="AN546" i="1"/>
  <c r="AO546" i="1"/>
  <c r="BA546" i="1"/>
  <c r="AN548" i="1"/>
  <c r="BA548" i="1"/>
  <c r="AO548" i="1"/>
  <c r="BA547" i="1"/>
  <c r="AO544" i="1"/>
  <c r="BA544" i="1"/>
  <c r="BA543" i="1"/>
  <c r="AN544" i="1"/>
  <c r="B540" i="21"/>
  <c r="B537" i="23"/>
  <c r="AN538" i="1"/>
  <c r="AN539" i="1"/>
  <c r="BG523" i="1"/>
  <c r="AN537" i="1"/>
  <c r="F540" i="22"/>
  <c r="E541" i="23"/>
  <c r="H537" i="21"/>
  <c r="F536" i="23"/>
  <c r="E537" i="23"/>
  <c r="K537" i="22"/>
  <c r="K538" i="21"/>
  <c r="L613" i="28"/>
  <c r="F541" i="21"/>
  <c r="G537" i="21"/>
  <c r="H611" i="28"/>
  <c r="D540" i="23"/>
  <c r="C540" i="23"/>
  <c r="K542" i="22"/>
  <c r="H537" i="22"/>
  <c r="B540" i="23"/>
  <c r="K537" i="21"/>
  <c r="D611" i="28"/>
  <c r="N611" i="28" s="1"/>
  <c r="B539" i="23"/>
  <c r="I537" i="23"/>
  <c r="B614" i="28"/>
  <c r="D537" i="22"/>
  <c r="BA536" i="1"/>
  <c r="K538" i="22"/>
  <c r="BA541" i="1"/>
  <c r="L611" i="28"/>
  <c r="B540" i="22"/>
  <c r="D537" i="21"/>
  <c r="M540" i="19"/>
  <c r="D541" i="23"/>
  <c r="C537" i="23"/>
  <c r="L612" i="28"/>
  <c r="H542" i="23"/>
  <c r="F537" i="23"/>
  <c r="J538" i="22"/>
  <c r="F615" i="28"/>
  <c r="G537" i="22"/>
  <c r="G540" i="22"/>
  <c r="BA538" i="1"/>
  <c r="E542" i="21"/>
  <c r="K539" i="22"/>
  <c r="K612" i="28"/>
  <c r="G540" i="21"/>
  <c r="AO541" i="1"/>
  <c r="I539" i="23"/>
  <c r="D614" i="28"/>
  <c r="E540" i="23"/>
  <c r="G540" i="23"/>
  <c r="AN536" i="1"/>
  <c r="D540" i="22"/>
  <c r="AN541" i="1"/>
  <c r="M541" i="19"/>
  <c r="F541" i="22"/>
  <c r="B613" i="28"/>
  <c r="B539" i="21"/>
  <c r="B539" i="22"/>
  <c r="E542" i="22"/>
  <c r="H536" i="23"/>
  <c r="H616" i="28"/>
  <c r="H542" i="21"/>
  <c r="H542" i="22"/>
  <c r="F542" i="23"/>
  <c r="B537" i="21"/>
  <c r="B537" i="22"/>
  <c r="B611" i="28"/>
  <c r="K540" i="22"/>
  <c r="L614" i="28"/>
  <c r="I540" i="23"/>
  <c r="K540" i="21"/>
  <c r="F612" i="28"/>
  <c r="D612" i="28"/>
  <c r="B538" i="23"/>
  <c r="C538" i="23"/>
  <c r="D538" i="21"/>
  <c r="D538" i="22"/>
  <c r="J613" i="28"/>
  <c r="I539" i="21"/>
  <c r="G539" i="23"/>
  <c r="I539" i="22"/>
  <c r="O539" i="19"/>
  <c r="F539" i="21"/>
  <c r="D539" i="23"/>
  <c r="F539" i="22"/>
  <c r="F613" i="28"/>
  <c r="B538" i="21"/>
  <c r="B538" i="22"/>
  <c r="B612" i="28"/>
  <c r="K613" i="28"/>
  <c r="J539" i="21"/>
  <c r="H539" i="23"/>
  <c r="J539" i="22"/>
  <c r="J540" i="22"/>
  <c r="K614" i="28"/>
  <c r="H540" i="23"/>
  <c r="J540" i="21"/>
  <c r="L615" i="28"/>
  <c r="K541" i="21"/>
  <c r="K541" i="22"/>
  <c r="I541" i="23"/>
  <c r="H539" i="21"/>
  <c r="F539" i="23"/>
  <c r="H539" i="22"/>
  <c r="H613" i="28"/>
  <c r="N539" i="19"/>
  <c r="N541" i="19"/>
  <c r="H541" i="22"/>
  <c r="F541" i="23"/>
  <c r="H615" i="28"/>
  <c r="H541" i="21"/>
  <c r="B542" i="23"/>
  <c r="C542" i="23"/>
  <c r="D616" i="28"/>
  <c r="D542" i="21"/>
  <c r="D542" i="22"/>
  <c r="F540" i="21"/>
  <c r="H538" i="21"/>
  <c r="H538" i="22"/>
  <c r="H612" i="28"/>
  <c r="F538" i="23"/>
  <c r="AV535" i="1"/>
  <c r="I537" i="22"/>
  <c r="J611" i="28"/>
  <c r="G537" i="23"/>
  <c r="I537" i="21"/>
  <c r="O537" i="19"/>
  <c r="H538" i="23"/>
  <c r="L616" i="28"/>
  <c r="F535" i="19"/>
  <c r="AH535" i="1"/>
  <c r="AI535" i="1"/>
  <c r="O538" i="19"/>
  <c r="I538" i="21"/>
  <c r="I538" i="22"/>
  <c r="G538" i="23"/>
  <c r="J612" i="28"/>
  <c r="AJ535" i="1"/>
  <c r="H614" i="28"/>
  <c r="F540" i="23"/>
  <c r="H540" i="21"/>
  <c r="H540" i="22"/>
  <c r="N540" i="19"/>
  <c r="J537" i="21"/>
  <c r="J537" i="22"/>
  <c r="K611" i="28"/>
  <c r="H537" i="23"/>
  <c r="O542" i="19"/>
  <c r="I542" i="21"/>
  <c r="J616" i="28"/>
  <c r="I542" i="22"/>
  <c r="G542" i="23"/>
  <c r="E610" i="28"/>
  <c r="E536" i="21"/>
  <c r="E536" i="22"/>
  <c r="N536" i="19"/>
  <c r="I540" i="22"/>
  <c r="AG535" i="1"/>
  <c r="D537" i="23"/>
  <c r="F537" i="21"/>
  <c r="F537" i="22"/>
  <c r="F611" i="28"/>
  <c r="B541" i="21"/>
  <c r="B541" i="22"/>
  <c r="B615" i="28"/>
  <c r="G542" i="22"/>
  <c r="E542" i="23"/>
  <c r="G616" i="28"/>
  <c r="G542" i="21"/>
  <c r="M542" i="19"/>
  <c r="AT535" i="1"/>
  <c r="F614" i="28"/>
  <c r="O536" i="19"/>
  <c r="G536" i="23"/>
  <c r="J538" i="21"/>
  <c r="I540" i="21"/>
  <c r="AS535" i="1"/>
  <c r="F542" i="22"/>
  <c r="D542" i="23"/>
  <c r="F616" i="28"/>
  <c r="F542" i="21"/>
  <c r="AC534" i="1"/>
  <c r="AL535" i="1"/>
  <c r="AX535" i="1"/>
  <c r="D535" i="19"/>
  <c r="E535" i="23" s="1"/>
  <c r="AF535" i="1"/>
  <c r="AR535" i="1"/>
  <c r="E538" i="23"/>
  <c r="K615" i="28"/>
  <c r="J541" i="21"/>
  <c r="J541" i="22"/>
  <c r="H541" i="23"/>
  <c r="C536" i="21"/>
  <c r="B541" i="23"/>
  <c r="D615" i="28"/>
  <c r="C541" i="23"/>
  <c r="D541" i="21"/>
  <c r="D541" i="22"/>
  <c r="D539" i="21"/>
  <c r="K616" i="28"/>
  <c r="K535" i="19"/>
  <c r="AK535" i="1"/>
  <c r="AW535" i="1"/>
  <c r="D536" i="23"/>
  <c r="C610" i="28"/>
  <c r="C617" i="28" s="1"/>
  <c r="I538" i="23"/>
  <c r="B616" i="28"/>
  <c r="B542" i="21"/>
  <c r="B542" i="22"/>
  <c r="D613" i="28"/>
  <c r="J614" i="28"/>
  <c r="E611" i="28"/>
  <c r="BA540" i="1"/>
  <c r="AN540" i="1"/>
  <c r="G610" i="28"/>
  <c r="E536" i="23"/>
  <c r="G536" i="21"/>
  <c r="G536" i="22"/>
  <c r="M536" i="19"/>
  <c r="F538" i="21"/>
  <c r="J542" i="21"/>
  <c r="B535" i="19"/>
  <c r="B536" i="22" s="1"/>
  <c r="AE535" i="1"/>
  <c r="E537" i="22"/>
  <c r="M539" i="19"/>
  <c r="G539" i="21"/>
  <c r="E539" i="23"/>
  <c r="G539" i="22"/>
  <c r="G613" i="28"/>
  <c r="E540" i="21"/>
  <c r="E540" i="22"/>
  <c r="E614" i="28"/>
  <c r="E615" i="28"/>
  <c r="E541" i="21"/>
  <c r="E541" i="22"/>
  <c r="D538" i="23"/>
  <c r="O541" i="19"/>
  <c r="AO539" i="1"/>
  <c r="BA539" i="1"/>
  <c r="BA537" i="1"/>
  <c r="BG475" i="1"/>
  <c r="AG533" i="1"/>
  <c r="AS533" i="1"/>
  <c r="AU534" i="1"/>
  <c r="K529" i="19"/>
  <c r="AF528" i="1"/>
  <c r="AO528" i="1" s="1"/>
  <c r="AT530" i="1"/>
  <c r="AT529" i="1"/>
  <c r="AH533" i="1"/>
  <c r="AE532" i="1"/>
  <c r="AE530" i="1"/>
  <c r="AB529" i="1"/>
  <c r="F533" i="19"/>
  <c r="AQ534" i="1"/>
  <c r="AI530" i="1"/>
  <c r="AB532" i="1"/>
  <c r="AH530" i="1"/>
  <c r="AX532" i="1"/>
  <c r="AB528" i="1"/>
  <c r="AT531" i="1"/>
  <c r="Q530" i="1"/>
  <c r="R530" i="1" s="1"/>
  <c r="AG530" i="1"/>
  <c r="C530" i="22"/>
  <c r="AW532" i="1"/>
  <c r="L531" i="19"/>
  <c r="AR529" i="1"/>
  <c r="AT532" i="1"/>
  <c r="BH528" i="1"/>
  <c r="L535" i="19"/>
  <c r="BF532" i="1"/>
  <c r="AV533" i="1"/>
  <c r="BG534" i="1"/>
  <c r="BG528" i="1"/>
  <c r="BD528" i="1"/>
  <c r="AZ534" i="1"/>
  <c r="AZ533" i="1"/>
  <c r="BH532" i="1"/>
  <c r="BH530" i="1"/>
  <c r="BF528" i="1"/>
  <c r="G602" i="28"/>
  <c r="AG528" i="1"/>
  <c r="AR534" i="1"/>
  <c r="AL532" i="1"/>
  <c r="BC532" i="1"/>
  <c r="AQ530" i="1"/>
  <c r="AU530" i="1"/>
  <c r="AL529" i="1"/>
  <c r="AC528" i="1"/>
  <c r="C602" i="28"/>
  <c r="D533" i="19"/>
  <c r="AH534" i="1"/>
  <c r="AX533" i="1"/>
  <c r="AI533" i="1"/>
  <c r="AA531" i="1"/>
  <c r="E531" i="23"/>
  <c r="AH529" i="1"/>
  <c r="Q528" i="1"/>
  <c r="R528" i="1" s="1"/>
  <c r="Z534" i="1"/>
  <c r="AS534" i="1"/>
  <c r="AK532" i="1"/>
  <c r="Z531" i="1"/>
  <c r="BJ531" i="1"/>
  <c r="Z530" i="1"/>
  <c r="C529" i="23"/>
  <c r="BJ533" i="1"/>
  <c r="BB532" i="1"/>
  <c r="BE531" i="1"/>
  <c r="Q529" i="1"/>
  <c r="R529" i="1" s="1"/>
  <c r="BI529" i="1"/>
  <c r="BB528" i="1"/>
  <c r="BG532" i="1"/>
  <c r="R532" i="1"/>
  <c r="J532" i="21"/>
  <c r="C605" i="28"/>
  <c r="AX528" i="1"/>
  <c r="BJ528" i="1"/>
  <c r="AE529" i="1"/>
  <c r="BI533" i="1"/>
  <c r="AR528" i="1"/>
  <c r="L533" i="19"/>
  <c r="BH533" i="1"/>
  <c r="BC528" i="1"/>
  <c r="G535" i="22"/>
  <c r="G608" i="28"/>
  <c r="G535" i="21"/>
  <c r="M535" i="19"/>
  <c r="G605" i="28"/>
  <c r="F529" i="22"/>
  <c r="D529" i="23"/>
  <c r="C606" i="28"/>
  <c r="C533" i="22"/>
  <c r="C533" i="21"/>
  <c r="G534" i="21"/>
  <c r="G607" i="28"/>
  <c r="G534" i="22"/>
  <c r="C534" i="21"/>
  <c r="C607" i="28"/>
  <c r="C534" i="22"/>
  <c r="G606" i="28"/>
  <c r="G533" i="22"/>
  <c r="G533" i="21"/>
  <c r="M533" i="19"/>
  <c r="C535" i="22"/>
  <c r="C535" i="21"/>
  <c r="C608" i="28"/>
  <c r="AS531" i="1"/>
  <c r="G603" i="28"/>
  <c r="J529" i="19"/>
  <c r="B529" i="19"/>
  <c r="AI534" i="1"/>
  <c r="AW533" i="1"/>
  <c r="AQ533" i="1"/>
  <c r="AF532" i="1"/>
  <c r="AO532" i="1" s="1"/>
  <c r="BG531" i="1"/>
  <c r="AR531" i="1"/>
  <c r="BG529" i="1"/>
  <c r="C604" i="28"/>
  <c r="F530" i="21"/>
  <c r="BI534" i="1"/>
  <c r="BB534" i="1"/>
  <c r="AT533" i="1"/>
  <c r="AV532" i="1"/>
  <c r="AC532" i="1"/>
  <c r="BF531" i="1"/>
  <c r="AQ531" i="1"/>
  <c r="BF529" i="1"/>
  <c r="AG529" i="1"/>
  <c r="BJ529" i="1"/>
  <c r="AQ529" i="1"/>
  <c r="AW528" i="1"/>
  <c r="AL528" i="1"/>
  <c r="K533" i="19"/>
  <c r="J531" i="19"/>
  <c r="I532" i="21" s="1"/>
  <c r="B531" i="19"/>
  <c r="E530" i="19"/>
  <c r="H529" i="19"/>
  <c r="BG533" i="1"/>
  <c r="F529" i="21"/>
  <c r="BH534" i="1"/>
  <c r="BC531" i="1"/>
  <c r="AK531" i="1"/>
  <c r="BI530" i="1"/>
  <c r="BE529" i="1"/>
  <c r="AF529" i="1"/>
  <c r="AO529" i="1" s="1"/>
  <c r="AV528" i="1"/>
  <c r="AK528" i="1"/>
  <c r="AA528" i="1"/>
  <c r="J535" i="19"/>
  <c r="I536" i="22" s="1"/>
  <c r="F534" i="19"/>
  <c r="J533" i="19"/>
  <c r="B533" i="19"/>
  <c r="F532" i="19"/>
  <c r="L530" i="19"/>
  <c r="D530" i="19"/>
  <c r="C531" i="23"/>
  <c r="AG532" i="1"/>
  <c r="AF534" i="1"/>
  <c r="AO534" i="1" s="1"/>
  <c r="AR532" i="1"/>
  <c r="AS532" i="1"/>
  <c r="BB531" i="1"/>
  <c r="AJ531" i="1"/>
  <c r="AU531" i="1"/>
  <c r="AS530" i="1"/>
  <c r="AX529" i="1"/>
  <c r="AU528" i="1"/>
  <c r="AJ528" i="1"/>
  <c r="E534" i="19"/>
  <c r="E532" i="19"/>
  <c r="H531" i="19"/>
  <c r="K530" i="19"/>
  <c r="F530" i="22"/>
  <c r="F603" i="28"/>
  <c r="AQ528" i="1"/>
  <c r="BH529" i="1"/>
  <c r="AF533" i="1"/>
  <c r="AO533" i="1" s="1"/>
  <c r="BE532" i="1"/>
  <c r="AW531" i="1"/>
  <c r="AE531" i="1"/>
  <c r="BH531" i="1"/>
  <c r="AZ530" i="1"/>
  <c r="AR530" i="1"/>
  <c r="AW529" i="1"/>
  <c r="AT528" i="1"/>
  <c r="AH528" i="1"/>
  <c r="H535" i="19"/>
  <c r="L534" i="19"/>
  <c r="D534" i="19"/>
  <c r="H533" i="19"/>
  <c r="L532" i="19"/>
  <c r="D532" i="19"/>
  <c r="J530" i="19"/>
  <c r="B530" i="19"/>
  <c r="AE528" i="1"/>
  <c r="C529" i="22"/>
  <c r="AE534" i="1"/>
  <c r="Q533" i="1"/>
  <c r="R533" i="1" s="1"/>
  <c r="BD532" i="1"/>
  <c r="AV531" i="1"/>
  <c r="AV529" i="1"/>
  <c r="BE528" i="1"/>
  <c r="AS528" i="1"/>
  <c r="K534" i="19"/>
  <c r="F531" i="19"/>
  <c r="C530" i="21"/>
  <c r="G531" i="22"/>
  <c r="F602" i="28"/>
  <c r="G532" i="21"/>
  <c r="M529" i="19"/>
  <c r="G531" i="21"/>
  <c r="C529" i="21"/>
  <c r="C532" i="22"/>
  <c r="G530" i="22"/>
  <c r="I529" i="23"/>
  <c r="J532" i="22"/>
  <c r="H531" i="23"/>
  <c r="G604" i="28"/>
  <c r="C603" i="28"/>
  <c r="C532" i="21"/>
  <c r="C531" i="22"/>
  <c r="G529" i="22"/>
  <c r="G530" i="21"/>
  <c r="C531" i="21"/>
  <c r="G529" i="21"/>
  <c r="G532" i="22"/>
  <c r="E529" i="23"/>
  <c r="K605" i="28"/>
  <c r="I609" i="28"/>
  <c r="M531" i="19"/>
  <c r="Q534" i="1"/>
  <c r="R534" i="1" s="1"/>
  <c r="AU532" i="1"/>
  <c r="AH531" i="1"/>
  <c r="AX530" i="1"/>
  <c r="BF534" i="1"/>
  <c r="AW534" i="1"/>
  <c r="BD533" i="1"/>
  <c r="AU533" i="1"/>
  <c r="AK533" i="1"/>
  <c r="BJ532" i="1"/>
  <c r="AI532" i="1"/>
  <c r="AZ531" i="1"/>
  <c r="AG531" i="1"/>
  <c r="Q531" i="1"/>
  <c r="R531" i="1" s="1"/>
  <c r="BF530" i="1"/>
  <c r="AW530" i="1"/>
  <c r="BD529" i="1"/>
  <c r="AU529" i="1"/>
  <c r="AK529" i="1"/>
  <c r="AI528" i="1"/>
  <c r="AI531" i="1"/>
  <c r="AX534" i="1"/>
  <c r="BE533" i="1"/>
  <c r="BE534" i="1"/>
  <c r="AV534" i="1"/>
  <c r="AL534" i="1"/>
  <c r="BC533" i="1"/>
  <c r="AJ533" i="1"/>
  <c r="AA533" i="1"/>
  <c r="BI532" i="1"/>
  <c r="AH532" i="1"/>
  <c r="AX531" i="1"/>
  <c r="AF531" i="1"/>
  <c r="BE530" i="1"/>
  <c r="AV530" i="1"/>
  <c r="AL530" i="1"/>
  <c r="AC530" i="1"/>
  <c r="BC529" i="1"/>
  <c r="AJ529" i="1"/>
  <c r="AA529" i="1"/>
  <c r="BI528" i="1"/>
  <c r="AC533" i="1"/>
  <c r="AA532" i="1"/>
  <c r="BD534" i="1"/>
  <c r="AK534" i="1"/>
  <c r="AB534" i="1"/>
  <c r="BB533" i="1"/>
  <c r="AZ532" i="1"/>
  <c r="AQ532" i="1"/>
  <c r="BD530" i="1"/>
  <c r="AK530" i="1"/>
  <c r="AB530" i="1"/>
  <c r="BB529" i="1"/>
  <c r="AS529" i="1"/>
  <c r="AI529" i="1"/>
  <c r="AZ528" i="1"/>
  <c r="AG534" i="1"/>
  <c r="AE533" i="1"/>
  <c r="AL533" i="1"/>
  <c r="AJ532" i="1"/>
  <c r="BI531" i="1"/>
  <c r="AF530" i="1"/>
  <c r="BC534" i="1"/>
  <c r="AT534" i="1"/>
  <c r="AJ534" i="1"/>
  <c r="AR533" i="1"/>
  <c r="AL531" i="1"/>
  <c r="BC530" i="1"/>
  <c r="AJ530" i="1"/>
  <c r="BF533" i="1"/>
  <c r="BJ534" i="1"/>
  <c r="BD531" i="1"/>
  <c r="BJ530" i="1"/>
  <c r="BB530" i="1"/>
  <c r="AZ529" i="1"/>
  <c r="BE523" i="1"/>
  <c r="AQ523" i="1"/>
  <c r="AG527" i="1"/>
  <c r="AF524" i="1"/>
  <c r="BD527" i="1"/>
  <c r="AB527" i="1"/>
  <c r="AB522" i="1"/>
  <c r="AV521" i="1"/>
  <c r="F524" i="22"/>
  <c r="AQ525" i="1"/>
  <c r="AK521" i="1"/>
  <c r="AT522" i="1"/>
  <c r="BG521" i="1"/>
  <c r="AU524" i="1"/>
  <c r="BI524" i="1"/>
  <c r="K523" i="19"/>
  <c r="AL527" i="1"/>
  <c r="AF526" i="1"/>
  <c r="AO526" i="1" s="1"/>
  <c r="M527" i="19"/>
  <c r="BE522" i="1"/>
  <c r="AQ526" i="1"/>
  <c r="BB522" i="1"/>
  <c r="BH522" i="1"/>
  <c r="AI524" i="1"/>
  <c r="AK524" i="1"/>
  <c r="Z523" i="1"/>
  <c r="G594" i="28"/>
  <c r="AH527" i="1"/>
  <c r="AB526" i="1"/>
  <c r="AZ522" i="1"/>
  <c r="BI521" i="1"/>
  <c r="L525" i="19"/>
  <c r="BI523" i="1"/>
  <c r="AC522" i="1"/>
  <c r="AR522" i="1"/>
  <c r="J525" i="19"/>
  <c r="AX521" i="1"/>
  <c r="BG524" i="1"/>
  <c r="AR523" i="1"/>
  <c r="H524" i="19"/>
  <c r="BJ527" i="1"/>
  <c r="BF525" i="1"/>
  <c r="AI525" i="1"/>
  <c r="BB524" i="1"/>
  <c r="AA522" i="1"/>
  <c r="E523" i="21"/>
  <c r="AE522" i="1"/>
  <c r="BG526" i="1"/>
  <c r="BC526" i="1"/>
  <c r="AJ525" i="1"/>
  <c r="AH526" i="1"/>
  <c r="BG522" i="1"/>
  <c r="K527" i="19"/>
  <c r="AW521" i="1"/>
  <c r="BE526" i="1"/>
  <c r="AL526" i="1"/>
  <c r="BI525" i="1"/>
  <c r="AE525" i="1"/>
  <c r="AW524" i="1"/>
  <c r="C524" i="22"/>
  <c r="AI523" i="1"/>
  <c r="AU521" i="1"/>
  <c r="D527" i="19"/>
  <c r="J523" i="19"/>
  <c r="AC526" i="1"/>
  <c r="AI527" i="1"/>
  <c r="BF523" i="1"/>
  <c r="H528" i="19"/>
  <c r="E525" i="19"/>
  <c r="Q527" i="1"/>
  <c r="R527" i="1" s="1"/>
  <c r="BI527" i="1"/>
  <c r="BB526" i="1"/>
  <c r="AW525" i="1"/>
  <c r="AA525" i="1"/>
  <c r="AS525" i="1"/>
  <c r="F595" i="28"/>
  <c r="AJ521" i="1"/>
  <c r="D525" i="19"/>
  <c r="AR527" i="1"/>
  <c r="AZ526" i="1"/>
  <c r="AA526" i="1"/>
  <c r="AV525" i="1"/>
  <c r="AR525" i="1"/>
  <c r="AH524" i="1"/>
  <c r="BH524" i="1"/>
  <c r="BD523" i="1"/>
  <c r="BF522" i="1"/>
  <c r="Q522" i="1"/>
  <c r="R522" i="1" s="1"/>
  <c r="AI521" i="1"/>
  <c r="BH527" i="1"/>
  <c r="AX526" i="1"/>
  <c r="Q526" i="1"/>
  <c r="R526" i="1" s="1"/>
  <c r="AU525" i="1"/>
  <c r="C598" i="28"/>
  <c r="BH523" i="1"/>
  <c r="Z521" i="1"/>
  <c r="L527" i="19"/>
  <c r="H526" i="19"/>
  <c r="AE527" i="1"/>
  <c r="AV526" i="1"/>
  <c r="Z524" i="1"/>
  <c r="AL523" i="1"/>
  <c r="BJ526" i="1"/>
  <c r="AR526" i="1"/>
  <c r="AK525" i="1"/>
  <c r="BD524" i="1"/>
  <c r="AJ522" i="1"/>
  <c r="K525" i="19"/>
  <c r="B599" i="28"/>
  <c r="B598" i="28"/>
  <c r="C522" i="22"/>
  <c r="C522" i="21"/>
  <c r="J599" i="28"/>
  <c r="B527" i="21"/>
  <c r="H594" i="28"/>
  <c r="N522" i="19"/>
  <c r="H522" i="21"/>
  <c r="F525" i="21"/>
  <c r="I523" i="23"/>
  <c r="I527" i="21"/>
  <c r="C594" i="28"/>
  <c r="BB527" i="1"/>
  <c r="AX527" i="1"/>
  <c r="AF527" i="1"/>
  <c r="AO527" i="1" s="1"/>
  <c r="BB523" i="1"/>
  <c r="AH523" i="1"/>
  <c r="AL522" i="1"/>
  <c r="BF521" i="1"/>
  <c r="AG521" i="1"/>
  <c r="F528" i="22"/>
  <c r="F526" i="19"/>
  <c r="B526" i="22"/>
  <c r="E524" i="19"/>
  <c r="H523" i="19"/>
  <c r="L522" i="19"/>
  <c r="D522" i="19"/>
  <c r="AV527" i="1"/>
  <c r="AC527" i="1"/>
  <c r="BH526" i="1"/>
  <c r="AW526" i="1"/>
  <c r="AJ526" i="1"/>
  <c r="BE525" i="1"/>
  <c r="AZ523" i="1"/>
  <c r="AG523" i="1"/>
  <c r="BJ523" i="1"/>
  <c r="AE524" i="1"/>
  <c r="BE521" i="1"/>
  <c r="AS521" i="1"/>
  <c r="AF521" i="1"/>
  <c r="E528" i="19"/>
  <c r="H527" i="19"/>
  <c r="E526" i="19"/>
  <c r="L524" i="19"/>
  <c r="D524" i="19"/>
  <c r="G523" i="19"/>
  <c r="C523" i="23"/>
  <c r="AT527" i="1"/>
  <c r="AG526" i="1"/>
  <c r="BD525" i="1"/>
  <c r="AS524" i="1"/>
  <c r="AX523" i="1"/>
  <c r="AF523" i="1"/>
  <c r="AO523" i="1" s="1"/>
  <c r="BJ522" i="1"/>
  <c r="AX522" i="1"/>
  <c r="AG522" i="1"/>
  <c r="BD521" i="1"/>
  <c r="AR521" i="1"/>
  <c r="AE521" i="1"/>
  <c r="L528" i="19"/>
  <c r="D528" i="19"/>
  <c r="L526" i="19"/>
  <c r="D526" i="19"/>
  <c r="J522" i="19"/>
  <c r="B522" i="19"/>
  <c r="AQ527" i="1"/>
  <c r="Z527" i="1"/>
  <c r="BF526" i="1"/>
  <c r="AT526" i="1"/>
  <c r="AZ525" i="1"/>
  <c r="AH525" i="1"/>
  <c r="BJ524" i="1"/>
  <c r="AV523" i="1"/>
  <c r="AC523" i="1"/>
  <c r="AW522" i="1"/>
  <c r="AF522" i="1"/>
  <c r="AO522" i="1" s="1"/>
  <c r="AQ522" i="1"/>
  <c r="AQ521" i="1"/>
  <c r="AC521" i="1"/>
  <c r="K526" i="19"/>
  <c r="G525" i="19"/>
  <c r="J524" i="19"/>
  <c r="B524" i="19"/>
  <c r="Q523" i="1"/>
  <c r="R523" i="1" s="1"/>
  <c r="BH521" i="1"/>
  <c r="C527" i="22"/>
  <c r="BE527" i="1"/>
  <c r="AS526" i="1"/>
  <c r="AE526" i="1"/>
  <c r="BJ525" i="1"/>
  <c r="AG525" i="1"/>
  <c r="AT523" i="1"/>
  <c r="AB523" i="1"/>
  <c r="AV522" i="1"/>
  <c r="BJ521" i="1"/>
  <c r="AZ521" i="1"/>
  <c r="AL521" i="1"/>
  <c r="AH521" i="1"/>
  <c r="J528" i="19"/>
  <c r="B528" i="19"/>
  <c r="I527" i="22"/>
  <c r="BH525" i="1"/>
  <c r="AT524" i="1"/>
  <c r="AS522" i="1"/>
  <c r="AZ527" i="1"/>
  <c r="BG525" i="1"/>
  <c r="AX524" i="1"/>
  <c r="BC522" i="1"/>
  <c r="B527" i="22"/>
  <c r="C527" i="21"/>
  <c r="I601" i="28"/>
  <c r="M522" i="19"/>
  <c r="C526" i="21"/>
  <c r="C525" i="22"/>
  <c r="F528" i="21"/>
  <c r="B526" i="21"/>
  <c r="F524" i="21"/>
  <c r="F523" i="22"/>
  <c r="H522" i="22"/>
  <c r="G600" i="28"/>
  <c r="F596" i="28"/>
  <c r="G528" i="21"/>
  <c r="G527" i="22"/>
  <c r="C597" i="28"/>
  <c r="C595" i="28"/>
  <c r="O527" i="19"/>
  <c r="G527" i="21"/>
  <c r="C525" i="21"/>
  <c r="C528" i="22"/>
  <c r="E523" i="22"/>
  <c r="G522" i="22"/>
  <c r="F600" i="28"/>
  <c r="C599" i="28"/>
  <c r="F523" i="21"/>
  <c r="AO524" i="1"/>
  <c r="C528" i="21"/>
  <c r="C524" i="21"/>
  <c r="G522" i="21"/>
  <c r="C523" i="22"/>
  <c r="C596" i="28"/>
  <c r="F525" i="22"/>
  <c r="D523" i="23"/>
  <c r="C600" i="28"/>
  <c r="F597" i="28"/>
  <c r="C523" i="21"/>
  <c r="G528" i="22"/>
  <c r="C526" i="22"/>
  <c r="G599" i="28"/>
  <c r="E595" i="28"/>
  <c r="B523" i="23"/>
  <c r="BC525" i="1"/>
  <c r="AT525" i="1"/>
  <c r="AR524" i="1"/>
  <c r="BC521" i="1"/>
  <c r="AT521" i="1"/>
  <c r="AB521" i="1"/>
  <c r="BF527" i="1"/>
  <c r="AW527" i="1"/>
  <c r="BD526" i="1"/>
  <c r="AU526" i="1"/>
  <c r="AK526" i="1"/>
  <c r="BB525" i="1"/>
  <c r="AZ524" i="1"/>
  <c r="AQ524" i="1"/>
  <c r="AG524" i="1"/>
  <c r="Q524" i="1"/>
  <c r="R524" i="1" s="1"/>
  <c r="AW523" i="1"/>
  <c r="AE523" i="1"/>
  <c r="BD522" i="1"/>
  <c r="AU522" i="1"/>
  <c r="AK522" i="1"/>
  <c r="BB521" i="1"/>
  <c r="AU527" i="1"/>
  <c r="AK527" i="1"/>
  <c r="AI526" i="1"/>
  <c r="Q525" i="1"/>
  <c r="R525" i="1" s="1"/>
  <c r="BF524" i="1"/>
  <c r="AU523" i="1"/>
  <c r="AK523" i="1"/>
  <c r="AI522" i="1"/>
  <c r="Q521" i="1"/>
  <c r="R521" i="1" s="1"/>
  <c r="BC527" i="1"/>
  <c r="AJ527" i="1"/>
  <c r="AA527" i="1"/>
  <c r="BI526" i="1"/>
  <c r="AX525" i="1"/>
  <c r="AF525" i="1"/>
  <c r="BE524" i="1"/>
  <c r="AV524" i="1"/>
  <c r="AL524" i="1"/>
  <c r="BC523" i="1"/>
  <c r="AJ523" i="1"/>
  <c r="AA523" i="1"/>
  <c r="BI522" i="1"/>
  <c r="AH522" i="1"/>
  <c r="AS527" i="1"/>
  <c r="AB524" i="1"/>
  <c r="AS523" i="1"/>
  <c r="AL525" i="1"/>
  <c r="BC524" i="1"/>
  <c r="AJ524" i="1"/>
  <c r="BH518" i="1"/>
  <c r="BG515" i="1"/>
  <c r="AL520" i="1"/>
  <c r="AR520" i="1"/>
  <c r="AS519" i="1"/>
  <c r="BF519" i="1"/>
  <c r="BE515" i="1"/>
  <c r="Z516" i="1"/>
  <c r="BG518" i="1"/>
  <c r="AZ520" i="1"/>
  <c r="BB520" i="1"/>
  <c r="BH514" i="1"/>
  <c r="AG520" i="1"/>
  <c r="F586" i="28"/>
  <c r="BD518" i="1"/>
  <c r="AF516" i="1"/>
  <c r="AO516" i="1" s="1"/>
  <c r="BI515" i="1"/>
  <c r="BG519" i="1"/>
  <c r="BH517" i="1"/>
  <c r="C591" i="28"/>
  <c r="AW519" i="1"/>
  <c r="AW518" i="1"/>
  <c r="AB514" i="1"/>
  <c r="BI520" i="1"/>
  <c r="C515" i="22"/>
  <c r="L517" i="19"/>
  <c r="AX519" i="1"/>
  <c r="AF519" i="1"/>
  <c r="AO519" i="1" s="1"/>
  <c r="BE518" i="1"/>
  <c r="BH515" i="1"/>
  <c r="AJ514" i="1"/>
  <c r="BB517" i="1"/>
  <c r="AI516" i="1"/>
  <c r="L520" i="19"/>
  <c r="C518" i="21"/>
  <c r="AL515" i="1"/>
  <c r="G515" i="19"/>
  <c r="Q520" i="1"/>
  <c r="R520" i="1" s="1"/>
  <c r="AX514" i="1"/>
  <c r="AR518" i="1"/>
  <c r="AT514" i="1"/>
  <c r="L519" i="19"/>
  <c r="BF514" i="1"/>
  <c r="H517" i="19"/>
  <c r="C519" i="23"/>
  <c r="AW515" i="1"/>
  <c r="AL514" i="1"/>
  <c r="D517" i="19"/>
  <c r="AK518" i="1"/>
  <c r="BJ520" i="1"/>
  <c r="BI516" i="1"/>
  <c r="AF514" i="1"/>
  <c r="AO514" i="1" s="1"/>
  <c r="E521" i="19"/>
  <c r="G519" i="19"/>
  <c r="K516" i="19"/>
  <c r="C520" i="21"/>
  <c r="K515" i="19"/>
  <c r="BJ517" i="1"/>
  <c r="AX515" i="1"/>
  <c r="AI520" i="1"/>
  <c r="BI518" i="1"/>
  <c r="AG518" i="1"/>
  <c r="K520" i="19"/>
  <c r="AQ519" i="1"/>
  <c r="B520" i="19"/>
  <c r="G592" i="28"/>
  <c r="G521" i="21"/>
  <c r="BJ518" i="1"/>
  <c r="AJ518" i="1"/>
  <c r="J519" i="19"/>
  <c r="AA518" i="1"/>
  <c r="AE518" i="1"/>
  <c r="B519" i="19"/>
  <c r="AA515" i="1"/>
  <c r="J516" i="19"/>
  <c r="AQ515" i="1"/>
  <c r="B516" i="19"/>
  <c r="I515" i="23"/>
  <c r="K515" i="21"/>
  <c r="L586" i="28"/>
  <c r="D586" i="28"/>
  <c r="B515" i="23"/>
  <c r="D515" i="21"/>
  <c r="D515" i="22"/>
  <c r="M516" i="19"/>
  <c r="G521" i="22"/>
  <c r="E520" i="23"/>
  <c r="AU517" i="1"/>
  <c r="BI517" i="1"/>
  <c r="H518" i="19"/>
  <c r="AU518" i="1"/>
  <c r="BB516" i="1"/>
  <c r="F517" i="19"/>
  <c r="Q516" i="1"/>
  <c r="R516" i="1" s="1"/>
  <c r="AH517" i="1"/>
  <c r="AH516" i="1"/>
  <c r="H520" i="21"/>
  <c r="H520" i="22"/>
  <c r="H591" i="28"/>
  <c r="F520" i="23"/>
  <c r="AE519" i="1"/>
  <c r="Q519" i="1"/>
  <c r="R519" i="1" s="1"/>
  <c r="AH520" i="1"/>
  <c r="AT519" i="1"/>
  <c r="F520" i="19"/>
  <c r="BC519" i="1"/>
  <c r="AV515" i="1"/>
  <c r="B586" i="28"/>
  <c r="B515" i="21"/>
  <c r="B515" i="22"/>
  <c r="D591" i="28"/>
  <c r="D520" i="21"/>
  <c r="D520" i="22"/>
  <c r="C587" i="28"/>
  <c r="C516" i="22"/>
  <c r="C520" i="23"/>
  <c r="Z513" i="1"/>
  <c r="AK514" i="1"/>
  <c r="AW514" i="1"/>
  <c r="AV518" i="1"/>
  <c r="AI517" i="1"/>
  <c r="I593" i="28"/>
  <c r="C519" i="22"/>
  <c r="K521" i="19"/>
  <c r="Z520" i="1"/>
  <c r="C592" i="28"/>
  <c r="C521" i="21"/>
  <c r="C521" i="22"/>
  <c r="AH519" i="1"/>
  <c r="F519" i="19"/>
  <c r="BC518" i="1"/>
  <c r="AT518" i="1"/>
  <c r="C517" i="21"/>
  <c r="C588" i="28"/>
  <c r="C517" i="22"/>
  <c r="Q515" i="1"/>
  <c r="R515" i="1" s="1"/>
  <c r="BC515" i="1"/>
  <c r="F516" i="19"/>
  <c r="AT515" i="1"/>
  <c r="AB518" i="1"/>
  <c r="AL518" i="1"/>
  <c r="BG517" i="1"/>
  <c r="L518" i="19"/>
  <c r="BE517" i="1"/>
  <c r="D518" i="19"/>
  <c r="AR517" i="1"/>
  <c r="AJ517" i="1"/>
  <c r="J517" i="19"/>
  <c r="AE516" i="1"/>
  <c r="AQ516" i="1"/>
  <c r="AZ516" i="1"/>
  <c r="B517" i="19"/>
  <c r="AE515" i="1"/>
  <c r="H592" i="28"/>
  <c r="F519" i="23"/>
  <c r="G517" i="21"/>
  <c r="C516" i="21"/>
  <c r="G517" i="22"/>
  <c r="AA519" i="1"/>
  <c r="J520" i="19"/>
  <c r="AV519" i="1"/>
  <c r="BE519" i="1"/>
  <c r="C589" i="28"/>
  <c r="C518" i="22"/>
  <c r="C515" i="21"/>
  <c r="C586" i="28"/>
  <c r="BH520" i="1"/>
  <c r="C519" i="21"/>
  <c r="C590" i="28"/>
  <c r="O518" i="19"/>
  <c r="AG514" i="1"/>
  <c r="E515" i="19"/>
  <c r="AG515" i="1"/>
  <c r="BI514" i="1"/>
  <c r="AS515" i="1"/>
  <c r="AS514" i="1"/>
  <c r="K515" i="22"/>
  <c r="C515" i="23"/>
  <c r="AL519" i="1"/>
  <c r="AS518" i="1"/>
  <c r="AW517" i="1"/>
  <c r="AK517" i="1"/>
  <c r="AC515" i="1"/>
  <c r="BE514" i="1"/>
  <c r="AC514" i="1"/>
  <c r="AI514" i="1"/>
  <c r="L521" i="19"/>
  <c r="D521" i="19"/>
  <c r="K519" i="19"/>
  <c r="J515" i="19"/>
  <c r="F515" i="22"/>
  <c r="AG519" i="1"/>
  <c r="AS517" i="1"/>
  <c r="AE517" i="1"/>
  <c r="AG516" i="1"/>
  <c r="AZ515" i="1"/>
  <c r="BD514" i="1"/>
  <c r="AR514" i="1"/>
  <c r="G518" i="19"/>
  <c r="C520" i="22"/>
  <c r="BF518" i="1"/>
  <c r="BH516" i="1"/>
  <c r="BF515" i="1"/>
  <c r="BC514" i="1"/>
  <c r="AA514" i="1"/>
  <c r="AH514" i="1"/>
  <c r="J521" i="19"/>
  <c r="E520" i="19"/>
  <c r="L516" i="19"/>
  <c r="D516" i="19"/>
  <c r="H515" i="19"/>
  <c r="F515" i="21"/>
  <c r="H521" i="22"/>
  <c r="D515" i="23"/>
  <c r="AE520" i="1"/>
  <c r="H521" i="21"/>
  <c r="G588" i="28"/>
  <c r="AQ520" i="1"/>
  <c r="BH519" i="1"/>
  <c r="AZ519" i="1"/>
  <c r="AA517" i="1"/>
  <c r="AT517" i="1"/>
  <c r="AX516" i="1"/>
  <c r="AL516" i="1"/>
  <c r="AR516" i="1"/>
  <c r="AV514" i="1"/>
  <c r="K518" i="19"/>
  <c r="AF515" i="1"/>
  <c r="BG514" i="1"/>
  <c r="AU514" i="1"/>
  <c r="BJ514" i="1"/>
  <c r="AE514" i="1"/>
  <c r="F521" i="19"/>
  <c r="E519" i="19"/>
  <c r="B518" i="19"/>
  <c r="E517" i="19"/>
  <c r="H516" i="19"/>
  <c r="AX520" i="1"/>
  <c r="BF520" i="1"/>
  <c r="AW520" i="1"/>
  <c r="BD519" i="1"/>
  <c r="AU519" i="1"/>
  <c r="AK519" i="1"/>
  <c r="AB519" i="1"/>
  <c r="BB518" i="1"/>
  <c r="AI518" i="1"/>
  <c r="AZ517" i="1"/>
  <c r="AQ517" i="1"/>
  <c r="AG517" i="1"/>
  <c r="Q517" i="1"/>
  <c r="R517" i="1" s="1"/>
  <c r="BF516" i="1"/>
  <c r="AW516" i="1"/>
  <c r="BD515" i="1"/>
  <c r="AU515" i="1"/>
  <c r="AK515" i="1"/>
  <c r="AB515" i="1"/>
  <c r="BB514" i="1"/>
  <c r="BG520" i="1"/>
  <c r="AV520" i="1"/>
  <c r="AC520" i="1"/>
  <c r="AH518" i="1"/>
  <c r="AF517" i="1"/>
  <c r="BE516" i="1"/>
  <c r="BD520" i="1"/>
  <c r="AU520" i="1"/>
  <c r="AK520" i="1"/>
  <c r="AB520" i="1"/>
  <c r="BJ519" i="1"/>
  <c r="BB519" i="1"/>
  <c r="AI519" i="1"/>
  <c r="AZ518" i="1"/>
  <c r="AQ518" i="1"/>
  <c r="Q518" i="1"/>
  <c r="R518" i="1" s="1"/>
  <c r="BF517" i="1"/>
  <c r="BD516" i="1"/>
  <c r="AU516" i="1"/>
  <c r="AK516" i="1"/>
  <c r="AB516" i="1"/>
  <c r="BJ515" i="1"/>
  <c r="BB515" i="1"/>
  <c r="AI515" i="1"/>
  <c r="AZ514" i="1"/>
  <c r="AQ514" i="1"/>
  <c r="Q514" i="1"/>
  <c r="R514" i="1" s="1"/>
  <c r="AF520" i="1"/>
  <c r="BE520" i="1"/>
  <c r="AJ519" i="1"/>
  <c r="AX517" i="1"/>
  <c r="AV516" i="1"/>
  <c r="AC516" i="1"/>
  <c r="AJ515" i="1"/>
  <c r="BC520" i="1"/>
  <c r="AT520" i="1"/>
  <c r="AJ520" i="1"/>
  <c r="AA520" i="1"/>
  <c r="BI519" i="1"/>
  <c r="AR519" i="1"/>
  <c r="AX518" i="1"/>
  <c r="AF518" i="1"/>
  <c r="AV517" i="1"/>
  <c r="AL517" i="1"/>
  <c r="AC517" i="1"/>
  <c r="BC516" i="1"/>
  <c r="AT516" i="1"/>
  <c r="AJ516" i="1"/>
  <c r="AA516" i="1"/>
  <c r="AR515" i="1"/>
  <c r="AH515" i="1"/>
  <c r="AS520" i="1"/>
  <c r="BD517" i="1"/>
  <c r="AB517" i="1"/>
  <c r="BJ516" i="1"/>
  <c r="AS516" i="1"/>
  <c r="BC517" i="1"/>
  <c r="AH510" i="1"/>
  <c r="AS512" i="1"/>
  <c r="AC512" i="1"/>
  <c r="BB508" i="1"/>
  <c r="AQ512" i="1"/>
  <c r="AE510" i="1"/>
  <c r="BE511" i="1"/>
  <c r="AR509" i="1"/>
  <c r="F513" i="23"/>
  <c r="BG512" i="1"/>
  <c r="AF512" i="1"/>
  <c r="AO512" i="1" s="1"/>
  <c r="BG508" i="1"/>
  <c r="K513" i="19"/>
  <c r="AF511" i="1"/>
  <c r="AO511" i="1" s="1"/>
  <c r="AB507" i="1"/>
  <c r="AF507" i="1"/>
  <c r="AO507" i="1" s="1"/>
  <c r="BF512" i="1"/>
  <c r="R511" i="1"/>
  <c r="AH508" i="1"/>
  <c r="BD512" i="1"/>
  <c r="AE511" i="1"/>
  <c r="AT509" i="1"/>
  <c r="AH509" i="1"/>
  <c r="BG477" i="1"/>
  <c r="AG509" i="1"/>
  <c r="BF507" i="1"/>
  <c r="K512" i="19"/>
  <c r="BI508" i="1"/>
  <c r="AL507" i="1"/>
  <c r="J510" i="19"/>
  <c r="Q507" i="1"/>
  <c r="R507" i="1" s="1"/>
  <c r="AG507" i="1"/>
  <c r="D508" i="19"/>
  <c r="AZ511" i="1"/>
  <c r="BI511" i="1"/>
  <c r="Z510" i="1"/>
  <c r="BJ510" i="1"/>
  <c r="AF509" i="1"/>
  <c r="AO509" i="1" s="1"/>
  <c r="AX508" i="1"/>
  <c r="AQ508" i="1"/>
  <c r="AV512" i="1"/>
  <c r="AJ511" i="1"/>
  <c r="AR508" i="1"/>
  <c r="BG507" i="1"/>
  <c r="AU513" i="1"/>
  <c r="AL508" i="1"/>
  <c r="AJ507" i="1"/>
  <c r="AE507" i="1"/>
  <c r="BG509" i="1"/>
  <c r="AF508" i="1"/>
  <c r="AO508" i="1" s="1"/>
  <c r="AR507" i="1"/>
  <c r="AX509" i="1"/>
  <c r="Q508" i="1"/>
  <c r="R508" i="1" s="1"/>
  <c r="AC507" i="1"/>
  <c r="E508" i="19"/>
  <c r="J512" i="19"/>
  <c r="E510" i="22"/>
  <c r="F512" i="19"/>
  <c r="C511" i="22"/>
  <c r="B508" i="19"/>
  <c r="AQ513" i="1"/>
  <c r="BE512" i="1"/>
  <c r="AV511" i="1"/>
  <c r="AX511" i="1"/>
  <c r="AZ510" i="1"/>
  <c r="BH508" i="1"/>
  <c r="BB507" i="1"/>
  <c r="B511" i="19"/>
  <c r="F509" i="19"/>
  <c r="AI513" i="1"/>
  <c r="AU511" i="1"/>
  <c r="BB511" i="1"/>
  <c r="AB509" i="1"/>
  <c r="AE508" i="1"/>
  <c r="AX507" i="1"/>
  <c r="K510" i="19"/>
  <c r="AA513" i="1"/>
  <c r="AW507" i="1"/>
  <c r="BH511" i="1"/>
  <c r="AQ511" i="1"/>
  <c r="Q509" i="1"/>
  <c r="R509" i="1" s="1"/>
  <c r="AV508" i="1"/>
  <c r="F510" i="19"/>
  <c r="J508" i="19"/>
  <c r="BI513" i="1"/>
  <c r="AT511" i="1"/>
  <c r="AS508" i="1"/>
  <c r="BI512" i="1"/>
  <c r="BG511" i="1"/>
  <c r="AK511" i="1"/>
  <c r="AV510" i="1"/>
  <c r="AT508" i="1"/>
  <c r="B513" i="19"/>
  <c r="J511" i="19"/>
  <c r="BH513" i="1"/>
  <c r="AE512" i="1"/>
  <c r="BD511" i="1"/>
  <c r="AT510" i="1"/>
  <c r="AE509" i="1"/>
  <c r="F514" i="23"/>
  <c r="B510" i="19"/>
  <c r="I514" i="23"/>
  <c r="K514" i="21"/>
  <c r="L584" i="28"/>
  <c r="K514" i="22"/>
  <c r="D514" i="23"/>
  <c r="C512" i="21"/>
  <c r="C513" i="22"/>
  <c r="C582" i="28"/>
  <c r="C512" i="22"/>
  <c r="J584" i="28"/>
  <c r="I514" i="21"/>
  <c r="I514" i="22"/>
  <c r="G514" i="23"/>
  <c r="L579" i="28"/>
  <c r="I509" i="23"/>
  <c r="K509" i="21"/>
  <c r="K509" i="22"/>
  <c r="C509" i="23"/>
  <c r="G583" i="28"/>
  <c r="BI510" i="1"/>
  <c r="E511" i="19"/>
  <c r="AS510" i="1"/>
  <c r="AI510" i="1"/>
  <c r="BD509" i="1"/>
  <c r="AI509" i="1"/>
  <c r="AU509" i="1"/>
  <c r="H510" i="19"/>
  <c r="AU510" i="1"/>
  <c r="C584" i="28"/>
  <c r="C514" i="21"/>
  <c r="C514" i="22"/>
  <c r="K510" i="21"/>
  <c r="L580" i="28"/>
  <c r="K510" i="22"/>
  <c r="C509" i="21"/>
  <c r="C509" i="22"/>
  <c r="C579" i="28"/>
  <c r="C578" i="28"/>
  <c r="C508" i="21"/>
  <c r="C508" i="22"/>
  <c r="C513" i="21"/>
  <c r="H584" i="28"/>
  <c r="H514" i="21"/>
  <c r="H514" i="22"/>
  <c r="AT512" i="1"/>
  <c r="Q512" i="1"/>
  <c r="R512" i="1" s="1"/>
  <c r="AH512" i="1"/>
  <c r="BC512" i="1"/>
  <c r="F513" i="19"/>
  <c r="BB512" i="1"/>
  <c r="G512" i="21"/>
  <c r="G582" i="28"/>
  <c r="G512" i="22"/>
  <c r="O509" i="19"/>
  <c r="G509" i="23"/>
  <c r="I585" i="28"/>
  <c r="G514" i="21"/>
  <c r="G514" i="22"/>
  <c r="E514" i="23"/>
  <c r="G584" i="28"/>
  <c r="AB512" i="1"/>
  <c r="C581" i="28"/>
  <c r="C580" i="28"/>
  <c r="C510" i="21"/>
  <c r="C510" i="22"/>
  <c r="I513" i="23"/>
  <c r="AU508" i="1"/>
  <c r="H509" i="19"/>
  <c r="AI508" i="1"/>
  <c r="BC508" i="1"/>
  <c r="BI507" i="1"/>
  <c r="BC507" i="1"/>
  <c r="AU507" i="1"/>
  <c r="BD507" i="1"/>
  <c r="H508" i="19"/>
  <c r="D514" i="22"/>
  <c r="B514" i="23"/>
  <c r="C514" i="23"/>
  <c r="D584" i="28"/>
  <c r="C513" i="23"/>
  <c r="AC513" i="1"/>
  <c r="AX513" i="1"/>
  <c r="BG513" i="1"/>
  <c r="AR513" i="1"/>
  <c r="AF513" i="1"/>
  <c r="AO513" i="1" s="1"/>
  <c r="AZ513" i="1"/>
  <c r="BD513" i="1"/>
  <c r="D514" i="21"/>
  <c r="AT513" i="1"/>
  <c r="Q513" i="1"/>
  <c r="R513" i="1" s="1"/>
  <c r="AR512" i="1"/>
  <c r="BH512" i="1"/>
  <c r="BF511" i="1"/>
  <c r="AW510" i="1"/>
  <c r="AC510" i="1"/>
  <c r="AZ509" i="1"/>
  <c r="BJ508" i="1"/>
  <c r="AW508" i="1"/>
  <c r="BH507" i="1"/>
  <c r="AZ507" i="1"/>
  <c r="E514" i="19"/>
  <c r="L512" i="19"/>
  <c r="D512" i="19"/>
  <c r="D510" i="19"/>
  <c r="G509" i="19"/>
  <c r="K508" i="19"/>
  <c r="G513" i="21"/>
  <c r="C511" i="21"/>
  <c r="E510" i="21"/>
  <c r="G513" i="23"/>
  <c r="C583" i="28"/>
  <c r="K514" i="19"/>
  <c r="E580" i="28"/>
  <c r="AH513" i="1"/>
  <c r="AL512" i="1"/>
  <c r="BC511" i="1"/>
  <c r="AR511" i="1"/>
  <c r="AB511" i="1"/>
  <c r="BG510" i="1"/>
  <c r="AK510" i="1"/>
  <c r="BF508" i="1"/>
  <c r="AC508" i="1"/>
  <c r="BE507" i="1"/>
  <c r="AV507" i="1"/>
  <c r="AK507" i="1"/>
  <c r="AA507" i="1"/>
  <c r="F511" i="19"/>
  <c r="G511" i="22"/>
  <c r="E513" i="23"/>
  <c r="AG513" i="1"/>
  <c r="BJ512" i="1"/>
  <c r="AX512" i="1"/>
  <c r="AI512" i="1"/>
  <c r="BF510" i="1"/>
  <c r="AR510" i="1"/>
  <c r="AQ510" i="1"/>
  <c r="AQ509" i="1"/>
  <c r="BI509" i="1"/>
  <c r="BE508" i="1"/>
  <c r="AG508" i="1"/>
  <c r="E513" i="19"/>
  <c r="H512" i="19"/>
  <c r="K509" i="19"/>
  <c r="G511" i="21"/>
  <c r="AW512" i="1"/>
  <c r="AJ513" i="1"/>
  <c r="AG512" i="1"/>
  <c r="BE510" i="1"/>
  <c r="BH509" i="1"/>
  <c r="AL510" i="1"/>
  <c r="AT507" i="1"/>
  <c r="AH507" i="1"/>
  <c r="L511" i="19"/>
  <c r="D511" i="19"/>
  <c r="B509" i="19"/>
  <c r="G581" i="28"/>
  <c r="AB513" i="1"/>
  <c r="BD510" i="1"/>
  <c r="G513" i="22"/>
  <c r="BB510" i="1"/>
  <c r="BH510" i="1"/>
  <c r="AJ509" i="1"/>
  <c r="AQ507" i="1"/>
  <c r="M512" i="19"/>
  <c r="M510" i="19"/>
  <c r="BF513" i="1"/>
  <c r="AW513" i="1"/>
  <c r="AE513" i="1"/>
  <c r="AU512" i="1"/>
  <c r="AK512" i="1"/>
  <c r="BJ511" i="1"/>
  <c r="AS511" i="1"/>
  <c r="AI511" i="1"/>
  <c r="AG510" i="1"/>
  <c r="Q510" i="1"/>
  <c r="R510" i="1" s="1"/>
  <c r="BF509" i="1"/>
  <c r="AW509" i="1"/>
  <c r="BD508" i="1"/>
  <c r="AK508" i="1"/>
  <c r="BJ507" i="1"/>
  <c r="AS507" i="1"/>
  <c r="AI507" i="1"/>
  <c r="BE513" i="1"/>
  <c r="AV513" i="1"/>
  <c r="AL513" i="1"/>
  <c r="AJ512" i="1"/>
  <c r="AA512" i="1"/>
  <c r="AH511" i="1"/>
  <c r="AX510" i="1"/>
  <c r="AF510" i="1"/>
  <c r="BE509" i="1"/>
  <c r="AV509" i="1"/>
  <c r="AL509" i="1"/>
  <c r="AC509" i="1"/>
  <c r="AJ508" i="1"/>
  <c r="AA508" i="1"/>
  <c r="AG511" i="1"/>
  <c r="AK509" i="1"/>
  <c r="BC513" i="1"/>
  <c r="BC509" i="1"/>
  <c r="AK513" i="1"/>
  <c r="BJ513" i="1"/>
  <c r="BB513" i="1"/>
  <c r="AS513" i="1"/>
  <c r="AZ512" i="1"/>
  <c r="AW511" i="1"/>
  <c r="AB510" i="1"/>
  <c r="BJ509" i="1"/>
  <c r="BB509" i="1"/>
  <c r="AS509" i="1"/>
  <c r="AZ508" i="1"/>
  <c r="AL511" i="1"/>
  <c r="BC510" i="1"/>
  <c r="AJ510" i="1"/>
  <c r="C502" i="22"/>
  <c r="AW501" i="1"/>
  <c r="N503" i="19"/>
  <c r="BB502" i="1"/>
  <c r="AZ501" i="1"/>
  <c r="AJ506" i="1"/>
  <c r="AE506" i="1"/>
  <c r="BH504" i="1"/>
  <c r="AU506" i="1"/>
  <c r="Q500" i="1"/>
  <c r="R500" i="1" s="1"/>
  <c r="AB500" i="1"/>
  <c r="AT506" i="1"/>
  <c r="AF506" i="1"/>
  <c r="AB501" i="1"/>
  <c r="AB502" i="1"/>
  <c r="AG500" i="1"/>
  <c r="Q502" i="1"/>
  <c r="R502" i="1" s="1"/>
  <c r="AR500" i="1"/>
  <c r="BH500" i="1"/>
  <c r="AZ500" i="1"/>
  <c r="AT505" i="1"/>
  <c r="AR503" i="1"/>
  <c r="BB500" i="1"/>
  <c r="H506" i="19"/>
  <c r="AT500" i="1"/>
  <c r="D504" i="19"/>
  <c r="AH501" i="1"/>
  <c r="AF500" i="1"/>
  <c r="AO500" i="1" s="1"/>
  <c r="AE503" i="1"/>
  <c r="AX505" i="1"/>
  <c r="AX504" i="1"/>
  <c r="AZ506" i="1"/>
  <c r="AW504" i="1"/>
  <c r="BJ503" i="1"/>
  <c r="AH502" i="1"/>
  <c r="Q501" i="1"/>
  <c r="R501" i="1" s="1"/>
  <c r="BH501" i="1"/>
  <c r="BF504" i="1"/>
  <c r="AG505" i="1"/>
  <c r="AK504" i="1"/>
  <c r="BD504" i="1"/>
  <c r="AA503" i="1"/>
  <c r="AZ502" i="1"/>
  <c r="AR505" i="1"/>
  <c r="AF504" i="1"/>
  <c r="AO504" i="1" s="1"/>
  <c r="BG506" i="1"/>
  <c r="Z506" i="1"/>
  <c r="AG506" i="1"/>
  <c r="AC504" i="1"/>
  <c r="AK503" i="1"/>
  <c r="D506" i="19"/>
  <c r="AX506" i="1"/>
  <c r="BG503" i="1"/>
  <c r="AG502" i="1"/>
  <c r="AR504" i="1"/>
  <c r="BF503" i="1"/>
  <c r="AF502" i="1"/>
  <c r="AO502" i="1" s="1"/>
  <c r="AE500" i="1"/>
  <c r="F507" i="19"/>
  <c r="L504" i="19"/>
  <c r="AV505" i="1"/>
  <c r="B506" i="19"/>
  <c r="BG505" i="1"/>
  <c r="AL505" i="1"/>
  <c r="BD505" i="1"/>
  <c r="BG504" i="1"/>
  <c r="AQ504" i="1"/>
  <c r="BE503" i="1"/>
  <c r="AZ503" i="1"/>
  <c r="AC500" i="1"/>
  <c r="E507" i="19"/>
  <c r="K504" i="19"/>
  <c r="BF505" i="1"/>
  <c r="AA504" i="1"/>
  <c r="AS503" i="1"/>
  <c r="BH502" i="1"/>
  <c r="AL501" i="1"/>
  <c r="BC500" i="1"/>
  <c r="D507" i="19"/>
  <c r="AW505" i="1"/>
  <c r="AV504" i="1"/>
  <c r="BG501" i="1"/>
  <c r="BE505" i="1"/>
  <c r="AF505" i="1"/>
  <c r="AO505" i="1" s="1"/>
  <c r="BE504" i="1"/>
  <c r="AU503" i="1"/>
  <c r="AL503" i="1"/>
  <c r="L506" i="19"/>
  <c r="AH500" i="1"/>
  <c r="AE504" i="1"/>
  <c r="L507" i="19"/>
  <c r="AA506" i="1"/>
  <c r="BB505" i="1"/>
  <c r="AE505" i="1"/>
  <c r="AZ504" i="1"/>
  <c r="AL504" i="1"/>
  <c r="AW503" i="1"/>
  <c r="J506" i="19"/>
  <c r="I577" i="28"/>
  <c r="E505" i="23"/>
  <c r="F501" i="23"/>
  <c r="N501" i="19"/>
  <c r="C575" i="28"/>
  <c r="C506" i="21"/>
  <c r="C503" i="22"/>
  <c r="C572" i="28"/>
  <c r="C507" i="22"/>
  <c r="C576" i="28"/>
  <c r="F503" i="23"/>
  <c r="H572" i="28"/>
  <c r="H503" i="21"/>
  <c r="F502" i="21"/>
  <c r="F502" i="22"/>
  <c r="F571" i="28"/>
  <c r="O504" i="19"/>
  <c r="G572" i="28"/>
  <c r="G503" i="21"/>
  <c r="M503" i="19"/>
  <c r="G503" i="22"/>
  <c r="C503" i="21"/>
  <c r="E503" i="23"/>
  <c r="H502" i="21"/>
  <c r="H502" i="22"/>
  <c r="C507" i="21"/>
  <c r="F501" i="22"/>
  <c r="F570" i="28"/>
  <c r="F572" i="28"/>
  <c r="F503" i="21"/>
  <c r="F503" i="22"/>
  <c r="AR493" i="1"/>
  <c r="H507" i="19"/>
  <c r="AI506" i="1"/>
  <c r="BH505" i="1"/>
  <c r="G506" i="19"/>
  <c r="AH505" i="1"/>
  <c r="BB504" i="1"/>
  <c r="BC504" i="1"/>
  <c r="AT504" i="1"/>
  <c r="BB501" i="1"/>
  <c r="AR501" i="1"/>
  <c r="BD501" i="1"/>
  <c r="AF501" i="1"/>
  <c r="AO501" i="1" s="1"/>
  <c r="BE501" i="1"/>
  <c r="AQ500" i="1"/>
  <c r="E573" i="28"/>
  <c r="L502" i="19"/>
  <c r="G501" i="22"/>
  <c r="M501" i="19"/>
  <c r="G570" i="28"/>
  <c r="C506" i="22"/>
  <c r="AI502" i="1"/>
  <c r="AU502" i="1"/>
  <c r="BI501" i="1"/>
  <c r="E502" i="19"/>
  <c r="AG501" i="1"/>
  <c r="H503" i="22"/>
  <c r="G507" i="19"/>
  <c r="BH506" i="1"/>
  <c r="Q504" i="1"/>
  <c r="R504" i="1" s="1"/>
  <c r="AS504" i="1"/>
  <c r="AG504" i="1"/>
  <c r="AJ503" i="1"/>
  <c r="AX501" i="1"/>
  <c r="Z501" i="1"/>
  <c r="BF501" i="1"/>
  <c r="I501" i="23"/>
  <c r="C501" i="23"/>
  <c r="K502" i="19"/>
  <c r="B574" i="28"/>
  <c r="B505" i="21"/>
  <c r="B505" i="22"/>
  <c r="AT503" i="1"/>
  <c r="AH503" i="1"/>
  <c r="F504" i="19"/>
  <c r="BB503" i="1"/>
  <c r="AE502" i="1"/>
  <c r="B503" i="19"/>
  <c r="AQ502" i="1"/>
  <c r="G502" i="21"/>
  <c r="G502" i="22"/>
  <c r="G571" i="28"/>
  <c r="AI501" i="1"/>
  <c r="BD500" i="1"/>
  <c r="AU500" i="1"/>
  <c r="BB506" i="1"/>
  <c r="AH506" i="1"/>
  <c r="Q506" i="1"/>
  <c r="R506" i="1" s="1"/>
  <c r="I505" i="23"/>
  <c r="B505" i="23"/>
  <c r="C505" i="23"/>
  <c r="E504" i="22"/>
  <c r="H501" i="23"/>
  <c r="C570" i="28"/>
  <c r="C501" i="21"/>
  <c r="C501" i="22"/>
  <c r="F505" i="19"/>
  <c r="C573" i="28"/>
  <c r="C504" i="21"/>
  <c r="C504" i="22"/>
  <c r="G501" i="21"/>
  <c r="E501" i="23"/>
  <c r="G505" i="23"/>
  <c r="I505" i="21"/>
  <c r="J574" i="28"/>
  <c r="I505" i="22"/>
  <c r="BH503" i="1"/>
  <c r="G504" i="19"/>
  <c r="C571" i="28"/>
  <c r="C502" i="21"/>
  <c r="AA502" i="1"/>
  <c r="AV503" i="1"/>
  <c r="J503" i="19"/>
  <c r="D503" i="23"/>
  <c r="H571" i="28"/>
  <c r="C574" i="28"/>
  <c r="C505" i="21"/>
  <c r="C505" i="22"/>
  <c r="BI503" i="1"/>
  <c r="AI503" i="1"/>
  <c r="H504" i="19"/>
  <c r="BD503" i="1"/>
  <c r="C503" i="23"/>
  <c r="J501" i="19"/>
  <c r="BE500" i="1"/>
  <c r="AJ500" i="1"/>
  <c r="AA500" i="1"/>
  <c r="AV500" i="1"/>
  <c r="AV501" i="1"/>
  <c r="B501" i="19"/>
  <c r="AQ501" i="1"/>
  <c r="AE501" i="1"/>
  <c r="E505" i="19"/>
  <c r="D502" i="19"/>
  <c r="F501" i="21"/>
  <c r="D501" i="23"/>
  <c r="AQ506" i="1"/>
  <c r="BI506" i="1"/>
  <c r="AU504" i="1"/>
  <c r="AJ504" i="1"/>
  <c r="AQ503" i="1"/>
  <c r="Z503" i="1"/>
  <c r="AX502" i="1"/>
  <c r="BJ501" i="1"/>
  <c r="AX500" i="1"/>
  <c r="AL500" i="1"/>
  <c r="AR506" i="1"/>
  <c r="BC505" i="1"/>
  <c r="AQ505" i="1"/>
  <c r="Q505" i="1"/>
  <c r="R505" i="1" s="1"/>
  <c r="BI505" i="1"/>
  <c r="Z502" i="1"/>
  <c r="AT501" i="1"/>
  <c r="AK500" i="1"/>
  <c r="F506" i="19"/>
  <c r="K505" i="19"/>
  <c r="L503" i="19"/>
  <c r="E504" i="21"/>
  <c r="AT502" i="1"/>
  <c r="BI502" i="1"/>
  <c r="BG500" i="1"/>
  <c r="AS500" i="1"/>
  <c r="E506" i="19"/>
  <c r="K503" i="19"/>
  <c r="AZ505" i="1"/>
  <c r="AR502" i="1"/>
  <c r="BC501" i="1"/>
  <c r="AI505" i="1"/>
  <c r="AW500" i="1"/>
  <c r="K506" i="19"/>
  <c r="H505" i="19"/>
  <c r="BF506" i="1"/>
  <c r="AW506" i="1"/>
  <c r="AU505" i="1"/>
  <c r="AK505" i="1"/>
  <c r="BJ504" i="1"/>
  <c r="AI504" i="1"/>
  <c r="AG503" i="1"/>
  <c r="Q503" i="1"/>
  <c r="R503" i="1" s="1"/>
  <c r="BF502" i="1"/>
  <c r="AW502" i="1"/>
  <c r="AU501" i="1"/>
  <c r="AK501" i="1"/>
  <c r="BJ500" i="1"/>
  <c r="AI500" i="1"/>
  <c r="Z500" i="1"/>
  <c r="BE506" i="1"/>
  <c r="AV506" i="1"/>
  <c r="AL506" i="1"/>
  <c r="AJ505" i="1"/>
  <c r="AA505" i="1"/>
  <c r="BI504" i="1"/>
  <c r="AH504" i="1"/>
  <c r="AX503" i="1"/>
  <c r="AF503" i="1"/>
  <c r="BE502" i="1"/>
  <c r="AV502" i="1"/>
  <c r="AL502" i="1"/>
  <c r="AC502" i="1"/>
  <c r="AJ501" i="1"/>
  <c r="AA501" i="1"/>
  <c r="BI500" i="1"/>
  <c r="BD506" i="1"/>
  <c r="AK506" i="1"/>
  <c r="BJ505" i="1"/>
  <c r="AS505" i="1"/>
  <c r="BD502" i="1"/>
  <c r="AK502" i="1"/>
  <c r="AS501" i="1"/>
  <c r="BC506" i="1"/>
  <c r="BC502" i="1"/>
  <c r="AJ502" i="1"/>
  <c r="AS506" i="1"/>
  <c r="BJ506" i="1"/>
  <c r="BJ502" i="1"/>
  <c r="AS502" i="1"/>
  <c r="BF500" i="1"/>
  <c r="BC503" i="1"/>
  <c r="BI493" i="1"/>
  <c r="AS497" i="1"/>
  <c r="AK494" i="1"/>
  <c r="BF493" i="1"/>
  <c r="BG485" i="1"/>
  <c r="AB494" i="1"/>
  <c r="AT495" i="1"/>
  <c r="BG493" i="1"/>
  <c r="BH496" i="1"/>
  <c r="AB495" i="1"/>
  <c r="AJ494" i="1"/>
  <c r="AQ494" i="1"/>
  <c r="AS498" i="1"/>
  <c r="AF493" i="1"/>
  <c r="AO493" i="1" s="1"/>
  <c r="BI497" i="1"/>
  <c r="AW494" i="1"/>
  <c r="Z493" i="1"/>
  <c r="AW499" i="1"/>
  <c r="AE499" i="1"/>
  <c r="BG495" i="1"/>
  <c r="AB493" i="1"/>
  <c r="AG493" i="1"/>
  <c r="BI496" i="1"/>
  <c r="AT496" i="1"/>
  <c r="Q495" i="1"/>
  <c r="R495" i="1" s="1"/>
  <c r="AG495" i="1"/>
  <c r="AB499" i="1"/>
  <c r="AR499" i="1"/>
  <c r="BJ496" i="1"/>
  <c r="BJ499" i="1"/>
  <c r="AR497" i="1"/>
  <c r="AU496" i="1"/>
  <c r="AL499" i="1"/>
  <c r="BF497" i="1"/>
  <c r="AW498" i="1"/>
  <c r="AQ497" i="1"/>
  <c r="AJ498" i="1"/>
  <c r="AE497" i="1"/>
  <c r="F495" i="23"/>
  <c r="L498" i="19"/>
  <c r="B498" i="23"/>
  <c r="BB493" i="1"/>
  <c r="AT494" i="1"/>
  <c r="AR486" i="1"/>
  <c r="AR498" i="1"/>
  <c r="BG497" i="1"/>
  <c r="AJ497" i="1"/>
  <c r="AZ496" i="1"/>
  <c r="AX495" i="1"/>
  <c r="BJ495" i="1"/>
  <c r="AE496" i="1"/>
  <c r="AS494" i="1"/>
  <c r="AC493" i="1"/>
  <c r="BH493" i="1"/>
  <c r="AL498" i="1"/>
  <c r="BF494" i="1"/>
  <c r="AR494" i="1"/>
  <c r="AZ499" i="1"/>
  <c r="BG498" i="1"/>
  <c r="AF498" i="1"/>
  <c r="AO498" i="1" s="1"/>
  <c r="BB497" i="1"/>
  <c r="AA497" i="1"/>
  <c r="AS496" i="1"/>
  <c r="AH495" i="1"/>
  <c r="BI495" i="1"/>
  <c r="BD494" i="1"/>
  <c r="AL494" i="1"/>
  <c r="L496" i="19"/>
  <c r="AT499" i="1"/>
  <c r="BI499" i="1"/>
  <c r="BF498" i="1"/>
  <c r="AC498" i="1"/>
  <c r="R498" i="1"/>
  <c r="AZ497" i="1"/>
  <c r="BE497" i="1"/>
  <c r="AI496" i="1"/>
  <c r="AF495" i="1"/>
  <c r="AO495" i="1" s="1"/>
  <c r="BC494" i="1"/>
  <c r="AG494" i="1"/>
  <c r="AH499" i="1"/>
  <c r="BB498" i="1"/>
  <c r="AB498" i="1"/>
  <c r="AV497" i="1"/>
  <c r="BD496" i="1"/>
  <c r="BB494" i="1"/>
  <c r="AC494" i="1"/>
  <c r="BH494" i="1"/>
  <c r="BD493" i="1"/>
  <c r="AK496" i="1"/>
  <c r="AX494" i="1"/>
  <c r="Q499" i="1"/>
  <c r="R499" i="1" s="1"/>
  <c r="AT498" i="1"/>
  <c r="AR495" i="1"/>
  <c r="Q494" i="1"/>
  <c r="R494" i="1" s="1"/>
  <c r="E499" i="21"/>
  <c r="E567" i="28"/>
  <c r="E499" i="22"/>
  <c r="C498" i="21"/>
  <c r="C566" i="28"/>
  <c r="C498" i="22"/>
  <c r="F496" i="21"/>
  <c r="F564" i="28"/>
  <c r="F496" i="22"/>
  <c r="D496" i="23"/>
  <c r="H494" i="23"/>
  <c r="C562" i="28"/>
  <c r="C494" i="21"/>
  <c r="C494" i="22"/>
  <c r="I499" i="23"/>
  <c r="C499" i="23"/>
  <c r="D499" i="21"/>
  <c r="D567" i="28"/>
  <c r="D499" i="22"/>
  <c r="G498" i="23"/>
  <c r="O498" i="19"/>
  <c r="B498" i="21"/>
  <c r="B566" i="28"/>
  <c r="B498" i="22"/>
  <c r="C565" i="28"/>
  <c r="C497" i="22"/>
  <c r="C497" i="21"/>
  <c r="F563" i="28"/>
  <c r="F495" i="22"/>
  <c r="D495" i="23"/>
  <c r="F495" i="21"/>
  <c r="B494" i="21"/>
  <c r="B562" i="28"/>
  <c r="B494" i="22"/>
  <c r="C567" i="28"/>
  <c r="C499" i="21"/>
  <c r="C499" i="22"/>
  <c r="E495" i="21"/>
  <c r="E563" i="28"/>
  <c r="E495" i="22"/>
  <c r="C496" i="21"/>
  <c r="C564" i="28"/>
  <c r="C496" i="22"/>
  <c r="I495" i="23"/>
  <c r="L563" i="28"/>
  <c r="K495" i="22"/>
  <c r="K495" i="21"/>
  <c r="C495" i="23"/>
  <c r="D495" i="21"/>
  <c r="D563" i="28"/>
  <c r="D495" i="22"/>
  <c r="G500" i="21"/>
  <c r="G568" i="28"/>
  <c r="G500" i="22"/>
  <c r="C568" i="28"/>
  <c r="C500" i="22"/>
  <c r="C500" i="21"/>
  <c r="C495" i="21"/>
  <c r="C563" i="28"/>
  <c r="C495" i="22"/>
  <c r="N499" i="19"/>
  <c r="F499" i="23"/>
  <c r="F562" i="28"/>
  <c r="D494" i="23"/>
  <c r="F494" i="21"/>
  <c r="F494" i="22"/>
  <c r="I569" i="28"/>
  <c r="E496" i="23"/>
  <c r="I494" i="23"/>
  <c r="B494" i="23"/>
  <c r="C494" i="23"/>
  <c r="D564" i="28"/>
  <c r="BD498" i="1"/>
  <c r="AK497" i="1"/>
  <c r="AR496" i="1"/>
  <c r="AZ495" i="1"/>
  <c r="BC493" i="1"/>
  <c r="AT493" i="1"/>
  <c r="AJ493" i="1"/>
  <c r="F498" i="19"/>
  <c r="J497" i="19"/>
  <c r="J495" i="19"/>
  <c r="B495" i="19"/>
  <c r="G494" i="19"/>
  <c r="K500" i="19"/>
  <c r="BG499" i="1"/>
  <c r="BH499" i="1"/>
  <c r="BC498" i="1"/>
  <c r="AQ496" i="1"/>
  <c r="AS493" i="1"/>
  <c r="E496" i="19"/>
  <c r="J500" i="19"/>
  <c r="D496" i="21"/>
  <c r="AX499" i="1"/>
  <c r="AX498" i="1"/>
  <c r="AG498" i="1"/>
  <c r="BJ497" i="1"/>
  <c r="AU497" i="1"/>
  <c r="BH497" i="1"/>
  <c r="BG496" i="1"/>
  <c r="Z496" i="1"/>
  <c r="AG497" i="1"/>
  <c r="AQ495" i="1"/>
  <c r="BG494" i="1"/>
  <c r="AV494" i="1"/>
  <c r="AF494" i="1"/>
  <c r="AO494" i="1" s="1"/>
  <c r="BJ493" i="1"/>
  <c r="AZ493" i="1"/>
  <c r="AQ493" i="1"/>
  <c r="AE493" i="1"/>
  <c r="F499" i="19"/>
  <c r="K498" i="19"/>
  <c r="G497" i="19"/>
  <c r="K496" i="19"/>
  <c r="G495" i="19"/>
  <c r="H500" i="19"/>
  <c r="AI499" i="1"/>
  <c r="AT497" i="1"/>
  <c r="AH498" i="1"/>
  <c r="BB496" i="1"/>
  <c r="AE494" i="1"/>
  <c r="AI495" i="1"/>
  <c r="AX493" i="1"/>
  <c r="M499" i="19"/>
  <c r="F497" i="19"/>
  <c r="J496" i="19"/>
  <c r="B496" i="19"/>
  <c r="C498" i="23"/>
  <c r="C496" i="23"/>
  <c r="N495" i="19"/>
  <c r="BG486" i="1"/>
  <c r="AQ499" i="1"/>
  <c r="AV498" i="1"/>
  <c r="AE498" i="1"/>
  <c r="BH498" i="1"/>
  <c r="BE494" i="1"/>
  <c r="AW493" i="1"/>
  <c r="E497" i="19"/>
  <c r="J494" i="19"/>
  <c r="E499" i="23"/>
  <c r="BD497" i="1"/>
  <c r="BE493" i="1"/>
  <c r="AV493" i="1"/>
  <c r="AL493" i="1"/>
  <c r="AH493" i="1"/>
  <c r="K499" i="19"/>
  <c r="H498" i="19"/>
  <c r="L497" i="19"/>
  <c r="D497" i="19"/>
  <c r="H496" i="19"/>
  <c r="E500" i="19"/>
  <c r="AF499" i="1"/>
  <c r="BE498" i="1"/>
  <c r="BC497" i="1"/>
  <c r="AU493" i="1"/>
  <c r="AK493" i="1"/>
  <c r="J499" i="19"/>
  <c r="B499" i="19"/>
  <c r="G498" i="19"/>
  <c r="K497" i="19"/>
  <c r="K495" i="19"/>
  <c r="H494" i="19"/>
  <c r="L500" i="19"/>
  <c r="D500" i="19"/>
  <c r="D496" i="22"/>
  <c r="AG499" i="1"/>
  <c r="AK498" i="1"/>
  <c r="BF495" i="1"/>
  <c r="AI493" i="1"/>
  <c r="AV499" i="1"/>
  <c r="AH497" i="1"/>
  <c r="AX496" i="1"/>
  <c r="AV495" i="1"/>
  <c r="AA494" i="1"/>
  <c r="BD499" i="1"/>
  <c r="AU499" i="1"/>
  <c r="AK499" i="1"/>
  <c r="BJ498" i="1"/>
  <c r="AI498" i="1"/>
  <c r="Z498" i="1"/>
  <c r="Q497" i="1"/>
  <c r="R497" i="1" s="1"/>
  <c r="BF496" i="1"/>
  <c r="AW496" i="1"/>
  <c r="BD495" i="1"/>
  <c r="AU495" i="1"/>
  <c r="AK495" i="1"/>
  <c r="BJ494" i="1"/>
  <c r="AI494" i="1"/>
  <c r="Z494" i="1"/>
  <c r="Q493" i="1"/>
  <c r="R493" i="1" s="1"/>
  <c r="Q496" i="1"/>
  <c r="R496" i="1" s="1"/>
  <c r="AE495" i="1"/>
  <c r="BE499" i="1"/>
  <c r="AA498" i="1"/>
  <c r="AF496" i="1"/>
  <c r="BC499" i="1"/>
  <c r="AJ499" i="1"/>
  <c r="AA499" i="1"/>
  <c r="BI498" i="1"/>
  <c r="AX497" i="1"/>
  <c r="AF497" i="1"/>
  <c r="BE496" i="1"/>
  <c r="AV496" i="1"/>
  <c r="AL496" i="1"/>
  <c r="BC495" i="1"/>
  <c r="AJ495" i="1"/>
  <c r="AA495" i="1"/>
  <c r="BI494" i="1"/>
  <c r="AH494" i="1"/>
  <c r="AG496" i="1"/>
  <c r="AW495" i="1"/>
  <c r="AU494" i="1"/>
  <c r="AC499" i="1"/>
  <c r="AL495" i="1"/>
  <c r="BB499" i="1"/>
  <c r="AS499" i="1"/>
  <c r="AZ498" i="1"/>
  <c r="AQ498" i="1"/>
  <c r="AW497" i="1"/>
  <c r="AB496" i="1"/>
  <c r="BB495" i="1"/>
  <c r="AS495" i="1"/>
  <c r="AZ494" i="1"/>
  <c r="BH495" i="1"/>
  <c r="AH496" i="1"/>
  <c r="BF499" i="1"/>
  <c r="AU498" i="1"/>
  <c r="AI497" i="1"/>
  <c r="BE495" i="1"/>
  <c r="AL497" i="1"/>
  <c r="BC496" i="1"/>
  <c r="AJ496" i="1"/>
  <c r="BF489" i="1"/>
  <c r="AF490" i="1"/>
  <c r="AO490" i="1" s="1"/>
  <c r="BG490" i="1"/>
  <c r="AE489" i="1"/>
  <c r="AQ491" i="1"/>
  <c r="BB490" i="1"/>
  <c r="AV489" i="1"/>
  <c r="AH491" i="1"/>
  <c r="AR491" i="1"/>
  <c r="AX488" i="1"/>
  <c r="AQ490" i="1"/>
  <c r="B489" i="23"/>
  <c r="AB486" i="1"/>
  <c r="AZ486" i="1"/>
  <c r="BH490" i="1"/>
  <c r="BI489" i="1"/>
  <c r="BJ486" i="1"/>
  <c r="BH491" i="1"/>
  <c r="AV490" i="1"/>
  <c r="AT490" i="1"/>
  <c r="AK491" i="1"/>
  <c r="BH489" i="1"/>
  <c r="AV487" i="1"/>
  <c r="AE490" i="1"/>
  <c r="AR489" i="1"/>
  <c r="AB487" i="1"/>
  <c r="AB490" i="1"/>
  <c r="AR487" i="1"/>
  <c r="BF486" i="1"/>
  <c r="BH492" i="1"/>
  <c r="AB488" i="1"/>
  <c r="AG488" i="1"/>
  <c r="AR492" i="1"/>
  <c r="AZ490" i="1"/>
  <c r="AQ489" i="1"/>
  <c r="AA486" i="1"/>
  <c r="E554" i="28"/>
  <c r="AB492" i="1"/>
  <c r="Q492" i="1"/>
  <c r="R492" i="1" s="1"/>
  <c r="AC491" i="1"/>
  <c r="AX490" i="1"/>
  <c r="AA490" i="1"/>
  <c r="AG489" i="1"/>
  <c r="J555" i="28"/>
  <c r="BF491" i="1"/>
  <c r="AS490" i="1"/>
  <c r="BB491" i="1"/>
  <c r="BE486" i="1"/>
  <c r="AT486" i="1"/>
  <c r="AX492" i="1"/>
  <c r="AX491" i="1"/>
  <c r="BJ490" i="1"/>
  <c r="AJ490" i="1"/>
  <c r="AH487" i="1"/>
  <c r="BB486" i="1"/>
  <c r="BG492" i="1"/>
  <c r="BE491" i="1"/>
  <c r="AK490" i="1"/>
  <c r="AI489" i="1"/>
  <c r="AW488" i="1"/>
  <c r="AT487" i="1"/>
  <c r="L489" i="19"/>
  <c r="AW490" i="1"/>
  <c r="AI490" i="1"/>
  <c r="BG489" i="1"/>
  <c r="AS492" i="1"/>
  <c r="AW491" i="1"/>
  <c r="AS487" i="1"/>
  <c r="L491" i="19"/>
  <c r="AS491" i="1"/>
  <c r="BJ491" i="1"/>
  <c r="R490" i="1"/>
  <c r="AZ489" i="1"/>
  <c r="AK489" i="1"/>
  <c r="BE487" i="1"/>
  <c r="AQ486" i="1"/>
  <c r="AI486" i="1"/>
  <c r="K491" i="19"/>
  <c r="BD487" i="1"/>
  <c r="AE486" i="1"/>
  <c r="BH486" i="1"/>
  <c r="F487" i="19"/>
  <c r="BJ492" i="1"/>
  <c r="AL491" i="1"/>
  <c r="AR490" i="1"/>
  <c r="BG488" i="1"/>
  <c r="BC487" i="1"/>
  <c r="AQ487" i="1"/>
  <c r="G489" i="22"/>
  <c r="G556" i="28"/>
  <c r="E489" i="23"/>
  <c r="G489" i="21"/>
  <c r="B487" i="23"/>
  <c r="C487" i="23"/>
  <c r="C487" i="22"/>
  <c r="C487" i="21"/>
  <c r="C554" i="28"/>
  <c r="I561" i="28"/>
  <c r="G490" i="21"/>
  <c r="G490" i="22"/>
  <c r="G557" i="28"/>
  <c r="D559" i="28"/>
  <c r="C492" i="23"/>
  <c r="D492" i="21"/>
  <c r="D492" i="22"/>
  <c r="C489" i="21"/>
  <c r="C489" i="22"/>
  <c r="C556" i="28"/>
  <c r="C557" i="28"/>
  <c r="C490" i="22"/>
  <c r="C490" i="21"/>
  <c r="I489" i="21"/>
  <c r="I489" i="22"/>
  <c r="J556" i="28"/>
  <c r="G489" i="23"/>
  <c r="B489" i="21"/>
  <c r="B489" i="22"/>
  <c r="B556" i="28"/>
  <c r="B488" i="21"/>
  <c r="D489" i="23"/>
  <c r="C560" i="28"/>
  <c r="C493" i="21"/>
  <c r="C493" i="22"/>
  <c r="B557" i="28"/>
  <c r="B490" i="21"/>
  <c r="B490" i="22"/>
  <c r="C488" i="21"/>
  <c r="C555" i="28"/>
  <c r="C488" i="22"/>
  <c r="G491" i="23"/>
  <c r="I492" i="23"/>
  <c r="O487" i="19"/>
  <c r="I488" i="21"/>
  <c r="G487" i="23"/>
  <c r="C559" i="28"/>
  <c r="C492" i="21"/>
  <c r="C492" i="22"/>
  <c r="F492" i="23"/>
  <c r="N492" i="19"/>
  <c r="H489" i="21"/>
  <c r="H489" i="22"/>
  <c r="H556" i="28"/>
  <c r="F489" i="23"/>
  <c r="C491" i="22"/>
  <c r="AU492" i="1"/>
  <c r="BI491" i="1"/>
  <c r="AH492" i="1"/>
  <c r="AT489" i="1"/>
  <c r="AR488" i="1"/>
  <c r="BB487" i="1"/>
  <c r="AL487" i="1"/>
  <c r="R486" i="1"/>
  <c r="F492" i="19"/>
  <c r="B491" i="19"/>
  <c r="K489" i="19"/>
  <c r="L487" i="19"/>
  <c r="C491" i="21"/>
  <c r="AT492" i="1"/>
  <c r="BI492" i="1"/>
  <c r="BG491" i="1"/>
  <c r="AV491" i="1"/>
  <c r="AB491" i="1"/>
  <c r="AG491" i="1"/>
  <c r="Z489" i="1"/>
  <c r="AG490" i="1"/>
  <c r="AU488" i="1"/>
  <c r="AX487" i="1"/>
  <c r="AK487" i="1"/>
  <c r="BJ487" i="1"/>
  <c r="AX486" i="1"/>
  <c r="AK486" i="1"/>
  <c r="Z486" i="1"/>
  <c r="H493" i="19"/>
  <c r="F490" i="19"/>
  <c r="K487" i="19"/>
  <c r="C558" i="28"/>
  <c r="G492" i="19"/>
  <c r="AG492" i="1"/>
  <c r="AT491" i="1"/>
  <c r="BE490" i="1"/>
  <c r="BD489" i="1"/>
  <c r="AT488" i="1"/>
  <c r="BJ488" i="1"/>
  <c r="AW487" i="1"/>
  <c r="AW486" i="1"/>
  <c r="AJ486" i="1"/>
  <c r="H491" i="19"/>
  <c r="E490" i="19"/>
  <c r="F488" i="19"/>
  <c r="AW492" i="1"/>
  <c r="BC490" i="1"/>
  <c r="Q488" i="1"/>
  <c r="R488" i="1" s="1"/>
  <c r="J493" i="19"/>
  <c r="AU489" i="1"/>
  <c r="AH488" i="1"/>
  <c r="BG487" i="1"/>
  <c r="AG487" i="1"/>
  <c r="BI487" i="1"/>
  <c r="AV486" i="1"/>
  <c r="AH486" i="1"/>
  <c r="K492" i="19"/>
  <c r="G491" i="19"/>
  <c r="L490" i="19"/>
  <c r="D490" i="19"/>
  <c r="E488" i="19"/>
  <c r="E487" i="22"/>
  <c r="BD491" i="1"/>
  <c r="BI488" i="1"/>
  <c r="BF487" i="1"/>
  <c r="AF487" i="1"/>
  <c r="AO487" i="1" s="1"/>
  <c r="BH487" i="1"/>
  <c r="AG486" i="1"/>
  <c r="E493" i="19"/>
  <c r="J492" i="19"/>
  <c r="B492" i="19"/>
  <c r="F491" i="19"/>
  <c r="K490" i="19"/>
  <c r="L488" i="19"/>
  <c r="D488" i="19"/>
  <c r="H487" i="19"/>
  <c r="B488" i="22"/>
  <c r="AS488" i="1"/>
  <c r="H490" i="19"/>
  <c r="BC491" i="1"/>
  <c r="BH488" i="1"/>
  <c r="AF488" i="1"/>
  <c r="AO488" i="1" s="1"/>
  <c r="R487" i="1"/>
  <c r="AS486" i="1"/>
  <c r="AF486" i="1"/>
  <c r="L493" i="19"/>
  <c r="D493" i="19"/>
  <c r="E491" i="19"/>
  <c r="J490" i="19"/>
  <c r="K488" i="19"/>
  <c r="G487" i="19"/>
  <c r="E487" i="21"/>
  <c r="I488" i="22"/>
  <c r="C491" i="23"/>
  <c r="C489" i="23"/>
  <c r="B555" i="28"/>
  <c r="K493" i="19"/>
  <c r="E489" i="19"/>
  <c r="AU491" i="1"/>
  <c r="BF488" i="1"/>
  <c r="AZ492" i="1"/>
  <c r="AQ492" i="1"/>
  <c r="AE491" i="1"/>
  <c r="BD490" i="1"/>
  <c r="AU490" i="1"/>
  <c r="BJ489" i="1"/>
  <c r="BB489" i="1"/>
  <c r="AS489" i="1"/>
  <c r="AZ488" i="1"/>
  <c r="AQ488" i="1"/>
  <c r="AE487" i="1"/>
  <c r="BD486" i="1"/>
  <c r="AU486" i="1"/>
  <c r="AH489" i="1"/>
  <c r="BC486" i="1"/>
  <c r="Q489" i="1"/>
  <c r="R489" i="1" s="1"/>
  <c r="AE488" i="1"/>
  <c r="BE492" i="1"/>
  <c r="AV492" i="1"/>
  <c r="AL492" i="1"/>
  <c r="AJ491" i="1"/>
  <c r="AA491" i="1"/>
  <c r="BI490" i="1"/>
  <c r="AH490" i="1"/>
  <c r="AX489" i="1"/>
  <c r="AF489" i="1"/>
  <c r="BE488" i="1"/>
  <c r="AV488" i="1"/>
  <c r="AL488" i="1"/>
  <c r="AJ487" i="1"/>
  <c r="AA487" i="1"/>
  <c r="BI486" i="1"/>
  <c r="AU487" i="1"/>
  <c r="BD492" i="1"/>
  <c r="AK492" i="1"/>
  <c r="AI491" i="1"/>
  <c r="AW489" i="1"/>
  <c r="BD488" i="1"/>
  <c r="AK488" i="1"/>
  <c r="AI487" i="1"/>
  <c r="AE492" i="1"/>
  <c r="BC492" i="1"/>
  <c r="AJ492" i="1"/>
  <c r="AA492" i="1"/>
  <c r="BE489" i="1"/>
  <c r="AL489" i="1"/>
  <c r="BC488" i="1"/>
  <c r="AJ488" i="1"/>
  <c r="AA488" i="1"/>
  <c r="BB492" i="1"/>
  <c r="AI492" i="1"/>
  <c r="AZ491" i="1"/>
  <c r="Q491" i="1"/>
  <c r="R491" i="1" s="1"/>
  <c r="BF490" i="1"/>
  <c r="AB489" i="1"/>
  <c r="BB488" i="1"/>
  <c r="AI488" i="1"/>
  <c r="AZ487" i="1"/>
  <c r="AF492" i="1"/>
  <c r="BF492" i="1"/>
  <c r="AF491" i="1"/>
  <c r="AL490" i="1"/>
  <c r="BC489" i="1"/>
  <c r="AJ489" i="1"/>
  <c r="AL486" i="1"/>
  <c r="AL480" i="1"/>
  <c r="AE480" i="1"/>
  <c r="AG480" i="1"/>
  <c r="BI479" i="1"/>
  <c r="AE485" i="1"/>
  <c r="AU483" i="1"/>
  <c r="AQ481" i="1"/>
  <c r="BB484" i="1"/>
  <c r="AC480" i="1"/>
  <c r="AQ484" i="1"/>
  <c r="AU479" i="1"/>
  <c r="AE484" i="1"/>
  <c r="AS485" i="1"/>
  <c r="AT481" i="1"/>
  <c r="BE484" i="1"/>
  <c r="B551" i="28"/>
  <c r="BC483" i="1"/>
  <c r="AK485" i="1"/>
  <c r="AU482" i="1"/>
  <c r="AR481" i="1"/>
  <c r="AV484" i="1"/>
  <c r="BH484" i="1"/>
  <c r="BI484" i="1"/>
  <c r="BG483" i="1"/>
  <c r="G484" i="21"/>
  <c r="BB480" i="1"/>
  <c r="AT485" i="1"/>
  <c r="AL484" i="1"/>
  <c r="BF480" i="1"/>
  <c r="J483" i="19"/>
  <c r="AT482" i="1"/>
  <c r="AB483" i="1"/>
  <c r="AS482" i="1"/>
  <c r="BG480" i="1"/>
  <c r="E481" i="19"/>
  <c r="BH483" i="1"/>
  <c r="BE480" i="1"/>
  <c r="Z479" i="1"/>
  <c r="Z485" i="1"/>
  <c r="AZ484" i="1"/>
  <c r="AA483" i="1"/>
  <c r="Z482" i="1"/>
  <c r="AH481" i="1"/>
  <c r="AV480" i="1"/>
  <c r="AI481" i="1"/>
  <c r="BH479" i="1"/>
  <c r="AF479" i="1"/>
  <c r="AO479" i="1" s="1"/>
  <c r="L485" i="19"/>
  <c r="AR485" i="1"/>
  <c r="AX484" i="1"/>
  <c r="AZ483" i="1"/>
  <c r="BE482" i="1"/>
  <c r="AG481" i="1"/>
  <c r="BH480" i="1"/>
  <c r="BG479" i="1"/>
  <c r="K485" i="19"/>
  <c r="H483" i="19"/>
  <c r="J480" i="19"/>
  <c r="AW483" i="1"/>
  <c r="AW479" i="1"/>
  <c r="AJ483" i="1"/>
  <c r="AV479" i="1"/>
  <c r="J486" i="19"/>
  <c r="C480" i="22"/>
  <c r="BG484" i="1"/>
  <c r="AF484" i="1"/>
  <c r="AO484" i="1" s="1"/>
  <c r="BB482" i="1"/>
  <c r="BH481" i="1"/>
  <c r="AR475" i="1"/>
  <c r="BF484" i="1"/>
  <c r="AT484" i="1"/>
  <c r="AT483" i="1"/>
  <c r="AW482" i="1"/>
  <c r="AX481" i="1"/>
  <c r="AK479" i="1"/>
  <c r="L481" i="19"/>
  <c r="BH485" i="1"/>
  <c r="AC484" i="1"/>
  <c r="AQ483" i="1"/>
  <c r="AI482" i="1"/>
  <c r="G486" i="19"/>
  <c r="E546" i="28"/>
  <c r="E480" i="21"/>
  <c r="E480" i="22"/>
  <c r="M482" i="19"/>
  <c r="D481" i="23"/>
  <c r="B549" i="28"/>
  <c r="B483" i="22"/>
  <c r="B483" i="21"/>
  <c r="B484" i="21"/>
  <c r="B550" i="28"/>
  <c r="C548" i="28"/>
  <c r="C482" i="21"/>
  <c r="C483" i="21"/>
  <c r="C482" i="22"/>
  <c r="C485" i="22"/>
  <c r="C486" i="21"/>
  <c r="C486" i="22"/>
  <c r="C552" i="28"/>
  <c r="O484" i="19"/>
  <c r="C484" i="22"/>
  <c r="C550" i="28"/>
  <c r="C484" i="21"/>
  <c r="AR483" i="1"/>
  <c r="AJ479" i="1"/>
  <c r="B480" i="22"/>
  <c r="Q484" i="1"/>
  <c r="R484" i="1" s="1"/>
  <c r="AG484" i="1"/>
  <c r="BD483" i="1"/>
  <c r="AR482" i="1"/>
  <c r="AS480" i="1"/>
  <c r="Q480" i="1"/>
  <c r="R480" i="1" s="1"/>
  <c r="BE479" i="1"/>
  <c r="AT479" i="1"/>
  <c r="AH479" i="1"/>
  <c r="H485" i="19"/>
  <c r="K484" i="19"/>
  <c r="B484" i="22"/>
  <c r="F483" i="19"/>
  <c r="J483" i="22"/>
  <c r="G549" i="28"/>
  <c r="AZ485" i="1"/>
  <c r="AL483" i="1"/>
  <c r="N486" i="19"/>
  <c r="D484" i="19"/>
  <c r="AB484" i="1"/>
  <c r="L484" i="19"/>
  <c r="O482" i="19"/>
  <c r="AI485" i="1"/>
  <c r="AR484" i="1"/>
  <c r="AG483" i="1"/>
  <c r="BJ482" i="1"/>
  <c r="AK482" i="1"/>
  <c r="AF481" i="1"/>
  <c r="AO481" i="1" s="1"/>
  <c r="AR480" i="1"/>
  <c r="AF480" i="1"/>
  <c r="AO480" i="1" s="1"/>
  <c r="BD479" i="1"/>
  <c r="AS479" i="1"/>
  <c r="D486" i="19"/>
  <c r="G485" i="19"/>
  <c r="E483" i="19"/>
  <c r="H482" i="19"/>
  <c r="H481" i="19"/>
  <c r="C546" i="28"/>
  <c r="AS483" i="1"/>
  <c r="AR479" i="1"/>
  <c r="BC484" i="1"/>
  <c r="K549" i="28"/>
  <c r="AT480" i="1"/>
  <c r="BF479" i="1"/>
  <c r="L480" i="19"/>
  <c r="BJ485" i="1"/>
  <c r="AH485" i="1"/>
  <c r="AE483" i="1"/>
  <c r="BI483" i="1"/>
  <c r="BI482" i="1"/>
  <c r="BG481" i="1"/>
  <c r="Z481" i="1"/>
  <c r="AB481" i="1"/>
  <c r="F482" i="19"/>
  <c r="Z480" i="1"/>
  <c r="K481" i="19"/>
  <c r="AW480" i="1"/>
  <c r="C481" i="21"/>
  <c r="BC479" i="1"/>
  <c r="AQ479" i="1"/>
  <c r="AE479" i="1"/>
  <c r="AI479" i="1"/>
  <c r="L486" i="19"/>
  <c r="F485" i="19"/>
  <c r="D483" i="19"/>
  <c r="G481" i="19"/>
  <c r="C480" i="21"/>
  <c r="C481" i="22"/>
  <c r="BE483" i="1"/>
  <c r="C549" i="28"/>
  <c r="AB480" i="1"/>
  <c r="AQ485" i="1"/>
  <c r="AF485" i="1"/>
  <c r="AB485" i="1"/>
  <c r="F486" i="19"/>
  <c r="Q485" i="1"/>
  <c r="R485" i="1" s="1"/>
  <c r="AV485" i="1"/>
  <c r="J485" i="19"/>
  <c r="B485" i="21"/>
  <c r="B485" i="22"/>
  <c r="AV483" i="1"/>
  <c r="BG482" i="1"/>
  <c r="AH482" i="1"/>
  <c r="BH482" i="1"/>
  <c r="AZ481" i="1"/>
  <c r="Q481" i="1"/>
  <c r="R481" i="1" s="1"/>
  <c r="BI481" i="1"/>
  <c r="BC480" i="1"/>
  <c r="AA480" i="1"/>
  <c r="J481" i="19"/>
  <c r="AQ480" i="1"/>
  <c r="B481" i="19"/>
  <c r="AZ479" i="1"/>
  <c r="M480" i="19"/>
  <c r="K486" i="19"/>
  <c r="B486" i="19"/>
  <c r="E485" i="19"/>
  <c r="H484" i="19"/>
  <c r="L483" i="19"/>
  <c r="D482" i="19"/>
  <c r="H480" i="19"/>
  <c r="B480" i="21"/>
  <c r="G483" i="22"/>
  <c r="B546" i="28"/>
  <c r="BB485" i="1"/>
  <c r="BJ483" i="1"/>
  <c r="AH484" i="1"/>
  <c r="F484" i="19"/>
  <c r="BD482" i="1"/>
  <c r="AX479" i="1"/>
  <c r="AH480" i="1"/>
  <c r="F480" i="19"/>
  <c r="B485" i="23"/>
  <c r="C485" i="23"/>
  <c r="M484" i="19"/>
  <c r="G550" i="28"/>
  <c r="G484" i="22"/>
  <c r="C483" i="22"/>
  <c r="AC485" i="1"/>
  <c r="AX485" i="1"/>
  <c r="AX480" i="1"/>
  <c r="AL479" i="1"/>
  <c r="AG479" i="1"/>
  <c r="BJ479" i="1"/>
  <c r="C551" i="28"/>
  <c r="C485" i="21"/>
  <c r="L482" i="19"/>
  <c r="C481" i="23"/>
  <c r="D480" i="19"/>
  <c r="C547" i="28"/>
  <c r="BF483" i="1"/>
  <c r="G483" i="21"/>
  <c r="J483" i="21"/>
  <c r="BI485" i="1"/>
  <c r="AJ482" i="1"/>
  <c r="AE482" i="1"/>
  <c r="I553" i="28"/>
  <c r="AK483" i="1"/>
  <c r="BF485" i="1"/>
  <c r="AW485" i="1"/>
  <c r="BD484" i="1"/>
  <c r="AU484" i="1"/>
  <c r="AK484" i="1"/>
  <c r="BB483" i="1"/>
  <c r="AI483" i="1"/>
  <c r="Z483" i="1"/>
  <c r="AZ482" i="1"/>
  <c r="AQ482" i="1"/>
  <c r="AG482" i="1"/>
  <c r="Q482" i="1"/>
  <c r="R482" i="1" s="1"/>
  <c r="BF481" i="1"/>
  <c r="AW481" i="1"/>
  <c r="AE481" i="1"/>
  <c r="BD480" i="1"/>
  <c r="AU480" i="1"/>
  <c r="AK480" i="1"/>
  <c r="BB479" i="1"/>
  <c r="AG485" i="1"/>
  <c r="AW484" i="1"/>
  <c r="AL485" i="1"/>
  <c r="AA484" i="1"/>
  <c r="AL481" i="1"/>
  <c r="BE485" i="1"/>
  <c r="AJ484" i="1"/>
  <c r="AH483" i="1"/>
  <c r="AF482" i="1"/>
  <c r="AV481" i="1"/>
  <c r="AJ480" i="1"/>
  <c r="BD485" i="1"/>
  <c r="AU485" i="1"/>
  <c r="BJ484" i="1"/>
  <c r="AS484" i="1"/>
  <c r="AI484" i="1"/>
  <c r="Q483" i="1"/>
  <c r="R483" i="1" s="1"/>
  <c r="BF482" i="1"/>
  <c r="BD481" i="1"/>
  <c r="AU481" i="1"/>
  <c r="AK481" i="1"/>
  <c r="BJ480" i="1"/>
  <c r="AI480" i="1"/>
  <c r="Q479" i="1"/>
  <c r="R479" i="1" s="1"/>
  <c r="AX482" i="1"/>
  <c r="BE481" i="1"/>
  <c r="BC485" i="1"/>
  <c r="AJ485" i="1"/>
  <c r="AX483" i="1"/>
  <c r="AF483" i="1"/>
  <c r="AV482" i="1"/>
  <c r="AL482" i="1"/>
  <c r="AC482" i="1"/>
  <c r="BC481" i="1"/>
  <c r="AJ481" i="1"/>
  <c r="AA481" i="1"/>
  <c r="BI480" i="1"/>
  <c r="AB482" i="1"/>
  <c r="BJ481" i="1"/>
  <c r="BB481" i="1"/>
  <c r="AS481" i="1"/>
  <c r="AZ480" i="1"/>
  <c r="BC482" i="1"/>
  <c r="AU476" i="1"/>
  <c r="BI476" i="1"/>
  <c r="AS474" i="1"/>
  <c r="AC477" i="1"/>
  <c r="AC475" i="1"/>
  <c r="AS473" i="1"/>
  <c r="AH478" i="1"/>
  <c r="AU477" i="1"/>
  <c r="AV477" i="1"/>
  <c r="B542" i="28"/>
  <c r="BH475" i="1"/>
  <c r="AE477" i="1"/>
  <c r="BH478" i="1"/>
  <c r="BD477" i="1"/>
  <c r="C476" i="22"/>
  <c r="AZ475" i="1"/>
  <c r="AB474" i="1"/>
  <c r="AS475" i="1"/>
  <c r="AF475" i="1"/>
  <c r="AO475" i="1" s="1"/>
  <c r="BI473" i="1"/>
  <c r="R476" i="1"/>
  <c r="AW477" i="1"/>
  <c r="Z476" i="1"/>
  <c r="AB475" i="1"/>
  <c r="BH473" i="1"/>
  <c r="AA476" i="1"/>
  <c r="BI478" i="1"/>
  <c r="L476" i="19"/>
  <c r="AT474" i="1"/>
  <c r="J477" i="19"/>
  <c r="C476" i="23"/>
  <c r="BF475" i="1"/>
  <c r="AR474" i="1"/>
  <c r="Q472" i="1"/>
  <c r="R472" i="1" s="1"/>
  <c r="F473" i="19"/>
  <c r="BC478" i="1"/>
  <c r="AW476" i="1"/>
  <c r="BE475" i="1"/>
  <c r="Z475" i="1"/>
  <c r="AQ474" i="1"/>
  <c r="AH473" i="1"/>
  <c r="AH474" i="1"/>
  <c r="BE472" i="1"/>
  <c r="H477" i="19"/>
  <c r="BB478" i="1"/>
  <c r="AQ477" i="1"/>
  <c r="AI477" i="1"/>
  <c r="BD475" i="1"/>
  <c r="AG474" i="1"/>
  <c r="AB473" i="1"/>
  <c r="AQ473" i="1"/>
  <c r="H479" i="19"/>
  <c r="F474" i="19"/>
  <c r="Q474" i="1"/>
  <c r="R474" i="1" s="1"/>
  <c r="I545" i="28"/>
  <c r="AB477" i="1"/>
  <c r="AS477" i="1"/>
  <c r="BE476" i="1"/>
  <c r="BH474" i="1"/>
  <c r="AZ477" i="1"/>
  <c r="AQ475" i="1"/>
  <c r="BG474" i="1"/>
  <c r="C541" i="28"/>
  <c r="AA472" i="1"/>
  <c r="G479" i="19"/>
  <c r="C543" i="28"/>
  <c r="C478" i="21"/>
  <c r="C478" i="22"/>
  <c r="B543" i="28"/>
  <c r="B478" i="22"/>
  <c r="B478" i="21"/>
  <c r="D476" i="23"/>
  <c r="F476" i="22"/>
  <c r="F541" i="28"/>
  <c r="F476" i="21"/>
  <c r="B479" i="23"/>
  <c r="C479" i="23"/>
  <c r="C479" i="22"/>
  <c r="C544" i="28"/>
  <c r="C479" i="21"/>
  <c r="G478" i="22"/>
  <c r="G543" i="28"/>
  <c r="G478" i="21"/>
  <c r="B541" i="28"/>
  <c r="B476" i="22"/>
  <c r="B476" i="23"/>
  <c r="B476" i="21"/>
  <c r="B477" i="21"/>
  <c r="O479" i="19"/>
  <c r="G479" i="23"/>
  <c r="B544" i="28"/>
  <c r="B479" i="21"/>
  <c r="B479" i="22"/>
  <c r="J477" i="21"/>
  <c r="J477" i="22"/>
  <c r="K542" i="28"/>
  <c r="C477" i="21"/>
  <c r="C542" i="28"/>
  <c r="C477" i="22"/>
  <c r="H476" i="22"/>
  <c r="H476" i="21"/>
  <c r="H541" i="28"/>
  <c r="F476" i="23"/>
  <c r="N476" i="19"/>
  <c r="AG478" i="1"/>
  <c r="BI477" i="1"/>
  <c r="AT476" i="1"/>
  <c r="BC475" i="1"/>
  <c r="AJ474" i="1"/>
  <c r="BJ472" i="1"/>
  <c r="L478" i="19"/>
  <c r="B474" i="19"/>
  <c r="AF478" i="1"/>
  <c r="AW478" i="1"/>
  <c r="BC474" i="1"/>
  <c r="H476" i="23"/>
  <c r="AE478" i="1"/>
  <c r="BJ477" i="1"/>
  <c r="AK476" i="1"/>
  <c r="AL475" i="1"/>
  <c r="BB474" i="1"/>
  <c r="AE474" i="1"/>
  <c r="BI474" i="1"/>
  <c r="AE473" i="1"/>
  <c r="BG472" i="1"/>
  <c r="F479" i="19"/>
  <c r="J478" i="19"/>
  <c r="E477" i="19"/>
  <c r="J476" i="19"/>
  <c r="E475" i="19"/>
  <c r="K473" i="19"/>
  <c r="C476" i="21"/>
  <c r="AJ478" i="1"/>
  <c r="BF474" i="1"/>
  <c r="AJ473" i="1"/>
  <c r="D478" i="19"/>
  <c r="E473" i="19"/>
  <c r="BH477" i="1"/>
  <c r="AS476" i="1"/>
  <c r="AG476" i="1"/>
  <c r="AG473" i="1"/>
  <c r="L473" i="19"/>
  <c r="BF477" i="1"/>
  <c r="AH477" i="1"/>
  <c r="BJ476" i="1"/>
  <c r="AI476" i="1"/>
  <c r="BJ475" i="1"/>
  <c r="AX475" i="1"/>
  <c r="AI475" i="1"/>
  <c r="AZ474" i="1"/>
  <c r="AW473" i="1"/>
  <c r="BD472" i="1"/>
  <c r="L477" i="19"/>
  <c r="D477" i="19"/>
  <c r="L475" i="19"/>
  <c r="D475" i="19"/>
  <c r="B477" i="22"/>
  <c r="BE474" i="1"/>
  <c r="AZ478" i="1"/>
  <c r="BB475" i="1"/>
  <c r="Q475" i="1"/>
  <c r="R475" i="1" s="1"/>
  <c r="BJ473" i="1"/>
  <c r="BI472" i="1"/>
  <c r="K478" i="19"/>
  <c r="F477" i="19"/>
  <c r="D473" i="19"/>
  <c r="AX478" i="1"/>
  <c r="AV478" i="1"/>
  <c r="AA478" i="1"/>
  <c r="BG478" i="1"/>
  <c r="AT478" i="1"/>
  <c r="Q478" i="1"/>
  <c r="R478" i="1" s="1"/>
  <c r="AS478" i="1"/>
  <c r="BE477" i="1"/>
  <c r="AG477" i="1"/>
  <c r="AH476" i="1"/>
  <c r="AV475" i="1"/>
  <c r="AH475" i="1"/>
  <c r="AE476" i="1"/>
  <c r="AV474" i="1"/>
  <c r="AA474" i="1"/>
  <c r="AV473" i="1"/>
  <c r="AA473" i="1"/>
  <c r="BB472" i="1"/>
  <c r="L479" i="19"/>
  <c r="H478" i="19"/>
  <c r="K475" i="19"/>
  <c r="E478" i="19"/>
  <c r="BF478" i="1"/>
  <c r="AQ478" i="1"/>
  <c r="AR478" i="1"/>
  <c r="AX476" i="1"/>
  <c r="AB476" i="1"/>
  <c r="BH476" i="1"/>
  <c r="AT475" i="1"/>
  <c r="BH472" i="1"/>
  <c r="K479" i="19"/>
  <c r="G476" i="19"/>
  <c r="BE478" i="1"/>
  <c r="F478" i="19"/>
  <c r="C474" i="23"/>
  <c r="I474" i="23"/>
  <c r="C539" i="28"/>
  <c r="C474" i="21"/>
  <c r="C474" i="22"/>
  <c r="C475" i="21"/>
  <c r="C540" i="28"/>
  <c r="C475" i="22"/>
  <c r="M474" i="19"/>
  <c r="G540" i="28"/>
  <c r="G475" i="22"/>
  <c r="E474" i="23"/>
  <c r="G474" i="22"/>
  <c r="G539" i="28"/>
  <c r="G474" i="21"/>
  <c r="G475" i="21"/>
  <c r="O474" i="19"/>
  <c r="BG473" i="1"/>
  <c r="AC473" i="1"/>
  <c r="BF473" i="1"/>
  <c r="AR473" i="1"/>
  <c r="H474" i="19"/>
  <c r="G474" i="23"/>
  <c r="AU473" i="1"/>
  <c r="AL474" i="1"/>
  <c r="BE473" i="1"/>
  <c r="BD473" i="1"/>
  <c r="I475" i="22"/>
  <c r="J540" i="28"/>
  <c r="AX474" i="1"/>
  <c r="AZ473" i="1"/>
  <c r="AI473" i="1"/>
  <c r="AF474" i="1"/>
  <c r="AO474" i="1" s="1"/>
  <c r="I475" i="21"/>
  <c r="I474" i="22"/>
  <c r="I474" i="21"/>
  <c r="K474" i="19"/>
  <c r="J539" i="28"/>
  <c r="BD476" i="1"/>
  <c r="AL477" i="1"/>
  <c r="BC476" i="1"/>
  <c r="AJ476" i="1"/>
  <c r="BI475" i="1"/>
  <c r="AL473" i="1"/>
  <c r="BC472" i="1"/>
  <c r="AK477" i="1"/>
  <c r="AG475" i="1"/>
  <c r="AW474" i="1"/>
  <c r="AK473" i="1"/>
  <c r="AL478" i="1"/>
  <c r="BC477" i="1"/>
  <c r="AT477" i="1"/>
  <c r="AJ477" i="1"/>
  <c r="AA477" i="1"/>
  <c r="AR476" i="1"/>
  <c r="BC473" i="1"/>
  <c r="AT473" i="1"/>
  <c r="BB476" i="1"/>
  <c r="BD478" i="1"/>
  <c r="AU478" i="1"/>
  <c r="AK478" i="1"/>
  <c r="BB477" i="1"/>
  <c r="Z477" i="1"/>
  <c r="AZ476" i="1"/>
  <c r="AQ476" i="1"/>
  <c r="AW475" i="1"/>
  <c r="AE475" i="1"/>
  <c r="BD474" i="1"/>
  <c r="AU474" i="1"/>
  <c r="AK474" i="1"/>
  <c r="BB473" i="1"/>
  <c r="AZ472" i="1"/>
  <c r="AR477" i="1"/>
  <c r="AF476" i="1"/>
  <c r="BJ478" i="1"/>
  <c r="AI478" i="1"/>
  <c r="Q477" i="1"/>
  <c r="R477" i="1" s="1"/>
  <c r="BF476" i="1"/>
  <c r="AU475" i="1"/>
  <c r="AK475" i="1"/>
  <c r="BJ474" i="1"/>
  <c r="AI474" i="1"/>
  <c r="Q473" i="1"/>
  <c r="R473" i="1" s="1"/>
  <c r="BF472" i="1"/>
  <c r="BG476" i="1"/>
  <c r="AX477" i="1"/>
  <c r="AF477" i="1"/>
  <c r="AV476" i="1"/>
  <c r="AL476" i="1"/>
  <c r="AJ475" i="1"/>
  <c r="AX473" i="1"/>
  <c r="AF473" i="1"/>
  <c r="BA507" i="1" l="1"/>
  <c r="N641" i="28"/>
  <c r="M641" i="28"/>
  <c r="D633" i="28"/>
  <c r="N633" i="28" s="1"/>
  <c r="M626" i="28"/>
  <c r="M624" i="28"/>
  <c r="M622" i="28"/>
  <c r="L625" i="28"/>
  <c r="M623" i="28"/>
  <c r="F625" i="28"/>
  <c r="E625" i="28"/>
  <c r="B625" i="28"/>
  <c r="M619" i="28"/>
  <c r="N619" i="28"/>
  <c r="G625" i="28"/>
  <c r="H625" i="28"/>
  <c r="N620" i="28"/>
  <c r="M620" i="28"/>
  <c r="K625" i="28"/>
  <c r="D625" i="28"/>
  <c r="M618" i="28"/>
  <c r="N618" i="28"/>
  <c r="N621" i="28"/>
  <c r="M621" i="28"/>
  <c r="J625" i="28"/>
  <c r="F536" i="22"/>
  <c r="M613" i="28"/>
  <c r="D535" i="23"/>
  <c r="F608" i="28"/>
  <c r="F536" i="21"/>
  <c r="BA534" i="1"/>
  <c r="AN535" i="1"/>
  <c r="F610" i="28"/>
  <c r="F617" i="28" s="1"/>
  <c r="B535" i="22"/>
  <c r="H535" i="23"/>
  <c r="B535" i="21"/>
  <c r="M611" i="28"/>
  <c r="N613" i="28"/>
  <c r="G617" i="28"/>
  <c r="M614" i="28"/>
  <c r="N614" i="28"/>
  <c r="C535" i="23"/>
  <c r="E617" i="28"/>
  <c r="B539" i="28"/>
  <c r="I479" i="21"/>
  <c r="M486" i="19"/>
  <c r="L562" i="28"/>
  <c r="H491" i="23"/>
  <c r="I489" i="23"/>
  <c r="B499" i="23"/>
  <c r="H497" i="22"/>
  <c r="I496" i="23"/>
  <c r="E502" i="23"/>
  <c r="B504" i="22"/>
  <c r="E512" i="23"/>
  <c r="J578" i="28"/>
  <c r="K581" i="28"/>
  <c r="B512" i="22"/>
  <c r="B508" i="21"/>
  <c r="G591" i="28"/>
  <c r="B526" i="23"/>
  <c r="J525" i="22"/>
  <c r="I526" i="22"/>
  <c r="B535" i="23"/>
  <c r="H608" i="28"/>
  <c r="H536" i="21"/>
  <c r="H536" i="22"/>
  <c r="H610" i="28"/>
  <c r="H617" i="28" s="1"/>
  <c r="H531" i="22"/>
  <c r="K530" i="22"/>
  <c r="I535" i="23"/>
  <c r="K536" i="22"/>
  <c r="L610" i="28"/>
  <c r="L617" i="28" s="1"/>
  <c r="K536" i="21"/>
  <c r="J529" i="22"/>
  <c r="G477" i="22"/>
  <c r="K474" i="21"/>
  <c r="H485" i="23"/>
  <c r="I485" i="23"/>
  <c r="M493" i="19"/>
  <c r="M488" i="19"/>
  <c r="F489" i="22"/>
  <c r="K492" i="22"/>
  <c r="O499" i="19"/>
  <c r="D498" i="21"/>
  <c r="K570" i="28"/>
  <c r="M505" i="19"/>
  <c r="K506" i="22"/>
  <c r="H583" i="28"/>
  <c r="L583" i="28"/>
  <c r="J512" i="22"/>
  <c r="F518" i="22"/>
  <c r="E522" i="22"/>
  <c r="G586" i="28"/>
  <c r="G596" i="28"/>
  <c r="F599" i="28"/>
  <c r="E533" i="22"/>
  <c r="N529" i="19"/>
  <c r="N615" i="28"/>
  <c r="M615" i="28"/>
  <c r="K610" i="28"/>
  <c r="K617" i="28" s="1"/>
  <c r="E477" i="23"/>
  <c r="J480" i="22"/>
  <c r="F475" i="22"/>
  <c r="O486" i="19"/>
  <c r="H488" i="21"/>
  <c r="D491" i="22"/>
  <c r="M490" i="19"/>
  <c r="D501" i="22"/>
  <c r="H501" i="21"/>
  <c r="G505" i="22"/>
  <c r="G507" i="23"/>
  <c r="N513" i="19"/>
  <c r="M514" i="19"/>
  <c r="N511" i="19"/>
  <c r="E518" i="21"/>
  <c r="I518" i="21"/>
  <c r="D529" i="21"/>
  <c r="D524" i="22"/>
  <c r="H526" i="22"/>
  <c r="E607" i="28"/>
  <c r="B534" i="22"/>
  <c r="E531" i="21"/>
  <c r="B608" i="28"/>
  <c r="B610" i="28"/>
  <c r="B617" i="28" s="1"/>
  <c r="N612" i="28"/>
  <c r="M612" i="28"/>
  <c r="J536" i="22"/>
  <c r="E479" i="21"/>
  <c r="G475" i="23"/>
  <c r="F479" i="23"/>
  <c r="H477" i="21"/>
  <c r="I476" i="23"/>
  <c r="H482" i="23"/>
  <c r="B481" i="23"/>
  <c r="J550" i="28"/>
  <c r="G488" i="22"/>
  <c r="F488" i="23"/>
  <c r="H559" i="28"/>
  <c r="K501" i="22"/>
  <c r="H499" i="21"/>
  <c r="G496" i="21"/>
  <c r="M496" i="19"/>
  <c r="B507" i="21"/>
  <c r="D509" i="22"/>
  <c r="K529" i="22"/>
  <c r="K524" i="22"/>
  <c r="D532" i="21"/>
  <c r="J607" i="28"/>
  <c r="B532" i="22"/>
  <c r="C533" i="23"/>
  <c r="B536" i="21"/>
  <c r="AO535" i="1"/>
  <c r="BA535" i="1"/>
  <c r="L540" i="28"/>
  <c r="E550" i="28"/>
  <c r="D485" i="21"/>
  <c r="B491" i="23"/>
  <c r="D487" i="23"/>
  <c r="H495" i="21"/>
  <c r="N497" i="19"/>
  <c r="I498" i="23"/>
  <c r="J507" i="22"/>
  <c r="B501" i="23"/>
  <c r="G508" i="21"/>
  <c r="B509" i="23"/>
  <c r="N510" i="19"/>
  <c r="I513" i="22"/>
  <c r="H519" i="21"/>
  <c r="I520" i="23"/>
  <c r="B596" i="28"/>
  <c r="E599" i="28"/>
  <c r="O523" i="19"/>
  <c r="H525" i="22"/>
  <c r="J523" i="22"/>
  <c r="F535" i="21"/>
  <c r="I532" i="22"/>
  <c r="I531" i="23"/>
  <c r="D536" i="22"/>
  <c r="D610" i="28"/>
  <c r="D536" i="21"/>
  <c r="I482" i="22"/>
  <c r="G482" i="21"/>
  <c r="H486" i="21"/>
  <c r="J494" i="21"/>
  <c r="I491" i="21"/>
  <c r="G493" i="22"/>
  <c r="F493" i="21"/>
  <c r="J566" i="28"/>
  <c r="K505" i="21"/>
  <c r="E579" i="28"/>
  <c r="F522" i="21"/>
  <c r="D519" i="21"/>
  <c r="B519" i="23"/>
  <c r="B521" i="21"/>
  <c r="H515" i="23"/>
  <c r="N527" i="19"/>
  <c r="B527" i="23"/>
  <c r="N533" i="19"/>
  <c r="G535" i="23"/>
  <c r="B529" i="23"/>
  <c r="I536" i="21"/>
  <c r="M475" i="19"/>
  <c r="E539" i="28"/>
  <c r="G546" i="28"/>
  <c r="D481" i="22"/>
  <c r="F486" i="23"/>
  <c r="E481" i="21"/>
  <c r="O491" i="19"/>
  <c r="K508" i="21"/>
  <c r="F578" i="28"/>
  <c r="G510" i="21"/>
  <c r="F514" i="21"/>
  <c r="J580" i="28"/>
  <c r="C517" i="23"/>
  <c r="G526" i="21"/>
  <c r="B522" i="22"/>
  <c r="H523" i="22"/>
  <c r="J535" i="21"/>
  <c r="D535" i="22"/>
  <c r="G529" i="23"/>
  <c r="J476" i="21"/>
  <c r="D479" i="22"/>
  <c r="F481" i="21"/>
  <c r="B487" i="22"/>
  <c r="K548" i="28"/>
  <c r="O480" i="19"/>
  <c r="E493" i="23"/>
  <c r="B493" i="21"/>
  <c r="G567" i="28"/>
  <c r="E501" i="22"/>
  <c r="B565" i="28"/>
  <c r="F500" i="21"/>
  <c r="E503" i="21"/>
  <c r="I507" i="22"/>
  <c r="G504" i="23"/>
  <c r="I510" i="23"/>
  <c r="B514" i="22"/>
  <c r="F509" i="21"/>
  <c r="H513" i="23"/>
  <c r="J517" i="21"/>
  <c r="O522" i="19"/>
  <c r="E596" i="28"/>
  <c r="K600" i="28"/>
  <c r="D530" i="23"/>
  <c r="J610" i="28"/>
  <c r="J617" i="28" s="1"/>
  <c r="N616" i="28"/>
  <c r="M616" i="28"/>
  <c r="J536" i="21"/>
  <c r="O529" i="19"/>
  <c r="O531" i="19"/>
  <c r="H529" i="23"/>
  <c r="F532" i="21"/>
  <c r="K602" i="28"/>
  <c r="J529" i="21"/>
  <c r="J530" i="22"/>
  <c r="I532" i="23"/>
  <c r="E532" i="23"/>
  <c r="J605" i="28"/>
  <c r="I535" i="22"/>
  <c r="E603" i="28"/>
  <c r="B531" i="23"/>
  <c r="D605" i="28"/>
  <c r="N605" i="28" s="1"/>
  <c r="H533" i="23"/>
  <c r="K533" i="22"/>
  <c r="I533" i="22"/>
  <c r="AN530" i="1"/>
  <c r="J606" i="28"/>
  <c r="F534" i="21"/>
  <c r="M530" i="19"/>
  <c r="F534" i="22"/>
  <c r="E531" i="22"/>
  <c r="E606" i="28"/>
  <c r="F607" i="28"/>
  <c r="AN533" i="1"/>
  <c r="F606" i="28"/>
  <c r="E530" i="23"/>
  <c r="B534" i="23"/>
  <c r="L605" i="28"/>
  <c r="F533" i="22"/>
  <c r="O535" i="19"/>
  <c r="D535" i="21"/>
  <c r="B529" i="22"/>
  <c r="E533" i="23"/>
  <c r="F535" i="23"/>
  <c r="C609" i="28"/>
  <c r="I534" i="21"/>
  <c r="J602" i="28"/>
  <c r="D530" i="22"/>
  <c r="K532" i="21"/>
  <c r="D532" i="22"/>
  <c r="G530" i="23"/>
  <c r="J531" i="22"/>
  <c r="K603" i="28"/>
  <c r="J530" i="21"/>
  <c r="G533" i="23"/>
  <c r="H535" i="22"/>
  <c r="N535" i="19"/>
  <c r="K532" i="22"/>
  <c r="H535" i="21"/>
  <c r="B605" i="28"/>
  <c r="K604" i="28"/>
  <c r="D607" i="28"/>
  <c r="N607" i="28" s="1"/>
  <c r="J531" i="21"/>
  <c r="J603" i="28"/>
  <c r="G609" i="28"/>
  <c r="D531" i="22"/>
  <c r="I533" i="23"/>
  <c r="H605" i="28"/>
  <c r="D533" i="22"/>
  <c r="E604" i="28"/>
  <c r="H532" i="22"/>
  <c r="M532" i="19"/>
  <c r="D603" i="28"/>
  <c r="N603" i="28" s="1"/>
  <c r="E532" i="21"/>
  <c r="F535" i="22"/>
  <c r="AN534" i="1"/>
  <c r="O532" i="19"/>
  <c r="N530" i="19"/>
  <c r="D533" i="23"/>
  <c r="G532" i="23"/>
  <c r="H530" i="23"/>
  <c r="H604" i="28"/>
  <c r="K533" i="21"/>
  <c r="B530" i="23"/>
  <c r="C530" i="23"/>
  <c r="D530" i="21"/>
  <c r="F530" i="23"/>
  <c r="J535" i="22"/>
  <c r="D606" i="28"/>
  <c r="H531" i="21"/>
  <c r="C532" i="23"/>
  <c r="H532" i="21"/>
  <c r="F531" i="23"/>
  <c r="D531" i="21"/>
  <c r="H532" i="23"/>
  <c r="B532" i="23"/>
  <c r="K534" i="22"/>
  <c r="F532" i="23"/>
  <c r="H533" i="21"/>
  <c r="N532" i="19"/>
  <c r="H530" i="21"/>
  <c r="N531" i="19"/>
  <c r="D533" i="21"/>
  <c r="E533" i="21"/>
  <c r="D604" i="28"/>
  <c r="N604" i="28" s="1"/>
  <c r="N534" i="19"/>
  <c r="H534" i="23"/>
  <c r="J534" i="21"/>
  <c r="K531" i="21"/>
  <c r="D534" i="21"/>
  <c r="E534" i="21"/>
  <c r="D534" i="22"/>
  <c r="K531" i="22"/>
  <c r="D608" i="28"/>
  <c r="H529" i="22"/>
  <c r="H530" i="22"/>
  <c r="O533" i="19"/>
  <c r="I533" i="21"/>
  <c r="E530" i="21"/>
  <c r="E530" i="22"/>
  <c r="L606" i="28"/>
  <c r="BA532" i="1"/>
  <c r="H603" i="28"/>
  <c r="E534" i="23"/>
  <c r="L608" i="28"/>
  <c r="E534" i="22"/>
  <c r="H534" i="21"/>
  <c r="I530" i="23"/>
  <c r="B534" i="21"/>
  <c r="B530" i="21"/>
  <c r="B530" i="22"/>
  <c r="B603" i="28"/>
  <c r="B531" i="22"/>
  <c r="B604" i="28"/>
  <c r="B531" i="21"/>
  <c r="B532" i="21"/>
  <c r="H607" i="28"/>
  <c r="I534" i="22"/>
  <c r="AN532" i="1"/>
  <c r="BA529" i="1"/>
  <c r="F533" i="23"/>
  <c r="K535" i="22"/>
  <c r="B533" i="22"/>
  <c r="C534" i="23"/>
  <c r="I530" i="21"/>
  <c r="I530" i="22"/>
  <c r="J608" i="28"/>
  <c r="I535" i="21"/>
  <c r="J604" i="28"/>
  <c r="I531" i="21"/>
  <c r="I531" i="22"/>
  <c r="G531" i="23"/>
  <c r="B607" i="28"/>
  <c r="D534" i="23"/>
  <c r="H606" i="28"/>
  <c r="F534" i="23"/>
  <c r="H529" i="21"/>
  <c r="H533" i="22"/>
  <c r="H534" i="22"/>
  <c r="F531" i="22"/>
  <c r="F531" i="21"/>
  <c r="F604" i="28"/>
  <c r="D531" i="23"/>
  <c r="D532" i="23"/>
  <c r="E608" i="28"/>
  <c r="J533" i="22"/>
  <c r="K606" i="28"/>
  <c r="J533" i="21"/>
  <c r="K535" i="21"/>
  <c r="B533" i="21"/>
  <c r="B606" i="28"/>
  <c r="H602" i="28"/>
  <c r="G534" i="23"/>
  <c r="E535" i="21"/>
  <c r="E535" i="22"/>
  <c r="O534" i="19"/>
  <c r="B533" i="23"/>
  <c r="O530" i="19"/>
  <c r="K607" i="28"/>
  <c r="J534" i="22"/>
  <c r="E605" i="28"/>
  <c r="E532" i="22"/>
  <c r="K608" i="28"/>
  <c r="I534" i="23"/>
  <c r="L604" i="28"/>
  <c r="K530" i="21"/>
  <c r="F529" i="23"/>
  <c r="L603" i="28"/>
  <c r="L607" i="28"/>
  <c r="K534" i="21"/>
  <c r="BA528" i="1"/>
  <c r="AN528" i="1"/>
  <c r="F605" i="28"/>
  <c r="F532" i="22"/>
  <c r="AN529" i="1"/>
  <c r="M534" i="19"/>
  <c r="F533" i="21"/>
  <c r="L602" i="28"/>
  <c r="E529" i="22"/>
  <c r="E529" i="21"/>
  <c r="E602" i="28"/>
  <c r="J524" i="22"/>
  <c r="K529" i="21"/>
  <c r="C528" i="23"/>
  <c r="D529" i="22"/>
  <c r="B529" i="21"/>
  <c r="B602" i="28"/>
  <c r="I529" i="21"/>
  <c r="I529" i="22"/>
  <c r="D602" i="28"/>
  <c r="AN531" i="1"/>
  <c r="AO531" i="1"/>
  <c r="BA531" i="1"/>
  <c r="BA530" i="1"/>
  <c r="AO530" i="1"/>
  <c r="BA533" i="1"/>
  <c r="H523" i="23"/>
  <c r="J523" i="21"/>
  <c r="K596" i="28"/>
  <c r="G523" i="23"/>
  <c r="K595" i="28"/>
  <c r="H524" i="22"/>
  <c r="BA524" i="1"/>
  <c r="H598" i="28"/>
  <c r="L591" i="28"/>
  <c r="J527" i="22"/>
  <c r="B522" i="21"/>
  <c r="I525" i="23"/>
  <c r="L598" i="28"/>
  <c r="F528" i="23"/>
  <c r="I525" i="22"/>
  <c r="F527" i="22"/>
  <c r="BA526" i="1"/>
  <c r="D600" i="28"/>
  <c r="N600" i="28" s="1"/>
  <c r="E524" i="23"/>
  <c r="F527" i="21"/>
  <c r="I526" i="21"/>
  <c r="O525" i="19"/>
  <c r="J524" i="21"/>
  <c r="H597" i="28"/>
  <c r="BA527" i="1"/>
  <c r="E525" i="23"/>
  <c r="E526" i="22"/>
  <c r="E528" i="23"/>
  <c r="K525" i="21"/>
  <c r="J528" i="22"/>
  <c r="G526" i="22"/>
  <c r="B525" i="22"/>
  <c r="K597" i="28"/>
  <c r="G597" i="28"/>
  <c r="E527" i="21"/>
  <c r="G598" i="28"/>
  <c r="AN527" i="1"/>
  <c r="H600" i="28"/>
  <c r="K528" i="22"/>
  <c r="N524" i="19"/>
  <c r="K528" i="21"/>
  <c r="H524" i="23"/>
  <c r="H525" i="21"/>
  <c r="N528" i="19"/>
  <c r="D525" i="22"/>
  <c r="G595" i="28"/>
  <c r="G525" i="22"/>
  <c r="E525" i="21"/>
  <c r="G525" i="21"/>
  <c r="K527" i="22"/>
  <c r="H528" i="21"/>
  <c r="H524" i="21"/>
  <c r="M524" i="19"/>
  <c r="J597" i="28"/>
  <c r="J596" i="28"/>
  <c r="J528" i="21"/>
  <c r="F598" i="28"/>
  <c r="E524" i="21"/>
  <c r="E524" i="22"/>
  <c r="K527" i="21"/>
  <c r="I523" i="22"/>
  <c r="I522" i="22"/>
  <c r="AN523" i="1"/>
  <c r="D528" i="23"/>
  <c r="I524" i="22"/>
  <c r="O524" i="19"/>
  <c r="H528" i="23"/>
  <c r="J598" i="28"/>
  <c r="K599" i="28"/>
  <c r="N526" i="19"/>
  <c r="D598" i="28"/>
  <c r="M598" i="28" s="1"/>
  <c r="B524" i="22"/>
  <c r="L599" i="28"/>
  <c r="F525" i="23"/>
  <c r="I523" i="21"/>
  <c r="J595" i="28"/>
  <c r="D527" i="23"/>
  <c r="M525" i="19"/>
  <c r="H525" i="23"/>
  <c r="H523" i="21"/>
  <c r="E528" i="22"/>
  <c r="AN526" i="1"/>
  <c r="H528" i="22"/>
  <c r="F526" i="22"/>
  <c r="E528" i="21"/>
  <c r="D525" i="21"/>
  <c r="J525" i="21"/>
  <c r="E527" i="22"/>
  <c r="M526" i="19"/>
  <c r="H596" i="28"/>
  <c r="E525" i="22"/>
  <c r="D525" i="23"/>
  <c r="F526" i="21"/>
  <c r="N525" i="19"/>
  <c r="G522" i="23"/>
  <c r="J526" i="21"/>
  <c r="G527" i="23"/>
  <c r="L597" i="28"/>
  <c r="H526" i="21"/>
  <c r="AN521" i="1"/>
  <c r="E597" i="28"/>
  <c r="B525" i="23"/>
  <c r="E523" i="23"/>
  <c r="E600" i="28"/>
  <c r="D528" i="21"/>
  <c r="G525" i="23"/>
  <c r="B597" i="28"/>
  <c r="H527" i="23"/>
  <c r="D528" i="22"/>
  <c r="G526" i="23"/>
  <c r="AN522" i="1"/>
  <c r="BA522" i="1"/>
  <c r="E527" i="23"/>
  <c r="I526" i="23"/>
  <c r="C525" i="23"/>
  <c r="I527" i="23"/>
  <c r="C527" i="23"/>
  <c r="M528" i="19"/>
  <c r="B522" i="23"/>
  <c r="C522" i="23"/>
  <c r="D523" i="21"/>
  <c r="I528" i="21"/>
  <c r="J600" i="28"/>
  <c r="B524" i="23"/>
  <c r="D596" i="28"/>
  <c r="D524" i="21"/>
  <c r="C524" i="23"/>
  <c r="I522" i="23"/>
  <c r="D523" i="22"/>
  <c r="K598" i="28"/>
  <c r="B523" i="22"/>
  <c r="B524" i="21"/>
  <c r="I528" i="22"/>
  <c r="AN524" i="1"/>
  <c r="M523" i="19"/>
  <c r="H526" i="23"/>
  <c r="H527" i="21"/>
  <c r="G523" i="22"/>
  <c r="K524" i="21"/>
  <c r="L596" i="28"/>
  <c r="K525" i="22"/>
  <c r="I524" i="23"/>
  <c r="N523" i="19"/>
  <c r="H595" i="28"/>
  <c r="F523" i="23"/>
  <c r="D597" i="28"/>
  <c r="N597" i="28" s="1"/>
  <c r="D595" i="28"/>
  <c r="N595" i="28" s="1"/>
  <c r="E526" i="23"/>
  <c r="C526" i="23"/>
  <c r="H599" i="28"/>
  <c r="D527" i="22"/>
  <c r="G528" i="23"/>
  <c r="G523" i="21"/>
  <c r="D599" i="28"/>
  <c r="N599" i="28" s="1"/>
  <c r="O526" i="19"/>
  <c r="E526" i="21"/>
  <c r="E598" i="28"/>
  <c r="F522" i="23"/>
  <c r="B528" i="21"/>
  <c r="B600" i="28"/>
  <c r="B528" i="22"/>
  <c r="G524" i="22"/>
  <c r="O528" i="19"/>
  <c r="K523" i="21"/>
  <c r="H527" i="22"/>
  <c r="D527" i="21"/>
  <c r="F526" i="23"/>
  <c r="B595" i="28"/>
  <c r="G524" i="21"/>
  <c r="B594" i="28"/>
  <c r="G524" i="23"/>
  <c r="I524" i="21"/>
  <c r="K526" i="22"/>
  <c r="K526" i="21"/>
  <c r="I525" i="21"/>
  <c r="L595" i="28"/>
  <c r="D522" i="23"/>
  <c r="L594" i="28"/>
  <c r="D526" i="21"/>
  <c r="D524" i="23"/>
  <c r="D526" i="22"/>
  <c r="K523" i="22"/>
  <c r="F527" i="23"/>
  <c r="B525" i="21"/>
  <c r="H522" i="23"/>
  <c r="B523" i="21"/>
  <c r="B528" i="23"/>
  <c r="AO521" i="1"/>
  <c r="BA521" i="1"/>
  <c r="D526" i="23"/>
  <c r="E522" i="23"/>
  <c r="J526" i="22"/>
  <c r="J527" i="21"/>
  <c r="L600" i="28"/>
  <c r="I528" i="23"/>
  <c r="F524" i="23"/>
  <c r="C601" i="28"/>
  <c r="J594" i="28"/>
  <c r="N521" i="19"/>
  <c r="E522" i="21"/>
  <c r="E594" i="28"/>
  <c r="F521" i="23"/>
  <c r="D522" i="21"/>
  <c r="D594" i="28"/>
  <c r="J522" i="22"/>
  <c r="J522" i="21"/>
  <c r="K522" i="22"/>
  <c r="K522" i="21"/>
  <c r="D522" i="22"/>
  <c r="F594" i="28"/>
  <c r="F522" i="22"/>
  <c r="I522" i="21"/>
  <c r="K594" i="28"/>
  <c r="J515" i="21"/>
  <c r="N591" i="28"/>
  <c r="AN525" i="1"/>
  <c r="AO525" i="1"/>
  <c r="BA525" i="1"/>
  <c r="BA523" i="1"/>
  <c r="K520" i="21"/>
  <c r="H590" i="28"/>
  <c r="G515" i="22"/>
  <c r="E521" i="22"/>
  <c r="D517" i="22"/>
  <c r="B521" i="22"/>
  <c r="AN519" i="1"/>
  <c r="G515" i="21"/>
  <c r="H517" i="23"/>
  <c r="AN518" i="1"/>
  <c r="AN516" i="1"/>
  <c r="I517" i="23"/>
  <c r="G520" i="21"/>
  <c r="E517" i="23"/>
  <c r="L588" i="28"/>
  <c r="G520" i="22"/>
  <c r="AN517" i="1"/>
  <c r="E519" i="23"/>
  <c r="H519" i="22"/>
  <c r="BA516" i="1"/>
  <c r="G516" i="21"/>
  <c r="G519" i="21"/>
  <c r="M519" i="19"/>
  <c r="D590" i="28"/>
  <c r="N590" i="28" s="1"/>
  <c r="I519" i="23"/>
  <c r="J517" i="22"/>
  <c r="J589" i="28"/>
  <c r="G516" i="22"/>
  <c r="G587" i="28"/>
  <c r="H517" i="22"/>
  <c r="E515" i="23"/>
  <c r="M521" i="19"/>
  <c r="F517" i="23"/>
  <c r="BA514" i="1"/>
  <c r="H517" i="21"/>
  <c r="H588" i="28"/>
  <c r="E516" i="23"/>
  <c r="C593" i="28"/>
  <c r="K591" i="28"/>
  <c r="K587" i="28"/>
  <c r="I518" i="22"/>
  <c r="J520" i="22"/>
  <c r="K520" i="22"/>
  <c r="K519" i="21"/>
  <c r="N519" i="19"/>
  <c r="G518" i="23"/>
  <c r="K588" i="28"/>
  <c r="M586" i="28"/>
  <c r="M517" i="19"/>
  <c r="AN514" i="1"/>
  <c r="J520" i="21"/>
  <c r="J516" i="22"/>
  <c r="H520" i="23"/>
  <c r="J516" i="21"/>
  <c r="L590" i="28"/>
  <c r="F518" i="21"/>
  <c r="F521" i="21"/>
  <c r="F521" i="22"/>
  <c r="D521" i="23"/>
  <c r="F592" i="28"/>
  <c r="N515" i="19"/>
  <c r="H515" i="22"/>
  <c r="H586" i="28"/>
  <c r="F515" i="23"/>
  <c r="H515" i="21"/>
  <c r="M518" i="19"/>
  <c r="G589" i="28"/>
  <c r="E518" i="23"/>
  <c r="G518" i="22"/>
  <c r="G519" i="22"/>
  <c r="G518" i="21"/>
  <c r="E586" i="28"/>
  <c r="E515" i="22"/>
  <c r="E516" i="22"/>
  <c r="E515" i="21"/>
  <c r="G590" i="28"/>
  <c r="H521" i="23"/>
  <c r="K592" i="28"/>
  <c r="J521" i="21"/>
  <c r="J521" i="22"/>
  <c r="K517" i="21"/>
  <c r="E592" i="28"/>
  <c r="N586" i="28"/>
  <c r="B519" i="21"/>
  <c r="B519" i="22"/>
  <c r="B590" i="28"/>
  <c r="B516" i="23"/>
  <c r="D587" i="28"/>
  <c r="D516" i="21"/>
  <c r="D516" i="22"/>
  <c r="C516" i="23"/>
  <c r="AN515" i="1"/>
  <c r="D518" i="21"/>
  <c r="D589" i="28"/>
  <c r="B518" i="23"/>
  <c r="D518" i="22"/>
  <c r="C518" i="23"/>
  <c r="D519" i="23"/>
  <c r="F519" i="21"/>
  <c r="F519" i="22"/>
  <c r="F590" i="28"/>
  <c r="E587" i="28"/>
  <c r="I516" i="23"/>
  <c r="L587" i="28"/>
  <c r="K516" i="22"/>
  <c r="K516" i="21"/>
  <c r="B517" i="21"/>
  <c r="B588" i="28"/>
  <c r="B517" i="22"/>
  <c r="K586" i="28"/>
  <c r="O519" i="19"/>
  <c r="I519" i="22"/>
  <c r="G519" i="23"/>
  <c r="J590" i="28"/>
  <c r="I519" i="21"/>
  <c r="N516" i="19"/>
  <c r="H587" i="28"/>
  <c r="H516" i="21"/>
  <c r="H516" i="22"/>
  <c r="F516" i="23"/>
  <c r="E591" i="28"/>
  <c r="E520" i="21"/>
  <c r="E520" i="22"/>
  <c r="O515" i="19"/>
  <c r="I515" i="22"/>
  <c r="J586" i="28"/>
  <c r="G515" i="23"/>
  <c r="I515" i="21"/>
  <c r="I518" i="23"/>
  <c r="K518" i="22"/>
  <c r="L589" i="28"/>
  <c r="K518" i="21"/>
  <c r="BA519" i="1"/>
  <c r="J515" i="22"/>
  <c r="F520" i="22"/>
  <c r="D520" i="23"/>
  <c r="F520" i="21"/>
  <c r="F591" i="28"/>
  <c r="M520" i="19"/>
  <c r="B587" i="28"/>
  <c r="B516" i="21"/>
  <c r="B516" i="22"/>
  <c r="B520" i="21"/>
  <c r="B520" i="22"/>
  <c r="B591" i="28"/>
  <c r="M591" i="28" s="1"/>
  <c r="N517" i="19"/>
  <c r="E588" i="28"/>
  <c r="E517" i="22"/>
  <c r="E589" i="28"/>
  <c r="E518" i="22"/>
  <c r="E517" i="21"/>
  <c r="O521" i="19"/>
  <c r="I521" i="22"/>
  <c r="G521" i="23"/>
  <c r="I521" i="21"/>
  <c r="J592" i="28"/>
  <c r="H519" i="23"/>
  <c r="J519" i="21"/>
  <c r="J519" i="22"/>
  <c r="K590" i="28"/>
  <c r="H516" i="23"/>
  <c r="D588" i="28"/>
  <c r="B520" i="23"/>
  <c r="B589" i="28"/>
  <c r="B518" i="22"/>
  <c r="B518" i="21"/>
  <c r="BA515" i="1"/>
  <c r="AO515" i="1"/>
  <c r="D521" i="22"/>
  <c r="B521" i="23"/>
  <c r="D592" i="28"/>
  <c r="N592" i="28" s="1"/>
  <c r="D521" i="21"/>
  <c r="C521" i="23"/>
  <c r="D517" i="21"/>
  <c r="O520" i="19"/>
  <c r="I520" i="21"/>
  <c r="J591" i="28"/>
  <c r="G520" i="23"/>
  <c r="I520" i="22"/>
  <c r="M515" i="19"/>
  <c r="F516" i="22"/>
  <c r="D516" i="23"/>
  <c r="F587" i="28"/>
  <c r="F516" i="21"/>
  <c r="D518" i="23"/>
  <c r="H518" i="21"/>
  <c r="H589" i="28"/>
  <c r="F518" i="23"/>
  <c r="H518" i="22"/>
  <c r="N518" i="19"/>
  <c r="O516" i="19"/>
  <c r="I516" i="21"/>
  <c r="J587" i="28"/>
  <c r="G516" i="23"/>
  <c r="I516" i="22"/>
  <c r="E521" i="23"/>
  <c r="B592" i="28"/>
  <c r="F517" i="21"/>
  <c r="F588" i="28"/>
  <c r="F517" i="22"/>
  <c r="D517" i="23"/>
  <c r="E519" i="22"/>
  <c r="E590" i="28"/>
  <c r="E519" i="21"/>
  <c r="H518" i="23"/>
  <c r="J518" i="22"/>
  <c r="K589" i="28"/>
  <c r="J518" i="21"/>
  <c r="E516" i="21"/>
  <c r="I521" i="23"/>
  <c r="L592" i="28"/>
  <c r="K521" i="21"/>
  <c r="K521" i="22"/>
  <c r="D519" i="22"/>
  <c r="B517" i="23"/>
  <c r="O517" i="19"/>
  <c r="J588" i="28"/>
  <c r="I517" i="22"/>
  <c r="G517" i="23"/>
  <c r="I517" i="21"/>
  <c r="K517" i="22"/>
  <c r="F589" i="28"/>
  <c r="N520" i="19"/>
  <c r="E521" i="21"/>
  <c r="K519" i="22"/>
  <c r="D508" i="23"/>
  <c r="E508" i="23"/>
  <c r="BA520" i="1"/>
  <c r="AO520" i="1"/>
  <c r="AN520" i="1"/>
  <c r="BA518" i="1"/>
  <c r="AO518" i="1"/>
  <c r="AO517" i="1"/>
  <c r="BA517" i="1"/>
  <c r="D509" i="21"/>
  <c r="M508" i="19"/>
  <c r="O510" i="19"/>
  <c r="E509" i="21"/>
  <c r="I512" i="22"/>
  <c r="F509" i="22"/>
  <c r="J579" i="28"/>
  <c r="J513" i="22"/>
  <c r="F512" i="21"/>
  <c r="B584" i="28"/>
  <c r="M584" i="28" s="1"/>
  <c r="AN507" i="1"/>
  <c r="AN511" i="1"/>
  <c r="I512" i="21"/>
  <c r="E508" i="21"/>
  <c r="I510" i="22"/>
  <c r="K582" i="28"/>
  <c r="BA511" i="1"/>
  <c r="B578" i="28"/>
  <c r="BA509" i="1"/>
  <c r="I510" i="21"/>
  <c r="E509" i="22"/>
  <c r="D509" i="23"/>
  <c r="I509" i="22"/>
  <c r="I509" i="21"/>
  <c r="I508" i="21"/>
  <c r="B581" i="28"/>
  <c r="B508" i="22"/>
  <c r="G512" i="23"/>
  <c r="I508" i="22"/>
  <c r="AN508" i="1"/>
  <c r="J581" i="28"/>
  <c r="O508" i="19"/>
  <c r="D513" i="22"/>
  <c r="J583" i="28"/>
  <c r="F579" i="28"/>
  <c r="J512" i="21"/>
  <c r="O512" i="19"/>
  <c r="I513" i="21"/>
  <c r="K583" i="28"/>
  <c r="F510" i="22"/>
  <c r="B508" i="23"/>
  <c r="C508" i="23"/>
  <c r="F580" i="28"/>
  <c r="H511" i="21"/>
  <c r="G508" i="23"/>
  <c r="D579" i="28"/>
  <c r="N579" i="28" s="1"/>
  <c r="I508" i="23"/>
  <c r="J513" i="21"/>
  <c r="BA508" i="1"/>
  <c r="K580" i="28"/>
  <c r="G511" i="23"/>
  <c r="J582" i="28"/>
  <c r="M513" i="19"/>
  <c r="O513" i="19"/>
  <c r="J511" i="22"/>
  <c r="B513" i="23"/>
  <c r="AN509" i="1"/>
  <c r="I511" i="21"/>
  <c r="I511" i="22"/>
  <c r="D583" i="28"/>
  <c r="N583" i="28" s="1"/>
  <c r="H512" i="23"/>
  <c r="F510" i="21"/>
  <c r="O511" i="19"/>
  <c r="J510" i="22"/>
  <c r="B514" i="21"/>
  <c r="F514" i="22"/>
  <c r="B512" i="21"/>
  <c r="M511" i="19"/>
  <c r="L578" i="28"/>
  <c r="D508" i="21"/>
  <c r="K513" i="22"/>
  <c r="B511" i="22"/>
  <c r="B511" i="21"/>
  <c r="K513" i="21"/>
  <c r="BA512" i="1"/>
  <c r="AN512" i="1"/>
  <c r="D578" i="28"/>
  <c r="N578" i="28" s="1"/>
  <c r="H581" i="28"/>
  <c r="B582" i="28"/>
  <c r="E512" i="21"/>
  <c r="J511" i="21"/>
  <c r="J510" i="21"/>
  <c r="B513" i="21"/>
  <c r="B583" i="28"/>
  <c r="D508" i="22"/>
  <c r="AN513" i="1"/>
  <c r="B513" i="22"/>
  <c r="O514" i="19"/>
  <c r="K508" i="22"/>
  <c r="G508" i="22"/>
  <c r="B510" i="21"/>
  <c r="H508" i="23"/>
  <c r="J508" i="21"/>
  <c r="J508" i="22"/>
  <c r="K578" i="28"/>
  <c r="D511" i="21"/>
  <c r="B511" i="23"/>
  <c r="D511" i="22"/>
  <c r="C511" i="23"/>
  <c r="D581" i="28"/>
  <c r="F511" i="23"/>
  <c r="E511" i="23"/>
  <c r="M509" i="19"/>
  <c r="G509" i="22"/>
  <c r="G579" i="28"/>
  <c r="E509" i="23"/>
  <c r="G509" i="21"/>
  <c r="F508" i="21"/>
  <c r="G578" i="28"/>
  <c r="B580" i="28"/>
  <c r="I511" i="23"/>
  <c r="K511" i="22"/>
  <c r="L581" i="28"/>
  <c r="K511" i="21"/>
  <c r="F581" i="28"/>
  <c r="F511" i="21"/>
  <c r="D511" i="23"/>
  <c r="F511" i="22"/>
  <c r="F582" i="28"/>
  <c r="F512" i="22"/>
  <c r="D510" i="22"/>
  <c r="B510" i="23"/>
  <c r="C510" i="23"/>
  <c r="D580" i="28"/>
  <c r="D510" i="21"/>
  <c r="F508" i="22"/>
  <c r="N584" i="28"/>
  <c r="C585" i="28"/>
  <c r="O507" i="19"/>
  <c r="E508" i="22"/>
  <c r="H514" i="23"/>
  <c r="K584" i="28"/>
  <c r="J514" i="21"/>
  <c r="J514" i="22"/>
  <c r="B512" i="23"/>
  <c r="D512" i="21"/>
  <c r="C512" i="23"/>
  <c r="D582" i="28"/>
  <c r="N582" i="28" s="1"/>
  <c r="D512" i="22"/>
  <c r="H510" i="23"/>
  <c r="H509" i="23"/>
  <c r="J509" i="21"/>
  <c r="J509" i="22"/>
  <c r="K579" i="28"/>
  <c r="D510" i="23"/>
  <c r="I512" i="23"/>
  <c r="K512" i="21"/>
  <c r="K512" i="22"/>
  <c r="L582" i="28"/>
  <c r="G580" i="28"/>
  <c r="D513" i="21"/>
  <c r="E578" i="28"/>
  <c r="H511" i="23"/>
  <c r="H580" i="28"/>
  <c r="H510" i="21"/>
  <c r="H510" i="22"/>
  <c r="F510" i="23"/>
  <c r="H511" i="22"/>
  <c r="D512" i="23"/>
  <c r="N512" i="19"/>
  <c r="H582" i="28"/>
  <c r="H512" i="22"/>
  <c r="F512" i="23"/>
  <c r="H512" i="21"/>
  <c r="N514" i="19"/>
  <c r="E514" i="22"/>
  <c r="E584" i="28"/>
  <c r="E514" i="21"/>
  <c r="G510" i="22"/>
  <c r="N509" i="19"/>
  <c r="H509" i="21"/>
  <c r="H509" i="22"/>
  <c r="F509" i="23"/>
  <c r="H579" i="28"/>
  <c r="F513" i="22"/>
  <c r="F583" i="28"/>
  <c r="D513" i="23"/>
  <c r="F513" i="21"/>
  <c r="H513" i="22"/>
  <c r="B579" i="28"/>
  <c r="B509" i="21"/>
  <c r="B509" i="22"/>
  <c r="B510" i="22"/>
  <c r="E583" i="28"/>
  <c r="E513" i="21"/>
  <c r="E513" i="22"/>
  <c r="G510" i="23"/>
  <c r="E510" i="23"/>
  <c r="N508" i="19"/>
  <c r="H508" i="22"/>
  <c r="H578" i="28"/>
  <c r="F508" i="23"/>
  <c r="H508" i="21"/>
  <c r="H513" i="21"/>
  <c r="E581" i="28"/>
  <c r="E511" i="21"/>
  <c r="E511" i="22"/>
  <c r="E582" i="28"/>
  <c r="E512" i="22"/>
  <c r="F584" i="28"/>
  <c r="AN510" i="1"/>
  <c r="AO510" i="1"/>
  <c r="BA510" i="1"/>
  <c r="BA513" i="1"/>
  <c r="D504" i="22"/>
  <c r="B575" i="28"/>
  <c r="E507" i="21"/>
  <c r="C507" i="23"/>
  <c r="B507" i="23"/>
  <c r="M507" i="19"/>
  <c r="B507" i="22"/>
  <c r="H507" i="23"/>
  <c r="B506" i="22"/>
  <c r="L575" i="28"/>
  <c r="B502" i="22"/>
  <c r="D507" i="23"/>
  <c r="D504" i="21"/>
  <c r="I506" i="21"/>
  <c r="D574" i="28"/>
  <c r="M574" i="28" s="1"/>
  <c r="D573" i="28"/>
  <c r="N573" i="28" s="1"/>
  <c r="C504" i="23"/>
  <c r="D505" i="22"/>
  <c r="B504" i="23"/>
  <c r="I507" i="21"/>
  <c r="B576" i="28"/>
  <c r="D576" i="28"/>
  <c r="N576" i="28" s="1"/>
  <c r="J575" i="28"/>
  <c r="I506" i="22"/>
  <c r="D505" i="21"/>
  <c r="G506" i="23"/>
  <c r="H504" i="23"/>
  <c r="F507" i="21"/>
  <c r="D506" i="22"/>
  <c r="B506" i="23"/>
  <c r="BA506" i="1"/>
  <c r="AN506" i="1"/>
  <c r="H506" i="22"/>
  <c r="K506" i="21"/>
  <c r="K507" i="21"/>
  <c r="K507" i="22"/>
  <c r="F506" i="23"/>
  <c r="AO506" i="1"/>
  <c r="K573" i="28"/>
  <c r="I506" i="23"/>
  <c r="AN500" i="1"/>
  <c r="BA500" i="1"/>
  <c r="M502" i="19"/>
  <c r="B506" i="21"/>
  <c r="D507" i="21"/>
  <c r="I504" i="23"/>
  <c r="K504" i="21"/>
  <c r="L573" i="28"/>
  <c r="C506" i="23"/>
  <c r="E503" i="22"/>
  <c r="L574" i="28"/>
  <c r="L576" i="28"/>
  <c r="AN505" i="1"/>
  <c r="O502" i="19"/>
  <c r="K505" i="22"/>
  <c r="AN502" i="1"/>
  <c r="D507" i="22"/>
  <c r="I507" i="23"/>
  <c r="J576" i="28"/>
  <c r="K576" i="28"/>
  <c r="J507" i="21"/>
  <c r="G574" i="28"/>
  <c r="BA505" i="1"/>
  <c r="K504" i="22"/>
  <c r="E507" i="22"/>
  <c r="G505" i="21"/>
  <c r="O505" i="19"/>
  <c r="N506" i="19"/>
  <c r="D575" i="28"/>
  <c r="D506" i="21"/>
  <c r="D503" i="22"/>
  <c r="J501" i="22"/>
  <c r="E576" i="28"/>
  <c r="D501" i="21"/>
  <c r="BA504" i="1"/>
  <c r="AN504" i="1"/>
  <c r="D502" i="23"/>
  <c r="H505" i="23"/>
  <c r="J505" i="21"/>
  <c r="K574" i="28"/>
  <c r="J505" i="22"/>
  <c r="BA501" i="1"/>
  <c r="AN501" i="1"/>
  <c r="O503" i="19"/>
  <c r="G503" i="23"/>
  <c r="J572" i="28"/>
  <c r="I503" i="21"/>
  <c r="I503" i="22"/>
  <c r="I504" i="21"/>
  <c r="H574" i="28"/>
  <c r="F505" i="23"/>
  <c r="H505" i="21"/>
  <c r="H505" i="22"/>
  <c r="N505" i="19"/>
  <c r="F506" i="21"/>
  <c r="F506" i="22"/>
  <c r="F575" i="28"/>
  <c r="D506" i="23"/>
  <c r="J504" i="21"/>
  <c r="J573" i="28"/>
  <c r="H506" i="21"/>
  <c r="O501" i="19"/>
  <c r="G501" i="23"/>
  <c r="I501" i="21"/>
  <c r="I501" i="22"/>
  <c r="J570" i="28"/>
  <c r="K575" i="28"/>
  <c r="H506" i="23"/>
  <c r="J506" i="21"/>
  <c r="J506" i="22"/>
  <c r="B570" i="28"/>
  <c r="B501" i="21"/>
  <c r="B501" i="22"/>
  <c r="B503" i="23"/>
  <c r="I502" i="22"/>
  <c r="C577" i="28"/>
  <c r="D570" i="28"/>
  <c r="F576" i="28"/>
  <c r="F507" i="22"/>
  <c r="E506" i="22"/>
  <c r="E575" i="28"/>
  <c r="E506" i="21"/>
  <c r="D502" i="22"/>
  <c r="D571" i="28"/>
  <c r="C502" i="23"/>
  <c r="B502" i="23"/>
  <c r="D572" i="28"/>
  <c r="D502" i="21"/>
  <c r="D503" i="21"/>
  <c r="G502" i="23"/>
  <c r="J501" i="21"/>
  <c r="K571" i="28"/>
  <c r="H502" i="23"/>
  <c r="J502" i="21"/>
  <c r="J502" i="22"/>
  <c r="K501" i="21"/>
  <c r="B502" i="21"/>
  <c r="I502" i="21"/>
  <c r="J571" i="28"/>
  <c r="E502" i="22"/>
  <c r="E571" i="28"/>
  <c r="E502" i="21"/>
  <c r="E572" i="28"/>
  <c r="B571" i="28"/>
  <c r="H570" i="28"/>
  <c r="F505" i="22"/>
  <c r="D505" i="23"/>
  <c r="F505" i="21"/>
  <c r="F574" i="28"/>
  <c r="B503" i="22"/>
  <c r="B572" i="28"/>
  <c r="B503" i="21"/>
  <c r="G506" i="21"/>
  <c r="M506" i="19"/>
  <c r="G506" i="22"/>
  <c r="G575" i="28"/>
  <c r="E506" i="23"/>
  <c r="B504" i="21"/>
  <c r="N504" i="19"/>
  <c r="F504" i="23"/>
  <c r="H504" i="22"/>
  <c r="H573" i="28"/>
  <c r="H504" i="21"/>
  <c r="M504" i="19"/>
  <c r="G504" i="21"/>
  <c r="G573" i="28"/>
  <c r="E504" i="23"/>
  <c r="G504" i="22"/>
  <c r="F573" i="28"/>
  <c r="F504" i="21"/>
  <c r="D504" i="23"/>
  <c r="F504" i="22"/>
  <c r="L570" i="28"/>
  <c r="E501" i="21"/>
  <c r="BA502" i="1"/>
  <c r="F507" i="23"/>
  <c r="H576" i="28"/>
  <c r="H507" i="21"/>
  <c r="H507" i="22"/>
  <c r="N507" i="19"/>
  <c r="F502" i="23"/>
  <c r="H501" i="22"/>
  <c r="B573" i="28"/>
  <c r="J503" i="22"/>
  <c r="H503" i="23"/>
  <c r="K572" i="28"/>
  <c r="J503" i="21"/>
  <c r="K503" i="22"/>
  <c r="I503" i="23"/>
  <c r="L572" i="28"/>
  <c r="K503" i="21"/>
  <c r="E574" i="28"/>
  <c r="E505" i="21"/>
  <c r="E505" i="22"/>
  <c r="O506" i="19"/>
  <c r="J504" i="22"/>
  <c r="G576" i="28"/>
  <c r="G507" i="21"/>
  <c r="G507" i="22"/>
  <c r="E507" i="23"/>
  <c r="L571" i="28"/>
  <c r="I502" i="23"/>
  <c r="K502" i="21"/>
  <c r="K502" i="22"/>
  <c r="E570" i="28"/>
  <c r="H575" i="28"/>
  <c r="N502" i="19"/>
  <c r="I504" i="22"/>
  <c r="AN503" i="1"/>
  <c r="BA503" i="1"/>
  <c r="AO503" i="1"/>
  <c r="L567" i="28"/>
  <c r="K498" i="21"/>
  <c r="AN499" i="1"/>
  <c r="K496" i="21"/>
  <c r="K499" i="21"/>
  <c r="L564" i="28"/>
  <c r="K499" i="22"/>
  <c r="N563" i="28"/>
  <c r="AN493" i="1"/>
  <c r="F500" i="22"/>
  <c r="N564" i="28"/>
  <c r="L566" i="28"/>
  <c r="N567" i="28"/>
  <c r="AN495" i="1"/>
  <c r="BA498" i="1"/>
  <c r="K498" i="22"/>
  <c r="K496" i="22"/>
  <c r="I498" i="21"/>
  <c r="H563" i="28"/>
  <c r="B496" i="23"/>
  <c r="G496" i="22"/>
  <c r="D566" i="28"/>
  <c r="N566" i="28" s="1"/>
  <c r="D498" i="22"/>
  <c r="B500" i="22"/>
  <c r="B497" i="22"/>
  <c r="AO499" i="1"/>
  <c r="I499" i="21"/>
  <c r="J567" i="28"/>
  <c r="I499" i="22"/>
  <c r="G499" i="23"/>
  <c r="B496" i="21"/>
  <c r="B564" i="28"/>
  <c r="M564" i="28" s="1"/>
  <c r="B496" i="22"/>
  <c r="G563" i="28"/>
  <c r="G495" i="22"/>
  <c r="M495" i="19"/>
  <c r="E495" i="23"/>
  <c r="G495" i="21"/>
  <c r="M494" i="19"/>
  <c r="E494" i="23"/>
  <c r="G494" i="21"/>
  <c r="G562" i="28"/>
  <c r="G494" i="22"/>
  <c r="G564" i="28"/>
  <c r="B497" i="21"/>
  <c r="C569" i="28"/>
  <c r="D568" i="28"/>
  <c r="D500" i="22"/>
  <c r="B500" i="23"/>
  <c r="C500" i="23"/>
  <c r="D500" i="21"/>
  <c r="E568" i="28"/>
  <c r="E500" i="22"/>
  <c r="E500" i="21"/>
  <c r="I494" i="22"/>
  <c r="J562" i="28"/>
  <c r="O494" i="19"/>
  <c r="G494" i="23"/>
  <c r="I494" i="21"/>
  <c r="J564" i="28"/>
  <c r="I496" i="21"/>
  <c r="I496" i="22"/>
  <c r="O496" i="19"/>
  <c r="G496" i="23"/>
  <c r="H496" i="23"/>
  <c r="J496" i="21"/>
  <c r="K564" i="28"/>
  <c r="J496" i="22"/>
  <c r="B495" i="21"/>
  <c r="B563" i="28"/>
  <c r="M563" i="28" s="1"/>
  <c r="B495" i="22"/>
  <c r="D562" i="28"/>
  <c r="K562" i="28"/>
  <c r="BA499" i="1"/>
  <c r="I500" i="23"/>
  <c r="K500" i="21"/>
  <c r="L568" i="28"/>
  <c r="K500" i="22"/>
  <c r="N496" i="19"/>
  <c r="H496" i="21"/>
  <c r="H564" i="28"/>
  <c r="H496" i="22"/>
  <c r="F496" i="23"/>
  <c r="E497" i="21"/>
  <c r="E565" i="28"/>
  <c r="E497" i="22"/>
  <c r="F497" i="21"/>
  <c r="F565" i="28"/>
  <c r="D497" i="23"/>
  <c r="F497" i="22"/>
  <c r="M497" i="19"/>
  <c r="E497" i="23"/>
  <c r="G497" i="22"/>
  <c r="G497" i="21"/>
  <c r="G565" i="28"/>
  <c r="I500" i="22"/>
  <c r="O500" i="19"/>
  <c r="I500" i="21"/>
  <c r="J568" i="28"/>
  <c r="G500" i="23"/>
  <c r="E494" i="22"/>
  <c r="I495" i="21"/>
  <c r="J563" i="28"/>
  <c r="I495" i="22"/>
  <c r="G495" i="23"/>
  <c r="K494" i="22"/>
  <c r="B568" i="28"/>
  <c r="E500" i="23"/>
  <c r="D500" i="23"/>
  <c r="J494" i="22"/>
  <c r="H494" i="22"/>
  <c r="H562" i="28"/>
  <c r="N494" i="19"/>
  <c r="F494" i="23"/>
  <c r="H494" i="21"/>
  <c r="D497" i="21"/>
  <c r="D565" i="28"/>
  <c r="B497" i="23"/>
  <c r="D497" i="22"/>
  <c r="C497" i="23"/>
  <c r="BA493" i="1"/>
  <c r="H498" i="23"/>
  <c r="J498" i="21"/>
  <c r="K566" i="28"/>
  <c r="J498" i="22"/>
  <c r="E564" i="28"/>
  <c r="E496" i="22"/>
  <c r="E496" i="21"/>
  <c r="I497" i="21"/>
  <c r="O497" i="19"/>
  <c r="J565" i="28"/>
  <c r="G497" i="23"/>
  <c r="I497" i="22"/>
  <c r="K494" i="21"/>
  <c r="B500" i="21"/>
  <c r="B495" i="23"/>
  <c r="AN490" i="1"/>
  <c r="H495" i="23"/>
  <c r="J495" i="21"/>
  <c r="K563" i="28"/>
  <c r="J495" i="22"/>
  <c r="L565" i="28"/>
  <c r="I497" i="23"/>
  <c r="K497" i="22"/>
  <c r="K497" i="21"/>
  <c r="F567" i="28"/>
  <c r="F499" i="22"/>
  <c r="D499" i="23"/>
  <c r="F499" i="21"/>
  <c r="D498" i="23"/>
  <c r="F498" i="21"/>
  <c r="F566" i="28"/>
  <c r="F498" i="22"/>
  <c r="E566" i="28"/>
  <c r="F568" i="28"/>
  <c r="K565" i="28"/>
  <c r="H497" i="23"/>
  <c r="J497" i="22"/>
  <c r="J497" i="21"/>
  <c r="H566" i="28"/>
  <c r="H498" i="22"/>
  <c r="F498" i="23"/>
  <c r="H498" i="21"/>
  <c r="N498" i="19"/>
  <c r="D494" i="22"/>
  <c r="E498" i="21"/>
  <c r="M498" i="19"/>
  <c r="E498" i="23"/>
  <c r="G498" i="21"/>
  <c r="G566" i="28"/>
  <c r="G498" i="22"/>
  <c r="H499" i="23"/>
  <c r="J499" i="21"/>
  <c r="K567" i="28"/>
  <c r="J499" i="22"/>
  <c r="BA494" i="1"/>
  <c r="AN494" i="1"/>
  <c r="H565" i="28"/>
  <c r="G499" i="21"/>
  <c r="E498" i="22"/>
  <c r="H499" i="22"/>
  <c r="M500" i="19"/>
  <c r="E562" i="28"/>
  <c r="AN498" i="1"/>
  <c r="B499" i="21"/>
  <c r="B567" i="28"/>
  <c r="M567" i="28" s="1"/>
  <c r="B499" i="22"/>
  <c r="G499" i="22"/>
  <c r="H495" i="22"/>
  <c r="E494" i="21"/>
  <c r="N500" i="19"/>
  <c r="H500" i="21"/>
  <c r="H568" i="28"/>
  <c r="H500" i="22"/>
  <c r="F500" i="23"/>
  <c r="F497" i="23"/>
  <c r="H500" i="23"/>
  <c r="J500" i="21"/>
  <c r="K568" i="28"/>
  <c r="J500" i="22"/>
  <c r="D494" i="21"/>
  <c r="H497" i="21"/>
  <c r="H567" i="28"/>
  <c r="O495" i="19"/>
  <c r="I498" i="22"/>
  <c r="AO496" i="1"/>
  <c r="BA496" i="1"/>
  <c r="AN496" i="1"/>
  <c r="AN497" i="1"/>
  <c r="AO497" i="1"/>
  <c r="BA497" i="1"/>
  <c r="BA495" i="1"/>
  <c r="BA490" i="1"/>
  <c r="F487" i="22"/>
  <c r="AN488" i="1"/>
  <c r="K492" i="21"/>
  <c r="L559" i="28"/>
  <c r="K491" i="22"/>
  <c r="K489" i="21"/>
  <c r="I491" i="23"/>
  <c r="G488" i="23"/>
  <c r="J491" i="21"/>
  <c r="D556" i="28"/>
  <c r="L556" i="28"/>
  <c r="O488" i="19"/>
  <c r="C561" i="28"/>
  <c r="F560" i="28"/>
  <c r="J491" i="22"/>
  <c r="K491" i="21"/>
  <c r="O489" i="19"/>
  <c r="E556" i="28"/>
  <c r="E489" i="22"/>
  <c r="E489" i="21"/>
  <c r="J488" i="21"/>
  <c r="K555" i="28"/>
  <c r="J488" i="22"/>
  <c r="H488" i="23"/>
  <c r="O492" i="19"/>
  <c r="I492" i="22"/>
  <c r="J559" i="28"/>
  <c r="I492" i="21"/>
  <c r="G492" i="23"/>
  <c r="E490" i="22"/>
  <c r="E490" i="21"/>
  <c r="E557" i="28"/>
  <c r="K489" i="22"/>
  <c r="D489" i="22"/>
  <c r="I487" i="21"/>
  <c r="N488" i="19"/>
  <c r="F554" i="28"/>
  <c r="F556" i="28"/>
  <c r="G560" i="28"/>
  <c r="G555" i="28"/>
  <c r="D487" i="21"/>
  <c r="AN492" i="1"/>
  <c r="J493" i="21"/>
  <c r="K560" i="28"/>
  <c r="J493" i="22"/>
  <c r="H493" i="23"/>
  <c r="J557" i="28"/>
  <c r="I490" i="21"/>
  <c r="G490" i="23"/>
  <c r="I490" i="22"/>
  <c r="O490" i="19"/>
  <c r="F487" i="21"/>
  <c r="O493" i="19"/>
  <c r="E493" i="22"/>
  <c r="E560" i="28"/>
  <c r="E493" i="21"/>
  <c r="I493" i="21"/>
  <c r="J560" i="28"/>
  <c r="I493" i="22"/>
  <c r="G493" i="23"/>
  <c r="N491" i="19"/>
  <c r="H558" i="28"/>
  <c r="F491" i="23"/>
  <c r="H491" i="21"/>
  <c r="H491" i="22"/>
  <c r="J487" i="22"/>
  <c r="K554" i="28"/>
  <c r="H487" i="23"/>
  <c r="J487" i="21"/>
  <c r="H492" i="22"/>
  <c r="G488" i="21"/>
  <c r="E491" i="21"/>
  <c r="E558" i="28"/>
  <c r="E491" i="22"/>
  <c r="N487" i="19"/>
  <c r="H554" i="28"/>
  <c r="F487" i="23"/>
  <c r="H487" i="21"/>
  <c r="H487" i="22"/>
  <c r="F490" i="21"/>
  <c r="D490" i="23"/>
  <c r="F490" i="22"/>
  <c r="F557" i="28"/>
  <c r="K487" i="22"/>
  <c r="K487" i="21"/>
  <c r="I487" i="23"/>
  <c r="L554" i="28"/>
  <c r="B493" i="22"/>
  <c r="J554" i="28"/>
  <c r="H488" i="22"/>
  <c r="B487" i="21"/>
  <c r="K559" i="28"/>
  <c r="J492" i="21"/>
  <c r="J492" i="22"/>
  <c r="H492" i="23"/>
  <c r="B493" i="23"/>
  <c r="C493" i="23"/>
  <c r="D560" i="28"/>
  <c r="D493" i="21"/>
  <c r="D493" i="22"/>
  <c r="B488" i="23"/>
  <c r="C488" i="23"/>
  <c r="D488" i="21"/>
  <c r="D555" i="28"/>
  <c r="D488" i="22"/>
  <c r="E488" i="21"/>
  <c r="E555" i="28"/>
  <c r="E488" i="22"/>
  <c r="N493" i="19"/>
  <c r="H560" i="28"/>
  <c r="H493" i="21"/>
  <c r="H493" i="22"/>
  <c r="F493" i="23"/>
  <c r="J489" i="21"/>
  <c r="J489" i="22"/>
  <c r="K556" i="28"/>
  <c r="H489" i="23"/>
  <c r="E492" i="22"/>
  <c r="B554" i="28"/>
  <c r="E488" i="23"/>
  <c r="B492" i="21"/>
  <c r="B559" i="28"/>
  <c r="M559" i="28" s="1"/>
  <c r="B492" i="22"/>
  <c r="K493" i="21"/>
  <c r="L560" i="28"/>
  <c r="K493" i="22"/>
  <c r="I493" i="23"/>
  <c r="H490" i="21"/>
  <c r="F490" i="23"/>
  <c r="H490" i="22"/>
  <c r="N490" i="19"/>
  <c r="H557" i="28"/>
  <c r="K488" i="21"/>
  <c r="I488" i="23"/>
  <c r="L555" i="28"/>
  <c r="K488" i="22"/>
  <c r="B490" i="23"/>
  <c r="D490" i="22"/>
  <c r="C490" i="23"/>
  <c r="D557" i="28"/>
  <c r="D490" i="21"/>
  <c r="G492" i="22"/>
  <c r="E492" i="23"/>
  <c r="G559" i="28"/>
  <c r="G492" i="21"/>
  <c r="M492" i="19"/>
  <c r="B491" i="22"/>
  <c r="B558" i="28"/>
  <c r="B491" i="21"/>
  <c r="N489" i="19"/>
  <c r="B560" i="28"/>
  <c r="I487" i="22"/>
  <c r="D493" i="23"/>
  <c r="E492" i="21"/>
  <c r="N559" i="28"/>
  <c r="D488" i="23"/>
  <c r="F488" i="21"/>
  <c r="F555" i="28"/>
  <c r="F488" i="22"/>
  <c r="AN486" i="1"/>
  <c r="BA486" i="1"/>
  <c r="AO486" i="1"/>
  <c r="K557" i="28"/>
  <c r="J490" i="21"/>
  <c r="H490" i="23"/>
  <c r="J490" i="22"/>
  <c r="L557" i="28"/>
  <c r="I490" i="23"/>
  <c r="K490" i="21"/>
  <c r="K490" i="22"/>
  <c r="D558" i="28"/>
  <c r="D492" i="23"/>
  <c r="F559" i="28"/>
  <c r="F492" i="21"/>
  <c r="F492" i="22"/>
  <c r="F493" i="22"/>
  <c r="J558" i="28"/>
  <c r="E559" i="28"/>
  <c r="B492" i="23"/>
  <c r="E490" i="23"/>
  <c r="D554" i="28"/>
  <c r="M487" i="19"/>
  <c r="G554" i="28"/>
  <c r="E487" i="23"/>
  <c r="G487" i="21"/>
  <c r="G487" i="22"/>
  <c r="D491" i="21"/>
  <c r="F558" i="28"/>
  <c r="D491" i="23"/>
  <c r="F491" i="21"/>
  <c r="F491" i="22"/>
  <c r="M491" i="19"/>
  <c r="G558" i="28"/>
  <c r="E491" i="23"/>
  <c r="G491" i="21"/>
  <c r="G491" i="22"/>
  <c r="D489" i="21"/>
  <c r="K558" i="28"/>
  <c r="L558" i="28"/>
  <c r="H492" i="21"/>
  <c r="H555" i="28"/>
  <c r="I491" i="22"/>
  <c r="F489" i="21"/>
  <c r="G493" i="21"/>
  <c r="D487" i="22"/>
  <c r="M489" i="19"/>
  <c r="BA492" i="1"/>
  <c r="AO492" i="1"/>
  <c r="BA489" i="1"/>
  <c r="AN489" i="1"/>
  <c r="AO489" i="1"/>
  <c r="BA487" i="1"/>
  <c r="AN487" i="1"/>
  <c r="AN491" i="1"/>
  <c r="AO491" i="1"/>
  <c r="BA491" i="1"/>
  <c r="BA488" i="1"/>
  <c r="AN485" i="1"/>
  <c r="AN483" i="1"/>
  <c r="AN480" i="1"/>
  <c r="K485" i="21"/>
  <c r="K551" i="28"/>
  <c r="BA480" i="1"/>
  <c r="AN484" i="1"/>
  <c r="D551" i="28"/>
  <c r="M551" i="28" s="1"/>
  <c r="I483" i="21"/>
  <c r="I486" i="21"/>
  <c r="AN479" i="1"/>
  <c r="I484" i="22"/>
  <c r="L551" i="28"/>
  <c r="E482" i="22"/>
  <c r="E482" i="21"/>
  <c r="H483" i="22"/>
  <c r="E481" i="22"/>
  <c r="E548" i="28"/>
  <c r="E547" i="28"/>
  <c r="J485" i="22"/>
  <c r="I483" i="22"/>
  <c r="H483" i="21"/>
  <c r="L547" i="28"/>
  <c r="J485" i="21"/>
  <c r="H486" i="22"/>
  <c r="J482" i="22"/>
  <c r="AO485" i="1"/>
  <c r="F483" i="23"/>
  <c r="J549" i="28"/>
  <c r="AN481" i="1"/>
  <c r="D547" i="28"/>
  <c r="N547" i="28" s="1"/>
  <c r="J552" i="28"/>
  <c r="H549" i="28"/>
  <c r="G552" i="28"/>
  <c r="I484" i="21"/>
  <c r="BA485" i="1"/>
  <c r="M483" i="19"/>
  <c r="B548" i="28"/>
  <c r="H480" i="23"/>
  <c r="N483" i="19"/>
  <c r="I480" i="22"/>
  <c r="J546" i="28"/>
  <c r="I480" i="21"/>
  <c r="O483" i="19"/>
  <c r="E484" i="22"/>
  <c r="K481" i="21"/>
  <c r="E484" i="21"/>
  <c r="BA484" i="1"/>
  <c r="I481" i="23"/>
  <c r="F486" i="22"/>
  <c r="D486" i="23"/>
  <c r="F486" i="21"/>
  <c r="F552" i="28"/>
  <c r="K483" i="22"/>
  <c r="L549" i="28"/>
  <c r="I483" i="23"/>
  <c r="K483" i="21"/>
  <c r="B481" i="21"/>
  <c r="B481" i="22"/>
  <c r="B547" i="28"/>
  <c r="G486" i="21"/>
  <c r="G486" i="22"/>
  <c r="K484" i="22"/>
  <c r="I484" i="23"/>
  <c r="K484" i="21"/>
  <c r="L550" i="28"/>
  <c r="F483" i="21"/>
  <c r="D483" i="23"/>
  <c r="F483" i="22"/>
  <c r="F549" i="28"/>
  <c r="K485" i="22"/>
  <c r="J482" i="21"/>
  <c r="L548" i="28"/>
  <c r="I482" i="23"/>
  <c r="K482" i="22"/>
  <c r="K482" i="21"/>
  <c r="F546" i="28"/>
  <c r="D480" i="23"/>
  <c r="F480" i="22"/>
  <c r="F480" i="21"/>
  <c r="E551" i="28"/>
  <c r="E485" i="21"/>
  <c r="E486" i="21"/>
  <c r="E552" i="28"/>
  <c r="E485" i="22"/>
  <c r="O481" i="19"/>
  <c r="I481" i="22"/>
  <c r="J547" i="28"/>
  <c r="G481" i="23"/>
  <c r="I481" i="21"/>
  <c r="B483" i="23"/>
  <c r="D483" i="22"/>
  <c r="C483" i="23"/>
  <c r="D549" i="28"/>
  <c r="D483" i="21"/>
  <c r="G483" i="23"/>
  <c r="B486" i="23"/>
  <c r="C486" i="23"/>
  <c r="D486" i="21"/>
  <c r="E486" i="23"/>
  <c r="D486" i="22"/>
  <c r="D552" i="28"/>
  <c r="J484" i="22"/>
  <c r="H484" i="23"/>
  <c r="K550" i="28"/>
  <c r="J484" i="21"/>
  <c r="E480" i="23"/>
  <c r="F481" i="22"/>
  <c r="J480" i="21"/>
  <c r="E486" i="22"/>
  <c r="B552" i="28"/>
  <c r="B486" i="22"/>
  <c r="B486" i="21"/>
  <c r="B484" i="23"/>
  <c r="D484" i="21"/>
  <c r="C484" i="23"/>
  <c r="D484" i="22"/>
  <c r="D550" i="28"/>
  <c r="G484" i="23"/>
  <c r="E484" i="23"/>
  <c r="N485" i="19"/>
  <c r="H485" i="22"/>
  <c r="H551" i="28"/>
  <c r="H485" i="21"/>
  <c r="F485" i="23"/>
  <c r="G486" i="23"/>
  <c r="K546" i="28"/>
  <c r="J486" i="22"/>
  <c r="K552" i="28"/>
  <c r="H486" i="23"/>
  <c r="J486" i="21"/>
  <c r="D485" i="23"/>
  <c r="F485" i="21"/>
  <c r="F551" i="28"/>
  <c r="F485" i="22"/>
  <c r="J481" i="21"/>
  <c r="J481" i="22"/>
  <c r="K547" i="28"/>
  <c r="H481" i="23"/>
  <c r="B482" i="21"/>
  <c r="F547" i="28"/>
  <c r="G551" i="28"/>
  <c r="G485" i="22"/>
  <c r="M485" i="19"/>
  <c r="G485" i="21"/>
  <c r="E485" i="23"/>
  <c r="K486" i="22"/>
  <c r="L552" i="28"/>
  <c r="I486" i="23"/>
  <c r="K486" i="21"/>
  <c r="N481" i="19"/>
  <c r="H481" i="22"/>
  <c r="H547" i="28"/>
  <c r="F481" i="23"/>
  <c r="H481" i="21"/>
  <c r="H552" i="28"/>
  <c r="H483" i="23"/>
  <c r="E483" i="23"/>
  <c r="G547" i="28"/>
  <c r="E481" i="23"/>
  <c r="G548" i="28"/>
  <c r="G481" i="22"/>
  <c r="M481" i="19"/>
  <c r="G481" i="21"/>
  <c r="C553" i="28"/>
  <c r="J548" i="28"/>
  <c r="F550" i="28"/>
  <c r="D484" i="23"/>
  <c r="F484" i="22"/>
  <c r="F484" i="21"/>
  <c r="N480" i="19"/>
  <c r="H546" i="28"/>
  <c r="H480" i="22"/>
  <c r="F480" i="23"/>
  <c r="H480" i="21"/>
  <c r="O485" i="19"/>
  <c r="I485" i="22"/>
  <c r="J551" i="28"/>
  <c r="I486" i="22"/>
  <c r="I485" i="21"/>
  <c r="G485" i="23"/>
  <c r="F482" i="22"/>
  <c r="F548" i="28"/>
  <c r="D482" i="23"/>
  <c r="F482" i="21"/>
  <c r="N482" i="19"/>
  <c r="H482" i="21"/>
  <c r="H482" i="22"/>
  <c r="H548" i="28"/>
  <c r="F482" i="23"/>
  <c r="I482" i="21"/>
  <c r="D485" i="22"/>
  <c r="N484" i="19"/>
  <c r="H550" i="28"/>
  <c r="F484" i="23"/>
  <c r="H484" i="22"/>
  <c r="H484" i="21"/>
  <c r="G479" i="21"/>
  <c r="G480" i="22"/>
  <c r="G480" i="21"/>
  <c r="B480" i="23"/>
  <c r="D480" i="21"/>
  <c r="C480" i="23"/>
  <c r="D480" i="22"/>
  <c r="D546" i="28"/>
  <c r="G480" i="23"/>
  <c r="B482" i="22"/>
  <c r="D548" i="28"/>
  <c r="B482" i="23"/>
  <c r="C482" i="23"/>
  <c r="D482" i="21"/>
  <c r="G482" i="23"/>
  <c r="D482" i="22"/>
  <c r="K480" i="22"/>
  <c r="K481" i="22"/>
  <c r="L546" i="28"/>
  <c r="K480" i="21"/>
  <c r="I480" i="23"/>
  <c r="E483" i="22"/>
  <c r="E549" i="28"/>
  <c r="E483" i="21"/>
  <c r="G482" i="22"/>
  <c r="BA479" i="1"/>
  <c r="D481" i="21"/>
  <c r="E482" i="23"/>
  <c r="K474" i="22"/>
  <c r="BA482" i="1"/>
  <c r="AO482" i="1"/>
  <c r="AN482" i="1"/>
  <c r="AO483" i="1"/>
  <c r="BA483" i="1"/>
  <c r="BA481" i="1"/>
  <c r="H479" i="22"/>
  <c r="J542" i="28"/>
  <c r="B540" i="28"/>
  <c r="B474" i="21"/>
  <c r="D540" i="28"/>
  <c r="N540" i="28" s="1"/>
  <c r="D475" i="21"/>
  <c r="B475" i="21"/>
  <c r="B475" i="22"/>
  <c r="F539" i="28"/>
  <c r="D475" i="22"/>
  <c r="D476" i="22"/>
  <c r="G479" i="22"/>
  <c r="D473" i="23"/>
  <c r="M479" i="19"/>
  <c r="G544" i="28"/>
  <c r="E479" i="23"/>
  <c r="L539" i="28"/>
  <c r="H542" i="28"/>
  <c r="I479" i="22"/>
  <c r="E475" i="23"/>
  <c r="H477" i="22"/>
  <c r="K476" i="22"/>
  <c r="I477" i="21"/>
  <c r="O473" i="19"/>
  <c r="N479" i="19"/>
  <c r="E474" i="22"/>
  <c r="N477" i="19"/>
  <c r="D475" i="23"/>
  <c r="D474" i="22"/>
  <c r="E473" i="23"/>
  <c r="K475" i="21"/>
  <c r="D474" i="21"/>
  <c r="G477" i="21"/>
  <c r="F473" i="23"/>
  <c r="I477" i="22"/>
  <c r="J544" i="28"/>
  <c r="L541" i="28"/>
  <c r="G542" i="28"/>
  <c r="O475" i="19"/>
  <c r="O477" i="19"/>
  <c r="D474" i="23"/>
  <c r="E540" i="28"/>
  <c r="D539" i="28"/>
  <c r="N473" i="19"/>
  <c r="F477" i="23"/>
  <c r="E476" i="22"/>
  <c r="J476" i="22"/>
  <c r="G473" i="23"/>
  <c r="E475" i="21"/>
  <c r="E476" i="21"/>
  <c r="N475" i="19"/>
  <c r="F474" i="21"/>
  <c r="F474" i="22"/>
  <c r="F540" i="28"/>
  <c r="K476" i="21"/>
  <c r="E541" i="28"/>
  <c r="D479" i="21"/>
  <c r="F475" i="21"/>
  <c r="E475" i="22"/>
  <c r="K475" i="22"/>
  <c r="H473" i="23"/>
  <c r="AN478" i="1"/>
  <c r="B474" i="22"/>
  <c r="M476" i="19"/>
  <c r="G476" i="21"/>
  <c r="G476" i="22"/>
  <c r="E476" i="23"/>
  <c r="G541" i="28"/>
  <c r="C473" i="23"/>
  <c r="B473" i="23"/>
  <c r="G477" i="23"/>
  <c r="L543" i="28"/>
  <c r="K478" i="21"/>
  <c r="K478" i="22"/>
  <c r="I478" i="23"/>
  <c r="E479" i="22"/>
  <c r="D478" i="23"/>
  <c r="F478" i="22"/>
  <c r="F543" i="28"/>
  <c r="F478" i="21"/>
  <c r="J479" i="22"/>
  <c r="J479" i="21"/>
  <c r="K544" i="28"/>
  <c r="H479" i="23"/>
  <c r="F542" i="28"/>
  <c r="F477" i="22"/>
  <c r="D477" i="23"/>
  <c r="F477" i="21"/>
  <c r="J541" i="28"/>
  <c r="I476" i="22"/>
  <c r="O476" i="19"/>
  <c r="I476" i="21"/>
  <c r="G476" i="23"/>
  <c r="K541" i="28"/>
  <c r="H475" i="23"/>
  <c r="K543" i="28"/>
  <c r="J478" i="21"/>
  <c r="H478" i="23"/>
  <c r="J478" i="22"/>
  <c r="B475" i="23"/>
  <c r="C475" i="23"/>
  <c r="D476" i="21"/>
  <c r="M473" i="19"/>
  <c r="M477" i="19"/>
  <c r="E477" i="21"/>
  <c r="E542" i="28"/>
  <c r="E477" i="22"/>
  <c r="E474" i="21"/>
  <c r="B474" i="23"/>
  <c r="D541" i="28"/>
  <c r="H544" i="28"/>
  <c r="H479" i="21"/>
  <c r="F478" i="23"/>
  <c r="H478" i="22"/>
  <c r="H478" i="21"/>
  <c r="H543" i="28"/>
  <c r="N478" i="19"/>
  <c r="F475" i="23"/>
  <c r="I475" i="23"/>
  <c r="I473" i="23"/>
  <c r="D478" i="22"/>
  <c r="D543" i="28"/>
  <c r="M543" i="28" s="1"/>
  <c r="C478" i="23"/>
  <c r="D478" i="21"/>
  <c r="B478" i="23"/>
  <c r="O478" i="19"/>
  <c r="I478" i="21"/>
  <c r="G478" i="23"/>
  <c r="I478" i="22"/>
  <c r="J543" i="28"/>
  <c r="E478" i="23"/>
  <c r="D544" i="28"/>
  <c r="K479" i="22"/>
  <c r="K479" i="21"/>
  <c r="I479" i="23"/>
  <c r="L544" i="28"/>
  <c r="D477" i="21"/>
  <c r="C477" i="23"/>
  <c r="B477" i="23"/>
  <c r="D542" i="28"/>
  <c r="D477" i="22"/>
  <c r="D479" i="23"/>
  <c r="F479" i="22"/>
  <c r="F544" i="28"/>
  <c r="F479" i="21"/>
  <c r="H477" i="23"/>
  <c r="M478" i="19"/>
  <c r="E478" i="22"/>
  <c r="E543" i="28"/>
  <c r="E478" i="21"/>
  <c r="L542" i="28"/>
  <c r="I477" i="23"/>
  <c r="K477" i="22"/>
  <c r="K477" i="21"/>
  <c r="BA478" i="1"/>
  <c r="AO478" i="1"/>
  <c r="E544" i="28"/>
  <c r="AN474" i="1"/>
  <c r="H474" i="22"/>
  <c r="H475" i="21"/>
  <c r="H540" i="28"/>
  <c r="H475" i="22"/>
  <c r="N474" i="19"/>
  <c r="F474" i="23"/>
  <c r="H539" i="28"/>
  <c r="H474" i="21"/>
  <c r="J474" i="21"/>
  <c r="K539" i="28"/>
  <c r="J474" i="22"/>
  <c r="J475" i="21"/>
  <c r="K540" i="28"/>
  <c r="J475" i="22"/>
  <c r="H474" i="23"/>
  <c r="BA474" i="1"/>
  <c r="AO473" i="1"/>
  <c r="BA473" i="1"/>
  <c r="AN473" i="1"/>
  <c r="AO477" i="1"/>
  <c r="BA477" i="1"/>
  <c r="AN475" i="1"/>
  <c r="BA475" i="1"/>
  <c r="AN477" i="1"/>
  <c r="AO476" i="1"/>
  <c r="BA476" i="1"/>
  <c r="AN476" i="1"/>
  <c r="M608" i="28" l="1"/>
  <c r="M633" i="28"/>
  <c r="M539" i="28"/>
  <c r="N625" i="28"/>
  <c r="M625" i="28"/>
  <c r="M596" i="28"/>
  <c r="D617" i="28"/>
  <c r="N610" i="28"/>
  <c r="M610" i="28"/>
  <c r="M583" i="28"/>
  <c r="M605" i="28"/>
  <c r="M607" i="28"/>
  <c r="M606" i="28"/>
  <c r="K609" i="28"/>
  <c r="N606" i="28"/>
  <c r="J609" i="28"/>
  <c r="M604" i="28"/>
  <c r="E609" i="28"/>
  <c r="M603" i="28"/>
  <c r="F609" i="28"/>
  <c r="L609" i="28"/>
  <c r="N608" i="28"/>
  <c r="B609" i="28"/>
  <c r="H609" i="28"/>
  <c r="N602" i="28"/>
  <c r="D609" i="28"/>
  <c r="M602" i="28"/>
  <c r="N598" i="28"/>
  <c r="M600" i="28"/>
  <c r="F601" i="28"/>
  <c r="G601" i="28"/>
  <c r="J601" i="28"/>
  <c r="B601" i="28"/>
  <c r="H601" i="28"/>
  <c r="M599" i="28"/>
  <c r="M595" i="28"/>
  <c r="L601" i="28"/>
  <c r="M597" i="28"/>
  <c r="K601" i="28"/>
  <c r="N596" i="28"/>
  <c r="E601" i="28"/>
  <c r="N594" i="28"/>
  <c r="D601" i="28"/>
  <c r="M594" i="28"/>
  <c r="M590" i="28"/>
  <c r="B593" i="28"/>
  <c r="L593" i="28"/>
  <c r="G593" i="28"/>
  <c r="M588" i="28"/>
  <c r="N588" i="28"/>
  <c r="D593" i="28"/>
  <c r="F593" i="28"/>
  <c r="N587" i="28"/>
  <c r="M587" i="28"/>
  <c r="M592" i="28"/>
  <c r="J593" i="28"/>
  <c r="K593" i="28"/>
  <c r="M589" i="28"/>
  <c r="N589" i="28"/>
  <c r="E593" i="28"/>
  <c r="H593" i="28"/>
  <c r="M578" i="28"/>
  <c r="J585" i="28"/>
  <c r="L585" i="28"/>
  <c r="B585" i="28"/>
  <c r="D585" i="28"/>
  <c r="F585" i="28"/>
  <c r="M579" i="28"/>
  <c r="M582" i="28"/>
  <c r="H585" i="28"/>
  <c r="M580" i="28"/>
  <c r="N580" i="28"/>
  <c r="G585" i="28"/>
  <c r="K585" i="28"/>
  <c r="M581" i="28"/>
  <c r="N581" i="28"/>
  <c r="E585" i="28"/>
  <c r="M575" i="28"/>
  <c r="N574" i="28"/>
  <c r="M576" i="28"/>
  <c r="M573" i="28"/>
  <c r="N575" i="28"/>
  <c r="K577" i="28"/>
  <c r="F577" i="28"/>
  <c r="G577" i="28"/>
  <c r="L577" i="28"/>
  <c r="J577" i="28"/>
  <c r="H577" i="28"/>
  <c r="M572" i="28"/>
  <c r="N572" i="28"/>
  <c r="B577" i="28"/>
  <c r="E577" i="28"/>
  <c r="M571" i="28"/>
  <c r="N571" i="28"/>
  <c r="N570" i="28"/>
  <c r="M570" i="28"/>
  <c r="D577" i="28"/>
  <c r="L569" i="28"/>
  <c r="M566" i="28"/>
  <c r="F569" i="28"/>
  <c r="M568" i="28"/>
  <c r="N568" i="28"/>
  <c r="M565" i="28"/>
  <c r="N565" i="28"/>
  <c r="B569" i="28"/>
  <c r="E569" i="28"/>
  <c r="H569" i="28"/>
  <c r="K569" i="28"/>
  <c r="G569" i="28"/>
  <c r="D569" i="28"/>
  <c r="N562" i="28"/>
  <c r="M562" i="28"/>
  <c r="J569" i="28"/>
  <c r="J561" i="28"/>
  <c r="M554" i="28"/>
  <c r="B561" i="28"/>
  <c r="M556" i="28"/>
  <c r="N556" i="28"/>
  <c r="G561" i="28"/>
  <c r="N557" i="28"/>
  <c r="M557" i="28"/>
  <c r="K561" i="28"/>
  <c r="H561" i="28"/>
  <c r="F561" i="28"/>
  <c r="N558" i="28"/>
  <c r="M558" i="28"/>
  <c r="E561" i="28"/>
  <c r="M560" i="28"/>
  <c r="N560" i="28"/>
  <c r="D561" i="28"/>
  <c r="M555" i="28"/>
  <c r="N555" i="28"/>
  <c r="N554" i="28"/>
  <c r="L561" i="28"/>
  <c r="N551" i="28"/>
  <c r="E553" i="28"/>
  <c r="G553" i="28"/>
  <c r="K553" i="28"/>
  <c r="N550" i="28"/>
  <c r="M550" i="28"/>
  <c r="M552" i="28"/>
  <c r="N552" i="28"/>
  <c r="N549" i="28"/>
  <c r="M549" i="28"/>
  <c r="N546" i="28"/>
  <c r="D553" i="28"/>
  <c r="M546" i="28"/>
  <c r="F553" i="28"/>
  <c r="H553" i="28"/>
  <c r="B553" i="28"/>
  <c r="M547" i="28"/>
  <c r="L553" i="28"/>
  <c r="M548" i="28"/>
  <c r="N548" i="28"/>
  <c r="J553" i="28"/>
  <c r="M540" i="28"/>
  <c r="N539" i="28"/>
  <c r="N543" i="28"/>
  <c r="M542" i="28"/>
  <c r="N542" i="28"/>
  <c r="N544" i="28"/>
  <c r="M544" i="28"/>
  <c r="N541" i="28"/>
  <c r="M541" i="28"/>
  <c r="M617" i="28" l="1"/>
  <c r="N617" i="28"/>
  <c r="N609" i="28"/>
  <c r="M609" i="28"/>
  <c r="N601" i="28"/>
  <c r="M601" i="28"/>
  <c r="N593" i="28"/>
  <c r="M593" i="28"/>
  <c r="M585" i="28"/>
  <c r="N585" i="28"/>
  <c r="M577" i="28"/>
  <c r="N577" i="28"/>
  <c r="N569" i="28"/>
  <c r="M569" i="28"/>
  <c r="M561" i="28"/>
  <c r="N561" i="28"/>
  <c r="N553" i="28"/>
  <c r="M553" i="28"/>
  <c r="B465" i="1"/>
  <c r="B466" i="19" s="1"/>
  <c r="C465" i="1"/>
  <c r="C466" i="19" s="1"/>
  <c r="E465" i="1"/>
  <c r="D466" i="19" s="1"/>
  <c r="G465" i="1"/>
  <c r="E466" i="19" s="1"/>
  <c r="H465" i="1"/>
  <c r="F466" i="19" s="1"/>
  <c r="I465" i="1"/>
  <c r="G466" i="19" s="1"/>
  <c r="J465" i="1"/>
  <c r="H466" i="19" s="1"/>
  <c r="K465" i="1"/>
  <c r="I466" i="19" s="1"/>
  <c r="I530" i="28" s="1"/>
  <c r="M465" i="1"/>
  <c r="J466" i="19" s="1"/>
  <c r="N465" i="1"/>
  <c r="K466" i="19" s="1"/>
  <c r="O465" i="1"/>
  <c r="B466" i="1"/>
  <c r="C466" i="1"/>
  <c r="C467" i="19" s="1"/>
  <c r="E466" i="1"/>
  <c r="D467" i="19" s="1"/>
  <c r="G466" i="1"/>
  <c r="E467" i="19" s="1"/>
  <c r="H466" i="1"/>
  <c r="F467" i="19" s="1"/>
  <c r="I466" i="1"/>
  <c r="G467" i="19" s="1"/>
  <c r="J466" i="1"/>
  <c r="K466" i="1"/>
  <c r="I467" i="19" s="1"/>
  <c r="I531" i="28" s="1"/>
  <c r="M466" i="1"/>
  <c r="J467" i="19" s="1"/>
  <c r="N466" i="1"/>
  <c r="K467" i="19" s="1"/>
  <c r="O466" i="1"/>
  <c r="L467" i="19" s="1"/>
  <c r="B467" i="1"/>
  <c r="B468" i="19" s="1"/>
  <c r="C467" i="1"/>
  <c r="C468" i="19" s="1"/>
  <c r="E467" i="1"/>
  <c r="G467" i="1"/>
  <c r="H467" i="1"/>
  <c r="AB467" i="1" s="1"/>
  <c r="I467" i="1"/>
  <c r="G468" i="19" s="1"/>
  <c r="J467" i="1"/>
  <c r="H468" i="19" s="1"/>
  <c r="K467" i="1"/>
  <c r="I468" i="19" s="1"/>
  <c r="I532" i="28" s="1"/>
  <c r="M467" i="1"/>
  <c r="J468" i="19" s="1"/>
  <c r="N467" i="1"/>
  <c r="K468" i="19" s="1"/>
  <c r="O467" i="1"/>
  <c r="B468" i="1"/>
  <c r="C468" i="1"/>
  <c r="C469" i="19" s="1"/>
  <c r="E468" i="1"/>
  <c r="G468" i="1"/>
  <c r="E469" i="19" s="1"/>
  <c r="H468" i="1"/>
  <c r="I468" i="1"/>
  <c r="J468" i="1"/>
  <c r="K468" i="1"/>
  <c r="I469" i="19" s="1"/>
  <c r="I533" i="28" s="1"/>
  <c r="M468" i="1"/>
  <c r="AA468" i="1" s="1"/>
  <c r="N468" i="1"/>
  <c r="Z468" i="1" s="1"/>
  <c r="O468" i="1"/>
  <c r="AC468" i="1" s="1"/>
  <c r="B469" i="1"/>
  <c r="B470" i="19" s="1"/>
  <c r="C469" i="1"/>
  <c r="C470" i="19" s="1"/>
  <c r="E469" i="1"/>
  <c r="G469" i="1"/>
  <c r="H469" i="1"/>
  <c r="F470" i="19" s="1"/>
  <c r="I469" i="1"/>
  <c r="G470" i="19" s="1"/>
  <c r="J469" i="1"/>
  <c r="H470" i="19" s="1"/>
  <c r="K469" i="1"/>
  <c r="I470" i="19" s="1"/>
  <c r="I534" i="28" s="1"/>
  <c r="M469" i="1"/>
  <c r="N469" i="1"/>
  <c r="Z469" i="1" s="1"/>
  <c r="O469" i="1"/>
  <c r="AC469" i="1" s="1"/>
  <c r="B470" i="1"/>
  <c r="C470" i="1"/>
  <c r="C471" i="19" s="1"/>
  <c r="E470" i="1"/>
  <c r="G470" i="1"/>
  <c r="E471" i="19" s="1"/>
  <c r="H470" i="1"/>
  <c r="Q470" i="1" s="1"/>
  <c r="I470" i="1"/>
  <c r="G471" i="19" s="1"/>
  <c r="J470" i="1"/>
  <c r="H471" i="19" s="1"/>
  <c r="K470" i="1"/>
  <c r="I471" i="19" s="1"/>
  <c r="I535" i="28" s="1"/>
  <c r="M470" i="1"/>
  <c r="N470" i="1"/>
  <c r="O470" i="1"/>
  <c r="B471" i="1"/>
  <c r="C471" i="1"/>
  <c r="C472" i="19" s="1"/>
  <c r="E471" i="1"/>
  <c r="G471" i="1"/>
  <c r="H471" i="1"/>
  <c r="I471" i="1"/>
  <c r="J471" i="1"/>
  <c r="K471" i="1"/>
  <c r="I472" i="19" s="1"/>
  <c r="I536" i="28" s="1"/>
  <c r="M471" i="1"/>
  <c r="N471" i="1"/>
  <c r="O471" i="1"/>
  <c r="B458" i="1"/>
  <c r="B459" i="19" s="1"/>
  <c r="C458" i="1"/>
  <c r="C459" i="19" s="1"/>
  <c r="E458" i="1"/>
  <c r="G458" i="1"/>
  <c r="E459" i="19" s="1"/>
  <c r="H458" i="1"/>
  <c r="F459" i="19" s="1"/>
  <c r="I458" i="1"/>
  <c r="G459" i="19" s="1"/>
  <c r="J458" i="1"/>
  <c r="K458" i="1"/>
  <c r="I459" i="19" s="1"/>
  <c r="I522" i="28" s="1"/>
  <c r="M458" i="1"/>
  <c r="AA458" i="1" s="1"/>
  <c r="N458" i="1"/>
  <c r="Z458" i="1" s="1"/>
  <c r="O458" i="1"/>
  <c r="B459" i="1"/>
  <c r="B460" i="19" s="1"/>
  <c r="C459" i="1"/>
  <c r="C460" i="19" s="1"/>
  <c r="E459" i="1"/>
  <c r="G459" i="1"/>
  <c r="H459" i="1"/>
  <c r="I459" i="1"/>
  <c r="G460" i="19" s="1"/>
  <c r="J459" i="1"/>
  <c r="H460" i="19" s="1"/>
  <c r="K459" i="1"/>
  <c r="I460" i="19" s="1"/>
  <c r="I523" i="28" s="1"/>
  <c r="M459" i="1"/>
  <c r="N459" i="1"/>
  <c r="O459" i="1"/>
  <c r="B460" i="1"/>
  <c r="C460" i="1"/>
  <c r="C461" i="19" s="1"/>
  <c r="E460" i="1"/>
  <c r="G460" i="1"/>
  <c r="H460" i="1"/>
  <c r="F461" i="19" s="1"/>
  <c r="I460" i="1"/>
  <c r="G461" i="19" s="1"/>
  <c r="J460" i="1"/>
  <c r="K460" i="1"/>
  <c r="I461" i="19" s="1"/>
  <c r="I524" i="28" s="1"/>
  <c r="M460" i="1"/>
  <c r="N460" i="1"/>
  <c r="O460" i="1"/>
  <c r="B461" i="1"/>
  <c r="C461" i="1"/>
  <c r="C462" i="19" s="1"/>
  <c r="E461" i="1"/>
  <c r="D462" i="19" s="1"/>
  <c r="G461" i="1"/>
  <c r="H461" i="1"/>
  <c r="I461" i="1"/>
  <c r="J461" i="1"/>
  <c r="K461" i="1"/>
  <c r="I462" i="19" s="1"/>
  <c r="I525" i="28" s="1"/>
  <c r="M461" i="1"/>
  <c r="J462" i="19" s="1"/>
  <c r="N461" i="1"/>
  <c r="K462" i="19" s="1"/>
  <c r="O461" i="1"/>
  <c r="B462" i="1"/>
  <c r="B463" i="19" s="1"/>
  <c r="C462" i="1"/>
  <c r="C463" i="19" s="1"/>
  <c r="E462" i="1"/>
  <c r="G462" i="1"/>
  <c r="E463" i="19" s="1"/>
  <c r="H462" i="1"/>
  <c r="F463" i="19" s="1"/>
  <c r="I462" i="1"/>
  <c r="G463" i="19" s="1"/>
  <c r="J462" i="1"/>
  <c r="K462" i="1"/>
  <c r="I463" i="19" s="1"/>
  <c r="I526" i="28" s="1"/>
  <c r="M462" i="1"/>
  <c r="J463" i="19" s="1"/>
  <c r="N462" i="1"/>
  <c r="O462" i="1"/>
  <c r="B463" i="1"/>
  <c r="C463" i="1"/>
  <c r="C464" i="19" s="1"/>
  <c r="E463" i="1"/>
  <c r="G463" i="1"/>
  <c r="H463" i="1"/>
  <c r="AB463" i="1" s="1"/>
  <c r="I463" i="1"/>
  <c r="J463" i="1"/>
  <c r="K463" i="1"/>
  <c r="I464" i="19" s="1"/>
  <c r="I527" i="28" s="1"/>
  <c r="M463" i="1"/>
  <c r="J464" i="19" s="1"/>
  <c r="N463" i="1"/>
  <c r="K464" i="19" s="1"/>
  <c r="O463" i="1"/>
  <c r="B464" i="1"/>
  <c r="B465" i="19" s="1"/>
  <c r="C464" i="1"/>
  <c r="C465" i="19" s="1"/>
  <c r="E464" i="1"/>
  <c r="D465" i="19" s="1"/>
  <c r="G464" i="1"/>
  <c r="E465" i="19" s="1"/>
  <c r="H464" i="1"/>
  <c r="I464" i="1"/>
  <c r="G465" i="19" s="1"/>
  <c r="J464" i="1"/>
  <c r="H465" i="19" s="1"/>
  <c r="K464" i="1"/>
  <c r="I465" i="19" s="1"/>
  <c r="I528" i="28" s="1"/>
  <c r="M464" i="1"/>
  <c r="N464" i="1"/>
  <c r="Z464" i="1" s="1"/>
  <c r="O464" i="1"/>
  <c r="AC464" i="1" s="1"/>
  <c r="B457" i="1"/>
  <c r="B458" i="19" s="1"/>
  <c r="C457" i="1"/>
  <c r="C458" i="19" s="1"/>
  <c r="E457" i="1"/>
  <c r="G457" i="1"/>
  <c r="H457" i="1"/>
  <c r="AB457" i="1" s="1"/>
  <c r="I457" i="1"/>
  <c r="G458" i="19" s="1"/>
  <c r="J457" i="1"/>
  <c r="K457" i="1"/>
  <c r="I458" i="19" s="1"/>
  <c r="I520" i="28" s="1"/>
  <c r="M457" i="1"/>
  <c r="J458" i="19" s="1"/>
  <c r="N457" i="1"/>
  <c r="Z457" i="1" s="1"/>
  <c r="O457" i="1"/>
  <c r="L458" i="19" s="1"/>
  <c r="B455" i="1"/>
  <c r="B456" i="19" s="1"/>
  <c r="C455" i="1"/>
  <c r="C456" i="19" s="1"/>
  <c r="E455" i="1"/>
  <c r="D456" i="19" s="1"/>
  <c r="G455" i="1"/>
  <c r="H455" i="1"/>
  <c r="AB455" i="1" s="1"/>
  <c r="I455" i="1"/>
  <c r="J455" i="1"/>
  <c r="H456" i="19" s="1"/>
  <c r="K455" i="1"/>
  <c r="I456" i="19" s="1"/>
  <c r="I518" i="28" s="1"/>
  <c r="M455" i="1"/>
  <c r="J456" i="19" s="1"/>
  <c r="N455" i="1"/>
  <c r="O455" i="1"/>
  <c r="B456" i="1"/>
  <c r="C456" i="1"/>
  <c r="C457" i="19" s="1"/>
  <c r="E456" i="1"/>
  <c r="G456" i="1"/>
  <c r="H456" i="1"/>
  <c r="F457" i="19" s="1"/>
  <c r="I456" i="1"/>
  <c r="G457" i="19" s="1"/>
  <c r="J456" i="1"/>
  <c r="K456" i="1"/>
  <c r="I457" i="19" s="1"/>
  <c r="I519" i="28" s="1"/>
  <c r="M456" i="1"/>
  <c r="N456" i="1"/>
  <c r="O456" i="1"/>
  <c r="BG467" i="1" l="1"/>
  <c r="BG461" i="1"/>
  <c r="I467" i="23"/>
  <c r="BG455" i="1"/>
  <c r="BG470" i="1"/>
  <c r="H472" i="19"/>
  <c r="AU472" i="1"/>
  <c r="AI472" i="1"/>
  <c r="AH472" i="1"/>
  <c r="AT472" i="1"/>
  <c r="AC471" i="1"/>
  <c r="AX472" i="1"/>
  <c r="AL472" i="1"/>
  <c r="J472" i="19"/>
  <c r="AJ472" i="1"/>
  <c r="AV472" i="1"/>
  <c r="B472" i="19"/>
  <c r="AE472" i="1"/>
  <c r="AQ472" i="1"/>
  <c r="AJ465" i="1"/>
  <c r="E472" i="19"/>
  <c r="AG472" i="1"/>
  <c r="AS472" i="1"/>
  <c r="AT468" i="1"/>
  <c r="AF472" i="1"/>
  <c r="AR472" i="1"/>
  <c r="K472" i="19"/>
  <c r="AW472" i="1"/>
  <c r="AK472" i="1"/>
  <c r="C473" i="22"/>
  <c r="C473" i="21"/>
  <c r="C538" i="28"/>
  <c r="C545" i="28" s="1"/>
  <c r="BG463" i="1"/>
  <c r="AR470" i="1"/>
  <c r="AW468" i="1"/>
  <c r="AQ466" i="1"/>
  <c r="BF465" i="1"/>
  <c r="Z465" i="1"/>
  <c r="BH471" i="1"/>
  <c r="AR467" i="1"/>
  <c r="AR469" i="1"/>
  <c r="AS470" i="1"/>
  <c r="BE469" i="1"/>
  <c r="BG466" i="1"/>
  <c r="BB466" i="1"/>
  <c r="BH465" i="1"/>
  <c r="AF470" i="1"/>
  <c r="AO470" i="1" s="1"/>
  <c r="AR471" i="1"/>
  <c r="BJ470" i="1"/>
  <c r="AQ470" i="1"/>
  <c r="AL466" i="1"/>
  <c r="AX466" i="1"/>
  <c r="AX470" i="1"/>
  <c r="BG469" i="1"/>
  <c r="AF466" i="1"/>
  <c r="AO466" i="1" s="1"/>
  <c r="AF469" i="1"/>
  <c r="AO469" i="1" s="1"/>
  <c r="AC466" i="1"/>
  <c r="AZ469" i="1"/>
  <c r="BJ468" i="1"/>
  <c r="AU468" i="1"/>
  <c r="AF467" i="1"/>
  <c r="AO467" i="1" s="1"/>
  <c r="E530" i="28"/>
  <c r="BB470" i="1"/>
  <c r="AV469" i="1"/>
  <c r="BB468" i="1"/>
  <c r="Q467" i="1"/>
  <c r="R467" i="1" s="1"/>
  <c r="AJ469" i="1"/>
  <c r="AH471" i="1"/>
  <c r="AR468" i="1"/>
  <c r="AU471" i="1"/>
  <c r="AB469" i="1"/>
  <c r="AZ468" i="1"/>
  <c r="AB466" i="1"/>
  <c r="BF466" i="1"/>
  <c r="AK471" i="1"/>
  <c r="BF470" i="1"/>
  <c r="AZ467" i="1"/>
  <c r="BJ466" i="1"/>
  <c r="Q465" i="1"/>
  <c r="R465" i="1" s="1"/>
  <c r="AG465" i="1"/>
  <c r="AH465" i="1"/>
  <c r="AQ471" i="1"/>
  <c r="BE470" i="1"/>
  <c r="AQ467" i="1"/>
  <c r="AU467" i="1"/>
  <c r="AA471" i="1"/>
  <c r="BC469" i="1"/>
  <c r="Q469" i="1"/>
  <c r="R469" i="1" s="1"/>
  <c r="AG470" i="1"/>
  <c r="AJ468" i="1"/>
  <c r="AI467" i="1"/>
  <c r="AE466" i="1"/>
  <c r="BE465" i="1"/>
  <c r="Z471" i="1"/>
  <c r="BB469" i="1"/>
  <c r="AH468" i="1"/>
  <c r="BD466" i="1"/>
  <c r="BB465" i="1"/>
  <c r="BI467" i="1"/>
  <c r="AZ465" i="1"/>
  <c r="AH470" i="1"/>
  <c r="AW466" i="1"/>
  <c r="AC465" i="1"/>
  <c r="AT469" i="1"/>
  <c r="AE468" i="1"/>
  <c r="AR466" i="1"/>
  <c r="AB465" i="1"/>
  <c r="I468" i="21"/>
  <c r="J532" i="28"/>
  <c r="I468" i="22"/>
  <c r="D530" i="28"/>
  <c r="B466" i="23"/>
  <c r="D466" i="21"/>
  <c r="C466" i="23"/>
  <c r="D466" i="22"/>
  <c r="O467" i="19"/>
  <c r="G467" i="23"/>
  <c r="I467" i="21"/>
  <c r="J531" i="28"/>
  <c r="I467" i="22"/>
  <c r="N471" i="19"/>
  <c r="H471" i="21"/>
  <c r="H535" i="28"/>
  <c r="H471" i="22"/>
  <c r="G468" i="21"/>
  <c r="G532" i="28"/>
  <c r="G468" i="22"/>
  <c r="M467" i="19"/>
  <c r="G467" i="21"/>
  <c r="G531" i="28"/>
  <c r="G467" i="22"/>
  <c r="E467" i="23"/>
  <c r="H466" i="23"/>
  <c r="C530" i="28"/>
  <c r="C466" i="21"/>
  <c r="C466" i="22"/>
  <c r="B466" i="21"/>
  <c r="B530" i="28"/>
  <c r="B466" i="22"/>
  <c r="C471" i="21"/>
  <c r="C535" i="28"/>
  <c r="C471" i="22"/>
  <c r="F467" i="21"/>
  <c r="F531" i="28"/>
  <c r="F467" i="22"/>
  <c r="D467" i="23"/>
  <c r="C470" i="21"/>
  <c r="C534" i="28"/>
  <c r="C470" i="22"/>
  <c r="E531" i="28"/>
  <c r="E467" i="22"/>
  <c r="E467" i="21"/>
  <c r="M471" i="19"/>
  <c r="G471" i="21"/>
  <c r="G535" i="28"/>
  <c r="G471" i="22"/>
  <c r="G466" i="23"/>
  <c r="O466" i="19"/>
  <c r="C536" i="28"/>
  <c r="C472" i="22"/>
  <c r="C472" i="21"/>
  <c r="C469" i="21"/>
  <c r="C533" i="28"/>
  <c r="C469" i="22"/>
  <c r="N466" i="19"/>
  <c r="F466" i="23"/>
  <c r="H466" i="21"/>
  <c r="H466" i="22"/>
  <c r="H530" i="28"/>
  <c r="D466" i="23"/>
  <c r="K532" i="28"/>
  <c r="J468" i="22"/>
  <c r="J468" i="21"/>
  <c r="C532" i="28"/>
  <c r="C468" i="22"/>
  <c r="C468" i="21"/>
  <c r="H467" i="23"/>
  <c r="J467" i="21"/>
  <c r="K531" i="28"/>
  <c r="J467" i="22"/>
  <c r="C467" i="21"/>
  <c r="C531" i="28"/>
  <c r="C467" i="22"/>
  <c r="G466" i="22"/>
  <c r="M466" i="19"/>
  <c r="G530" i="28"/>
  <c r="E466" i="23"/>
  <c r="G466" i="21"/>
  <c r="D531" i="28"/>
  <c r="BG471" i="1"/>
  <c r="AF471" i="1"/>
  <c r="AO471" i="1" s="1"/>
  <c r="BI470" i="1"/>
  <c r="AV470" i="1"/>
  <c r="AC470" i="1"/>
  <c r="BD469" i="1"/>
  <c r="AQ469" i="1"/>
  <c r="AA469" i="1"/>
  <c r="BF468" i="1"/>
  <c r="AS468" i="1"/>
  <c r="AT467" i="1"/>
  <c r="Z467" i="1"/>
  <c r="AV466" i="1"/>
  <c r="BJ465" i="1"/>
  <c r="AR465" i="1"/>
  <c r="L471" i="19"/>
  <c r="D471" i="19"/>
  <c r="E466" i="22"/>
  <c r="AZ471" i="1"/>
  <c r="AB471" i="1"/>
  <c r="AI471" i="1"/>
  <c r="BE468" i="1"/>
  <c r="AT466" i="1"/>
  <c r="AQ465" i="1"/>
  <c r="AF465" i="1"/>
  <c r="G472" i="19"/>
  <c r="K471" i="19"/>
  <c r="L469" i="19"/>
  <c r="D469" i="19"/>
  <c r="D467" i="21"/>
  <c r="AX471" i="1"/>
  <c r="AK469" i="1"/>
  <c r="BD468" i="1"/>
  <c r="AQ468" i="1"/>
  <c r="AK468" i="1"/>
  <c r="AL468" i="1"/>
  <c r="BE466" i="1"/>
  <c r="AS466" i="1"/>
  <c r="BG465" i="1"/>
  <c r="AX465" i="1"/>
  <c r="AE465" i="1"/>
  <c r="F472" i="19"/>
  <c r="J471" i="19"/>
  <c r="B471" i="19"/>
  <c r="K469" i="19"/>
  <c r="B467" i="19"/>
  <c r="E466" i="21"/>
  <c r="C467" i="23"/>
  <c r="AW465" i="1"/>
  <c r="E470" i="19"/>
  <c r="J469" i="19"/>
  <c r="B469" i="19"/>
  <c r="F468" i="19"/>
  <c r="AT471" i="1"/>
  <c r="Q471" i="1"/>
  <c r="R471" i="1" s="1"/>
  <c r="BI471" i="1"/>
  <c r="BD470" i="1"/>
  <c r="AL470" i="1"/>
  <c r="BH469" i="1"/>
  <c r="AX469" i="1"/>
  <c r="AG469" i="1"/>
  <c r="AI468" i="1"/>
  <c r="AH467" i="1"/>
  <c r="BC466" i="1"/>
  <c r="Q466" i="1"/>
  <c r="R466" i="1" s="1"/>
  <c r="AV465" i="1"/>
  <c r="AL465" i="1"/>
  <c r="AI466" i="1"/>
  <c r="L472" i="19"/>
  <c r="D472" i="19"/>
  <c r="L470" i="19"/>
  <c r="D470" i="19"/>
  <c r="E468" i="19"/>
  <c r="H467" i="19"/>
  <c r="BD465" i="1"/>
  <c r="AU465" i="1"/>
  <c r="AK465" i="1"/>
  <c r="AA465" i="1"/>
  <c r="K470" i="19"/>
  <c r="H469" i="19"/>
  <c r="L468" i="19"/>
  <c r="D468" i="19"/>
  <c r="L466" i="19"/>
  <c r="BH470" i="1"/>
  <c r="BF469" i="1"/>
  <c r="AU469" i="1"/>
  <c r="AE469" i="1"/>
  <c r="AI470" i="1"/>
  <c r="BI468" i="1"/>
  <c r="AV468" i="1"/>
  <c r="BH468" i="1"/>
  <c r="AX467" i="1"/>
  <c r="BI466" i="1"/>
  <c r="AH466" i="1"/>
  <c r="AK467" i="1"/>
  <c r="BC465" i="1"/>
  <c r="AT465" i="1"/>
  <c r="F471" i="19"/>
  <c r="J470" i="19"/>
  <c r="G469" i="19"/>
  <c r="AE463" i="1"/>
  <c r="AG471" i="1"/>
  <c r="AW470" i="1"/>
  <c r="AE470" i="1"/>
  <c r="R470" i="1"/>
  <c r="BG468" i="1"/>
  <c r="AA467" i="1"/>
  <c r="BH466" i="1"/>
  <c r="AG466" i="1"/>
  <c r="AJ467" i="1"/>
  <c r="AS465" i="1"/>
  <c r="F469" i="19"/>
  <c r="D467" i="22"/>
  <c r="I537" i="28"/>
  <c r="C461" i="21"/>
  <c r="BH467" i="1"/>
  <c r="AG467" i="1"/>
  <c r="BF471" i="1"/>
  <c r="AW471" i="1"/>
  <c r="AE471" i="1"/>
  <c r="AU470" i="1"/>
  <c r="AK470" i="1"/>
  <c r="AB470" i="1"/>
  <c r="BJ469" i="1"/>
  <c r="AS469" i="1"/>
  <c r="AI469" i="1"/>
  <c r="AG468" i="1"/>
  <c r="Q468" i="1"/>
  <c r="R468" i="1" s="1"/>
  <c r="BF467" i="1"/>
  <c r="AW467" i="1"/>
  <c r="AE467" i="1"/>
  <c r="AU466" i="1"/>
  <c r="AK466" i="1"/>
  <c r="AI465" i="1"/>
  <c r="BE471" i="1"/>
  <c r="AV471" i="1"/>
  <c r="AL471" i="1"/>
  <c r="BC470" i="1"/>
  <c r="AT470" i="1"/>
  <c r="AJ470" i="1"/>
  <c r="AA470" i="1"/>
  <c r="BI469" i="1"/>
  <c r="AH469" i="1"/>
  <c r="AX468" i="1"/>
  <c r="AF468" i="1"/>
  <c r="BE467" i="1"/>
  <c r="AV467" i="1"/>
  <c r="AL467" i="1"/>
  <c r="AC467" i="1"/>
  <c r="AJ466" i="1"/>
  <c r="AA466" i="1"/>
  <c r="BI465" i="1"/>
  <c r="Z466" i="1"/>
  <c r="BD471" i="1"/>
  <c r="Z470" i="1"/>
  <c r="BC471" i="1"/>
  <c r="AJ471" i="1"/>
  <c r="BC467" i="1"/>
  <c r="BD467" i="1"/>
  <c r="BJ471" i="1"/>
  <c r="BB471" i="1"/>
  <c r="AS471" i="1"/>
  <c r="AZ470" i="1"/>
  <c r="AW469" i="1"/>
  <c r="AB468" i="1"/>
  <c r="BJ467" i="1"/>
  <c r="BB467" i="1"/>
  <c r="AS467" i="1"/>
  <c r="AZ466" i="1"/>
  <c r="AL469" i="1"/>
  <c r="BC468" i="1"/>
  <c r="BG464" i="1"/>
  <c r="BB459" i="1"/>
  <c r="AW462" i="1"/>
  <c r="AU458" i="1"/>
  <c r="AT462" i="1"/>
  <c r="G459" i="22"/>
  <c r="AA461" i="1"/>
  <c r="AL463" i="1"/>
  <c r="BE462" i="1"/>
  <c r="AV462" i="1"/>
  <c r="Z461" i="1"/>
  <c r="AI461" i="1"/>
  <c r="B464" i="19"/>
  <c r="AE462" i="1"/>
  <c r="AV463" i="1"/>
  <c r="AB462" i="1"/>
  <c r="L462" i="19"/>
  <c r="AT458" i="1"/>
  <c r="AF464" i="1"/>
  <c r="AO464" i="1" s="1"/>
  <c r="AX460" i="1"/>
  <c r="AR459" i="1"/>
  <c r="AH461" i="1"/>
  <c r="AT459" i="1"/>
  <c r="AX457" i="1"/>
  <c r="AF457" i="1"/>
  <c r="AO457" i="1" s="1"/>
  <c r="BH464" i="1"/>
  <c r="AC463" i="1"/>
  <c r="AA462" i="1"/>
  <c r="AX463" i="1"/>
  <c r="AQ461" i="1"/>
  <c r="D464" i="19"/>
  <c r="H461" i="19"/>
  <c r="AF463" i="1"/>
  <c r="BJ461" i="1"/>
  <c r="AB460" i="1"/>
  <c r="AZ460" i="1"/>
  <c r="BC458" i="1"/>
  <c r="C463" i="21"/>
  <c r="C526" i="28"/>
  <c r="AG463" i="1"/>
  <c r="Q460" i="1"/>
  <c r="R460" i="1" s="1"/>
  <c r="G461" i="21"/>
  <c r="AG462" i="1"/>
  <c r="AZ464" i="1"/>
  <c r="BF463" i="1"/>
  <c r="AS462" i="1"/>
  <c r="Q459" i="1"/>
  <c r="R459" i="1" s="1"/>
  <c r="AK458" i="1"/>
  <c r="AU459" i="1"/>
  <c r="K463" i="19"/>
  <c r="E462" i="19"/>
  <c r="AQ464" i="1"/>
  <c r="BE463" i="1"/>
  <c r="AQ463" i="1"/>
  <c r="AQ462" i="1"/>
  <c r="AJ461" i="1"/>
  <c r="AE461" i="1"/>
  <c r="AG458" i="1"/>
  <c r="L464" i="19"/>
  <c r="F460" i="19"/>
  <c r="G459" i="21"/>
  <c r="C464" i="21"/>
  <c r="BI461" i="1"/>
  <c r="AG464" i="1"/>
  <c r="BJ462" i="1"/>
  <c r="BD459" i="1"/>
  <c r="J459" i="19"/>
  <c r="AS463" i="1"/>
  <c r="BG462" i="1"/>
  <c r="AC462" i="1"/>
  <c r="BH462" i="1"/>
  <c r="AT460" i="1"/>
  <c r="BC459" i="1"/>
  <c r="AJ459" i="1"/>
  <c r="B462" i="19"/>
  <c r="C464" i="22"/>
  <c r="AB459" i="1"/>
  <c r="AH464" i="1"/>
  <c r="AJ462" i="1"/>
  <c r="C460" i="22"/>
  <c r="AB458" i="1"/>
  <c r="AR464" i="1"/>
  <c r="BF462" i="1"/>
  <c r="AH460" i="1"/>
  <c r="BD458" i="1"/>
  <c r="E464" i="19"/>
  <c r="H459" i="19"/>
  <c r="G522" i="28"/>
  <c r="H462" i="23"/>
  <c r="G462" i="23"/>
  <c r="N465" i="19"/>
  <c r="F465" i="23"/>
  <c r="AI464" i="1"/>
  <c r="H464" i="19"/>
  <c r="BD463" i="1"/>
  <c r="AL458" i="1"/>
  <c r="L459" i="19"/>
  <c r="AC458" i="1"/>
  <c r="AX458" i="1"/>
  <c r="BG458" i="1"/>
  <c r="AS459" i="1"/>
  <c r="AG459" i="1"/>
  <c r="K459" i="19"/>
  <c r="AW458" i="1"/>
  <c r="BF458" i="1"/>
  <c r="C522" i="28"/>
  <c r="C459" i="21"/>
  <c r="C459" i="22"/>
  <c r="C462" i="23"/>
  <c r="B459" i="21"/>
  <c r="B522" i="28"/>
  <c r="B459" i="22"/>
  <c r="BI462" i="1"/>
  <c r="BD462" i="1"/>
  <c r="I529" i="28"/>
  <c r="BH461" i="1"/>
  <c r="G462" i="19"/>
  <c r="M465" i="19"/>
  <c r="E465" i="23"/>
  <c r="AU462" i="1"/>
  <c r="AT461" i="1"/>
  <c r="F462" i="19"/>
  <c r="BB461" i="1"/>
  <c r="L460" i="19"/>
  <c r="AX459" i="1"/>
  <c r="AC459" i="1"/>
  <c r="BG459" i="1"/>
  <c r="D460" i="19"/>
  <c r="AF459" i="1"/>
  <c r="AO459" i="1" s="1"/>
  <c r="AS458" i="1"/>
  <c r="AE458" i="1"/>
  <c r="C462" i="21"/>
  <c r="AR460" i="1"/>
  <c r="AR461" i="1"/>
  <c r="D461" i="19"/>
  <c r="AU461" i="1"/>
  <c r="H462" i="19"/>
  <c r="D459" i="19"/>
  <c r="AR458" i="1"/>
  <c r="AF458" i="1"/>
  <c r="AZ458" i="1"/>
  <c r="AT464" i="1"/>
  <c r="Q464" i="1"/>
  <c r="R464" i="1" s="1"/>
  <c r="F465" i="19"/>
  <c r="BH460" i="1"/>
  <c r="AK459" i="1"/>
  <c r="BF459" i="1"/>
  <c r="K460" i="19"/>
  <c r="AW459" i="1"/>
  <c r="C523" i="28"/>
  <c r="C460" i="21"/>
  <c r="BI460" i="1"/>
  <c r="AG460" i="1"/>
  <c r="E461" i="19"/>
  <c r="C528" i="28"/>
  <c r="C465" i="22"/>
  <c r="C465" i="23"/>
  <c r="F464" i="19"/>
  <c r="BB463" i="1"/>
  <c r="Q463" i="1"/>
  <c r="R463" i="1" s="1"/>
  <c r="BC463" i="1"/>
  <c r="BC462" i="1"/>
  <c r="AT463" i="1"/>
  <c r="J526" i="28"/>
  <c r="I463" i="21"/>
  <c r="I463" i="22"/>
  <c r="B523" i="28"/>
  <c r="B460" i="22"/>
  <c r="B460" i="21"/>
  <c r="AJ458" i="1"/>
  <c r="E460" i="19"/>
  <c r="C465" i="21"/>
  <c r="AX461" i="1"/>
  <c r="L461" i="19"/>
  <c r="BH463" i="1"/>
  <c r="G464" i="19"/>
  <c r="BG460" i="1"/>
  <c r="Z460" i="1"/>
  <c r="K461" i="19"/>
  <c r="C461" i="22"/>
  <c r="C524" i="28"/>
  <c r="AL459" i="1"/>
  <c r="G460" i="21"/>
  <c r="G523" i="28"/>
  <c r="G460" i="22"/>
  <c r="BB458" i="1"/>
  <c r="H463" i="19"/>
  <c r="AR463" i="1"/>
  <c r="AR462" i="1"/>
  <c r="Z462" i="1"/>
  <c r="AZ461" i="1"/>
  <c r="AL462" i="1"/>
  <c r="BD461" i="1"/>
  <c r="AQ460" i="1"/>
  <c r="BH459" i="1"/>
  <c r="BJ458" i="1"/>
  <c r="AQ458" i="1"/>
  <c r="L463" i="19"/>
  <c r="D463" i="19"/>
  <c r="J460" i="19"/>
  <c r="B465" i="23"/>
  <c r="C527" i="28"/>
  <c r="BI464" i="1"/>
  <c r="AE460" i="1"/>
  <c r="M463" i="19"/>
  <c r="I464" i="22"/>
  <c r="C525" i="28"/>
  <c r="AS461" i="1"/>
  <c r="M459" i="19"/>
  <c r="I464" i="21"/>
  <c r="C462" i="22"/>
  <c r="J527" i="28"/>
  <c r="AH463" i="1"/>
  <c r="C463" i="22"/>
  <c r="G461" i="22"/>
  <c r="AX464" i="1"/>
  <c r="AK461" i="1"/>
  <c r="AV459" i="1"/>
  <c r="AE459" i="1"/>
  <c r="BJ464" i="1"/>
  <c r="AV464" i="1"/>
  <c r="BH458" i="1"/>
  <c r="K465" i="19"/>
  <c r="AW464" i="1"/>
  <c r="BB462" i="1"/>
  <c r="AI460" i="1"/>
  <c r="L465" i="19"/>
  <c r="AZ462" i="1"/>
  <c r="AK462" i="1"/>
  <c r="AW463" i="1"/>
  <c r="BE459" i="1"/>
  <c r="BE458" i="1"/>
  <c r="AV458" i="1"/>
  <c r="AH458" i="1"/>
  <c r="J465" i="19"/>
  <c r="J461" i="19"/>
  <c r="B461" i="19"/>
  <c r="G524" i="28"/>
  <c r="O463" i="19"/>
  <c r="C457" i="21"/>
  <c r="AF460" i="1"/>
  <c r="AE464" i="1"/>
  <c r="AU463" i="1"/>
  <c r="AI462" i="1"/>
  <c r="BF460" i="1"/>
  <c r="AI458" i="1"/>
  <c r="AL464" i="1"/>
  <c r="AA463" i="1"/>
  <c r="AL460" i="1"/>
  <c r="AA459" i="1"/>
  <c r="BI458" i="1"/>
  <c r="BD464" i="1"/>
  <c r="AK464" i="1"/>
  <c r="AB464" i="1"/>
  <c r="BJ463" i="1"/>
  <c r="AI463" i="1"/>
  <c r="Z463" i="1"/>
  <c r="Q462" i="1"/>
  <c r="R462" i="1" s="1"/>
  <c r="BF461" i="1"/>
  <c r="AW461" i="1"/>
  <c r="BD460" i="1"/>
  <c r="AU460" i="1"/>
  <c r="AK460" i="1"/>
  <c r="BJ459" i="1"/>
  <c r="AI459" i="1"/>
  <c r="Z459" i="1"/>
  <c r="Q458" i="1"/>
  <c r="R458" i="1" s="1"/>
  <c r="AK463" i="1"/>
  <c r="AG461" i="1"/>
  <c r="AW460" i="1"/>
  <c r="AC460" i="1"/>
  <c r="AU464" i="1"/>
  <c r="BC464" i="1"/>
  <c r="AJ464" i="1"/>
  <c r="AA464" i="1"/>
  <c r="BI463" i="1"/>
  <c r="AX462" i="1"/>
  <c r="AF462" i="1"/>
  <c r="BE461" i="1"/>
  <c r="AV461" i="1"/>
  <c r="AL461" i="1"/>
  <c r="AC461" i="1"/>
  <c r="BC460" i="1"/>
  <c r="AJ460" i="1"/>
  <c r="AA460" i="1"/>
  <c r="BI459" i="1"/>
  <c r="AH459" i="1"/>
  <c r="BE464" i="1"/>
  <c r="AJ463" i="1"/>
  <c r="AF461" i="1"/>
  <c r="AV460" i="1"/>
  <c r="BB464" i="1"/>
  <c r="AS464" i="1"/>
  <c r="AZ463" i="1"/>
  <c r="AB461" i="1"/>
  <c r="BJ460" i="1"/>
  <c r="BB460" i="1"/>
  <c r="AS460" i="1"/>
  <c r="AZ459" i="1"/>
  <c r="AQ459" i="1"/>
  <c r="BF464" i="1"/>
  <c r="Q461" i="1"/>
  <c r="R461" i="1" s="1"/>
  <c r="AH462" i="1"/>
  <c r="BE460" i="1"/>
  <c r="BC461" i="1"/>
  <c r="AQ457" i="1"/>
  <c r="C456" i="23"/>
  <c r="BI455" i="1"/>
  <c r="AH456" i="1"/>
  <c r="AG456" i="1"/>
  <c r="K458" i="19"/>
  <c r="AA457" i="1"/>
  <c r="BJ457" i="1"/>
  <c r="AK457" i="1"/>
  <c r="AZ457" i="1"/>
  <c r="AB456" i="1"/>
  <c r="AU457" i="1"/>
  <c r="AT456" i="1"/>
  <c r="AX456" i="1"/>
  <c r="AA455" i="1"/>
  <c r="D458" i="19"/>
  <c r="E456" i="19"/>
  <c r="AG457" i="1"/>
  <c r="C458" i="22"/>
  <c r="AR456" i="1"/>
  <c r="L457" i="19"/>
  <c r="BG457" i="1"/>
  <c r="E457" i="19"/>
  <c r="BF457" i="1"/>
  <c r="BJ455" i="1"/>
  <c r="D457" i="19"/>
  <c r="BE457" i="1"/>
  <c r="AL456" i="1"/>
  <c r="BH456" i="1"/>
  <c r="BG456" i="1"/>
  <c r="BD456" i="1"/>
  <c r="AF456" i="1"/>
  <c r="AO456" i="1" s="1"/>
  <c r="BD455" i="1"/>
  <c r="BH455" i="1"/>
  <c r="G520" i="28"/>
  <c r="AL457" i="1"/>
  <c r="BH457" i="1"/>
  <c r="B456" i="23"/>
  <c r="BB456" i="1"/>
  <c r="AC456" i="1"/>
  <c r="AZ455" i="1"/>
  <c r="E458" i="19"/>
  <c r="AC457" i="1"/>
  <c r="AW456" i="1"/>
  <c r="G456" i="23"/>
  <c r="B457" i="19"/>
  <c r="C458" i="21"/>
  <c r="AJ456" i="1"/>
  <c r="BE456" i="1"/>
  <c r="AA456" i="1"/>
  <c r="AV456" i="1"/>
  <c r="K456" i="19"/>
  <c r="BF455" i="1"/>
  <c r="BB457" i="1"/>
  <c r="AH457" i="1"/>
  <c r="BC457" i="1"/>
  <c r="Q457" i="1"/>
  <c r="R457" i="1" s="1"/>
  <c r="AT457" i="1"/>
  <c r="AI456" i="1"/>
  <c r="AU456" i="1"/>
  <c r="H457" i="19"/>
  <c r="AR457" i="1"/>
  <c r="C519" i="28"/>
  <c r="AV457" i="1"/>
  <c r="AE456" i="1"/>
  <c r="K457" i="19"/>
  <c r="G458" i="21"/>
  <c r="BC455" i="1"/>
  <c r="Z455" i="1"/>
  <c r="F458" i="19"/>
  <c r="G456" i="19"/>
  <c r="C457" i="22"/>
  <c r="AQ456" i="1"/>
  <c r="F456" i="23"/>
  <c r="AJ457" i="1"/>
  <c r="BC456" i="1"/>
  <c r="BB455" i="1"/>
  <c r="Q455" i="1"/>
  <c r="R455" i="1" s="1"/>
  <c r="F456" i="19"/>
  <c r="AE457" i="1"/>
  <c r="BI457" i="1"/>
  <c r="BD457" i="1"/>
  <c r="J457" i="19"/>
  <c r="AZ456" i="1"/>
  <c r="Z456" i="1"/>
  <c r="AK456" i="1"/>
  <c r="BF456" i="1"/>
  <c r="AC455" i="1"/>
  <c r="L456" i="19"/>
  <c r="AW457" i="1"/>
  <c r="G458" i="22"/>
  <c r="AS457" i="1"/>
  <c r="C520" i="28"/>
  <c r="Q456" i="1"/>
  <c r="R456" i="1" s="1"/>
  <c r="BI456" i="1"/>
  <c r="BE455" i="1"/>
  <c r="AI457" i="1"/>
  <c r="H458" i="19"/>
  <c r="BJ456" i="1"/>
  <c r="AS456" i="1"/>
  <c r="G457" i="22" l="1"/>
  <c r="M457" i="19"/>
  <c r="D463" i="23"/>
  <c r="D462" i="21"/>
  <c r="H532" i="28"/>
  <c r="H528" i="28"/>
  <c r="E464" i="21"/>
  <c r="E533" i="28"/>
  <c r="F471" i="23"/>
  <c r="B458" i="22"/>
  <c r="G464" i="23"/>
  <c r="G526" i="28"/>
  <c r="B527" i="28"/>
  <c r="F534" i="28"/>
  <c r="E472" i="22"/>
  <c r="I462" i="22"/>
  <c r="F524" i="28"/>
  <c r="J530" i="28"/>
  <c r="K525" i="28"/>
  <c r="B463" i="21"/>
  <c r="J522" i="28"/>
  <c r="E463" i="21"/>
  <c r="B467" i="23"/>
  <c r="O456" i="19"/>
  <c r="M461" i="19"/>
  <c r="F463" i="21"/>
  <c r="K526" i="28"/>
  <c r="I458" i="22"/>
  <c r="G458" i="23"/>
  <c r="I462" i="23"/>
  <c r="B470" i="21"/>
  <c r="D457" i="21"/>
  <c r="F457" i="21"/>
  <c r="F466" i="21"/>
  <c r="E460" i="23"/>
  <c r="H524" i="28"/>
  <c r="K467" i="22"/>
  <c r="M458" i="19"/>
  <c r="G465" i="22"/>
  <c r="F522" i="28"/>
  <c r="K530" i="28"/>
  <c r="H460" i="21"/>
  <c r="G468" i="23"/>
  <c r="O472" i="19"/>
  <c r="E536" i="28"/>
  <c r="E472" i="21"/>
  <c r="N472" i="19"/>
  <c r="J536" i="28"/>
  <c r="J472" i="21"/>
  <c r="B536" i="28"/>
  <c r="H536" i="28"/>
  <c r="H472" i="22"/>
  <c r="AN470" i="1"/>
  <c r="H472" i="21"/>
  <c r="E538" i="28"/>
  <c r="E545" i="28" s="1"/>
  <c r="E473" i="22"/>
  <c r="E473" i="21"/>
  <c r="G472" i="23"/>
  <c r="D538" i="28"/>
  <c r="D473" i="22"/>
  <c r="D473" i="21"/>
  <c r="K538" i="28"/>
  <c r="K545" i="28" s="1"/>
  <c r="J473" i="22"/>
  <c r="J473" i="21"/>
  <c r="L538" i="28"/>
  <c r="L545" i="28" s="1"/>
  <c r="K473" i="22"/>
  <c r="K473" i="21"/>
  <c r="AN472" i="1"/>
  <c r="AO472" i="1"/>
  <c r="BA472" i="1"/>
  <c r="B473" i="22"/>
  <c r="B473" i="21"/>
  <c r="B538" i="28"/>
  <c r="B545" i="28" s="1"/>
  <c r="F473" i="22"/>
  <c r="F538" i="28"/>
  <c r="F545" i="28" s="1"/>
  <c r="F473" i="21"/>
  <c r="G473" i="21"/>
  <c r="G473" i="22"/>
  <c r="G538" i="28"/>
  <c r="G545" i="28" s="1"/>
  <c r="I473" i="21"/>
  <c r="J538" i="28"/>
  <c r="J545" i="28" s="1"/>
  <c r="I473" i="22"/>
  <c r="H473" i="21"/>
  <c r="H473" i="22"/>
  <c r="H538" i="28"/>
  <c r="H545" i="28" s="1"/>
  <c r="AN465" i="1"/>
  <c r="AN466" i="1"/>
  <c r="BA469" i="1"/>
  <c r="AN467" i="1"/>
  <c r="M530" i="28"/>
  <c r="N530" i="28"/>
  <c r="BA466" i="1"/>
  <c r="AN468" i="1"/>
  <c r="AN469" i="1"/>
  <c r="BA470" i="1"/>
  <c r="AN471" i="1"/>
  <c r="J466" i="22"/>
  <c r="F468" i="23"/>
  <c r="C537" i="28"/>
  <c r="N531" i="28"/>
  <c r="E471" i="23"/>
  <c r="H468" i="23"/>
  <c r="B470" i="22"/>
  <c r="L531" i="28"/>
  <c r="K467" i="21"/>
  <c r="H533" i="28"/>
  <c r="F469" i="23"/>
  <c r="H469" i="22"/>
  <c r="H469" i="21"/>
  <c r="N469" i="19"/>
  <c r="B470" i="23"/>
  <c r="D470" i="21"/>
  <c r="C470" i="23"/>
  <c r="D534" i="28"/>
  <c r="D470" i="22"/>
  <c r="F472" i="21"/>
  <c r="F536" i="28"/>
  <c r="F472" i="22"/>
  <c r="D472" i="23"/>
  <c r="G472" i="21"/>
  <c r="M472" i="19"/>
  <c r="G536" i="28"/>
  <c r="G472" i="22"/>
  <c r="E472" i="23"/>
  <c r="I472" i="21"/>
  <c r="F530" i="28"/>
  <c r="I466" i="22"/>
  <c r="J466" i="21"/>
  <c r="E468" i="23"/>
  <c r="N468" i="19"/>
  <c r="I471" i="23"/>
  <c r="K471" i="21"/>
  <c r="L535" i="28"/>
  <c r="K471" i="22"/>
  <c r="M469" i="19"/>
  <c r="G469" i="21"/>
  <c r="G533" i="28"/>
  <c r="E469" i="23"/>
  <c r="G469" i="22"/>
  <c r="H470" i="23"/>
  <c r="J470" i="21"/>
  <c r="K534" i="28"/>
  <c r="J470" i="22"/>
  <c r="I470" i="23"/>
  <c r="K470" i="21"/>
  <c r="L534" i="28"/>
  <c r="K470" i="22"/>
  <c r="AO465" i="1"/>
  <c r="BA465" i="1"/>
  <c r="F466" i="22"/>
  <c r="I466" i="21"/>
  <c r="F470" i="21"/>
  <c r="O468" i="19"/>
  <c r="F470" i="23"/>
  <c r="O470" i="19"/>
  <c r="G470" i="23"/>
  <c r="I470" i="21"/>
  <c r="J534" i="28"/>
  <c r="I470" i="22"/>
  <c r="D472" i="21"/>
  <c r="D536" i="28"/>
  <c r="D472" i="22"/>
  <c r="B472" i="23"/>
  <c r="C472" i="23"/>
  <c r="D470" i="23"/>
  <c r="G470" i="21"/>
  <c r="F472" i="23"/>
  <c r="E470" i="21"/>
  <c r="E534" i="28"/>
  <c r="E470" i="22"/>
  <c r="F471" i="21"/>
  <c r="F535" i="28"/>
  <c r="F471" i="22"/>
  <c r="D471" i="23"/>
  <c r="H534" i="28"/>
  <c r="L536" i="28"/>
  <c r="K472" i="22"/>
  <c r="I472" i="23"/>
  <c r="K472" i="21"/>
  <c r="B472" i="21"/>
  <c r="B534" i="28"/>
  <c r="M468" i="19"/>
  <c r="F470" i="22"/>
  <c r="E470" i="23"/>
  <c r="L532" i="28"/>
  <c r="K468" i="22"/>
  <c r="I468" i="23"/>
  <c r="K468" i="21"/>
  <c r="H471" i="23"/>
  <c r="J471" i="21"/>
  <c r="K535" i="28"/>
  <c r="J471" i="22"/>
  <c r="BA467" i="1"/>
  <c r="H470" i="21"/>
  <c r="H470" i="22"/>
  <c r="F468" i="21"/>
  <c r="F532" i="28"/>
  <c r="F468" i="22"/>
  <c r="D468" i="23"/>
  <c r="B467" i="21"/>
  <c r="B531" i="28"/>
  <c r="B467" i="22"/>
  <c r="B472" i="22"/>
  <c r="H472" i="23"/>
  <c r="E469" i="22"/>
  <c r="H468" i="22"/>
  <c r="M470" i="19"/>
  <c r="B468" i="21"/>
  <c r="O471" i="19"/>
  <c r="G471" i="23"/>
  <c r="I471" i="21"/>
  <c r="J535" i="28"/>
  <c r="I471" i="22"/>
  <c r="E535" i="28"/>
  <c r="F469" i="21"/>
  <c r="F533" i="28"/>
  <c r="D469" i="23"/>
  <c r="F469" i="22"/>
  <c r="L530" i="28"/>
  <c r="I466" i="23"/>
  <c r="K466" i="21"/>
  <c r="K466" i="22"/>
  <c r="B469" i="21"/>
  <c r="B533" i="28"/>
  <c r="B469" i="22"/>
  <c r="J469" i="21"/>
  <c r="K533" i="28"/>
  <c r="H469" i="23"/>
  <c r="J469" i="22"/>
  <c r="D469" i="21"/>
  <c r="D533" i="28"/>
  <c r="N533" i="28" s="1"/>
  <c r="B469" i="23"/>
  <c r="D469" i="22"/>
  <c r="C469" i="23"/>
  <c r="N470" i="19"/>
  <c r="E471" i="21"/>
  <c r="J472" i="22"/>
  <c r="G470" i="22"/>
  <c r="B468" i="22"/>
  <c r="E468" i="21"/>
  <c r="E532" i="28"/>
  <c r="E468" i="22"/>
  <c r="AN463" i="1"/>
  <c r="D468" i="21"/>
  <c r="D532" i="28"/>
  <c r="D468" i="22"/>
  <c r="B468" i="23"/>
  <c r="C468" i="23"/>
  <c r="N467" i="19"/>
  <c r="F467" i="23"/>
  <c r="H467" i="21"/>
  <c r="H531" i="28"/>
  <c r="H467" i="22"/>
  <c r="O469" i="19"/>
  <c r="J533" i="28"/>
  <c r="G469" i="23"/>
  <c r="I469" i="22"/>
  <c r="I469" i="21"/>
  <c r="B471" i="21"/>
  <c r="B535" i="28"/>
  <c r="B471" i="22"/>
  <c r="K469" i="21"/>
  <c r="L533" i="28"/>
  <c r="I469" i="23"/>
  <c r="K469" i="22"/>
  <c r="D535" i="28"/>
  <c r="N535" i="28" s="1"/>
  <c r="D471" i="22"/>
  <c r="B471" i="23"/>
  <c r="C471" i="23"/>
  <c r="D471" i="21"/>
  <c r="I472" i="22"/>
  <c r="E471" i="22"/>
  <c r="K536" i="28"/>
  <c r="E469" i="21"/>
  <c r="H468" i="21"/>
  <c r="G534" i="28"/>
  <c r="B532" i="28"/>
  <c r="H459" i="22"/>
  <c r="AO468" i="1"/>
  <c r="BA468" i="1"/>
  <c r="BA471" i="1"/>
  <c r="E464" i="22"/>
  <c r="J463" i="21"/>
  <c r="H461" i="21"/>
  <c r="H461" i="22"/>
  <c r="B526" i="28"/>
  <c r="O462" i="19"/>
  <c r="E463" i="22"/>
  <c r="K462" i="21"/>
  <c r="G459" i="23"/>
  <c r="E526" i="28"/>
  <c r="O459" i="19"/>
  <c r="I459" i="22"/>
  <c r="B463" i="22"/>
  <c r="B462" i="23"/>
  <c r="B462" i="22"/>
  <c r="I459" i="21"/>
  <c r="AN464" i="1"/>
  <c r="L527" i="28"/>
  <c r="F526" i="28"/>
  <c r="B464" i="22"/>
  <c r="B465" i="21"/>
  <c r="B465" i="22"/>
  <c r="B464" i="21"/>
  <c r="B528" i="28"/>
  <c r="G463" i="22"/>
  <c r="AO463" i="1"/>
  <c r="K527" i="28"/>
  <c r="D528" i="28"/>
  <c r="BA463" i="1"/>
  <c r="D525" i="28"/>
  <c r="N525" i="28" s="1"/>
  <c r="B525" i="28"/>
  <c r="I464" i="23"/>
  <c r="E522" i="28"/>
  <c r="G463" i="23"/>
  <c r="N459" i="19"/>
  <c r="D464" i="21"/>
  <c r="F461" i="22"/>
  <c r="D464" i="22"/>
  <c r="H460" i="22"/>
  <c r="D527" i="28"/>
  <c r="F460" i="21"/>
  <c r="E465" i="21"/>
  <c r="H523" i="28"/>
  <c r="C464" i="23"/>
  <c r="F461" i="21"/>
  <c r="D465" i="21"/>
  <c r="D465" i="22"/>
  <c r="H464" i="23"/>
  <c r="F460" i="22"/>
  <c r="D460" i="23"/>
  <c r="F523" i="28"/>
  <c r="B464" i="23"/>
  <c r="J464" i="21"/>
  <c r="H465" i="21"/>
  <c r="J525" i="28"/>
  <c r="J464" i="22"/>
  <c r="E465" i="22"/>
  <c r="G463" i="21"/>
  <c r="BA459" i="1"/>
  <c r="E528" i="28"/>
  <c r="E527" i="28"/>
  <c r="O464" i="19"/>
  <c r="J463" i="22"/>
  <c r="E459" i="21"/>
  <c r="E463" i="23"/>
  <c r="F459" i="22"/>
  <c r="H462" i="21"/>
  <c r="H525" i="28"/>
  <c r="N462" i="19"/>
  <c r="H462" i="22"/>
  <c r="F462" i="23"/>
  <c r="G465" i="21"/>
  <c r="E462" i="21"/>
  <c r="N461" i="19"/>
  <c r="K522" i="28"/>
  <c r="H459" i="23"/>
  <c r="J459" i="21"/>
  <c r="J459" i="22"/>
  <c r="J523" i="28"/>
  <c r="G460" i="23"/>
  <c r="I460" i="21"/>
  <c r="I460" i="22"/>
  <c r="O460" i="19"/>
  <c r="H463" i="23"/>
  <c r="D465" i="23"/>
  <c r="F528" i="28"/>
  <c r="F465" i="21"/>
  <c r="F465" i="22"/>
  <c r="N464" i="19"/>
  <c r="K460" i="21"/>
  <c r="I460" i="23"/>
  <c r="L523" i="28"/>
  <c r="K460" i="22"/>
  <c r="G528" i="28"/>
  <c r="E525" i="28"/>
  <c r="D459" i="22"/>
  <c r="E459" i="23"/>
  <c r="D522" i="28"/>
  <c r="C459" i="23"/>
  <c r="B459" i="23"/>
  <c r="D459" i="21"/>
  <c r="F459" i="23"/>
  <c r="L522" i="28"/>
  <c r="K459" i="22"/>
  <c r="I459" i="23"/>
  <c r="K459" i="21"/>
  <c r="D463" i="22"/>
  <c r="D526" i="28"/>
  <c r="C463" i="23"/>
  <c r="B463" i="23"/>
  <c r="D463" i="21"/>
  <c r="K462" i="22"/>
  <c r="D461" i="23"/>
  <c r="E461" i="23"/>
  <c r="D461" i="22"/>
  <c r="D524" i="28"/>
  <c r="C461" i="23"/>
  <c r="B461" i="23"/>
  <c r="D461" i="21"/>
  <c r="H527" i="28"/>
  <c r="H464" i="21"/>
  <c r="H464" i="22"/>
  <c r="F464" i="23"/>
  <c r="B461" i="21"/>
  <c r="B524" i="28"/>
  <c r="B461" i="22"/>
  <c r="B462" i="21"/>
  <c r="L526" i="28"/>
  <c r="K463" i="22"/>
  <c r="I463" i="23"/>
  <c r="K463" i="21"/>
  <c r="K464" i="22"/>
  <c r="N463" i="19"/>
  <c r="H463" i="22"/>
  <c r="H526" i="28"/>
  <c r="F463" i="23"/>
  <c r="H463" i="21"/>
  <c r="F459" i="21"/>
  <c r="N460" i="19"/>
  <c r="E523" i="28"/>
  <c r="E460" i="22"/>
  <c r="E460" i="21"/>
  <c r="D464" i="23"/>
  <c r="F527" i="28"/>
  <c r="F464" i="22"/>
  <c r="F464" i="21"/>
  <c r="D462" i="23"/>
  <c r="F462" i="22"/>
  <c r="F462" i="21"/>
  <c r="F525" i="28"/>
  <c r="F463" i="22"/>
  <c r="K465" i="22"/>
  <c r="I465" i="23"/>
  <c r="L528" i="28"/>
  <c r="K465" i="21"/>
  <c r="E462" i="22"/>
  <c r="K524" i="28"/>
  <c r="H461" i="23"/>
  <c r="J461" i="21"/>
  <c r="J461" i="22"/>
  <c r="J462" i="21"/>
  <c r="AN458" i="1"/>
  <c r="H465" i="22"/>
  <c r="H522" i="28"/>
  <c r="H459" i="21"/>
  <c r="AN459" i="1"/>
  <c r="J524" i="28"/>
  <c r="G461" i="23"/>
  <c r="I461" i="21"/>
  <c r="O461" i="19"/>
  <c r="I461" i="22"/>
  <c r="I462" i="21"/>
  <c r="J462" i="22"/>
  <c r="K464" i="21"/>
  <c r="D459" i="23"/>
  <c r="D462" i="22"/>
  <c r="F461" i="23"/>
  <c r="M460" i="19"/>
  <c r="E464" i="23"/>
  <c r="G464" i="21"/>
  <c r="G464" i="22"/>
  <c r="M464" i="19"/>
  <c r="G527" i="28"/>
  <c r="K461" i="22"/>
  <c r="L524" i="28"/>
  <c r="I461" i="23"/>
  <c r="K461" i="21"/>
  <c r="L525" i="28"/>
  <c r="J460" i="22"/>
  <c r="K523" i="28"/>
  <c r="H460" i="23"/>
  <c r="J460" i="21"/>
  <c r="AO458" i="1"/>
  <c r="BA458" i="1"/>
  <c r="D460" i="21"/>
  <c r="C460" i="23"/>
  <c r="B460" i="23"/>
  <c r="D523" i="28"/>
  <c r="M523" i="28" s="1"/>
  <c r="D460" i="22"/>
  <c r="M462" i="19"/>
  <c r="E462" i="23"/>
  <c r="G525" i="28"/>
  <c r="G462" i="21"/>
  <c r="G462" i="22"/>
  <c r="C529" i="28"/>
  <c r="F460" i="23"/>
  <c r="E459" i="22"/>
  <c r="J528" i="28"/>
  <c r="G465" i="23"/>
  <c r="I465" i="21"/>
  <c r="O465" i="19"/>
  <c r="I465" i="22"/>
  <c r="E461" i="21"/>
  <c r="E461" i="22"/>
  <c r="E524" i="28"/>
  <c r="J465" i="21"/>
  <c r="K528" i="28"/>
  <c r="H465" i="23"/>
  <c r="J465" i="22"/>
  <c r="I458" i="21"/>
  <c r="BA460" i="1"/>
  <c r="AO460" i="1"/>
  <c r="AN460" i="1"/>
  <c r="AO461" i="1"/>
  <c r="BA461" i="1"/>
  <c r="AN462" i="1"/>
  <c r="AO462" i="1"/>
  <c r="BA462" i="1"/>
  <c r="AN461" i="1"/>
  <c r="BA464" i="1"/>
  <c r="J458" i="21"/>
  <c r="H458" i="23"/>
  <c r="E458" i="23"/>
  <c r="N458" i="19"/>
  <c r="G457" i="21"/>
  <c r="C457" i="23"/>
  <c r="D457" i="23"/>
  <c r="D520" i="28"/>
  <c r="N520" i="28" s="1"/>
  <c r="G519" i="28"/>
  <c r="I457" i="23"/>
  <c r="N456" i="19"/>
  <c r="E457" i="22"/>
  <c r="E519" i="28"/>
  <c r="D457" i="22"/>
  <c r="I458" i="23"/>
  <c r="K458" i="22"/>
  <c r="D519" i="28"/>
  <c r="N519" i="28" s="1"/>
  <c r="E520" i="28"/>
  <c r="K457" i="22"/>
  <c r="K458" i="21"/>
  <c r="E458" i="22"/>
  <c r="K457" i="21"/>
  <c r="E457" i="23"/>
  <c r="E458" i="21"/>
  <c r="L519" i="28"/>
  <c r="D458" i="21"/>
  <c r="B458" i="23"/>
  <c r="C458" i="23"/>
  <c r="E457" i="21"/>
  <c r="O458" i="19"/>
  <c r="B520" i="28"/>
  <c r="D458" i="22"/>
  <c r="L520" i="28"/>
  <c r="BA457" i="1"/>
  <c r="AN457" i="1"/>
  <c r="D456" i="23"/>
  <c r="B457" i="22"/>
  <c r="B457" i="23"/>
  <c r="B519" i="28"/>
  <c r="B457" i="21"/>
  <c r="O457" i="19"/>
  <c r="G457" i="23"/>
  <c r="I457" i="21"/>
  <c r="J519" i="28"/>
  <c r="I457" i="22"/>
  <c r="H457" i="23"/>
  <c r="K519" i="28"/>
  <c r="J457" i="21"/>
  <c r="J457" i="22"/>
  <c r="K520" i="28"/>
  <c r="H456" i="23"/>
  <c r="F458" i="23"/>
  <c r="H458" i="22"/>
  <c r="H520" i="28"/>
  <c r="H458" i="21"/>
  <c r="E456" i="23"/>
  <c r="M456" i="19"/>
  <c r="F457" i="22"/>
  <c r="J458" i="22"/>
  <c r="B458" i="21"/>
  <c r="BA456" i="1"/>
  <c r="AN456" i="1"/>
  <c r="I456" i="23"/>
  <c r="F458" i="21"/>
  <c r="D458" i="23"/>
  <c r="F520" i="28"/>
  <c r="F458" i="22"/>
  <c r="F519" i="28"/>
  <c r="J520" i="28"/>
  <c r="N457" i="19"/>
  <c r="F457" i="23"/>
  <c r="H457" i="21"/>
  <c r="H519" i="28"/>
  <c r="H457" i="22"/>
  <c r="B451" i="1"/>
  <c r="C451" i="1"/>
  <c r="C452" i="19" s="1"/>
  <c r="E451" i="1"/>
  <c r="D452" i="19" s="1"/>
  <c r="G451" i="1"/>
  <c r="H451" i="1"/>
  <c r="AB451" i="1" s="1"/>
  <c r="I451" i="1"/>
  <c r="G452" i="19" s="1"/>
  <c r="J451" i="1"/>
  <c r="K451" i="1"/>
  <c r="I452" i="19" s="1"/>
  <c r="I514" i="28" s="1"/>
  <c r="M451" i="1"/>
  <c r="N451" i="1"/>
  <c r="K452" i="19" s="1"/>
  <c r="O451" i="1"/>
  <c r="L452" i="19" s="1"/>
  <c r="B452" i="1"/>
  <c r="B453" i="19" s="1"/>
  <c r="C452" i="1"/>
  <c r="C453" i="19" s="1"/>
  <c r="E452" i="1"/>
  <c r="D453" i="19" s="1"/>
  <c r="G452" i="1"/>
  <c r="E453" i="19" s="1"/>
  <c r="H452" i="1"/>
  <c r="Q452" i="1" s="1"/>
  <c r="I452" i="1"/>
  <c r="J452" i="1"/>
  <c r="K452" i="1"/>
  <c r="I453" i="19" s="1"/>
  <c r="I515" i="28" s="1"/>
  <c r="M452" i="1"/>
  <c r="N452" i="1"/>
  <c r="Z452" i="1" s="1"/>
  <c r="O452" i="1"/>
  <c r="L453" i="19" s="1"/>
  <c r="B453" i="1"/>
  <c r="C453" i="1"/>
  <c r="C454" i="19" s="1"/>
  <c r="E453" i="1"/>
  <c r="G453" i="1"/>
  <c r="H453" i="1"/>
  <c r="F454" i="19" s="1"/>
  <c r="I453" i="1"/>
  <c r="J453" i="1"/>
  <c r="K453" i="1"/>
  <c r="I454" i="19" s="1"/>
  <c r="I516" i="28" s="1"/>
  <c r="M453" i="1"/>
  <c r="N453" i="1"/>
  <c r="Z453" i="1" s="1"/>
  <c r="O453" i="1"/>
  <c r="L454" i="19" s="1"/>
  <c r="B454" i="1"/>
  <c r="C454" i="1"/>
  <c r="C455" i="19" s="1"/>
  <c r="E454" i="1"/>
  <c r="G454" i="1"/>
  <c r="H454" i="1"/>
  <c r="I454" i="1"/>
  <c r="J454" i="1"/>
  <c r="K454" i="1"/>
  <c r="I455" i="19" s="1"/>
  <c r="I517" i="28" s="1"/>
  <c r="M454" i="1"/>
  <c r="N454" i="1"/>
  <c r="O454" i="1"/>
  <c r="B449" i="1"/>
  <c r="B450" i="19" s="1"/>
  <c r="C449" i="1"/>
  <c r="C450" i="19" s="1"/>
  <c r="E449" i="1"/>
  <c r="G449" i="1"/>
  <c r="H449" i="1"/>
  <c r="F450" i="19" s="1"/>
  <c r="I449" i="1"/>
  <c r="G450" i="19" s="1"/>
  <c r="J449" i="1"/>
  <c r="H450" i="19" s="1"/>
  <c r="K449" i="1"/>
  <c r="I450" i="19" s="1"/>
  <c r="I511" i="28" s="1"/>
  <c r="M449" i="1"/>
  <c r="J450" i="19" s="1"/>
  <c r="N449" i="1"/>
  <c r="K450" i="19" s="1"/>
  <c r="O449" i="1"/>
  <c r="AC449" i="1" s="1"/>
  <c r="B450" i="1"/>
  <c r="B451" i="19" s="1"/>
  <c r="C450" i="1"/>
  <c r="C451" i="19" s="1"/>
  <c r="E450" i="1"/>
  <c r="G450" i="1"/>
  <c r="E451" i="19" s="1"/>
  <c r="H450" i="1"/>
  <c r="F451" i="19" s="1"/>
  <c r="I450" i="1"/>
  <c r="G451" i="19" s="1"/>
  <c r="J450" i="1"/>
  <c r="H451" i="19" s="1"/>
  <c r="K450" i="1"/>
  <c r="I451" i="19" s="1"/>
  <c r="I512" i="28" s="1"/>
  <c r="M450" i="1"/>
  <c r="N450" i="1"/>
  <c r="Z450" i="1" s="1"/>
  <c r="O450" i="1"/>
  <c r="AC450" i="1" s="1"/>
  <c r="B448" i="1"/>
  <c r="B449" i="19" s="1"/>
  <c r="C448" i="1"/>
  <c r="C449" i="19" s="1"/>
  <c r="E448" i="1"/>
  <c r="D449" i="19" s="1"/>
  <c r="G448" i="1"/>
  <c r="E449" i="19" s="1"/>
  <c r="H448" i="1"/>
  <c r="Q448" i="1" s="1"/>
  <c r="I448" i="1"/>
  <c r="J448" i="1"/>
  <c r="K448" i="1"/>
  <c r="I449" i="19" s="1"/>
  <c r="I510" i="28" s="1"/>
  <c r="M448" i="1"/>
  <c r="N448" i="1"/>
  <c r="K449" i="19" s="1"/>
  <c r="O448" i="1"/>
  <c r="B447" i="1"/>
  <c r="B448" i="19" s="1"/>
  <c r="C447" i="1"/>
  <c r="C448" i="19" s="1"/>
  <c r="E447" i="1"/>
  <c r="D448" i="19" s="1"/>
  <c r="G447" i="1"/>
  <c r="H447" i="1"/>
  <c r="Q447" i="1" s="1"/>
  <c r="I447" i="1"/>
  <c r="J447" i="1"/>
  <c r="K447" i="1"/>
  <c r="I448" i="19" s="1"/>
  <c r="I509" i="28" s="1"/>
  <c r="M447" i="1"/>
  <c r="J448" i="19" s="1"/>
  <c r="N447" i="1"/>
  <c r="Z447" i="1" s="1"/>
  <c r="O447" i="1"/>
  <c r="AC447" i="1" s="1"/>
  <c r="B446" i="1"/>
  <c r="B447" i="19" s="1"/>
  <c r="C446" i="1"/>
  <c r="C447" i="19" s="1"/>
  <c r="E446" i="1"/>
  <c r="G446" i="1"/>
  <c r="E447" i="19" s="1"/>
  <c r="H446" i="1"/>
  <c r="Q446" i="1" s="1"/>
  <c r="I446" i="1"/>
  <c r="J446" i="1"/>
  <c r="K446" i="1"/>
  <c r="I447" i="19" s="1"/>
  <c r="I508" i="28" s="1"/>
  <c r="M446" i="1"/>
  <c r="AA446" i="1" s="1"/>
  <c r="N446" i="1"/>
  <c r="Z446" i="1" s="1"/>
  <c r="O446" i="1"/>
  <c r="B445" i="1"/>
  <c r="B446" i="19" s="1"/>
  <c r="C445" i="1"/>
  <c r="C446" i="19" s="1"/>
  <c r="E445" i="1"/>
  <c r="D446" i="19" s="1"/>
  <c r="G445" i="1"/>
  <c r="E446" i="19" s="1"/>
  <c r="H445" i="1"/>
  <c r="Q445" i="1" s="1"/>
  <c r="I445" i="1"/>
  <c r="J445" i="1"/>
  <c r="K445" i="1"/>
  <c r="I446" i="19" s="1"/>
  <c r="I507" i="28" s="1"/>
  <c r="M445" i="1"/>
  <c r="AA445" i="1" s="1"/>
  <c r="N445" i="1"/>
  <c r="Z445" i="1" s="1"/>
  <c r="O445" i="1"/>
  <c r="L446" i="19" s="1"/>
  <c r="M527" i="28" l="1"/>
  <c r="BG448" i="1"/>
  <c r="N538" i="28"/>
  <c r="M538" i="28"/>
  <c r="D545" i="28"/>
  <c r="E537" i="28"/>
  <c r="D537" i="28"/>
  <c r="M535" i="28"/>
  <c r="J537" i="28"/>
  <c r="K537" i="28"/>
  <c r="L537" i="28"/>
  <c r="G537" i="28"/>
  <c r="H537" i="28"/>
  <c r="F537" i="28"/>
  <c r="M531" i="28"/>
  <c r="B537" i="28"/>
  <c r="M533" i="28"/>
  <c r="N536" i="28"/>
  <c r="M536" i="28"/>
  <c r="N534" i="28"/>
  <c r="M534" i="28"/>
  <c r="N532" i="28"/>
  <c r="M532" i="28"/>
  <c r="M525" i="28"/>
  <c r="M528" i="28"/>
  <c r="B529" i="28"/>
  <c r="N527" i="28"/>
  <c r="N528" i="28"/>
  <c r="F529" i="28"/>
  <c r="G529" i="28"/>
  <c r="H529" i="28"/>
  <c r="E529" i="28"/>
  <c r="N523" i="28"/>
  <c r="M524" i="28"/>
  <c r="N524" i="28"/>
  <c r="D529" i="28"/>
  <c r="M522" i="28"/>
  <c r="N522" i="28"/>
  <c r="K529" i="28"/>
  <c r="N526" i="28"/>
  <c r="M526" i="28"/>
  <c r="L529" i="28"/>
  <c r="J529" i="28"/>
  <c r="AF452" i="1"/>
  <c r="AO452" i="1" s="1"/>
  <c r="Z451" i="1"/>
  <c r="M520" i="28"/>
  <c r="M519" i="28"/>
  <c r="C453" i="22"/>
  <c r="AF451" i="1"/>
  <c r="AO451" i="1" s="1"/>
  <c r="AG453" i="1"/>
  <c r="BG451" i="1"/>
  <c r="AR453" i="1"/>
  <c r="Z454" i="1"/>
  <c r="AW455" i="1"/>
  <c r="AK455" i="1"/>
  <c r="C456" i="21"/>
  <c r="C518" i="28"/>
  <c r="C456" i="22"/>
  <c r="AJ455" i="1"/>
  <c r="AV455" i="1"/>
  <c r="AE455" i="1"/>
  <c r="AQ455" i="1"/>
  <c r="AC454" i="1"/>
  <c r="AX455" i="1"/>
  <c r="AL455" i="1"/>
  <c r="AU455" i="1"/>
  <c r="AI455" i="1"/>
  <c r="AT455" i="1"/>
  <c r="AH455" i="1"/>
  <c r="AR455" i="1"/>
  <c r="AF455" i="1"/>
  <c r="AO455" i="1" s="1"/>
  <c r="AS455" i="1"/>
  <c r="AG455" i="1"/>
  <c r="L515" i="28"/>
  <c r="AU453" i="1"/>
  <c r="AC451" i="1"/>
  <c r="BB454" i="1"/>
  <c r="AB453" i="1"/>
  <c r="AF454" i="1"/>
  <c r="AO454" i="1" s="1"/>
  <c r="AX454" i="1"/>
  <c r="AJ452" i="1"/>
  <c r="BG452" i="1"/>
  <c r="AX453" i="1"/>
  <c r="AW452" i="1"/>
  <c r="AL453" i="1"/>
  <c r="BH454" i="1"/>
  <c r="AF453" i="1"/>
  <c r="AO453" i="1" s="1"/>
  <c r="C453" i="23"/>
  <c r="AL452" i="1"/>
  <c r="AT452" i="1"/>
  <c r="BH451" i="1"/>
  <c r="C514" i="28"/>
  <c r="AC452" i="1"/>
  <c r="BJ454" i="1"/>
  <c r="BI454" i="1"/>
  <c r="AX452" i="1"/>
  <c r="C516" i="28"/>
  <c r="AS452" i="1"/>
  <c r="K453" i="19"/>
  <c r="AJ454" i="1"/>
  <c r="AE454" i="1"/>
  <c r="BF451" i="1"/>
  <c r="BJ451" i="1"/>
  <c r="AE451" i="1"/>
  <c r="F453" i="19"/>
  <c r="AT454" i="1"/>
  <c r="R452" i="1"/>
  <c r="AV451" i="1"/>
  <c r="K454" i="19"/>
  <c r="AS454" i="1"/>
  <c r="BF452" i="1"/>
  <c r="AA452" i="1"/>
  <c r="AR451" i="1"/>
  <c r="AI451" i="1"/>
  <c r="I521" i="28"/>
  <c r="Q453" i="1"/>
  <c r="R453" i="1" s="1"/>
  <c r="BE454" i="1"/>
  <c r="AC453" i="1"/>
  <c r="BH453" i="1"/>
  <c r="K454" i="22"/>
  <c r="K454" i="21"/>
  <c r="L516" i="28"/>
  <c r="I452" i="23"/>
  <c r="C452" i="23"/>
  <c r="C455" i="22"/>
  <c r="C455" i="21"/>
  <c r="C517" i="28"/>
  <c r="D515" i="28"/>
  <c r="E452" i="23"/>
  <c r="G452" i="22"/>
  <c r="G452" i="21"/>
  <c r="G514" i="28"/>
  <c r="C452" i="22"/>
  <c r="C515" i="28"/>
  <c r="BE453" i="1"/>
  <c r="AG451" i="1"/>
  <c r="C452" i="21"/>
  <c r="BG454" i="1"/>
  <c r="AA454" i="1"/>
  <c r="AZ453" i="1"/>
  <c r="BJ452" i="1"/>
  <c r="AV452" i="1"/>
  <c r="AE452" i="1"/>
  <c r="BH452" i="1"/>
  <c r="AU451" i="1"/>
  <c r="F455" i="19"/>
  <c r="J454" i="19"/>
  <c r="B454" i="19"/>
  <c r="J452" i="19"/>
  <c r="B452" i="19"/>
  <c r="B453" i="23"/>
  <c r="G455" i="19"/>
  <c r="AI453" i="1"/>
  <c r="E455" i="19"/>
  <c r="I453" i="23"/>
  <c r="AV453" i="1"/>
  <c r="BE451" i="1"/>
  <c r="AQ451" i="1"/>
  <c r="L455" i="19"/>
  <c r="D455" i="19"/>
  <c r="H454" i="19"/>
  <c r="H452" i="19"/>
  <c r="H452" i="23"/>
  <c r="AW454" i="1"/>
  <c r="AK454" i="1"/>
  <c r="AQ453" i="1"/>
  <c r="BB453" i="1"/>
  <c r="BE452" i="1"/>
  <c r="AZ452" i="1"/>
  <c r="BD451" i="1"/>
  <c r="AA451" i="1"/>
  <c r="AH451" i="1"/>
  <c r="K455" i="19"/>
  <c r="G454" i="19"/>
  <c r="J453" i="19"/>
  <c r="C454" i="21"/>
  <c r="C454" i="22"/>
  <c r="AQ454" i="1"/>
  <c r="BI453" i="1"/>
  <c r="BC452" i="1"/>
  <c r="AZ451" i="1"/>
  <c r="AL451" i="1"/>
  <c r="AG452" i="1"/>
  <c r="J455" i="19"/>
  <c r="B455" i="19"/>
  <c r="F452" i="19"/>
  <c r="D453" i="21"/>
  <c r="D453" i="22"/>
  <c r="AI454" i="1"/>
  <c r="BB452" i="1"/>
  <c r="AQ452" i="1"/>
  <c r="AX451" i="1"/>
  <c r="AK451" i="1"/>
  <c r="E454" i="19"/>
  <c r="H453" i="19"/>
  <c r="E452" i="19"/>
  <c r="K453" i="21"/>
  <c r="C453" i="21"/>
  <c r="K453" i="22"/>
  <c r="AH454" i="1"/>
  <c r="AU454" i="1"/>
  <c r="BG453" i="1"/>
  <c r="AH453" i="1"/>
  <c r="BI451" i="1"/>
  <c r="AW451" i="1"/>
  <c r="AJ451" i="1"/>
  <c r="H455" i="19"/>
  <c r="D454" i="19"/>
  <c r="G453" i="19"/>
  <c r="AR454" i="1"/>
  <c r="BC451" i="1"/>
  <c r="AT451" i="1"/>
  <c r="AZ454" i="1"/>
  <c r="AG454" i="1"/>
  <c r="Q454" i="1"/>
  <c r="R454" i="1" s="1"/>
  <c r="BF453" i="1"/>
  <c r="AW453" i="1"/>
  <c r="AE453" i="1"/>
  <c r="BD452" i="1"/>
  <c r="AU452" i="1"/>
  <c r="AK452" i="1"/>
  <c r="AB452" i="1"/>
  <c r="BB451" i="1"/>
  <c r="AS451" i="1"/>
  <c r="BF454" i="1"/>
  <c r="BD453" i="1"/>
  <c r="AK453" i="1"/>
  <c r="AI452" i="1"/>
  <c r="Q451" i="1"/>
  <c r="R451" i="1" s="1"/>
  <c r="AV454" i="1"/>
  <c r="AL454" i="1"/>
  <c r="BC453" i="1"/>
  <c r="AT453" i="1"/>
  <c r="AJ453" i="1"/>
  <c r="AA453" i="1"/>
  <c r="BI452" i="1"/>
  <c r="AR452" i="1"/>
  <c r="AH452" i="1"/>
  <c r="BD454" i="1"/>
  <c r="AB454" i="1"/>
  <c r="BJ453" i="1"/>
  <c r="AS453" i="1"/>
  <c r="BC454" i="1"/>
  <c r="BG450" i="1"/>
  <c r="BE450" i="1"/>
  <c r="AC448" i="1"/>
  <c r="AR450" i="1"/>
  <c r="AK449" i="1"/>
  <c r="Z449" i="1"/>
  <c r="BH449" i="1"/>
  <c r="BF450" i="1"/>
  <c r="R448" i="1"/>
  <c r="AF450" i="1"/>
  <c r="AO450" i="1" s="1"/>
  <c r="L451" i="19"/>
  <c r="D451" i="19"/>
  <c r="BG449" i="1"/>
  <c r="AT450" i="1"/>
  <c r="BB449" i="1"/>
  <c r="C450" i="22"/>
  <c r="C511" i="28"/>
  <c r="AE450" i="1"/>
  <c r="BC449" i="1"/>
  <c r="AB449" i="1"/>
  <c r="AQ449" i="1"/>
  <c r="AZ449" i="1"/>
  <c r="Q449" i="1"/>
  <c r="R449" i="1" s="1"/>
  <c r="AG449" i="1"/>
  <c r="L450" i="19"/>
  <c r="AX449" i="1"/>
  <c r="AR449" i="1"/>
  <c r="J450" i="22"/>
  <c r="AX450" i="1"/>
  <c r="BJ450" i="1"/>
  <c r="AW449" i="1"/>
  <c r="AH450" i="1"/>
  <c r="BF449" i="1"/>
  <c r="AF449" i="1"/>
  <c r="D450" i="19"/>
  <c r="G512" i="28"/>
  <c r="G451" i="21"/>
  <c r="G451" i="22"/>
  <c r="B451" i="22"/>
  <c r="B451" i="21"/>
  <c r="B512" i="28"/>
  <c r="N451" i="19"/>
  <c r="H451" i="22"/>
  <c r="H512" i="28"/>
  <c r="H451" i="21"/>
  <c r="F512" i="28"/>
  <c r="F451" i="21"/>
  <c r="F451" i="22"/>
  <c r="C451" i="21"/>
  <c r="C451" i="22"/>
  <c r="C512" i="28"/>
  <c r="B511" i="28"/>
  <c r="B450" i="22"/>
  <c r="B450" i="21"/>
  <c r="AB450" i="1"/>
  <c r="AI450" i="1"/>
  <c r="K451" i="19"/>
  <c r="C450" i="21"/>
  <c r="BC450" i="1"/>
  <c r="Q450" i="1"/>
  <c r="R450" i="1" s="1"/>
  <c r="BE449" i="1"/>
  <c r="AV449" i="1"/>
  <c r="AL449" i="1"/>
  <c r="AA449" i="1"/>
  <c r="J451" i="19"/>
  <c r="J450" i="21"/>
  <c r="M451" i="19"/>
  <c r="AS450" i="1"/>
  <c r="AE449" i="1"/>
  <c r="BD450" i="1"/>
  <c r="BB450" i="1"/>
  <c r="AL450" i="1"/>
  <c r="BD449" i="1"/>
  <c r="AU449" i="1"/>
  <c r="E450" i="19"/>
  <c r="BI450" i="1"/>
  <c r="AT449" i="1"/>
  <c r="AJ449" i="1"/>
  <c r="BH450" i="1"/>
  <c r="AW450" i="1"/>
  <c r="AG450" i="1"/>
  <c r="AQ450" i="1"/>
  <c r="AS449" i="1"/>
  <c r="AH449" i="1"/>
  <c r="K511" i="28"/>
  <c r="AV450" i="1"/>
  <c r="BJ449" i="1"/>
  <c r="AU450" i="1"/>
  <c r="AK450" i="1"/>
  <c r="AI449" i="1"/>
  <c r="AJ450" i="1"/>
  <c r="AA450" i="1"/>
  <c r="BI449" i="1"/>
  <c r="AZ450" i="1"/>
  <c r="BH446" i="1"/>
  <c r="BG445" i="1"/>
  <c r="BH448" i="1"/>
  <c r="AA447" i="1"/>
  <c r="BE448" i="1"/>
  <c r="B449" i="22"/>
  <c r="AB448" i="1"/>
  <c r="BJ447" i="1"/>
  <c r="J449" i="19"/>
  <c r="AW448" i="1"/>
  <c r="Z448" i="1"/>
  <c r="AX447" i="1"/>
  <c r="C449" i="22"/>
  <c r="BF448" i="1"/>
  <c r="BH445" i="1"/>
  <c r="BF447" i="1"/>
  <c r="BH447" i="1"/>
  <c r="L449" i="19"/>
  <c r="E448" i="19"/>
  <c r="G447" i="19"/>
  <c r="R447" i="1"/>
  <c r="AF448" i="1"/>
  <c r="AO448" i="1" s="1"/>
  <c r="AU448" i="1"/>
  <c r="AB447" i="1"/>
  <c r="F448" i="19"/>
  <c r="AK448" i="1"/>
  <c r="BG447" i="1"/>
  <c r="AR447" i="1"/>
  <c r="BE447" i="1"/>
  <c r="AG448" i="1"/>
  <c r="B449" i="23"/>
  <c r="AU446" i="1"/>
  <c r="AZ447" i="1"/>
  <c r="AS448" i="1"/>
  <c r="C448" i="22"/>
  <c r="AK447" i="1"/>
  <c r="L448" i="19"/>
  <c r="AR448" i="1"/>
  <c r="AF447" i="1"/>
  <c r="AO447" i="1" s="1"/>
  <c r="BI447" i="1"/>
  <c r="K448" i="19"/>
  <c r="AL448" i="1"/>
  <c r="BI446" i="1"/>
  <c r="BD448" i="1"/>
  <c r="D510" i="28"/>
  <c r="BJ445" i="1"/>
  <c r="AB446" i="1"/>
  <c r="D449" i="21"/>
  <c r="C510" i="28"/>
  <c r="AX448" i="1"/>
  <c r="C449" i="21"/>
  <c r="B510" i="28"/>
  <c r="BE445" i="1"/>
  <c r="AW447" i="1"/>
  <c r="BI448" i="1"/>
  <c r="AI448" i="1"/>
  <c r="H449" i="19"/>
  <c r="B449" i="21"/>
  <c r="D449" i="22"/>
  <c r="H449" i="23"/>
  <c r="BD446" i="1"/>
  <c r="BC448" i="1"/>
  <c r="BB448" i="1"/>
  <c r="AH448" i="1"/>
  <c r="AV448" i="1"/>
  <c r="AE448" i="1"/>
  <c r="G449" i="19"/>
  <c r="C449" i="23"/>
  <c r="H447" i="19"/>
  <c r="AT448" i="1"/>
  <c r="F449" i="19"/>
  <c r="C448" i="23"/>
  <c r="C509" i="28"/>
  <c r="AJ448" i="1"/>
  <c r="AA448" i="1"/>
  <c r="BJ448" i="1"/>
  <c r="AZ448" i="1"/>
  <c r="AQ448" i="1"/>
  <c r="B448" i="23"/>
  <c r="B448" i="21"/>
  <c r="B509" i="28"/>
  <c r="B448" i="22"/>
  <c r="G448" i="23"/>
  <c r="AS446" i="1"/>
  <c r="AJ446" i="1"/>
  <c r="AV447" i="1"/>
  <c r="AJ447" i="1"/>
  <c r="AE447" i="1"/>
  <c r="BD447" i="1"/>
  <c r="AU447" i="1"/>
  <c r="AI447" i="1"/>
  <c r="C448" i="21"/>
  <c r="F446" i="19"/>
  <c r="AX446" i="1"/>
  <c r="BE446" i="1"/>
  <c r="BC447" i="1"/>
  <c r="AT447" i="1"/>
  <c r="AH447" i="1"/>
  <c r="H448" i="19"/>
  <c r="AQ447" i="1"/>
  <c r="AT446" i="1"/>
  <c r="BD445" i="1"/>
  <c r="BJ446" i="1"/>
  <c r="BB447" i="1"/>
  <c r="AS447" i="1"/>
  <c r="AG447" i="1"/>
  <c r="G448" i="19"/>
  <c r="AL447" i="1"/>
  <c r="E447" i="22"/>
  <c r="E447" i="21"/>
  <c r="E508" i="28"/>
  <c r="C447" i="21"/>
  <c r="C508" i="28"/>
  <c r="C447" i="22"/>
  <c r="B508" i="28"/>
  <c r="B447" i="21"/>
  <c r="B447" i="22"/>
  <c r="BC446" i="1"/>
  <c r="AI446" i="1"/>
  <c r="BB445" i="1"/>
  <c r="BB446" i="1"/>
  <c r="AR446" i="1"/>
  <c r="AH446" i="1"/>
  <c r="F447" i="19"/>
  <c r="H446" i="19"/>
  <c r="AC445" i="1"/>
  <c r="AZ446" i="1"/>
  <c r="AQ446" i="1"/>
  <c r="AG446" i="1"/>
  <c r="BG446" i="1"/>
  <c r="AW446" i="1"/>
  <c r="AE446" i="1"/>
  <c r="K447" i="19"/>
  <c r="L447" i="19"/>
  <c r="BF446" i="1"/>
  <c r="AV446" i="1"/>
  <c r="AL446" i="1"/>
  <c r="AC446" i="1"/>
  <c r="R446" i="1"/>
  <c r="J447" i="19"/>
  <c r="AF446" i="1"/>
  <c r="AO446" i="1" s="1"/>
  <c r="D447" i="19"/>
  <c r="BI445" i="1"/>
  <c r="AK446" i="1"/>
  <c r="C446" i="23"/>
  <c r="B446" i="23"/>
  <c r="I446" i="23"/>
  <c r="R445" i="1"/>
  <c r="K446" i="19"/>
  <c r="J446" i="19"/>
  <c r="BF445" i="1"/>
  <c r="G446" i="19"/>
  <c r="AB445" i="1"/>
  <c r="BC445" i="1"/>
  <c r="AZ445" i="1"/>
  <c r="H450" i="22" l="1"/>
  <c r="J449" i="21"/>
  <c r="M453" i="19"/>
  <c r="D453" i="23"/>
  <c r="J509" i="28"/>
  <c r="G449" i="23"/>
  <c r="F450" i="22"/>
  <c r="I454" i="23"/>
  <c r="B451" i="23"/>
  <c r="D509" i="28"/>
  <c r="M509" i="28" s="1"/>
  <c r="F446" i="23"/>
  <c r="D446" i="23"/>
  <c r="N447" i="19"/>
  <c r="I448" i="23"/>
  <c r="O450" i="19"/>
  <c r="D450" i="22"/>
  <c r="K452" i="21"/>
  <c r="B515" i="28"/>
  <c r="M515" i="28" s="1"/>
  <c r="M447" i="19"/>
  <c r="G511" i="28"/>
  <c r="J452" i="21"/>
  <c r="I449" i="23"/>
  <c r="J453" i="22"/>
  <c r="E509" i="28"/>
  <c r="D448" i="23"/>
  <c r="M545" i="28"/>
  <c r="N545" i="28"/>
  <c r="N537" i="28"/>
  <c r="M537" i="28"/>
  <c r="M529" i="28"/>
  <c r="N529" i="28"/>
  <c r="H453" i="23"/>
  <c r="AN452" i="1"/>
  <c r="AN453" i="1"/>
  <c r="BA451" i="1"/>
  <c r="B456" i="22"/>
  <c r="B456" i="21"/>
  <c r="B518" i="28"/>
  <c r="J518" i="28"/>
  <c r="I456" i="21"/>
  <c r="I456" i="22"/>
  <c r="E518" i="28"/>
  <c r="E456" i="22"/>
  <c r="E456" i="21"/>
  <c r="F456" i="22"/>
  <c r="F518" i="28"/>
  <c r="F456" i="21"/>
  <c r="D456" i="21"/>
  <c r="D518" i="28"/>
  <c r="D456" i="22"/>
  <c r="G456" i="22"/>
  <c r="G518" i="28"/>
  <c r="G456" i="21"/>
  <c r="H518" i="28"/>
  <c r="H456" i="21"/>
  <c r="H456" i="22"/>
  <c r="J456" i="21"/>
  <c r="K518" i="28"/>
  <c r="J456" i="22"/>
  <c r="K456" i="22"/>
  <c r="L518" i="28"/>
  <c r="K456" i="21"/>
  <c r="BA455" i="1"/>
  <c r="AN455" i="1"/>
  <c r="J454" i="22"/>
  <c r="J453" i="21"/>
  <c r="F516" i="28"/>
  <c r="F454" i="22"/>
  <c r="F453" i="21"/>
  <c r="F454" i="21"/>
  <c r="BA454" i="1"/>
  <c r="F453" i="22"/>
  <c r="K515" i="28"/>
  <c r="K452" i="22"/>
  <c r="AN451" i="1"/>
  <c r="AN454" i="1"/>
  <c r="F515" i="28"/>
  <c r="K516" i="28"/>
  <c r="J454" i="21"/>
  <c r="E452" i="22"/>
  <c r="E452" i="21"/>
  <c r="E514" i="28"/>
  <c r="I454" i="22"/>
  <c r="I454" i="21"/>
  <c r="J516" i="28"/>
  <c r="G454" i="23"/>
  <c r="K514" i="28"/>
  <c r="E453" i="22"/>
  <c r="N453" i="19"/>
  <c r="F453" i="23"/>
  <c r="H515" i="28"/>
  <c r="H453" i="22"/>
  <c r="H453" i="21"/>
  <c r="O453" i="19"/>
  <c r="G453" i="23"/>
  <c r="J515" i="28"/>
  <c r="I453" i="21"/>
  <c r="I453" i="22"/>
  <c r="H454" i="23"/>
  <c r="J452" i="22"/>
  <c r="D455" i="23"/>
  <c r="F455" i="22"/>
  <c r="F455" i="21"/>
  <c r="F517" i="28"/>
  <c r="D454" i="23"/>
  <c r="E515" i="28"/>
  <c r="O454" i="19"/>
  <c r="E516" i="28"/>
  <c r="E454" i="22"/>
  <c r="E454" i="21"/>
  <c r="E454" i="23"/>
  <c r="M454" i="19"/>
  <c r="G516" i="28"/>
  <c r="G454" i="22"/>
  <c r="G454" i="21"/>
  <c r="L514" i="28"/>
  <c r="E453" i="23"/>
  <c r="G515" i="28"/>
  <c r="G453" i="22"/>
  <c r="G453" i="21"/>
  <c r="H455" i="23"/>
  <c r="J455" i="22"/>
  <c r="J455" i="21"/>
  <c r="K517" i="28"/>
  <c r="B452" i="23"/>
  <c r="BA453" i="1"/>
  <c r="D516" i="28"/>
  <c r="D454" i="22"/>
  <c r="D454" i="21"/>
  <c r="B454" i="23"/>
  <c r="C454" i="23"/>
  <c r="N452" i="19"/>
  <c r="H514" i="28"/>
  <c r="F452" i="23"/>
  <c r="H452" i="22"/>
  <c r="H452" i="21"/>
  <c r="E517" i="28"/>
  <c r="E455" i="21"/>
  <c r="E455" i="22"/>
  <c r="D514" i="28"/>
  <c r="F455" i="23"/>
  <c r="H455" i="22"/>
  <c r="H455" i="21"/>
  <c r="H517" i="28"/>
  <c r="N455" i="19"/>
  <c r="D452" i="23"/>
  <c r="F452" i="22"/>
  <c r="F452" i="21"/>
  <c r="F514" i="28"/>
  <c r="N454" i="19"/>
  <c r="H516" i="28"/>
  <c r="H454" i="22"/>
  <c r="H454" i="21"/>
  <c r="F454" i="23"/>
  <c r="B514" i="28"/>
  <c r="B452" i="22"/>
  <c r="B452" i="21"/>
  <c r="N515" i="28"/>
  <c r="M452" i="19"/>
  <c r="B453" i="21"/>
  <c r="D452" i="21"/>
  <c r="B455" i="22"/>
  <c r="B455" i="21"/>
  <c r="B517" i="28"/>
  <c r="BA452" i="1"/>
  <c r="B455" i="23"/>
  <c r="D455" i="22"/>
  <c r="D455" i="21"/>
  <c r="D517" i="28"/>
  <c r="C455" i="23"/>
  <c r="M455" i="19"/>
  <c r="E455" i="23"/>
  <c r="G455" i="22"/>
  <c r="G455" i="21"/>
  <c r="G517" i="28"/>
  <c r="J514" i="28"/>
  <c r="O452" i="19"/>
  <c r="G452" i="23"/>
  <c r="I452" i="22"/>
  <c r="I452" i="21"/>
  <c r="B453" i="22"/>
  <c r="D452" i="22"/>
  <c r="G455" i="23"/>
  <c r="I455" i="22"/>
  <c r="I455" i="21"/>
  <c r="J517" i="28"/>
  <c r="O455" i="19"/>
  <c r="I455" i="23"/>
  <c r="K455" i="22"/>
  <c r="K455" i="21"/>
  <c r="L517" i="28"/>
  <c r="B516" i="28"/>
  <c r="B454" i="22"/>
  <c r="B454" i="21"/>
  <c r="E453" i="21"/>
  <c r="C521" i="28"/>
  <c r="D451" i="23"/>
  <c r="F451" i="23"/>
  <c r="AN450" i="1"/>
  <c r="K450" i="21"/>
  <c r="BA450" i="1"/>
  <c r="G450" i="21"/>
  <c r="H450" i="23"/>
  <c r="K450" i="22"/>
  <c r="O448" i="19"/>
  <c r="BA449" i="1"/>
  <c r="E448" i="21"/>
  <c r="K451" i="22"/>
  <c r="D451" i="21"/>
  <c r="G450" i="23"/>
  <c r="E450" i="23"/>
  <c r="D450" i="23"/>
  <c r="I451" i="23"/>
  <c r="F450" i="23"/>
  <c r="D450" i="21"/>
  <c r="C450" i="23"/>
  <c r="D451" i="22"/>
  <c r="AO449" i="1"/>
  <c r="E451" i="23"/>
  <c r="C451" i="23"/>
  <c r="AN449" i="1"/>
  <c r="B450" i="23"/>
  <c r="D512" i="28"/>
  <c r="D511" i="28"/>
  <c r="N511" i="28" s="1"/>
  <c r="L511" i="28"/>
  <c r="I450" i="23"/>
  <c r="K451" i="21"/>
  <c r="L512" i="28"/>
  <c r="E512" i="28"/>
  <c r="E451" i="21"/>
  <c r="I450" i="22"/>
  <c r="G450" i="22"/>
  <c r="F450" i="21"/>
  <c r="F511" i="28"/>
  <c r="G508" i="28"/>
  <c r="I451" i="22"/>
  <c r="J512" i="28"/>
  <c r="G451" i="23"/>
  <c r="I451" i="21"/>
  <c r="I450" i="21"/>
  <c r="H511" i="28"/>
  <c r="H450" i="21"/>
  <c r="J511" i="28"/>
  <c r="E451" i="22"/>
  <c r="O451" i="19"/>
  <c r="M450" i="19"/>
  <c r="N450" i="19"/>
  <c r="E511" i="28"/>
  <c r="E450" i="22"/>
  <c r="E450" i="21"/>
  <c r="J451" i="22"/>
  <c r="H451" i="23"/>
  <c r="K512" i="28"/>
  <c r="J451" i="21"/>
  <c r="N446" i="19"/>
  <c r="I449" i="21"/>
  <c r="J449" i="22"/>
  <c r="BA447" i="1"/>
  <c r="J510" i="28"/>
  <c r="I449" i="22"/>
  <c r="O449" i="19"/>
  <c r="F448" i="22"/>
  <c r="E510" i="28"/>
  <c r="K449" i="22"/>
  <c r="AN448" i="1"/>
  <c r="E449" i="22"/>
  <c r="E449" i="21"/>
  <c r="H448" i="23"/>
  <c r="E448" i="22"/>
  <c r="K449" i="21"/>
  <c r="L509" i="28"/>
  <c r="L510" i="28"/>
  <c r="K510" i="28"/>
  <c r="M449" i="19"/>
  <c r="G449" i="21"/>
  <c r="G510" i="28"/>
  <c r="G449" i="22"/>
  <c r="E449" i="23"/>
  <c r="F509" i="28"/>
  <c r="BA448" i="1"/>
  <c r="N510" i="28"/>
  <c r="M510" i="28"/>
  <c r="K448" i="21"/>
  <c r="N449" i="19"/>
  <c r="H449" i="21"/>
  <c r="H449" i="22"/>
  <c r="H510" i="28"/>
  <c r="F449" i="23"/>
  <c r="F510" i="28"/>
  <c r="F449" i="21"/>
  <c r="D449" i="23"/>
  <c r="F449" i="22"/>
  <c r="AN447" i="1"/>
  <c r="K448" i="22"/>
  <c r="F448" i="21"/>
  <c r="I448" i="22"/>
  <c r="M448" i="19"/>
  <c r="G448" i="21"/>
  <c r="G509" i="28"/>
  <c r="G448" i="22"/>
  <c r="E448" i="23"/>
  <c r="I448" i="21"/>
  <c r="F447" i="23"/>
  <c r="G447" i="22"/>
  <c r="D448" i="22"/>
  <c r="H508" i="28"/>
  <c r="J448" i="22"/>
  <c r="K509" i="28"/>
  <c r="H448" i="21"/>
  <c r="H509" i="28"/>
  <c r="H448" i="22"/>
  <c r="F448" i="23"/>
  <c r="N448" i="19"/>
  <c r="J448" i="21"/>
  <c r="E447" i="23"/>
  <c r="D448" i="21"/>
  <c r="H447" i="22"/>
  <c r="H447" i="21"/>
  <c r="G447" i="21"/>
  <c r="J508" i="28"/>
  <c r="G447" i="23"/>
  <c r="I447" i="22"/>
  <c r="O447" i="19"/>
  <c r="I447" i="21"/>
  <c r="K508" i="28"/>
  <c r="J447" i="21"/>
  <c r="H447" i="23"/>
  <c r="J447" i="22"/>
  <c r="BA446" i="1"/>
  <c r="AN446" i="1"/>
  <c r="K447" i="21"/>
  <c r="L508" i="28"/>
  <c r="I447" i="23"/>
  <c r="K447" i="22"/>
  <c r="D447" i="21"/>
  <c r="D508" i="28"/>
  <c r="M508" i="28" s="1"/>
  <c r="B447" i="23"/>
  <c r="C447" i="23"/>
  <c r="D447" i="22"/>
  <c r="F447" i="22"/>
  <c r="F447" i="21"/>
  <c r="D447" i="23"/>
  <c r="F508" i="28"/>
  <c r="H446" i="23"/>
  <c r="O446" i="19"/>
  <c r="G446" i="23"/>
  <c r="E446" i="23"/>
  <c r="M446" i="19"/>
  <c r="N509" i="28" l="1"/>
  <c r="N518" i="28"/>
  <c r="M518" i="28"/>
  <c r="F521" i="28"/>
  <c r="H521" i="28"/>
  <c r="G521" i="28"/>
  <c r="L521" i="28"/>
  <c r="K521" i="28"/>
  <c r="D521" i="28"/>
  <c r="N514" i="28"/>
  <c r="M514" i="28"/>
  <c r="B521" i="28"/>
  <c r="M517" i="28"/>
  <c r="N517" i="28"/>
  <c r="J521" i="28"/>
  <c r="E521" i="28"/>
  <c r="M516" i="28"/>
  <c r="N516" i="28"/>
  <c r="M511" i="28"/>
  <c r="M512" i="28"/>
  <c r="N512" i="28"/>
  <c r="N508" i="28"/>
  <c r="N521" i="28" l="1"/>
  <c r="M521" i="28"/>
  <c r="B444" i="1"/>
  <c r="C444" i="1"/>
  <c r="C445" i="19" s="1"/>
  <c r="E444" i="1"/>
  <c r="G444" i="1"/>
  <c r="H444" i="1"/>
  <c r="I444" i="1"/>
  <c r="G445" i="19" s="1"/>
  <c r="J444" i="1"/>
  <c r="K444" i="1"/>
  <c r="I445" i="19" s="1"/>
  <c r="I506" i="28" s="1"/>
  <c r="I513" i="28" s="1"/>
  <c r="M444" i="1"/>
  <c r="N444" i="1"/>
  <c r="O444" i="1"/>
  <c r="B443" i="1"/>
  <c r="B444" i="19" s="1"/>
  <c r="C443" i="1"/>
  <c r="C444" i="19" s="1"/>
  <c r="E443" i="1"/>
  <c r="G443" i="1"/>
  <c r="E444" i="19" s="1"/>
  <c r="H443" i="1"/>
  <c r="AB443" i="1" s="1"/>
  <c r="I443" i="1"/>
  <c r="G444" i="19" s="1"/>
  <c r="J443" i="1"/>
  <c r="K443" i="1"/>
  <c r="I444" i="19" s="1"/>
  <c r="I504" i="28" s="1"/>
  <c r="M443" i="1"/>
  <c r="N443" i="1"/>
  <c r="Z443" i="1" s="1"/>
  <c r="O443" i="1"/>
  <c r="BG443" i="1" l="1"/>
  <c r="BE443" i="1"/>
  <c r="BC444" i="1"/>
  <c r="BG444" i="1"/>
  <c r="BF444" i="1"/>
  <c r="BB444" i="1"/>
  <c r="AZ443" i="1"/>
  <c r="AC444" i="1"/>
  <c r="BD444" i="1"/>
  <c r="G506" i="28"/>
  <c r="G507" i="28"/>
  <c r="G446" i="22"/>
  <c r="G446" i="21"/>
  <c r="Q444" i="1"/>
  <c r="R444" i="1" s="1"/>
  <c r="AH445" i="1"/>
  <c r="AT445" i="1"/>
  <c r="E445" i="19"/>
  <c r="AS445" i="1"/>
  <c r="AG445" i="1"/>
  <c r="BH444" i="1"/>
  <c r="AU444" i="1"/>
  <c r="L445" i="19"/>
  <c r="AX445" i="1"/>
  <c r="AL445" i="1"/>
  <c r="D445" i="19"/>
  <c r="AR445" i="1"/>
  <c r="AF445" i="1"/>
  <c r="K445" i="19"/>
  <c r="AW445" i="1"/>
  <c r="AK445" i="1"/>
  <c r="C506" i="28"/>
  <c r="C446" i="21"/>
  <c r="C446" i="22"/>
  <c r="C507" i="28"/>
  <c r="BI444" i="1"/>
  <c r="AI445" i="1"/>
  <c r="AU445" i="1"/>
  <c r="AB444" i="1"/>
  <c r="BE444" i="1"/>
  <c r="J445" i="19"/>
  <c r="AV445" i="1"/>
  <c r="AJ445" i="1"/>
  <c r="B445" i="19"/>
  <c r="AE445" i="1"/>
  <c r="AQ445" i="1"/>
  <c r="C445" i="22"/>
  <c r="C445" i="21"/>
  <c r="G445" i="22"/>
  <c r="G445" i="21"/>
  <c r="AV444" i="1"/>
  <c r="AG444" i="1"/>
  <c r="AF444" i="1"/>
  <c r="AO444" i="1" s="1"/>
  <c r="AT444" i="1"/>
  <c r="AE444" i="1"/>
  <c r="AS444" i="1"/>
  <c r="AR444" i="1"/>
  <c r="H445" i="19"/>
  <c r="AX444" i="1"/>
  <c r="AL444" i="1"/>
  <c r="AK444" i="1"/>
  <c r="AW444" i="1"/>
  <c r="AH444" i="1"/>
  <c r="AJ444" i="1"/>
  <c r="AQ444" i="1"/>
  <c r="F445" i="19"/>
  <c r="BJ444" i="1"/>
  <c r="AI444" i="1"/>
  <c r="Z444" i="1"/>
  <c r="AA444" i="1"/>
  <c r="AZ444" i="1"/>
  <c r="Q443" i="1"/>
  <c r="R443" i="1" s="1"/>
  <c r="BJ443" i="1"/>
  <c r="BB443" i="1"/>
  <c r="L444" i="19"/>
  <c r="D444" i="19"/>
  <c r="BI443" i="1"/>
  <c r="AC443" i="1"/>
  <c r="BH443" i="1"/>
  <c r="BF443" i="1"/>
  <c r="M444" i="19"/>
  <c r="F444" i="19"/>
  <c r="BC443" i="1"/>
  <c r="K444" i="19"/>
  <c r="AA443" i="1"/>
  <c r="J444" i="19"/>
  <c r="H444" i="19"/>
  <c r="BD443" i="1"/>
  <c r="C445" i="23" l="1"/>
  <c r="C444" i="23"/>
  <c r="B445" i="22"/>
  <c r="E445" i="22"/>
  <c r="AN445" i="1"/>
  <c r="C513" i="28"/>
  <c r="B445" i="21"/>
  <c r="G513" i="28"/>
  <c r="K445" i="22"/>
  <c r="O445" i="19"/>
  <c r="I445" i="23"/>
  <c r="E445" i="21"/>
  <c r="B445" i="23"/>
  <c r="J445" i="21"/>
  <c r="D445" i="22"/>
  <c r="D506" i="28"/>
  <c r="D446" i="21"/>
  <c r="D446" i="22"/>
  <c r="D507" i="28"/>
  <c r="E506" i="28"/>
  <c r="E446" i="22"/>
  <c r="E507" i="28"/>
  <c r="E446" i="21"/>
  <c r="H506" i="28"/>
  <c r="H507" i="28"/>
  <c r="H446" i="22"/>
  <c r="H446" i="21"/>
  <c r="L506" i="28"/>
  <c r="K446" i="22"/>
  <c r="K446" i="21"/>
  <c r="L507" i="28"/>
  <c r="F506" i="28"/>
  <c r="F507" i="28"/>
  <c r="F446" i="21"/>
  <c r="F446" i="22"/>
  <c r="E445" i="23"/>
  <c r="K506" i="28"/>
  <c r="K507" i="28"/>
  <c r="J446" i="21"/>
  <c r="J446" i="22"/>
  <c r="BA444" i="1"/>
  <c r="M445" i="19"/>
  <c r="B506" i="28"/>
  <c r="B446" i="22"/>
  <c r="B446" i="21"/>
  <c r="B507" i="28"/>
  <c r="AO445" i="1"/>
  <c r="BA445" i="1"/>
  <c r="J506" i="28"/>
  <c r="I446" i="22"/>
  <c r="I446" i="21"/>
  <c r="J507" i="28"/>
  <c r="G445" i="23"/>
  <c r="I445" i="21"/>
  <c r="H445" i="23"/>
  <c r="I444" i="23"/>
  <c r="D445" i="21"/>
  <c r="J445" i="22"/>
  <c r="K445" i="21"/>
  <c r="I445" i="22"/>
  <c r="N445" i="19"/>
  <c r="H445" i="21"/>
  <c r="F445" i="23"/>
  <c r="H445" i="22"/>
  <c r="D445" i="23"/>
  <c r="F445" i="22"/>
  <c r="F445" i="21"/>
  <c r="AN444" i="1"/>
  <c r="B444" i="23"/>
  <c r="E444" i="23"/>
  <c r="N444" i="19"/>
  <c r="F444" i="23"/>
  <c r="D444" i="23"/>
  <c r="H444" i="23"/>
  <c r="G444" i="23"/>
  <c r="O444" i="19"/>
  <c r="B441" i="1"/>
  <c r="B442" i="19" s="1"/>
  <c r="C441" i="1"/>
  <c r="C442" i="19" s="1"/>
  <c r="E441" i="1"/>
  <c r="D442" i="19" s="1"/>
  <c r="G441" i="1"/>
  <c r="E442" i="19" s="1"/>
  <c r="H441" i="1"/>
  <c r="I441" i="1"/>
  <c r="J441" i="1"/>
  <c r="K441" i="1"/>
  <c r="I442" i="19" s="1"/>
  <c r="I502" i="28" s="1"/>
  <c r="M441" i="1"/>
  <c r="J442" i="19" s="1"/>
  <c r="N441" i="1"/>
  <c r="K442" i="19" s="1"/>
  <c r="O441" i="1"/>
  <c r="L442" i="19" s="1"/>
  <c r="B442" i="1"/>
  <c r="B443" i="19" s="1"/>
  <c r="C442" i="1"/>
  <c r="C443" i="19" s="1"/>
  <c r="E442" i="1"/>
  <c r="G442" i="1"/>
  <c r="H442" i="1"/>
  <c r="Q442" i="1" s="1"/>
  <c r="I442" i="1"/>
  <c r="J442" i="1"/>
  <c r="K442" i="1"/>
  <c r="I443" i="19" s="1"/>
  <c r="I503" i="28" s="1"/>
  <c r="M442" i="1"/>
  <c r="N442" i="1"/>
  <c r="O442" i="1"/>
  <c r="B440" i="1"/>
  <c r="B441" i="19" s="1"/>
  <c r="C440" i="1"/>
  <c r="C441" i="19" s="1"/>
  <c r="E440" i="1"/>
  <c r="G440" i="1"/>
  <c r="E441" i="19" s="1"/>
  <c r="H440" i="1"/>
  <c r="Q440" i="1" s="1"/>
  <c r="I440" i="1"/>
  <c r="G441" i="19" s="1"/>
  <c r="J440" i="1"/>
  <c r="K440" i="1"/>
  <c r="I441" i="19" s="1"/>
  <c r="I501" i="28" s="1"/>
  <c r="M440" i="1"/>
  <c r="J441" i="19" s="1"/>
  <c r="N440" i="1"/>
  <c r="K441" i="19" s="1"/>
  <c r="O440" i="1"/>
  <c r="L441" i="19" s="1"/>
  <c r="B439" i="1"/>
  <c r="C439" i="1"/>
  <c r="C440" i="19" s="1"/>
  <c r="E439" i="1"/>
  <c r="G439" i="1"/>
  <c r="H439" i="1"/>
  <c r="Q439" i="1" s="1"/>
  <c r="I439" i="1"/>
  <c r="G440" i="19" s="1"/>
  <c r="J439" i="1"/>
  <c r="K439" i="1"/>
  <c r="I440" i="19" s="1"/>
  <c r="I500" i="28" s="1"/>
  <c r="M439" i="1"/>
  <c r="J440" i="19" s="1"/>
  <c r="N439" i="1"/>
  <c r="Z439" i="1" s="1"/>
  <c r="O439" i="1"/>
  <c r="AC439" i="1" s="1"/>
  <c r="B438" i="1"/>
  <c r="C438" i="1"/>
  <c r="C439" i="19" s="1"/>
  <c r="E438" i="1"/>
  <c r="D439" i="19" s="1"/>
  <c r="G438" i="1"/>
  <c r="H438" i="1"/>
  <c r="Q438" i="1" s="1"/>
  <c r="I438" i="1"/>
  <c r="J438" i="1"/>
  <c r="K438" i="1"/>
  <c r="I439" i="19" s="1"/>
  <c r="I499" i="28" s="1"/>
  <c r="M438" i="1"/>
  <c r="AA438" i="1" s="1"/>
  <c r="N438" i="1"/>
  <c r="Z438" i="1" s="1"/>
  <c r="O438" i="1"/>
  <c r="B437" i="1"/>
  <c r="B438" i="19" s="1"/>
  <c r="C437" i="1"/>
  <c r="C438" i="19" s="1"/>
  <c r="E437" i="1"/>
  <c r="D438" i="19" s="1"/>
  <c r="G437" i="1"/>
  <c r="H437" i="1"/>
  <c r="I437" i="1"/>
  <c r="J437" i="1"/>
  <c r="K437" i="1"/>
  <c r="I438" i="19" s="1"/>
  <c r="I498" i="28" s="1"/>
  <c r="M437" i="1"/>
  <c r="N437" i="1"/>
  <c r="O437" i="1"/>
  <c r="AC437" i="1" s="1"/>
  <c r="B436" i="1"/>
  <c r="C436" i="1"/>
  <c r="C437" i="19" s="1"/>
  <c r="E436" i="1"/>
  <c r="G436" i="1"/>
  <c r="E437" i="19" s="1"/>
  <c r="H436" i="1"/>
  <c r="F437" i="19" s="1"/>
  <c r="I436" i="1"/>
  <c r="J436" i="1"/>
  <c r="H437" i="19" s="1"/>
  <c r="K436" i="1"/>
  <c r="I437" i="19" s="1"/>
  <c r="I496" i="28" s="1"/>
  <c r="M436" i="1"/>
  <c r="N436" i="1"/>
  <c r="Z436" i="1" s="1"/>
  <c r="O436" i="1"/>
  <c r="AC436" i="1" s="1"/>
  <c r="B435" i="1"/>
  <c r="C435" i="1"/>
  <c r="C436" i="19" s="1"/>
  <c r="E435" i="1"/>
  <c r="D436" i="19" s="1"/>
  <c r="G435" i="1"/>
  <c r="E436" i="19" s="1"/>
  <c r="H435" i="1"/>
  <c r="F436" i="19" s="1"/>
  <c r="I435" i="1"/>
  <c r="G436" i="19" s="1"/>
  <c r="J435" i="1"/>
  <c r="K435" i="1"/>
  <c r="I436" i="19" s="1"/>
  <c r="I495" i="28" s="1"/>
  <c r="M435" i="1"/>
  <c r="AA435" i="1" s="1"/>
  <c r="N435" i="1"/>
  <c r="Z435" i="1" s="1"/>
  <c r="O435" i="1"/>
  <c r="L436" i="19" s="1"/>
  <c r="B434" i="1"/>
  <c r="B435" i="19" s="1"/>
  <c r="C434" i="1"/>
  <c r="C435" i="19" s="1"/>
  <c r="E434" i="1"/>
  <c r="G434" i="1"/>
  <c r="E435" i="19" s="1"/>
  <c r="H434" i="1"/>
  <c r="Q434" i="1" s="1"/>
  <c r="I434" i="1"/>
  <c r="G435" i="19" s="1"/>
  <c r="J434" i="1"/>
  <c r="K434" i="1"/>
  <c r="I435" i="19" s="1"/>
  <c r="I494" i="28" s="1"/>
  <c r="M434" i="1"/>
  <c r="N434" i="1"/>
  <c r="Z434" i="1" s="1"/>
  <c r="O434" i="1"/>
  <c r="AC434" i="1" s="1"/>
  <c r="B433" i="1"/>
  <c r="C433" i="1"/>
  <c r="C434" i="19" s="1"/>
  <c r="E433" i="1"/>
  <c r="D434" i="19" s="1"/>
  <c r="G433" i="1"/>
  <c r="E434" i="19" s="1"/>
  <c r="H433" i="1"/>
  <c r="Q433" i="1" s="1"/>
  <c r="I433" i="1"/>
  <c r="J433" i="1"/>
  <c r="K433" i="1"/>
  <c r="I434" i="19" s="1"/>
  <c r="I493" i="28" s="1"/>
  <c r="M433" i="1"/>
  <c r="N433" i="1"/>
  <c r="Z433" i="1" s="1"/>
  <c r="O433" i="1"/>
  <c r="AC433" i="1" s="1"/>
  <c r="B431" i="1"/>
  <c r="C431" i="1"/>
  <c r="C432" i="19" s="1"/>
  <c r="E431" i="1"/>
  <c r="G431" i="1"/>
  <c r="E432" i="19" s="1"/>
  <c r="H431" i="1"/>
  <c r="AB431" i="1" s="1"/>
  <c r="I431" i="1"/>
  <c r="G432" i="19" s="1"/>
  <c r="J431" i="1"/>
  <c r="K431" i="1"/>
  <c r="I432" i="19" s="1"/>
  <c r="I491" i="28" s="1"/>
  <c r="M431" i="1"/>
  <c r="N431" i="1"/>
  <c r="Z431" i="1" s="1"/>
  <c r="O431" i="1"/>
  <c r="AC431" i="1" s="1"/>
  <c r="B432" i="1"/>
  <c r="C432" i="1"/>
  <c r="C433" i="19" s="1"/>
  <c r="E432" i="1"/>
  <c r="G432" i="1"/>
  <c r="E433" i="19" s="1"/>
  <c r="H432" i="1"/>
  <c r="Q432" i="1" s="1"/>
  <c r="I432" i="1"/>
  <c r="J432" i="1"/>
  <c r="K432" i="1"/>
  <c r="I433" i="19" s="1"/>
  <c r="I492" i="28" s="1"/>
  <c r="M432" i="1"/>
  <c r="N432" i="1"/>
  <c r="O432" i="1"/>
  <c r="BG438" i="1" l="1"/>
  <c r="L513" i="28"/>
  <c r="E513" i="28"/>
  <c r="B513" i="28"/>
  <c r="K513" i="28"/>
  <c r="J513" i="28"/>
  <c r="F513" i="28"/>
  <c r="H513" i="28"/>
  <c r="D513" i="28"/>
  <c r="BI441" i="1"/>
  <c r="BH441" i="1"/>
  <c r="M507" i="28"/>
  <c r="N507" i="28"/>
  <c r="N506" i="28"/>
  <c r="M506" i="28"/>
  <c r="AX442" i="1"/>
  <c r="AJ442" i="1"/>
  <c r="AF442" i="1"/>
  <c r="AO442" i="1" s="1"/>
  <c r="BF442" i="1"/>
  <c r="BJ441" i="1"/>
  <c r="BC442" i="1"/>
  <c r="BF441" i="1"/>
  <c r="BE442" i="1"/>
  <c r="BE441" i="1"/>
  <c r="AW442" i="1"/>
  <c r="AE442" i="1"/>
  <c r="AB442" i="1"/>
  <c r="R442" i="1"/>
  <c r="R439" i="1"/>
  <c r="AL442" i="1"/>
  <c r="AR442" i="1"/>
  <c r="AE440" i="1"/>
  <c r="AA440" i="1"/>
  <c r="AW441" i="1"/>
  <c r="AF441" i="1"/>
  <c r="AO441" i="1" s="1"/>
  <c r="B444" i="21"/>
  <c r="B444" i="22"/>
  <c r="B504" i="28"/>
  <c r="AU441" i="1"/>
  <c r="E443" i="19"/>
  <c r="AG443" i="1"/>
  <c r="AS443" i="1"/>
  <c r="L443" i="19"/>
  <c r="AL443" i="1"/>
  <c r="AX443" i="1"/>
  <c r="D443" i="19"/>
  <c r="AF443" i="1"/>
  <c r="AO443" i="1" s="1"/>
  <c r="AR443" i="1"/>
  <c r="AZ440" i="1"/>
  <c r="Z442" i="1"/>
  <c r="AW443" i="1"/>
  <c r="AK443" i="1"/>
  <c r="C444" i="21"/>
  <c r="C504" i="28"/>
  <c r="C444" i="22"/>
  <c r="BD441" i="1"/>
  <c r="AI440" i="1"/>
  <c r="BB442" i="1"/>
  <c r="AG442" i="1"/>
  <c r="BJ442" i="1"/>
  <c r="AJ443" i="1"/>
  <c r="AV443" i="1"/>
  <c r="AQ442" i="1"/>
  <c r="AE443" i="1"/>
  <c r="AQ443" i="1"/>
  <c r="AZ441" i="1"/>
  <c r="J443" i="19"/>
  <c r="AI442" i="1"/>
  <c r="AU443" i="1"/>
  <c r="AI443" i="1"/>
  <c r="AL441" i="1"/>
  <c r="G442" i="19"/>
  <c r="AV442" i="1"/>
  <c r="AC442" i="1"/>
  <c r="BH442" i="1"/>
  <c r="AC441" i="1"/>
  <c r="AH441" i="1"/>
  <c r="BG442" i="1"/>
  <c r="AS442" i="1"/>
  <c r="F443" i="19"/>
  <c r="AH443" i="1"/>
  <c r="AT443" i="1"/>
  <c r="BG441" i="1"/>
  <c r="AA441" i="1"/>
  <c r="I505" i="28"/>
  <c r="I442" i="23"/>
  <c r="K442" i="22"/>
  <c r="K442" i="21"/>
  <c r="L502" i="28"/>
  <c r="B442" i="23"/>
  <c r="C442" i="23"/>
  <c r="H442" i="23"/>
  <c r="J442" i="22"/>
  <c r="K502" i="28"/>
  <c r="J442" i="21"/>
  <c r="C442" i="22"/>
  <c r="C502" i="28"/>
  <c r="C442" i="21"/>
  <c r="E442" i="21"/>
  <c r="E502" i="28"/>
  <c r="E442" i="22"/>
  <c r="C503" i="28"/>
  <c r="C443" i="21"/>
  <c r="C443" i="22"/>
  <c r="O442" i="19"/>
  <c r="G442" i="23"/>
  <c r="I442" i="22"/>
  <c r="J502" i="28"/>
  <c r="I442" i="21"/>
  <c r="B442" i="22"/>
  <c r="B502" i="28"/>
  <c r="B442" i="21"/>
  <c r="B443" i="21"/>
  <c r="AB438" i="1"/>
  <c r="R440" i="1"/>
  <c r="AA442" i="1"/>
  <c r="AV441" i="1"/>
  <c r="AK441" i="1"/>
  <c r="Z441" i="1"/>
  <c r="F442" i="19"/>
  <c r="AJ441" i="1"/>
  <c r="H443" i="19"/>
  <c r="AS441" i="1"/>
  <c r="AG441" i="1"/>
  <c r="G443" i="19"/>
  <c r="B443" i="22"/>
  <c r="AR441" i="1"/>
  <c r="AH439" i="1"/>
  <c r="AQ441" i="1"/>
  <c r="AE441" i="1"/>
  <c r="B503" i="28"/>
  <c r="AT442" i="1"/>
  <c r="AI441" i="1"/>
  <c r="AX441" i="1"/>
  <c r="AB441" i="1"/>
  <c r="K443" i="19"/>
  <c r="H442" i="19"/>
  <c r="BC441" i="1"/>
  <c r="AT441" i="1"/>
  <c r="BD442" i="1"/>
  <c r="AU442" i="1"/>
  <c r="AK442" i="1"/>
  <c r="BB441" i="1"/>
  <c r="Q441" i="1"/>
  <c r="R441" i="1" s="1"/>
  <c r="BI442" i="1"/>
  <c r="AH442" i="1"/>
  <c r="AZ442" i="1"/>
  <c r="AR440" i="1"/>
  <c r="AB440" i="1"/>
  <c r="BH440" i="1"/>
  <c r="AT440" i="1"/>
  <c r="AS440" i="1"/>
  <c r="AB439" i="1"/>
  <c r="AQ440" i="1"/>
  <c r="AJ440" i="1"/>
  <c r="BI440" i="1"/>
  <c r="H441" i="19"/>
  <c r="AG440" i="1"/>
  <c r="I441" i="22"/>
  <c r="O441" i="19"/>
  <c r="I441" i="21"/>
  <c r="J501" i="28"/>
  <c r="C501" i="28"/>
  <c r="C441" i="22"/>
  <c r="C441" i="21"/>
  <c r="M441" i="19"/>
  <c r="G441" i="22"/>
  <c r="G441" i="21"/>
  <c r="G501" i="28"/>
  <c r="BG440" i="1"/>
  <c r="BF440" i="1"/>
  <c r="AW440" i="1"/>
  <c r="BE440" i="1"/>
  <c r="AV440" i="1"/>
  <c r="AL440" i="1"/>
  <c r="AC440" i="1"/>
  <c r="F441" i="19"/>
  <c r="AX440" i="1"/>
  <c r="AF440" i="1"/>
  <c r="AT439" i="1"/>
  <c r="H440" i="19"/>
  <c r="BD440" i="1"/>
  <c r="AU440" i="1"/>
  <c r="AK440" i="1"/>
  <c r="D441" i="19"/>
  <c r="BC440" i="1"/>
  <c r="F440" i="19"/>
  <c r="BB440" i="1"/>
  <c r="Z440" i="1"/>
  <c r="AJ437" i="1"/>
  <c r="R438" i="1"/>
  <c r="AS439" i="1"/>
  <c r="BJ440" i="1"/>
  <c r="AH440" i="1"/>
  <c r="C440" i="22"/>
  <c r="C440" i="21"/>
  <c r="C500" i="28"/>
  <c r="AW439" i="1"/>
  <c r="AR439" i="1"/>
  <c r="BI439" i="1"/>
  <c r="L440" i="19"/>
  <c r="D440" i="19"/>
  <c r="AX439" i="1"/>
  <c r="AV439" i="1"/>
  <c r="K439" i="19"/>
  <c r="AJ439" i="1"/>
  <c r="AW438" i="1"/>
  <c r="AE439" i="1"/>
  <c r="E440" i="19"/>
  <c r="BH439" i="1"/>
  <c r="K440" i="19"/>
  <c r="AS438" i="1"/>
  <c r="AA439" i="1"/>
  <c r="B440" i="19"/>
  <c r="AZ439" i="1"/>
  <c r="AQ439" i="1"/>
  <c r="AG439" i="1"/>
  <c r="BG439" i="1"/>
  <c r="AF439" i="1"/>
  <c r="BF439" i="1"/>
  <c r="BE439" i="1"/>
  <c r="AL439" i="1"/>
  <c r="BD439" i="1"/>
  <c r="AU439" i="1"/>
  <c r="AK439" i="1"/>
  <c r="BC439" i="1"/>
  <c r="BJ439" i="1"/>
  <c r="BB439" i="1"/>
  <c r="AI439" i="1"/>
  <c r="D499" i="28"/>
  <c r="C439" i="21"/>
  <c r="BF438" i="1"/>
  <c r="BB438" i="1"/>
  <c r="AV438" i="1"/>
  <c r="AU438" i="1"/>
  <c r="AE438" i="1"/>
  <c r="AF437" i="1"/>
  <c r="AG438" i="1"/>
  <c r="AQ438" i="1"/>
  <c r="C439" i="22"/>
  <c r="AC438" i="1"/>
  <c r="BH438" i="1"/>
  <c r="G439" i="19"/>
  <c r="E439" i="19"/>
  <c r="L439" i="19"/>
  <c r="BI438" i="1"/>
  <c r="AT438" i="1"/>
  <c r="F439" i="19"/>
  <c r="BE436" i="1"/>
  <c r="BE438" i="1"/>
  <c r="AR438" i="1"/>
  <c r="AU433" i="1"/>
  <c r="L435" i="19"/>
  <c r="L437" i="19"/>
  <c r="L438" i="19"/>
  <c r="BD438" i="1"/>
  <c r="C499" i="28"/>
  <c r="BI434" i="1"/>
  <c r="BG437" i="1"/>
  <c r="K438" i="19"/>
  <c r="AL438" i="1"/>
  <c r="BH436" i="1"/>
  <c r="AZ437" i="1"/>
  <c r="BH437" i="1"/>
  <c r="E438" i="19"/>
  <c r="AX438" i="1"/>
  <c r="AI438" i="1"/>
  <c r="AI437" i="1"/>
  <c r="J439" i="19"/>
  <c r="B439" i="19"/>
  <c r="D439" i="21"/>
  <c r="AR437" i="1"/>
  <c r="BJ438" i="1"/>
  <c r="AH438" i="1"/>
  <c r="H439" i="19"/>
  <c r="D439" i="22"/>
  <c r="AF438" i="1"/>
  <c r="AO438" i="1" s="1"/>
  <c r="AG437" i="1"/>
  <c r="C439" i="23"/>
  <c r="BF437" i="1"/>
  <c r="C498" i="28"/>
  <c r="AK438" i="1"/>
  <c r="BC438" i="1"/>
  <c r="AJ438" i="1"/>
  <c r="AZ438" i="1"/>
  <c r="BD437" i="1"/>
  <c r="AQ437" i="1"/>
  <c r="AU437" i="1"/>
  <c r="D437" i="19"/>
  <c r="BG436" i="1"/>
  <c r="BJ437" i="1"/>
  <c r="AE437" i="1"/>
  <c r="AW432" i="1"/>
  <c r="AU436" i="1"/>
  <c r="BF436" i="1"/>
  <c r="F437" i="22"/>
  <c r="Z437" i="1"/>
  <c r="BJ434" i="1"/>
  <c r="BE437" i="1"/>
  <c r="AB435" i="1"/>
  <c r="BD436" i="1"/>
  <c r="AA437" i="1"/>
  <c r="AH437" i="1"/>
  <c r="J438" i="19"/>
  <c r="C438" i="21"/>
  <c r="G437" i="19"/>
  <c r="AL436" i="1"/>
  <c r="AX437" i="1"/>
  <c r="AK437" i="1"/>
  <c r="H438" i="19"/>
  <c r="BI437" i="1"/>
  <c r="AW437" i="1"/>
  <c r="G438" i="19"/>
  <c r="C438" i="22"/>
  <c r="C438" i="23"/>
  <c r="BI436" i="1"/>
  <c r="AV436" i="1"/>
  <c r="AE436" i="1"/>
  <c r="AV437" i="1"/>
  <c r="F438" i="19"/>
  <c r="B438" i="23"/>
  <c r="AS437" i="1"/>
  <c r="AB437" i="1"/>
  <c r="BC437" i="1"/>
  <c r="AT437" i="1"/>
  <c r="BB437" i="1"/>
  <c r="Q437" i="1"/>
  <c r="R437" i="1" s="1"/>
  <c r="AL437" i="1"/>
  <c r="E437" i="22"/>
  <c r="E496" i="28"/>
  <c r="E437" i="21"/>
  <c r="C437" i="21"/>
  <c r="C496" i="28"/>
  <c r="C437" i="22"/>
  <c r="AK436" i="1"/>
  <c r="BJ433" i="1"/>
  <c r="BH435" i="1"/>
  <c r="AX436" i="1"/>
  <c r="AI436" i="1"/>
  <c r="N437" i="19"/>
  <c r="F496" i="28"/>
  <c r="BD434" i="1"/>
  <c r="BG435" i="1"/>
  <c r="AW436" i="1"/>
  <c r="AG436" i="1"/>
  <c r="F437" i="21"/>
  <c r="AK434" i="1"/>
  <c r="AS435" i="1"/>
  <c r="BE435" i="1"/>
  <c r="AF436" i="1"/>
  <c r="AO436" i="1" s="1"/>
  <c r="AH436" i="1"/>
  <c r="K437" i="19"/>
  <c r="Q435" i="1"/>
  <c r="R435" i="1" s="1"/>
  <c r="BH433" i="1"/>
  <c r="AF435" i="1"/>
  <c r="AO435" i="1" s="1"/>
  <c r="BC435" i="1"/>
  <c r="BI435" i="1"/>
  <c r="AS436" i="1"/>
  <c r="J437" i="19"/>
  <c r="B437" i="19"/>
  <c r="AC435" i="1"/>
  <c r="AR436" i="1"/>
  <c r="BC436" i="1"/>
  <c r="AT436" i="1"/>
  <c r="AJ436" i="1"/>
  <c r="AA436" i="1"/>
  <c r="AB436" i="1"/>
  <c r="BJ436" i="1"/>
  <c r="BB436" i="1"/>
  <c r="AZ436" i="1"/>
  <c r="AQ436" i="1"/>
  <c r="Q436" i="1"/>
  <c r="R436" i="1" s="1"/>
  <c r="E436" i="23"/>
  <c r="G436" i="22"/>
  <c r="G436" i="21"/>
  <c r="M436" i="19"/>
  <c r="G495" i="28"/>
  <c r="D436" i="23"/>
  <c r="C436" i="23"/>
  <c r="E436" i="22"/>
  <c r="E436" i="21"/>
  <c r="E495" i="28"/>
  <c r="I436" i="23"/>
  <c r="C436" i="21"/>
  <c r="C495" i="28"/>
  <c r="C436" i="22"/>
  <c r="AH433" i="1"/>
  <c r="AL434" i="1"/>
  <c r="F435" i="19"/>
  <c r="AH435" i="1"/>
  <c r="AX435" i="1"/>
  <c r="AG435" i="1"/>
  <c r="AE435" i="1"/>
  <c r="AL433" i="1"/>
  <c r="AR433" i="1"/>
  <c r="C494" i="28"/>
  <c r="AG434" i="1"/>
  <c r="D435" i="19"/>
  <c r="AW435" i="1"/>
  <c r="AQ433" i="1"/>
  <c r="AT435" i="1"/>
  <c r="BJ432" i="1"/>
  <c r="L434" i="19"/>
  <c r="K436" i="19"/>
  <c r="AI433" i="1"/>
  <c r="J436" i="19"/>
  <c r="B436" i="19"/>
  <c r="AT433" i="1"/>
  <c r="AL435" i="1"/>
  <c r="AS433" i="1"/>
  <c r="AX434" i="1"/>
  <c r="K435" i="19"/>
  <c r="AK435" i="1"/>
  <c r="BF435" i="1"/>
  <c r="H436" i="19"/>
  <c r="AV435" i="1"/>
  <c r="BD435" i="1"/>
  <c r="AU435" i="1"/>
  <c r="BJ435" i="1"/>
  <c r="BB435" i="1"/>
  <c r="AI435" i="1"/>
  <c r="AJ435" i="1"/>
  <c r="AR435" i="1"/>
  <c r="AZ435" i="1"/>
  <c r="AQ435" i="1"/>
  <c r="C434" i="23"/>
  <c r="M435" i="19"/>
  <c r="E494" i="28"/>
  <c r="C435" i="22"/>
  <c r="AW434" i="1"/>
  <c r="E435" i="21"/>
  <c r="BI432" i="1"/>
  <c r="AG433" i="1"/>
  <c r="G434" i="19"/>
  <c r="BH434" i="1"/>
  <c r="AU434" i="1"/>
  <c r="AF434" i="1"/>
  <c r="AO434" i="1" s="1"/>
  <c r="R434" i="1"/>
  <c r="J435" i="19"/>
  <c r="AF433" i="1"/>
  <c r="AO433" i="1" s="1"/>
  <c r="R433" i="1"/>
  <c r="F434" i="19"/>
  <c r="BG434" i="1"/>
  <c r="AS434" i="1"/>
  <c r="C435" i="21"/>
  <c r="E435" i="22"/>
  <c r="C434" i="22"/>
  <c r="AI434" i="1"/>
  <c r="K434" i="19"/>
  <c r="AV434" i="1"/>
  <c r="BI433" i="1"/>
  <c r="BG433" i="1"/>
  <c r="BF434" i="1"/>
  <c r="AR434" i="1"/>
  <c r="H435" i="19"/>
  <c r="BF433" i="1"/>
  <c r="BE434" i="1"/>
  <c r="AE434" i="1"/>
  <c r="E434" i="22"/>
  <c r="C434" i="21"/>
  <c r="E493" i="28"/>
  <c r="AB434" i="1"/>
  <c r="BC434" i="1"/>
  <c r="AT434" i="1"/>
  <c r="AJ434" i="1"/>
  <c r="AA434" i="1"/>
  <c r="BB434" i="1"/>
  <c r="AH434" i="1"/>
  <c r="AZ434" i="1"/>
  <c r="AQ434" i="1"/>
  <c r="AX433" i="1"/>
  <c r="H434" i="19"/>
  <c r="C493" i="28"/>
  <c r="AE433" i="1"/>
  <c r="E434" i="21"/>
  <c r="AW433" i="1"/>
  <c r="AV433" i="1"/>
  <c r="BE433" i="1"/>
  <c r="BD433" i="1"/>
  <c r="AB433" i="1"/>
  <c r="J434" i="19"/>
  <c r="B434" i="19"/>
  <c r="BC433" i="1"/>
  <c r="C433" i="21"/>
  <c r="AK433" i="1"/>
  <c r="AJ433" i="1"/>
  <c r="AA433" i="1"/>
  <c r="BB433" i="1"/>
  <c r="AZ433" i="1"/>
  <c r="AS432" i="1"/>
  <c r="BC431" i="1"/>
  <c r="AG432" i="1"/>
  <c r="AX432" i="1"/>
  <c r="AL432" i="1"/>
  <c r="BF431" i="1"/>
  <c r="K433" i="19"/>
  <c r="AQ432" i="1"/>
  <c r="BG431" i="1"/>
  <c r="AT432" i="1"/>
  <c r="BH432" i="1"/>
  <c r="J433" i="19"/>
  <c r="AH432" i="1"/>
  <c r="BB431" i="1"/>
  <c r="G433" i="19"/>
  <c r="AB432" i="1"/>
  <c r="B433" i="19"/>
  <c r="AZ432" i="1"/>
  <c r="BD431" i="1"/>
  <c r="M432" i="19"/>
  <c r="E433" i="22"/>
  <c r="E433" i="21"/>
  <c r="E492" i="28"/>
  <c r="F432" i="19"/>
  <c r="Q431" i="1"/>
  <c r="R431" i="1" s="1"/>
  <c r="C433" i="22"/>
  <c r="BH431" i="1"/>
  <c r="H433" i="19"/>
  <c r="L432" i="19"/>
  <c r="D432" i="19"/>
  <c r="K432" i="19"/>
  <c r="F433" i="19"/>
  <c r="J432" i="19"/>
  <c r="B432" i="19"/>
  <c r="C492" i="28"/>
  <c r="AF432" i="1"/>
  <c r="AO432" i="1" s="1"/>
  <c r="R432" i="1"/>
  <c r="BE431" i="1"/>
  <c r="BG432" i="1"/>
  <c r="AI432" i="1"/>
  <c r="L433" i="19"/>
  <c r="D433" i="19"/>
  <c r="H432" i="19"/>
  <c r="BF432" i="1"/>
  <c r="AC432" i="1"/>
  <c r="BD432" i="1"/>
  <c r="AU432" i="1"/>
  <c r="AK432" i="1"/>
  <c r="BJ431" i="1"/>
  <c r="BE432" i="1"/>
  <c r="AA431" i="1"/>
  <c r="BC432" i="1"/>
  <c r="AJ432" i="1"/>
  <c r="AA432" i="1"/>
  <c r="BI431" i="1"/>
  <c r="AE432" i="1"/>
  <c r="AV432" i="1"/>
  <c r="BB432" i="1"/>
  <c r="Z432" i="1"/>
  <c r="AZ431" i="1"/>
  <c r="AR432" i="1"/>
  <c r="M434" i="19" l="1"/>
  <c r="G433" i="22"/>
  <c r="B498" i="28"/>
  <c r="G502" i="28"/>
  <c r="E443" i="22"/>
  <c r="E432" i="23"/>
  <c r="I438" i="23"/>
  <c r="D493" i="28"/>
  <c r="N493" i="28" s="1"/>
  <c r="O432" i="19"/>
  <c r="B435" i="22"/>
  <c r="H437" i="21"/>
  <c r="D436" i="22"/>
  <c r="K437" i="22"/>
  <c r="B501" i="28"/>
  <c r="D443" i="22"/>
  <c r="O433" i="19"/>
  <c r="F495" i="28"/>
  <c r="J500" i="28"/>
  <c r="K436" i="22"/>
  <c r="I439" i="23"/>
  <c r="H439" i="23"/>
  <c r="N441" i="19"/>
  <c r="E439" i="23"/>
  <c r="K501" i="28"/>
  <c r="I443" i="21"/>
  <c r="L503" i="28"/>
  <c r="G437" i="21"/>
  <c r="G440" i="23"/>
  <c r="D437" i="21"/>
  <c r="E501" i="28"/>
  <c r="K441" i="21"/>
  <c r="I441" i="23"/>
  <c r="AN442" i="1"/>
  <c r="N513" i="28"/>
  <c r="M513" i="28"/>
  <c r="C443" i="23"/>
  <c r="G442" i="21"/>
  <c r="E503" i="28"/>
  <c r="BA442" i="1"/>
  <c r="I443" i="22"/>
  <c r="M442" i="19"/>
  <c r="E443" i="21"/>
  <c r="F503" i="28"/>
  <c r="G442" i="22"/>
  <c r="E442" i="23"/>
  <c r="O443" i="19"/>
  <c r="F443" i="21"/>
  <c r="D443" i="21"/>
  <c r="K443" i="22"/>
  <c r="J503" i="28"/>
  <c r="K443" i="21"/>
  <c r="AN441" i="1"/>
  <c r="L495" i="28"/>
  <c r="J444" i="21"/>
  <c r="J444" i="22"/>
  <c r="K504" i="28"/>
  <c r="I444" i="21"/>
  <c r="J504" i="28"/>
  <c r="I444" i="22"/>
  <c r="K444" i="21"/>
  <c r="K444" i="22"/>
  <c r="L504" i="28"/>
  <c r="G443" i="23"/>
  <c r="D443" i="23"/>
  <c r="F504" i="28"/>
  <c r="F444" i="22"/>
  <c r="F444" i="21"/>
  <c r="BA443" i="1"/>
  <c r="AN443" i="1"/>
  <c r="E444" i="22"/>
  <c r="E444" i="21"/>
  <c r="E504" i="28"/>
  <c r="H504" i="28"/>
  <c r="H444" i="22"/>
  <c r="H444" i="21"/>
  <c r="D444" i="22"/>
  <c r="D504" i="28"/>
  <c r="D444" i="21"/>
  <c r="B443" i="23"/>
  <c r="G504" i="28"/>
  <c r="G444" i="22"/>
  <c r="G444" i="21"/>
  <c r="F443" i="22"/>
  <c r="I443" i="23"/>
  <c r="D503" i="28"/>
  <c r="N503" i="28" s="1"/>
  <c r="K436" i="21"/>
  <c r="L494" i="28"/>
  <c r="H500" i="28"/>
  <c r="D442" i="21"/>
  <c r="C505" i="28"/>
  <c r="N443" i="19"/>
  <c r="H443" i="22"/>
  <c r="H503" i="28"/>
  <c r="F443" i="23"/>
  <c r="H443" i="21"/>
  <c r="D502" i="28"/>
  <c r="D442" i="22"/>
  <c r="H442" i="22"/>
  <c r="H502" i="28"/>
  <c r="H442" i="21"/>
  <c r="F442" i="23"/>
  <c r="N442" i="19"/>
  <c r="M443" i="19"/>
  <c r="G443" i="22"/>
  <c r="G503" i="28"/>
  <c r="E443" i="23"/>
  <c r="G443" i="21"/>
  <c r="F502" i="28"/>
  <c r="F442" i="21"/>
  <c r="D442" i="23"/>
  <c r="F442" i="22"/>
  <c r="D435" i="21"/>
  <c r="K503" i="28"/>
  <c r="H443" i="23"/>
  <c r="J443" i="21"/>
  <c r="J443" i="22"/>
  <c r="BA441" i="1"/>
  <c r="H441" i="21"/>
  <c r="H441" i="22"/>
  <c r="M440" i="19"/>
  <c r="J441" i="21"/>
  <c r="F439" i="22"/>
  <c r="H501" i="28"/>
  <c r="G440" i="21"/>
  <c r="K441" i="22"/>
  <c r="G437" i="22"/>
  <c r="L501" i="28"/>
  <c r="BA440" i="1"/>
  <c r="AO440" i="1"/>
  <c r="D441" i="21"/>
  <c r="D501" i="28"/>
  <c r="D441" i="22"/>
  <c r="B441" i="23"/>
  <c r="C441" i="23"/>
  <c r="F441" i="23"/>
  <c r="I440" i="21"/>
  <c r="F441" i="22"/>
  <c r="F441" i="21"/>
  <c r="F501" i="28"/>
  <c r="D441" i="23"/>
  <c r="J441" i="22"/>
  <c r="G441" i="23"/>
  <c r="H441" i="23"/>
  <c r="B441" i="21"/>
  <c r="E439" i="22"/>
  <c r="N440" i="19"/>
  <c r="E441" i="21"/>
  <c r="E441" i="22"/>
  <c r="B441" i="22"/>
  <c r="E441" i="23"/>
  <c r="AN440" i="1"/>
  <c r="F440" i="23"/>
  <c r="J439" i="22"/>
  <c r="G440" i="22"/>
  <c r="H440" i="21"/>
  <c r="G500" i="28"/>
  <c r="D439" i="23"/>
  <c r="F500" i="28"/>
  <c r="E440" i="21"/>
  <c r="E500" i="28"/>
  <c r="E440" i="22"/>
  <c r="D440" i="23"/>
  <c r="I440" i="22"/>
  <c r="H440" i="22"/>
  <c r="AN437" i="1"/>
  <c r="B440" i="22"/>
  <c r="B500" i="28"/>
  <c r="B440" i="21"/>
  <c r="F440" i="21"/>
  <c r="D440" i="21"/>
  <c r="E440" i="23"/>
  <c r="D500" i="28"/>
  <c r="B440" i="23"/>
  <c r="C440" i="23"/>
  <c r="D440" i="22"/>
  <c r="O440" i="19"/>
  <c r="AN439" i="1"/>
  <c r="I440" i="23"/>
  <c r="K440" i="22"/>
  <c r="K440" i="21"/>
  <c r="L500" i="28"/>
  <c r="F440" i="22"/>
  <c r="J440" i="22"/>
  <c r="K500" i="28"/>
  <c r="H440" i="23"/>
  <c r="J440" i="21"/>
  <c r="N499" i="28"/>
  <c r="M437" i="19"/>
  <c r="BA439" i="1"/>
  <c r="AO439" i="1"/>
  <c r="L499" i="28"/>
  <c r="L496" i="28"/>
  <c r="AO437" i="1"/>
  <c r="BA437" i="1"/>
  <c r="K438" i="21"/>
  <c r="M439" i="19"/>
  <c r="K499" i="28"/>
  <c r="E438" i="21"/>
  <c r="E439" i="21"/>
  <c r="F435" i="21"/>
  <c r="E498" i="28"/>
  <c r="K439" i="21"/>
  <c r="F439" i="21"/>
  <c r="E499" i="28"/>
  <c r="G439" i="21"/>
  <c r="E438" i="22"/>
  <c r="G499" i="28"/>
  <c r="H438" i="23"/>
  <c r="I439" i="21"/>
  <c r="O439" i="19"/>
  <c r="J499" i="28"/>
  <c r="I439" i="22"/>
  <c r="G439" i="23"/>
  <c r="K439" i="22"/>
  <c r="AN435" i="1"/>
  <c r="G496" i="28"/>
  <c r="F499" i="28"/>
  <c r="N439" i="19"/>
  <c r="H439" i="21"/>
  <c r="H499" i="28"/>
  <c r="F439" i="23"/>
  <c r="H439" i="22"/>
  <c r="K438" i="22"/>
  <c r="BA438" i="1"/>
  <c r="L498" i="28"/>
  <c r="AN438" i="1"/>
  <c r="K498" i="28"/>
  <c r="K437" i="21"/>
  <c r="B439" i="21"/>
  <c r="B499" i="28"/>
  <c r="M499" i="28" s="1"/>
  <c r="B439" i="22"/>
  <c r="B439" i="23"/>
  <c r="G439" i="22"/>
  <c r="J439" i="21"/>
  <c r="B438" i="21"/>
  <c r="C437" i="23"/>
  <c r="D438" i="22"/>
  <c r="H435" i="23"/>
  <c r="D438" i="21"/>
  <c r="E437" i="23"/>
  <c r="AN434" i="1"/>
  <c r="F437" i="23"/>
  <c r="J438" i="22"/>
  <c r="J438" i="21"/>
  <c r="C435" i="23"/>
  <c r="D496" i="28"/>
  <c r="N496" i="28" s="1"/>
  <c r="I437" i="23"/>
  <c r="D437" i="23"/>
  <c r="D437" i="22"/>
  <c r="D498" i="28"/>
  <c r="H437" i="22"/>
  <c r="H496" i="28"/>
  <c r="D435" i="22"/>
  <c r="B435" i="23"/>
  <c r="N438" i="19"/>
  <c r="H438" i="22"/>
  <c r="H438" i="21"/>
  <c r="H498" i="28"/>
  <c r="F438" i="23"/>
  <c r="B438" i="22"/>
  <c r="G438" i="23"/>
  <c r="I438" i="22"/>
  <c r="O438" i="19"/>
  <c r="I438" i="21"/>
  <c r="J498" i="28"/>
  <c r="F438" i="21"/>
  <c r="F498" i="28"/>
  <c r="D438" i="23"/>
  <c r="F438" i="22"/>
  <c r="M438" i="19"/>
  <c r="G438" i="22"/>
  <c r="G438" i="21"/>
  <c r="G498" i="28"/>
  <c r="E438" i="23"/>
  <c r="D434" i="23"/>
  <c r="BA436" i="1"/>
  <c r="B496" i="28"/>
  <c r="B437" i="21"/>
  <c r="B437" i="23"/>
  <c r="B437" i="22"/>
  <c r="J496" i="28"/>
  <c r="G437" i="23"/>
  <c r="I437" i="22"/>
  <c r="O437" i="19"/>
  <c r="I437" i="21"/>
  <c r="AN436" i="1"/>
  <c r="K496" i="28"/>
  <c r="H437" i="23"/>
  <c r="J437" i="21"/>
  <c r="J437" i="22"/>
  <c r="K435" i="22"/>
  <c r="I434" i="23"/>
  <c r="F436" i="21"/>
  <c r="D494" i="28"/>
  <c r="N494" i="28" s="1"/>
  <c r="K435" i="21"/>
  <c r="N436" i="19"/>
  <c r="F436" i="23"/>
  <c r="H436" i="22"/>
  <c r="H436" i="21"/>
  <c r="H495" i="28"/>
  <c r="B436" i="21"/>
  <c r="B495" i="28"/>
  <c r="B436" i="22"/>
  <c r="F436" i="22"/>
  <c r="O436" i="19"/>
  <c r="J495" i="28"/>
  <c r="G436" i="23"/>
  <c r="I436" i="22"/>
  <c r="I436" i="21"/>
  <c r="B436" i="23"/>
  <c r="J436" i="21"/>
  <c r="K495" i="28"/>
  <c r="H436" i="23"/>
  <c r="J436" i="22"/>
  <c r="D495" i="28"/>
  <c r="D435" i="23"/>
  <c r="D436" i="21"/>
  <c r="E435" i="23"/>
  <c r="I435" i="23"/>
  <c r="BA435" i="1"/>
  <c r="E434" i="23"/>
  <c r="G435" i="21"/>
  <c r="J435" i="22"/>
  <c r="K494" i="28"/>
  <c r="N435" i="19"/>
  <c r="H435" i="21"/>
  <c r="H435" i="22"/>
  <c r="H494" i="28"/>
  <c r="F435" i="23"/>
  <c r="F494" i="28"/>
  <c r="BA434" i="1"/>
  <c r="O435" i="19"/>
  <c r="I435" i="21"/>
  <c r="G435" i="23"/>
  <c r="I435" i="22"/>
  <c r="J494" i="28"/>
  <c r="G435" i="22"/>
  <c r="B494" i="28"/>
  <c r="H434" i="23"/>
  <c r="F435" i="22"/>
  <c r="F434" i="21"/>
  <c r="BA433" i="1"/>
  <c r="G494" i="28"/>
  <c r="B435" i="21"/>
  <c r="J435" i="21"/>
  <c r="G434" i="22"/>
  <c r="G493" i="28"/>
  <c r="O434" i="19"/>
  <c r="J493" i="28"/>
  <c r="G434" i="23"/>
  <c r="I434" i="22"/>
  <c r="I434" i="21"/>
  <c r="AN433" i="1"/>
  <c r="F493" i="28"/>
  <c r="G434" i="21"/>
  <c r="F434" i="22"/>
  <c r="K493" i="28"/>
  <c r="J434" i="22"/>
  <c r="D434" i="21"/>
  <c r="D434" i="22"/>
  <c r="J434" i="21"/>
  <c r="L493" i="28"/>
  <c r="K434" i="22"/>
  <c r="B434" i="22"/>
  <c r="B493" i="28"/>
  <c r="B434" i="23"/>
  <c r="B434" i="21"/>
  <c r="H493" i="28"/>
  <c r="F434" i="23"/>
  <c r="H434" i="22"/>
  <c r="N434" i="19"/>
  <c r="H434" i="21"/>
  <c r="K434" i="21"/>
  <c r="B492" i="28"/>
  <c r="M433" i="19"/>
  <c r="B433" i="22"/>
  <c r="J492" i="28"/>
  <c r="I433" i="22"/>
  <c r="G433" i="21"/>
  <c r="G492" i="28"/>
  <c r="B433" i="21"/>
  <c r="AN432" i="1"/>
  <c r="L492" i="28"/>
  <c r="I433" i="23"/>
  <c r="K433" i="21"/>
  <c r="K433" i="22"/>
  <c r="H432" i="23"/>
  <c r="K492" i="28"/>
  <c r="D492" i="28"/>
  <c r="C433" i="23"/>
  <c r="B433" i="23"/>
  <c r="D433" i="21"/>
  <c r="D433" i="22"/>
  <c r="G433" i="23"/>
  <c r="D432" i="23"/>
  <c r="C432" i="23"/>
  <c r="B432" i="23"/>
  <c r="E433" i="23"/>
  <c r="J433" i="22"/>
  <c r="J433" i="21"/>
  <c r="G432" i="23"/>
  <c r="I433" i="21"/>
  <c r="I432" i="23"/>
  <c r="N432" i="19"/>
  <c r="F432" i="23"/>
  <c r="F433" i="22"/>
  <c r="F492" i="28"/>
  <c r="D433" i="23"/>
  <c r="F433" i="21"/>
  <c r="N433" i="19"/>
  <c r="H433" i="22"/>
  <c r="H492" i="28"/>
  <c r="F433" i="23"/>
  <c r="H433" i="21"/>
  <c r="H433" i="23"/>
  <c r="BA432" i="1"/>
  <c r="M493" i="28" l="1"/>
  <c r="M503" i="28"/>
  <c r="F505" i="28"/>
  <c r="M504" i="28"/>
  <c r="N504" i="28"/>
  <c r="J505" i="28"/>
  <c r="M502" i="28"/>
  <c r="N502" i="28"/>
  <c r="K505" i="28"/>
  <c r="H505" i="28"/>
  <c r="N498" i="28"/>
  <c r="D505" i="28"/>
  <c r="G505" i="28"/>
  <c r="L505" i="28"/>
  <c r="E505" i="28"/>
  <c r="B505" i="28"/>
  <c r="M501" i="28"/>
  <c r="N501" i="28"/>
  <c r="M500" i="28"/>
  <c r="N500" i="28"/>
  <c r="M496" i="28"/>
  <c r="M498" i="28"/>
  <c r="M494" i="28"/>
  <c r="M495" i="28"/>
  <c r="N495" i="28"/>
  <c r="N492" i="28"/>
  <c r="M492" i="28"/>
  <c r="N505" i="28" l="1"/>
  <c r="M505" i="28"/>
  <c r="B430" i="1"/>
  <c r="C430" i="1"/>
  <c r="C431" i="19" s="1"/>
  <c r="E430" i="1"/>
  <c r="G430" i="1"/>
  <c r="H430" i="1"/>
  <c r="I430" i="1"/>
  <c r="J430" i="1"/>
  <c r="K430" i="1"/>
  <c r="I431" i="19" s="1"/>
  <c r="I490" i="28" s="1"/>
  <c r="I497" i="28" s="1"/>
  <c r="M430" i="1"/>
  <c r="N430" i="1"/>
  <c r="O430" i="1"/>
  <c r="B429" i="1"/>
  <c r="B430" i="19" s="1"/>
  <c r="C429" i="1"/>
  <c r="C430" i="19" s="1"/>
  <c r="E429" i="1"/>
  <c r="G429" i="1"/>
  <c r="H429" i="1"/>
  <c r="Q429" i="1" s="1"/>
  <c r="I429" i="1"/>
  <c r="J429" i="1"/>
  <c r="K429" i="1"/>
  <c r="I430" i="19" s="1"/>
  <c r="I488" i="28" s="1"/>
  <c r="M429" i="1"/>
  <c r="J430" i="19" s="1"/>
  <c r="N429" i="1"/>
  <c r="K430" i="19" s="1"/>
  <c r="O429" i="1"/>
  <c r="B428" i="1"/>
  <c r="B429" i="19" s="1"/>
  <c r="C428" i="1"/>
  <c r="C429" i="19" s="1"/>
  <c r="E428" i="1"/>
  <c r="D429" i="19" s="1"/>
  <c r="G428" i="1"/>
  <c r="E429" i="19" s="1"/>
  <c r="H428" i="1"/>
  <c r="F429" i="19" s="1"/>
  <c r="I428" i="1"/>
  <c r="G429" i="19" s="1"/>
  <c r="J428" i="1"/>
  <c r="K428" i="1"/>
  <c r="I429" i="19" s="1"/>
  <c r="I487" i="28" s="1"/>
  <c r="M428" i="1"/>
  <c r="N428" i="1"/>
  <c r="Z428" i="1" s="1"/>
  <c r="O428" i="1"/>
  <c r="L429" i="19" s="1"/>
  <c r="B427" i="1"/>
  <c r="B428" i="19" s="1"/>
  <c r="C427" i="1"/>
  <c r="C428" i="19" s="1"/>
  <c r="E427" i="1"/>
  <c r="G427" i="1"/>
  <c r="E428" i="19" s="1"/>
  <c r="H427" i="1"/>
  <c r="Q427" i="1" s="1"/>
  <c r="I427" i="1"/>
  <c r="J427" i="1"/>
  <c r="K427" i="1"/>
  <c r="I428" i="19" s="1"/>
  <c r="I486" i="28" s="1"/>
  <c r="M427" i="1"/>
  <c r="AA427" i="1" s="1"/>
  <c r="N427" i="1"/>
  <c r="Z427" i="1" s="1"/>
  <c r="O427" i="1"/>
  <c r="BI430" i="1" l="1"/>
  <c r="BH430" i="1"/>
  <c r="AX429" i="1"/>
  <c r="BE428" i="1"/>
  <c r="BI429" i="1"/>
  <c r="BH429" i="1"/>
  <c r="BG428" i="1"/>
  <c r="AC428" i="1"/>
  <c r="AT431" i="1"/>
  <c r="AH431" i="1"/>
  <c r="E431" i="19"/>
  <c r="AS431" i="1"/>
  <c r="AG431" i="1"/>
  <c r="L431" i="19"/>
  <c r="AL431" i="1"/>
  <c r="AX431" i="1"/>
  <c r="D431" i="19"/>
  <c r="AR431" i="1"/>
  <c r="AF431" i="1"/>
  <c r="Z430" i="1"/>
  <c r="AW431" i="1"/>
  <c r="AK431" i="1"/>
  <c r="C491" i="28"/>
  <c r="C432" i="21"/>
  <c r="C432" i="22"/>
  <c r="BD430" i="1"/>
  <c r="AU431" i="1"/>
  <c r="AI431" i="1"/>
  <c r="AR428" i="1"/>
  <c r="BG429" i="1"/>
  <c r="BJ430" i="1"/>
  <c r="AV431" i="1"/>
  <c r="AJ431" i="1"/>
  <c r="AQ431" i="1"/>
  <c r="AE431" i="1"/>
  <c r="BC428" i="1"/>
  <c r="AG430" i="1"/>
  <c r="C490" i="28"/>
  <c r="B429" i="22"/>
  <c r="BJ429" i="1"/>
  <c r="BG430" i="1"/>
  <c r="K431" i="19"/>
  <c r="BF430" i="1"/>
  <c r="H431" i="19"/>
  <c r="AF429" i="1"/>
  <c r="AO429" i="1" s="1"/>
  <c r="G431" i="19"/>
  <c r="AL429" i="1"/>
  <c r="AR430" i="1"/>
  <c r="AS430" i="1"/>
  <c r="AH430" i="1"/>
  <c r="C430" i="22"/>
  <c r="AC430" i="1"/>
  <c r="BE429" i="1"/>
  <c r="AA429" i="1"/>
  <c r="E430" i="19"/>
  <c r="C431" i="21"/>
  <c r="D430" i="19"/>
  <c r="BB430" i="1"/>
  <c r="AL430" i="1"/>
  <c r="AT429" i="1"/>
  <c r="AK429" i="1"/>
  <c r="AX430" i="1"/>
  <c r="AK430" i="1"/>
  <c r="AE430" i="1"/>
  <c r="C431" i="22"/>
  <c r="AS429" i="1"/>
  <c r="AW430" i="1"/>
  <c r="AI430" i="1"/>
  <c r="F431" i="19"/>
  <c r="AI428" i="1"/>
  <c r="J429" i="19"/>
  <c r="AR429" i="1"/>
  <c r="AV430" i="1"/>
  <c r="AG429" i="1"/>
  <c r="L430" i="19"/>
  <c r="AU430" i="1"/>
  <c r="AF430" i="1"/>
  <c r="AO430" i="1" s="1"/>
  <c r="BF429" i="1"/>
  <c r="AC429" i="1"/>
  <c r="R429" i="1"/>
  <c r="BE430" i="1"/>
  <c r="J431" i="19"/>
  <c r="B431" i="19"/>
  <c r="AB430" i="1"/>
  <c r="BC430" i="1"/>
  <c r="AT430" i="1"/>
  <c r="AJ430" i="1"/>
  <c r="AA430" i="1"/>
  <c r="AZ430" i="1"/>
  <c r="AQ430" i="1"/>
  <c r="Q430" i="1"/>
  <c r="R430" i="1" s="1"/>
  <c r="B430" i="22"/>
  <c r="AG428" i="1"/>
  <c r="C488" i="28"/>
  <c r="C487" i="28"/>
  <c r="BC429" i="1"/>
  <c r="B488" i="28"/>
  <c r="B487" i="28"/>
  <c r="BB429" i="1"/>
  <c r="Z429" i="1"/>
  <c r="C430" i="21"/>
  <c r="H430" i="19"/>
  <c r="B430" i="21"/>
  <c r="BJ428" i="1"/>
  <c r="AW429" i="1"/>
  <c r="AJ429" i="1"/>
  <c r="G430" i="19"/>
  <c r="BF428" i="1"/>
  <c r="AV429" i="1"/>
  <c r="AH429" i="1"/>
  <c r="AE429" i="1"/>
  <c r="F430" i="19"/>
  <c r="K429" i="19"/>
  <c r="BD429" i="1"/>
  <c r="AU429" i="1"/>
  <c r="AB429" i="1"/>
  <c r="AI429" i="1"/>
  <c r="AZ429" i="1"/>
  <c r="AQ429" i="1"/>
  <c r="E429" i="23"/>
  <c r="E487" i="28"/>
  <c r="E429" i="22"/>
  <c r="E429" i="21"/>
  <c r="C429" i="22"/>
  <c r="BG427" i="1"/>
  <c r="D428" i="19"/>
  <c r="AL428" i="1"/>
  <c r="AX428" i="1"/>
  <c r="AK428" i="1"/>
  <c r="AW428" i="1"/>
  <c r="L428" i="19"/>
  <c r="BI428" i="1"/>
  <c r="AV428" i="1"/>
  <c r="AF428" i="1"/>
  <c r="AO428" i="1" s="1"/>
  <c r="AH428" i="1"/>
  <c r="C429" i="21"/>
  <c r="BF427" i="1"/>
  <c r="BI427" i="1"/>
  <c r="K428" i="19"/>
  <c r="BH428" i="1"/>
  <c r="AT428" i="1"/>
  <c r="H429" i="19"/>
  <c r="B429" i="21"/>
  <c r="D429" i="23"/>
  <c r="BE427" i="1"/>
  <c r="BH427" i="1"/>
  <c r="J428" i="19"/>
  <c r="AS428" i="1"/>
  <c r="C429" i="23"/>
  <c r="AC427" i="1"/>
  <c r="R427" i="1"/>
  <c r="B429" i="23"/>
  <c r="AE428" i="1"/>
  <c r="M429" i="19"/>
  <c r="I429" i="23"/>
  <c r="BD428" i="1"/>
  <c r="AU428" i="1"/>
  <c r="AB428" i="1"/>
  <c r="AJ428" i="1"/>
  <c r="AA428" i="1"/>
  <c r="BB428" i="1"/>
  <c r="AZ428" i="1"/>
  <c r="AQ428" i="1"/>
  <c r="Q428" i="1"/>
  <c r="R428" i="1" s="1"/>
  <c r="BB427" i="1"/>
  <c r="H428" i="19"/>
  <c r="BJ427" i="1"/>
  <c r="G428" i="19"/>
  <c r="BC427" i="1"/>
  <c r="F428" i="19"/>
  <c r="BD427" i="1"/>
  <c r="AB427" i="1"/>
  <c r="AZ427" i="1"/>
  <c r="K488" i="28" l="1"/>
  <c r="B428" i="23"/>
  <c r="C431" i="23"/>
  <c r="G429" i="21"/>
  <c r="O429" i="19"/>
  <c r="O430" i="19"/>
  <c r="F429" i="21"/>
  <c r="D431" i="22"/>
  <c r="AN430" i="1"/>
  <c r="AN429" i="1"/>
  <c r="E430" i="22"/>
  <c r="J487" i="28"/>
  <c r="I430" i="21"/>
  <c r="G429" i="23"/>
  <c r="G490" i="28"/>
  <c r="C497" i="28"/>
  <c r="H431" i="23"/>
  <c r="N431" i="19"/>
  <c r="C430" i="23"/>
  <c r="E430" i="21"/>
  <c r="AN431" i="1"/>
  <c r="B430" i="23"/>
  <c r="I430" i="22"/>
  <c r="J488" i="28"/>
  <c r="I431" i="23"/>
  <c r="BA430" i="1"/>
  <c r="H431" i="22"/>
  <c r="E431" i="23"/>
  <c r="G432" i="22"/>
  <c r="G432" i="21"/>
  <c r="G491" i="28"/>
  <c r="K432" i="22"/>
  <c r="L491" i="28"/>
  <c r="K432" i="21"/>
  <c r="F431" i="23"/>
  <c r="H491" i="28"/>
  <c r="H432" i="22"/>
  <c r="H432" i="21"/>
  <c r="AO431" i="1"/>
  <c r="BA431" i="1"/>
  <c r="E432" i="21"/>
  <c r="E491" i="28"/>
  <c r="E432" i="22"/>
  <c r="K490" i="28"/>
  <c r="J432" i="22"/>
  <c r="J432" i="21"/>
  <c r="K491" i="28"/>
  <c r="D491" i="28"/>
  <c r="N491" i="28" s="1"/>
  <c r="D432" i="22"/>
  <c r="D432" i="21"/>
  <c r="B431" i="23"/>
  <c r="B491" i="28"/>
  <c r="B432" i="22"/>
  <c r="B432" i="21"/>
  <c r="AN428" i="1"/>
  <c r="J491" i="28"/>
  <c r="I432" i="21"/>
  <c r="I432" i="22"/>
  <c r="F491" i="28"/>
  <c r="F432" i="22"/>
  <c r="F432" i="21"/>
  <c r="D430" i="21"/>
  <c r="I430" i="23"/>
  <c r="D430" i="22"/>
  <c r="E488" i="28"/>
  <c r="J431" i="21"/>
  <c r="K430" i="21"/>
  <c r="G430" i="23"/>
  <c r="H430" i="23"/>
  <c r="L488" i="28"/>
  <c r="G431" i="21"/>
  <c r="E431" i="22"/>
  <c r="M431" i="19"/>
  <c r="E490" i="28"/>
  <c r="BA429" i="1"/>
  <c r="E431" i="21"/>
  <c r="H429" i="23"/>
  <c r="J431" i="22"/>
  <c r="D490" i="28"/>
  <c r="H431" i="21"/>
  <c r="H490" i="28"/>
  <c r="D431" i="21"/>
  <c r="F431" i="22"/>
  <c r="F431" i="21"/>
  <c r="F490" i="28"/>
  <c r="D431" i="23"/>
  <c r="K431" i="21"/>
  <c r="K430" i="22"/>
  <c r="G431" i="22"/>
  <c r="K431" i="22"/>
  <c r="D488" i="28"/>
  <c r="M488" i="28" s="1"/>
  <c r="B490" i="28"/>
  <c r="B431" i="22"/>
  <c r="B431" i="21"/>
  <c r="I428" i="23"/>
  <c r="J430" i="21"/>
  <c r="J490" i="28"/>
  <c r="G431" i="23"/>
  <c r="I431" i="22"/>
  <c r="O431" i="19"/>
  <c r="I431" i="21"/>
  <c r="L490" i="28"/>
  <c r="J430" i="22"/>
  <c r="N430" i="19"/>
  <c r="H430" i="21"/>
  <c r="F430" i="23"/>
  <c r="H488" i="28"/>
  <c r="H430" i="22"/>
  <c r="BA428" i="1"/>
  <c r="K487" i="28"/>
  <c r="F488" i="28"/>
  <c r="F430" i="22"/>
  <c r="F430" i="21"/>
  <c r="D430" i="23"/>
  <c r="F429" i="22"/>
  <c r="M430" i="19"/>
  <c r="G430" i="21"/>
  <c r="G488" i="28"/>
  <c r="E430" i="23"/>
  <c r="G430" i="22"/>
  <c r="J429" i="21"/>
  <c r="D429" i="22"/>
  <c r="G429" i="22"/>
  <c r="G428" i="23"/>
  <c r="K429" i="22"/>
  <c r="D429" i="21"/>
  <c r="I429" i="21"/>
  <c r="K429" i="21"/>
  <c r="G487" i="28"/>
  <c r="N429" i="19"/>
  <c r="H429" i="21"/>
  <c r="H487" i="28"/>
  <c r="F429" i="23"/>
  <c r="H429" i="22"/>
  <c r="D487" i="28"/>
  <c r="C428" i="23"/>
  <c r="F487" i="28"/>
  <c r="J429" i="22"/>
  <c r="O428" i="19"/>
  <c r="I429" i="22"/>
  <c r="H428" i="23"/>
  <c r="L487" i="28"/>
  <c r="D428" i="23"/>
  <c r="M428" i="19"/>
  <c r="E428" i="23"/>
  <c r="N428" i="19"/>
  <c r="F428" i="23"/>
  <c r="B497" i="28" l="1"/>
  <c r="E497" i="28"/>
  <c r="G497" i="28"/>
  <c r="D497" i="28"/>
  <c r="L497" i="28"/>
  <c r="F497" i="28"/>
  <c r="J497" i="28"/>
  <c r="K497" i="28"/>
  <c r="H497" i="28"/>
  <c r="N488" i="28"/>
  <c r="M491" i="28"/>
  <c r="M490" i="28"/>
  <c r="N490" i="28"/>
  <c r="M487" i="28"/>
  <c r="N487" i="28"/>
  <c r="N497" i="28" l="1"/>
  <c r="M497" i="28"/>
  <c r="B426" i="1"/>
  <c r="C426" i="1"/>
  <c r="C427" i="19" s="1"/>
  <c r="E426" i="1"/>
  <c r="G426" i="1"/>
  <c r="H426" i="1"/>
  <c r="I426" i="1"/>
  <c r="J426" i="1"/>
  <c r="K426" i="1"/>
  <c r="I427" i="19" s="1"/>
  <c r="I485" i="28" s="1"/>
  <c r="M426" i="1"/>
  <c r="N426" i="1"/>
  <c r="O426" i="1"/>
  <c r="B425" i="1"/>
  <c r="B426" i="19" s="1"/>
  <c r="C425" i="1"/>
  <c r="C426" i="19" s="1"/>
  <c r="E425" i="1"/>
  <c r="D426" i="19" s="1"/>
  <c r="G425" i="1"/>
  <c r="E426" i="19" s="1"/>
  <c r="H425" i="1"/>
  <c r="Q425" i="1" s="1"/>
  <c r="I425" i="1"/>
  <c r="G426" i="19" s="1"/>
  <c r="J425" i="1"/>
  <c r="H426" i="19" s="1"/>
  <c r="K425" i="1"/>
  <c r="I426" i="19" s="1"/>
  <c r="I484" i="28" s="1"/>
  <c r="M425" i="1"/>
  <c r="N425" i="1"/>
  <c r="O425" i="1"/>
  <c r="BI426" i="1" l="1"/>
  <c r="AI427" i="1"/>
  <c r="AU427" i="1"/>
  <c r="L427" i="19"/>
  <c r="AX427" i="1"/>
  <c r="AL427" i="1"/>
  <c r="D427" i="19"/>
  <c r="AF427" i="1"/>
  <c r="AO427" i="1" s="1"/>
  <c r="AR427" i="1"/>
  <c r="Z426" i="1"/>
  <c r="AW427" i="1"/>
  <c r="AK427" i="1"/>
  <c r="C486" i="28"/>
  <c r="C428" i="22"/>
  <c r="C428" i="21"/>
  <c r="BJ425" i="1"/>
  <c r="E427" i="19"/>
  <c r="AS427" i="1"/>
  <c r="AG427" i="1"/>
  <c r="J427" i="19"/>
  <c r="AV427" i="1"/>
  <c r="AJ427" i="1"/>
  <c r="B427" i="19"/>
  <c r="AE427" i="1"/>
  <c r="AQ427" i="1"/>
  <c r="Q426" i="1"/>
  <c r="R426" i="1" s="1"/>
  <c r="AH427" i="1"/>
  <c r="AT427" i="1"/>
  <c r="AL426" i="1"/>
  <c r="BJ426" i="1"/>
  <c r="AC426" i="1"/>
  <c r="C485" i="28"/>
  <c r="L426" i="19"/>
  <c r="BG425" i="1"/>
  <c r="BG426" i="1"/>
  <c r="BH426" i="1"/>
  <c r="AC425" i="1"/>
  <c r="BI425" i="1"/>
  <c r="BE426" i="1"/>
  <c r="AJ426" i="1"/>
  <c r="AR426" i="1"/>
  <c r="AS426" i="1"/>
  <c r="BH425" i="1"/>
  <c r="F426" i="19"/>
  <c r="AF426" i="1"/>
  <c r="AO426" i="1" s="1"/>
  <c r="K427" i="19"/>
  <c r="AE426" i="1"/>
  <c r="AA426" i="1"/>
  <c r="AW426" i="1"/>
  <c r="BF426" i="1"/>
  <c r="BB426" i="1"/>
  <c r="C427" i="21"/>
  <c r="AB425" i="1"/>
  <c r="AX426" i="1"/>
  <c r="H427" i="19"/>
  <c r="G427" i="19"/>
  <c r="C427" i="22"/>
  <c r="AV426" i="1"/>
  <c r="AH426" i="1"/>
  <c r="AQ426" i="1"/>
  <c r="F427" i="19"/>
  <c r="BC426" i="1"/>
  <c r="AT426" i="1"/>
  <c r="AG426" i="1"/>
  <c r="M426" i="19"/>
  <c r="B426" i="23"/>
  <c r="BD426" i="1"/>
  <c r="AU426" i="1"/>
  <c r="AK426" i="1"/>
  <c r="AB426" i="1"/>
  <c r="AI426" i="1"/>
  <c r="AZ426" i="1"/>
  <c r="C426" i="23"/>
  <c r="N426" i="19"/>
  <c r="F426" i="23"/>
  <c r="R425" i="1"/>
  <c r="J426" i="19"/>
  <c r="BB425" i="1"/>
  <c r="Z425" i="1"/>
  <c r="E426" i="23"/>
  <c r="BF425" i="1"/>
  <c r="BE425" i="1"/>
  <c r="K426" i="19"/>
  <c r="BD425" i="1"/>
  <c r="BC425" i="1"/>
  <c r="AA425" i="1"/>
  <c r="AZ425" i="1"/>
  <c r="B424" i="1"/>
  <c r="AQ425" i="1" s="1"/>
  <c r="C424" i="1"/>
  <c r="C425" i="19" s="1"/>
  <c r="C426" i="22" s="1"/>
  <c r="E424" i="1"/>
  <c r="G424" i="1"/>
  <c r="H424" i="1"/>
  <c r="AT425" i="1" s="1"/>
  <c r="I424" i="1"/>
  <c r="J424" i="1"/>
  <c r="K424" i="1"/>
  <c r="I425" i="19" s="1"/>
  <c r="I483" i="28" s="1"/>
  <c r="M424" i="1"/>
  <c r="N424" i="1"/>
  <c r="AK425" i="1" s="1"/>
  <c r="O424" i="1"/>
  <c r="AX425" i="1" s="1"/>
  <c r="D426" i="23" l="1"/>
  <c r="I426" i="23"/>
  <c r="E485" i="28"/>
  <c r="B485" i="28"/>
  <c r="D485" i="28"/>
  <c r="O427" i="19"/>
  <c r="E427" i="22"/>
  <c r="E427" i="21"/>
  <c r="J485" i="28"/>
  <c r="B427" i="21"/>
  <c r="I427" i="23"/>
  <c r="F486" i="28"/>
  <c r="F428" i="22"/>
  <c r="F428" i="21"/>
  <c r="D427" i="22"/>
  <c r="BA427" i="1"/>
  <c r="AN427" i="1"/>
  <c r="D486" i="28"/>
  <c r="D428" i="21"/>
  <c r="D428" i="22"/>
  <c r="C427" i="23"/>
  <c r="J486" i="28"/>
  <c r="I428" i="22"/>
  <c r="I428" i="21"/>
  <c r="L486" i="28"/>
  <c r="K428" i="21"/>
  <c r="K428" i="22"/>
  <c r="H427" i="23"/>
  <c r="K486" i="28"/>
  <c r="J428" i="22"/>
  <c r="J428" i="21"/>
  <c r="G427" i="23"/>
  <c r="B427" i="23"/>
  <c r="G428" i="21"/>
  <c r="G428" i="22"/>
  <c r="G486" i="28"/>
  <c r="B486" i="28"/>
  <c r="B428" i="21"/>
  <c r="B428" i="22"/>
  <c r="H428" i="22"/>
  <c r="H428" i="21"/>
  <c r="H486" i="28"/>
  <c r="B427" i="22"/>
  <c r="D427" i="21"/>
  <c r="L485" i="28"/>
  <c r="E428" i="21"/>
  <c r="E428" i="22"/>
  <c r="E486" i="28"/>
  <c r="BH424" i="1"/>
  <c r="K427" i="22"/>
  <c r="K427" i="21"/>
  <c r="K485" i="28"/>
  <c r="AN426" i="1"/>
  <c r="BA426" i="1"/>
  <c r="J427" i="21"/>
  <c r="I427" i="21"/>
  <c r="F427" i="22"/>
  <c r="F427" i="21"/>
  <c r="F485" i="28"/>
  <c r="D427" i="23"/>
  <c r="M427" i="19"/>
  <c r="G427" i="21"/>
  <c r="G485" i="28"/>
  <c r="E427" i="23"/>
  <c r="G427" i="22"/>
  <c r="AE425" i="1"/>
  <c r="I427" i="22"/>
  <c r="N427" i="19"/>
  <c r="H427" i="21"/>
  <c r="F427" i="23"/>
  <c r="H485" i="28"/>
  <c r="H427" i="22"/>
  <c r="J427" i="22"/>
  <c r="AI425" i="1"/>
  <c r="AU425" i="1"/>
  <c r="BI424" i="1"/>
  <c r="Q424" i="1"/>
  <c r="R424" i="1" s="1"/>
  <c r="AH425" i="1"/>
  <c r="F425" i="19"/>
  <c r="BD424" i="1"/>
  <c r="AS425" i="1"/>
  <c r="AG425" i="1"/>
  <c r="E425" i="19"/>
  <c r="AA424" i="1"/>
  <c r="AV425" i="1"/>
  <c r="C426" i="21"/>
  <c r="G426" i="23"/>
  <c r="O426" i="19"/>
  <c r="Z424" i="1"/>
  <c r="AW425" i="1"/>
  <c r="AJ425" i="1"/>
  <c r="C484" i="28"/>
  <c r="BB424" i="1"/>
  <c r="AR425" i="1"/>
  <c r="AF425" i="1"/>
  <c r="H425" i="19"/>
  <c r="G425" i="19"/>
  <c r="H426" i="23"/>
  <c r="AL425" i="1"/>
  <c r="BG424" i="1"/>
  <c r="L425" i="19"/>
  <c r="BF424" i="1"/>
  <c r="K425" i="19"/>
  <c r="BJ424" i="1"/>
  <c r="D425" i="19"/>
  <c r="BE424" i="1"/>
  <c r="AC424" i="1"/>
  <c r="J425" i="19"/>
  <c r="B425" i="19"/>
  <c r="AB424" i="1"/>
  <c r="BC424" i="1"/>
  <c r="AZ424" i="1"/>
  <c r="M485" i="28" l="1"/>
  <c r="N485" i="28"/>
  <c r="I426" i="22"/>
  <c r="K484" i="28"/>
  <c r="M486" i="28"/>
  <c r="N486" i="28"/>
  <c r="AN425" i="1"/>
  <c r="N425" i="19"/>
  <c r="F425" i="23"/>
  <c r="J484" i="28"/>
  <c r="B484" i="28"/>
  <c r="B426" i="22"/>
  <c r="B426" i="21"/>
  <c r="F426" i="22"/>
  <c r="F484" i="28"/>
  <c r="F426" i="21"/>
  <c r="J426" i="21"/>
  <c r="K426" i="22"/>
  <c r="L484" i="28"/>
  <c r="K426" i="21"/>
  <c r="J426" i="22"/>
  <c r="G426" i="21"/>
  <c r="G426" i="22"/>
  <c r="G484" i="28"/>
  <c r="M425" i="19"/>
  <c r="H426" i="22"/>
  <c r="H426" i="21"/>
  <c r="H484" i="28"/>
  <c r="I426" i="21"/>
  <c r="E426" i="21"/>
  <c r="E484" i="28"/>
  <c r="E426" i="22"/>
  <c r="D484" i="28"/>
  <c r="D426" i="22"/>
  <c r="D426" i="21"/>
  <c r="AO425" i="1"/>
  <c r="BA425" i="1"/>
  <c r="O425" i="19"/>
  <c r="G425" i="23"/>
  <c r="B425" i="23"/>
  <c r="E425" i="23"/>
  <c r="D425" i="23"/>
  <c r="C425" i="23"/>
  <c r="H425" i="23"/>
  <c r="I425" i="23"/>
  <c r="N484" i="28" l="1"/>
  <c r="M484" i="28"/>
  <c r="B423" i="1"/>
  <c r="C423" i="1"/>
  <c r="C424" i="19" s="1"/>
  <c r="E423" i="1"/>
  <c r="G423" i="1"/>
  <c r="E424" i="19" s="1"/>
  <c r="H423" i="1"/>
  <c r="F424" i="19" s="1"/>
  <c r="I423" i="1"/>
  <c r="J423" i="1"/>
  <c r="K423" i="1"/>
  <c r="I424" i="19" s="1"/>
  <c r="I482" i="28" s="1"/>
  <c r="I489" i="28" s="1"/>
  <c r="M423" i="1"/>
  <c r="N423" i="1"/>
  <c r="O423" i="1"/>
  <c r="AC423" i="1" s="1"/>
  <c r="B422" i="1"/>
  <c r="C422" i="1"/>
  <c r="C423" i="19" s="1"/>
  <c r="E422" i="1"/>
  <c r="G422" i="1"/>
  <c r="H422" i="1"/>
  <c r="Q422" i="1" s="1"/>
  <c r="I422" i="1"/>
  <c r="G423" i="19" s="1"/>
  <c r="J422" i="1"/>
  <c r="H423" i="19" s="1"/>
  <c r="K422" i="1"/>
  <c r="I423" i="19" s="1"/>
  <c r="I480" i="28" s="1"/>
  <c r="M422" i="1"/>
  <c r="J423" i="19" s="1"/>
  <c r="N422" i="1"/>
  <c r="Z422" i="1" s="1"/>
  <c r="O422" i="1"/>
  <c r="AC422" i="1" s="1"/>
  <c r="B421" i="1"/>
  <c r="C421" i="1"/>
  <c r="C422" i="19" s="1"/>
  <c r="E421" i="1"/>
  <c r="G421" i="1"/>
  <c r="H421" i="1"/>
  <c r="AB421" i="1" s="1"/>
  <c r="I421" i="1"/>
  <c r="G422" i="19" s="1"/>
  <c r="J421" i="1"/>
  <c r="H422" i="19" s="1"/>
  <c r="K421" i="1"/>
  <c r="I422" i="19" s="1"/>
  <c r="I479" i="28" s="1"/>
  <c r="M421" i="1"/>
  <c r="N421" i="1"/>
  <c r="Z421" i="1" s="1"/>
  <c r="O421" i="1"/>
  <c r="AC421" i="1" s="1"/>
  <c r="B420" i="1"/>
  <c r="C420" i="1"/>
  <c r="C421" i="19" s="1"/>
  <c r="E420" i="1"/>
  <c r="G420" i="1"/>
  <c r="E421" i="19" s="1"/>
  <c r="H420" i="1"/>
  <c r="AB420" i="1" s="1"/>
  <c r="I420" i="1"/>
  <c r="G421" i="19" s="1"/>
  <c r="J420" i="1"/>
  <c r="K420" i="1"/>
  <c r="I421" i="19" s="1"/>
  <c r="I478" i="28" s="1"/>
  <c r="M420" i="1"/>
  <c r="N420" i="1"/>
  <c r="K421" i="19" s="1"/>
  <c r="O420" i="1"/>
  <c r="AC420" i="1" s="1"/>
  <c r="B419" i="1"/>
  <c r="B420" i="19" s="1"/>
  <c r="C419" i="1"/>
  <c r="C420" i="19" s="1"/>
  <c r="E419" i="1"/>
  <c r="G419" i="1"/>
  <c r="E420" i="19" s="1"/>
  <c r="H419" i="1"/>
  <c r="I419" i="1"/>
  <c r="G420" i="19" s="1"/>
  <c r="J419" i="1"/>
  <c r="H420" i="19" s="1"/>
  <c r="K419" i="1"/>
  <c r="I420" i="19" s="1"/>
  <c r="I477" i="28" s="1"/>
  <c r="M419" i="1"/>
  <c r="AA419" i="1" s="1"/>
  <c r="N419" i="1"/>
  <c r="Z419" i="1" s="1"/>
  <c r="O419" i="1"/>
  <c r="AC419" i="1" s="1"/>
  <c r="B418" i="1"/>
  <c r="C418" i="1"/>
  <c r="C419" i="19" s="1"/>
  <c r="E418" i="1"/>
  <c r="D419" i="19" s="1"/>
  <c r="G418" i="1"/>
  <c r="E419" i="19" s="1"/>
  <c r="H418" i="1"/>
  <c r="I418" i="1"/>
  <c r="G419" i="19" s="1"/>
  <c r="J418" i="1"/>
  <c r="H419" i="19" s="1"/>
  <c r="K418" i="1"/>
  <c r="I419" i="19" s="1"/>
  <c r="I476" i="28" s="1"/>
  <c r="M418" i="1"/>
  <c r="N418" i="1"/>
  <c r="O418" i="1"/>
  <c r="L419" i="19" s="1"/>
  <c r="B417" i="1"/>
  <c r="B418" i="19" s="1"/>
  <c r="C417" i="1"/>
  <c r="C418" i="19" s="1"/>
  <c r="E417" i="1"/>
  <c r="D418" i="19" s="1"/>
  <c r="G417" i="1"/>
  <c r="E418" i="19" s="1"/>
  <c r="H417" i="1"/>
  <c r="Q417" i="1" s="1"/>
  <c r="I417" i="1"/>
  <c r="G418" i="19" s="1"/>
  <c r="J417" i="1"/>
  <c r="K417" i="1"/>
  <c r="I418" i="19" s="1"/>
  <c r="I475" i="28" s="1"/>
  <c r="M417" i="1"/>
  <c r="N417" i="1"/>
  <c r="Z417" i="1" s="1"/>
  <c r="O417" i="1"/>
  <c r="AC417" i="1" s="1"/>
  <c r="AX423" i="1" l="1"/>
  <c r="AR423" i="1"/>
  <c r="AZ421" i="1"/>
  <c r="AG423" i="1"/>
  <c r="BH423" i="1"/>
  <c r="AS423" i="1"/>
  <c r="AW423" i="1"/>
  <c r="AK424" i="1"/>
  <c r="AW424" i="1"/>
  <c r="C425" i="22"/>
  <c r="C425" i="21"/>
  <c r="C483" i="28"/>
  <c r="AJ423" i="1"/>
  <c r="AJ424" i="1"/>
  <c r="AV424" i="1"/>
  <c r="B424" i="19"/>
  <c r="AE424" i="1"/>
  <c r="AQ424" i="1"/>
  <c r="AF424" i="1"/>
  <c r="AO424" i="1" s="1"/>
  <c r="AR424" i="1"/>
  <c r="AL423" i="1"/>
  <c r="L424" i="19"/>
  <c r="BI423" i="1"/>
  <c r="AI424" i="1"/>
  <c r="AU424" i="1"/>
  <c r="F483" i="28"/>
  <c r="F425" i="22"/>
  <c r="F425" i="21"/>
  <c r="BB420" i="1"/>
  <c r="AF423" i="1"/>
  <c r="AO423" i="1" s="1"/>
  <c r="E425" i="22"/>
  <c r="E425" i="21"/>
  <c r="E483" i="28"/>
  <c r="BG423" i="1"/>
  <c r="AH424" i="1"/>
  <c r="AT424" i="1"/>
  <c r="D424" i="19"/>
  <c r="AX424" i="1"/>
  <c r="AL424" i="1"/>
  <c r="BB423" i="1"/>
  <c r="AB423" i="1"/>
  <c r="AS424" i="1"/>
  <c r="AG424" i="1"/>
  <c r="C482" i="28"/>
  <c r="C424" i="22"/>
  <c r="C424" i="21"/>
  <c r="AZ423" i="1"/>
  <c r="AE423" i="1"/>
  <c r="BI421" i="1"/>
  <c r="K424" i="19"/>
  <c r="BF423" i="1"/>
  <c r="J424" i="19"/>
  <c r="AH423" i="1"/>
  <c r="BD423" i="1"/>
  <c r="AU423" i="1"/>
  <c r="AK423" i="1"/>
  <c r="Z423" i="1"/>
  <c r="H424" i="19"/>
  <c r="BJ423" i="1"/>
  <c r="AQ423" i="1"/>
  <c r="D421" i="19"/>
  <c r="BE423" i="1"/>
  <c r="AV423" i="1"/>
  <c r="AA423" i="1"/>
  <c r="BC423" i="1"/>
  <c r="AT423" i="1"/>
  <c r="G424" i="19"/>
  <c r="H423" i="21"/>
  <c r="Q423" i="1"/>
  <c r="R423" i="1" s="1"/>
  <c r="AI423" i="1"/>
  <c r="G423" i="22"/>
  <c r="AX420" i="1"/>
  <c r="AF420" i="1"/>
  <c r="AO420" i="1" s="1"/>
  <c r="AT421" i="1"/>
  <c r="AT420" i="1"/>
  <c r="E421" i="21"/>
  <c r="AQ422" i="1"/>
  <c r="AZ422" i="1"/>
  <c r="AW422" i="1"/>
  <c r="AV422" i="1"/>
  <c r="Q420" i="1"/>
  <c r="R420" i="1" s="1"/>
  <c r="AE422" i="1"/>
  <c r="AG422" i="1"/>
  <c r="B423" i="19"/>
  <c r="C480" i="28"/>
  <c r="C423" i="22"/>
  <c r="C423" i="21"/>
  <c r="Q421" i="1"/>
  <c r="R421" i="1" s="1"/>
  <c r="H480" i="28"/>
  <c r="AS420" i="1"/>
  <c r="AU422" i="1"/>
  <c r="BJ422" i="1"/>
  <c r="G480" i="28"/>
  <c r="AH420" i="1"/>
  <c r="AJ420" i="1"/>
  <c r="AZ420" i="1"/>
  <c r="AT422" i="1"/>
  <c r="F423" i="19"/>
  <c r="AG420" i="1"/>
  <c r="L421" i="19"/>
  <c r="AS422" i="1"/>
  <c r="AI422" i="1"/>
  <c r="E423" i="19"/>
  <c r="G423" i="21"/>
  <c r="AR420" i="1"/>
  <c r="BH420" i="1"/>
  <c r="BI420" i="1"/>
  <c r="F421" i="19"/>
  <c r="AH422" i="1"/>
  <c r="BH422" i="1"/>
  <c r="L423" i="19"/>
  <c r="D423" i="19"/>
  <c r="H423" i="22"/>
  <c r="BG420" i="1"/>
  <c r="F422" i="19"/>
  <c r="R422" i="1"/>
  <c r="K423" i="19"/>
  <c r="AX422" i="1"/>
  <c r="AB422" i="1"/>
  <c r="BG422" i="1"/>
  <c r="AF422" i="1"/>
  <c r="BC422" i="1"/>
  <c r="AJ422" i="1"/>
  <c r="AA422" i="1"/>
  <c r="BB422" i="1"/>
  <c r="BI422" i="1"/>
  <c r="AR422" i="1"/>
  <c r="BF422" i="1"/>
  <c r="BE422" i="1"/>
  <c r="AL422" i="1"/>
  <c r="BD422" i="1"/>
  <c r="AK422" i="1"/>
  <c r="C478" i="28"/>
  <c r="C421" i="22"/>
  <c r="C421" i="21"/>
  <c r="C479" i="28"/>
  <c r="C422" i="22"/>
  <c r="C422" i="21"/>
  <c r="M421" i="19"/>
  <c r="G422" i="22"/>
  <c r="G422" i="21"/>
  <c r="AV420" i="1"/>
  <c r="BH421" i="1"/>
  <c r="E422" i="19"/>
  <c r="J421" i="19"/>
  <c r="B421" i="19"/>
  <c r="BG421" i="1"/>
  <c r="AI421" i="1"/>
  <c r="AV421" i="1"/>
  <c r="AQ421" i="1"/>
  <c r="L422" i="19"/>
  <c r="D422" i="19"/>
  <c r="AW419" i="1"/>
  <c r="BE420" i="1"/>
  <c r="BF421" i="1"/>
  <c r="AH421" i="1"/>
  <c r="G479" i="28"/>
  <c r="K422" i="19"/>
  <c r="AE420" i="1"/>
  <c r="AV419" i="1"/>
  <c r="AQ419" i="1"/>
  <c r="BD420" i="1"/>
  <c r="H421" i="19"/>
  <c r="E421" i="22"/>
  <c r="AX421" i="1"/>
  <c r="AG421" i="1"/>
  <c r="J422" i="19"/>
  <c r="B422" i="19"/>
  <c r="BC420" i="1"/>
  <c r="AL420" i="1"/>
  <c r="AW421" i="1"/>
  <c r="AF421" i="1"/>
  <c r="BF419" i="1"/>
  <c r="AW420" i="1"/>
  <c r="AU421" i="1"/>
  <c r="AE421" i="1"/>
  <c r="G478" i="28"/>
  <c r="G421" i="21"/>
  <c r="E478" i="28"/>
  <c r="G421" i="22"/>
  <c r="AK421" i="1"/>
  <c r="BC421" i="1"/>
  <c r="AJ421" i="1"/>
  <c r="AA421" i="1"/>
  <c r="BD421" i="1"/>
  <c r="BJ421" i="1"/>
  <c r="BB421" i="1"/>
  <c r="AS421" i="1"/>
  <c r="AR421" i="1"/>
  <c r="BE421" i="1"/>
  <c r="AL421" i="1"/>
  <c r="E477" i="28"/>
  <c r="AU420" i="1"/>
  <c r="AK420" i="1"/>
  <c r="AA420" i="1"/>
  <c r="BJ420" i="1"/>
  <c r="AI420" i="1"/>
  <c r="Z420" i="1"/>
  <c r="BF420" i="1"/>
  <c r="AQ420" i="1"/>
  <c r="K420" i="19"/>
  <c r="BI417" i="1"/>
  <c r="F418" i="19"/>
  <c r="J420" i="19"/>
  <c r="BJ417" i="1"/>
  <c r="M418" i="19"/>
  <c r="BH417" i="1"/>
  <c r="BE419" i="1"/>
  <c r="AH419" i="1"/>
  <c r="L420" i="19"/>
  <c r="AC418" i="1"/>
  <c r="AZ419" i="1"/>
  <c r="BJ419" i="1"/>
  <c r="D420" i="19"/>
  <c r="G419" i="22"/>
  <c r="C476" i="28"/>
  <c r="B419" i="19"/>
  <c r="C477" i="28"/>
  <c r="AU419" i="1"/>
  <c r="AJ419" i="1"/>
  <c r="AI419" i="1"/>
  <c r="BG419" i="1"/>
  <c r="R417" i="1"/>
  <c r="N420" i="19"/>
  <c r="H420" i="21"/>
  <c r="H477" i="28"/>
  <c r="H420" i="22"/>
  <c r="G477" i="28"/>
  <c r="G420" i="22"/>
  <c r="M420" i="19"/>
  <c r="G420" i="21"/>
  <c r="BD419" i="1"/>
  <c r="E420" i="21"/>
  <c r="AF419" i="1"/>
  <c r="BF418" i="1"/>
  <c r="K419" i="19"/>
  <c r="AE419" i="1"/>
  <c r="C420" i="21"/>
  <c r="E420" i="22"/>
  <c r="AB417" i="1"/>
  <c r="BE418" i="1"/>
  <c r="J419" i="19"/>
  <c r="BI419" i="1"/>
  <c r="AX419" i="1"/>
  <c r="AS419" i="1"/>
  <c r="AR419" i="1"/>
  <c r="AG419" i="1"/>
  <c r="BH419" i="1"/>
  <c r="AL419" i="1"/>
  <c r="C420" i="22"/>
  <c r="BD418" i="1"/>
  <c r="AS418" i="1"/>
  <c r="AH418" i="1"/>
  <c r="AK419" i="1"/>
  <c r="F420" i="19"/>
  <c r="G419" i="21"/>
  <c r="BC419" i="1"/>
  <c r="AT419" i="1"/>
  <c r="AB419" i="1"/>
  <c r="BB419" i="1"/>
  <c r="Q419" i="1"/>
  <c r="R419" i="1" s="1"/>
  <c r="I419" i="23"/>
  <c r="E419" i="21"/>
  <c r="E476" i="28"/>
  <c r="E419" i="22"/>
  <c r="C419" i="23"/>
  <c r="E419" i="23"/>
  <c r="D476" i="28"/>
  <c r="D419" i="22"/>
  <c r="F419" i="23"/>
  <c r="D419" i="21"/>
  <c r="AB418" i="1"/>
  <c r="BF417" i="1"/>
  <c r="BB417" i="1"/>
  <c r="L418" i="19"/>
  <c r="BC418" i="1"/>
  <c r="AK418" i="1"/>
  <c r="G476" i="28"/>
  <c r="BJ418" i="1"/>
  <c r="BG417" i="1"/>
  <c r="AT418" i="1"/>
  <c r="AR418" i="1"/>
  <c r="C419" i="21"/>
  <c r="AZ417" i="1"/>
  <c r="AX418" i="1"/>
  <c r="AL418" i="1"/>
  <c r="AQ418" i="1"/>
  <c r="C419" i="22"/>
  <c r="BI418" i="1"/>
  <c r="AW418" i="1"/>
  <c r="AG418" i="1"/>
  <c r="N419" i="19"/>
  <c r="F419" i="19"/>
  <c r="BH418" i="1"/>
  <c r="AV418" i="1"/>
  <c r="AF418" i="1"/>
  <c r="AO418" i="1" s="1"/>
  <c r="AI418" i="1"/>
  <c r="M419" i="19"/>
  <c r="BG418" i="1"/>
  <c r="AU418" i="1"/>
  <c r="AE418" i="1"/>
  <c r="AJ418" i="1"/>
  <c r="AA418" i="1"/>
  <c r="BB418" i="1"/>
  <c r="Z418" i="1"/>
  <c r="AZ418" i="1"/>
  <c r="Q418" i="1"/>
  <c r="R418" i="1" s="1"/>
  <c r="C418" i="23"/>
  <c r="B418" i="23"/>
  <c r="BE417" i="1"/>
  <c r="BD417" i="1"/>
  <c r="AA417" i="1"/>
  <c r="K418" i="19"/>
  <c r="J418" i="19"/>
  <c r="E418" i="23"/>
  <c r="BC417" i="1"/>
  <c r="H418" i="19"/>
  <c r="J476" i="28" l="1"/>
  <c r="G419" i="23"/>
  <c r="L477" i="28"/>
  <c r="B478" i="28"/>
  <c r="F424" i="21"/>
  <c r="I418" i="23"/>
  <c r="B420" i="22"/>
  <c r="J421" i="22"/>
  <c r="O421" i="19"/>
  <c r="F422" i="23"/>
  <c r="G423" i="23"/>
  <c r="I423" i="21"/>
  <c r="N423" i="19"/>
  <c r="E420" i="23"/>
  <c r="H419" i="21"/>
  <c r="C421" i="23"/>
  <c r="D418" i="23"/>
  <c r="N421" i="19"/>
  <c r="C489" i="28"/>
  <c r="K424" i="22"/>
  <c r="E421" i="23"/>
  <c r="D421" i="23"/>
  <c r="I421" i="23"/>
  <c r="B424" i="21"/>
  <c r="AN420" i="1"/>
  <c r="F421" i="22"/>
  <c r="H421" i="23"/>
  <c r="I425" i="21"/>
  <c r="J483" i="28"/>
  <c r="I425" i="22"/>
  <c r="G425" i="21"/>
  <c r="G425" i="22"/>
  <c r="G483" i="28"/>
  <c r="D425" i="22"/>
  <c r="D425" i="21"/>
  <c r="D483" i="28"/>
  <c r="D424" i="23"/>
  <c r="H425" i="21"/>
  <c r="H483" i="28"/>
  <c r="H425" i="22"/>
  <c r="J425" i="21"/>
  <c r="K483" i="28"/>
  <c r="J425" i="22"/>
  <c r="BA424" i="1"/>
  <c r="AN424" i="1"/>
  <c r="B425" i="21"/>
  <c r="B425" i="22"/>
  <c r="B483" i="28"/>
  <c r="B424" i="23"/>
  <c r="F424" i="22"/>
  <c r="C424" i="23"/>
  <c r="I424" i="23"/>
  <c r="K425" i="21"/>
  <c r="L483" i="28"/>
  <c r="K425" i="22"/>
  <c r="N424" i="19"/>
  <c r="H424" i="21"/>
  <c r="F424" i="23"/>
  <c r="H424" i="22"/>
  <c r="H482" i="28"/>
  <c r="O424" i="19"/>
  <c r="J482" i="28"/>
  <c r="I424" i="22"/>
  <c r="I424" i="21"/>
  <c r="G424" i="23"/>
  <c r="B424" i="22"/>
  <c r="G424" i="21"/>
  <c r="G482" i="28"/>
  <c r="E424" i="23"/>
  <c r="G424" i="22"/>
  <c r="E424" i="21"/>
  <c r="B482" i="28"/>
  <c r="F423" i="23"/>
  <c r="J424" i="22"/>
  <c r="K482" i="28"/>
  <c r="J424" i="21"/>
  <c r="H424" i="23"/>
  <c r="D482" i="28"/>
  <c r="L482" i="28"/>
  <c r="F482" i="28"/>
  <c r="F489" i="28" s="1"/>
  <c r="K424" i="21"/>
  <c r="BA423" i="1"/>
  <c r="AN423" i="1"/>
  <c r="E424" i="22"/>
  <c r="M424" i="19"/>
  <c r="E482" i="28"/>
  <c r="E489" i="28" s="1"/>
  <c r="D424" i="22"/>
  <c r="D424" i="21"/>
  <c r="B421" i="22"/>
  <c r="B421" i="21"/>
  <c r="I421" i="21"/>
  <c r="B423" i="21"/>
  <c r="F421" i="23"/>
  <c r="F422" i="21"/>
  <c r="F479" i="28"/>
  <c r="O423" i="19"/>
  <c r="M423" i="19"/>
  <c r="K422" i="21"/>
  <c r="BA420" i="1"/>
  <c r="F422" i="22"/>
  <c r="G421" i="23"/>
  <c r="K478" i="28"/>
  <c r="J480" i="28"/>
  <c r="K480" i="28"/>
  <c r="H423" i="23"/>
  <c r="J423" i="21"/>
  <c r="J423" i="22"/>
  <c r="D422" i="23"/>
  <c r="D423" i="21"/>
  <c r="E423" i="23"/>
  <c r="D480" i="28"/>
  <c r="D423" i="22"/>
  <c r="B423" i="23"/>
  <c r="C423" i="23"/>
  <c r="I423" i="22"/>
  <c r="L480" i="28"/>
  <c r="I423" i="23"/>
  <c r="K423" i="22"/>
  <c r="K423" i="21"/>
  <c r="B423" i="22"/>
  <c r="E423" i="21"/>
  <c r="E423" i="22"/>
  <c r="E480" i="28"/>
  <c r="F423" i="22"/>
  <c r="F423" i="21"/>
  <c r="D423" i="23"/>
  <c r="F480" i="28"/>
  <c r="B480" i="28"/>
  <c r="C422" i="23"/>
  <c r="F478" i="28"/>
  <c r="K422" i="22"/>
  <c r="H479" i="28"/>
  <c r="H421" i="21"/>
  <c r="H422" i="21"/>
  <c r="B419" i="21"/>
  <c r="H421" i="22"/>
  <c r="AN422" i="1"/>
  <c r="BA422" i="1"/>
  <c r="AO422" i="1"/>
  <c r="BA421" i="1"/>
  <c r="AO421" i="1"/>
  <c r="B421" i="23"/>
  <c r="J421" i="21"/>
  <c r="J420" i="22"/>
  <c r="F421" i="21"/>
  <c r="AN421" i="1"/>
  <c r="B422" i="22"/>
  <c r="B422" i="21"/>
  <c r="B479" i="28"/>
  <c r="H422" i="22"/>
  <c r="G422" i="23"/>
  <c r="I422" i="22"/>
  <c r="I422" i="21"/>
  <c r="J479" i="28"/>
  <c r="O422" i="19"/>
  <c r="D479" i="28"/>
  <c r="B422" i="23"/>
  <c r="D422" i="21"/>
  <c r="E479" i="28"/>
  <c r="E422" i="21"/>
  <c r="E422" i="22"/>
  <c r="N422" i="19"/>
  <c r="H478" i="28"/>
  <c r="D422" i="22"/>
  <c r="I422" i="23"/>
  <c r="L479" i="28"/>
  <c r="M422" i="19"/>
  <c r="E422" i="23"/>
  <c r="H422" i="23"/>
  <c r="J422" i="22"/>
  <c r="K479" i="28"/>
  <c r="J422" i="21"/>
  <c r="D421" i="22"/>
  <c r="F420" i="23"/>
  <c r="D478" i="28"/>
  <c r="K420" i="22"/>
  <c r="K421" i="21"/>
  <c r="K421" i="22"/>
  <c r="J478" i="28"/>
  <c r="D421" i="21"/>
  <c r="H419" i="23"/>
  <c r="I421" i="22"/>
  <c r="L478" i="28"/>
  <c r="O419" i="19"/>
  <c r="J419" i="22"/>
  <c r="D420" i="22"/>
  <c r="I420" i="21"/>
  <c r="H420" i="23"/>
  <c r="O420" i="19"/>
  <c r="D477" i="28"/>
  <c r="N477" i="28" s="1"/>
  <c r="G420" i="23"/>
  <c r="I420" i="23"/>
  <c r="B420" i="23"/>
  <c r="C420" i="23"/>
  <c r="I420" i="22"/>
  <c r="B476" i="28"/>
  <c r="M476" i="28" s="1"/>
  <c r="D420" i="21"/>
  <c r="B420" i="21"/>
  <c r="K420" i="21"/>
  <c r="J420" i="21"/>
  <c r="B419" i="22"/>
  <c r="B419" i="23"/>
  <c r="K477" i="28"/>
  <c r="B477" i="28"/>
  <c r="H476" i="28"/>
  <c r="BA419" i="1"/>
  <c r="AO419" i="1"/>
  <c r="J477" i="28"/>
  <c r="AN419" i="1"/>
  <c r="F477" i="28"/>
  <c r="F420" i="22"/>
  <c r="F420" i="21"/>
  <c r="D420" i="23"/>
  <c r="K476" i="28"/>
  <c r="J419" i="21"/>
  <c r="K419" i="21"/>
  <c r="F419" i="21"/>
  <c r="F476" i="28"/>
  <c r="F419" i="22"/>
  <c r="D419" i="23"/>
  <c r="N476" i="28"/>
  <c r="K419" i="22"/>
  <c r="BA418" i="1"/>
  <c r="H419" i="22"/>
  <c r="AN418" i="1"/>
  <c r="L476" i="28"/>
  <c r="I419" i="21"/>
  <c r="I419" i="22"/>
  <c r="F418" i="23"/>
  <c r="N418" i="19"/>
  <c r="O418" i="19"/>
  <c r="G418" i="23"/>
  <c r="H418" i="23"/>
  <c r="B489" i="28" l="1"/>
  <c r="D489" i="28"/>
  <c r="J489" i="28"/>
  <c r="L489" i="28"/>
  <c r="K489" i="28"/>
  <c r="G489" i="28"/>
  <c r="H489" i="28"/>
  <c r="M483" i="28"/>
  <c r="N483" i="28"/>
  <c r="N482" i="28"/>
  <c r="M482" i="28"/>
  <c r="N480" i="28"/>
  <c r="M480" i="28"/>
  <c r="N479" i="28"/>
  <c r="M479" i="28"/>
  <c r="M478" i="28"/>
  <c r="N478" i="28"/>
  <c r="M477" i="28"/>
  <c r="B416" i="1"/>
  <c r="C416" i="1"/>
  <c r="C417" i="19" s="1"/>
  <c r="E416" i="1"/>
  <c r="G416" i="1"/>
  <c r="E417" i="19" s="1"/>
  <c r="H416" i="1"/>
  <c r="AB416" i="1" s="1"/>
  <c r="I416" i="1"/>
  <c r="J416" i="1"/>
  <c r="K416" i="1"/>
  <c r="I417" i="19" s="1"/>
  <c r="I474" i="28" s="1"/>
  <c r="I481" i="28" s="1"/>
  <c r="M416" i="1"/>
  <c r="J417" i="19" s="1"/>
  <c r="N416" i="1"/>
  <c r="K417" i="19" s="1"/>
  <c r="O416" i="1"/>
  <c r="AC416" i="1" s="1"/>
  <c r="B415" i="1"/>
  <c r="C415" i="1"/>
  <c r="C416" i="19" s="1"/>
  <c r="E415" i="1"/>
  <c r="D416" i="19" s="1"/>
  <c r="G415" i="1"/>
  <c r="H415" i="1"/>
  <c r="Q415" i="1" s="1"/>
  <c r="I415" i="1"/>
  <c r="G416" i="19" s="1"/>
  <c r="J415" i="1"/>
  <c r="K415" i="1"/>
  <c r="I416" i="19" s="1"/>
  <c r="I472" i="28" s="1"/>
  <c r="M415" i="1"/>
  <c r="AA415" i="1" s="1"/>
  <c r="N415" i="1"/>
  <c r="Z415" i="1" s="1"/>
  <c r="O415" i="1"/>
  <c r="L416" i="19" s="1"/>
  <c r="M489" i="28" l="1"/>
  <c r="N489" i="28"/>
  <c r="BF416" i="1"/>
  <c r="Z416" i="1"/>
  <c r="BG416" i="1"/>
  <c r="AA416" i="1"/>
  <c r="AE416" i="1"/>
  <c r="L417" i="19"/>
  <c r="BH416" i="1"/>
  <c r="E418" i="22"/>
  <c r="E418" i="21"/>
  <c r="E475" i="28"/>
  <c r="C417" i="22"/>
  <c r="C475" i="28"/>
  <c r="C418" i="21"/>
  <c r="C418" i="22"/>
  <c r="J418" i="21"/>
  <c r="K475" i="28"/>
  <c r="J418" i="22"/>
  <c r="I418" i="22"/>
  <c r="I418" i="21"/>
  <c r="J475" i="28"/>
  <c r="AI416" i="1"/>
  <c r="AI417" i="1"/>
  <c r="AU417" i="1"/>
  <c r="AX417" i="1"/>
  <c r="AL417" i="1"/>
  <c r="AZ416" i="1"/>
  <c r="AR417" i="1"/>
  <c r="AF417" i="1"/>
  <c r="D417" i="19"/>
  <c r="F417" i="19"/>
  <c r="AT417" i="1"/>
  <c r="AH417" i="1"/>
  <c r="BD415" i="1"/>
  <c r="BE416" i="1"/>
  <c r="AW417" i="1"/>
  <c r="AK417" i="1"/>
  <c r="AX416" i="1"/>
  <c r="AV417" i="1"/>
  <c r="AJ417" i="1"/>
  <c r="AQ417" i="1"/>
  <c r="AE417" i="1"/>
  <c r="B417" i="19"/>
  <c r="AG416" i="1"/>
  <c r="AG417" i="1"/>
  <c r="AS417" i="1"/>
  <c r="AC415" i="1"/>
  <c r="AL416" i="1"/>
  <c r="O417" i="19"/>
  <c r="C474" i="28"/>
  <c r="AW416" i="1"/>
  <c r="J416" i="19"/>
  <c r="AV416" i="1"/>
  <c r="BD416" i="1"/>
  <c r="AK416" i="1"/>
  <c r="H416" i="19"/>
  <c r="Q416" i="1"/>
  <c r="R416" i="1" s="1"/>
  <c r="AU416" i="1"/>
  <c r="BE415" i="1"/>
  <c r="BC416" i="1"/>
  <c r="AT416" i="1"/>
  <c r="AJ416" i="1"/>
  <c r="C417" i="21"/>
  <c r="BB416" i="1"/>
  <c r="AS416" i="1"/>
  <c r="AH416" i="1"/>
  <c r="H417" i="19"/>
  <c r="B416" i="19"/>
  <c r="AR416" i="1"/>
  <c r="AF416" i="1"/>
  <c r="G417" i="19"/>
  <c r="BJ416" i="1"/>
  <c r="AQ416" i="1"/>
  <c r="BI416" i="1"/>
  <c r="I416" i="23"/>
  <c r="E416" i="23"/>
  <c r="C416" i="23"/>
  <c r="BB415" i="1"/>
  <c r="BJ415" i="1"/>
  <c r="F416" i="19"/>
  <c r="BI415" i="1"/>
  <c r="E416" i="19"/>
  <c r="BG415" i="1"/>
  <c r="BH415" i="1"/>
  <c r="BF415" i="1"/>
  <c r="R415" i="1"/>
  <c r="K416" i="19"/>
  <c r="AB415" i="1"/>
  <c r="BC415" i="1"/>
  <c r="AZ415" i="1"/>
  <c r="D417" i="22" l="1"/>
  <c r="L475" i="28"/>
  <c r="E474" i="28"/>
  <c r="E481" i="28" s="1"/>
  <c r="J417" i="21"/>
  <c r="I417" i="22"/>
  <c r="F416" i="23"/>
  <c r="C481" i="28"/>
  <c r="G417" i="23"/>
  <c r="D417" i="21"/>
  <c r="L474" i="28"/>
  <c r="K418" i="21"/>
  <c r="K417" i="21"/>
  <c r="K418" i="22"/>
  <c r="K417" i="22"/>
  <c r="D417" i="23"/>
  <c r="C417" i="23"/>
  <c r="H417" i="23"/>
  <c r="D474" i="28"/>
  <c r="I417" i="23"/>
  <c r="AN417" i="1"/>
  <c r="F417" i="21"/>
  <c r="K474" i="28"/>
  <c r="K481" i="28" s="1"/>
  <c r="B474" i="28"/>
  <c r="B418" i="21"/>
  <c r="B475" i="28"/>
  <c r="B418" i="22"/>
  <c r="F418" i="21"/>
  <c r="F475" i="28"/>
  <c r="F418" i="22"/>
  <c r="G418" i="22"/>
  <c r="G418" i="21"/>
  <c r="G475" i="28"/>
  <c r="H475" i="28"/>
  <c r="H418" i="22"/>
  <c r="H418" i="21"/>
  <c r="I417" i="21"/>
  <c r="B417" i="23"/>
  <c r="D418" i="22"/>
  <c r="D475" i="28"/>
  <c r="D418" i="21"/>
  <c r="J417" i="22"/>
  <c r="BA417" i="1"/>
  <c r="AO417" i="1"/>
  <c r="F417" i="22"/>
  <c r="E417" i="21"/>
  <c r="M416" i="19"/>
  <c r="E417" i="22"/>
  <c r="B417" i="21"/>
  <c r="B416" i="23"/>
  <c r="F474" i="28"/>
  <c r="M417" i="19"/>
  <c r="E417" i="23"/>
  <c r="G417" i="22"/>
  <c r="G417" i="21"/>
  <c r="G474" i="28"/>
  <c r="N417" i="19"/>
  <c r="H417" i="21"/>
  <c r="H474" i="28"/>
  <c r="F417" i="23"/>
  <c r="H417" i="22"/>
  <c r="G416" i="23"/>
  <c r="BA416" i="1"/>
  <c r="AO416" i="1"/>
  <c r="J474" i="28"/>
  <c r="J481" i="28" s="1"/>
  <c r="B417" i="22"/>
  <c r="AN416" i="1"/>
  <c r="D416" i="23"/>
  <c r="O416" i="19"/>
  <c r="H416" i="23"/>
  <c r="N416" i="19"/>
  <c r="B414" i="1"/>
  <c r="C414" i="1"/>
  <c r="C415" i="19" s="1"/>
  <c r="E414" i="1"/>
  <c r="G414" i="1"/>
  <c r="H414" i="1"/>
  <c r="I414" i="1"/>
  <c r="J414" i="1"/>
  <c r="K414" i="1"/>
  <c r="I415" i="19" s="1"/>
  <c r="I471" i="28" s="1"/>
  <c r="M414" i="1"/>
  <c r="N414" i="1"/>
  <c r="Z414" i="1" s="1"/>
  <c r="O414" i="1"/>
  <c r="L481" i="28" l="1"/>
  <c r="BG414" i="1"/>
  <c r="H481" i="28"/>
  <c r="G481" i="28"/>
  <c r="B481" i="28"/>
  <c r="F481" i="28"/>
  <c r="N474" i="28"/>
  <c r="D481" i="28"/>
  <c r="M474" i="28"/>
  <c r="BC414" i="1"/>
  <c r="M475" i="28"/>
  <c r="N475" i="28"/>
  <c r="BJ414" i="1"/>
  <c r="D415" i="19"/>
  <c r="AR415" i="1"/>
  <c r="AF415" i="1"/>
  <c r="AO415" i="1" s="1"/>
  <c r="C472" i="28"/>
  <c r="C416" i="21"/>
  <c r="C416" i="22"/>
  <c r="AV415" i="1"/>
  <c r="AJ415" i="1"/>
  <c r="AE415" i="1"/>
  <c r="AQ415" i="1"/>
  <c r="E415" i="19"/>
  <c r="AG415" i="1"/>
  <c r="AS415" i="1"/>
  <c r="L415" i="19"/>
  <c r="AX415" i="1"/>
  <c r="AL415" i="1"/>
  <c r="K415" i="19"/>
  <c r="AW415" i="1"/>
  <c r="AK415" i="1"/>
  <c r="BF414" i="1"/>
  <c r="AI415" i="1"/>
  <c r="AU415" i="1"/>
  <c r="AC414" i="1"/>
  <c r="Q414" i="1"/>
  <c r="R414" i="1" s="1"/>
  <c r="AH415" i="1"/>
  <c r="AT415" i="1"/>
  <c r="F415" i="19"/>
  <c r="BI414" i="1"/>
  <c r="BE414" i="1"/>
  <c r="BH414" i="1"/>
  <c r="B415" i="19"/>
  <c r="BB414" i="1"/>
  <c r="H415" i="19"/>
  <c r="AA414" i="1"/>
  <c r="J415" i="19"/>
  <c r="G415" i="19"/>
  <c r="BD414" i="1"/>
  <c r="AB414" i="1"/>
  <c r="AZ414" i="1"/>
  <c r="N481" i="28" l="1"/>
  <c r="M481" i="28"/>
  <c r="B472" i="28"/>
  <c r="B416" i="22"/>
  <c r="B416" i="21"/>
  <c r="BA415" i="1"/>
  <c r="AN415" i="1"/>
  <c r="G472" i="28"/>
  <c r="G416" i="21"/>
  <c r="G416" i="22"/>
  <c r="J416" i="22"/>
  <c r="K472" i="28"/>
  <c r="J416" i="21"/>
  <c r="J472" i="28"/>
  <c r="I416" i="21"/>
  <c r="I416" i="22"/>
  <c r="L472" i="28"/>
  <c r="K416" i="21"/>
  <c r="K416" i="22"/>
  <c r="H472" i="28"/>
  <c r="H416" i="22"/>
  <c r="H416" i="21"/>
  <c r="D416" i="22"/>
  <c r="D472" i="28"/>
  <c r="D416" i="21"/>
  <c r="F472" i="28"/>
  <c r="F416" i="22"/>
  <c r="F416" i="21"/>
  <c r="C415" i="23"/>
  <c r="I415" i="23"/>
  <c r="H415" i="23"/>
  <c r="E416" i="21"/>
  <c r="E472" i="28"/>
  <c r="E416" i="22"/>
  <c r="M415" i="19"/>
  <c r="E415" i="23"/>
  <c r="D415" i="23"/>
  <c r="B415" i="23"/>
  <c r="N415" i="19"/>
  <c r="F415" i="23"/>
  <c r="O415" i="19"/>
  <c r="G415" i="23"/>
  <c r="B413" i="1"/>
  <c r="C413" i="1"/>
  <c r="C414" i="19" s="1"/>
  <c r="E413" i="1"/>
  <c r="G413" i="1"/>
  <c r="H413" i="1"/>
  <c r="I413" i="1"/>
  <c r="J413" i="1"/>
  <c r="K413" i="1"/>
  <c r="I414" i="19" s="1"/>
  <c r="I470" i="28" s="1"/>
  <c r="M413" i="1"/>
  <c r="N413" i="1"/>
  <c r="O413" i="1"/>
  <c r="B412" i="1"/>
  <c r="B413" i="19" s="1"/>
  <c r="C412" i="1"/>
  <c r="C413" i="19" s="1"/>
  <c r="E412" i="1"/>
  <c r="D413" i="19" s="1"/>
  <c r="G412" i="1"/>
  <c r="E413" i="19" s="1"/>
  <c r="H412" i="1"/>
  <c r="Q412" i="1" s="1"/>
  <c r="I412" i="1"/>
  <c r="G413" i="19" s="1"/>
  <c r="J412" i="1"/>
  <c r="K412" i="1"/>
  <c r="I413" i="19" s="1"/>
  <c r="I469" i="28" s="1"/>
  <c r="M412" i="1"/>
  <c r="AA412" i="1" s="1"/>
  <c r="N412" i="1"/>
  <c r="Z412" i="1" s="1"/>
  <c r="O412" i="1"/>
  <c r="L413" i="19" s="1"/>
  <c r="B411" i="1"/>
  <c r="B412" i="19" s="1"/>
  <c r="C411" i="1"/>
  <c r="C412" i="19" s="1"/>
  <c r="E411" i="1"/>
  <c r="G411" i="1"/>
  <c r="H411" i="1"/>
  <c r="Q411" i="1" s="1"/>
  <c r="I411" i="1"/>
  <c r="G412" i="19" s="1"/>
  <c r="J411" i="1"/>
  <c r="H412" i="19" s="1"/>
  <c r="K411" i="1"/>
  <c r="I412" i="19" s="1"/>
  <c r="I468" i="28" s="1"/>
  <c r="M411" i="1"/>
  <c r="N411" i="1"/>
  <c r="Z411" i="1" s="1"/>
  <c r="O411" i="1"/>
  <c r="AC411" i="1" s="1"/>
  <c r="AC412" i="1" l="1"/>
  <c r="J414" i="19"/>
  <c r="AV414" i="1"/>
  <c r="AJ414" i="1"/>
  <c r="B414" i="19"/>
  <c r="AQ414" i="1"/>
  <c r="AE414" i="1"/>
  <c r="Z413" i="1"/>
  <c r="AW414" i="1"/>
  <c r="AK414" i="1"/>
  <c r="H414" i="19"/>
  <c r="AU414" i="1"/>
  <c r="AI414" i="1"/>
  <c r="C415" i="22"/>
  <c r="C415" i="21"/>
  <c r="C471" i="28"/>
  <c r="Q413" i="1"/>
  <c r="R413" i="1" s="1"/>
  <c r="AH414" i="1"/>
  <c r="AT414" i="1"/>
  <c r="BD411" i="1"/>
  <c r="BI413" i="1"/>
  <c r="AG414" i="1"/>
  <c r="AS414" i="1"/>
  <c r="AL414" i="1"/>
  <c r="AX414" i="1"/>
  <c r="AR414" i="1"/>
  <c r="AF414" i="1"/>
  <c r="AI413" i="1"/>
  <c r="AS412" i="1"/>
  <c r="AR412" i="1"/>
  <c r="BH413" i="1"/>
  <c r="AB413" i="1"/>
  <c r="AX413" i="1"/>
  <c r="BF413" i="1"/>
  <c r="BD412" i="1"/>
  <c r="AS413" i="1"/>
  <c r="AK413" i="1"/>
  <c r="C470" i="28"/>
  <c r="AR413" i="1"/>
  <c r="AF413" i="1"/>
  <c r="AO413" i="1" s="1"/>
  <c r="L414" i="19"/>
  <c r="D414" i="19"/>
  <c r="AU412" i="1"/>
  <c r="AC413" i="1"/>
  <c r="K414" i="19"/>
  <c r="BE413" i="1"/>
  <c r="E412" i="19"/>
  <c r="BG413" i="1"/>
  <c r="AG413" i="1"/>
  <c r="E414" i="19"/>
  <c r="C414" i="22"/>
  <c r="BB411" i="1"/>
  <c r="BF412" i="1"/>
  <c r="BE412" i="1"/>
  <c r="J413" i="19"/>
  <c r="AU413" i="1"/>
  <c r="C414" i="21"/>
  <c r="AW413" i="1"/>
  <c r="AV413" i="1"/>
  <c r="K413" i="19"/>
  <c r="R412" i="1"/>
  <c r="H413" i="19"/>
  <c r="BD413" i="1"/>
  <c r="BI411" i="1"/>
  <c r="G413" i="22"/>
  <c r="BB413" i="1"/>
  <c r="AL413" i="1"/>
  <c r="G414" i="19"/>
  <c r="BH411" i="1"/>
  <c r="F412" i="19"/>
  <c r="BJ413" i="1"/>
  <c r="AE413" i="1"/>
  <c r="F414" i="19"/>
  <c r="C469" i="28"/>
  <c r="B469" i="28"/>
  <c r="G413" i="21"/>
  <c r="BC413" i="1"/>
  <c r="AT413" i="1"/>
  <c r="AJ413" i="1"/>
  <c r="AA413" i="1"/>
  <c r="AH413" i="1"/>
  <c r="AZ413" i="1"/>
  <c r="AQ413" i="1"/>
  <c r="I413" i="23"/>
  <c r="B413" i="23"/>
  <c r="C413" i="23"/>
  <c r="E413" i="23"/>
  <c r="B413" i="21"/>
  <c r="G469" i="28"/>
  <c r="BC411" i="1"/>
  <c r="BB412" i="1"/>
  <c r="AL412" i="1"/>
  <c r="AI412" i="1"/>
  <c r="AE412" i="1"/>
  <c r="C413" i="21"/>
  <c r="AX412" i="1"/>
  <c r="AQ412" i="1"/>
  <c r="C413" i="22"/>
  <c r="AB411" i="1"/>
  <c r="BJ412" i="1"/>
  <c r="AW412" i="1"/>
  <c r="AH412" i="1"/>
  <c r="F413" i="19"/>
  <c r="B413" i="22"/>
  <c r="AZ411" i="1"/>
  <c r="BI412" i="1"/>
  <c r="AV412" i="1"/>
  <c r="AG412" i="1"/>
  <c r="M413" i="19"/>
  <c r="BG412" i="1"/>
  <c r="AF412" i="1"/>
  <c r="AO412" i="1" s="1"/>
  <c r="BH412" i="1"/>
  <c r="AK412" i="1"/>
  <c r="AB412" i="1"/>
  <c r="BC412" i="1"/>
  <c r="AT412" i="1"/>
  <c r="AJ412" i="1"/>
  <c r="AZ412" i="1"/>
  <c r="D412" i="19"/>
  <c r="R411" i="1"/>
  <c r="BJ411" i="1"/>
  <c r="L412" i="19"/>
  <c r="BG411" i="1"/>
  <c r="AA411" i="1"/>
  <c r="K412" i="19"/>
  <c r="BF411" i="1"/>
  <c r="J412" i="19"/>
  <c r="BE411" i="1"/>
  <c r="M472" i="28"/>
  <c r="N472" i="28"/>
  <c r="B410" i="1"/>
  <c r="AQ411" i="1" s="1"/>
  <c r="C410" i="1"/>
  <c r="C411" i="19" s="1"/>
  <c r="C412" i="21" s="1"/>
  <c r="E410" i="1"/>
  <c r="G410" i="1"/>
  <c r="E411" i="19" s="1"/>
  <c r="H410" i="1"/>
  <c r="F411" i="19" s="1"/>
  <c r="I410" i="1"/>
  <c r="G411" i="19" s="1"/>
  <c r="J410" i="1"/>
  <c r="K410" i="1"/>
  <c r="I411" i="19" s="1"/>
  <c r="I467" i="28" s="1"/>
  <c r="M410" i="1"/>
  <c r="AV411" i="1" s="1"/>
  <c r="N410" i="1"/>
  <c r="Z410" i="1" s="1"/>
  <c r="O410" i="1"/>
  <c r="AL411" i="1" s="1"/>
  <c r="B409" i="1"/>
  <c r="B410" i="19" s="1"/>
  <c r="C409" i="1"/>
  <c r="C410" i="19" s="1"/>
  <c r="E409" i="1"/>
  <c r="D410" i="19" s="1"/>
  <c r="G409" i="1"/>
  <c r="E410" i="19" s="1"/>
  <c r="H409" i="1"/>
  <c r="Q409" i="1" s="1"/>
  <c r="I409" i="1"/>
  <c r="G410" i="19" s="1"/>
  <c r="J409" i="1"/>
  <c r="K409" i="1"/>
  <c r="I410" i="19" s="1"/>
  <c r="I466" i="28" s="1"/>
  <c r="M409" i="1"/>
  <c r="N409" i="1"/>
  <c r="Z409" i="1" s="1"/>
  <c r="O409" i="1"/>
  <c r="AC409" i="1" s="1"/>
  <c r="B408" i="1"/>
  <c r="B409" i="19" s="1"/>
  <c r="C408" i="1"/>
  <c r="C409" i="19" s="1"/>
  <c r="E408" i="1"/>
  <c r="G408" i="1"/>
  <c r="H408" i="1"/>
  <c r="Q408" i="1" s="1"/>
  <c r="I408" i="1"/>
  <c r="G409" i="19" s="1"/>
  <c r="J408" i="1"/>
  <c r="K408" i="1"/>
  <c r="I409" i="19" s="1"/>
  <c r="I464" i="28" s="1"/>
  <c r="M408" i="1"/>
  <c r="AA408" i="1" s="1"/>
  <c r="N408" i="1"/>
  <c r="Z408" i="1" s="1"/>
  <c r="O408" i="1"/>
  <c r="AC408" i="1" s="1"/>
  <c r="B407" i="1"/>
  <c r="B408" i="19" s="1"/>
  <c r="C407" i="1"/>
  <c r="C408" i="19" s="1"/>
  <c r="E407" i="1"/>
  <c r="G407" i="1"/>
  <c r="E408" i="19" s="1"/>
  <c r="H407" i="1"/>
  <c r="F408" i="19" s="1"/>
  <c r="I407" i="1"/>
  <c r="J407" i="1"/>
  <c r="K407" i="1"/>
  <c r="I408" i="19" s="1"/>
  <c r="I463" i="28" s="1"/>
  <c r="M407" i="1"/>
  <c r="AA407" i="1" s="1"/>
  <c r="N407" i="1"/>
  <c r="Z407" i="1" s="1"/>
  <c r="O407" i="1"/>
  <c r="AC407" i="1" s="1"/>
  <c r="B406" i="1"/>
  <c r="B407" i="19" s="1"/>
  <c r="C406" i="1"/>
  <c r="C407" i="19" s="1"/>
  <c r="E406" i="1"/>
  <c r="G406" i="1"/>
  <c r="E407" i="19" s="1"/>
  <c r="H406" i="1"/>
  <c r="Q406" i="1" s="1"/>
  <c r="I406" i="1"/>
  <c r="J406" i="1"/>
  <c r="H407" i="19" s="1"/>
  <c r="K406" i="1"/>
  <c r="I407" i="19" s="1"/>
  <c r="I462" i="28" s="1"/>
  <c r="M406" i="1"/>
  <c r="AA406" i="1" s="1"/>
  <c r="N406" i="1"/>
  <c r="Z406" i="1" s="1"/>
  <c r="O406" i="1"/>
  <c r="AC406" i="1" s="1"/>
  <c r="K413" i="21" l="1"/>
  <c r="F412" i="23"/>
  <c r="M412" i="19"/>
  <c r="G412" i="22"/>
  <c r="H413" i="22"/>
  <c r="B414" i="21"/>
  <c r="J414" i="21"/>
  <c r="AN414" i="1"/>
  <c r="B414" i="22"/>
  <c r="B470" i="28"/>
  <c r="I415" i="22"/>
  <c r="I415" i="21"/>
  <c r="J471" i="28"/>
  <c r="K414" i="21"/>
  <c r="L471" i="28"/>
  <c r="K415" i="22"/>
  <c r="K415" i="21"/>
  <c r="G415" i="21"/>
  <c r="G471" i="28"/>
  <c r="G415" i="22"/>
  <c r="B415" i="21"/>
  <c r="B471" i="28"/>
  <c r="B415" i="22"/>
  <c r="J415" i="21"/>
  <c r="K471" i="28"/>
  <c r="J415" i="22"/>
  <c r="F415" i="22"/>
  <c r="F471" i="28"/>
  <c r="F415" i="21"/>
  <c r="E470" i="28"/>
  <c r="E415" i="22"/>
  <c r="E415" i="21"/>
  <c r="E471" i="28"/>
  <c r="D414" i="21"/>
  <c r="D415" i="21"/>
  <c r="D415" i="22"/>
  <c r="D471" i="28"/>
  <c r="N471" i="28" s="1"/>
  <c r="AO414" i="1"/>
  <c r="BA414" i="1"/>
  <c r="H415" i="22"/>
  <c r="H415" i="21"/>
  <c r="H471" i="28"/>
  <c r="H414" i="23"/>
  <c r="BA413" i="1"/>
  <c r="E414" i="22"/>
  <c r="E414" i="21"/>
  <c r="E469" i="28"/>
  <c r="E413" i="21"/>
  <c r="N412" i="19"/>
  <c r="E413" i="22"/>
  <c r="AN413" i="1"/>
  <c r="N414" i="19"/>
  <c r="F468" i="28"/>
  <c r="H413" i="21"/>
  <c r="H414" i="22"/>
  <c r="K414" i="22"/>
  <c r="L470" i="28"/>
  <c r="I414" i="23"/>
  <c r="F414" i="23"/>
  <c r="F413" i="23"/>
  <c r="N413" i="19"/>
  <c r="H414" i="21"/>
  <c r="BG409" i="1"/>
  <c r="D414" i="22"/>
  <c r="H470" i="28"/>
  <c r="B414" i="23"/>
  <c r="D470" i="28"/>
  <c r="H469" i="28"/>
  <c r="G414" i="23"/>
  <c r="C414" i="23"/>
  <c r="K470" i="28"/>
  <c r="O414" i="19"/>
  <c r="J470" i="28"/>
  <c r="I414" i="22"/>
  <c r="O413" i="19"/>
  <c r="I473" i="28"/>
  <c r="J469" i="28"/>
  <c r="H413" i="23"/>
  <c r="G413" i="23"/>
  <c r="D414" i="23"/>
  <c r="F414" i="21"/>
  <c r="F470" i="28"/>
  <c r="F414" i="22"/>
  <c r="J414" i="22"/>
  <c r="AB410" i="1"/>
  <c r="D413" i="21"/>
  <c r="K469" i="28"/>
  <c r="M414" i="19"/>
  <c r="E414" i="23"/>
  <c r="G414" i="21"/>
  <c r="G470" i="28"/>
  <c r="G414" i="22"/>
  <c r="D469" i="28"/>
  <c r="N469" i="28" s="1"/>
  <c r="I414" i="21"/>
  <c r="J413" i="22"/>
  <c r="AX411" i="1"/>
  <c r="D413" i="22"/>
  <c r="K413" i="22"/>
  <c r="I413" i="21"/>
  <c r="L469" i="28"/>
  <c r="AN412" i="1"/>
  <c r="F413" i="21"/>
  <c r="F413" i="22"/>
  <c r="F469" i="28"/>
  <c r="D413" i="23"/>
  <c r="AB409" i="1"/>
  <c r="J413" i="21"/>
  <c r="I413" i="22"/>
  <c r="AG408" i="1"/>
  <c r="BE409" i="1"/>
  <c r="BA412" i="1"/>
  <c r="G466" i="28"/>
  <c r="C466" i="28"/>
  <c r="E411" i="22"/>
  <c r="E468" i="28"/>
  <c r="E412" i="21"/>
  <c r="E412" i="22"/>
  <c r="C468" i="28"/>
  <c r="BJ410" i="1"/>
  <c r="G412" i="23"/>
  <c r="O412" i="19"/>
  <c r="AE411" i="1"/>
  <c r="C412" i="22"/>
  <c r="BI410" i="1"/>
  <c r="AK411" i="1"/>
  <c r="BI409" i="1"/>
  <c r="AU410" i="1"/>
  <c r="H411" i="19"/>
  <c r="AU411" i="1"/>
  <c r="AI411" i="1"/>
  <c r="AW411" i="1"/>
  <c r="F412" i="21"/>
  <c r="B412" i="23"/>
  <c r="D412" i="23"/>
  <c r="C412" i="23"/>
  <c r="AI410" i="1"/>
  <c r="BH410" i="1"/>
  <c r="G468" i="28"/>
  <c r="I412" i="23"/>
  <c r="G412" i="21"/>
  <c r="BF409" i="1"/>
  <c r="AZ409" i="1"/>
  <c r="AH410" i="1"/>
  <c r="Q410" i="1"/>
  <c r="R410" i="1" s="1"/>
  <c r="AT411" i="1"/>
  <c r="AH411" i="1"/>
  <c r="E412" i="23"/>
  <c r="AG411" i="1"/>
  <c r="AS411" i="1"/>
  <c r="AZ408" i="1"/>
  <c r="AL410" i="1"/>
  <c r="BB410" i="1"/>
  <c r="AR411" i="1"/>
  <c r="AF411" i="1"/>
  <c r="H412" i="23"/>
  <c r="AJ411" i="1"/>
  <c r="F412" i="22"/>
  <c r="B466" i="28"/>
  <c r="M411" i="19"/>
  <c r="C411" i="21"/>
  <c r="C411" i="22"/>
  <c r="C467" i="28"/>
  <c r="G467" i="28"/>
  <c r="AW410" i="1"/>
  <c r="AR409" i="1"/>
  <c r="AQ409" i="1"/>
  <c r="J410" i="19"/>
  <c r="BE410" i="1"/>
  <c r="AT410" i="1"/>
  <c r="AG410" i="1"/>
  <c r="L411" i="19"/>
  <c r="D411" i="19"/>
  <c r="E467" i="28"/>
  <c r="AE410" i="1"/>
  <c r="AE409" i="1"/>
  <c r="BD410" i="1"/>
  <c r="AS410" i="1"/>
  <c r="AF410" i="1"/>
  <c r="AO410" i="1" s="1"/>
  <c r="K411" i="19"/>
  <c r="E411" i="21"/>
  <c r="G411" i="22"/>
  <c r="AK410" i="1"/>
  <c r="BG410" i="1"/>
  <c r="BF410" i="1"/>
  <c r="E409" i="19"/>
  <c r="R409" i="1"/>
  <c r="BC410" i="1"/>
  <c r="AR410" i="1"/>
  <c r="AC410" i="1"/>
  <c r="J411" i="19"/>
  <c r="B411" i="19"/>
  <c r="AV410" i="1"/>
  <c r="K410" i="19"/>
  <c r="BJ409" i="1"/>
  <c r="AA409" i="1"/>
  <c r="G411" i="21"/>
  <c r="AX410" i="1"/>
  <c r="C410" i="21"/>
  <c r="B410" i="22"/>
  <c r="AJ410" i="1"/>
  <c r="AA410" i="1"/>
  <c r="AZ410" i="1"/>
  <c r="AQ410" i="1"/>
  <c r="M410" i="19"/>
  <c r="G410" i="22"/>
  <c r="E410" i="23"/>
  <c r="G410" i="21"/>
  <c r="B410" i="23"/>
  <c r="C410" i="23"/>
  <c r="BJ408" i="1"/>
  <c r="BI408" i="1"/>
  <c r="BD409" i="1"/>
  <c r="AT409" i="1"/>
  <c r="AG409" i="1"/>
  <c r="AS408" i="1"/>
  <c r="BH408" i="1"/>
  <c r="F409" i="19"/>
  <c r="BB409" i="1"/>
  <c r="AS409" i="1"/>
  <c r="AF409" i="1"/>
  <c r="L410" i="19"/>
  <c r="AH408" i="1"/>
  <c r="AX409" i="1"/>
  <c r="AW409" i="1"/>
  <c r="AK409" i="1"/>
  <c r="H410" i="19"/>
  <c r="B410" i="21"/>
  <c r="BH409" i="1"/>
  <c r="AV409" i="1"/>
  <c r="AJ409" i="1"/>
  <c r="C410" i="22"/>
  <c r="H409" i="19"/>
  <c r="AU409" i="1"/>
  <c r="AH409" i="1"/>
  <c r="F410" i="19"/>
  <c r="BC409" i="1"/>
  <c r="AI409" i="1"/>
  <c r="AL409" i="1"/>
  <c r="C464" i="28"/>
  <c r="C409" i="21"/>
  <c r="C409" i="22"/>
  <c r="B464" i="28"/>
  <c r="B409" i="21"/>
  <c r="B409" i="22"/>
  <c r="AJ408" i="1"/>
  <c r="BI406" i="1"/>
  <c r="AX408" i="1"/>
  <c r="L409" i="19"/>
  <c r="D409" i="19"/>
  <c r="AW408" i="1"/>
  <c r="AF408" i="1"/>
  <c r="K409" i="19"/>
  <c r="AV408" i="1"/>
  <c r="AE408" i="1"/>
  <c r="R408" i="1"/>
  <c r="J409" i="19"/>
  <c r="AT408" i="1"/>
  <c r="AQ408" i="1"/>
  <c r="BG408" i="1"/>
  <c r="BF408" i="1"/>
  <c r="BE408" i="1"/>
  <c r="AL408" i="1"/>
  <c r="BD408" i="1"/>
  <c r="AU408" i="1"/>
  <c r="AK408" i="1"/>
  <c r="AB408" i="1"/>
  <c r="BC408" i="1"/>
  <c r="BB408" i="1"/>
  <c r="AI408" i="1"/>
  <c r="AR408" i="1"/>
  <c r="BH406" i="1"/>
  <c r="AB407" i="1"/>
  <c r="BI407" i="1"/>
  <c r="BD406" i="1"/>
  <c r="AS407" i="1"/>
  <c r="J408" i="19"/>
  <c r="AG407" i="1"/>
  <c r="Q407" i="1"/>
  <c r="R407" i="1" s="1"/>
  <c r="AZ407" i="1"/>
  <c r="BH407" i="1"/>
  <c r="H408" i="19"/>
  <c r="G408" i="19"/>
  <c r="BJ407" i="1"/>
  <c r="B408" i="22"/>
  <c r="AF407" i="1"/>
  <c r="AO407" i="1" s="1"/>
  <c r="BG407" i="1"/>
  <c r="C408" i="22"/>
  <c r="C408" i="21"/>
  <c r="C463" i="28"/>
  <c r="E463" i="28"/>
  <c r="E408" i="22"/>
  <c r="E408" i="21"/>
  <c r="G407" i="19"/>
  <c r="AX407" i="1"/>
  <c r="F407" i="19"/>
  <c r="AW407" i="1"/>
  <c r="AE407" i="1"/>
  <c r="L408" i="19"/>
  <c r="D408" i="19"/>
  <c r="K408" i="19"/>
  <c r="B463" i="28"/>
  <c r="AV407" i="1"/>
  <c r="BB406" i="1"/>
  <c r="AT407" i="1"/>
  <c r="AJ407" i="1"/>
  <c r="B408" i="21"/>
  <c r="AH407" i="1"/>
  <c r="AQ407" i="1"/>
  <c r="BE407" i="1"/>
  <c r="AL407" i="1"/>
  <c r="BD407" i="1"/>
  <c r="AU407" i="1"/>
  <c r="AK407" i="1"/>
  <c r="BF407" i="1"/>
  <c r="AI407" i="1"/>
  <c r="AR407" i="1"/>
  <c r="BC407" i="1"/>
  <c r="BB407" i="1"/>
  <c r="L407" i="19"/>
  <c r="D407" i="19"/>
  <c r="BG406" i="1"/>
  <c r="K407" i="19"/>
  <c r="BF406" i="1"/>
  <c r="R406" i="1"/>
  <c r="J407" i="19"/>
  <c r="BE406" i="1"/>
  <c r="BJ406" i="1"/>
  <c r="N407" i="19"/>
  <c r="AB406" i="1"/>
  <c r="BC406" i="1"/>
  <c r="AZ406" i="1"/>
  <c r="N411" i="19" l="1"/>
  <c r="F408" i="22"/>
  <c r="G410" i="23"/>
  <c r="I412" i="22"/>
  <c r="E409" i="23"/>
  <c r="H410" i="23"/>
  <c r="J412" i="22"/>
  <c r="K412" i="22"/>
  <c r="N408" i="19"/>
  <c r="F464" i="28"/>
  <c r="E464" i="28"/>
  <c r="O407" i="19"/>
  <c r="O408" i="19"/>
  <c r="D468" i="28"/>
  <c r="N468" i="28" s="1"/>
  <c r="M408" i="19"/>
  <c r="N409" i="19"/>
  <c r="M471" i="28"/>
  <c r="M470" i="28"/>
  <c r="N470" i="28"/>
  <c r="M469" i="28"/>
  <c r="E409" i="21"/>
  <c r="J410" i="21"/>
  <c r="G473" i="28"/>
  <c r="I410" i="21"/>
  <c r="C473" i="28"/>
  <c r="F409" i="22"/>
  <c r="F466" i="28"/>
  <c r="F409" i="21"/>
  <c r="AN408" i="1"/>
  <c r="AN410" i="1"/>
  <c r="BA410" i="1"/>
  <c r="E410" i="21"/>
  <c r="F411" i="23"/>
  <c r="K466" i="28"/>
  <c r="K412" i="21"/>
  <c r="D412" i="22"/>
  <c r="J468" i="28"/>
  <c r="D412" i="21"/>
  <c r="I412" i="21"/>
  <c r="B412" i="21"/>
  <c r="B468" i="28"/>
  <c r="B412" i="22"/>
  <c r="J412" i="21"/>
  <c r="D411" i="23"/>
  <c r="H411" i="21"/>
  <c r="E411" i="23"/>
  <c r="K468" i="28"/>
  <c r="AN411" i="1"/>
  <c r="AO411" i="1"/>
  <c r="BA411" i="1"/>
  <c r="L468" i="28"/>
  <c r="H468" i="28"/>
  <c r="H412" i="21"/>
  <c r="H412" i="22"/>
  <c r="E409" i="22"/>
  <c r="E410" i="22"/>
  <c r="M409" i="19"/>
  <c r="K411" i="21"/>
  <c r="L467" i="28"/>
  <c r="K411" i="22"/>
  <c r="I411" i="23"/>
  <c r="F467" i="28"/>
  <c r="E466" i="28"/>
  <c r="E473" i="28" s="1"/>
  <c r="F411" i="22"/>
  <c r="H467" i="28"/>
  <c r="B411" i="21"/>
  <c r="B467" i="28"/>
  <c r="B411" i="22"/>
  <c r="H411" i="22"/>
  <c r="O411" i="19"/>
  <c r="J467" i="28"/>
  <c r="G411" i="23"/>
  <c r="I411" i="22"/>
  <c r="I411" i="21"/>
  <c r="O410" i="19"/>
  <c r="J466" i="28"/>
  <c r="H466" i="28"/>
  <c r="L466" i="28"/>
  <c r="F411" i="21"/>
  <c r="J410" i="22"/>
  <c r="J411" i="21"/>
  <c r="K467" i="28"/>
  <c r="J411" i="22"/>
  <c r="H411" i="23"/>
  <c r="D411" i="22"/>
  <c r="D411" i="21"/>
  <c r="D467" i="28"/>
  <c r="B411" i="23"/>
  <c r="C411" i="23"/>
  <c r="D466" i="28"/>
  <c r="D410" i="21"/>
  <c r="I410" i="22"/>
  <c r="G464" i="28"/>
  <c r="N410" i="19"/>
  <c r="H410" i="21"/>
  <c r="F410" i="23"/>
  <c r="H410" i="22"/>
  <c r="K410" i="22"/>
  <c r="K410" i="21"/>
  <c r="I410" i="23"/>
  <c r="AN409" i="1"/>
  <c r="AO409" i="1"/>
  <c r="BA409" i="1"/>
  <c r="D410" i="23"/>
  <c r="F410" i="22"/>
  <c r="F410" i="21"/>
  <c r="D410" i="22"/>
  <c r="G409" i="22"/>
  <c r="G463" i="28"/>
  <c r="BA408" i="1"/>
  <c r="AO408" i="1"/>
  <c r="H409" i="21"/>
  <c r="H409" i="22"/>
  <c r="H464" i="28"/>
  <c r="D464" i="28"/>
  <c r="N464" i="28" s="1"/>
  <c r="B409" i="23"/>
  <c r="D409" i="22"/>
  <c r="D409" i="21"/>
  <c r="C409" i="23"/>
  <c r="D409" i="23"/>
  <c r="H408" i="22"/>
  <c r="L464" i="28"/>
  <c r="I409" i="23"/>
  <c r="K409" i="22"/>
  <c r="K409" i="21"/>
  <c r="I409" i="22"/>
  <c r="O409" i="19"/>
  <c r="J464" i="28"/>
  <c r="G409" i="23"/>
  <c r="I409" i="21"/>
  <c r="G409" i="21"/>
  <c r="F409" i="23"/>
  <c r="K464" i="28"/>
  <c r="H409" i="23"/>
  <c r="J409" i="22"/>
  <c r="J409" i="21"/>
  <c r="E408" i="23"/>
  <c r="F408" i="21"/>
  <c r="H408" i="21"/>
  <c r="H463" i="28"/>
  <c r="BA407" i="1"/>
  <c r="M407" i="19"/>
  <c r="G408" i="22"/>
  <c r="I408" i="22"/>
  <c r="F463" i="28"/>
  <c r="E407" i="23"/>
  <c r="B408" i="23"/>
  <c r="C408" i="23"/>
  <c r="D408" i="22"/>
  <c r="D408" i="21"/>
  <c r="D463" i="28"/>
  <c r="N463" i="28" s="1"/>
  <c r="I408" i="21"/>
  <c r="J463" i="28"/>
  <c r="K408" i="22"/>
  <c r="K408" i="21"/>
  <c r="L463" i="28"/>
  <c r="I408" i="23"/>
  <c r="AN407" i="1"/>
  <c r="G408" i="23"/>
  <c r="D408" i="23"/>
  <c r="F408" i="23"/>
  <c r="J408" i="22"/>
  <c r="J408" i="21"/>
  <c r="K463" i="28"/>
  <c r="H408" i="23"/>
  <c r="G408" i="21"/>
  <c r="D407" i="23"/>
  <c r="F407" i="23"/>
  <c r="I407" i="23"/>
  <c r="H407" i="23"/>
  <c r="G407" i="23"/>
  <c r="B407" i="23"/>
  <c r="C407" i="23"/>
  <c r="B405" i="1"/>
  <c r="B406" i="19" s="1"/>
  <c r="C405" i="1"/>
  <c r="C406" i="19" s="1"/>
  <c r="E405" i="1"/>
  <c r="G405" i="1"/>
  <c r="H405" i="1"/>
  <c r="AB405" i="1" s="1"/>
  <c r="I405" i="1"/>
  <c r="G406" i="19" s="1"/>
  <c r="J405" i="1"/>
  <c r="K405" i="1"/>
  <c r="I406" i="19" s="1"/>
  <c r="I461" i="28" s="1"/>
  <c r="M405" i="1"/>
  <c r="J406" i="19" s="1"/>
  <c r="N405" i="1"/>
  <c r="Z405" i="1" s="1"/>
  <c r="O405" i="1"/>
  <c r="B404" i="1"/>
  <c r="C404" i="1"/>
  <c r="C405" i="19" s="1"/>
  <c r="E404" i="1"/>
  <c r="D405" i="19" s="1"/>
  <c r="G404" i="1"/>
  <c r="H404" i="1"/>
  <c r="Q404" i="1" s="1"/>
  <c r="I404" i="1"/>
  <c r="G405" i="19" s="1"/>
  <c r="J404" i="1"/>
  <c r="H405" i="19" s="1"/>
  <c r="K404" i="1"/>
  <c r="I405" i="19" s="1"/>
  <c r="I460" i="28" s="1"/>
  <c r="M404" i="1"/>
  <c r="AA404" i="1" s="1"/>
  <c r="N404" i="1"/>
  <c r="Z404" i="1" s="1"/>
  <c r="O404" i="1"/>
  <c r="L405" i="19" s="1"/>
  <c r="B403" i="1"/>
  <c r="B404" i="19" s="1"/>
  <c r="C403" i="1"/>
  <c r="C404" i="19" s="1"/>
  <c r="E403" i="1"/>
  <c r="D404" i="19" s="1"/>
  <c r="G403" i="1"/>
  <c r="H403" i="1"/>
  <c r="Q403" i="1" s="1"/>
  <c r="I403" i="1"/>
  <c r="G404" i="19" s="1"/>
  <c r="J403" i="1"/>
  <c r="K403" i="1"/>
  <c r="I404" i="19" s="1"/>
  <c r="I459" i="28" s="1"/>
  <c r="M403" i="1"/>
  <c r="AA403" i="1" s="1"/>
  <c r="N403" i="1"/>
  <c r="Z403" i="1" s="1"/>
  <c r="O403" i="1"/>
  <c r="AC403" i="1" s="1"/>
  <c r="B402" i="1"/>
  <c r="C402" i="1"/>
  <c r="C403" i="19" s="1"/>
  <c r="E402" i="1"/>
  <c r="G402" i="1"/>
  <c r="E403" i="19" s="1"/>
  <c r="H402" i="1"/>
  <c r="Q402" i="1" s="1"/>
  <c r="I402" i="1"/>
  <c r="G403" i="19" s="1"/>
  <c r="J402" i="1"/>
  <c r="H403" i="19" s="1"/>
  <c r="K402" i="1"/>
  <c r="I403" i="19" s="1"/>
  <c r="I458" i="28" s="1"/>
  <c r="M402" i="1"/>
  <c r="AA402" i="1" s="1"/>
  <c r="N402" i="1"/>
  <c r="Z402" i="1" s="1"/>
  <c r="O402" i="1"/>
  <c r="AC402" i="1" s="1"/>
  <c r="M468" i="28" l="1"/>
  <c r="I407" i="21"/>
  <c r="BG405" i="1"/>
  <c r="F473" i="28"/>
  <c r="B473" i="28"/>
  <c r="K473" i="28"/>
  <c r="D473" i="28"/>
  <c r="N466" i="28"/>
  <c r="M466" i="28"/>
  <c r="N467" i="28"/>
  <c r="M467" i="28"/>
  <c r="H473" i="28"/>
  <c r="L473" i="28"/>
  <c r="J473" i="28"/>
  <c r="M464" i="28"/>
  <c r="BE405" i="1"/>
  <c r="G406" i="21"/>
  <c r="M463" i="28"/>
  <c r="BB405" i="1"/>
  <c r="AF405" i="1"/>
  <c r="AO405" i="1" s="1"/>
  <c r="AX405" i="1"/>
  <c r="AC404" i="1"/>
  <c r="BH405" i="1"/>
  <c r="BF405" i="1"/>
  <c r="AE404" i="1"/>
  <c r="G462" i="28"/>
  <c r="G407" i="21"/>
  <c r="G407" i="22"/>
  <c r="BC405" i="1"/>
  <c r="AI406" i="1"/>
  <c r="AU406" i="1"/>
  <c r="H406" i="19"/>
  <c r="Q405" i="1"/>
  <c r="R405" i="1" s="1"/>
  <c r="AH406" i="1"/>
  <c r="AT406" i="1"/>
  <c r="F406" i="19"/>
  <c r="BF404" i="1"/>
  <c r="E406" i="19"/>
  <c r="AS406" i="1"/>
  <c r="AG406" i="1"/>
  <c r="B407" i="21"/>
  <c r="B407" i="22"/>
  <c r="B462" i="28"/>
  <c r="I407" i="22"/>
  <c r="BE404" i="1"/>
  <c r="R404" i="1"/>
  <c r="AC405" i="1"/>
  <c r="AX406" i="1"/>
  <c r="AL406" i="1"/>
  <c r="D406" i="19"/>
  <c r="AR406" i="1"/>
  <c r="AF406" i="1"/>
  <c r="AO406" i="1" s="1"/>
  <c r="AS404" i="1"/>
  <c r="AK405" i="1"/>
  <c r="AK406" i="1"/>
  <c r="AW406" i="1"/>
  <c r="C407" i="22"/>
  <c r="C407" i="21"/>
  <c r="C462" i="28"/>
  <c r="J462" i="28"/>
  <c r="BD405" i="1"/>
  <c r="AA405" i="1"/>
  <c r="AJ406" i="1"/>
  <c r="AV406" i="1"/>
  <c r="AQ405" i="1"/>
  <c r="AE406" i="1"/>
  <c r="AQ406" i="1"/>
  <c r="G461" i="28"/>
  <c r="C406" i="21"/>
  <c r="C461" i="28"/>
  <c r="C406" i="22"/>
  <c r="AJ405" i="1"/>
  <c r="AL404" i="1"/>
  <c r="J405" i="19"/>
  <c r="AV405" i="1"/>
  <c r="AK404" i="1"/>
  <c r="AU405" i="1"/>
  <c r="AG405" i="1"/>
  <c r="AS405" i="1"/>
  <c r="AE405" i="1"/>
  <c r="AR405" i="1"/>
  <c r="L406" i="19"/>
  <c r="AT405" i="1"/>
  <c r="C459" i="28"/>
  <c r="B405" i="19"/>
  <c r="BJ405" i="1"/>
  <c r="AZ405" i="1"/>
  <c r="K406" i="19"/>
  <c r="G406" i="22"/>
  <c r="AZ402" i="1"/>
  <c r="G405" i="22"/>
  <c r="AR404" i="1"/>
  <c r="K405" i="19"/>
  <c r="AW405" i="1"/>
  <c r="C405" i="21"/>
  <c r="I465" i="28"/>
  <c r="G460" i="28"/>
  <c r="AI405" i="1"/>
  <c r="BI405" i="1"/>
  <c r="AH405" i="1"/>
  <c r="AL405" i="1"/>
  <c r="I405" i="23"/>
  <c r="D460" i="28"/>
  <c r="C405" i="23"/>
  <c r="E405" i="23"/>
  <c r="D405" i="21"/>
  <c r="D405" i="22"/>
  <c r="F405" i="23"/>
  <c r="G459" i="28"/>
  <c r="BJ404" i="1"/>
  <c r="C405" i="22"/>
  <c r="AV404" i="1"/>
  <c r="AH404" i="1"/>
  <c r="F405" i="19"/>
  <c r="C460" i="28"/>
  <c r="BH404" i="1"/>
  <c r="AT404" i="1"/>
  <c r="AG404" i="1"/>
  <c r="BI404" i="1"/>
  <c r="E405" i="19"/>
  <c r="G405" i="21"/>
  <c r="BC404" i="1"/>
  <c r="AX404" i="1"/>
  <c r="AW404" i="1"/>
  <c r="AJ404" i="1"/>
  <c r="BI403" i="1"/>
  <c r="BG404" i="1"/>
  <c r="AF404" i="1"/>
  <c r="AO404" i="1" s="1"/>
  <c r="BD404" i="1"/>
  <c r="AU404" i="1"/>
  <c r="AB404" i="1"/>
  <c r="BB404" i="1"/>
  <c r="AI404" i="1"/>
  <c r="AZ404" i="1"/>
  <c r="AQ404" i="1"/>
  <c r="AV403" i="1"/>
  <c r="AE403" i="1"/>
  <c r="L404" i="19"/>
  <c r="J404" i="19"/>
  <c r="BG403" i="1"/>
  <c r="BE403" i="1"/>
  <c r="BF403" i="1"/>
  <c r="K404" i="19"/>
  <c r="AF403" i="1"/>
  <c r="AO403" i="1" s="1"/>
  <c r="R403" i="1"/>
  <c r="C404" i="23"/>
  <c r="B404" i="23"/>
  <c r="C404" i="22"/>
  <c r="R402" i="1"/>
  <c r="B403" i="19"/>
  <c r="AR403" i="1"/>
  <c r="F404" i="19"/>
  <c r="AB403" i="1"/>
  <c r="AG403" i="1"/>
  <c r="E404" i="19"/>
  <c r="J403" i="19"/>
  <c r="AT403" i="1"/>
  <c r="AS403" i="1"/>
  <c r="G404" i="22"/>
  <c r="G404" i="21"/>
  <c r="E404" i="23"/>
  <c r="AX403" i="1"/>
  <c r="AW403" i="1"/>
  <c r="AH403" i="1"/>
  <c r="H404" i="19"/>
  <c r="BC403" i="1"/>
  <c r="BB403" i="1"/>
  <c r="AL403" i="1"/>
  <c r="C404" i="21"/>
  <c r="K403" i="19"/>
  <c r="BH403" i="1"/>
  <c r="AQ403" i="1"/>
  <c r="BD403" i="1"/>
  <c r="AU403" i="1"/>
  <c r="AK403" i="1"/>
  <c r="BJ403" i="1"/>
  <c r="AI403" i="1"/>
  <c r="AJ403" i="1"/>
  <c r="AZ403" i="1"/>
  <c r="M403" i="19"/>
  <c r="N403" i="19"/>
  <c r="F403" i="19"/>
  <c r="BJ402" i="1"/>
  <c r="BG402" i="1"/>
  <c r="BH402" i="1"/>
  <c r="L403" i="19"/>
  <c r="D403" i="19"/>
  <c r="BF402" i="1"/>
  <c r="BE402" i="1"/>
  <c r="BD402" i="1"/>
  <c r="AB402" i="1"/>
  <c r="BB402" i="1"/>
  <c r="BI402" i="1"/>
  <c r="BC402" i="1"/>
  <c r="D406" i="21" l="1"/>
  <c r="D459" i="28"/>
  <c r="N459" i="28" s="1"/>
  <c r="H406" i="22"/>
  <c r="J461" i="28"/>
  <c r="O406" i="19"/>
  <c r="H459" i="28"/>
  <c r="H405" i="23"/>
  <c r="N473" i="28"/>
  <c r="M473" i="28"/>
  <c r="F406" i="22"/>
  <c r="J405" i="21"/>
  <c r="AN405" i="1"/>
  <c r="M406" i="19"/>
  <c r="D406" i="22"/>
  <c r="N406" i="19"/>
  <c r="C406" i="23"/>
  <c r="B406" i="23"/>
  <c r="E406" i="22"/>
  <c r="F406" i="23"/>
  <c r="D406" i="23"/>
  <c r="D461" i="28"/>
  <c r="N461" i="28" s="1"/>
  <c r="E406" i="23"/>
  <c r="G406" i="23"/>
  <c r="H461" i="28"/>
  <c r="H407" i="21"/>
  <c r="H407" i="22"/>
  <c r="H462" i="28"/>
  <c r="E407" i="21"/>
  <c r="E462" i="28"/>
  <c r="E407" i="22"/>
  <c r="J407" i="21"/>
  <c r="K462" i="28"/>
  <c r="J407" i="22"/>
  <c r="K407" i="22"/>
  <c r="K407" i="21"/>
  <c r="L462" i="28"/>
  <c r="F407" i="21"/>
  <c r="F462" i="28"/>
  <c r="F407" i="22"/>
  <c r="H406" i="21"/>
  <c r="BA405" i="1"/>
  <c r="BA406" i="1"/>
  <c r="AN406" i="1"/>
  <c r="D407" i="21"/>
  <c r="D407" i="22"/>
  <c r="D462" i="28"/>
  <c r="I406" i="22"/>
  <c r="N460" i="28"/>
  <c r="I405" i="21"/>
  <c r="G405" i="23"/>
  <c r="B405" i="21"/>
  <c r="B406" i="22"/>
  <c r="BA404" i="1"/>
  <c r="B405" i="22"/>
  <c r="B461" i="28"/>
  <c r="AN404" i="1"/>
  <c r="E461" i="28"/>
  <c r="B405" i="23"/>
  <c r="K461" i="28"/>
  <c r="H406" i="23"/>
  <c r="J406" i="22"/>
  <c r="J406" i="21"/>
  <c r="E406" i="21"/>
  <c r="F406" i="21"/>
  <c r="F461" i="28"/>
  <c r="K406" i="21"/>
  <c r="I406" i="23"/>
  <c r="L461" i="28"/>
  <c r="K406" i="22"/>
  <c r="I406" i="21"/>
  <c r="B460" i="28"/>
  <c r="M460" i="28" s="1"/>
  <c r="B406" i="21"/>
  <c r="L459" i="28"/>
  <c r="J460" i="28"/>
  <c r="G404" i="23"/>
  <c r="I405" i="22"/>
  <c r="D404" i="23"/>
  <c r="F459" i="28"/>
  <c r="K405" i="21"/>
  <c r="O405" i="19"/>
  <c r="E460" i="28"/>
  <c r="E405" i="22"/>
  <c r="E405" i="21"/>
  <c r="K405" i="22"/>
  <c r="F404" i="21"/>
  <c r="B404" i="21"/>
  <c r="H404" i="23"/>
  <c r="K459" i="28"/>
  <c r="M405" i="19"/>
  <c r="J405" i="22"/>
  <c r="H405" i="22"/>
  <c r="H460" i="28"/>
  <c r="H405" i="21"/>
  <c r="F405" i="21"/>
  <c r="D405" i="23"/>
  <c r="F405" i="22"/>
  <c r="F460" i="28"/>
  <c r="B459" i="28"/>
  <c r="I404" i="22"/>
  <c r="K404" i="22"/>
  <c r="E404" i="22"/>
  <c r="E459" i="28"/>
  <c r="I404" i="23"/>
  <c r="N405" i="19"/>
  <c r="D404" i="22"/>
  <c r="J459" i="28"/>
  <c r="K460" i="28"/>
  <c r="L460" i="28"/>
  <c r="AN403" i="1"/>
  <c r="O404" i="19"/>
  <c r="J404" i="22"/>
  <c r="E404" i="21"/>
  <c r="BA403" i="1"/>
  <c r="F404" i="22"/>
  <c r="B404" i="22"/>
  <c r="D404" i="21"/>
  <c r="M404" i="19"/>
  <c r="O403" i="19"/>
  <c r="I404" i="21"/>
  <c r="F404" i="23"/>
  <c r="H404" i="21"/>
  <c r="N404" i="19"/>
  <c r="H404" i="22"/>
  <c r="K404" i="21"/>
  <c r="J404" i="21"/>
  <c r="C403" i="23"/>
  <c r="B403" i="23"/>
  <c r="I403" i="23"/>
  <c r="G403" i="23"/>
  <c r="H403" i="23"/>
  <c r="F403" i="23"/>
  <c r="D403" i="23"/>
  <c r="E403" i="23"/>
  <c r="M459" i="28" l="1"/>
  <c r="M461" i="28"/>
  <c r="M462" i="28"/>
  <c r="N462" i="28"/>
  <c r="B401" i="1"/>
  <c r="B402" i="19" s="1"/>
  <c r="C401" i="1"/>
  <c r="C402" i="19" s="1"/>
  <c r="C458" i="28" s="1"/>
  <c r="C465" i="28" s="1"/>
  <c r="E401" i="1"/>
  <c r="G401" i="1"/>
  <c r="H401" i="1"/>
  <c r="I401" i="1"/>
  <c r="G402" i="19" s="1"/>
  <c r="J401" i="1"/>
  <c r="K401" i="1"/>
  <c r="I402" i="19" s="1"/>
  <c r="I456" i="28" s="1"/>
  <c r="M401" i="1"/>
  <c r="N401" i="1"/>
  <c r="O401" i="1"/>
  <c r="B400" i="1"/>
  <c r="B401" i="19" s="1"/>
  <c r="C400" i="1"/>
  <c r="C401" i="19" s="1"/>
  <c r="E400" i="1"/>
  <c r="D401" i="19" s="1"/>
  <c r="G400" i="1"/>
  <c r="E401" i="19" s="1"/>
  <c r="H400" i="1"/>
  <c r="F401" i="19" s="1"/>
  <c r="I400" i="1"/>
  <c r="G401" i="19" s="1"/>
  <c r="J400" i="1"/>
  <c r="H401" i="19" s="1"/>
  <c r="K400" i="1"/>
  <c r="I401" i="19" s="1"/>
  <c r="I455" i="28" s="1"/>
  <c r="M400" i="1"/>
  <c r="J401" i="19" s="1"/>
  <c r="N400" i="1"/>
  <c r="Z400" i="1" s="1"/>
  <c r="O400" i="1"/>
  <c r="L401" i="19" s="1"/>
  <c r="B399" i="1"/>
  <c r="C399" i="1"/>
  <c r="C400" i="19" s="1"/>
  <c r="E399" i="1"/>
  <c r="G399" i="1"/>
  <c r="E400" i="19" s="1"/>
  <c r="H399" i="1"/>
  <c r="Q399" i="1" s="1"/>
  <c r="I399" i="1"/>
  <c r="J399" i="1"/>
  <c r="H400" i="19" s="1"/>
  <c r="K399" i="1"/>
  <c r="I400" i="19" s="1"/>
  <c r="I454" i="28" s="1"/>
  <c r="M399" i="1"/>
  <c r="AA399" i="1" s="1"/>
  <c r="N399" i="1"/>
  <c r="Z399" i="1" s="1"/>
  <c r="O399" i="1"/>
  <c r="AC399" i="1" s="1"/>
  <c r="B398" i="1"/>
  <c r="B399" i="19" s="1"/>
  <c r="C398" i="1"/>
  <c r="C399" i="19" s="1"/>
  <c r="E398" i="1"/>
  <c r="G398" i="1"/>
  <c r="E399" i="19" s="1"/>
  <c r="H398" i="1"/>
  <c r="Q398" i="1" s="1"/>
  <c r="I398" i="1"/>
  <c r="G399" i="19" s="1"/>
  <c r="J398" i="1"/>
  <c r="K398" i="1"/>
  <c r="I399" i="19" s="1"/>
  <c r="I453" i="28" s="1"/>
  <c r="M398" i="1"/>
  <c r="J399" i="19" s="1"/>
  <c r="N398" i="1"/>
  <c r="Z398" i="1" s="1"/>
  <c r="O398" i="1"/>
  <c r="AC398" i="1" s="1"/>
  <c r="B396" i="1"/>
  <c r="B397" i="19" s="1"/>
  <c r="C396" i="1"/>
  <c r="C397" i="19" s="1"/>
  <c r="E396" i="1"/>
  <c r="D397" i="19" s="1"/>
  <c r="G396" i="1"/>
  <c r="E397" i="19" s="1"/>
  <c r="H396" i="1"/>
  <c r="AB396" i="1" s="1"/>
  <c r="I396" i="1"/>
  <c r="G397" i="19" s="1"/>
  <c r="J396" i="1"/>
  <c r="K396" i="1"/>
  <c r="I397" i="19" s="1"/>
  <c r="I451" i="28" s="1"/>
  <c r="M396" i="1"/>
  <c r="J397" i="19" s="1"/>
  <c r="N396" i="1"/>
  <c r="K397" i="19" s="1"/>
  <c r="O396" i="1"/>
  <c r="AC396" i="1" s="1"/>
  <c r="B397" i="1"/>
  <c r="B398" i="19" s="1"/>
  <c r="C397" i="1"/>
  <c r="C398" i="19" s="1"/>
  <c r="E397" i="1"/>
  <c r="G397" i="1"/>
  <c r="E398" i="19" s="1"/>
  <c r="H397" i="1"/>
  <c r="I397" i="1"/>
  <c r="G398" i="19" s="1"/>
  <c r="J397" i="1"/>
  <c r="H398" i="19" s="1"/>
  <c r="K397" i="1"/>
  <c r="I398" i="19" s="1"/>
  <c r="I452" i="28" s="1"/>
  <c r="M397" i="1"/>
  <c r="AA397" i="1" s="1"/>
  <c r="N397" i="1"/>
  <c r="Z397" i="1" s="1"/>
  <c r="O397" i="1"/>
  <c r="AC397" i="1" s="1"/>
  <c r="B395" i="1"/>
  <c r="C395" i="1"/>
  <c r="C396" i="19" s="1"/>
  <c r="E395" i="1"/>
  <c r="D396" i="19" s="1"/>
  <c r="G395" i="1"/>
  <c r="E396" i="19" s="1"/>
  <c r="H395" i="1"/>
  <c r="Q395" i="1" s="1"/>
  <c r="I395" i="1"/>
  <c r="G396" i="19" s="1"/>
  <c r="J395" i="1"/>
  <c r="H396" i="19" s="1"/>
  <c r="K395" i="1"/>
  <c r="I396" i="19" s="1"/>
  <c r="I450" i="28" s="1"/>
  <c r="M395" i="1"/>
  <c r="N395" i="1"/>
  <c r="Z395" i="1" s="1"/>
  <c r="O395" i="1"/>
  <c r="AC395" i="1" s="1"/>
  <c r="B394" i="1"/>
  <c r="B395" i="19" s="1"/>
  <c r="C394" i="1"/>
  <c r="C395" i="19" s="1"/>
  <c r="E394" i="1"/>
  <c r="G394" i="1"/>
  <c r="H394" i="1"/>
  <c r="Q394" i="1" s="1"/>
  <c r="I394" i="1"/>
  <c r="G395" i="19" s="1"/>
  <c r="J394" i="1"/>
  <c r="H395" i="19" s="1"/>
  <c r="K394" i="1"/>
  <c r="I395" i="19" s="1"/>
  <c r="I448" i="28" s="1"/>
  <c r="M394" i="1"/>
  <c r="N394" i="1"/>
  <c r="Z394" i="1" s="1"/>
  <c r="O394" i="1"/>
  <c r="AC394" i="1" s="1"/>
  <c r="B393" i="1"/>
  <c r="C393" i="1"/>
  <c r="C394" i="19" s="1"/>
  <c r="E393" i="1"/>
  <c r="G393" i="1"/>
  <c r="E394" i="19" s="1"/>
  <c r="H393" i="1"/>
  <c r="Q393" i="1" s="1"/>
  <c r="I393" i="1"/>
  <c r="J393" i="1"/>
  <c r="K393" i="1"/>
  <c r="I394" i="19" s="1"/>
  <c r="I447" i="28" s="1"/>
  <c r="M393" i="1"/>
  <c r="N393" i="1"/>
  <c r="Z393" i="1" s="1"/>
  <c r="O393" i="1"/>
  <c r="AC393" i="1" s="1"/>
  <c r="B392" i="1"/>
  <c r="B393" i="19" s="1"/>
  <c r="C392" i="1"/>
  <c r="C393" i="19" s="1"/>
  <c r="E392" i="1"/>
  <c r="G392" i="1"/>
  <c r="H392" i="1"/>
  <c r="Q392" i="1" s="1"/>
  <c r="I392" i="1"/>
  <c r="J392" i="1"/>
  <c r="H393" i="19" s="1"/>
  <c r="K392" i="1"/>
  <c r="I393" i="19" s="1"/>
  <c r="I446" i="28" s="1"/>
  <c r="M392" i="1"/>
  <c r="J393" i="19" s="1"/>
  <c r="N392" i="1"/>
  <c r="Z392" i="1" s="1"/>
  <c r="O392" i="1"/>
  <c r="AC392" i="1" s="1"/>
  <c r="B458" i="28" l="1"/>
  <c r="B465" i="28" s="1"/>
  <c r="G458" i="28"/>
  <c r="G465" i="28" s="1"/>
  <c r="BG401" i="1"/>
  <c r="BB401" i="1"/>
  <c r="AR401" i="1"/>
  <c r="H401" i="22"/>
  <c r="AU402" i="1"/>
  <c r="AI402" i="1"/>
  <c r="AU401" i="1"/>
  <c r="H402" i="19"/>
  <c r="Q401" i="1"/>
  <c r="R401" i="1" s="1"/>
  <c r="AT402" i="1"/>
  <c r="AH402" i="1"/>
  <c r="G403" i="21"/>
  <c r="G403" i="22"/>
  <c r="AB401" i="1"/>
  <c r="AS401" i="1"/>
  <c r="AS402" i="1"/>
  <c r="AG402" i="1"/>
  <c r="F402" i="19"/>
  <c r="B403" i="22"/>
  <c r="B403" i="21"/>
  <c r="Z401" i="1"/>
  <c r="AW402" i="1"/>
  <c r="AK402" i="1"/>
  <c r="C403" i="21"/>
  <c r="C403" i="22"/>
  <c r="D402" i="19"/>
  <c r="AF402" i="1"/>
  <c r="AR402" i="1"/>
  <c r="AA398" i="1"/>
  <c r="AB400" i="1"/>
  <c r="AA401" i="1"/>
  <c r="AV402" i="1"/>
  <c r="AJ402" i="1"/>
  <c r="AQ401" i="1"/>
  <c r="AE402" i="1"/>
  <c r="AQ402" i="1"/>
  <c r="AC401" i="1"/>
  <c r="AL402" i="1"/>
  <c r="AX402" i="1"/>
  <c r="BD401" i="1"/>
  <c r="J402" i="19"/>
  <c r="G456" i="28"/>
  <c r="B456" i="28"/>
  <c r="G402" i="21"/>
  <c r="C402" i="22"/>
  <c r="C402" i="21"/>
  <c r="C456" i="28"/>
  <c r="BD400" i="1"/>
  <c r="BH401" i="1"/>
  <c r="AV401" i="1"/>
  <c r="AG401" i="1"/>
  <c r="B402" i="22"/>
  <c r="B402" i="21"/>
  <c r="BC400" i="1"/>
  <c r="K401" i="19"/>
  <c r="BI401" i="1"/>
  <c r="E402" i="19"/>
  <c r="AT401" i="1"/>
  <c r="AL401" i="1"/>
  <c r="AF401" i="1"/>
  <c r="AO401" i="1" s="1"/>
  <c r="AT400" i="1"/>
  <c r="BF401" i="1"/>
  <c r="AE401" i="1"/>
  <c r="L402" i="19"/>
  <c r="AH400" i="1"/>
  <c r="BE401" i="1"/>
  <c r="K402" i="19"/>
  <c r="G402" i="22"/>
  <c r="Q400" i="1"/>
  <c r="R400" i="1" s="1"/>
  <c r="BC401" i="1"/>
  <c r="AX401" i="1"/>
  <c r="AH401" i="1"/>
  <c r="C455" i="28"/>
  <c r="I457" i="28"/>
  <c r="H455" i="28"/>
  <c r="AW401" i="1"/>
  <c r="AK401" i="1"/>
  <c r="BJ401" i="1"/>
  <c r="AI401" i="1"/>
  <c r="AJ401" i="1"/>
  <c r="AZ401" i="1"/>
  <c r="D401" i="23"/>
  <c r="E401" i="21"/>
  <c r="E401" i="22"/>
  <c r="E455" i="28"/>
  <c r="B401" i="23"/>
  <c r="C401" i="23"/>
  <c r="E401" i="23"/>
  <c r="F401" i="23"/>
  <c r="I401" i="23"/>
  <c r="AL400" i="1"/>
  <c r="AK400" i="1"/>
  <c r="C401" i="21"/>
  <c r="AJ400" i="1"/>
  <c r="BH400" i="1"/>
  <c r="AV400" i="1"/>
  <c r="AG400" i="1"/>
  <c r="O401" i="19"/>
  <c r="C401" i="22"/>
  <c r="BG400" i="1"/>
  <c r="AU400" i="1"/>
  <c r="AF400" i="1"/>
  <c r="AO400" i="1" s="1"/>
  <c r="BI400" i="1"/>
  <c r="N401" i="19"/>
  <c r="H401" i="21"/>
  <c r="AX400" i="1"/>
  <c r="AW400" i="1"/>
  <c r="AE400" i="1"/>
  <c r="BF400" i="1"/>
  <c r="M401" i="19"/>
  <c r="AC400" i="1"/>
  <c r="BE400" i="1"/>
  <c r="AR400" i="1"/>
  <c r="BB400" i="1"/>
  <c r="AS400" i="1"/>
  <c r="G401" i="23"/>
  <c r="AA400" i="1"/>
  <c r="BJ400" i="1"/>
  <c r="AI400" i="1"/>
  <c r="AQ400" i="1"/>
  <c r="AZ400" i="1"/>
  <c r="C400" i="22"/>
  <c r="BD397" i="1"/>
  <c r="E400" i="22"/>
  <c r="AX399" i="1"/>
  <c r="BB399" i="1"/>
  <c r="AR398" i="1"/>
  <c r="D400" i="19"/>
  <c r="R398" i="1"/>
  <c r="BI399" i="1"/>
  <c r="AI396" i="1"/>
  <c r="BG399" i="1"/>
  <c r="AQ399" i="1"/>
  <c r="AA396" i="1"/>
  <c r="AW399" i="1"/>
  <c r="BH399" i="1"/>
  <c r="F400" i="19"/>
  <c r="C398" i="22"/>
  <c r="L400" i="19"/>
  <c r="BF398" i="1"/>
  <c r="K400" i="19"/>
  <c r="AZ398" i="1"/>
  <c r="AI399" i="1"/>
  <c r="N400" i="19"/>
  <c r="BJ399" i="1"/>
  <c r="AH399" i="1"/>
  <c r="E454" i="28"/>
  <c r="AV399" i="1"/>
  <c r="E400" i="21"/>
  <c r="C454" i="28"/>
  <c r="G398" i="22"/>
  <c r="K399" i="19"/>
  <c r="BF399" i="1"/>
  <c r="AE399" i="1"/>
  <c r="R399" i="1"/>
  <c r="J400" i="19"/>
  <c r="B400" i="19"/>
  <c r="AQ397" i="1"/>
  <c r="BH398" i="1"/>
  <c r="BE399" i="1"/>
  <c r="AR399" i="1"/>
  <c r="C400" i="21"/>
  <c r="BJ396" i="1"/>
  <c r="AG399" i="1"/>
  <c r="L399" i="19"/>
  <c r="AU399" i="1"/>
  <c r="AF399" i="1"/>
  <c r="AO399" i="1" s="1"/>
  <c r="AS397" i="1"/>
  <c r="AS399" i="1"/>
  <c r="G450" i="28"/>
  <c r="AK397" i="1"/>
  <c r="AI398" i="1"/>
  <c r="BG398" i="1"/>
  <c r="D399" i="19"/>
  <c r="BD399" i="1"/>
  <c r="B399" i="21"/>
  <c r="AF398" i="1"/>
  <c r="AB398" i="1"/>
  <c r="AL399" i="1"/>
  <c r="G400" i="19"/>
  <c r="C399" i="22"/>
  <c r="B453" i="28"/>
  <c r="AK399" i="1"/>
  <c r="AB399" i="1"/>
  <c r="BC399" i="1"/>
  <c r="AT399" i="1"/>
  <c r="AJ399" i="1"/>
  <c r="AZ399" i="1"/>
  <c r="M399" i="19"/>
  <c r="G399" i="21"/>
  <c r="BC396" i="1"/>
  <c r="AX396" i="1"/>
  <c r="AJ397" i="1"/>
  <c r="AW396" i="1"/>
  <c r="AJ396" i="1"/>
  <c r="AQ396" i="1"/>
  <c r="AI397" i="1"/>
  <c r="AL396" i="1"/>
  <c r="E399" i="22"/>
  <c r="BE398" i="1"/>
  <c r="BH396" i="1"/>
  <c r="AZ396" i="1"/>
  <c r="H399" i="19"/>
  <c r="AW397" i="1"/>
  <c r="AF397" i="1"/>
  <c r="AO397" i="1" s="1"/>
  <c r="AT397" i="1"/>
  <c r="AE396" i="1"/>
  <c r="D398" i="19"/>
  <c r="BD398" i="1"/>
  <c r="BG396" i="1"/>
  <c r="O399" i="19"/>
  <c r="AQ394" i="1"/>
  <c r="H450" i="28"/>
  <c r="AV397" i="1"/>
  <c r="AE397" i="1"/>
  <c r="AS398" i="1"/>
  <c r="BC398" i="1"/>
  <c r="BF396" i="1"/>
  <c r="F399" i="19"/>
  <c r="B399" i="22"/>
  <c r="AF395" i="1"/>
  <c r="AO395" i="1" s="1"/>
  <c r="AH396" i="1"/>
  <c r="AQ398" i="1"/>
  <c r="BJ398" i="1"/>
  <c r="BB398" i="1"/>
  <c r="BE396" i="1"/>
  <c r="AR397" i="1"/>
  <c r="C453" i="28"/>
  <c r="Z396" i="1"/>
  <c r="AE398" i="1"/>
  <c r="BI398" i="1"/>
  <c r="BD396" i="1"/>
  <c r="BB396" i="1"/>
  <c r="BI396" i="1"/>
  <c r="BC397" i="1"/>
  <c r="AW398" i="1"/>
  <c r="AK398" i="1"/>
  <c r="BI397" i="1"/>
  <c r="B398" i="22"/>
  <c r="G453" i="28"/>
  <c r="AX398" i="1"/>
  <c r="AV398" i="1"/>
  <c r="AJ398" i="1"/>
  <c r="BH397" i="1"/>
  <c r="AZ397" i="1"/>
  <c r="E399" i="21"/>
  <c r="G399" i="22"/>
  <c r="BJ397" i="1"/>
  <c r="AX397" i="1"/>
  <c r="AU398" i="1"/>
  <c r="AH398" i="1"/>
  <c r="BG397" i="1"/>
  <c r="E453" i="28"/>
  <c r="E398" i="22"/>
  <c r="BB397" i="1"/>
  <c r="AH397" i="1"/>
  <c r="AT398" i="1"/>
  <c r="AG398" i="1"/>
  <c r="BF397" i="1"/>
  <c r="C399" i="21"/>
  <c r="AG397" i="1"/>
  <c r="L398" i="19"/>
  <c r="BE397" i="1"/>
  <c r="C450" i="28"/>
  <c r="AL398" i="1"/>
  <c r="E397" i="22"/>
  <c r="E451" i="28"/>
  <c r="E397" i="21"/>
  <c r="H397" i="23"/>
  <c r="C397" i="22"/>
  <c r="C451" i="28"/>
  <c r="C397" i="21"/>
  <c r="C452" i="28"/>
  <c r="C398" i="21"/>
  <c r="B452" i="28"/>
  <c r="B398" i="21"/>
  <c r="N398" i="19"/>
  <c r="D397" i="21"/>
  <c r="B397" i="23"/>
  <c r="C397" i="23"/>
  <c r="D397" i="22"/>
  <c r="D451" i="28"/>
  <c r="O397" i="19"/>
  <c r="G397" i="23"/>
  <c r="M398" i="19"/>
  <c r="G452" i="28"/>
  <c r="G398" i="21"/>
  <c r="E452" i="28"/>
  <c r="M397" i="19"/>
  <c r="G451" i="28"/>
  <c r="G397" i="21"/>
  <c r="G397" i="22"/>
  <c r="E397" i="23"/>
  <c r="H397" i="19"/>
  <c r="AU397" i="1"/>
  <c r="AV396" i="1"/>
  <c r="AK396" i="1"/>
  <c r="K398" i="19"/>
  <c r="AU396" i="1"/>
  <c r="J398" i="19"/>
  <c r="F397" i="19"/>
  <c r="AT396" i="1"/>
  <c r="Q396" i="1"/>
  <c r="R396" i="1" s="1"/>
  <c r="AS396" i="1"/>
  <c r="L397" i="19"/>
  <c r="AR396" i="1"/>
  <c r="AG396" i="1"/>
  <c r="E398" i="21"/>
  <c r="AF396" i="1"/>
  <c r="F398" i="19"/>
  <c r="Q397" i="1"/>
  <c r="R397" i="1" s="1"/>
  <c r="AL397" i="1"/>
  <c r="AB397" i="1"/>
  <c r="BE393" i="1"/>
  <c r="AI395" i="1"/>
  <c r="BJ395" i="1"/>
  <c r="AB394" i="1"/>
  <c r="AB393" i="1"/>
  <c r="AA393" i="1"/>
  <c r="BI395" i="1"/>
  <c r="BH395" i="1"/>
  <c r="R395" i="1"/>
  <c r="AH395" i="1"/>
  <c r="AQ395" i="1"/>
  <c r="AI394" i="1"/>
  <c r="BD394" i="1"/>
  <c r="BG395" i="1"/>
  <c r="L396" i="19"/>
  <c r="BF394" i="1"/>
  <c r="AT394" i="1"/>
  <c r="AW395" i="1"/>
  <c r="R394" i="1"/>
  <c r="AS394" i="1"/>
  <c r="AU395" i="1"/>
  <c r="C396" i="21"/>
  <c r="C396" i="22"/>
  <c r="N396" i="19"/>
  <c r="F396" i="23"/>
  <c r="H396" i="22"/>
  <c r="H396" i="21"/>
  <c r="M396" i="19"/>
  <c r="E396" i="23"/>
  <c r="G396" i="22"/>
  <c r="G396" i="21"/>
  <c r="AZ394" i="1"/>
  <c r="AE395" i="1"/>
  <c r="BI394" i="1"/>
  <c r="F395" i="19"/>
  <c r="AZ395" i="1"/>
  <c r="C396" i="23"/>
  <c r="BJ393" i="1"/>
  <c r="BG394" i="1"/>
  <c r="D395" i="19"/>
  <c r="AS395" i="1"/>
  <c r="F396" i="19"/>
  <c r="AR394" i="1"/>
  <c r="BC394" i="1"/>
  <c r="AG395" i="1"/>
  <c r="K396" i="19"/>
  <c r="AG393" i="1"/>
  <c r="BB394" i="1"/>
  <c r="BJ394" i="1"/>
  <c r="AX395" i="1"/>
  <c r="J396" i="19"/>
  <c r="B396" i="19"/>
  <c r="L395" i="19"/>
  <c r="AV395" i="1"/>
  <c r="AB395" i="1"/>
  <c r="BF395" i="1"/>
  <c r="AL395" i="1"/>
  <c r="BC395" i="1"/>
  <c r="AT395" i="1"/>
  <c r="AJ395" i="1"/>
  <c r="AA395" i="1"/>
  <c r="BD395" i="1"/>
  <c r="AK395" i="1"/>
  <c r="BB395" i="1"/>
  <c r="BE395" i="1"/>
  <c r="AR395" i="1"/>
  <c r="C395" i="21"/>
  <c r="C448" i="28"/>
  <c r="C395" i="22"/>
  <c r="AX394" i="1"/>
  <c r="AF394" i="1"/>
  <c r="AO394" i="1" s="1"/>
  <c r="BH394" i="1"/>
  <c r="AW394" i="1"/>
  <c r="AE394" i="1"/>
  <c r="E395" i="19"/>
  <c r="AG394" i="1"/>
  <c r="AV394" i="1"/>
  <c r="AL394" i="1"/>
  <c r="J394" i="19"/>
  <c r="BE394" i="1"/>
  <c r="AU394" i="1"/>
  <c r="AK394" i="1"/>
  <c r="AA394" i="1"/>
  <c r="K395" i="19"/>
  <c r="J395" i="19"/>
  <c r="BH392" i="1"/>
  <c r="AH393" i="1"/>
  <c r="BH393" i="1"/>
  <c r="H394" i="19"/>
  <c r="AJ394" i="1"/>
  <c r="AH394" i="1"/>
  <c r="AV393" i="1"/>
  <c r="AQ393" i="1"/>
  <c r="AE393" i="1"/>
  <c r="AJ393" i="1"/>
  <c r="K394" i="19"/>
  <c r="AZ393" i="1"/>
  <c r="B394" i="19"/>
  <c r="C394" i="21"/>
  <c r="BD393" i="1"/>
  <c r="AU393" i="1"/>
  <c r="G394" i="19"/>
  <c r="C394" i="22"/>
  <c r="R392" i="1"/>
  <c r="BC393" i="1"/>
  <c r="AT393" i="1"/>
  <c r="F394" i="19"/>
  <c r="BB393" i="1"/>
  <c r="AS393" i="1"/>
  <c r="AF393" i="1"/>
  <c r="AZ392" i="1"/>
  <c r="AR393" i="1"/>
  <c r="AI393" i="1"/>
  <c r="L394" i="19"/>
  <c r="D394" i="19"/>
  <c r="C447" i="28"/>
  <c r="BG393" i="1"/>
  <c r="AX393" i="1"/>
  <c r="R393" i="1"/>
  <c r="K393" i="19"/>
  <c r="BF393" i="1"/>
  <c r="AW393" i="1"/>
  <c r="AK393" i="1"/>
  <c r="BI393" i="1"/>
  <c r="AL393" i="1"/>
  <c r="AB392" i="1"/>
  <c r="G393" i="19"/>
  <c r="BI392" i="1"/>
  <c r="BJ392" i="1"/>
  <c r="F393" i="19"/>
  <c r="BG392" i="1"/>
  <c r="E393" i="19"/>
  <c r="L393" i="19"/>
  <c r="D393" i="19"/>
  <c r="BD392" i="1"/>
  <c r="BC392" i="1"/>
  <c r="AA392" i="1"/>
  <c r="BF392" i="1"/>
  <c r="BE392" i="1"/>
  <c r="BB392" i="1"/>
  <c r="G395" i="22" l="1"/>
  <c r="H401" i="23"/>
  <c r="H398" i="21"/>
  <c r="B399" i="23"/>
  <c r="O393" i="19"/>
  <c r="B451" i="28"/>
  <c r="M451" i="28" s="1"/>
  <c r="B455" i="28"/>
  <c r="N395" i="19"/>
  <c r="J451" i="28"/>
  <c r="J455" i="28"/>
  <c r="B447" i="28"/>
  <c r="H454" i="28"/>
  <c r="L455" i="28"/>
  <c r="K458" i="28"/>
  <c r="K465" i="28" s="1"/>
  <c r="H447" i="28"/>
  <c r="D396" i="22"/>
  <c r="F401" i="21"/>
  <c r="O394" i="19"/>
  <c r="D398" i="21"/>
  <c r="C400" i="23"/>
  <c r="L458" i="28"/>
  <c r="L465" i="28" s="1"/>
  <c r="AN402" i="1"/>
  <c r="M402" i="19"/>
  <c r="E458" i="28"/>
  <c r="E465" i="28" s="1"/>
  <c r="I402" i="21"/>
  <c r="J458" i="28"/>
  <c r="J465" i="28" s="1"/>
  <c r="H402" i="22"/>
  <c r="H458" i="28"/>
  <c r="H465" i="28" s="1"/>
  <c r="B402" i="23"/>
  <c r="D458" i="28"/>
  <c r="F456" i="28"/>
  <c r="F458" i="28"/>
  <c r="F465" i="28" s="1"/>
  <c r="J456" i="28"/>
  <c r="H402" i="21"/>
  <c r="D402" i="22"/>
  <c r="C402" i="23"/>
  <c r="D402" i="21"/>
  <c r="BA401" i="1"/>
  <c r="AN401" i="1"/>
  <c r="F402" i="23"/>
  <c r="F402" i="22"/>
  <c r="G402" i="23"/>
  <c r="E402" i="23"/>
  <c r="D402" i="23"/>
  <c r="K403" i="22"/>
  <c r="K403" i="21"/>
  <c r="O402" i="19"/>
  <c r="E403" i="21"/>
  <c r="E403" i="22"/>
  <c r="BA402" i="1"/>
  <c r="AO402" i="1"/>
  <c r="D403" i="21"/>
  <c r="D403" i="22"/>
  <c r="F402" i="21"/>
  <c r="F403" i="22"/>
  <c r="F403" i="21"/>
  <c r="I403" i="22"/>
  <c r="I403" i="21"/>
  <c r="J403" i="22"/>
  <c r="J403" i="21"/>
  <c r="H403" i="21"/>
  <c r="H403" i="22"/>
  <c r="I402" i="22"/>
  <c r="D456" i="28"/>
  <c r="M456" i="28" s="1"/>
  <c r="H456" i="28"/>
  <c r="J401" i="21"/>
  <c r="K402" i="22"/>
  <c r="K402" i="21"/>
  <c r="L456" i="28"/>
  <c r="I402" i="23"/>
  <c r="E402" i="22"/>
  <c r="E402" i="21"/>
  <c r="E456" i="28"/>
  <c r="AN400" i="1"/>
  <c r="K456" i="28"/>
  <c r="H402" i="23"/>
  <c r="J402" i="22"/>
  <c r="J402" i="21"/>
  <c r="N402" i="19"/>
  <c r="C457" i="28"/>
  <c r="K401" i="22"/>
  <c r="J400" i="21"/>
  <c r="I401" i="22"/>
  <c r="J401" i="22"/>
  <c r="I401" i="21"/>
  <c r="K455" i="28"/>
  <c r="D401" i="22"/>
  <c r="F401" i="22"/>
  <c r="K401" i="21"/>
  <c r="F455" i="28"/>
  <c r="G401" i="22"/>
  <c r="G455" i="28"/>
  <c r="BA400" i="1"/>
  <c r="B401" i="21"/>
  <c r="D455" i="28"/>
  <c r="D401" i="21"/>
  <c r="B401" i="22"/>
  <c r="G401" i="21"/>
  <c r="AN398" i="1"/>
  <c r="F400" i="23"/>
  <c r="F400" i="21"/>
  <c r="BA398" i="1"/>
  <c r="D453" i="28"/>
  <c r="M453" i="28" s="1"/>
  <c r="I400" i="23"/>
  <c r="F400" i="22"/>
  <c r="AN395" i="1"/>
  <c r="F454" i="28"/>
  <c r="H400" i="23"/>
  <c r="C398" i="23"/>
  <c r="AO398" i="1"/>
  <c r="L454" i="28"/>
  <c r="BA396" i="1"/>
  <c r="D452" i="28"/>
  <c r="N452" i="28" s="1"/>
  <c r="H400" i="21"/>
  <c r="D398" i="22"/>
  <c r="C399" i="23"/>
  <c r="E399" i="23"/>
  <c r="D400" i="23"/>
  <c r="K400" i="21"/>
  <c r="E398" i="23"/>
  <c r="K400" i="22"/>
  <c r="BA397" i="1"/>
  <c r="D400" i="21"/>
  <c r="AN397" i="1"/>
  <c r="D399" i="23"/>
  <c r="D400" i="22"/>
  <c r="B400" i="23"/>
  <c r="B400" i="22"/>
  <c r="B400" i="21"/>
  <c r="B454" i="28"/>
  <c r="G399" i="23"/>
  <c r="G454" i="28"/>
  <c r="M400" i="19"/>
  <c r="E400" i="23"/>
  <c r="G400" i="22"/>
  <c r="G400" i="21"/>
  <c r="O400" i="19"/>
  <c r="I400" i="21"/>
  <c r="J454" i="28"/>
  <c r="G400" i="23"/>
  <c r="I400" i="22"/>
  <c r="D399" i="22"/>
  <c r="I399" i="23"/>
  <c r="BA399" i="1"/>
  <c r="H400" i="22"/>
  <c r="D454" i="28"/>
  <c r="N454" i="28" s="1"/>
  <c r="H399" i="23"/>
  <c r="J400" i="22"/>
  <c r="K454" i="28"/>
  <c r="AN399" i="1"/>
  <c r="B398" i="23"/>
  <c r="D399" i="21"/>
  <c r="H398" i="22"/>
  <c r="F399" i="23"/>
  <c r="H399" i="21"/>
  <c r="H453" i="28"/>
  <c r="N399" i="19"/>
  <c r="H399" i="22"/>
  <c r="N451" i="28"/>
  <c r="F398" i="23"/>
  <c r="L453" i="28"/>
  <c r="K399" i="21"/>
  <c r="K398" i="22"/>
  <c r="I398" i="23"/>
  <c r="K399" i="22"/>
  <c r="K453" i="28"/>
  <c r="J399" i="21"/>
  <c r="H398" i="23"/>
  <c r="J398" i="22"/>
  <c r="J399" i="22"/>
  <c r="G398" i="23"/>
  <c r="I399" i="22"/>
  <c r="J453" i="28"/>
  <c r="I399" i="21"/>
  <c r="I398" i="22"/>
  <c r="F398" i="22"/>
  <c r="F399" i="22"/>
  <c r="F453" i="28"/>
  <c r="F399" i="21"/>
  <c r="D398" i="23"/>
  <c r="K450" i="28"/>
  <c r="K396" i="22"/>
  <c r="AN396" i="1"/>
  <c r="AO396" i="1"/>
  <c r="J450" i="28"/>
  <c r="J398" i="21"/>
  <c r="K452" i="28"/>
  <c r="K451" i="28"/>
  <c r="F450" i="28"/>
  <c r="L452" i="28"/>
  <c r="I397" i="23"/>
  <c r="K397" i="22"/>
  <c r="L451" i="28"/>
  <c r="K397" i="21"/>
  <c r="K398" i="21"/>
  <c r="J397" i="22"/>
  <c r="B396" i="23"/>
  <c r="B450" i="28"/>
  <c r="E450" i="28"/>
  <c r="F397" i="21"/>
  <c r="F397" i="22"/>
  <c r="D397" i="23"/>
  <c r="F451" i="28"/>
  <c r="J397" i="21"/>
  <c r="I396" i="23"/>
  <c r="L450" i="28"/>
  <c r="F452" i="28"/>
  <c r="F398" i="21"/>
  <c r="H397" i="22"/>
  <c r="H451" i="28"/>
  <c r="H397" i="21"/>
  <c r="N397" i="19"/>
  <c r="F397" i="23"/>
  <c r="B397" i="21"/>
  <c r="I397" i="21"/>
  <c r="O398" i="19"/>
  <c r="J452" i="28"/>
  <c r="I398" i="21"/>
  <c r="B397" i="22"/>
  <c r="I397" i="22"/>
  <c r="H452" i="28"/>
  <c r="D450" i="28"/>
  <c r="I394" i="21"/>
  <c r="J447" i="28"/>
  <c r="I394" i="22"/>
  <c r="E396" i="21"/>
  <c r="E396" i="22"/>
  <c r="F395" i="23"/>
  <c r="N394" i="19"/>
  <c r="D395" i="21"/>
  <c r="K395" i="22"/>
  <c r="B395" i="23"/>
  <c r="D396" i="21"/>
  <c r="J396" i="21"/>
  <c r="H396" i="23"/>
  <c r="J396" i="22"/>
  <c r="O396" i="19"/>
  <c r="G396" i="23"/>
  <c r="I396" i="21"/>
  <c r="I396" i="22"/>
  <c r="K396" i="21"/>
  <c r="E395" i="23"/>
  <c r="I395" i="23"/>
  <c r="BA395" i="1"/>
  <c r="C395" i="23"/>
  <c r="B396" i="21"/>
  <c r="B396" i="22"/>
  <c r="D396" i="23"/>
  <c r="F396" i="22"/>
  <c r="F396" i="21"/>
  <c r="D395" i="23"/>
  <c r="H395" i="21"/>
  <c r="D448" i="28"/>
  <c r="N448" i="28" s="1"/>
  <c r="D395" i="22"/>
  <c r="H394" i="22"/>
  <c r="H394" i="21"/>
  <c r="G395" i="21"/>
  <c r="G448" i="28"/>
  <c r="J448" i="28"/>
  <c r="G395" i="23"/>
  <c r="I395" i="22"/>
  <c r="O395" i="19"/>
  <c r="I395" i="21"/>
  <c r="E395" i="22"/>
  <c r="E395" i="21"/>
  <c r="E448" i="28"/>
  <c r="H395" i="22"/>
  <c r="BA394" i="1"/>
  <c r="AN394" i="1"/>
  <c r="K395" i="21"/>
  <c r="H448" i="28"/>
  <c r="J395" i="21"/>
  <c r="K448" i="28"/>
  <c r="H395" i="23"/>
  <c r="J395" i="22"/>
  <c r="J394" i="22"/>
  <c r="B395" i="22"/>
  <c r="B448" i="28"/>
  <c r="M395" i="19"/>
  <c r="F395" i="22"/>
  <c r="F395" i="21"/>
  <c r="F448" i="28"/>
  <c r="L448" i="28"/>
  <c r="B395" i="21"/>
  <c r="K447" i="28"/>
  <c r="B394" i="21"/>
  <c r="H393" i="23"/>
  <c r="B394" i="22"/>
  <c r="H394" i="23"/>
  <c r="J394" i="21"/>
  <c r="F394" i="22"/>
  <c r="F394" i="21"/>
  <c r="F447" i="28"/>
  <c r="D394" i="23"/>
  <c r="AN393" i="1"/>
  <c r="AO393" i="1"/>
  <c r="BA393" i="1"/>
  <c r="E447" i="28"/>
  <c r="E394" i="21"/>
  <c r="D394" i="21"/>
  <c r="G394" i="23"/>
  <c r="D447" i="28"/>
  <c r="B394" i="23"/>
  <c r="C394" i="23"/>
  <c r="D394" i="22"/>
  <c r="E394" i="22"/>
  <c r="K394" i="21"/>
  <c r="L447" i="28"/>
  <c r="I394" i="23"/>
  <c r="K394" i="22"/>
  <c r="M394" i="19"/>
  <c r="E394" i="23"/>
  <c r="G394" i="22"/>
  <c r="G394" i="21"/>
  <c r="G447" i="28"/>
  <c r="F394" i="23"/>
  <c r="N393" i="19"/>
  <c r="B393" i="23"/>
  <c r="C393" i="23"/>
  <c r="G393" i="23"/>
  <c r="F393" i="23"/>
  <c r="M393" i="19"/>
  <c r="E393" i="23"/>
  <c r="I393" i="23"/>
  <c r="D393" i="23"/>
  <c r="B391" i="1"/>
  <c r="C391" i="1"/>
  <c r="C392" i="19" s="1"/>
  <c r="E391" i="1"/>
  <c r="G391" i="1"/>
  <c r="H391" i="1"/>
  <c r="AB391" i="1" s="1"/>
  <c r="I391" i="1"/>
  <c r="J391" i="1"/>
  <c r="K391" i="1"/>
  <c r="I392" i="19" s="1"/>
  <c r="I445" i="28" s="1"/>
  <c r="M391" i="1"/>
  <c r="N391" i="1"/>
  <c r="K392" i="19" s="1"/>
  <c r="O391" i="1"/>
  <c r="B390" i="1"/>
  <c r="B391" i="19" s="1"/>
  <c r="C390" i="1"/>
  <c r="C391" i="19" s="1"/>
  <c r="E390" i="1"/>
  <c r="D391" i="19" s="1"/>
  <c r="G390" i="1"/>
  <c r="H390" i="1"/>
  <c r="Q390" i="1" s="1"/>
  <c r="I390" i="1"/>
  <c r="J390" i="1"/>
  <c r="K390" i="1"/>
  <c r="I391" i="19" s="1"/>
  <c r="I444" i="28" s="1"/>
  <c r="M390" i="1"/>
  <c r="N390" i="1"/>
  <c r="Z390" i="1" s="1"/>
  <c r="O390" i="1"/>
  <c r="AC390" i="1" s="1"/>
  <c r="B389" i="1"/>
  <c r="B390" i="19" s="1"/>
  <c r="C389" i="1"/>
  <c r="C390" i="19" s="1"/>
  <c r="E389" i="1"/>
  <c r="D390" i="19" s="1"/>
  <c r="G389" i="1"/>
  <c r="H389" i="1"/>
  <c r="Q389" i="1" s="1"/>
  <c r="I389" i="1"/>
  <c r="G390" i="19" s="1"/>
  <c r="J389" i="1"/>
  <c r="K389" i="1"/>
  <c r="I390" i="19" s="1"/>
  <c r="I443" i="28" s="1"/>
  <c r="M389" i="1"/>
  <c r="J390" i="19" s="1"/>
  <c r="N389" i="1"/>
  <c r="Z389" i="1" s="1"/>
  <c r="O389" i="1"/>
  <c r="AC389" i="1" s="1"/>
  <c r="B388" i="1"/>
  <c r="B389" i="19" s="1"/>
  <c r="C388" i="1"/>
  <c r="C389" i="19" s="1"/>
  <c r="E388" i="1"/>
  <c r="D389" i="19" s="1"/>
  <c r="G388" i="1"/>
  <c r="H388" i="1"/>
  <c r="Q388" i="1" s="1"/>
  <c r="I388" i="1"/>
  <c r="G389" i="19" s="1"/>
  <c r="J388" i="1"/>
  <c r="K388" i="1"/>
  <c r="I389" i="19" s="1"/>
  <c r="I442" i="28" s="1"/>
  <c r="M388" i="1"/>
  <c r="J389" i="19" s="1"/>
  <c r="N388" i="1"/>
  <c r="K389" i="19" s="1"/>
  <c r="O388" i="1"/>
  <c r="L389" i="19" s="1"/>
  <c r="B387" i="1"/>
  <c r="C387" i="1"/>
  <c r="C388" i="19" s="1"/>
  <c r="E387" i="1"/>
  <c r="D388" i="19" s="1"/>
  <c r="G387" i="1"/>
  <c r="E388" i="19" s="1"/>
  <c r="H387" i="1"/>
  <c r="I387" i="1"/>
  <c r="J387" i="1"/>
  <c r="K387" i="1"/>
  <c r="I388" i="19" s="1"/>
  <c r="I440" i="28" s="1"/>
  <c r="M387" i="1"/>
  <c r="N387" i="1"/>
  <c r="Z387" i="1" s="1"/>
  <c r="O387" i="1"/>
  <c r="AC387" i="1" s="1"/>
  <c r="B386" i="1"/>
  <c r="B387" i="19" s="1"/>
  <c r="C386" i="1"/>
  <c r="C387" i="19" s="1"/>
  <c r="E386" i="1"/>
  <c r="G386" i="1"/>
  <c r="E387" i="19" s="1"/>
  <c r="H386" i="1"/>
  <c r="Q386" i="1" s="1"/>
  <c r="I386" i="1"/>
  <c r="J386" i="1"/>
  <c r="K386" i="1"/>
  <c r="I387" i="19" s="1"/>
  <c r="I439" i="28" s="1"/>
  <c r="M386" i="1"/>
  <c r="J387" i="19" s="1"/>
  <c r="N386" i="1"/>
  <c r="Z386" i="1" s="1"/>
  <c r="O386" i="1"/>
  <c r="AC386" i="1" s="1"/>
  <c r="B385" i="1"/>
  <c r="C385" i="1"/>
  <c r="C386" i="19" s="1"/>
  <c r="E385" i="1"/>
  <c r="G385" i="1"/>
  <c r="E386" i="19" s="1"/>
  <c r="H385" i="1"/>
  <c r="Q385" i="1" s="1"/>
  <c r="I385" i="1"/>
  <c r="G386" i="19" s="1"/>
  <c r="J385" i="1"/>
  <c r="K385" i="1"/>
  <c r="I386" i="19" s="1"/>
  <c r="I438" i="28" s="1"/>
  <c r="M385" i="1"/>
  <c r="AA385" i="1" s="1"/>
  <c r="N385" i="1"/>
  <c r="K386" i="19" s="1"/>
  <c r="O385" i="1"/>
  <c r="AC385" i="1" s="1"/>
  <c r="B384" i="1"/>
  <c r="B385" i="19" s="1"/>
  <c r="C384" i="1"/>
  <c r="C385" i="19" s="1"/>
  <c r="E384" i="1"/>
  <c r="D385" i="19" s="1"/>
  <c r="G384" i="1"/>
  <c r="H384" i="1"/>
  <c r="Q384" i="1" s="1"/>
  <c r="I384" i="1"/>
  <c r="G385" i="19" s="1"/>
  <c r="J384" i="1"/>
  <c r="K384" i="1"/>
  <c r="I385" i="19" s="1"/>
  <c r="I437" i="28" s="1"/>
  <c r="M384" i="1"/>
  <c r="J385" i="19" s="1"/>
  <c r="N384" i="1"/>
  <c r="K385" i="19" s="1"/>
  <c r="O384" i="1"/>
  <c r="AC384" i="1" s="1"/>
  <c r="B383" i="1"/>
  <c r="C383" i="1"/>
  <c r="C384" i="19" s="1"/>
  <c r="E383" i="1"/>
  <c r="G383" i="1"/>
  <c r="H383" i="1"/>
  <c r="Q383" i="1" s="1"/>
  <c r="I383" i="1"/>
  <c r="G384" i="19" s="1"/>
  <c r="J383" i="1"/>
  <c r="H384" i="19" s="1"/>
  <c r="K383" i="1"/>
  <c r="I384" i="19" s="1"/>
  <c r="I436" i="28" s="1"/>
  <c r="M383" i="1"/>
  <c r="N383" i="1"/>
  <c r="O383" i="1"/>
  <c r="AC383" i="1" s="1"/>
  <c r="B382" i="1"/>
  <c r="B383" i="19" s="1"/>
  <c r="C382" i="1"/>
  <c r="C383" i="19" s="1"/>
  <c r="E382" i="1"/>
  <c r="G382" i="1"/>
  <c r="H382" i="1"/>
  <c r="Q382" i="1" s="1"/>
  <c r="I382" i="1"/>
  <c r="G383" i="19" s="1"/>
  <c r="J382" i="1"/>
  <c r="K382" i="1"/>
  <c r="I383" i="19" s="1"/>
  <c r="I435" i="28" s="1"/>
  <c r="M382" i="1"/>
  <c r="AA382" i="1" s="1"/>
  <c r="N382" i="1"/>
  <c r="Z382" i="1" s="1"/>
  <c r="O382" i="1"/>
  <c r="AC382" i="1" s="1"/>
  <c r="G457" i="28" l="1"/>
  <c r="D465" i="28"/>
  <c r="N458" i="28"/>
  <c r="M458" i="28"/>
  <c r="N456" i="28"/>
  <c r="E457" i="28"/>
  <c r="B457" i="28"/>
  <c r="H457" i="28"/>
  <c r="F457" i="28"/>
  <c r="D457" i="28"/>
  <c r="L457" i="28"/>
  <c r="N453" i="28"/>
  <c r="K457" i="28"/>
  <c r="N455" i="28"/>
  <c r="M455" i="28"/>
  <c r="J457" i="28"/>
  <c r="M452" i="28"/>
  <c r="M454" i="28"/>
  <c r="N450" i="28"/>
  <c r="M450" i="28"/>
  <c r="BH391" i="1"/>
  <c r="M448" i="28"/>
  <c r="BI391" i="1"/>
  <c r="AI391" i="1"/>
  <c r="I449" i="28"/>
  <c r="AF389" i="1"/>
  <c r="AO389" i="1" s="1"/>
  <c r="L391" i="19"/>
  <c r="AU391" i="1"/>
  <c r="M447" i="28"/>
  <c r="N447" i="28"/>
  <c r="BG390" i="1"/>
  <c r="BJ391" i="1"/>
  <c r="AV392" i="1"/>
  <c r="AJ392" i="1"/>
  <c r="B392" i="19"/>
  <c r="AE392" i="1"/>
  <c r="AQ392" i="1"/>
  <c r="R389" i="1"/>
  <c r="AE390" i="1"/>
  <c r="F392" i="19"/>
  <c r="AT392" i="1"/>
  <c r="AH392" i="1"/>
  <c r="AS389" i="1"/>
  <c r="E392" i="19"/>
  <c r="AS392" i="1"/>
  <c r="AG392" i="1"/>
  <c r="AC391" i="1"/>
  <c r="AX392" i="1"/>
  <c r="AL392" i="1"/>
  <c r="AZ391" i="1"/>
  <c r="AF392" i="1"/>
  <c r="AR392" i="1"/>
  <c r="C392" i="21"/>
  <c r="C446" i="28"/>
  <c r="C393" i="22"/>
  <c r="C393" i="21"/>
  <c r="AV391" i="1"/>
  <c r="AE391" i="1"/>
  <c r="Z391" i="1"/>
  <c r="AW392" i="1"/>
  <c r="AK392" i="1"/>
  <c r="K446" i="28"/>
  <c r="J393" i="21"/>
  <c r="J393" i="22"/>
  <c r="H392" i="19"/>
  <c r="AI392" i="1"/>
  <c r="AU392" i="1"/>
  <c r="AT391" i="1"/>
  <c r="Q391" i="1"/>
  <c r="R391" i="1" s="1"/>
  <c r="J392" i="19"/>
  <c r="C445" i="28"/>
  <c r="AX390" i="1"/>
  <c r="BG391" i="1"/>
  <c r="AH391" i="1"/>
  <c r="AQ391" i="1"/>
  <c r="G392" i="19"/>
  <c r="C392" i="22"/>
  <c r="AS390" i="1"/>
  <c r="BG389" i="1"/>
  <c r="L390" i="19"/>
  <c r="AW390" i="1"/>
  <c r="AI390" i="1"/>
  <c r="K391" i="19"/>
  <c r="AX391" i="1"/>
  <c r="AG391" i="1"/>
  <c r="D391" i="21"/>
  <c r="AS391" i="1"/>
  <c r="AI388" i="1"/>
  <c r="AX389" i="1"/>
  <c r="K390" i="19"/>
  <c r="AV390" i="1"/>
  <c r="BH390" i="1"/>
  <c r="J391" i="19"/>
  <c r="AW391" i="1"/>
  <c r="AF391" i="1"/>
  <c r="AO391" i="1" s="1"/>
  <c r="AW389" i="1"/>
  <c r="AG390" i="1"/>
  <c r="R390" i="1"/>
  <c r="E391" i="19"/>
  <c r="L392" i="19"/>
  <c r="D392" i="19"/>
  <c r="J443" i="28"/>
  <c r="B443" i="28"/>
  <c r="B444" i="28"/>
  <c r="BF391" i="1"/>
  <c r="BE391" i="1"/>
  <c r="AL391" i="1"/>
  <c r="BD391" i="1"/>
  <c r="AK391" i="1"/>
  <c r="BC391" i="1"/>
  <c r="AJ391" i="1"/>
  <c r="AA391" i="1"/>
  <c r="BB391" i="1"/>
  <c r="AR391" i="1"/>
  <c r="C444" i="28"/>
  <c r="AB388" i="1"/>
  <c r="AG389" i="1"/>
  <c r="AB390" i="1"/>
  <c r="C391" i="21"/>
  <c r="AU390" i="1"/>
  <c r="AZ390" i="1"/>
  <c r="H391" i="19"/>
  <c r="B391" i="21"/>
  <c r="D391" i="22"/>
  <c r="C390" i="21"/>
  <c r="G391" i="19"/>
  <c r="C391" i="22"/>
  <c r="C391" i="23"/>
  <c r="AT388" i="1"/>
  <c r="AT390" i="1"/>
  <c r="BJ389" i="1"/>
  <c r="AE389" i="1"/>
  <c r="BJ390" i="1"/>
  <c r="AQ390" i="1"/>
  <c r="F391" i="19"/>
  <c r="B391" i="22"/>
  <c r="B391" i="23"/>
  <c r="BI390" i="1"/>
  <c r="AI389" i="1"/>
  <c r="AH390" i="1"/>
  <c r="D444" i="28"/>
  <c r="D443" i="28"/>
  <c r="C443" i="28"/>
  <c r="D390" i="21"/>
  <c r="BE390" i="1"/>
  <c r="BD390" i="1"/>
  <c r="AK390" i="1"/>
  <c r="BC390" i="1"/>
  <c r="AJ390" i="1"/>
  <c r="AA390" i="1"/>
  <c r="AF390" i="1"/>
  <c r="BF390" i="1"/>
  <c r="AL390" i="1"/>
  <c r="BB390" i="1"/>
  <c r="AR390" i="1"/>
  <c r="G390" i="22"/>
  <c r="G390" i="21"/>
  <c r="G443" i="28"/>
  <c r="E390" i="23"/>
  <c r="BB388" i="1"/>
  <c r="AL388" i="1"/>
  <c r="AU388" i="1"/>
  <c r="H389" i="19"/>
  <c r="AV389" i="1"/>
  <c r="AZ389" i="1"/>
  <c r="H390" i="19"/>
  <c r="B390" i="21"/>
  <c r="D390" i="22"/>
  <c r="AU389" i="1"/>
  <c r="I390" i="21"/>
  <c r="C390" i="22"/>
  <c r="C390" i="23"/>
  <c r="F389" i="19"/>
  <c r="AQ389" i="1"/>
  <c r="F390" i="19"/>
  <c r="B390" i="22"/>
  <c r="B390" i="23"/>
  <c r="Z388" i="1"/>
  <c r="AS388" i="1"/>
  <c r="BI389" i="1"/>
  <c r="E390" i="19"/>
  <c r="I390" i="22"/>
  <c r="BH389" i="1"/>
  <c r="AH389" i="1"/>
  <c r="G390" i="23"/>
  <c r="BE389" i="1"/>
  <c r="AL389" i="1"/>
  <c r="AK389" i="1"/>
  <c r="AB389" i="1"/>
  <c r="BC389" i="1"/>
  <c r="AT389" i="1"/>
  <c r="AJ389" i="1"/>
  <c r="AA389" i="1"/>
  <c r="BF389" i="1"/>
  <c r="BD389" i="1"/>
  <c r="BB389" i="1"/>
  <c r="AR389" i="1"/>
  <c r="D442" i="28"/>
  <c r="B389" i="23"/>
  <c r="C389" i="23"/>
  <c r="D389" i="22"/>
  <c r="E389" i="23"/>
  <c r="D389" i="21"/>
  <c r="I389" i="23"/>
  <c r="G389" i="23"/>
  <c r="H389" i="23"/>
  <c r="C442" i="28"/>
  <c r="C389" i="21"/>
  <c r="C389" i="22"/>
  <c r="AX388" i="1"/>
  <c r="BD388" i="1"/>
  <c r="AR388" i="1"/>
  <c r="AC388" i="1"/>
  <c r="C388" i="23"/>
  <c r="BC388" i="1"/>
  <c r="R388" i="1"/>
  <c r="AK388" i="1"/>
  <c r="AW388" i="1"/>
  <c r="BG388" i="1"/>
  <c r="AH388" i="1"/>
  <c r="BJ388" i="1"/>
  <c r="AE388" i="1"/>
  <c r="BI388" i="1"/>
  <c r="BF388" i="1"/>
  <c r="AG388" i="1"/>
  <c r="E389" i="19"/>
  <c r="BE388" i="1"/>
  <c r="AF388" i="1"/>
  <c r="AO388" i="1" s="1"/>
  <c r="BH388" i="1"/>
  <c r="AJ388" i="1"/>
  <c r="AA388" i="1"/>
  <c r="AV388" i="1"/>
  <c r="AZ388" i="1"/>
  <c r="AQ388" i="1"/>
  <c r="R386" i="1"/>
  <c r="BJ387" i="1"/>
  <c r="K387" i="19"/>
  <c r="AE387" i="1"/>
  <c r="BD387" i="1"/>
  <c r="BB387" i="1"/>
  <c r="BG387" i="1"/>
  <c r="F388" i="19"/>
  <c r="Z384" i="1"/>
  <c r="AF387" i="1"/>
  <c r="BH387" i="1"/>
  <c r="AB387" i="1"/>
  <c r="BI386" i="1"/>
  <c r="Q387" i="1"/>
  <c r="R387" i="1" s="1"/>
  <c r="BH386" i="1"/>
  <c r="BC387" i="1"/>
  <c r="AS387" i="1"/>
  <c r="E388" i="22"/>
  <c r="E440" i="28"/>
  <c r="AW385" i="1"/>
  <c r="AH387" i="1"/>
  <c r="L388" i="19"/>
  <c r="AG387" i="1"/>
  <c r="BI387" i="1"/>
  <c r="G388" i="19"/>
  <c r="AQ385" i="1"/>
  <c r="AX387" i="1"/>
  <c r="AT387" i="1"/>
  <c r="C388" i="22"/>
  <c r="C388" i="21"/>
  <c r="C440" i="28"/>
  <c r="K388" i="19"/>
  <c r="E388" i="21"/>
  <c r="AG383" i="1"/>
  <c r="AI386" i="1"/>
  <c r="AX386" i="1"/>
  <c r="AW387" i="1"/>
  <c r="AK387" i="1"/>
  <c r="AA387" i="1"/>
  <c r="J388" i="19"/>
  <c r="B388" i="19"/>
  <c r="H387" i="19"/>
  <c r="AQ387" i="1"/>
  <c r="AZ387" i="1"/>
  <c r="AS384" i="1"/>
  <c r="AV387" i="1"/>
  <c r="AJ387" i="1"/>
  <c r="BF387" i="1"/>
  <c r="AU387" i="1"/>
  <c r="AI387" i="1"/>
  <c r="BE387" i="1"/>
  <c r="H388" i="19"/>
  <c r="AR387" i="1"/>
  <c r="AL387" i="1"/>
  <c r="B386" i="19"/>
  <c r="AH386" i="1"/>
  <c r="AV385" i="1"/>
  <c r="AG386" i="1"/>
  <c r="AZ386" i="1"/>
  <c r="AA384" i="1"/>
  <c r="R384" i="1"/>
  <c r="K438" i="28"/>
  <c r="C438" i="28"/>
  <c r="E387" i="22"/>
  <c r="E387" i="21"/>
  <c r="E439" i="28"/>
  <c r="C387" i="21"/>
  <c r="AJ385" i="1"/>
  <c r="J386" i="19"/>
  <c r="AI385" i="1"/>
  <c r="AW386" i="1"/>
  <c r="G387" i="19"/>
  <c r="C387" i="22"/>
  <c r="AW384" i="1"/>
  <c r="H386" i="19"/>
  <c r="AU386" i="1"/>
  <c r="BJ386" i="1"/>
  <c r="AQ386" i="1"/>
  <c r="F387" i="19"/>
  <c r="AJ383" i="1"/>
  <c r="AZ383" i="1"/>
  <c r="BD384" i="1"/>
  <c r="H385" i="19"/>
  <c r="Z385" i="1"/>
  <c r="AS386" i="1"/>
  <c r="AU384" i="1"/>
  <c r="G386" i="22"/>
  <c r="BE385" i="1"/>
  <c r="L387" i="19"/>
  <c r="D387" i="19"/>
  <c r="C439" i="28"/>
  <c r="O387" i="19"/>
  <c r="AK385" i="1"/>
  <c r="BG386" i="1"/>
  <c r="AE386" i="1"/>
  <c r="C386" i="21"/>
  <c r="BE386" i="1"/>
  <c r="AV386" i="1"/>
  <c r="AL386" i="1"/>
  <c r="BD386" i="1"/>
  <c r="AK386" i="1"/>
  <c r="AB386" i="1"/>
  <c r="BC386" i="1"/>
  <c r="AT386" i="1"/>
  <c r="AJ386" i="1"/>
  <c r="AA386" i="1"/>
  <c r="BB386" i="1"/>
  <c r="AF386" i="1"/>
  <c r="BF386" i="1"/>
  <c r="AR386" i="1"/>
  <c r="K384" i="19"/>
  <c r="BJ385" i="1"/>
  <c r="AH385" i="1"/>
  <c r="J386" i="21"/>
  <c r="BI385" i="1"/>
  <c r="AU385" i="1"/>
  <c r="AG385" i="1"/>
  <c r="M386" i="19"/>
  <c r="C386" i="22"/>
  <c r="G438" i="28"/>
  <c r="AV383" i="1"/>
  <c r="BF384" i="1"/>
  <c r="BG385" i="1"/>
  <c r="AS385" i="1"/>
  <c r="AF385" i="1"/>
  <c r="F386" i="19"/>
  <c r="J386" i="22"/>
  <c r="BI382" i="1"/>
  <c r="BE384" i="1"/>
  <c r="BD385" i="1"/>
  <c r="AR385" i="1"/>
  <c r="AE385" i="1"/>
  <c r="G386" i="21"/>
  <c r="Z383" i="1"/>
  <c r="BB385" i="1"/>
  <c r="AB385" i="1"/>
  <c r="BH385" i="1"/>
  <c r="L386" i="19"/>
  <c r="D386" i="19"/>
  <c r="C384" i="22"/>
  <c r="R385" i="1"/>
  <c r="AK384" i="1"/>
  <c r="AX385" i="1"/>
  <c r="BC385" i="1"/>
  <c r="AT385" i="1"/>
  <c r="AZ385" i="1"/>
  <c r="BF385" i="1"/>
  <c r="AL385" i="1"/>
  <c r="H385" i="23"/>
  <c r="B385" i="23"/>
  <c r="C385" i="23"/>
  <c r="C437" i="28"/>
  <c r="C385" i="22"/>
  <c r="C385" i="21"/>
  <c r="G385" i="22"/>
  <c r="G385" i="21"/>
  <c r="G437" i="28"/>
  <c r="E385" i="23"/>
  <c r="AV384" i="1"/>
  <c r="AJ384" i="1"/>
  <c r="K383" i="19"/>
  <c r="J383" i="19"/>
  <c r="AE383" i="1"/>
  <c r="BB384" i="1"/>
  <c r="AR384" i="1"/>
  <c r="AH384" i="1"/>
  <c r="B384" i="19"/>
  <c r="AQ384" i="1"/>
  <c r="AG384" i="1"/>
  <c r="F385" i="19"/>
  <c r="AS383" i="1"/>
  <c r="BJ384" i="1"/>
  <c r="AZ384" i="1"/>
  <c r="AF384" i="1"/>
  <c r="E385" i="19"/>
  <c r="AQ383" i="1"/>
  <c r="AI384" i="1"/>
  <c r="AA383" i="1"/>
  <c r="BJ383" i="1"/>
  <c r="BI384" i="1"/>
  <c r="AX384" i="1"/>
  <c r="AE384" i="1"/>
  <c r="L385" i="19"/>
  <c r="J384" i="19"/>
  <c r="AZ382" i="1"/>
  <c r="BG384" i="1"/>
  <c r="AL384" i="1"/>
  <c r="BH384" i="1"/>
  <c r="G385" i="23"/>
  <c r="AB384" i="1"/>
  <c r="BC384" i="1"/>
  <c r="AT384" i="1"/>
  <c r="AR383" i="1"/>
  <c r="AK383" i="1"/>
  <c r="BE383" i="1"/>
  <c r="R382" i="1"/>
  <c r="H383" i="19"/>
  <c r="AX383" i="1"/>
  <c r="R383" i="1"/>
  <c r="BB383" i="1"/>
  <c r="BG382" i="1"/>
  <c r="AW383" i="1"/>
  <c r="AH383" i="1"/>
  <c r="F384" i="19"/>
  <c r="E384" i="19"/>
  <c r="D384" i="19"/>
  <c r="AT383" i="1"/>
  <c r="AI383" i="1"/>
  <c r="L384" i="19"/>
  <c r="AB383" i="1"/>
  <c r="BH383" i="1"/>
  <c r="C436" i="28"/>
  <c r="C384" i="21"/>
  <c r="G436" i="28"/>
  <c r="G384" i="21"/>
  <c r="G384" i="22"/>
  <c r="BD383" i="1"/>
  <c r="AU383" i="1"/>
  <c r="BI383" i="1"/>
  <c r="BC383" i="1"/>
  <c r="BG383" i="1"/>
  <c r="AF383" i="1"/>
  <c r="BF383" i="1"/>
  <c r="AL383" i="1"/>
  <c r="F383" i="19"/>
  <c r="BJ382" i="1"/>
  <c r="E383" i="19"/>
  <c r="BH382" i="1"/>
  <c r="L383" i="19"/>
  <c r="D383" i="19"/>
  <c r="BF382" i="1"/>
  <c r="BE382" i="1"/>
  <c r="BD382" i="1"/>
  <c r="AB382" i="1"/>
  <c r="BC382" i="1"/>
  <c r="BB382" i="1"/>
  <c r="B381" i="1"/>
  <c r="C381" i="1"/>
  <c r="C382" i="19" s="1"/>
  <c r="C383" i="22" s="1"/>
  <c r="E381" i="1"/>
  <c r="AR382" i="1" s="1"/>
  <c r="G381" i="1"/>
  <c r="E382" i="19" s="1"/>
  <c r="H381" i="1"/>
  <c r="AB381" i="1" s="1"/>
  <c r="I381" i="1"/>
  <c r="G382" i="19" s="1"/>
  <c r="J381" i="1"/>
  <c r="K381" i="1"/>
  <c r="I382" i="19" s="1"/>
  <c r="I434" i="28" s="1"/>
  <c r="I441" i="28" s="1"/>
  <c r="M381" i="1"/>
  <c r="AJ382" i="1" s="1"/>
  <c r="N381" i="1"/>
  <c r="Z381" i="1" s="1"/>
  <c r="O381" i="1"/>
  <c r="AL382" i="1" s="1"/>
  <c r="B380" i="1"/>
  <c r="C380" i="1"/>
  <c r="C381" i="19" s="1"/>
  <c r="E380" i="1"/>
  <c r="D381" i="19" s="1"/>
  <c r="G380" i="1"/>
  <c r="H380" i="1"/>
  <c r="Q380" i="1" s="1"/>
  <c r="I380" i="1"/>
  <c r="G381" i="19" s="1"/>
  <c r="J380" i="1"/>
  <c r="H381" i="19" s="1"/>
  <c r="K380" i="1"/>
  <c r="I381" i="19" s="1"/>
  <c r="I432" i="28" s="1"/>
  <c r="M380" i="1"/>
  <c r="N380" i="1"/>
  <c r="O380" i="1"/>
  <c r="B389" i="21" l="1"/>
  <c r="K445" i="28"/>
  <c r="B445" i="28"/>
  <c r="I391" i="23"/>
  <c r="J437" i="28"/>
  <c r="I389" i="22"/>
  <c r="K442" i="28"/>
  <c r="O389" i="19"/>
  <c r="J390" i="21"/>
  <c r="M385" i="19"/>
  <c r="B436" i="28"/>
  <c r="K437" i="28"/>
  <c r="B439" i="28"/>
  <c r="C384" i="23"/>
  <c r="I388" i="23"/>
  <c r="L443" i="28"/>
  <c r="N384" i="19"/>
  <c r="H384" i="22"/>
  <c r="J439" i="28"/>
  <c r="H386" i="23"/>
  <c r="F385" i="23"/>
  <c r="N386" i="19"/>
  <c r="K439" i="28"/>
  <c r="D389" i="23"/>
  <c r="G391" i="23"/>
  <c r="D440" i="28"/>
  <c r="N440" i="28" s="1"/>
  <c r="N387" i="19"/>
  <c r="H390" i="23"/>
  <c r="J390" i="22"/>
  <c r="N465" i="28"/>
  <c r="M465" i="28"/>
  <c r="M457" i="28"/>
  <c r="N457" i="28"/>
  <c r="E445" i="28"/>
  <c r="BG380" i="1"/>
  <c r="B392" i="21"/>
  <c r="AN389" i="1"/>
  <c r="C449" i="28"/>
  <c r="N392" i="19"/>
  <c r="AN392" i="1"/>
  <c r="H392" i="22"/>
  <c r="B392" i="22"/>
  <c r="E391" i="21"/>
  <c r="M443" i="28"/>
  <c r="K390" i="22"/>
  <c r="I391" i="22"/>
  <c r="F392" i="22"/>
  <c r="E446" i="28"/>
  <c r="E393" i="21"/>
  <c r="E393" i="22"/>
  <c r="E391" i="22"/>
  <c r="AO392" i="1"/>
  <c r="BA392" i="1"/>
  <c r="B393" i="21"/>
  <c r="B446" i="28"/>
  <c r="B393" i="22"/>
  <c r="O391" i="19"/>
  <c r="I393" i="22"/>
  <c r="I393" i="21"/>
  <c r="J446" i="28"/>
  <c r="D392" i="23"/>
  <c r="D446" i="28"/>
  <c r="D393" i="22"/>
  <c r="D393" i="21"/>
  <c r="H446" i="28"/>
  <c r="H393" i="22"/>
  <c r="H393" i="21"/>
  <c r="L446" i="28"/>
  <c r="K393" i="21"/>
  <c r="K393" i="22"/>
  <c r="G393" i="21"/>
  <c r="G446" i="28"/>
  <c r="G393" i="22"/>
  <c r="F393" i="21"/>
  <c r="F393" i="22"/>
  <c r="F446" i="28"/>
  <c r="K390" i="21"/>
  <c r="H391" i="23"/>
  <c r="J391" i="22"/>
  <c r="J391" i="21"/>
  <c r="J392" i="21"/>
  <c r="J392" i="22"/>
  <c r="K443" i="28"/>
  <c r="F392" i="21"/>
  <c r="I391" i="21"/>
  <c r="J444" i="28"/>
  <c r="F445" i="28"/>
  <c r="AN391" i="1"/>
  <c r="D445" i="28"/>
  <c r="B392" i="23"/>
  <c r="C392" i="23"/>
  <c r="D392" i="22"/>
  <c r="D392" i="21"/>
  <c r="I390" i="23"/>
  <c r="BA389" i="1"/>
  <c r="I392" i="23"/>
  <c r="K392" i="21"/>
  <c r="L445" i="28"/>
  <c r="K392" i="22"/>
  <c r="E392" i="22"/>
  <c r="F392" i="23"/>
  <c r="K391" i="21"/>
  <c r="L444" i="28"/>
  <c r="G392" i="21"/>
  <c r="M392" i="19"/>
  <c r="G392" i="22"/>
  <c r="G445" i="28"/>
  <c r="E392" i="23"/>
  <c r="O392" i="19"/>
  <c r="I392" i="22"/>
  <c r="G392" i="23"/>
  <c r="I392" i="21"/>
  <c r="J445" i="28"/>
  <c r="E392" i="21"/>
  <c r="H445" i="28"/>
  <c r="BA391" i="1"/>
  <c r="K444" i="28"/>
  <c r="H392" i="23"/>
  <c r="H392" i="21"/>
  <c r="K391" i="22"/>
  <c r="E444" i="28"/>
  <c r="F391" i="22"/>
  <c r="F391" i="21"/>
  <c r="F444" i="28"/>
  <c r="D391" i="23"/>
  <c r="F391" i="23"/>
  <c r="H391" i="22"/>
  <c r="N391" i="19"/>
  <c r="H391" i="21"/>
  <c r="H444" i="28"/>
  <c r="M444" i="28"/>
  <c r="N444" i="28"/>
  <c r="M391" i="19"/>
  <c r="G391" i="22"/>
  <c r="G391" i="21"/>
  <c r="G444" i="28"/>
  <c r="E391" i="23"/>
  <c r="N389" i="19"/>
  <c r="N443" i="28"/>
  <c r="AO390" i="1"/>
  <c r="BA390" i="1"/>
  <c r="AN390" i="1"/>
  <c r="H442" i="28"/>
  <c r="F389" i="23"/>
  <c r="F390" i="21"/>
  <c r="F443" i="28"/>
  <c r="F390" i="22"/>
  <c r="D390" i="23"/>
  <c r="AN388" i="1"/>
  <c r="O390" i="19"/>
  <c r="E390" i="21"/>
  <c r="E443" i="28"/>
  <c r="E390" i="22"/>
  <c r="N390" i="19"/>
  <c r="H390" i="22"/>
  <c r="H390" i="21"/>
  <c r="H443" i="28"/>
  <c r="F390" i="23"/>
  <c r="M389" i="19"/>
  <c r="N442" i="28"/>
  <c r="M390" i="19"/>
  <c r="M388" i="19"/>
  <c r="G442" i="28"/>
  <c r="H389" i="22"/>
  <c r="D388" i="23"/>
  <c r="F389" i="21"/>
  <c r="F442" i="28"/>
  <c r="J389" i="21"/>
  <c r="G389" i="22"/>
  <c r="J389" i="22"/>
  <c r="K389" i="22"/>
  <c r="H389" i="21"/>
  <c r="F389" i="22"/>
  <c r="L442" i="28"/>
  <c r="J442" i="28"/>
  <c r="K389" i="21"/>
  <c r="B389" i="22"/>
  <c r="BA388" i="1"/>
  <c r="G389" i="21"/>
  <c r="I389" i="21"/>
  <c r="B442" i="28"/>
  <c r="E389" i="21"/>
  <c r="E442" i="28"/>
  <c r="E389" i="22"/>
  <c r="J385" i="22"/>
  <c r="F440" i="28"/>
  <c r="J385" i="21"/>
  <c r="J387" i="21"/>
  <c r="L440" i="28"/>
  <c r="H385" i="21"/>
  <c r="J387" i="22"/>
  <c r="AN387" i="1"/>
  <c r="K436" i="28"/>
  <c r="B387" i="21"/>
  <c r="E388" i="23"/>
  <c r="K388" i="21"/>
  <c r="G388" i="21"/>
  <c r="BA387" i="1"/>
  <c r="AO387" i="1"/>
  <c r="B386" i="22"/>
  <c r="H385" i="22"/>
  <c r="O386" i="19"/>
  <c r="I386" i="21"/>
  <c r="D388" i="22"/>
  <c r="D388" i="21"/>
  <c r="H387" i="23"/>
  <c r="N388" i="19"/>
  <c r="H440" i="28"/>
  <c r="F388" i="23"/>
  <c r="H388" i="22"/>
  <c r="H388" i="21"/>
  <c r="B388" i="21"/>
  <c r="B388" i="23"/>
  <c r="B440" i="28"/>
  <c r="B388" i="22"/>
  <c r="G388" i="22"/>
  <c r="F388" i="22"/>
  <c r="I388" i="21"/>
  <c r="I388" i="22"/>
  <c r="O388" i="19"/>
  <c r="J440" i="28"/>
  <c r="G388" i="23"/>
  <c r="K388" i="22"/>
  <c r="B438" i="28"/>
  <c r="H439" i="28"/>
  <c r="J388" i="21"/>
  <c r="K440" i="28"/>
  <c r="H388" i="23"/>
  <c r="J388" i="22"/>
  <c r="G440" i="28"/>
  <c r="F388" i="21"/>
  <c r="I384" i="21"/>
  <c r="H387" i="22"/>
  <c r="B387" i="22"/>
  <c r="H437" i="28"/>
  <c r="H438" i="28"/>
  <c r="H386" i="21"/>
  <c r="B386" i="21"/>
  <c r="H387" i="21"/>
  <c r="J438" i="28"/>
  <c r="I387" i="21"/>
  <c r="F387" i="22"/>
  <c r="F387" i="21"/>
  <c r="F439" i="28"/>
  <c r="D387" i="23"/>
  <c r="M387" i="19"/>
  <c r="E387" i="23"/>
  <c r="G387" i="21"/>
  <c r="G439" i="28"/>
  <c r="G387" i="22"/>
  <c r="I386" i="22"/>
  <c r="F387" i="23"/>
  <c r="D387" i="21"/>
  <c r="D439" i="28"/>
  <c r="B387" i="23"/>
  <c r="C387" i="23"/>
  <c r="D387" i="22"/>
  <c r="G387" i="23"/>
  <c r="G386" i="23"/>
  <c r="K387" i="21"/>
  <c r="L439" i="28"/>
  <c r="I387" i="23"/>
  <c r="K387" i="22"/>
  <c r="H386" i="22"/>
  <c r="I387" i="22"/>
  <c r="I384" i="22"/>
  <c r="O383" i="19"/>
  <c r="J436" i="28"/>
  <c r="BA386" i="1"/>
  <c r="AN386" i="1"/>
  <c r="AO386" i="1"/>
  <c r="K386" i="21"/>
  <c r="L438" i="28"/>
  <c r="I386" i="23"/>
  <c r="K386" i="22"/>
  <c r="F386" i="22"/>
  <c r="F386" i="21"/>
  <c r="F438" i="28"/>
  <c r="D386" i="23"/>
  <c r="AN385" i="1"/>
  <c r="BA385" i="1"/>
  <c r="B437" i="28"/>
  <c r="E438" i="28"/>
  <c r="B384" i="22"/>
  <c r="AO385" i="1"/>
  <c r="E386" i="22"/>
  <c r="J384" i="22"/>
  <c r="B385" i="21"/>
  <c r="E386" i="21"/>
  <c r="F386" i="23"/>
  <c r="D386" i="21"/>
  <c r="E386" i="23"/>
  <c r="D438" i="28"/>
  <c r="B386" i="23"/>
  <c r="C386" i="23"/>
  <c r="D386" i="22"/>
  <c r="O384" i="19"/>
  <c r="B385" i="22"/>
  <c r="B384" i="21"/>
  <c r="L437" i="28"/>
  <c r="I385" i="23"/>
  <c r="K385" i="22"/>
  <c r="K385" i="21"/>
  <c r="D437" i="28"/>
  <c r="AO384" i="1"/>
  <c r="BA384" i="1"/>
  <c r="J384" i="21"/>
  <c r="I385" i="21"/>
  <c r="D385" i="22"/>
  <c r="K384" i="22"/>
  <c r="AN384" i="1"/>
  <c r="I385" i="22"/>
  <c r="D385" i="21"/>
  <c r="N385" i="19"/>
  <c r="E385" i="21"/>
  <c r="E437" i="28"/>
  <c r="E385" i="22"/>
  <c r="F385" i="21"/>
  <c r="D385" i="23"/>
  <c r="F437" i="28"/>
  <c r="F385" i="22"/>
  <c r="O385" i="19"/>
  <c r="G384" i="23"/>
  <c r="D384" i="23"/>
  <c r="H436" i="28"/>
  <c r="H384" i="21"/>
  <c r="E384" i="23"/>
  <c r="I384" i="23"/>
  <c r="H384" i="23"/>
  <c r="D436" i="28"/>
  <c r="AJ381" i="1"/>
  <c r="F384" i="22"/>
  <c r="B384" i="23"/>
  <c r="D384" i="22"/>
  <c r="F384" i="23"/>
  <c r="M384" i="19"/>
  <c r="AE381" i="1"/>
  <c r="F436" i="28"/>
  <c r="E384" i="22"/>
  <c r="E436" i="28"/>
  <c r="K384" i="21"/>
  <c r="H383" i="23"/>
  <c r="D384" i="21"/>
  <c r="E384" i="21"/>
  <c r="F384" i="21"/>
  <c r="L436" i="28"/>
  <c r="N383" i="19"/>
  <c r="C383" i="21"/>
  <c r="AO383" i="1"/>
  <c r="BA383" i="1"/>
  <c r="AN383" i="1"/>
  <c r="G435" i="28"/>
  <c r="G383" i="22"/>
  <c r="G383" i="21"/>
  <c r="I383" i="23"/>
  <c r="D383" i="23"/>
  <c r="C435" i="28"/>
  <c r="AK381" i="1"/>
  <c r="AW382" i="1"/>
  <c r="E435" i="28"/>
  <c r="E383" i="22"/>
  <c r="E383" i="21"/>
  <c r="AL381" i="1"/>
  <c r="AX382" i="1"/>
  <c r="BC381" i="1"/>
  <c r="AH382" i="1"/>
  <c r="B382" i="19"/>
  <c r="AE382" i="1"/>
  <c r="AT381" i="1"/>
  <c r="M383" i="19"/>
  <c r="D382" i="19"/>
  <c r="AF382" i="1"/>
  <c r="AS382" i="1"/>
  <c r="J382" i="19"/>
  <c r="AV382" i="1"/>
  <c r="AT382" i="1"/>
  <c r="AS381" i="1"/>
  <c r="AI382" i="1"/>
  <c r="AU382" i="1"/>
  <c r="H382" i="19"/>
  <c r="AQ382" i="1"/>
  <c r="AG382" i="1"/>
  <c r="AR381" i="1"/>
  <c r="AK382" i="1"/>
  <c r="B383" i="23"/>
  <c r="C383" i="23"/>
  <c r="E383" i="23"/>
  <c r="F383" i="23"/>
  <c r="G383" i="23"/>
  <c r="G434" i="28"/>
  <c r="C382" i="22"/>
  <c r="C434" i="28"/>
  <c r="C382" i="21"/>
  <c r="BB381" i="1"/>
  <c r="AH381" i="1"/>
  <c r="Q381" i="1"/>
  <c r="R381" i="1" s="1"/>
  <c r="BJ381" i="1"/>
  <c r="AG381" i="1"/>
  <c r="M382" i="19"/>
  <c r="BH381" i="1"/>
  <c r="AZ381" i="1"/>
  <c r="AQ381" i="1"/>
  <c r="AF381" i="1"/>
  <c r="F382" i="19"/>
  <c r="BG381" i="1"/>
  <c r="AX381" i="1"/>
  <c r="G382" i="21"/>
  <c r="BF381" i="1"/>
  <c r="AW381" i="1"/>
  <c r="AC381" i="1"/>
  <c r="L382" i="19"/>
  <c r="BE381" i="1"/>
  <c r="AV381" i="1"/>
  <c r="BI381" i="1"/>
  <c r="K382" i="19"/>
  <c r="G382" i="22"/>
  <c r="BD381" i="1"/>
  <c r="AU381" i="1"/>
  <c r="AA381" i="1"/>
  <c r="AI381" i="1"/>
  <c r="BI380" i="1"/>
  <c r="AC380" i="1"/>
  <c r="BH380" i="1"/>
  <c r="E381" i="19"/>
  <c r="BJ380" i="1"/>
  <c r="L381" i="19"/>
  <c r="AB380" i="1"/>
  <c r="F381" i="19"/>
  <c r="C381" i="23"/>
  <c r="F381" i="23"/>
  <c r="BE380" i="1"/>
  <c r="R380" i="1"/>
  <c r="K381" i="19"/>
  <c r="BD380" i="1"/>
  <c r="Z380" i="1"/>
  <c r="J381" i="19"/>
  <c r="B381" i="19"/>
  <c r="BB380" i="1"/>
  <c r="BF380" i="1"/>
  <c r="E381" i="23"/>
  <c r="BC380" i="1"/>
  <c r="AA380" i="1"/>
  <c r="AZ380" i="1"/>
  <c r="B379" i="1"/>
  <c r="AQ380" i="1" s="1"/>
  <c r="C379" i="1"/>
  <c r="C380" i="19" s="1"/>
  <c r="C381" i="22" s="1"/>
  <c r="E379" i="1"/>
  <c r="G379" i="1"/>
  <c r="H379" i="1"/>
  <c r="AT380" i="1" s="1"/>
  <c r="I379" i="1"/>
  <c r="J379" i="1"/>
  <c r="AU380" i="1" s="1"/>
  <c r="K379" i="1"/>
  <c r="I380" i="19" s="1"/>
  <c r="I431" i="28" s="1"/>
  <c r="M379" i="1"/>
  <c r="AA379" i="1" s="1"/>
  <c r="N379" i="1"/>
  <c r="O379" i="1"/>
  <c r="B378" i="1"/>
  <c r="C378" i="1"/>
  <c r="C379" i="19" s="1"/>
  <c r="E378" i="1"/>
  <c r="D379" i="19" s="1"/>
  <c r="G378" i="1"/>
  <c r="E379" i="19" s="1"/>
  <c r="H378" i="1"/>
  <c r="Q378" i="1" s="1"/>
  <c r="I378" i="1"/>
  <c r="J378" i="1"/>
  <c r="K378" i="1"/>
  <c r="I379" i="19" s="1"/>
  <c r="I430" i="28" s="1"/>
  <c r="M378" i="1"/>
  <c r="N378" i="1"/>
  <c r="K379" i="19" s="1"/>
  <c r="O378" i="1"/>
  <c r="AC378" i="1" s="1"/>
  <c r="B377" i="1"/>
  <c r="B378" i="19" s="1"/>
  <c r="C377" i="1"/>
  <c r="C378" i="19" s="1"/>
  <c r="E377" i="1"/>
  <c r="G377" i="1"/>
  <c r="H377" i="1"/>
  <c r="Q377" i="1" s="1"/>
  <c r="I377" i="1"/>
  <c r="J377" i="1"/>
  <c r="K377" i="1"/>
  <c r="I378" i="19" s="1"/>
  <c r="I429" i="28" s="1"/>
  <c r="M377" i="1"/>
  <c r="AA377" i="1" s="1"/>
  <c r="N377" i="1"/>
  <c r="Z377" i="1" s="1"/>
  <c r="O377" i="1"/>
  <c r="AC377" i="1" s="1"/>
  <c r="B376" i="1"/>
  <c r="B377" i="19" s="1"/>
  <c r="C376" i="1"/>
  <c r="C377" i="19" s="1"/>
  <c r="E376" i="1"/>
  <c r="G376" i="1"/>
  <c r="E377" i="19" s="1"/>
  <c r="H376" i="1"/>
  <c r="Q376" i="1" s="1"/>
  <c r="I376" i="1"/>
  <c r="J376" i="1"/>
  <c r="K376" i="1"/>
  <c r="I377" i="19" s="1"/>
  <c r="I428" i="28" s="1"/>
  <c r="M376" i="1"/>
  <c r="AA376" i="1" s="1"/>
  <c r="N376" i="1"/>
  <c r="Z376" i="1" s="1"/>
  <c r="O376" i="1"/>
  <c r="B375" i="1"/>
  <c r="B376" i="19" s="1"/>
  <c r="C375" i="1"/>
  <c r="C376" i="19" s="1"/>
  <c r="E375" i="1"/>
  <c r="D376" i="19" s="1"/>
  <c r="G375" i="1"/>
  <c r="E376" i="19" s="1"/>
  <c r="H375" i="1"/>
  <c r="Q375" i="1" s="1"/>
  <c r="I375" i="1"/>
  <c r="J375" i="1"/>
  <c r="K375" i="1"/>
  <c r="I376" i="19" s="1"/>
  <c r="I427" i="28" s="1"/>
  <c r="M375" i="1"/>
  <c r="AA375" i="1" s="1"/>
  <c r="N375" i="1"/>
  <c r="Z375" i="1" s="1"/>
  <c r="O375" i="1"/>
  <c r="B374" i="1"/>
  <c r="C374" i="1"/>
  <c r="C375" i="19" s="1"/>
  <c r="E374" i="1"/>
  <c r="G374" i="1"/>
  <c r="H374" i="1"/>
  <c r="AB374" i="1" s="1"/>
  <c r="I374" i="1"/>
  <c r="G375" i="19" s="1"/>
  <c r="J374" i="1"/>
  <c r="H375" i="19" s="1"/>
  <c r="K374" i="1"/>
  <c r="I375" i="19" s="1"/>
  <c r="I426" i="28" s="1"/>
  <c r="M374" i="1"/>
  <c r="J375" i="19" s="1"/>
  <c r="N374" i="1"/>
  <c r="Z374" i="1" s="1"/>
  <c r="O374" i="1"/>
  <c r="L375" i="19" s="1"/>
  <c r="B373" i="1"/>
  <c r="B374" i="19" s="1"/>
  <c r="C373" i="1"/>
  <c r="C374" i="19" s="1"/>
  <c r="E373" i="1"/>
  <c r="D374" i="19" s="1"/>
  <c r="G373" i="1"/>
  <c r="H373" i="1"/>
  <c r="AB373" i="1" s="1"/>
  <c r="I373" i="1"/>
  <c r="J373" i="1"/>
  <c r="H374" i="19" s="1"/>
  <c r="K373" i="1"/>
  <c r="I374" i="19" s="1"/>
  <c r="I424" i="28" s="1"/>
  <c r="M373" i="1"/>
  <c r="AA373" i="1" s="1"/>
  <c r="N373" i="1"/>
  <c r="O373" i="1"/>
  <c r="B372" i="1"/>
  <c r="B373" i="19" s="1"/>
  <c r="C372" i="1"/>
  <c r="C373" i="19" s="1"/>
  <c r="E372" i="1"/>
  <c r="D373" i="19" s="1"/>
  <c r="G372" i="1"/>
  <c r="H372" i="1"/>
  <c r="Q372" i="1" s="1"/>
  <c r="I372" i="1"/>
  <c r="G373" i="19" s="1"/>
  <c r="J372" i="1"/>
  <c r="K372" i="1"/>
  <c r="I373" i="19" s="1"/>
  <c r="I423" i="28" s="1"/>
  <c r="M372" i="1"/>
  <c r="AA372" i="1" s="1"/>
  <c r="N372" i="1"/>
  <c r="O372" i="1"/>
  <c r="L373" i="19" s="1"/>
  <c r="B371" i="1"/>
  <c r="C371" i="1"/>
  <c r="C372" i="19" s="1"/>
  <c r="E371" i="1"/>
  <c r="G371" i="1"/>
  <c r="E372" i="19" s="1"/>
  <c r="H371" i="1"/>
  <c r="AB371" i="1" s="1"/>
  <c r="I371" i="1"/>
  <c r="J371" i="1"/>
  <c r="K371" i="1"/>
  <c r="I372" i="19" s="1"/>
  <c r="I422" i="28" s="1"/>
  <c r="M371" i="1"/>
  <c r="J372" i="19" s="1"/>
  <c r="N371" i="1"/>
  <c r="K372" i="19" s="1"/>
  <c r="O371" i="1"/>
  <c r="AC371" i="1" s="1"/>
  <c r="B370" i="1"/>
  <c r="B371" i="19" s="1"/>
  <c r="C370" i="1"/>
  <c r="C371" i="19" s="1"/>
  <c r="E370" i="1"/>
  <c r="D371" i="19" s="1"/>
  <c r="G370" i="1"/>
  <c r="E371" i="19" s="1"/>
  <c r="H370" i="1"/>
  <c r="Q370" i="1" s="1"/>
  <c r="I370" i="1"/>
  <c r="J370" i="1"/>
  <c r="K370" i="1"/>
  <c r="I371" i="19" s="1"/>
  <c r="I421" i="28" s="1"/>
  <c r="M370" i="1"/>
  <c r="J371" i="19" s="1"/>
  <c r="N370" i="1"/>
  <c r="K371" i="19" s="1"/>
  <c r="O370" i="1"/>
  <c r="AC370" i="1" s="1"/>
  <c r="B369" i="1"/>
  <c r="B370" i="19" s="1"/>
  <c r="C369" i="1"/>
  <c r="C370" i="19" s="1"/>
  <c r="E369" i="1"/>
  <c r="D370" i="19" s="1"/>
  <c r="G369" i="1"/>
  <c r="E370" i="19" s="1"/>
  <c r="H369" i="1"/>
  <c r="Q369" i="1" s="1"/>
  <c r="I369" i="1"/>
  <c r="G370" i="19" s="1"/>
  <c r="J369" i="1"/>
  <c r="K369" i="1"/>
  <c r="I370" i="19" s="1"/>
  <c r="I420" i="28" s="1"/>
  <c r="M369" i="1"/>
  <c r="N369" i="1"/>
  <c r="Z369" i="1" s="1"/>
  <c r="O369" i="1"/>
  <c r="L370" i="19" s="1"/>
  <c r="B368" i="1"/>
  <c r="B369" i="19" s="1"/>
  <c r="C368" i="1"/>
  <c r="C369" i="19" s="1"/>
  <c r="E368" i="1"/>
  <c r="G368" i="1"/>
  <c r="H368" i="1"/>
  <c r="Q368" i="1" s="1"/>
  <c r="I368" i="1"/>
  <c r="G369" i="19" s="1"/>
  <c r="J368" i="1"/>
  <c r="H369" i="19" s="1"/>
  <c r="K368" i="1"/>
  <c r="I369" i="19" s="1"/>
  <c r="I419" i="28" s="1"/>
  <c r="M368" i="1"/>
  <c r="J369" i="19" s="1"/>
  <c r="N368" i="1"/>
  <c r="K369" i="19" s="1"/>
  <c r="O368" i="1"/>
  <c r="B367" i="1"/>
  <c r="C367" i="1"/>
  <c r="C368" i="19" s="1"/>
  <c r="E367" i="1"/>
  <c r="G367" i="1"/>
  <c r="E368" i="19" s="1"/>
  <c r="H367" i="1"/>
  <c r="Q367" i="1" s="1"/>
  <c r="I367" i="1"/>
  <c r="G368" i="19" s="1"/>
  <c r="J367" i="1"/>
  <c r="K367" i="1"/>
  <c r="I368" i="19" s="1"/>
  <c r="I418" i="28" s="1"/>
  <c r="M367" i="1"/>
  <c r="J368" i="19" s="1"/>
  <c r="N367" i="1"/>
  <c r="K368" i="19" s="1"/>
  <c r="O367" i="1"/>
  <c r="AC367" i="1" s="1"/>
  <c r="M440" i="28" l="1"/>
  <c r="L435" i="28"/>
  <c r="D382" i="21"/>
  <c r="I381" i="23"/>
  <c r="N381" i="19"/>
  <c r="D381" i="23"/>
  <c r="F435" i="28"/>
  <c r="N382" i="19"/>
  <c r="BG373" i="1"/>
  <c r="BG375" i="1"/>
  <c r="BG368" i="1"/>
  <c r="D383" i="22"/>
  <c r="K449" i="28"/>
  <c r="D449" i="28"/>
  <c r="H449" i="28"/>
  <c r="M442" i="28"/>
  <c r="B449" i="28"/>
  <c r="G449" i="28"/>
  <c r="E449" i="28"/>
  <c r="J449" i="28"/>
  <c r="F449" i="28"/>
  <c r="L449" i="28"/>
  <c r="N446" i="28"/>
  <c r="M446" i="28"/>
  <c r="M445" i="28"/>
  <c r="N445" i="28"/>
  <c r="C441" i="28"/>
  <c r="M439" i="28"/>
  <c r="N439" i="28"/>
  <c r="G441" i="28"/>
  <c r="N438" i="28"/>
  <c r="M438" i="28"/>
  <c r="E382" i="23"/>
  <c r="M437" i="28"/>
  <c r="N437" i="28"/>
  <c r="B434" i="28"/>
  <c r="D382" i="22"/>
  <c r="D434" i="28"/>
  <c r="D383" i="21"/>
  <c r="I382" i="22"/>
  <c r="C382" i="23"/>
  <c r="M436" i="28"/>
  <c r="N436" i="28"/>
  <c r="D435" i="28"/>
  <c r="N435" i="28" s="1"/>
  <c r="AN382" i="1"/>
  <c r="F382" i="23"/>
  <c r="H382" i="22"/>
  <c r="H382" i="21"/>
  <c r="F383" i="21"/>
  <c r="K383" i="21"/>
  <c r="B435" i="28"/>
  <c r="B383" i="21"/>
  <c r="B383" i="22"/>
  <c r="K383" i="22"/>
  <c r="J435" i="28"/>
  <c r="I383" i="22"/>
  <c r="I383" i="21"/>
  <c r="K435" i="28"/>
  <c r="J383" i="22"/>
  <c r="J383" i="21"/>
  <c r="G382" i="23"/>
  <c r="H434" i="28"/>
  <c r="H435" i="28"/>
  <c r="H383" i="21"/>
  <c r="H383" i="22"/>
  <c r="BA382" i="1"/>
  <c r="AO382" i="1"/>
  <c r="F383" i="22"/>
  <c r="O382" i="19"/>
  <c r="B382" i="23"/>
  <c r="E382" i="22"/>
  <c r="AO381" i="1"/>
  <c r="BA381" i="1"/>
  <c r="K434" i="28"/>
  <c r="H382" i="23"/>
  <c r="J382" i="22"/>
  <c r="J382" i="21"/>
  <c r="J434" i="28"/>
  <c r="AN381" i="1"/>
  <c r="I382" i="21"/>
  <c r="B382" i="21"/>
  <c r="B382" i="22"/>
  <c r="E434" i="28"/>
  <c r="E441" i="28" s="1"/>
  <c r="L434" i="28"/>
  <c r="I382" i="23"/>
  <c r="K382" i="22"/>
  <c r="K382" i="21"/>
  <c r="F382" i="22"/>
  <c r="F382" i="21"/>
  <c r="F434" i="28"/>
  <c r="D382" i="23"/>
  <c r="E382" i="21"/>
  <c r="M381" i="19"/>
  <c r="H380" i="19"/>
  <c r="BI377" i="1"/>
  <c r="BB379" i="1"/>
  <c r="BJ379" i="1"/>
  <c r="BH379" i="1"/>
  <c r="AG378" i="1"/>
  <c r="BD379" i="1"/>
  <c r="C432" i="28"/>
  <c r="AU376" i="1"/>
  <c r="AE380" i="1"/>
  <c r="Z378" i="1"/>
  <c r="BI379" i="1"/>
  <c r="J380" i="19"/>
  <c r="AJ380" i="1"/>
  <c r="H381" i="23"/>
  <c r="B381" i="23"/>
  <c r="BE377" i="1"/>
  <c r="AS379" i="1"/>
  <c r="Q379" i="1"/>
  <c r="R379" i="1" s="1"/>
  <c r="AH380" i="1"/>
  <c r="B380" i="19"/>
  <c r="O381" i="19"/>
  <c r="G381" i="23"/>
  <c r="C381" i="21"/>
  <c r="AH377" i="1"/>
  <c r="AE379" i="1"/>
  <c r="AG379" i="1"/>
  <c r="AG380" i="1"/>
  <c r="AS380" i="1"/>
  <c r="AI380" i="1"/>
  <c r="G380" i="19"/>
  <c r="AI378" i="1"/>
  <c r="F379" i="19"/>
  <c r="L380" i="19"/>
  <c r="AX380" i="1"/>
  <c r="AL380" i="1"/>
  <c r="D380" i="19"/>
  <c r="AF380" i="1"/>
  <c r="AX376" i="1"/>
  <c r="K378" i="19"/>
  <c r="Z379" i="1"/>
  <c r="AW380" i="1"/>
  <c r="AR380" i="1"/>
  <c r="AV380" i="1"/>
  <c r="AK380" i="1"/>
  <c r="C431" i="28"/>
  <c r="C380" i="22"/>
  <c r="C380" i="21"/>
  <c r="BJ377" i="1"/>
  <c r="AR378" i="1"/>
  <c r="BE379" i="1"/>
  <c r="AT379" i="1"/>
  <c r="AF379" i="1"/>
  <c r="AO379" i="1" s="1"/>
  <c r="K380" i="19"/>
  <c r="BC379" i="1"/>
  <c r="AR379" i="1"/>
  <c r="AC379" i="1"/>
  <c r="AX378" i="1"/>
  <c r="AF378" i="1"/>
  <c r="AO378" i="1" s="1"/>
  <c r="BG377" i="1"/>
  <c r="BG378" i="1"/>
  <c r="AW379" i="1"/>
  <c r="AI379" i="1"/>
  <c r="AQ379" i="1"/>
  <c r="F380" i="19"/>
  <c r="AX379" i="1"/>
  <c r="AL379" i="1"/>
  <c r="BF377" i="1"/>
  <c r="BH377" i="1"/>
  <c r="BE378" i="1"/>
  <c r="BJ378" i="1"/>
  <c r="AE378" i="1"/>
  <c r="BG379" i="1"/>
  <c r="AV379" i="1"/>
  <c r="AH379" i="1"/>
  <c r="E380" i="19"/>
  <c r="AV377" i="1"/>
  <c r="AT378" i="1"/>
  <c r="L379" i="19"/>
  <c r="BF379" i="1"/>
  <c r="AU379" i="1"/>
  <c r="I433" i="28"/>
  <c r="AK379" i="1"/>
  <c r="AB379" i="1"/>
  <c r="AJ379" i="1"/>
  <c r="AZ379" i="1"/>
  <c r="H379" i="23"/>
  <c r="C379" i="22"/>
  <c r="C379" i="21"/>
  <c r="C430" i="28"/>
  <c r="AS377" i="1"/>
  <c r="AC375" i="1"/>
  <c r="R377" i="1"/>
  <c r="J378" i="19"/>
  <c r="BC378" i="1"/>
  <c r="AB378" i="1"/>
  <c r="BH378" i="1"/>
  <c r="AG377" i="1"/>
  <c r="E378" i="19"/>
  <c r="BB378" i="1"/>
  <c r="AL378" i="1"/>
  <c r="AA378" i="1"/>
  <c r="R378" i="1"/>
  <c r="J379" i="19"/>
  <c r="B379" i="19"/>
  <c r="BI376" i="1"/>
  <c r="D378" i="19"/>
  <c r="AK378" i="1"/>
  <c r="BH376" i="1"/>
  <c r="AW378" i="1"/>
  <c r="AJ378" i="1"/>
  <c r="H379" i="19"/>
  <c r="AV378" i="1"/>
  <c r="AH378" i="1"/>
  <c r="G379" i="19"/>
  <c r="C379" i="23"/>
  <c r="AL376" i="1"/>
  <c r="AF377" i="1"/>
  <c r="AO377" i="1" s="1"/>
  <c r="AU377" i="1"/>
  <c r="BD377" i="1"/>
  <c r="L378" i="19"/>
  <c r="BF378" i="1"/>
  <c r="AS378" i="1"/>
  <c r="C378" i="21"/>
  <c r="B429" i="28"/>
  <c r="BD378" i="1"/>
  <c r="AU378" i="1"/>
  <c r="BI378" i="1"/>
  <c r="AZ378" i="1"/>
  <c r="AQ378" i="1"/>
  <c r="AR376" i="1"/>
  <c r="BG376" i="1"/>
  <c r="AG376" i="1"/>
  <c r="G377" i="19"/>
  <c r="BB377" i="1"/>
  <c r="H378" i="19"/>
  <c r="B378" i="21"/>
  <c r="AS373" i="1"/>
  <c r="BF376" i="1"/>
  <c r="AF376" i="1"/>
  <c r="AO376" i="1" s="1"/>
  <c r="D377" i="19"/>
  <c r="AX377" i="1"/>
  <c r="AL377" i="1"/>
  <c r="G378" i="19"/>
  <c r="C378" i="22"/>
  <c r="AE375" i="1"/>
  <c r="BE376" i="1"/>
  <c r="AC376" i="1"/>
  <c r="AW377" i="1"/>
  <c r="AI377" i="1"/>
  <c r="AQ377" i="1"/>
  <c r="F378" i="19"/>
  <c r="B378" i="22"/>
  <c r="C429" i="28"/>
  <c r="AS376" i="1"/>
  <c r="L377" i="19"/>
  <c r="AR377" i="1"/>
  <c r="AE377" i="1"/>
  <c r="BJ376" i="1"/>
  <c r="AK377" i="1"/>
  <c r="AB377" i="1"/>
  <c r="BC377" i="1"/>
  <c r="AT377" i="1"/>
  <c r="AJ377" i="1"/>
  <c r="AZ377" i="1"/>
  <c r="E377" i="21"/>
  <c r="E428" i="28"/>
  <c r="E377" i="22"/>
  <c r="C428" i="28"/>
  <c r="C377" i="22"/>
  <c r="C377" i="21"/>
  <c r="B428" i="28"/>
  <c r="B377" i="22"/>
  <c r="B377" i="21"/>
  <c r="AE376" i="1"/>
  <c r="R376" i="1"/>
  <c r="J377" i="19"/>
  <c r="BD376" i="1"/>
  <c r="BB376" i="1"/>
  <c r="H377" i="19"/>
  <c r="AW376" i="1"/>
  <c r="AI376" i="1"/>
  <c r="AQ376" i="1"/>
  <c r="F377" i="19"/>
  <c r="AV376" i="1"/>
  <c r="AH376" i="1"/>
  <c r="K377" i="19"/>
  <c r="C426" i="28"/>
  <c r="AK376" i="1"/>
  <c r="AB376" i="1"/>
  <c r="BC376" i="1"/>
  <c r="AT376" i="1"/>
  <c r="AJ376" i="1"/>
  <c r="AZ376" i="1"/>
  <c r="L376" i="19"/>
  <c r="BI375" i="1"/>
  <c r="AS375" i="1"/>
  <c r="AG375" i="1"/>
  <c r="R372" i="1"/>
  <c r="AR375" i="1"/>
  <c r="K376" i="19"/>
  <c r="BF375" i="1"/>
  <c r="J376" i="19"/>
  <c r="AF375" i="1"/>
  <c r="AO375" i="1" s="1"/>
  <c r="BH375" i="1"/>
  <c r="BH373" i="1"/>
  <c r="R375" i="1"/>
  <c r="B376" i="23"/>
  <c r="C376" i="22"/>
  <c r="BE375" i="1"/>
  <c r="AL375" i="1"/>
  <c r="AU373" i="1"/>
  <c r="AW374" i="1"/>
  <c r="AU375" i="1"/>
  <c r="AQ375" i="1"/>
  <c r="C376" i="21"/>
  <c r="C427" i="28"/>
  <c r="BB375" i="1"/>
  <c r="H376" i="19"/>
  <c r="H426" i="28"/>
  <c r="AV370" i="1"/>
  <c r="AX375" i="1"/>
  <c r="G376" i="19"/>
  <c r="C376" i="23"/>
  <c r="AE374" i="1"/>
  <c r="BB374" i="1"/>
  <c r="BJ375" i="1"/>
  <c r="F376" i="19"/>
  <c r="BD375" i="1"/>
  <c r="AW375" i="1"/>
  <c r="AI375" i="1"/>
  <c r="H375" i="21"/>
  <c r="AV375" i="1"/>
  <c r="AH375" i="1"/>
  <c r="AK375" i="1"/>
  <c r="AB375" i="1"/>
  <c r="BC375" i="1"/>
  <c r="AT375" i="1"/>
  <c r="AJ375" i="1"/>
  <c r="AZ375" i="1"/>
  <c r="AQ374" i="1"/>
  <c r="BJ372" i="1"/>
  <c r="BI374" i="1"/>
  <c r="BG374" i="1"/>
  <c r="B374" i="21"/>
  <c r="BF374" i="1"/>
  <c r="F375" i="19"/>
  <c r="Q374" i="1"/>
  <c r="R374" i="1" s="1"/>
  <c r="AG374" i="1"/>
  <c r="C375" i="22"/>
  <c r="C375" i="21"/>
  <c r="BE374" i="1"/>
  <c r="AV374" i="1"/>
  <c r="AL374" i="1"/>
  <c r="AC374" i="1"/>
  <c r="E375" i="19"/>
  <c r="AI372" i="1"/>
  <c r="BE372" i="1"/>
  <c r="BD374" i="1"/>
  <c r="AU374" i="1"/>
  <c r="AK374" i="1"/>
  <c r="D375" i="19"/>
  <c r="H375" i="22"/>
  <c r="Z370" i="1"/>
  <c r="BC374" i="1"/>
  <c r="AT374" i="1"/>
  <c r="AJ374" i="1"/>
  <c r="AA374" i="1"/>
  <c r="K375" i="19"/>
  <c r="BJ374" i="1"/>
  <c r="AS374" i="1"/>
  <c r="AI374" i="1"/>
  <c r="B375" i="19"/>
  <c r="AR374" i="1"/>
  <c r="AH374" i="1"/>
  <c r="BH374" i="1"/>
  <c r="AZ374" i="1"/>
  <c r="AX374" i="1"/>
  <c r="AF374" i="1"/>
  <c r="AS372" i="1"/>
  <c r="Q373" i="1"/>
  <c r="R373" i="1" s="1"/>
  <c r="AF371" i="1"/>
  <c r="AO371" i="1" s="1"/>
  <c r="AW372" i="1"/>
  <c r="C374" i="22"/>
  <c r="AQ373" i="1"/>
  <c r="J374" i="19"/>
  <c r="AV373" i="1"/>
  <c r="D424" i="28"/>
  <c r="B374" i="23"/>
  <c r="D374" i="21"/>
  <c r="D374" i="22"/>
  <c r="C374" i="23"/>
  <c r="F374" i="23"/>
  <c r="AX371" i="1"/>
  <c r="E374" i="19"/>
  <c r="AG373" i="1"/>
  <c r="G374" i="19"/>
  <c r="C374" i="21"/>
  <c r="AR373" i="1"/>
  <c r="AE371" i="1"/>
  <c r="AE372" i="1"/>
  <c r="BD373" i="1"/>
  <c r="BF373" i="1"/>
  <c r="Z372" i="1"/>
  <c r="AW373" i="1"/>
  <c r="BC373" i="1"/>
  <c r="AL373" i="1"/>
  <c r="L374" i="19"/>
  <c r="K375" i="22" s="1"/>
  <c r="L371" i="19"/>
  <c r="L421" i="28" s="1"/>
  <c r="BG370" i="1"/>
  <c r="BB373" i="1"/>
  <c r="AF373" i="1"/>
  <c r="AO373" i="1" s="1"/>
  <c r="AR372" i="1"/>
  <c r="B424" i="28"/>
  <c r="B374" i="22"/>
  <c r="C424" i="28"/>
  <c r="K373" i="19"/>
  <c r="AX373" i="1"/>
  <c r="AC373" i="1"/>
  <c r="H373" i="19"/>
  <c r="H424" i="28" s="1"/>
  <c r="BI372" i="1"/>
  <c r="AT373" i="1"/>
  <c r="F374" i="19"/>
  <c r="AH373" i="1"/>
  <c r="AI371" i="1"/>
  <c r="AK373" i="1"/>
  <c r="BH370" i="1"/>
  <c r="AU371" i="1"/>
  <c r="AG372" i="1"/>
  <c r="BE373" i="1"/>
  <c r="AE373" i="1"/>
  <c r="BI373" i="1"/>
  <c r="K374" i="19"/>
  <c r="C423" i="28"/>
  <c r="AJ373" i="1"/>
  <c r="BJ373" i="1"/>
  <c r="AI373" i="1"/>
  <c r="Z373" i="1"/>
  <c r="AZ373" i="1"/>
  <c r="J422" i="28"/>
  <c r="I373" i="23"/>
  <c r="C373" i="23"/>
  <c r="B373" i="23"/>
  <c r="AA370" i="1"/>
  <c r="R370" i="1"/>
  <c r="BF371" i="1"/>
  <c r="AA371" i="1"/>
  <c r="D372" i="19"/>
  <c r="D372" i="21" s="1"/>
  <c r="BD372" i="1"/>
  <c r="AC372" i="1"/>
  <c r="J373" i="19"/>
  <c r="BE371" i="1"/>
  <c r="BB372" i="1"/>
  <c r="C373" i="21"/>
  <c r="E373" i="23"/>
  <c r="AR370" i="1"/>
  <c r="AZ371" i="1"/>
  <c r="AW371" i="1"/>
  <c r="B372" i="19"/>
  <c r="AX372" i="1"/>
  <c r="AL372" i="1"/>
  <c r="AQ372" i="1"/>
  <c r="C373" i="22"/>
  <c r="AG369" i="1"/>
  <c r="L372" i="19"/>
  <c r="AV372" i="1"/>
  <c r="AH372" i="1"/>
  <c r="F373" i="19"/>
  <c r="AR371" i="1"/>
  <c r="K422" i="28"/>
  <c r="BG372" i="1"/>
  <c r="AU372" i="1"/>
  <c r="E373" i="19"/>
  <c r="AV371" i="1"/>
  <c r="AS370" i="1"/>
  <c r="AI370" i="1"/>
  <c r="BH371" i="1"/>
  <c r="BF372" i="1"/>
  <c r="AF372" i="1"/>
  <c r="AO372" i="1" s="1"/>
  <c r="BH372" i="1"/>
  <c r="I372" i="22"/>
  <c r="E422" i="28"/>
  <c r="C421" i="28"/>
  <c r="E372" i="21"/>
  <c r="AK372" i="1"/>
  <c r="AB372" i="1"/>
  <c r="BC372" i="1"/>
  <c r="AT372" i="1"/>
  <c r="AJ372" i="1"/>
  <c r="AZ372" i="1"/>
  <c r="C422" i="28"/>
  <c r="BD371" i="1"/>
  <c r="AQ371" i="1"/>
  <c r="AH371" i="1"/>
  <c r="BF370" i="1"/>
  <c r="Z371" i="1"/>
  <c r="AS371" i="1"/>
  <c r="C372" i="21"/>
  <c r="E372" i="22"/>
  <c r="BE370" i="1"/>
  <c r="AK371" i="1"/>
  <c r="H372" i="19"/>
  <c r="J372" i="21"/>
  <c r="BI371" i="1"/>
  <c r="AJ371" i="1"/>
  <c r="G372" i="19"/>
  <c r="I372" i="21"/>
  <c r="C372" i="22"/>
  <c r="AU368" i="1"/>
  <c r="BG369" i="1"/>
  <c r="AG371" i="1"/>
  <c r="F372" i="19"/>
  <c r="J372" i="22"/>
  <c r="AF370" i="1"/>
  <c r="AO370" i="1" s="1"/>
  <c r="BG371" i="1"/>
  <c r="O372" i="19"/>
  <c r="D421" i="28"/>
  <c r="B421" i="28"/>
  <c r="BC371" i="1"/>
  <c r="AT371" i="1"/>
  <c r="BJ371" i="1"/>
  <c r="BB371" i="1"/>
  <c r="Q371" i="1"/>
  <c r="R371" i="1" s="1"/>
  <c r="AL371" i="1"/>
  <c r="E371" i="22"/>
  <c r="E371" i="21"/>
  <c r="E421" i="28"/>
  <c r="H371" i="23"/>
  <c r="G371" i="23"/>
  <c r="D371" i="21"/>
  <c r="BC370" i="1"/>
  <c r="AL370" i="1"/>
  <c r="C371" i="21"/>
  <c r="AX370" i="1"/>
  <c r="AK370" i="1"/>
  <c r="H371" i="19"/>
  <c r="B371" i="21"/>
  <c r="D371" i="22"/>
  <c r="AW370" i="1"/>
  <c r="AJ370" i="1"/>
  <c r="G371" i="19"/>
  <c r="C371" i="22"/>
  <c r="C371" i="23"/>
  <c r="BI370" i="1"/>
  <c r="AH370" i="1"/>
  <c r="BJ370" i="1"/>
  <c r="AE370" i="1"/>
  <c r="F371" i="19"/>
  <c r="B371" i="22"/>
  <c r="B371" i="23"/>
  <c r="BI369" i="1"/>
  <c r="AT370" i="1"/>
  <c r="AG370" i="1"/>
  <c r="O371" i="19"/>
  <c r="B370" i="22"/>
  <c r="BD370" i="1"/>
  <c r="AU370" i="1"/>
  <c r="AB370" i="1"/>
  <c r="BB370" i="1"/>
  <c r="AZ370" i="1"/>
  <c r="AQ370" i="1"/>
  <c r="AR368" i="1"/>
  <c r="BJ369" i="1"/>
  <c r="J370" i="19"/>
  <c r="AC369" i="1"/>
  <c r="B370" i="23"/>
  <c r="C420" i="28"/>
  <c r="B370" i="21"/>
  <c r="Z368" i="1"/>
  <c r="AW369" i="1"/>
  <c r="AF368" i="1"/>
  <c r="AO368" i="1" s="1"/>
  <c r="AV369" i="1"/>
  <c r="AI369" i="1"/>
  <c r="K370" i="19"/>
  <c r="F370" i="19"/>
  <c r="AB369" i="1"/>
  <c r="AK369" i="1"/>
  <c r="F368" i="19"/>
  <c r="BH369" i="1"/>
  <c r="AK368" i="1"/>
  <c r="M370" i="19"/>
  <c r="G370" i="21"/>
  <c r="E370" i="23"/>
  <c r="G420" i="28"/>
  <c r="G370" i="22"/>
  <c r="BF368" i="1"/>
  <c r="AE368" i="1"/>
  <c r="BF369" i="1"/>
  <c r="AR369" i="1"/>
  <c r="C370" i="21"/>
  <c r="BE368" i="1"/>
  <c r="BE369" i="1"/>
  <c r="AS369" i="1"/>
  <c r="H370" i="19"/>
  <c r="AF369" i="1"/>
  <c r="AO369" i="1" s="1"/>
  <c r="AU369" i="1"/>
  <c r="AV368" i="1"/>
  <c r="R369" i="1"/>
  <c r="Z367" i="1"/>
  <c r="BD368" i="1"/>
  <c r="BD369" i="1"/>
  <c r="AL369" i="1"/>
  <c r="C370" i="22"/>
  <c r="C370" i="23"/>
  <c r="B420" i="28"/>
  <c r="BC369" i="1"/>
  <c r="AC368" i="1"/>
  <c r="R368" i="1"/>
  <c r="AX369" i="1"/>
  <c r="AH369" i="1"/>
  <c r="AE369" i="1"/>
  <c r="I370" i="23"/>
  <c r="AT369" i="1"/>
  <c r="AJ369" i="1"/>
  <c r="AA369" i="1"/>
  <c r="BB369" i="1"/>
  <c r="AQ369" i="1"/>
  <c r="AZ369" i="1"/>
  <c r="J369" i="22"/>
  <c r="K419" i="28"/>
  <c r="J369" i="21"/>
  <c r="C419" i="28"/>
  <c r="C369" i="22"/>
  <c r="C369" i="21"/>
  <c r="O368" i="19"/>
  <c r="AS368" i="1"/>
  <c r="AG368" i="1"/>
  <c r="BI367" i="1"/>
  <c r="D368" i="19"/>
  <c r="BH367" i="1"/>
  <c r="BB368" i="1"/>
  <c r="AL368" i="1"/>
  <c r="I369" i="21"/>
  <c r="L368" i="19"/>
  <c r="AW368" i="1"/>
  <c r="AI368" i="1"/>
  <c r="E369" i="19"/>
  <c r="G369" i="21"/>
  <c r="I369" i="22"/>
  <c r="BG367" i="1"/>
  <c r="BF367" i="1"/>
  <c r="BE367" i="1"/>
  <c r="BI368" i="1"/>
  <c r="AH368" i="1"/>
  <c r="L369" i="19"/>
  <c r="D369" i="19"/>
  <c r="AX368" i="1"/>
  <c r="BJ368" i="1"/>
  <c r="F369" i="19"/>
  <c r="J419" i="28"/>
  <c r="R367" i="1"/>
  <c r="BH368" i="1"/>
  <c r="G369" i="22"/>
  <c r="G419" i="28"/>
  <c r="AB368" i="1"/>
  <c r="BC368" i="1"/>
  <c r="AT368" i="1"/>
  <c r="AJ368" i="1"/>
  <c r="AA368" i="1"/>
  <c r="AZ368" i="1"/>
  <c r="AQ368" i="1"/>
  <c r="M368" i="19"/>
  <c r="H368" i="19"/>
  <c r="BD367" i="1"/>
  <c r="BJ367" i="1"/>
  <c r="B368" i="19"/>
  <c r="AB367" i="1"/>
  <c r="BC367" i="1"/>
  <c r="AA367" i="1"/>
  <c r="BB367" i="1"/>
  <c r="AZ367" i="1"/>
  <c r="G375" i="22" l="1"/>
  <c r="L441" i="28"/>
  <c r="F441" i="28"/>
  <c r="B426" i="28"/>
  <c r="H376" i="23"/>
  <c r="D379" i="23"/>
  <c r="H381" i="22"/>
  <c r="E427" i="28"/>
  <c r="K430" i="28"/>
  <c r="B372" i="21"/>
  <c r="D376" i="22"/>
  <c r="M377" i="19"/>
  <c r="K432" i="28"/>
  <c r="D377" i="22"/>
  <c r="D431" i="28"/>
  <c r="N431" i="28" s="1"/>
  <c r="B381" i="21"/>
  <c r="I381" i="22"/>
  <c r="I376" i="22"/>
  <c r="D430" i="28"/>
  <c r="N430" i="28" s="1"/>
  <c r="E430" i="28"/>
  <c r="N449" i="28"/>
  <c r="M449" i="28"/>
  <c r="K441" i="28"/>
  <c r="J441" i="28"/>
  <c r="H441" i="28"/>
  <c r="N434" i="28"/>
  <c r="D441" i="28"/>
  <c r="B441" i="28"/>
  <c r="M434" i="28"/>
  <c r="M435" i="28"/>
  <c r="G431" i="28"/>
  <c r="J379" i="21"/>
  <c r="J432" i="28"/>
  <c r="H381" i="21"/>
  <c r="I380" i="21"/>
  <c r="H431" i="28"/>
  <c r="H432" i="28"/>
  <c r="K429" i="28"/>
  <c r="J379" i="22"/>
  <c r="F379" i="21"/>
  <c r="J381" i="21"/>
  <c r="B432" i="28"/>
  <c r="F432" i="28"/>
  <c r="F381" i="21"/>
  <c r="F381" i="22"/>
  <c r="B381" i="22"/>
  <c r="BA378" i="1"/>
  <c r="D380" i="21"/>
  <c r="K381" i="22"/>
  <c r="L432" i="28"/>
  <c r="K381" i="21"/>
  <c r="L431" i="28"/>
  <c r="C380" i="23"/>
  <c r="BA379" i="1"/>
  <c r="B380" i="23"/>
  <c r="J381" i="22"/>
  <c r="F380" i="23"/>
  <c r="E380" i="23"/>
  <c r="G381" i="22"/>
  <c r="G432" i="28"/>
  <c r="G381" i="21"/>
  <c r="I381" i="21"/>
  <c r="AN380" i="1"/>
  <c r="D432" i="28"/>
  <c r="D381" i="22"/>
  <c r="D381" i="21"/>
  <c r="AN378" i="1"/>
  <c r="E432" i="28"/>
  <c r="E381" i="22"/>
  <c r="E381" i="21"/>
  <c r="G380" i="23"/>
  <c r="I380" i="23"/>
  <c r="D380" i="22"/>
  <c r="BA380" i="1"/>
  <c r="AO380" i="1"/>
  <c r="I380" i="22"/>
  <c r="I379" i="23"/>
  <c r="H380" i="22"/>
  <c r="H380" i="21"/>
  <c r="J431" i="28"/>
  <c r="G380" i="21"/>
  <c r="I377" i="23"/>
  <c r="E431" i="28"/>
  <c r="E380" i="22"/>
  <c r="E380" i="21"/>
  <c r="G380" i="22"/>
  <c r="H378" i="23"/>
  <c r="N380" i="19"/>
  <c r="K431" i="28"/>
  <c r="H380" i="23"/>
  <c r="J380" i="22"/>
  <c r="J380" i="21"/>
  <c r="K380" i="21"/>
  <c r="I378" i="23"/>
  <c r="M380" i="19"/>
  <c r="O380" i="19"/>
  <c r="K380" i="22"/>
  <c r="B378" i="23"/>
  <c r="B379" i="23"/>
  <c r="B380" i="21"/>
  <c r="C378" i="23"/>
  <c r="G378" i="23"/>
  <c r="AN379" i="1"/>
  <c r="B380" i="22"/>
  <c r="F380" i="21"/>
  <c r="F431" i="28"/>
  <c r="F380" i="22"/>
  <c r="D380" i="23"/>
  <c r="B431" i="28"/>
  <c r="D379" i="22"/>
  <c r="D379" i="21"/>
  <c r="E377" i="23"/>
  <c r="K379" i="22"/>
  <c r="E378" i="22"/>
  <c r="E429" i="28"/>
  <c r="N379" i="19"/>
  <c r="H379" i="21"/>
  <c r="H430" i="28"/>
  <c r="F379" i="23"/>
  <c r="H379" i="22"/>
  <c r="F379" i="22"/>
  <c r="C433" i="28"/>
  <c r="B379" i="22"/>
  <c r="B379" i="21"/>
  <c r="B430" i="28"/>
  <c r="E379" i="21"/>
  <c r="M379" i="19"/>
  <c r="G379" i="21"/>
  <c r="G430" i="28"/>
  <c r="E379" i="23"/>
  <c r="G379" i="22"/>
  <c r="I379" i="22"/>
  <c r="O379" i="19"/>
  <c r="I379" i="21"/>
  <c r="J430" i="28"/>
  <c r="G379" i="23"/>
  <c r="E379" i="22"/>
  <c r="E378" i="21"/>
  <c r="K379" i="21"/>
  <c r="L429" i="28"/>
  <c r="O378" i="19"/>
  <c r="F430" i="28"/>
  <c r="L430" i="28"/>
  <c r="G377" i="22"/>
  <c r="D429" i="28"/>
  <c r="M429" i="28" s="1"/>
  <c r="D377" i="21"/>
  <c r="K378" i="22"/>
  <c r="D378" i="22"/>
  <c r="C377" i="23"/>
  <c r="D428" i="28"/>
  <c r="N428" i="28" s="1"/>
  <c r="L428" i="28"/>
  <c r="J429" i="28"/>
  <c r="I378" i="22"/>
  <c r="M378" i="19"/>
  <c r="G429" i="28"/>
  <c r="E378" i="23"/>
  <c r="G378" i="22"/>
  <c r="G378" i="21"/>
  <c r="J378" i="21"/>
  <c r="N378" i="19"/>
  <c r="H429" i="28"/>
  <c r="F378" i="23"/>
  <c r="H378" i="21"/>
  <c r="H378" i="22"/>
  <c r="K378" i="21"/>
  <c r="D378" i="21"/>
  <c r="B377" i="23"/>
  <c r="J378" i="22"/>
  <c r="J427" i="28"/>
  <c r="BA377" i="1"/>
  <c r="AN377" i="1"/>
  <c r="F378" i="22"/>
  <c r="F378" i="21"/>
  <c r="F429" i="28"/>
  <c r="D378" i="23"/>
  <c r="I378" i="21"/>
  <c r="G428" i="28"/>
  <c r="O377" i="19"/>
  <c r="J428" i="28"/>
  <c r="G377" i="23"/>
  <c r="I377" i="22"/>
  <c r="I377" i="21"/>
  <c r="N377" i="19"/>
  <c r="H377" i="22"/>
  <c r="H377" i="21"/>
  <c r="H428" i="28"/>
  <c r="F377" i="23"/>
  <c r="G377" i="21"/>
  <c r="BA376" i="1"/>
  <c r="AN376" i="1"/>
  <c r="F377" i="21"/>
  <c r="F428" i="28"/>
  <c r="D377" i="23"/>
  <c r="F377" i="22"/>
  <c r="K376" i="22"/>
  <c r="K377" i="22"/>
  <c r="K428" i="28"/>
  <c r="H377" i="23"/>
  <c r="J377" i="22"/>
  <c r="J377" i="21"/>
  <c r="K377" i="21"/>
  <c r="L427" i="28"/>
  <c r="I376" i="23"/>
  <c r="J376" i="21"/>
  <c r="K376" i="21"/>
  <c r="I376" i="21"/>
  <c r="G376" i="23"/>
  <c r="O376" i="19"/>
  <c r="BA375" i="1"/>
  <c r="BA371" i="1"/>
  <c r="K427" i="28"/>
  <c r="L426" i="28"/>
  <c r="F375" i="21"/>
  <c r="J376" i="22"/>
  <c r="AN375" i="1"/>
  <c r="B376" i="21"/>
  <c r="F426" i="28"/>
  <c r="F427" i="28"/>
  <c r="F376" i="21"/>
  <c r="D376" i="23"/>
  <c r="F376" i="22"/>
  <c r="M376" i="19"/>
  <c r="G376" i="22"/>
  <c r="G427" i="28"/>
  <c r="G376" i="21"/>
  <c r="E376" i="23"/>
  <c r="G426" i="28"/>
  <c r="N376" i="19"/>
  <c r="H376" i="22"/>
  <c r="H427" i="28"/>
  <c r="H376" i="21"/>
  <c r="F376" i="23"/>
  <c r="E376" i="21"/>
  <c r="J426" i="28"/>
  <c r="K426" i="28"/>
  <c r="E376" i="22"/>
  <c r="D426" i="28"/>
  <c r="D376" i="21"/>
  <c r="D427" i="28"/>
  <c r="N427" i="28" s="1"/>
  <c r="B427" i="28"/>
  <c r="N375" i="19"/>
  <c r="E426" i="28"/>
  <c r="B376" i="22"/>
  <c r="M375" i="19"/>
  <c r="O375" i="19"/>
  <c r="AN371" i="1"/>
  <c r="J375" i="21"/>
  <c r="J375" i="22"/>
  <c r="H375" i="23"/>
  <c r="C375" i="23"/>
  <c r="D375" i="22"/>
  <c r="D375" i="21"/>
  <c r="B375" i="23"/>
  <c r="E375" i="23"/>
  <c r="F375" i="23"/>
  <c r="AO374" i="1"/>
  <c r="BA374" i="1"/>
  <c r="AN374" i="1"/>
  <c r="F375" i="22"/>
  <c r="B375" i="21"/>
  <c r="B375" i="22"/>
  <c r="K371" i="21"/>
  <c r="D375" i="23"/>
  <c r="I371" i="23"/>
  <c r="AN373" i="1"/>
  <c r="I375" i="23"/>
  <c r="I375" i="22"/>
  <c r="G375" i="21"/>
  <c r="K375" i="21"/>
  <c r="G375" i="23"/>
  <c r="E375" i="22"/>
  <c r="E375" i="21"/>
  <c r="I375" i="21"/>
  <c r="K372" i="21"/>
  <c r="F373" i="23"/>
  <c r="K371" i="22"/>
  <c r="J424" i="28"/>
  <c r="O374" i="19"/>
  <c r="G374" i="23"/>
  <c r="C372" i="23"/>
  <c r="I374" i="21"/>
  <c r="D422" i="28"/>
  <c r="N422" i="28" s="1"/>
  <c r="F374" i="21"/>
  <c r="F374" i="22"/>
  <c r="D374" i="23"/>
  <c r="F424" i="28"/>
  <c r="M374" i="19"/>
  <c r="G374" i="22"/>
  <c r="G374" i="21"/>
  <c r="E374" i="23"/>
  <c r="G424" i="28"/>
  <c r="D370" i="23"/>
  <c r="H373" i="22"/>
  <c r="J371" i="22"/>
  <c r="J373" i="22"/>
  <c r="J373" i="21"/>
  <c r="K423" i="28"/>
  <c r="E374" i="21"/>
  <c r="E424" i="28"/>
  <c r="E374" i="22"/>
  <c r="H419" i="28"/>
  <c r="K370" i="22"/>
  <c r="E420" i="28"/>
  <c r="G373" i="22"/>
  <c r="J374" i="22"/>
  <c r="K424" i="28"/>
  <c r="J374" i="21"/>
  <c r="H374" i="23"/>
  <c r="H374" i="22"/>
  <c r="H369" i="23"/>
  <c r="J421" i="28"/>
  <c r="M424" i="28"/>
  <c r="N424" i="28"/>
  <c r="H373" i="23"/>
  <c r="M373" i="19"/>
  <c r="B372" i="22"/>
  <c r="D373" i="21"/>
  <c r="BA373" i="1"/>
  <c r="H374" i="21"/>
  <c r="I374" i="22"/>
  <c r="L424" i="28"/>
  <c r="I374" i="23"/>
  <c r="K374" i="22"/>
  <c r="K374" i="21"/>
  <c r="B369" i="21"/>
  <c r="AN370" i="1"/>
  <c r="D372" i="22"/>
  <c r="L422" i="28"/>
  <c r="K373" i="22"/>
  <c r="N374" i="19"/>
  <c r="D373" i="22"/>
  <c r="B373" i="21"/>
  <c r="B372" i="23"/>
  <c r="K372" i="22"/>
  <c r="G372" i="23"/>
  <c r="B422" i="28"/>
  <c r="H372" i="23"/>
  <c r="L423" i="28"/>
  <c r="I372" i="23"/>
  <c r="N373" i="19"/>
  <c r="F373" i="21"/>
  <c r="F423" i="28"/>
  <c r="D373" i="23"/>
  <c r="F373" i="22"/>
  <c r="D423" i="28"/>
  <c r="E423" i="28"/>
  <c r="E373" i="22"/>
  <c r="E373" i="21"/>
  <c r="AN372" i="1"/>
  <c r="H423" i="28"/>
  <c r="K373" i="21"/>
  <c r="H373" i="21"/>
  <c r="I373" i="22"/>
  <c r="O373" i="19"/>
  <c r="I373" i="21"/>
  <c r="J423" i="28"/>
  <c r="G373" i="23"/>
  <c r="BA372" i="1"/>
  <c r="B373" i="22"/>
  <c r="G423" i="28"/>
  <c r="G373" i="21"/>
  <c r="B423" i="28"/>
  <c r="M421" i="28"/>
  <c r="J371" i="21"/>
  <c r="F372" i="21"/>
  <c r="F422" i="28"/>
  <c r="D372" i="23"/>
  <c r="F372" i="22"/>
  <c r="M372" i="19"/>
  <c r="G372" i="21"/>
  <c r="G372" i="22"/>
  <c r="G422" i="28"/>
  <c r="E372" i="23"/>
  <c r="BA370" i="1"/>
  <c r="N372" i="19"/>
  <c r="H372" i="22"/>
  <c r="H372" i="21"/>
  <c r="H422" i="28"/>
  <c r="F372" i="23"/>
  <c r="D368" i="23"/>
  <c r="J420" i="28"/>
  <c r="N421" i="28"/>
  <c r="I371" i="21"/>
  <c r="O370" i="19"/>
  <c r="I370" i="21"/>
  <c r="G370" i="23"/>
  <c r="I370" i="22"/>
  <c r="D371" i="23"/>
  <c r="F371" i="22"/>
  <c r="F371" i="21"/>
  <c r="F421" i="28"/>
  <c r="M371" i="19"/>
  <c r="G371" i="21"/>
  <c r="E371" i="23"/>
  <c r="G371" i="22"/>
  <c r="G421" i="28"/>
  <c r="J370" i="21"/>
  <c r="K421" i="28"/>
  <c r="BA368" i="1"/>
  <c r="AN368" i="1"/>
  <c r="N371" i="19"/>
  <c r="H371" i="21"/>
  <c r="F371" i="23"/>
  <c r="H371" i="22"/>
  <c r="H421" i="28"/>
  <c r="I371" i="22"/>
  <c r="C368" i="23"/>
  <c r="F370" i="21"/>
  <c r="BA369" i="1"/>
  <c r="D420" i="28"/>
  <c r="N420" i="28" s="1"/>
  <c r="J370" i="22"/>
  <c r="K420" i="28"/>
  <c r="G368" i="23"/>
  <c r="AN369" i="1"/>
  <c r="L420" i="28"/>
  <c r="H370" i="23"/>
  <c r="K370" i="21"/>
  <c r="F420" i="28"/>
  <c r="D370" i="22"/>
  <c r="N369" i="19"/>
  <c r="E370" i="22"/>
  <c r="E370" i="21"/>
  <c r="N370" i="19"/>
  <c r="H370" i="21"/>
  <c r="H370" i="22"/>
  <c r="H420" i="28"/>
  <c r="F370" i="23"/>
  <c r="D370" i="21"/>
  <c r="F370" i="22"/>
  <c r="O369" i="19"/>
  <c r="G369" i="23"/>
  <c r="B369" i="22"/>
  <c r="F369" i="21"/>
  <c r="F419" i="28"/>
  <c r="D369" i="23"/>
  <c r="F369" i="22"/>
  <c r="I368" i="23"/>
  <c r="H369" i="21"/>
  <c r="H369" i="22"/>
  <c r="B419" i="28"/>
  <c r="I369" i="23"/>
  <c r="K369" i="22"/>
  <c r="L419" i="28"/>
  <c r="K369" i="21"/>
  <c r="F369" i="23"/>
  <c r="B369" i="23"/>
  <c r="C369" i="23"/>
  <c r="D369" i="21"/>
  <c r="D419" i="28"/>
  <c r="N419" i="28" s="1"/>
  <c r="D369" i="22"/>
  <c r="E369" i="23"/>
  <c r="E368" i="23"/>
  <c r="H368" i="23"/>
  <c r="E369" i="21"/>
  <c r="E369" i="22"/>
  <c r="E419" i="28"/>
  <c r="M369" i="19"/>
  <c r="F368" i="23"/>
  <c r="N368" i="19"/>
  <c r="B368" i="23"/>
  <c r="B366" i="1"/>
  <c r="C366" i="1"/>
  <c r="C367" i="19" s="1"/>
  <c r="C418" i="28" s="1"/>
  <c r="C425" i="28" s="1"/>
  <c r="E366" i="1"/>
  <c r="G366" i="1"/>
  <c r="H366" i="1"/>
  <c r="AB366" i="1" s="1"/>
  <c r="I366" i="1"/>
  <c r="G367" i="19" s="1"/>
  <c r="J366" i="1"/>
  <c r="K366" i="1"/>
  <c r="I367" i="19" s="1"/>
  <c r="M366" i="1"/>
  <c r="N366" i="1"/>
  <c r="O366" i="1"/>
  <c r="B365" i="1"/>
  <c r="C365" i="1"/>
  <c r="C366" i="19" s="1"/>
  <c r="E365" i="1"/>
  <c r="G365" i="1"/>
  <c r="H365" i="1"/>
  <c r="Q365" i="1" s="1"/>
  <c r="I365" i="1"/>
  <c r="G366" i="19" s="1"/>
  <c r="J365" i="1"/>
  <c r="H366" i="19" s="1"/>
  <c r="K365" i="1"/>
  <c r="I366" i="19" s="1"/>
  <c r="I415" i="28" s="1"/>
  <c r="M365" i="1"/>
  <c r="J366" i="19" s="1"/>
  <c r="N365" i="1"/>
  <c r="K366" i="19" s="1"/>
  <c r="O365" i="1"/>
  <c r="AC365" i="1" s="1"/>
  <c r="B364" i="1"/>
  <c r="B365" i="19" s="1"/>
  <c r="C364" i="1"/>
  <c r="C365" i="19" s="1"/>
  <c r="E364" i="1"/>
  <c r="D365" i="19" s="1"/>
  <c r="G364" i="1"/>
  <c r="H364" i="1"/>
  <c r="Q364" i="1" s="1"/>
  <c r="I364" i="1"/>
  <c r="J364" i="1"/>
  <c r="K364" i="1"/>
  <c r="I365" i="19" s="1"/>
  <c r="I414" i="28" s="1"/>
  <c r="M364" i="1"/>
  <c r="AA364" i="1" s="1"/>
  <c r="N364" i="1"/>
  <c r="Z364" i="1" s="1"/>
  <c r="O364" i="1"/>
  <c r="AC364" i="1" s="1"/>
  <c r="B363" i="1"/>
  <c r="B364" i="19" s="1"/>
  <c r="C363" i="1"/>
  <c r="C364" i="19" s="1"/>
  <c r="E363" i="1"/>
  <c r="G363" i="1"/>
  <c r="E364" i="19" s="1"/>
  <c r="H363" i="1"/>
  <c r="Q363" i="1" s="1"/>
  <c r="I363" i="1"/>
  <c r="G364" i="19" s="1"/>
  <c r="J363" i="1"/>
  <c r="K363" i="1"/>
  <c r="I364" i="19" s="1"/>
  <c r="I413" i="28" s="1"/>
  <c r="M363" i="1"/>
  <c r="J364" i="19" s="1"/>
  <c r="N363" i="1"/>
  <c r="K364" i="19" s="1"/>
  <c r="O363" i="1"/>
  <c r="AC363" i="1" s="1"/>
  <c r="B362" i="1"/>
  <c r="B363" i="19" s="1"/>
  <c r="C362" i="1"/>
  <c r="C363" i="19" s="1"/>
  <c r="E362" i="1"/>
  <c r="G362" i="1"/>
  <c r="H362" i="1"/>
  <c r="Q362" i="1" s="1"/>
  <c r="I362" i="1"/>
  <c r="G363" i="19" s="1"/>
  <c r="J362" i="1"/>
  <c r="K362" i="1"/>
  <c r="I363" i="19" s="1"/>
  <c r="I412" i="28" s="1"/>
  <c r="M362" i="1"/>
  <c r="AA362" i="1" s="1"/>
  <c r="N362" i="1"/>
  <c r="Z362" i="1" s="1"/>
  <c r="O362" i="1"/>
  <c r="AC362" i="1" s="1"/>
  <c r="B361" i="1"/>
  <c r="B362" i="19" s="1"/>
  <c r="C361" i="1"/>
  <c r="C362" i="19" s="1"/>
  <c r="E361" i="1"/>
  <c r="D362" i="19" s="1"/>
  <c r="G361" i="1"/>
  <c r="H361" i="1"/>
  <c r="Q361" i="1" s="1"/>
  <c r="I361" i="1"/>
  <c r="J361" i="1"/>
  <c r="K361" i="1"/>
  <c r="I362" i="19" s="1"/>
  <c r="I411" i="28" s="1"/>
  <c r="M361" i="1"/>
  <c r="AA361" i="1" s="1"/>
  <c r="N361" i="1"/>
  <c r="Z361" i="1" s="1"/>
  <c r="O361" i="1"/>
  <c r="L362" i="19" s="1"/>
  <c r="B360" i="1"/>
  <c r="B361" i="19" s="1"/>
  <c r="C360" i="1"/>
  <c r="C361" i="19" s="1"/>
  <c r="E360" i="1"/>
  <c r="G360" i="1"/>
  <c r="H360" i="1"/>
  <c r="F361" i="19" s="1"/>
  <c r="I360" i="1"/>
  <c r="G361" i="19" s="1"/>
  <c r="J360" i="1"/>
  <c r="H361" i="19" s="1"/>
  <c r="K360" i="1"/>
  <c r="I361" i="19" s="1"/>
  <c r="I410" i="28" s="1"/>
  <c r="M360" i="1"/>
  <c r="AA360" i="1" s="1"/>
  <c r="N360" i="1"/>
  <c r="Z360" i="1" s="1"/>
  <c r="O360" i="1"/>
  <c r="L361" i="19" s="1"/>
  <c r="M430" i="28" l="1"/>
  <c r="M431" i="28"/>
  <c r="M441" i="28"/>
  <c r="N441" i="28"/>
  <c r="M432" i="28"/>
  <c r="N432" i="28"/>
  <c r="H433" i="28"/>
  <c r="B433" i="28"/>
  <c r="K433" i="28"/>
  <c r="D433" i="28"/>
  <c r="E433" i="28"/>
  <c r="J433" i="28"/>
  <c r="L433" i="28"/>
  <c r="G433" i="28"/>
  <c r="F433" i="28"/>
  <c r="M428" i="28"/>
  <c r="N429" i="28"/>
  <c r="N426" i="28"/>
  <c r="M426" i="28"/>
  <c r="M427" i="28"/>
  <c r="M422" i="28"/>
  <c r="G418" i="28"/>
  <c r="G425" i="28" s="1"/>
  <c r="M423" i="28"/>
  <c r="N423" i="28"/>
  <c r="M420" i="28"/>
  <c r="M419" i="28"/>
  <c r="AF366" i="1"/>
  <c r="I416" i="28"/>
  <c r="I417" i="28" s="1"/>
  <c r="I425" i="28"/>
  <c r="BI366" i="1"/>
  <c r="AU367" i="1"/>
  <c r="AI367" i="1"/>
  <c r="AE366" i="1"/>
  <c r="BH366" i="1"/>
  <c r="F367" i="19"/>
  <c r="AH367" i="1"/>
  <c r="AT367" i="1"/>
  <c r="AE367" i="1"/>
  <c r="AQ367" i="1"/>
  <c r="E367" i="19"/>
  <c r="AG367" i="1"/>
  <c r="AS367" i="1"/>
  <c r="AC366" i="1"/>
  <c r="AL367" i="1"/>
  <c r="AX367" i="1"/>
  <c r="AZ366" i="1"/>
  <c r="AR367" i="1"/>
  <c r="AF367" i="1"/>
  <c r="AV367" i="1"/>
  <c r="AJ367" i="1"/>
  <c r="G368" i="22"/>
  <c r="G368" i="21"/>
  <c r="K367" i="19"/>
  <c r="AW367" i="1"/>
  <c r="AK367" i="1"/>
  <c r="C368" i="21"/>
  <c r="C368" i="22"/>
  <c r="AX366" i="1"/>
  <c r="Q366" i="1"/>
  <c r="R366" i="1" s="1"/>
  <c r="BI365" i="1"/>
  <c r="BH363" i="1"/>
  <c r="AI365" i="1"/>
  <c r="AJ365" i="1"/>
  <c r="AG366" i="1"/>
  <c r="BG366" i="1"/>
  <c r="G416" i="28"/>
  <c r="G367" i="22"/>
  <c r="G367" i="21"/>
  <c r="C367" i="21"/>
  <c r="C416" i="28"/>
  <c r="C367" i="22"/>
  <c r="AQ365" i="1"/>
  <c r="AH366" i="1"/>
  <c r="AJ366" i="1"/>
  <c r="AQ366" i="1"/>
  <c r="BH362" i="1"/>
  <c r="AG364" i="1"/>
  <c r="AW366" i="1"/>
  <c r="L367" i="19"/>
  <c r="D367" i="19"/>
  <c r="AV366" i="1"/>
  <c r="AU366" i="1"/>
  <c r="J367" i="19"/>
  <c r="B367" i="19"/>
  <c r="F366" i="19"/>
  <c r="AT366" i="1"/>
  <c r="E366" i="19"/>
  <c r="AS366" i="1"/>
  <c r="AK366" i="1"/>
  <c r="H367" i="19"/>
  <c r="C365" i="21"/>
  <c r="BE366" i="1"/>
  <c r="AL366" i="1"/>
  <c r="BC366" i="1"/>
  <c r="BJ366" i="1"/>
  <c r="BB366" i="1"/>
  <c r="AI366" i="1"/>
  <c r="Z366" i="1"/>
  <c r="BF366" i="1"/>
  <c r="BD366" i="1"/>
  <c r="AA366" i="1"/>
  <c r="AR366" i="1"/>
  <c r="AZ362" i="1"/>
  <c r="BE365" i="1"/>
  <c r="BJ364" i="1"/>
  <c r="AE365" i="1"/>
  <c r="AU363" i="1"/>
  <c r="B365" i="21"/>
  <c r="F362" i="19"/>
  <c r="BH365" i="1"/>
  <c r="AU365" i="1"/>
  <c r="C415" i="28"/>
  <c r="C366" i="22"/>
  <c r="C366" i="21"/>
  <c r="BG363" i="1"/>
  <c r="R362" i="1"/>
  <c r="AV363" i="1"/>
  <c r="AH364" i="1"/>
  <c r="BH364" i="1"/>
  <c r="J365" i="19"/>
  <c r="AV365" i="1"/>
  <c r="AA365" i="1"/>
  <c r="R365" i="1"/>
  <c r="B366" i="19"/>
  <c r="AE362" i="1"/>
  <c r="Z363" i="1"/>
  <c r="AF364" i="1"/>
  <c r="AO364" i="1" s="1"/>
  <c r="R364" i="1"/>
  <c r="Z365" i="1"/>
  <c r="AS365" i="1"/>
  <c r="AK365" i="1"/>
  <c r="BG364" i="1"/>
  <c r="AX365" i="1"/>
  <c r="L366" i="19"/>
  <c r="L365" i="19"/>
  <c r="AG365" i="1"/>
  <c r="D366" i="19"/>
  <c r="AW363" i="1"/>
  <c r="AX364" i="1"/>
  <c r="AI364" i="1"/>
  <c r="K365" i="19"/>
  <c r="H365" i="23" s="1"/>
  <c r="AW365" i="1"/>
  <c r="B412" i="28"/>
  <c r="BC365" i="1"/>
  <c r="AT365" i="1"/>
  <c r="BD365" i="1"/>
  <c r="AB365" i="1"/>
  <c r="BJ365" i="1"/>
  <c r="BB365" i="1"/>
  <c r="AH365" i="1"/>
  <c r="AZ365" i="1"/>
  <c r="BF365" i="1"/>
  <c r="AR365" i="1"/>
  <c r="BG365" i="1"/>
  <c r="AF365" i="1"/>
  <c r="AL365" i="1"/>
  <c r="AV364" i="1"/>
  <c r="AJ363" i="1"/>
  <c r="AS364" i="1"/>
  <c r="G365" i="19"/>
  <c r="C365" i="22"/>
  <c r="C365" i="23"/>
  <c r="J363" i="19"/>
  <c r="AI363" i="1"/>
  <c r="F364" i="19"/>
  <c r="AJ364" i="1"/>
  <c r="AQ364" i="1"/>
  <c r="F365" i="19"/>
  <c r="B365" i="22"/>
  <c r="B365" i="23"/>
  <c r="E365" i="19"/>
  <c r="AZ363" i="1"/>
  <c r="C414" i="28"/>
  <c r="B414" i="28"/>
  <c r="AE364" i="1"/>
  <c r="AK363" i="1"/>
  <c r="BI363" i="1"/>
  <c r="H364" i="19"/>
  <c r="AT364" i="1"/>
  <c r="AZ364" i="1"/>
  <c r="H365" i="19"/>
  <c r="AW364" i="1"/>
  <c r="C412" i="28"/>
  <c r="G413" i="28"/>
  <c r="BE364" i="1"/>
  <c r="AL364" i="1"/>
  <c r="BD364" i="1"/>
  <c r="AU364" i="1"/>
  <c r="AK364" i="1"/>
  <c r="AB364" i="1"/>
  <c r="BC364" i="1"/>
  <c r="BI364" i="1"/>
  <c r="AR364" i="1"/>
  <c r="BF364" i="1"/>
  <c r="BB364" i="1"/>
  <c r="C413" i="28"/>
  <c r="C364" i="22"/>
  <c r="C364" i="21"/>
  <c r="O364" i="19"/>
  <c r="B413" i="28"/>
  <c r="B364" i="21"/>
  <c r="B364" i="22"/>
  <c r="E363" i="19"/>
  <c r="BF363" i="1"/>
  <c r="D363" i="19"/>
  <c r="BE363" i="1"/>
  <c r="AS363" i="1"/>
  <c r="AH363" i="1"/>
  <c r="BD363" i="1"/>
  <c r="AR363" i="1"/>
  <c r="AG363" i="1"/>
  <c r="G364" i="21"/>
  <c r="BG362" i="1"/>
  <c r="AQ363" i="1"/>
  <c r="AF363" i="1"/>
  <c r="L364" i="19"/>
  <c r="D364" i="19"/>
  <c r="BI362" i="1"/>
  <c r="L363" i="19"/>
  <c r="BJ363" i="1"/>
  <c r="AE363" i="1"/>
  <c r="G364" i="22"/>
  <c r="AC361" i="1"/>
  <c r="AG361" i="1"/>
  <c r="AH362" i="1"/>
  <c r="K363" i="19"/>
  <c r="AX363" i="1"/>
  <c r="AA363" i="1"/>
  <c r="R363" i="1"/>
  <c r="AB362" i="1"/>
  <c r="F363" i="19"/>
  <c r="M364" i="19"/>
  <c r="B363" i="22"/>
  <c r="AB363" i="1"/>
  <c r="BC363" i="1"/>
  <c r="AT363" i="1"/>
  <c r="BB363" i="1"/>
  <c r="AL363" i="1"/>
  <c r="L411" i="28"/>
  <c r="BJ361" i="1"/>
  <c r="BG361" i="1"/>
  <c r="AW362" i="1"/>
  <c r="BF361" i="1"/>
  <c r="AG362" i="1"/>
  <c r="BI361" i="1"/>
  <c r="AX362" i="1"/>
  <c r="AS362" i="1"/>
  <c r="C363" i="21"/>
  <c r="AS361" i="1"/>
  <c r="AH361" i="1"/>
  <c r="BH361" i="1"/>
  <c r="E362" i="19"/>
  <c r="AT362" i="1"/>
  <c r="H363" i="19"/>
  <c r="B363" i="21"/>
  <c r="AI361" i="1"/>
  <c r="AV362" i="1"/>
  <c r="AR362" i="1"/>
  <c r="AR361" i="1"/>
  <c r="AQ362" i="1"/>
  <c r="C363" i="22"/>
  <c r="I362" i="23"/>
  <c r="AF362" i="1"/>
  <c r="AL362" i="1"/>
  <c r="BD362" i="1"/>
  <c r="AU362" i="1"/>
  <c r="AK362" i="1"/>
  <c r="BF362" i="1"/>
  <c r="BC362" i="1"/>
  <c r="BJ362" i="1"/>
  <c r="BB362" i="1"/>
  <c r="AI362" i="1"/>
  <c r="BE362" i="1"/>
  <c r="AJ362" i="1"/>
  <c r="B411" i="28"/>
  <c r="B362" i="22"/>
  <c r="B362" i="21"/>
  <c r="C411" i="28"/>
  <c r="C362" i="22"/>
  <c r="C362" i="21"/>
  <c r="B362" i="23"/>
  <c r="AU361" i="1"/>
  <c r="AF361" i="1"/>
  <c r="AO361" i="1" s="1"/>
  <c r="BG360" i="1"/>
  <c r="R361" i="1"/>
  <c r="K362" i="19"/>
  <c r="BF360" i="1"/>
  <c r="BD361" i="1"/>
  <c r="J362" i="19"/>
  <c r="BE360" i="1"/>
  <c r="BB361" i="1"/>
  <c r="K362" i="21"/>
  <c r="AC360" i="1"/>
  <c r="AX361" i="1"/>
  <c r="AL361" i="1"/>
  <c r="H362" i="19"/>
  <c r="AW361" i="1"/>
  <c r="AQ361" i="1"/>
  <c r="G362" i="19"/>
  <c r="K362" i="22"/>
  <c r="C362" i="23"/>
  <c r="AV361" i="1"/>
  <c r="J361" i="19"/>
  <c r="BI360" i="1"/>
  <c r="BE361" i="1"/>
  <c r="AE361" i="1"/>
  <c r="AK361" i="1"/>
  <c r="AB361" i="1"/>
  <c r="BC361" i="1"/>
  <c r="AT361" i="1"/>
  <c r="AJ361" i="1"/>
  <c r="AZ361" i="1"/>
  <c r="BD360" i="1"/>
  <c r="BB360" i="1"/>
  <c r="E361" i="19"/>
  <c r="BJ360" i="1"/>
  <c r="D361" i="19"/>
  <c r="BH360" i="1"/>
  <c r="K361" i="19"/>
  <c r="AB360" i="1"/>
  <c r="BC360" i="1"/>
  <c r="AZ360" i="1"/>
  <c r="Q360" i="1"/>
  <c r="R360" i="1" s="1"/>
  <c r="N433" i="28" l="1"/>
  <c r="M433" i="28"/>
  <c r="J364" i="22"/>
  <c r="I364" i="21"/>
  <c r="J418" i="28"/>
  <c r="J425" i="28" s="1"/>
  <c r="F418" i="28"/>
  <c r="F425" i="28" s="1"/>
  <c r="H418" i="28"/>
  <c r="H425" i="28" s="1"/>
  <c r="J415" i="28"/>
  <c r="D418" i="28"/>
  <c r="D425" i="28" s="1"/>
  <c r="E418" i="28"/>
  <c r="E425" i="28" s="1"/>
  <c r="I365" i="23"/>
  <c r="L418" i="28"/>
  <c r="L425" i="28" s="1"/>
  <c r="D362" i="21"/>
  <c r="D412" i="28"/>
  <c r="M412" i="28" s="1"/>
  <c r="H366" i="21"/>
  <c r="K415" i="28"/>
  <c r="F362" i="22"/>
  <c r="K418" i="28"/>
  <c r="K425" i="28" s="1"/>
  <c r="G363" i="22"/>
  <c r="K363" i="22"/>
  <c r="B418" i="28"/>
  <c r="B425" i="28" s="1"/>
  <c r="AN366" i="1"/>
  <c r="AO366" i="1"/>
  <c r="BA366" i="1"/>
  <c r="F411" i="28"/>
  <c r="F416" i="28"/>
  <c r="E367" i="22"/>
  <c r="M367" i="19"/>
  <c r="K416" i="28"/>
  <c r="AN367" i="1"/>
  <c r="F362" i="21"/>
  <c r="H364" i="21"/>
  <c r="D362" i="23"/>
  <c r="E415" i="28"/>
  <c r="M366" i="19"/>
  <c r="D367" i="23"/>
  <c r="D368" i="22"/>
  <c r="D368" i="21"/>
  <c r="J368" i="22"/>
  <c r="J368" i="21"/>
  <c r="K368" i="22"/>
  <c r="K368" i="21"/>
  <c r="J367" i="22"/>
  <c r="F368" i="21"/>
  <c r="F368" i="22"/>
  <c r="F366" i="21"/>
  <c r="B368" i="21"/>
  <c r="B368" i="22"/>
  <c r="J367" i="21"/>
  <c r="I368" i="22"/>
  <c r="I368" i="21"/>
  <c r="AO367" i="1"/>
  <c r="BA367" i="1"/>
  <c r="E368" i="21"/>
  <c r="E368" i="22"/>
  <c r="O366" i="19"/>
  <c r="H368" i="21"/>
  <c r="H368" i="22"/>
  <c r="E416" i="28"/>
  <c r="F412" i="28"/>
  <c r="J414" i="28"/>
  <c r="I365" i="22"/>
  <c r="AN364" i="1"/>
  <c r="F367" i="22"/>
  <c r="E367" i="21"/>
  <c r="G365" i="23"/>
  <c r="I365" i="21"/>
  <c r="N366" i="19"/>
  <c r="F367" i="21"/>
  <c r="H416" i="28"/>
  <c r="F367" i="23"/>
  <c r="H367" i="22"/>
  <c r="N367" i="19"/>
  <c r="H367" i="21"/>
  <c r="J416" i="28"/>
  <c r="G367" i="23"/>
  <c r="I367" i="22"/>
  <c r="O367" i="19"/>
  <c r="I367" i="21"/>
  <c r="D367" i="22"/>
  <c r="D367" i="21"/>
  <c r="D416" i="28"/>
  <c r="B367" i="23"/>
  <c r="C367" i="23"/>
  <c r="K367" i="21"/>
  <c r="L416" i="28"/>
  <c r="I367" i="23"/>
  <c r="K367" i="22"/>
  <c r="E367" i="23"/>
  <c r="J365" i="21"/>
  <c r="H367" i="23"/>
  <c r="B367" i="21"/>
  <c r="B416" i="28"/>
  <c r="B367" i="22"/>
  <c r="F366" i="22"/>
  <c r="J363" i="21"/>
  <c r="F415" i="28"/>
  <c r="J365" i="22"/>
  <c r="I364" i="22"/>
  <c r="AN363" i="1"/>
  <c r="J413" i="28"/>
  <c r="I363" i="21"/>
  <c r="O363" i="19"/>
  <c r="H366" i="22"/>
  <c r="G366" i="21"/>
  <c r="G415" i="28"/>
  <c r="E366" i="21"/>
  <c r="D366" i="22"/>
  <c r="C366" i="23"/>
  <c r="D415" i="28"/>
  <c r="N415" i="28" s="1"/>
  <c r="B366" i="23"/>
  <c r="D366" i="23"/>
  <c r="D366" i="21"/>
  <c r="E366" i="23"/>
  <c r="I366" i="22"/>
  <c r="G366" i="22"/>
  <c r="H415" i="28"/>
  <c r="J366" i="21"/>
  <c r="I366" i="21"/>
  <c r="BA364" i="1"/>
  <c r="E366" i="22"/>
  <c r="F366" i="23"/>
  <c r="J366" i="22"/>
  <c r="I366" i="23"/>
  <c r="K366" i="22"/>
  <c r="K366" i="21"/>
  <c r="L415" i="28"/>
  <c r="H366" i="23"/>
  <c r="G366" i="23"/>
  <c r="F364" i="23"/>
  <c r="K414" i="28"/>
  <c r="B415" i="28"/>
  <c r="B366" i="22"/>
  <c r="B366" i="21"/>
  <c r="N364" i="19"/>
  <c r="F363" i="21"/>
  <c r="AO365" i="1"/>
  <c r="AN365" i="1"/>
  <c r="BA365" i="1"/>
  <c r="F414" i="28"/>
  <c r="F365" i="22"/>
  <c r="D365" i="23"/>
  <c r="F365" i="21"/>
  <c r="G414" i="28"/>
  <c r="E365" i="23"/>
  <c r="G365" i="22"/>
  <c r="G365" i="21"/>
  <c r="M365" i="19"/>
  <c r="L412" i="28"/>
  <c r="H364" i="23"/>
  <c r="D414" i="28"/>
  <c r="D365" i="21"/>
  <c r="K365" i="21"/>
  <c r="L414" i="28"/>
  <c r="K365" i="22"/>
  <c r="O365" i="19"/>
  <c r="E365" i="22"/>
  <c r="E365" i="21"/>
  <c r="E414" i="28"/>
  <c r="N365" i="19"/>
  <c r="H414" i="28"/>
  <c r="F365" i="23"/>
  <c r="H365" i="22"/>
  <c r="H365" i="21"/>
  <c r="D365" i="22"/>
  <c r="E412" i="28"/>
  <c r="M363" i="19"/>
  <c r="H364" i="22"/>
  <c r="K363" i="21"/>
  <c r="H413" i="28"/>
  <c r="F364" i="21"/>
  <c r="E364" i="22"/>
  <c r="G363" i="23"/>
  <c r="C363" i="23"/>
  <c r="H363" i="23"/>
  <c r="D413" i="28"/>
  <c r="C364" i="23"/>
  <c r="E364" i="23"/>
  <c r="D364" i="21"/>
  <c r="B364" i="23"/>
  <c r="D364" i="23"/>
  <c r="D364" i="22"/>
  <c r="G364" i="23"/>
  <c r="E364" i="21"/>
  <c r="K413" i="28"/>
  <c r="D363" i="23"/>
  <c r="E363" i="23"/>
  <c r="F364" i="22"/>
  <c r="K364" i="22"/>
  <c r="K364" i="21"/>
  <c r="L413" i="28"/>
  <c r="I364" i="23"/>
  <c r="F413" i="28"/>
  <c r="E413" i="28"/>
  <c r="D363" i="22"/>
  <c r="AO363" i="1"/>
  <c r="BA363" i="1"/>
  <c r="F363" i="22"/>
  <c r="B363" i="23"/>
  <c r="J364" i="21"/>
  <c r="D363" i="21"/>
  <c r="I363" i="23"/>
  <c r="G361" i="23"/>
  <c r="G412" i="28"/>
  <c r="G363" i="21"/>
  <c r="E363" i="21"/>
  <c r="J412" i="28"/>
  <c r="I363" i="22"/>
  <c r="E363" i="22"/>
  <c r="H363" i="21"/>
  <c r="H412" i="28"/>
  <c r="F363" i="23"/>
  <c r="H363" i="22"/>
  <c r="N363" i="19"/>
  <c r="E362" i="21"/>
  <c r="K412" i="28"/>
  <c r="J363" i="22"/>
  <c r="E362" i="22"/>
  <c r="BA362" i="1"/>
  <c r="AO362" i="1"/>
  <c r="AN362" i="1"/>
  <c r="M362" i="19"/>
  <c r="E362" i="23"/>
  <c r="G411" i="28"/>
  <c r="G362" i="22"/>
  <c r="G362" i="21"/>
  <c r="BA361" i="1"/>
  <c r="AN361" i="1"/>
  <c r="I362" i="22"/>
  <c r="J411" i="28"/>
  <c r="O362" i="19"/>
  <c r="I362" i="21"/>
  <c r="G362" i="23"/>
  <c r="N361" i="19"/>
  <c r="D362" i="22"/>
  <c r="H362" i="23"/>
  <c r="K411" i="28"/>
  <c r="J362" i="22"/>
  <c r="J362" i="21"/>
  <c r="D411" i="28"/>
  <c r="H362" i="22"/>
  <c r="H362" i="21"/>
  <c r="F362" i="23"/>
  <c r="H411" i="28"/>
  <c r="N362" i="19"/>
  <c r="E411" i="28"/>
  <c r="O361" i="19"/>
  <c r="B361" i="23"/>
  <c r="C361" i="23"/>
  <c r="I361" i="23"/>
  <c r="M361" i="19"/>
  <c r="E361" i="23"/>
  <c r="D361" i="23"/>
  <c r="H361" i="23"/>
  <c r="F361" i="23"/>
  <c r="B359" i="1"/>
  <c r="C359" i="1"/>
  <c r="C360" i="19" s="1"/>
  <c r="C410" i="28" s="1"/>
  <c r="C417" i="28" s="1"/>
  <c r="E359" i="1"/>
  <c r="G359" i="1"/>
  <c r="H359" i="1"/>
  <c r="I359" i="1"/>
  <c r="J359" i="1"/>
  <c r="K359" i="1"/>
  <c r="I360" i="19" s="1"/>
  <c r="I408" i="28" s="1"/>
  <c r="M359" i="1"/>
  <c r="N359" i="1"/>
  <c r="O359" i="1"/>
  <c r="B358" i="1"/>
  <c r="C358" i="1"/>
  <c r="C359" i="19" s="1"/>
  <c r="E358" i="1"/>
  <c r="G358" i="1"/>
  <c r="H358" i="1"/>
  <c r="Q358" i="1" s="1"/>
  <c r="I358" i="1"/>
  <c r="G359" i="19" s="1"/>
  <c r="J358" i="1"/>
  <c r="H359" i="19" s="1"/>
  <c r="K358" i="1"/>
  <c r="I359" i="19" s="1"/>
  <c r="I407" i="28" s="1"/>
  <c r="M358" i="1"/>
  <c r="J359" i="19" s="1"/>
  <c r="N358" i="1"/>
  <c r="Z358" i="1" s="1"/>
  <c r="O358" i="1"/>
  <c r="AC358" i="1" s="1"/>
  <c r="B357" i="1"/>
  <c r="C357" i="1"/>
  <c r="C358" i="19" s="1"/>
  <c r="E357" i="1"/>
  <c r="G357" i="1"/>
  <c r="H357" i="1"/>
  <c r="Q357" i="1" s="1"/>
  <c r="I357" i="1"/>
  <c r="G358" i="19" s="1"/>
  <c r="J357" i="1"/>
  <c r="K357" i="1"/>
  <c r="I358" i="19" s="1"/>
  <c r="I406" i="28" s="1"/>
  <c r="M357" i="1"/>
  <c r="N357" i="1"/>
  <c r="Z357" i="1" s="1"/>
  <c r="O357" i="1"/>
  <c r="AC357" i="1" s="1"/>
  <c r="B355" i="1"/>
  <c r="B356" i="19" s="1"/>
  <c r="C355" i="1"/>
  <c r="C356" i="19" s="1"/>
  <c r="E355" i="1"/>
  <c r="G355" i="1"/>
  <c r="E356" i="19" s="1"/>
  <c r="H355" i="1"/>
  <c r="Q355" i="1" s="1"/>
  <c r="I355" i="1"/>
  <c r="J355" i="1"/>
  <c r="K355" i="1"/>
  <c r="I356" i="19" s="1"/>
  <c r="I404" i="28" s="1"/>
  <c r="M355" i="1"/>
  <c r="J356" i="19" s="1"/>
  <c r="N355" i="1"/>
  <c r="Z355" i="1" s="1"/>
  <c r="O355" i="1"/>
  <c r="B356" i="1"/>
  <c r="C356" i="1"/>
  <c r="C357" i="19" s="1"/>
  <c r="E356" i="1"/>
  <c r="D357" i="19" s="1"/>
  <c r="G356" i="1"/>
  <c r="E357" i="19" s="1"/>
  <c r="H356" i="1"/>
  <c r="I356" i="1"/>
  <c r="J356" i="1"/>
  <c r="H357" i="19" s="1"/>
  <c r="K356" i="1"/>
  <c r="I357" i="19" s="1"/>
  <c r="I405" i="28" s="1"/>
  <c r="M356" i="1"/>
  <c r="N356" i="1"/>
  <c r="Z356" i="1" s="1"/>
  <c r="O356" i="1"/>
  <c r="AC356" i="1" s="1"/>
  <c r="B354" i="1"/>
  <c r="C354" i="1"/>
  <c r="C355" i="19" s="1"/>
  <c r="E354" i="1"/>
  <c r="D355" i="19" s="1"/>
  <c r="G354" i="1"/>
  <c r="E355" i="19" s="1"/>
  <c r="H354" i="1"/>
  <c r="Q354" i="1" s="1"/>
  <c r="I354" i="1"/>
  <c r="G355" i="19" s="1"/>
  <c r="J354" i="1"/>
  <c r="H355" i="19" s="1"/>
  <c r="K354" i="1"/>
  <c r="I355" i="19" s="1"/>
  <c r="I403" i="28" s="1"/>
  <c r="M354" i="1"/>
  <c r="N354" i="1"/>
  <c r="Z354" i="1" s="1"/>
  <c r="O354" i="1"/>
  <c r="B353" i="1"/>
  <c r="B354" i="19" s="1"/>
  <c r="C353" i="1"/>
  <c r="C354" i="19" s="1"/>
  <c r="E353" i="1"/>
  <c r="G353" i="1"/>
  <c r="H353" i="1"/>
  <c r="Q353" i="1" s="1"/>
  <c r="I353" i="1"/>
  <c r="J353" i="1"/>
  <c r="K353" i="1"/>
  <c r="I354" i="19" s="1"/>
  <c r="I402" i="28" s="1"/>
  <c r="M353" i="1"/>
  <c r="J354" i="19" s="1"/>
  <c r="N353" i="1"/>
  <c r="O353" i="1"/>
  <c r="B352" i="1"/>
  <c r="B353" i="19" s="1"/>
  <c r="C352" i="1"/>
  <c r="C353" i="19" s="1"/>
  <c r="E352" i="1"/>
  <c r="G352" i="1"/>
  <c r="E353" i="19" s="1"/>
  <c r="H352" i="1"/>
  <c r="Q352" i="1" s="1"/>
  <c r="I352" i="1"/>
  <c r="G353" i="19" s="1"/>
  <c r="J352" i="1"/>
  <c r="H353" i="19" s="1"/>
  <c r="K352" i="1"/>
  <c r="I353" i="19" s="1"/>
  <c r="I400" i="28" s="1"/>
  <c r="M352" i="1"/>
  <c r="J353" i="19" s="1"/>
  <c r="N352" i="1"/>
  <c r="K353" i="19" s="1"/>
  <c r="O352" i="1"/>
  <c r="AC352" i="1" s="1"/>
  <c r="B351" i="1"/>
  <c r="C351" i="1"/>
  <c r="C352" i="19" s="1"/>
  <c r="E351" i="1"/>
  <c r="D352" i="19" s="1"/>
  <c r="G351" i="1"/>
  <c r="E352" i="19" s="1"/>
  <c r="H351" i="1"/>
  <c r="Q351" i="1" s="1"/>
  <c r="I351" i="1"/>
  <c r="J351" i="1"/>
  <c r="K351" i="1"/>
  <c r="I352" i="19" s="1"/>
  <c r="I399" i="28" s="1"/>
  <c r="M351" i="1"/>
  <c r="AA351" i="1" s="1"/>
  <c r="N351" i="1"/>
  <c r="Z351" i="1" s="1"/>
  <c r="O351" i="1"/>
  <c r="AC351" i="1" s="1"/>
  <c r="B349" i="1"/>
  <c r="B350" i="19" s="1"/>
  <c r="C349" i="1"/>
  <c r="C350" i="19" s="1"/>
  <c r="E349" i="1"/>
  <c r="G349" i="1"/>
  <c r="E350" i="19" s="1"/>
  <c r="H349" i="1"/>
  <c r="AB349" i="1" s="1"/>
  <c r="I349" i="1"/>
  <c r="G350" i="19" s="1"/>
  <c r="J349" i="1"/>
  <c r="K349" i="1"/>
  <c r="I350" i="19" s="1"/>
  <c r="I397" i="28" s="1"/>
  <c r="M349" i="1"/>
  <c r="N349" i="1"/>
  <c r="Z349" i="1" s="1"/>
  <c r="O349" i="1"/>
  <c r="L350" i="19" s="1"/>
  <c r="B350" i="1"/>
  <c r="C350" i="1"/>
  <c r="C351" i="19" s="1"/>
  <c r="E350" i="1"/>
  <c r="D351" i="19" s="1"/>
  <c r="G350" i="1"/>
  <c r="E351" i="19" s="1"/>
  <c r="H350" i="1"/>
  <c r="I350" i="1"/>
  <c r="J350" i="1"/>
  <c r="K350" i="1"/>
  <c r="I351" i="19" s="1"/>
  <c r="I398" i="28" s="1"/>
  <c r="M350" i="1"/>
  <c r="N350" i="1"/>
  <c r="Z350" i="1" s="1"/>
  <c r="O350" i="1"/>
  <c r="AC350" i="1" s="1"/>
  <c r="B348" i="1"/>
  <c r="B349" i="19" s="1"/>
  <c r="C348" i="1"/>
  <c r="C349" i="19" s="1"/>
  <c r="E348" i="1"/>
  <c r="D349" i="19" s="1"/>
  <c r="G348" i="1"/>
  <c r="E349" i="19" s="1"/>
  <c r="H348" i="1"/>
  <c r="AB348" i="1" s="1"/>
  <c r="I348" i="1"/>
  <c r="J348" i="1"/>
  <c r="H349" i="19" s="1"/>
  <c r="K348" i="1"/>
  <c r="I349" i="19" s="1"/>
  <c r="I396" i="28" s="1"/>
  <c r="M348" i="1"/>
  <c r="J349" i="19" s="1"/>
  <c r="N348" i="1"/>
  <c r="K349" i="19" s="1"/>
  <c r="O348" i="1"/>
  <c r="AC348" i="1" s="1"/>
  <c r="BG354" i="1" l="1"/>
  <c r="BG353" i="1"/>
  <c r="BG355" i="1"/>
  <c r="N412" i="28"/>
  <c r="M418" i="28"/>
  <c r="N418" i="28"/>
  <c r="N425" i="28"/>
  <c r="M425" i="28"/>
  <c r="M416" i="28"/>
  <c r="N416" i="28"/>
  <c r="M415" i="28"/>
  <c r="M414" i="28"/>
  <c r="N414" i="28"/>
  <c r="M413" i="28"/>
  <c r="N413" i="28"/>
  <c r="M411" i="28"/>
  <c r="N411" i="28"/>
  <c r="AU360" i="1"/>
  <c r="AI360" i="1"/>
  <c r="Q359" i="1"/>
  <c r="R359" i="1" s="1"/>
  <c r="AT360" i="1"/>
  <c r="AH360" i="1"/>
  <c r="AS360" i="1"/>
  <c r="AG360" i="1"/>
  <c r="AL360" i="1"/>
  <c r="AX360" i="1"/>
  <c r="AR360" i="1"/>
  <c r="AF360" i="1"/>
  <c r="AO360" i="1" s="1"/>
  <c r="Z359" i="1"/>
  <c r="AW360" i="1"/>
  <c r="AK360" i="1"/>
  <c r="C361" i="22"/>
  <c r="C361" i="21"/>
  <c r="AA359" i="1"/>
  <c r="AJ360" i="1"/>
  <c r="AV360" i="1"/>
  <c r="B360" i="19"/>
  <c r="AE360" i="1"/>
  <c r="AQ360" i="1"/>
  <c r="AF359" i="1"/>
  <c r="AO359" i="1" s="1"/>
  <c r="BG356" i="1"/>
  <c r="F359" i="19"/>
  <c r="BH359" i="1"/>
  <c r="C360" i="22"/>
  <c r="AB358" i="1"/>
  <c r="AS359" i="1"/>
  <c r="AR359" i="1"/>
  <c r="J360" i="19"/>
  <c r="BE359" i="1"/>
  <c r="AF358" i="1"/>
  <c r="AO358" i="1" s="1"/>
  <c r="AV358" i="1"/>
  <c r="AG359" i="1"/>
  <c r="BG357" i="1"/>
  <c r="AG357" i="1"/>
  <c r="BF359" i="1"/>
  <c r="AL359" i="1"/>
  <c r="D360" i="19"/>
  <c r="C408" i="28"/>
  <c r="AU359" i="1"/>
  <c r="AE358" i="1"/>
  <c r="L360" i="19"/>
  <c r="AX358" i="1"/>
  <c r="L359" i="19"/>
  <c r="AI359" i="1"/>
  <c r="K360" i="19"/>
  <c r="AU358" i="1"/>
  <c r="AT358" i="1"/>
  <c r="BG359" i="1"/>
  <c r="AC359" i="1"/>
  <c r="BJ359" i="1"/>
  <c r="E360" i="19"/>
  <c r="BD359" i="1"/>
  <c r="L358" i="19"/>
  <c r="AK358" i="1"/>
  <c r="BB359" i="1"/>
  <c r="C360" i="21"/>
  <c r="BD358" i="1"/>
  <c r="AR358" i="1"/>
  <c r="BI359" i="1"/>
  <c r="AV359" i="1"/>
  <c r="AH359" i="1"/>
  <c r="F360" i="19"/>
  <c r="AE359" i="1"/>
  <c r="F358" i="19"/>
  <c r="D359" i="19"/>
  <c r="AX359" i="1"/>
  <c r="H360" i="19"/>
  <c r="BG358" i="1"/>
  <c r="AS358" i="1"/>
  <c r="AW359" i="1"/>
  <c r="AQ359" i="1"/>
  <c r="G360" i="19"/>
  <c r="G407" i="28"/>
  <c r="AK359" i="1"/>
  <c r="AB359" i="1"/>
  <c r="BC359" i="1"/>
  <c r="AT359" i="1"/>
  <c r="AJ359" i="1"/>
  <c r="AZ359" i="1"/>
  <c r="C407" i="28"/>
  <c r="C359" i="22"/>
  <c r="C359" i="21"/>
  <c r="BH358" i="1"/>
  <c r="BF358" i="1"/>
  <c r="K359" i="19"/>
  <c r="G359" i="22"/>
  <c r="AJ357" i="1"/>
  <c r="AQ357" i="1"/>
  <c r="BE358" i="1"/>
  <c r="BB358" i="1"/>
  <c r="B359" i="19"/>
  <c r="R358" i="1"/>
  <c r="BC358" i="1"/>
  <c r="AL358" i="1"/>
  <c r="D358" i="19"/>
  <c r="AW358" i="1"/>
  <c r="AH358" i="1"/>
  <c r="BJ358" i="1"/>
  <c r="E359" i="19"/>
  <c r="G359" i="21"/>
  <c r="BI358" i="1"/>
  <c r="AG358" i="1"/>
  <c r="AJ358" i="1"/>
  <c r="AA358" i="1"/>
  <c r="AI358" i="1"/>
  <c r="AQ358" i="1"/>
  <c r="AZ358" i="1"/>
  <c r="C406" i="28"/>
  <c r="C358" i="22"/>
  <c r="C358" i="21"/>
  <c r="BJ357" i="1"/>
  <c r="E358" i="19"/>
  <c r="BI357" i="1"/>
  <c r="AW357" i="1"/>
  <c r="AE357" i="1"/>
  <c r="R357" i="1"/>
  <c r="J358" i="19"/>
  <c r="B358" i="19"/>
  <c r="AS357" i="1"/>
  <c r="AV357" i="1"/>
  <c r="AA357" i="1"/>
  <c r="AT357" i="1"/>
  <c r="AZ357" i="1"/>
  <c r="H358" i="19"/>
  <c r="BH355" i="1"/>
  <c r="AX357" i="1"/>
  <c r="AF357" i="1"/>
  <c r="BH357" i="1"/>
  <c r="K358" i="19"/>
  <c r="E356" i="21"/>
  <c r="BF357" i="1"/>
  <c r="BE357" i="1"/>
  <c r="AL357" i="1"/>
  <c r="BD357" i="1"/>
  <c r="AU357" i="1"/>
  <c r="AK357" i="1"/>
  <c r="AB357" i="1"/>
  <c r="BC357" i="1"/>
  <c r="BB357" i="1"/>
  <c r="AI357" i="1"/>
  <c r="AR357" i="1"/>
  <c r="AH357" i="1"/>
  <c r="AV356" i="1"/>
  <c r="AF354" i="1"/>
  <c r="AO354" i="1" s="1"/>
  <c r="AT356" i="1"/>
  <c r="AB356" i="1"/>
  <c r="AJ354" i="1"/>
  <c r="AZ354" i="1"/>
  <c r="AG354" i="1"/>
  <c r="BD355" i="1"/>
  <c r="K356" i="19"/>
  <c r="AZ356" i="1"/>
  <c r="AW356" i="1"/>
  <c r="AS354" i="1"/>
  <c r="AL356" i="1"/>
  <c r="AF355" i="1"/>
  <c r="AO355" i="1" s="1"/>
  <c r="AJ356" i="1"/>
  <c r="AR356" i="1"/>
  <c r="BH356" i="1"/>
  <c r="H356" i="19"/>
  <c r="BJ356" i="1"/>
  <c r="Q356" i="1"/>
  <c r="R356" i="1" s="1"/>
  <c r="L357" i="19"/>
  <c r="C356" i="22"/>
  <c r="BC356" i="1"/>
  <c r="F357" i="19"/>
  <c r="BB356" i="1"/>
  <c r="O356" i="19"/>
  <c r="E405" i="28"/>
  <c r="E357" i="21"/>
  <c r="E357" i="22"/>
  <c r="C357" i="21"/>
  <c r="C357" i="22"/>
  <c r="C405" i="28"/>
  <c r="AF356" i="1"/>
  <c r="AO356" i="1" s="1"/>
  <c r="AZ355" i="1"/>
  <c r="BF356" i="1"/>
  <c r="AE356" i="1"/>
  <c r="BI355" i="1"/>
  <c r="AX355" i="1"/>
  <c r="AL355" i="1"/>
  <c r="AA355" i="1"/>
  <c r="R355" i="1"/>
  <c r="J357" i="19"/>
  <c r="B357" i="19"/>
  <c r="G356" i="19"/>
  <c r="C356" i="21"/>
  <c r="E404" i="28"/>
  <c r="AC355" i="1"/>
  <c r="K357" i="19"/>
  <c r="BE356" i="1"/>
  <c r="AS356" i="1"/>
  <c r="BI356" i="1"/>
  <c r="AW355" i="1"/>
  <c r="AK355" i="1"/>
  <c r="AG355" i="1"/>
  <c r="F356" i="19"/>
  <c r="F357" i="23"/>
  <c r="C404" i="28"/>
  <c r="AJ355" i="1"/>
  <c r="N357" i="19"/>
  <c r="E356" i="22"/>
  <c r="AQ356" i="1"/>
  <c r="AA356" i="1"/>
  <c r="BF355" i="1"/>
  <c r="AU355" i="1"/>
  <c r="AI355" i="1"/>
  <c r="G357" i="19"/>
  <c r="L356" i="19"/>
  <c r="D356" i="19"/>
  <c r="AV355" i="1"/>
  <c r="F355" i="19"/>
  <c r="C357" i="23"/>
  <c r="BE355" i="1"/>
  <c r="AR355" i="1"/>
  <c r="AH355" i="1"/>
  <c r="BH354" i="1"/>
  <c r="AX356" i="1"/>
  <c r="AQ355" i="1"/>
  <c r="BE354" i="1"/>
  <c r="AE355" i="1"/>
  <c r="M355" i="19"/>
  <c r="BC355" i="1"/>
  <c r="AT355" i="1"/>
  <c r="AB355" i="1"/>
  <c r="BD356" i="1"/>
  <c r="AU356" i="1"/>
  <c r="AK356" i="1"/>
  <c r="BJ355" i="1"/>
  <c r="BB355" i="1"/>
  <c r="AS355" i="1"/>
  <c r="AI356" i="1"/>
  <c r="AH356" i="1"/>
  <c r="AG356" i="1"/>
  <c r="BD354" i="1"/>
  <c r="L355" i="19"/>
  <c r="AU351" i="1"/>
  <c r="AH354" i="1"/>
  <c r="C402" i="28"/>
  <c r="AI354" i="1"/>
  <c r="J402" i="28"/>
  <c r="B402" i="28"/>
  <c r="N355" i="19"/>
  <c r="F355" i="23"/>
  <c r="C355" i="23"/>
  <c r="C355" i="22"/>
  <c r="C355" i="21"/>
  <c r="C403" i="28"/>
  <c r="I409" i="28"/>
  <c r="AQ354" i="1"/>
  <c r="BI354" i="1"/>
  <c r="AX354" i="1"/>
  <c r="AE354" i="1"/>
  <c r="K355" i="19"/>
  <c r="AR354" i="1"/>
  <c r="BJ354" i="1"/>
  <c r="AW354" i="1"/>
  <c r="AL354" i="1"/>
  <c r="AC354" i="1"/>
  <c r="R354" i="1"/>
  <c r="J355" i="19"/>
  <c r="B355" i="19"/>
  <c r="AV354" i="1"/>
  <c r="AK354" i="1"/>
  <c r="AA354" i="1"/>
  <c r="E355" i="23"/>
  <c r="F353" i="19"/>
  <c r="AG353" i="1"/>
  <c r="BF354" i="1"/>
  <c r="AU354" i="1"/>
  <c r="BC354" i="1"/>
  <c r="AT354" i="1"/>
  <c r="AB354" i="1"/>
  <c r="BB354" i="1"/>
  <c r="BH353" i="1"/>
  <c r="AH353" i="1"/>
  <c r="AB352" i="1"/>
  <c r="K352" i="19"/>
  <c r="L352" i="19"/>
  <c r="AR352" i="1"/>
  <c r="BF351" i="1"/>
  <c r="E354" i="19"/>
  <c r="B354" i="22"/>
  <c r="I354" i="22"/>
  <c r="BI351" i="1"/>
  <c r="AF353" i="1"/>
  <c r="AO353" i="1" s="1"/>
  <c r="BH351" i="1"/>
  <c r="AB353" i="1"/>
  <c r="BG351" i="1"/>
  <c r="AX353" i="1"/>
  <c r="BE353" i="1"/>
  <c r="BC352" i="1"/>
  <c r="AW353" i="1"/>
  <c r="AW352" i="1"/>
  <c r="BB353" i="1"/>
  <c r="AQ351" i="1"/>
  <c r="Z352" i="1"/>
  <c r="AK353" i="1"/>
  <c r="AU353" i="1"/>
  <c r="C354" i="22"/>
  <c r="C354" i="21"/>
  <c r="AS353" i="1"/>
  <c r="BF353" i="1"/>
  <c r="AR353" i="1"/>
  <c r="AC353" i="1"/>
  <c r="L354" i="19"/>
  <c r="D354" i="19"/>
  <c r="AV352" i="1"/>
  <c r="R353" i="1"/>
  <c r="K354" i="19"/>
  <c r="F352" i="19"/>
  <c r="AT352" i="1"/>
  <c r="BD353" i="1"/>
  <c r="AL353" i="1"/>
  <c r="Z353" i="1"/>
  <c r="AS352" i="1"/>
  <c r="AV351" i="1"/>
  <c r="AI352" i="1"/>
  <c r="AI353" i="1"/>
  <c r="H354" i="19"/>
  <c r="B354" i="21"/>
  <c r="BI352" i="1"/>
  <c r="AG352" i="1"/>
  <c r="BJ353" i="1"/>
  <c r="AE353" i="1"/>
  <c r="G354" i="19"/>
  <c r="I354" i="21"/>
  <c r="BG352" i="1"/>
  <c r="BI353" i="1"/>
  <c r="F354" i="19"/>
  <c r="BC353" i="1"/>
  <c r="AT353" i="1"/>
  <c r="AJ353" i="1"/>
  <c r="AA353" i="1"/>
  <c r="AV353" i="1"/>
  <c r="AZ353" i="1"/>
  <c r="AQ353" i="1"/>
  <c r="C353" i="21"/>
  <c r="C353" i="22"/>
  <c r="C400" i="28"/>
  <c r="E353" i="22"/>
  <c r="E353" i="21"/>
  <c r="E400" i="28"/>
  <c r="O353" i="19"/>
  <c r="N353" i="19"/>
  <c r="BB352" i="1"/>
  <c r="AF352" i="1"/>
  <c r="AO352" i="1" s="1"/>
  <c r="AH351" i="1"/>
  <c r="AE352" i="1"/>
  <c r="BJ351" i="1"/>
  <c r="AZ352" i="1"/>
  <c r="AQ352" i="1"/>
  <c r="BH352" i="1"/>
  <c r="L353" i="19"/>
  <c r="D353" i="19"/>
  <c r="M353" i="19"/>
  <c r="BJ352" i="1"/>
  <c r="AX352" i="1"/>
  <c r="AK352" i="1"/>
  <c r="AA352" i="1"/>
  <c r="R352" i="1"/>
  <c r="AJ352" i="1"/>
  <c r="BE352" i="1"/>
  <c r="BB351" i="1"/>
  <c r="AI351" i="1"/>
  <c r="BD352" i="1"/>
  <c r="AU352" i="1"/>
  <c r="AH352" i="1"/>
  <c r="E399" i="28"/>
  <c r="C399" i="28"/>
  <c r="D399" i="28"/>
  <c r="E352" i="21"/>
  <c r="C351" i="22"/>
  <c r="BF352" i="1"/>
  <c r="AL352" i="1"/>
  <c r="AF351" i="1"/>
  <c r="AO351" i="1" s="1"/>
  <c r="B352" i="19"/>
  <c r="BE351" i="1"/>
  <c r="AR351" i="1"/>
  <c r="AE351" i="1"/>
  <c r="R351" i="1"/>
  <c r="C352" i="21"/>
  <c r="E352" i="22"/>
  <c r="AG351" i="1"/>
  <c r="AS351" i="1"/>
  <c r="J352" i="19"/>
  <c r="BH348" i="1"/>
  <c r="BD351" i="1"/>
  <c r="H352" i="19"/>
  <c r="D352" i="22"/>
  <c r="D352" i="21"/>
  <c r="BB348" i="1"/>
  <c r="BG350" i="1"/>
  <c r="BH350" i="1"/>
  <c r="G352" i="19"/>
  <c r="C352" i="22"/>
  <c r="C352" i="23"/>
  <c r="AS350" i="1"/>
  <c r="L351" i="19"/>
  <c r="AX351" i="1"/>
  <c r="AL351" i="1"/>
  <c r="AR350" i="1"/>
  <c r="AW351" i="1"/>
  <c r="AK351" i="1"/>
  <c r="AB351" i="1"/>
  <c r="BC351" i="1"/>
  <c r="AT351" i="1"/>
  <c r="AJ351" i="1"/>
  <c r="AZ351" i="1"/>
  <c r="AV349" i="1"/>
  <c r="AR349" i="1"/>
  <c r="BB350" i="1"/>
  <c r="AS349" i="1"/>
  <c r="AJ349" i="1"/>
  <c r="AC349" i="1"/>
  <c r="AJ350" i="1"/>
  <c r="AA349" i="1"/>
  <c r="AA348" i="1"/>
  <c r="BJ349" i="1"/>
  <c r="AF350" i="1"/>
  <c r="AO350" i="1" s="1"/>
  <c r="AZ348" i="1"/>
  <c r="AQ350" i="1"/>
  <c r="AT350" i="1"/>
  <c r="AW349" i="1"/>
  <c r="BG349" i="1"/>
  <c r="BF350" i="1"/>
  <c r="BF349" i="1"/>
  <c r="AL349" i="1"/>
  <c r="BE350" i="1"/>
  <c r="AB350" i="1"/>
  <c r="BE349" i="1"/>
  <c r="AG349" i="1"/>
  <c r="AX350" i="1"/>
  <c r="AL350" i="1"/>
  <c r="AX349" i="1"/>
  <c r="AF349" i="1"/>
  <c r="AO349" i="1" s="1"/>
  <c r="BD349" i="1"/>
  <c r="K351" i="19"/>
  <c r="D350" i="19"/>
  <c r="AG350" i="1"/>
  <c r="BH349" i="1"/>
  <c r="E351" i="22"/>
  <c r="E398" i="28"/>
  <c r="E351" i="21"/>
  <c r="B397" i="28"/>
  <c r="B350" i="21"/>
  <c r="B350" i="22"/>
  <c r="M350" i="19"/>
  <c r="E350" i="21"/>
  <c r="E350" i="22"/>
  <c r="E397" i="28"/>
  <c r="C397" i="28"/>
  <c r="C350" i="21"/>
  <c r="C351" i="21"/>
  <c r="C350" i="22"/>
  <c r="H350" i="19"/>
  <c r="BC349" i="1"/>
  <c r="G351" i="19"/>
  <c r="AW350" i="1"/>
  <c r="F351" i="19"/>
  <c r="K350" i="19"/>
  <c r="C351" i="23"/>
  <c r="BG348" i="1"/>
  <c r="AV350" i="1"/>
  <c r="AE350" i="1"/>
  <c r="BI350" i="1"/>
  <c r="BI349" i="1"/>
  <c r="AZ349" i="1"/>
  <c r="AQ349" i="1"/>
  <c r="AE349" i="1"/>
  <c r="J350" i="19"/>
  <c r="C398" i="28"/>
  <c r="Q350" i="1"/>
  <c r="R350" i="1" s="1"/>
  <c r="AH349" i="1"/>
  <c r="J351" i="19"/>
  <c r="B351" i="19"/>
  <c r="Z348" i="1"/>
  <c r="BC350" i="1"/>
  <c r="AU349" i="1"/>
  <c r="AK349" i="1"/>
  <c r="F350" i="19"/>
  <c r="AT349" i="1"/>
  <c r="H351" i="19"/>
  <c r="AI349" i="1"/>
  <c r="BD350" i="1"/>
  <c r="AU350" i="1"/>
  <c r="AK350" i="1"/>
  <c r="BB349" i="1"/>
  <c r="BJ350" i="1"/>
  <c r="AI350" i="1"/>
  <c r="Q349" i="1"/>
  <c r="R349" i="1" s="1"/>
  <c r="AA350" i="1"/>
  <c r="AH350" i="1"/>
  <c r="AZ350" i="1"/>
  <c r="BJ348" i="1"/>
  <c r="C349" i="23"/>
  <c r="G349" i="23"/>
  <c r="B349" i="23"/>
  <c r="H349" i="23"/>
  <c r="N349" i="19"/>
  <c r="F349" i="23"/>
  <c r="Q348" i="1"/>
  <c r="R348" i="1" s="1"/>
  <c r="G349" i="19"/>
  <c r="BF348" i="1"/>
  <c r="F349" i="19"/>
  <c r="BE348" i="1"/>
  <c r="L349" i="19"/>
  <c r="O349" i="19"/>
  <c r="BD348" i="1"/>
  <c r="BI348" i="1"/>
  <c r="BC348" i="1"/>
  <c r="B353" i="21" l="1"/>
  <c r="B357" i="23"/>
  <c r="G359" i="23"/>
  <c r="L410" i="28"/>
  <c r="L417" i="28" s="1"/>
  <c r="B410" i="28"/>
  <c r="B417" i="28" s="1"/>
  <c r="H402" i="28"/>
  <c r="G358" i="21"/>
  <c r="H404" i="28"/>
  <c r="G410" i="28"/>
  <c r="G417" i="28" s="1"/>
  <c r="L399" i="28"/>
  <c r="I352" i="23"/>
  <c r="E358" i="23"/>
  <c r="E403" i="28"/>
  <c r="D350" i="22"/>
  <c r="H351" i="23"/>
  <c r="G402" i="28"/>
  <c r="K402" i="28"/>
  <c r="H352" i="23"/>
  <c r="B356" i="22"/>
  <c r="D357" i="23"/>
  <c r="F410" i="28"/>
  <c r="F417" i="28" s="1"/>
  <c r="J400" i="28"/>
  <c r="H400" i="28"/>
  <c r="I356" i="22"/>
  <c r="I359" i="22"/>
  <c r="K410" i="28"/>
  <c r="K417" i="28" s="1"/>
  <c r="D410" i="28"/>
  <c r="N410" i="28" s="1"/>
  <c r="I355" i="23"/>
  <c r="D355" i="23"/>
  <c r="H407" i="28"/>
  <c r="J410" i="28"/>
  <c r="J417" i="28" s="1"/>
  <c r="G397" i="28"/>
  <c r="B351" i="23"/>
  <c r="K350" i="21"/>
  <c r="O351" i="19"/>
  <c r="G353" i="22"/>
  <c r="H353" i="23"/>
  <c r="D403" i="28"/>
  <c r="N403" i="28" s="1"/>
  <c r="I357" i="23"/>
  <c r="H410" i="28"/>
  <c r="H417" i="28" s="1"/>
  <c r="E410" i="28"/>
  <c r="E417" i="28" s="1"/>
  <c r="B408" i="28"/>
  <c r="J361" i="22"/>
  <c r="J361" i="21"/>
  <c r="C360" i="23"/>
  <c r="D361" i="21"/>
  <c r="D361" i="22"/>
  <c r="H361" i="21"/>
  <c r="H361" i="22"/>
  <c r="E361" i="22"/>
  <c r="E361" i="21"/>
  <c r="I360" i="22"/>
  <c r="I361" i="21"/>
  <c r="I361" i="22"/>
  <c r="BA360" i="1"/>
  <c r="AN360" i="1"/>
  <c r="G361" i="21"/>
  <c r="G361" i="22"/>
  <c r="K361" i="22"/>
  <c r="K361" i="21"/>
  <c r="B361" i="22"/>
  <c r="B361" i="21"/>
  <c r="F361" i="22"/>
  <c r="F361" i="21"/>
  <c r="K408" i="28"/>
  <c r="F359" i="22"/>
  <c r="E359" i="23"/>
  <c r="D359" i="23"/>
  <c r="C359" i="23"/>
  <c r="I359" i="23"/>
  <c r="F359" i="21"/>
  <c r="AN358" i="1"/>
  <c r="J408" i="28"/>
  <c r="E360" i="21"/>
  <c r="G360" i="23"/>
  <c r="BA358" i="1"/>
  <c r="H360" i="23"/>
  <c r="B360" i="23"/>
  <c r="O360" i="19"/>
  <c r="K360" i="21"/>
  <c r="I360" i="21"/>
  <c r="D408" i="28"/>
  <c r="N408" i="28" s="1"/>
  <c r="B360" i="21"/>
  <c r="E408" i="28"/>
  <c r="L407" i="28"/>
  <c r="F407" i="28"/>
  <c r="K359" i="22"/>
  <c r="K360" i="22"/>
  <c r="I360" i="23"/>
  <c r="L408" i="28"/>
  <c r="D407" i="28"/>
  <c r="N407" i="28" s="1"/>
  <c r="D360" i="21"/>
  <c r="D358" i="23"/>
  <c r="C358" i="23"/>
  <c r="F359" i="23"/>
  <c r="K359" i="21"/>
  <c r="D360" i="22"/>
  <c r="H360" i="21"/>
  <c r="N360" i="19"/>
  <c r="H408" i="28"/>
  <c r="F360" i="23"/>
  <c r="H360" i="22"/>
  <c r="G408" i="28"/>
  <c r="G360" i="21"/>
  <c r="E360" i="23"/>
  <c r="G360" i="22"/>
  <c r="M360" i="19"/>
  <c r="B360" i="22"/>
  <c r="E360" i="22"/>
  <c r="J360" i="22"/>
  <c r="F408" i="28"/>
  <c r="D360" i="23"/>
  <c r="F360" i="21"/>
  <c r="F360" i="22"/>
  <c r="J360" i="21"/>
  <c r="BA359" i="1"/>
  <c r="AN359" i="1"/>
  <c r="D358" i="22"/>
  <c r="D358" i="21"/>
  <c r="D359" i="22"/>
  <c r="D406" i="28"/>
  <c r="N406" i="28" s="1"/>
  <c r="H359" i="21"/>
  <c r="H359" i="22"/>
  <c r="B359" i="22"/>
  <c r="B359" i="21"/>
  <c r="B407" i="28"/>
  <c r="E407" i="28"/>
  <c r="E359" i="22"/>
  <c r="E359" i="21"/>
  <c r="N359" i="19"/>
  <c r="AN357" i="1"/>
  <c r="B359" i="23"/>
  <c r="I358" i="23"/>
  <c r="J407" i="28"/>
  <c r="F358" i="22"/>
  <c r="I359" i="21"/>
  <c r="M359" i="19"/>
  <c r="K407" i="28"/>
  <c r="H359" i="23"/>
  <c r="J359" i="22"/>
  <c r="J359" i="21"/>
  <c r="F406" i="28"/>
  <c r="D359" i="21"/>
  <c r="O359" i="19"/>
  <c r="L405" i="28"/>
  <c r="F358" i="21"/>
  <c r="K358" i="22"/>
  <c r="L406" i="28"/>
  <c r="G406" i="28"/>
  <c r="G358" i="22"/>
  <c r="K358" i="21"/>
  <c r="H358" i="23"/>
  <c r="J358" i="22"/>
  <c r="J358" i="21"/>
  <c r="K406" i="28"/>
  <c r="N358" i="19"/>
  <c r="H358" i="21"/>
  <c r="H358" i="22"/>
  <c r="H406" i="28"/>
  <c r="F358" i="23"/>
  <c r="B406" i="28"/>
  <c r="B358" i="23"/>
  <c r="B358" i="22"/>
  <c r="B358" i="21"/>
  <c r="E358" i="21"/>
  <c r="E406" i="28"/>
  <c r="E358" i="22"/>
  <c r="AN355" i="1"/>
  <c r="BA357" i="1"/>
  <c r="AO357" i="1"/>
  <c r="O358" i="19"/>
  <c r="J406" i="28"/>
  <c r="G358" i="23"/>
  <c r="I358" i="22"/>
  <c r="I358" i="21"/>
  <c r="M358" i="19"/>
  <c r="F402" i="28"/>
  <c r="H357" i="21"/>
  <c r="AN354" i="1"/>
  <c r="BA356" i="1"/>
  <c r="H356" i="21"/>
  <c r="H405" i="28"/>
  <c r="H357" i="22"/>
  <c r="J356" i="21"/>
  <c r="C409" i="28"/>
  <c r="AN356" i="1"/>
  <c r="J356" i="22"/>
  <c r="K404" i="28"/>
  <c r="H356" i="22"/>
  <c r="N356" i="19"/>
  <c r="B404" i="28"/>
  <c r="B356" i="23"/>
  <c r="C356" i="23"/>
  <c r="D356" i="22"/>
  <c r="D404" i="28"/>
  <c r="D356" i="21"/>
  <c r="I357" i="22"/>
  <c r="J405" i="28"/>
  <c r="G357" i="23"/>
  <c r="I357" i="21"/>
  <c r="H356" i="23"/>
  <c r="I356" i="23"/>
  <c r="K356" i="22"/>
  <c r="K357" i="22"/>
  <c r="L404" i="28"/>
  <c r="K356" i="21"/>
  <c r="D357" i="21"/>
  <c r="G357" i="22"/>
  <c r="M357" i="19"/>
  <c r="G405" i="28"/>
  <c r="E357" i="23"/>
  <c r="G357" i="21"/>
  <c r="F356" i="21"/>
  <c r="D356" i="23"/>
  <c r="F356" i="22"/>
  <c r="F404" i="28"/>
  <c r="F357" i="22"/>
  <c r="J357" i="22"/>
  <c r="H357" i="23"/>
  <c r="J357" i="21"/>
  <c r="K405" i="28"/>
  <c r="B356" i="21"/>
  <c r="D405" i="28"/>
  <c r="O357" i="19"/>
  <c r="K357" i="21"/>
  <c r="F356" i="23"/>
  <c r="F405" i="28"/>
  <c r="G356" i="23"/>
  <c r="G404" i="28"/>
  <c r="G356" i="21"/>
  <c r="M356" i="19"/>
  <c r="E356" i="23"/>
  <c r="G356" i="22"/>
  <c r="I356" i="21"/>
  <c r="BA355" i="1"/>
  <c r="AN353" i="1"/>
  <c r="F357" i="21"/>
  <c r="D357" i="22"/>
  <c r="B357" i="22"/>
  <c r="B405" i="28"/>
  <c r="B357" i="21"/>
  <c r="J404" i="28"/>
  <c r="J353" i="22"/>
  <c r="L403" i="28"/>
  <c r="F403" i="28"/>
  <c r="F355" i="21"/>
  <c r="H355" i="21"/>
  <c r="D355" i="21"/>
  <c r="E355" i="21"/>
  <c r="F355" i="22"/>
  <c r="J355" i="21"/>
  <c r="J355" i="22"/>
  <c r="K403" i="28"/>
  <c r="H355" i="23"/>
  <c r="BA354" i="1"/>
  <c r="D402" i="28"/>
  <c r="B355" i="21"/>
  <c r="B403" i="28"/>
  <c r="B355" i="22"/>
  <c r="B355" i="23"/>
  <c r="H355" i="22"/>
  <c r="K355" i="22"/>
  <c r="L402" i="28"/>
  <c r="E354" i="22"/>
  <c r="E402" i="28"/>
  <c r="I355" i="21"/>
  <c r="J403" i="28"/>
  <c r="O355" i="19"/>
  <c r="I355" i="22"/>
  <c r="G355" i="23"/>
  <c r="G403" i="28"/>
  <c r="D355" i="22"/>
  <c r="H403" i="28"/>
  <c r="F400" i="28"/>
  <c r="G355" i="21"/>
  <c r="G355" i="22"/>
  <c r="E355" i="22"/>
  <c r="K355" i="21"/>
  <c r="K400" i="28"/>
  <c r="J353" i="21"/>
  <c r="F353" i="22"/>
  <c r="E354" i="21"/>
  <c r="G353" i="23"/>
  <c r="O354" i="19"/>
  <c r="D352" i="23"/>
  <c r="B354" i="23"/>
  <c r="C354" i="23"/>
  <c r="D354" i="22"/>
  <c r="D354" i="21"/>
  <c r="H353" i="22"/>
  <c r="H354" i="21"/>
  <c r="N354" i="19"/>
  <c r="F354" i="23"/>
  <c r="H354" i="22"/>
  <c r="K354" i="22"/>
  <c r="I354" i="23"/>
  <c r="K354" i="21"/>
  <c r="M354" i="19"/>
  <c r="E354" i="23"/>
  <c r="G354" i="22"/>
  <c r="G354" i="21"/>
  <c r="G354" i="23"/>
  <c r="G353" i="21"/>
  <c r="BA353" i="1"/>
  <c r="J354" i="22"/>
  <c r="J354" i="21"/>
  <c r="H354" i="23"/>
  <c r="F353" i="21"/>
  <c r="D354" i="23"/>
  <c r="F354" i="22"/>
  <c r="F354" i="21"/>
  <c r="B400" i="28"/>
  <c r="N399" i="28"/>
  <c r="D353" i="23"/>
  <c r="H353" i="21"/>
  <c r="B353" i="22"/>
  <c r="I353" i="22"/>
  <c r="E353" i="23"/>
  <c r="G400" i="28"/>
  <c r="I353" i="21"/>
  <c r="K353" i="21"/>
  <c r="I353" i="23"/>
  <c r="L400" i="28"/>
  <c r="K353" i="22"/>
  <c r="F353" i="23"/>
  <c r="BA350" i="1"/>
  <c r="D353" i="22"/>
  <c r="D353" i="21"/>
  <c r="B353" i="23"/>
  <c r="C353" i="23"/>
  <c r="D400" i="28"/>
  <c r="AN352" i="1"/>
  <c r="BA352" i="1"/>
  <c r="K351" i="21"/>
  <c r="L398" i="28"/>
  <c r="I351" i="23"/>
  <c r="K352" i="22"/>
  <c r="B352" i="23"/>
  <c r="K351" i="22"/>
  <c r="O352" i="19"/>
  <c r="I352" i="22"/>
  <c r="I352" i="21"/>
  <c r="G352" i="23"/>
  <c r="J399" i="28"/>
  <c r="B352" i="22"/>
  <c r="B352" i="21"/>
  <c r="B399" i="28"/>
  <c r="M399" i="28" s="1"/>
  <c r="J352" i="21"/>
  <c r="F352" i="21"/>
  <c r="F352" i="22"/>
  <c r="J352" i="22"/>
  <c r="M352" i="19"/>
  <c r="G352" i="21"/>
  <c r="G399" i="28"/>
  <c r="E352" i="23"/>
  <c r="G352" i="22"/>
  <c r="N352" i="19"/>
  <c r="H352" i="22"/>
  <c r="H352" i="21"/>
  <c r="F352" i="23"/>
  <c r="H399" i="28"/>
  <c r="K352" i="21"/>
  <c r="F399" i="28"/>
  <c r="BA351" i="1"/>
  <c r="AN351" i="1"/>
  <c r="K399" i="28"/>
  <c r="D351" i="21"/>
  <c r="C350" i="23"/>
  <c r="E350" i="23"/>
  <c r="K398" i="28"/>
  <c r="J351" i="22"/>
  <c r="D397" i="28"/>
  <c r="M397" i="28" s="1"/>
  <c r="D350" i="21"/>
  <c r="I350" i="23"/>
  <c r="D351" i="22"/>
  <c r="K350" i="22"/>
  <c r="J351" i="21"/>
  <c r="B350" i="23"/>
  <c r="D398" i="28"/>
  <c r="N398" i="28" s="1"/>
  <c r="AN350" i="1"/>
  <c r="K397" i="28"/>
  <c r="J350" i="21"/>
  <c r="H350" i="23"/>
  <c r="J350" i="22"/>
  <c r="N350" i="19"/>
  <c r="F350" i="23"/>
  <c r="H350" i="22"/>
  <c r="H397" i="28"/>
  <c r="H350" i="21"/>
  <c r="L397" i="28"/>
  <c r="G350" i="22"/>
  <c r="D351" i="23"/>
  <c r="F351" i="21"/>
  <c r="F351" i="22"/>
  <c r="F398" i="28"/>
  <c r="F350" i="22"/>
  <c r="F397" i="28"/>
  <c r="F350" i="21"/>
  <c r="D350" i="23"/>
  <c r="N351" i="19"/>
  <c r="H398" i="28"/>
  <c r="F351" i="23"/>
  <c r="H351" i="21"/>
  <c r="H351" i="22"/>
  <c r="B351" i="21"/>
  <c r="B398" i="28"/>
  <c r="B351" i="22"/>
  <c r="I350" i="22"/>
  <c r="I350" i="21"/>
  <c r="O350" i="19"/>
  <c r="G350" i="23"/>
  <c r="J397" i="28"/>
  <c r="G350" i="21"/>
  <c r="J398" i="28"/>
  <c r="G351" i="23"/>
  <c r="I351" i="21"/>
  <c r="I351" i="22"/>
  <c r="AN349" i="1"/>
  <c r="BA349" i="1"/>
  <c r="E351" i="23"/>
  <c r="G351" i="21"/>
  <c r="M351" i="19"/>
  <c r="G398" i="28"/>
  <c r="G351" i="22"/>
  <c r="E349" i="23"/>
  <c r="D349" i="23"/>
  <c r="M349" i="19"/>
  <c r="I349" i="23"/>
  <c r="B347" i="1"/>
  <c r="B348" i="19" s="1"/>
  <c r="C347" i="1"/>
  <c r="C348" i="19" s="1"/>
  <c r="E347" i="1"/>
  <c r="G347" i="1"/>
  <c r="H347" i="1"/>
  <c r="I347" i="1"/>
  <c r="G348" i="19" s="1"/>
  <c r="J347" i="1"/>
  <c r="H348" i="19" s="1"/>
  <c r="K347" i="1"/>
  <c r="I348" i="19" s="1"/>
  <c r="I395" i="28" s="1"/>
  <c r="M347" i="1"/>
  <c r="AA347" i="1" s="1"/>
  <c r="N347" i="1"/>
  <c r="Z347" i="1" s="1"/>
  <c r="O347" i="1"/>
  <c r="B346" i="1"/>
  <c r="C346" i="1"/>
  <c r="C347" i="19" s="1"/>
  <c r="E346" i="1"/>
  <c r="G346" i="1"/>
  <c r="H346" i="1"/>
  <c r="F347" i="19" s="1"/>
  <c r="I346" i="1"/>
  <c r="G347" i="19" s="1"/>
  <c r="J346" i="1"/>
  <c r="K346" i="1"/>
  <c r="I347" i="19" s="1"/>
  <c r="I394" i="28" s="1"/>
  <c r="M346" i="1"/>
  <c r="N346" i="1"/>
  <c r="O346" i="1"/>
  <c r="AC346" i="1" s="1"/>
  <c r="B344" i="1"/>
  <c r="C344" i="1"/>
  <c r="C345" i="19" s="1"/>
  <c r="E344" i="1"/>
  <c r="G344" i="1"/>
  <c r="E345" i="19" s="1"/>
  <c r="H344" i="1"/>
  <c r="I344" i="1"/>
  <c r="G345" i="19" s="1"/>
  <c r="J344" i="1"/>
  <c r="K344" i="1"/>
  <c r="I345" i="19" s="1"/>
  <c r="I391" i="28" s="1"/>
  <c r="M344" i="1"/>
  <c r="N344" i="1"/>
  <c r="Z344" i="1" s="1"/>
  <c r="O344" i="1"/>
  <c r="AC344" i="1" s="1"/>
  <c r="B345" i="1"/>
  <c r="C345" i="1"/>
  <c r="C346" i="19" s="1"/>
  <c r="E345" i="1"/>
  <c r="D346" i="19" s="1"/>
  <c r="G345" i="1"/>
  <c r="H345" i="1"/>
  <c r="F346" i="19" s="1"/>
  <c r="I345" i="1"/>
  <c r="G346" i="19" s="1"/>
  <c r="J345" i="1"/>
  <c r="H346" i="19" s="1"/>
  <c r="K345" i="1"/>
  <c r="I346" i="19" s="1"/>
  <c r="I392" i="28" s="1"/>
  <c r="M345" i="1"/>
  <c r="AA345" i="1" s="1"/>
  <c r="N345" i="1"/>
  <c r="Z345" i="1" s="1"/>
  <c r="O345" i="1"/>
  <c r="L346" i="19" s="1"/>
  <c r="B343" i="1"/>
  <c r="C343" i="1"/>
  <c r="C344" i="19" s="1"/>
  <c r="E343" i="1"/>
  <c r="D344" i="19" s="1"/>
  <c r="G343" i="1"/>
  <c r="E344" i="19" s="1"/>
  <c r="H343" i="1"/>
  <c r="Q343" i="1" s="1"/>
  <c r="I343" i="1"/>
  <c r="G344" i="19" s="1"/>
  <c r="J343" i="1"/>
  <c r="K343" i="1"/>
  <c r="I344" i="19" s="1"/>
  <c r="I390" i="28" s="1"/>
  <c r="M343" i="1"/>
  <c r="N343" i="1"/>
  <c r="Z343" i="1" s="1"/>
  <c r="O343" i="1"/>
  <c r="AC343" i="1" s="1"/>
  <c r="B342" i="1"/>
  <c r="B343" i="19" s="1"/>
  <c r="C342" i="1"/>
  <c r="C343" i="19" s="1"/>
  <c r="E342" i="1"/>
  <c r="D343" i="19" s="1"/>
  <c r="G342" i="1"/>
  <c r="E343" i="19" s="1"/>
  <c r="H342" i="1"/>
  <c r="AB342" i="1" s="1"/>
  <c r="I342" i="1"/>
  <c r="J342" i="1"/>
  <c r="H343" i="19" s="1"/>
  <c r="K342" i="1"/>
  <c r="I343" i="19" s="1"/>
  <c r="I389" i="28" s="1"/>
  <c r="M342" i="1"/>
  <c r="AA342" i="1" s="1"/>
  <c r="N342" i="1"/>
  <c r="O342" i="1"/>
  <c r="AC342" i="1" s="1"/>
  <c r="D417" i="28" l="1"/>
  <c r="M410" i="28"/>
  <c r="M406" i="28"/>
  <c r="M408" i="28"/>
  <c r="M407" i="28"/>
  <c r="E409" i="28"/>
  <c r="G409" i="28"/>
  <c r="H409" i="28"/>
  <c r="B409" i="28"/>
  <c r="L409" i="28"/>
  <c r="K409" i="28"/>
  <c r="F409" i="28"/>
  <c r="M405" i="28"/>
  <c r="N405" i="28"/>
  <c r="M404" i="28"/>
  <c r="N404" i="28"/>
  <c r="J409" i="28"/>
  <c r="M403" i="28"/>
  <c r="D409" i="28"/>
  <c r="N402" i="28"/>
  <c r="M402" i="28"/>
  <c r="M400" i="28"/>
  <c r="N400" i="28"/>
  <c r="M398" i="28"/>
  <c r="N397" i="28"/>
  <c r="BD344" i="1"/>
  <c r="AZ347" i="1"/>
  <c r="AF346" i="1"/>
  <c r="AO346" i="1" s="1"/>
  <c r="AL345" i="1"/>
  <c r="J348" i="19"/>
  <c r="AJ347" i="1"/>
  <c r="G395" i="28"/>
  <c r="G349" i="21"/>
  <c r="G396" i="28"/>
  <c r="G349" i="22"/>
  <c r="AC345" i="1"/>
  <c r="AS346" i="1"/>
  <c r="Q347" i="1"/>
  <c r="R347" i="1" s="1"/>
  <c r="AT348" i="1"/>
  <c r="AH348" i="1"/>
  <c r="AR346" i="1"/>
  <c r="BH347" i="1"/>
  <c r="AG348" i="1"/>
  <c r="AS348" i="1"/>
  <c r="B349" i="22"/>
  <c r="B396" i="28"/>
  <c r="B349" i="21"/>
  <c r="AK346" i="1"/>
  <c r="C394" i="28"/>
  <c r="AC347" i="1"/>
  <c r="AX348" i="1"/>
  <c r="AL348" i="1"/>
  <c r="BE347" i="1"/>
  <c r="AR348" i="1"/>
  <c r="AF348" i="1"/>
  <c r="F394" i="28"/>
  <c r="AZ345" i="1"/>
  <c r="K348" i="19"/>
  <c r="AK348" i="1"/>
  <c r="AW348" i="1"/>
  <c r="C395" i="28"/>
  <c r="C349" i="21"/>
  <c r="C396" i="28"/>
  <c r="C349" i="22"/>
  <c r="I401" i="28"/>
  <c r="D347" i="19"/>
  <c r="AV348" i="1"/>
  <c r="AJ348" i="1"/>
  <c r="AQ347" i="1"/>
  <c r="AQ348" i="1"/>
  <c r="AE348" i="1"/>
  <c r="BG345" i="1"/>
  <c r="H349" i="21"/>
  <c r="H396" i="28"/>
  <c r="H349" i="22"/>
  <c r="AR345" i="1"/>
  <c r="AU344" i="1"/>
  <c r="BB345" i="1"/>
  <c r="G394" i="28"/>
  <c r="AK347" i="1"/>
  <c r="AU348" i="1"/>
  <c r="AI348" i="1"/>
  <c r="G348" i="21"/>
  <c r="C348" i="22"/>
  <c r="C348" i="21"/>
  <c r="B346" i="19"/>
  <c r="AZ346" i="1"/>
  <c r="AH347" i="1"/>
  <c r="AX346" i="1"/>
  <c r="BG347" i="1"/>
  <c r="AT347" i="1"/>
  <c r="AG347" i="1"/>
  <c r="AB345" i="1"/>
  <c r="AS345" i="1"/>
  <c r="AV344" i="1"/>
  <c r="AE344" i="1"/>
  <c r="AW346" i="1"/>
  <c r="BI346" i="1"/>
  <c r="BD347" i="1"/>
  <c r="AS347" i="1"/>
  <c r="AF347" i="1"/>
  <c r="E348" i="19"/>
  <c r="BH344" i="1"/>
  <c r="BG346" i="1"/>
  <c r="AW347" i="1"/>
  <c r="AV346" i="1"/>
  <c r="AV347" i="1"/>
  <c r="AJ346" i="1"/>
  <c r="BC347" i="1"/>
  <c r="AR347" i="1"/>
  <c r="AE347" i="1"/>
  <c r="BI347" i="1"/>
  <c r="L348" i="19"/>
  <c r="D348" i="19"/>
  <c r="BJ346" i="1"/>
  <c r="AX347" i="1"/>
  <c r="BJ347" i="1"/>
  <c r="AG345" i="1"/>
  <c r="BB346" i="1"/>
  <c r="L347" i="19"/>
  <c r="F348" i="19"/>
  <c r="BE345" i="1"/>
  <c r="BI344" i="1"/>
  <c r="J346" i="19"/>
  <c r="AG346" i="1"/>
  <c r="E347" i="19"/>
  <c r="AB347" i="1"/>
  <c r="G348" i="22"/>
  <c r="F346" i="23"/>
  <c r="G347" i="21"/>
  <c r="C345" i="22"/>
  <c r="AU347" i="1"/>
  <c r="BB347" i="1"/>
  <c r="AI347" i="1"/>
  <c r="BF347" i="1"/>
  <c r="AL347" i="1"/>
  <c r="C347" i="22"/>
  <c r="C347" i="21"/>
  <c r="BF346" i="1"/>
  <c r="Q345" i="1"/>
  <c r="R345" i="1" s="1"/>
  <c r="BE346" i="1"/>
  <c r="BH346" i="1"/>
  <c r="K347" i="19"/>
  <c r="G347" i="22"/>
  <c r="BC345" i="1"/>
  <c r="AT346" i="1"/>
  <c r="F347" i="21"/>
  <c r="AR344" i="1"/>
  <c r="AE346" i="1"/>
  <c r="AX345" i="1"/>
  <c r="AL344" i="1"/>
  <c r="AA346" i="1"/>
  <c r="AH346" i="1"/>
  <c r="J347" i="19"/>
  <c r="B347" i="19"/>
  <c r="F347" i="22"/>
  <c r="BF344" i="1"/>
  <c r="AV345" i="1"/>
  <c r="AG344" i="1"/>
  <c r="AH344" i="1"/>
  <c r="AQ346" i="1"/>
  <c r="Z346" i="1"/>
  <c r="BJ345" i="1"/>
  <c r="AQ345" i="1"/>
  <c r="AA344" i="1"/>
  <c r="E345" i="22"/>
  <c r="H347" i="19"/>
  <c r="BD346" i="1"/>
  <c r="AU346" i="1"/>
  <c r="AB346" i="1"/>
  <c r="Q346" i="1"/>
  <c r="R346" i="1" s="1"/>
  <c r="BC346" i="1"/>
  <c r="AI346" i="1"/>
  <c r="AL346" i="1"/>
  <c r="C392" i="28"/>
  <c r="C346" i="21"/>
  <c r="C346" i="22"/>
  <c r="G392" i="28"/>
  <c r="G346" i="22"/>
  <c r="G346" i="21"/>
  <c r="AJ344" i="1"/>
  <c r="L345" i="19"/>
  <c r="D345" i="19"/>
  <c r="BH345" i="1"/>
  <c r="AW345" i="1"/>
  <c r="AJ345" i="1"/>
  <c r="BE344" i="1"/>
  <c r="AS344" i="1"/>
  <c r="AI344" i="1"/>
  <c r="K345" i="19"/>
  <c r="J345" i="19"/>
  <c r="B345" i="19"/>
  <c r="BF345" i="1"/>
  <c r="AT345" i="1"/>
  <c r="AF345" i="1"/>
  <c r="AO345" i="1" s="1"/>
  <c r="AQ344" i="1"/>
  <c r="AF344" i="1"/>
  <c r="E346" i="19"/>
  <c r="AE345" i="1"/>
  <c r="BJ344" i="1"/>
  <c r="H345" i="19"/>
  <c r="AZ344" i="1"/>
  <c r="BI345" i="1"/>
  <c r="AX344" i="1"/>
  <c r="AB344" i="1"/>
  <c r="K346" i="19"/>
  <c r="AW344" i="1"/>
  <c r="F345" i="19"/>
  <c r="BG344" i="1"/>
  <c r="AK344" i="1"/>
  <c r="E345" i="21"/>
  <c r="M345" i="19"/>
  <c r="C345" i="21"/>
  <c r="G345" i="22"/>
  <c r="E391" i="28"/>
  <c r="D346" i="23"/>
  <c r="C391" i="28"/>
  <c r="E346" i="23"/>
  <c r="G345" i="21"/>
  <c r="C346" i="23"/>
  <c r="I346" i="23"/>
  <c r="G391" i="28"/>
  <c r="BC344" i="1"/>
  <c r="AT344" i="1"/>
  <c r="BD345" i="1"/>
  <c r="AU345" i="1"/>
  <c r="AK345" i="1"/>
  <c r="BB344" i="1"/>
  <c r="AI345" i="1"/>
  <c r="Q344" i="1"/>
  <c r="R344" i="1" s="1"/>
  <c r="AH345" i="1"/>
  <c r="AW343" i="1"/>
  <c r="AB343" i="1"/>
  <c r="E344" i="22"/>
  <c r="BH342" i="1"/>
  <c r="D344" i="22"/>
  <c r="BG342" i="1"/>
  <c r="AF343" i="1"/>
  <c r="AO343" i="1" s="1"/>
  <c r="BF342" i="1"/>
  <c r="AZ342" i="1"/>
  <c r="BH343" i="1"/>
  <c r="Z342" i="1"/>
  <c r="BG343" i="1"/>
  <c r="AX343" i="1"/>
  <c r="AJ343" i="1"/>
  <c r="AQ343" i="1"/>
  <c r="L344" i="19"/>
  <c r="AH343" i="1"/>
  <c r="BI343" i="1"/>
  <c r="K343" i="19"/>
  <c r="AG343" i="1"/>
  <c r="F344" i="19"/>
  <c r="M344" i="19"/>
  <c r="BJ342" i="1"/>
  <c r="J343" i="19"/>
  <c r="R343" i="1"/>
  <c r="C344" i="22"/>
  <c r="C344" i="21"/>
  <c r="C390" i="28"/>
  <c r="C344" i="23"/>
  <c r="AE343" i="1"/>
  <c r="E390" i="28"/>
  <c r="AV343" i="1"/>
  <c r="D390" i="28"/>
  <c r="AT343" i="1"/>
  <c r="AA343" i="1"/>
  <c r="K344" i="19"/>
  <c r="E344" i="21"/>
  <c r="AS343" i="1"/>
  <c r="J344" i="19"/>
  <c r="B344" i="19"/>
  <c r="D344" i="21"/>
  <c r="BJ343" i="1"/>
  <c r="AZ343" i="1"/>
  <c r="E344" i="23"/>
  <c r="H344" i="19"/>
  <c r="BF343" i="1"/>
  <c r="BE343" i="1"/>
  <c r="AL343" i="1"/>
  <c r="BD343" i="1"/>
  <c r="AU343" i="1"/>
  <c r="AK343" i="1"/>
  <c r="BC343" i="1"/>
  <c r="BB343" i="1"/>
  <c r="AI343" i="1"/>
  <c r="AR343" i="1"/>
  <c r="N343" i="19"/>
  <c r="F343" i="23"/>
  <c r="B343" i="23"/>
  <c r="C343" i="23"/>
  <c r="Q342" i="1"/>
  <c r="R342" i="1" s="1"/>
  <c r="BE342" i="1"/>
  <c r="G343" i="19"/>
  <c r="F343" i="19"/>
  <c r="BB342" i="1"/>
  <c r="BC342" i="1"/>
  <c r="L343" i="19"/>
  <c r="BD342" i="1"/>
  <c r="BI342" i="1"/>
  <c r="M417" i="28" l="1"/>
  <c r="N417" i="28"/>
  <c r="E392" i="28"/>
  <c r="G344" i="21"/>
  <c r="G346" i="23"/>
  <c r="B395" i="28"/>
  <c r="K346" i="22"/>
  <c r="M347" i="19"/>
  <c r="I349" i="21"/>
  <c r="H343" i="23"/>
  <c r="D394" i="28"/>
  <c r="N394" i="28" s="1"/>
  <c r="B346" i="23"/>
  <c r="N345" i="19"/>
  <c r="H346" i="23"/>
  <c r="F346" i="21"/>
  <c r="O343" i="19"/>
  <c r="H395" i="28"/>
  <c r="G345" i="23"/>
  <c r="AN346" i="1"/>
  <c r="N409" i="28"/>
  <c r="M409" i="28"/>
  <c r="B346" i="21"/>
  <c r="I349" i="22"/>
  <c r="J396" i="28"/>
  <c r="H391" i="28"/>
  <c r="J345" i="22"/>
  <c r="G401" i="28"/>
  <c r="K346" i="21"/>
  <c r="K345" i="22"/>
  <c r="D347" i="21"/>
  <c r="J391" i="28"/>
  <c r="L392" i="28"/>
  <c r="O345" i="19"/>
  <c r="E347" i="23"/>
  <c r="C347" i="23"/>
  <c r="D347" i="22"/>
  <c r="D347" i="23"/>
  <c r="E394" i="28"/>
  <c r="E395" i="28"/>
  <c r="E396" i="28"/>
  <c r="E349" i="21"/>
  <c r="E349" i="22"/>
  <c r="F392" i="28"/>
  <c r="B348" i="21"/>
  <c r="B394" i="28"/>
  <c r="K395" i="28"/>
  <c r="J349" i="21"/>
  <c r="J349" i="22"/>
  <c r="K396" i="28"/>
  <c r="I348" i="22"/>
  <c r="J394" i="28"/>
  <c r="J395" i="28"/>
  <c r="H392" i="28"/>
  <c r="G348" i="23"/>
  <c r="D395" i="28"/>
  <c r="D349" i="21"/>
  <c r="D349" i="22"/>
  <c r="D396" i="28"/>
  <c r="C401" i="28"/>
  <c r="H348" i="22"/>
  <c r="H394" i="28"/>
  <c r="F395" i="28"/>
  <c r="F349" i="21"/>
  <c r="F349" i="22"/>
  <c r="F396" i="28"/>
  <c r="L395" i="28"/>
  <c r="K349" i="22"/>
  <c r="K349" i="21"/>
  <c r="L396" i="28"/>
  <c r="J348" i="21"/>
  <c r="K394" i="28"/>
  <c r="I347" i="23"/>
  <c r="L394" i="28"/>
  <c r="AN348" i="1"/>
  <c r="AO348" i="1"/>
  <c r="BA348" i="1"/>
  <c r="B348" i="22"/>
  <c r="H346" i="21"/>
  <c r="E348" i="21"/>
  <c r="E348" i="22"/>
  <c r="N348" i="19"/>
  <c r="I348" i="21"/>
  <c r="J348" i="22"/>
  <c r="F348" i="22"/>
  <c r="F348" i="21"/>
  <c r="D348" i="23"/>
  <c r="O348" i="19"/>
  <c r="AN347" i="1"/>
  <c r="BA347" i="1"/>
  <c r="AO347" i="1"/>
  <c r="B391" i="28"/>
  <c r="D348" i="22"/>
  <c r="D348" i="21"/>
  <c r="B348" i="23"/>
  <c r="C348" i="23"/>
  <c r="H348" i="23"/>
  <c r="K347" i="21"/>
  <c r="M348" i="19"/>
  <c r="K348" i="22"/>
  <c r="I348" i="23"/>
  <c r="K348" i="21"/>
  <c r="H348" i="21"/>
  <c r="B346" i="22"/>
  <c r="BA345" i="1"/>
  <c r="B345" i="23"/>
  <c r="E348" i="23"/>
  <c r="O346" i="19"/>
  <c r="K347" i="22"/>
  <c r="F348" i="23"/>
  <c r="B392" i="28"/>
  <c r="E346" i="21"/>
  <c r="D392" i="28"/>
  <c r="N392" i="28" s="1"/>
  <c r="J392" i="28"/>
  <c r="F344" i="22"/>
  <c r="E346" i="22"/>
  <c r="H346" i="22"/>
  <c r="B347" i="21"/>
  <c r="B347" i="23"/>
  <c r="B347" i="22"/>
  <c r="C345" i="23"/>
  <c r="F345" i="23"/>
  <c r="I346" i="21"/>
  <c r="D345" i="23"/>
  <c r="M346" i="19"/>
  <c r="N347" i="19"/>
  <c r="F347" i="23"/>
  <c r="H347" i="22"/>
  <c r="H347" i="21"/>
  <c r="BA346" i="1"/>
  <c r="I347" i="21"/>
  <c r="I347" i="22"/>
  <c r="G347" i="23"/>
  <c r="O347" i="19"/>
  <c r="D345" i="22"/>
  <c r="D346" i="22"/>
  <c r="E347" i="22"/>
  <c r="E347" i="21"/>
  <c r="AN345" i="1"/>
  <c r="N346" i="19"/>
  <c r="J347" i="22"/>
  <c r="J347" i="21"/>
  <c r="H347" i="23"/>
  <c r="J346" i="21"/>
  <c r="J346" i="22"/>
  <c r="I345" i="21"/>
  <c r="H345" i="21"/>
  <c r="J345" i="21"/>
  <c r="F346" i="22"/>
  <c r="D345" i="21"/>
  <c r="D391" i="28"/>
  <c r="N391" i="28" s="1"/>
  <c r="K391" i="28"/>
  <c r="AO344" i="1"/>
  <c r="BA344" i="1"/>
  <c r="H345" i="23"/>
  <c r="I345" i="23"/>
  <c r="K392" i="28"/>
  <c r="I346" i="22"/>
  <c r="D346" i="21"/>
  <c r="E345" i="23"/>
  <c r="AN344" i="1"/>
  <c r="B345" i="21"/>
  <c r="B345" i="22"/>
  <c r="K345" i="21"/>
  <c r="D344" i="23"/>
  <c r="F345" i="21"/>
  <c r="F391" i="28"/>
  <c r="H345" i="22"/>
  <c r="I344" i="23"/>
  <c r="L391" i="28"/>
  <c r="F345" i="22"/>
  <c r="I345" i="22"/>
  <c r="G343" i="23"/>
  <c r="AN343" i="1"/>
  <c r="K344" i="22"/>
  <c r="F344" i="21"/>
  <c r="F390" i="28"/>
  <c r="BA343" i="1"/>
  <c r="N390" i="28"/>
  <c r="G390" i="28"/>
  <c r="G344" i="22"/>
  <c r="H390" i="28"/>
  <c r="H344" i="21"/>
  <c r="F344" i="23"/>
  <c r="H344" i="22"/>
  <c r="N344" i="19"/>
  <c r="B344" i="21"/>
  <c r="B390" i="28"/>
  <c r="M390" i="28" s="1"/>
  <c r="B344" i="23"/>
  <c r="B344" i="22"/>
  <c r="K344" i="21"/>
  <c r="L390" i="28"/>
  <c r="J344" i="21"/>
  <c r="K390" i="28"/>
  <c r="H344" i="23"/>
  <c r="J344" i="22"/>
  <c r="O344" i="19"/>
  <c r="I344" i="21"/>
  <c r="J390" i="28"/>
  <c r="G344" i="23"/>
  <c r="I344" i="22"/>
  <c r="D343" i="23"/>
  <c r="M343" i="19"/>
  <c r="E343" i="23"/>
  <c r="I343" i="23"/>
  <c r="B341" i="1"/>
  <c r="B342" i="19" s="1"/>
  <c r="C341" i="1"/>
  <c r="C342" i="19" s="1"/>
  <c r="E341" i="1"/>
  <c r="G341" i="1"/>
  <c r="H341" i="1"/>
  <c r="Q341" i="1" s="1"/>
  <c r="I341" i="1"/>
  <c r="J341" i="1"/>
  <c r="K341" i="1"/>
  <c r="I342" i="19" s="1"/>
  <c r="I388" i="28" s="1"/>
  <c r="M341" i="1"/>
  <c r="J342" i="19" s="1"/>
  <c r="N341" i="1"/>
  <c r="O341" i="1"/>
  <c r="B340" i="1"/>
  <c r="C340" i="1"/>
  <c r="C341" i="19" s="1"/>
  <c r="E340" i="1"/>
  <c r="G340" i="1"/>
  <c r="E341" i="19" s="1"/>
  <c r="H340" i="1"/>
  <c r="Q340" i="1" s="1"/>
  <c r="I340" i="1"/>
  <c r="J340" i="1"/>
  <c r="K340" i="1"/>
  <c r="I341" i="19" s="1"/>
  <c r="I387" i="28" s="1"/>
  <c r="M340" i="1"/>
  <c r="N340" i="1"/>
  <c r="Z340" i="1" s="1"/>
  <c r="O340" i="1"/>
  <c r="AC340" i="1" s="1"/>
  <c r="B339" i="1"/>
  <c r="B340" i="19" s="1"/>
  <c r="C339" i="1"/>
  <c r="C340" i="19" s="1"/>
  <c r="E339" i="1"/>
  <c r="G339" i="1"/>
  <c r="H339" i="1"/>
  <c r="Q339" i="1" s="1"/>
  <c r="I339" i="1"/>
  <c r="G340" i="19" s="1"/>
  <c r="J339" i="1"/>
  <c r="K339" i="1"/>
  <c r="I340" i="19" s="1"/>
  <c r="I386" i="28" s="1"/>
  <c r="M339" i="1"/>
  <c r="J340" i="19" s="1"/>
  <c r="N339" i="1"/>
  <c r="K340" i="19" s="1"/>
  <c r="O339" i="1"/>
  <c r="L340" i="19" s="1"/>
  <c r="B338" i="1"/>
  <c r="C338" i="1"/>
  <c r="C339" i="19" s="1"/>
  <c r="E338" i="1"/>
  <c r="G338" i="1"/>
  <c r="H338" i="1"/>
  <c r="Q338" i="1" s="1"/>
  <c r="I338" i="1"/>
  <c r="G339" i="19" s="1"/>
  <c r="J338" i="1"/>
  <c r="H339" i="19" s="1"/>
  <c r="K338" i="1"/>
  <c r="I339" i="19" s="1"/>
  <c r="I384" i="28" s="1"/>
  <c r="M338" i="1"/>
  <c r="J339" i="19" s="1"/>
  <c r="N338" i="1"/>
  <c r="K339" i="19" s="1"/>
  <c r="O338" i="1"/>
  <c r="L339" i="19" s="1"/>
  <c r="B337" i="1"/>
  <c r="B338" i="19" s="1"/>
  <c r="C337" i="1"/>
  <c r="C338" i="19" s="1"/>
  <c r="E337" i="1"/>
  <c r="D338" i="19" s="1"/>
  <c r="G337" i="1"/>
  <c r="H337" i="1"/>
  <c r="Q337" i="1" s="1"/>
  <c r="I337" i="1"/>
  <c r="G338" i="19" s="1"/>
  <c r="J337" i="1"/>
  <c r="H338" i="19" s="1"/>
  <c r="K337" i="1"/>
  <c r="I338" i="19" s="1"/>
  <c r="I383" i="28" s="1"/>
  <c r="M337" i="1"/>
  <c r="J338" i="19" s="1"/>
  <c r="N337" i="1"/>
  <c r="Z337" i="1" s="1"/>
  <c r="O337" i="1"/>
  <c r="L338" i="19" s="1"/>
  <c r="B336" i="1"/>
  <c r="B337" i="19" s="1"/>
  <c r="C336" i="1"/>
  <c r="C337" i="19" s="1"/>
  <c r="E336" i="1"/>
  <c r="G336" i="1"/>
  <c r="H336" i="1"/>
  <c r="F337" i="19" s="1"/>
  <c r="I336" i="1"/>
  <c r="G337" i="19" s="1"/>
  <c r="J336" i="1"/>
  <c r="H337" i="19" s="1"/>
  <c r="K336" i="1"/>
  <c r="I337" i="19" s="1"/>
  <c r="I382" i="28" s="1"/>
  <c r="M336" i="1"/>
  <c r="J337" i="19" s="1"/>
  <c r="N336" i="1"/>
  <c r="Z336" i="1" s="1"/>
  <c r="O336" i="1"/>
  <c r="B335" i="1"/>
  <c r="B336" i="19" s="1"/>
  <c r="C335" i="1"/>
  <c r="C336" i="19" s="1"/>
  <c r="E335" i="1"/>
  <c r="G335" i="1"/>
  <c r="E336" i="19" s="1"/>
  <c r="H335" i="1"/>
  <c r="I335" i="1"/>
  <c r="J335" i="1"/>
  <c r="H336" i="19" s="1"/>
  <c r="K335" i="1"/>
  <c r="I336" i="19" s="1"/>
  <c r="I381" i="28" s="1"/>
  <c r="M335" i="1"/>
  <c r="AA335" i="1" s="1"/>
  <c r="N335" i="1"/>
  <c r="Z335" i="1" s="1"/>
  <c r="O335" i="1"/>
  <c r="B334" i="1"/>
  <c r="B335" i="19" s="1"/>
  <c r="C334" i="1"/>
  <c r="C335" i="19" s="1"/>
  <c r="E334" i="1"/>
  <c r="D335" i="19" s="1"/>
  <c r="G334" i="1"/>
  <c r="H334" i="1"/>
  <c r="Q334" i="1" s="1"/>
  <c r="I334" i="1"/>
  <c r="J334" i="1"/>
  <c r="H335" i="19" s="1"/>
  <c r="K334" i="1"/>
  <c r="I335" i="19" s="1"/>
  <c r="I380" i="28" s="1"/>
  <c r="M334" i="1"/>
  <c r="AA334" i="1" s="1"/>
  <c r="N334" i="1"/>
  <c r="Z334" i="1" s="1"/>
  <c r="O334" i="1"/>
  <c r="L335" i="19" s="1"/>
  <c r="B333" i="1"/>
  <c r="B334" i="19" s="1"/>
  <c r="C333" i="1"/>
  <c r="C334" i="19" s="1"/>
  <c r="E333" i="1"/>
  <c r="D334" i="19" s="1"/>
  <c r="G333" i="1"/>
  <c r="E334" i="19" s="1"/>
  <c r="H333" i="1"/>
  <c r="I333" i="1"/>
  <c r="J333" i="1"/>
  <c r="K333" i="1"/>
  <c r="I334" i="19" s="1"/>
  <c r="I379" i="28" s="1"/>
  <c r="M333" i="1"/>
  <c r="AA333" i="1" s="1"/>
  <c r="N333" i="1"/>
  <c r="Z333" i="1" s="1"/>
  <c r="O333" i="1"/>
  <c r="L334" i="19" s="1"/>
  <c r="H401" i="28" l="1"/>
  <c r="M395" i="28"/>
  <c r="B401" i="28"/>
  <c r="L401" i="28"/>
  <c r="M394" i="28"/>
  <c r="E401" i="28"/>
  <c r="J401" i="28"/>
  <c r="F401" i="28"/>
  <c r="K401" i="28"/>
  <c r="N395" i="28"/>
  <c r="D401" i="28"/>
  <c r="M396" i="28"/>
  <c r="N396" i="28"/>
  <c r="M392" i="28"/>
  <c r="F341" i="19"/>
  <c r="M391" i="28"/>
  <c r="AE341" i="1"/>
  <c r="I393" i="28"/>
  <c r="BG335" i="1"/>
  <c r="AZ340" i="1"/>
  <c r="AG340" i="1"/>
  <c r="BH340" i="1"/>
  <c r="BH341" i="1"/>
  <c r="BJ340" i="1"/>
  <c r="BB341" i="1"/>
  <c r="BC341" i="1"/>
  <c r="D342" i="19"/>
  <c r="AZ341" i="1"/>
  <c r="R341" i="1"/>
  <c r="AB341" i="1"/>
  <c r="AT342" i="1"/>
  <c r="AH342" i="1"/>
  <c r="B343" i="21"/>
  <c r="B343" i="22"/>
  <c r="B389" i="28"/>
  <c r="J341" i="19"/>
  <c r="E342" i="19"/>
  <c r="AG342" i="1"/>
  <c r="AS342" i="1"/>
  <c r="AC341" i="1"/>
  <c r="AX342" i="1"/>
  <c r="AL342" i="1"/>
  <c r="AR342" i="1"/>
  <c r="AF342" i="1"/>
  <c r="H342" i="19"/>
  <c r="AI342" i="1"/>
  <c r="AU342" i="1"/>
  <c r="AT340" i="1"/>
  <c r="Z341" i="1"/>
  <c r="AW342" i="1"/>
  <c r="AK342" i="1"/>
  <c r="C343" i="21"/>
  <c r="C389" i="28"/>
  <c r="C343" i="22"/>
  <c r="BI339" i="1"/>
  <c r="AS340" i="1"/>
  <c r="B341" i="19"/>
  <c r="AA341" i="1"/>
  <c r="AV342" i="1"/>
  <c r="AJ342" i="1"/>
  <c r="AQ342" i="1"/>
  <c r="AE342" i="1"/>
  <c r="I343" i="22"/>
  <c r="I343" i="21"/>
  <c r="J389" i="28"/>
  <c r="AE340" i="1"/>
  <c r="BG341" i="1"/>
  <c r="L342" i="19"/>
  <c r="C388" i="28"/>
  <c r="C342" i="22"/>
  <c r="C342" i="21"/>
  <c r="C387" i="28"/>
  <c r="C341" i="21"/>
  <c r="BG340" i="1"/>
  <c r="AI340" i="1"/>
  <c r="K341" i="19"/>
  <c r="AS341" i="1"/>
  <c r="K342" i="19"/>
  <c r="AR341" i="1"/>
  <c r="AW340" i="1"/>
  <c r="R340" i="1"/>
  <c r="BD341" i="1"/>
  <c r="AF339" i="1"/>
  <c r="AO339" i="1" s="1"/>
  <c r="AX340" i="1"/>
  <c r="AF340" i="1"/>
  <c r="AO340" i="1" s="1"/>
  <c r="AV340" i="1"/>
  <c r="AA340" i="1"/>
  <c r="H341" i="19"/>
  <c r="BJ341" i="1"/>
  <c r="AX341" i="1"/>
  <c r="AJ341" i="1"/>
  <c r="BI341" i="1"/>
  <c r="AW341" i="1"/>
  <c r="AI341" i="1"/>
  <c r="AQ341" i="1"/>
  <c r="G342" i="19"/>
  <c r="AV341" i="1"/>
  <c r="AH341" i="1"/>
  <c r="F342" i="19"/>
  <c r="G341" i="19"/>
  <c r="AJ340" i="1"/>
  <c r="AQ340" i="1"/>
  <c r="AU341" i="1"/>
  <c r="AG341" i="1"/>
  <c r="AH340" i="1"/>
  <c r="L341" i="19"/>
  <c r="D341" i="19"/>
  <c r="AT341" i="1"/>
  <c r="AF341" i="1"/>
  <c r="C341" i="22"/>
  <c r="BF341" i="1"/>
  <c r="BE341" i="1"/>
  <c r="AL341" i="1"/>
  <c r="AK341" i="1"/>
  <c r="BF340" i="1"/>
  <c r="BE340" i="1"/>
  <c r="AL340" i="1"/>
  <c r="BD340" i="1"/>
  <c r="AU340" i="1"/>
  <c r="AK340" i="1"/>
  <c r="AB340" i="1"/>
  <c r="BI340" i="1"/>
  <c r="AR340" i="1"/>
  <c r="BC340" i="1"/>
  <c r="BB340" i="1"/>
  <c r="AB339" i="1"/>
  <c r="AL339" i="1"/>
  <c r="R338" i="1"/>
  <c r="Z339" i="1"/>
  <c r="AB336" i="1"/>
  <c r="AV338" i="1"/>
  <c r="AT336" i="1"/>
  <c r="R337" i="1"/>
  <c r="BB336" i="1"/>
  <c r="AX338" i="1"/>
  <c r="BB339" i="1"/>
  <c r="AA338" i="1"/>
  <c r="AS339" i="1"/>
  <c r="AU338" i="1"/>
  <c r="AG337" i="1"/>
  <c r="C384" i="28"/>
  <c r="AR339" i="1"/>
  <c r="BG339" i="1"/>
  <c r="BF339" i="1"/>
  <c r="J386" i="28"/>
  <c r="K386" i="28"/>
  <c r="J340" i="22"/>
  <c r="J340" i="21"/>
  <c r="C386" i="28"/>
  <c r="C340" i="22"/>
  <c r="C340" i="21"/>
  <c r="L386" i="28"/>
  <c r="K340" i="22"/>
  <c r="K340" i="21"/>
  <c r="G340" i="22"/>
  <c r="G340" i="21"/>
  <c r="G386" i="28"/>
  <c r="AF337" i="1"/>
  <c r="AO337" i="1" s="1"/>
  <c r="BC339" i="1"/>
  <c r="AS336" i="1"/>
  <c r="AL338" i="1"/>
  <c r="AX339" i="1"/>
  <c r="AK339" i="1"/>
  <c r="H340" i="19"/>
  <c r="AR336" i="1"/>
  <c r="AK338" i="1"/>
  <c r="AW339" i="1"/>
  <c r="AH339" i="1"/>
  <c r="BE339" i="1"/>
  <c r="AE339" i="1"/>
  <c r="I340" i="21"/>
  <c r="AJ338" i="1"/>
  <c r="AU339" i="1"/>
  <c r="AG339" i="1"/>
  <c r="F340" i="19"/>
  <c r="AT339" i="1"/>
  <c r="E340" i="19"/>
  <c r="I340" i="22"/>
  <c r="H339" i="21"/>
  <c r="Z338" i="1"/>
  <c r="AS338" i="1"/>
  <c r="AC339" i="1"/>
  <c r="BH339" i="1"/>
  <c r="D340" i="19"/>
  <c r="AW338" i="1"/>
  <c r="BF338" i="1"/>
  <c r="BD339" i="1"/>
  <c r="R339" i="1"/>
  <c r="AV339" i="1"/>
  <c r="AA339" i="1"/>
  <c r="BJ339" i="1"/>
  <c r="AZ339" i="1"/>
  <c r="AQ339" i="1"/>
  <c r="AJ339" i="1"/>
  <c r="AI339" i="1"/>
  <c r="L384" i="28"/>
  <c r="K339" i="21"/>
  <c r="J384" i="28"/>
  <c r="BJ338" i="1"/>
  <c r="AK337" i="1"/>
  <c r="AH338" i="1"/>
  <c r="F339" i="19"/>
  <c r="BD337" i="1"/>
  <c r="BE338" i="1"/>
  <c r="AT338" i="1"/>
  <c r="AG338" i="1"/>
  <c r="AE338" i="1"/>
  <c r="E339" i="19"/>
  <c r="BD338" i="1"/>
  <c r="AF338" i="1"/>
  <c r="AO338" i="1" s="1"/>
  <c r="D339" i="19"/>
  <c r="E339" i="23" s="1"/>
  <c r="Q336" i="1"/>
  <c r="R336" i="1" s="1"/>
  <c r="AG336" i="1"/>
  <c r="AS337" i="1"/>
  <c r="BC338" i="1"/>
  <c r="AR338" i="1"/>
  <c r="AC338" i="1"/>
  <c r="AI338" i="1"/>
  <c r="BG337" i="1"/>
  <c r="BG338" i="1"/>
  <c r="G339" i="22"/>
  <c r="BE337" i="1"/>
  <c r="AU337" i="1"/>
  <c r="K338" i="19"/>
  <c r="J339" i="21" s="1"/>
  <c r="AX336" i="1"/>
  <c r="AR337" i="1"/>
  <c r="BB338" i="1"/>
  <c r="AB338" i="1"/>
  <c r="BH338" i="1"/>
  <c r="B339" i="19"/>
  <c r="C339" i="21"/>
  <c r="H384" i="28"/>
  <c r="G384" i="28"/>
  <c r="I339" i="21"/>
  <c r="K339" i="22"/>
  <c r="C339" i="22"/>
  <c r="G338" i="22"/>
  <c r="G339" i="21"/>
  <c r="I339" i="22"/>
  <c r="H339" i="22"/>
  <c r="C383" i="28"/>
  <c r="BI338" i="1"/>
  <c r="AZ338" i="1"/>
  <c r="AQ338" i="1"/>
  <c r="I338" i="22"/>
  <c r="J383" i="28"/>
  <c r="G338" i="23"/>
  <c r="B338" i="23"/>
  <c r="B383" i="28"/>
  <c r="BI337" i="1"/>
  <c r="BE336" i="1"/>
  <c r="AZ336" i="1"/>
  <c r="BF337" i="1"/>
  <c r="AT337" i="1"/>
  <c r="AC337" i="1"/>
  <c r="BH337" i="1"/>
  <c r="B338" i="21"/>
  <c r="G338" i="21"/>
  <c r="AQ336" i="1"/>
  <c r="AB337" i="1"/>
  <c r="BB337" i="1"/>
  <c r="AX337" i="1"/>
  <c r="AL337" i="1"/>
  <c r="F338" i="19"/>
  <c r="AE336" i="1"/>
  <c r="AW337" i="1"/>
  <c r="AJ337" i="1"/>
  <c r="AE337" i="1"/>
  <c r="E338" i="19"/>
  <c r="G383" i="28"/>
  <c r="AV337" i="1"/>
  <c r="F338" i="23"/>
  <c r="C338" i="21"/>
  <c r="E338" i="23"/>
  <c r="H383" i="28"/>
  <c r="I338" i="21"/>
  <c r="C338" i="22"/>
  <c r="C338" i="23"/>
  <c r="H382" i="28"/>
  <c r="H338" i="21"/>
  <c r="B338" i="22"/>
  <c r="I338" i="23"/>
  <c r="H338" i="22"/>
  <c r="BJ337" i="1"/>
  <c r="AI337" i="1"/>
  <c r="AH337" i="1"/>
  <c r="AZ337" i="1"/>
  <c r="AQ337" i="1"/>
  <c r="BC337" i="1"/>
  <c r="AA337" i="1"/>
  <c r="C337" i="21"/>
  <c r="C337" i="22"/>
  <c r="C382" i="28"/>
  <c r="B337" i="21"/>
  <c r="B382" i="28"/>
  <c r="B337" i="22"/>
  <c r="AC336" i="1"/>
  <c r="E337" i="19"/>
  <c r="BJ336" i="1"/>
  <c r="AW336" i="1"/>
  <c r="AL336" i="1"/>
  <c r="BI336" i="1"/>
  <c r="L337" i="19"/>
  <c r="D337" i="19"/>
  <c r="H337" i="22"/>
  <c r="AF336" i="1"/>
  <c r="BF334" i="1"/>
  <c r="AS335" i="1"/>
  <c r="BG336" i="1"/>
  <c r="AV336" i="1"/>
  <c r="AK336" i="1"/>
  <c r="AA336" i="1"/>
  <c r="BH336" i="1"/>
  <c r="K337" i="19"/>
  <c r="AH336" i="1"/>
  <c r="H337" i="21"/>
  <c r="AI334" i="1"/>
  <c r="BF336" i="1"/>
  <c r="AJ336" i="1"/>
  <c r="BC336" i="1"/>
  <c r="BD336" i="1"/>
  <c r="AI336" i="1"/>
  <c r="AU336" i="1"/>
  <c r="BH333" i="1"/>
  <c r="BG333" i="1"/>
  <c r="AW335" i="1"/>
  <c r="AL335" i="1"/>
  <c r="AF335" i="1"/>
  <c r="AO335" i="1" s="1"/>
  <c r="BE333" i="1"/>
  <c r="C336" i="22"/>
  <c r="AC333" i="1"/>
  <c r="K335" i="19"/>
  <c r="L336" i="19"/>
  <c r="J336" i="19"/>
  <c r="BE335" i="1"/>
  <c r="BH335" i="1"/>
  <c r="AZ335" i="1"/>
  <c r="AC335" i="1"/>
  <c r="AT335" i="1"/>
  <c r="BG334" i="1"/>
  <c r="AX335" i="1"/>
  <c r="AB335" i="1"/>
  <c r="AG335" i="1"/>
  <c r="F336" i="19"/>
  <c r="BB334" i="1"/>
  <c r="AU335" i="1"/>
  <c r="D336" i="19"/>
  <c r="AR334" i="1"/>
  <c r="AL334" i="1"/>
  <c r="BH334" i="1"/>
  <c r="BF335" i="1"/>
  <c r="AR335" i="1"/>
  <c r="AC334" i="1"/>
  <c r="BB335" i="1"/>
  <c r="K336" i="19"/>
  <c r="B335" i="22"/>
  <c r="B336" i="22"/>
  <c r="B336" i="21"/>
  <c r="N336" i="19"/>
  <c r="H381" i="28"/>
  <c r="H336" i="22"/>
  <c r="H336" i="21"/>
  <c r="AE335" i="1"/>
  <c r="J335" i="19"/>
  <c r="BD335" i="1"/>
  <c r="BD334" i="1"/>
  <c r="AF334" i="1"/>
  <c r="AO334" i="1" s="1"/>
  <c r="C381" i="28"/>
  <c r="AE334" i="1"/>
  <c r="Q335" i="1"/>
  <c r="R335" i="1" s="1"/>
  <c r="B381" i="28"/>
  <c r="B380" i="28"/>
  <c r="AX334" i="1"/>
  <c r="AG334" i="1"/>
  <c r="BJ335" i="1"/>
  <c r="AI335" i="1"/>
  <c r="C336" i="21"/>
  <c r="AU334" i="1"/>
  <c r="BI335" i="1"/>
  <c r="AH335" i="1"/>
  <c r="J334" i="19"/>
  <c r="AS334" i="1"/>
  <c r="AV335" i="1"/>
  <c r="AQ335" i="1"/>
  <c r="G336" i="19"/>
  <c r="AK335" i="1"/>
  <c r="BC335" i="1"/>
  <c r="AJ335" i="1"/>
  <c r="D380" i="28"/>
  <c r="B335" i="23"/>
  <c r="C335" i="23"/>
  <c r="D335" i="22"/>
  <c r="D335" i="21"/>
  <c r="L380" i="28"/>
  <c r="I335" i="23"/>
  <c r="K335" i="22"/>
  <c r="K335" i="21"/>
  <c r="F335" i="23"/>
  <c r="B334" i="23"/>
  <c r="C380" i="28"/>
  <c r="R334" i="1"/>
  <c r="BE334" i="1"/>
  <c r="C335" i="21"/>
  <c r="B335" i="21"/>
  <c r="G335" i="19"/>
  <c r="C335" i="22"/>
  <c r="AQ334" i="1"/>
  <c r="F335" i="19"/>
  <c r="I334" i="23"/>
  <c r="BJ334" i="1"/>
  <c r="AW334" i="1"/>
  <c r="AH334" i="1"/>
  <c r="E335" i="19"/>
  <c r="BJ333" i="1"/>
  <c r="K334" i="19"/>
  <c r="BI334" i="1"/>
  <c r="AV334" i="1"/>
  <c r="AK334" i="1"/>
  <c r="AB334" i="1"/>
  <c r="BC334" i="1"/>
  <c r="AT334" i="1"/>
  <c r="AJ334" i="1"/>
  <c r="AZ334" i="1"/>
  <c r="H334" i="19"/>
  <c r="BI333" i="1"/>
  <c r="G334" i="19"/>
  <c r="C334" i="23"/>
  <c r="BD333" i="1"/>
  <c r="BB333" i="1"/>
  <c r="F334" i="19"/>
  <c r="AB333" i="1"/>
  <c r="BC333" i="1"/>
  <c r="BF333" i="1"/>
  <c r="AZ333" i="1"/>
  <c r="Q333" i="1"/>
  <c r="R333" i="1" s="1"/>
  <c r="B386" i="28" l="1"/>
  <c r="F341" i="22"/>
  <c r="E388" i="28"/>
  <c r="N341" i="19"/>
  <c r="G341" i="21"/>
  <c r="J387" i="28"/>
  <c r="C342" i="23"/>
  <c r="K341" i="22"/>
  <c r="E341" i="21"/>
  <c r="B388" i="28"/>
  <c r="N342" i="19"/>
  <c r="D341" i="23"/>
  <c r="N401" i="28"/>
  <c r="M401" i="28"/>
  <c r="C393" i="28"/>
  <c r="D343" i="21"/>
  <c r="I342" i="23"/>
  <c r="O342" i="19"/>
  <c r="AN340" i="1"/>
  <c r="G342" i="23"/>
  <c r="B342" i="23"/>
  <c r="D343" i="22"/>
  <c r="B387" i="28"/>
  <c r="F342" i="23"/>
  <c r="I341" i="23"/>
  <c r="D389" i="28"/>
  <c r="M389" i="28" s="1"/>
  <c r="I341" i="22"/>
  <c r="AN339" i="1"/>
  <c r="BA340" i="1"/>
  <c r="BA337" i="1"/>
  <c r="D387" i="28"/>
  <c r="N387" i="28" s="1"/>
  <c r="H387" i="28"/>
  <c r="E342" i="21"/>
  <c r="E342" i="22"/>
  <c r="O341" i="19"/>
  <c r="B341" i="22"/>
  <c r="AN342" i="1"/>
  <c r="BA342" i="1"/>
  <c r="AO342" i="1"/>
  <c r="G341" i="23"/>
  <c r="K342" i="22"/>
  <c r="K389" i="28"/>
  <c r="J343" i="21"/>
  <c r="J343" i="22"/>
  <c r="J388" i="28"/>
  <c r="B342" i="21"/>
  <c r="I342" i="21"/>
  <c r="B341" i="21"/>
  <c r="G389" i="28"/>
  <c r="G343" i="21"/>
  <c r="G343" i="22"/>
  <c r="B342" i="22"/>
  <c r="I342" i="22"/>
  <c r="F343" i="21"/>
  <c r="F389" i="28"/>
  <c r="F343" i="22"/>
  <c r="L388" i="28"/>
  <c r="L389" i="28"/>
  <c r="K343" i="22"/>
  <c r="K343" i="21"/>
  <c r="I341" i="21"/>
  <c r="H343" i="22"/>
  <c r="H389" i="28"/>
  <c r="H343" i="21"/>
  <c r="E389" i="28"/>
  <c r="E343" i="22"/>
  <c r="E343" i="21"/>
  <c r="K342" i="21"/>
  <c r="F341" i="23"/>
  <c r="F341" i="21"/>
  <c r="L387" i="28"/>
  <c r="K341" i="21"/>
  <c r="H388" i="28"/>
  <c r="E341" i="23"/>
  <c r="G387" i="28"/>
  <c r="G342" i="21"/>
  <c r="M342" i="19"/>
  <c r="G388" i="28"/>
  <c r="E342" i="23"/>
  <c r="G342" i="22"/>
  <c r="K388" i="28"/>
  <c r="H342" i="23"/>
  <c r="J342" i="22"/>
  <c r="J342" i="21"/>
  <c r="M341" i="19"/>
  <c r="H342" i="21"/>
  <c r="F342" i="21"/>
  <c r="F388" i="28"/>
  <c r="D342" i="23"/>
  <c r="F342" i="22"/>
  <c r="K387" i="28"/>
  <c r="J341" i="21"/>
  <c r="H342" i="22"/>
  <c r="G341" i="22"/>
  <c r="F387" i="28"/>
  <c r="AO341" i="1"/>
  <c r="BA341" i="1"/>
  <c r="AN341" i="1"/>
  <c r="H341" i="23"/>
  <c r="C341" i="23"/>
  <c r="D342" i="22"/>
  <c r="J341" i="22"/>
  <c r="H341" i="22"/>
  <c r="D342" i="21"/>
  <c r="B341" i="23"/>
  <c r="D388" i="28"/>
  <c r="E387" i="28"/>
  <c r="E341" i="22"/>
  <c r="E340" i="23"/>
  <c r="D341" i="22"/>
  <c r="D341" i="21"/>
  <c r="H341" i="21"/>
  <c r="AN337" i="1"/>
  <c r="F339" i="21"/>
  <c r="B340" i="22"/>
  <c r="D339" i="23"/>
  <c r="D386" i="28"/>
  <c r="B340" i="23"/>
  <c r="C340" i="23"/>
  <c r="D340" i="22"/>
  <c r="D340" i="21"/>
  <c r="BA339" i="1"/>
  <c r="G340" i="23"/>
  <c r="J339" i="22"/>
  <c r="M339" i="19"/>
  <c r="E340" i="21"/>
  <c r="E386" i="28"/>
  <c r="E340" i="22"/>
  <c r="AN338" i="1"/>
  <c r="H338" i="23"/>
  <c r="I339" i="23"/>
  <c r="B340" i="21"/>
  <c r="O340" i="19"/>
  <c r="H340" i="23"/>
  <c r="M340" i="19"/>
  <c r="F340" i="21"/>
  <c r="F340" i="22"/>
  <c r="F386" i="28"/>
  <c r="D340" i="23"/>
  <c r="D339" i="22"/>
  <c r="H340" i="22"/>
  <c r="H340" i="21"/>
  <c r="N340" i="19"/>
  <c r="F340" i="23"/>
  <c r="H386" i="28"/>
  <c r="I340" i="23"/>
  <c r="K384" i="28"/>
  <c r="D384" i="28"/>
  <c r="D339" i="21"/>
  <c r="BA338" i="1"/>
  <c r="G339" i="23"/>
  <c r="F339" i="23"/>
  <c r="O339" i="19"/>
  <c r="B339" i="23"/>
  <c r="B384" i="28"/>
  <c r="B339" i="22"/>
  <c r="B339" i="21"/>
  <c r="H339" i="23"/>
  <c r="C339" i="23"/>
  <c r="N339" i="19"/>
  <c r="H335" i="23"/>
  <c r="D381" i="28"/>
  <c r="N381" i="28" s="1"/>
  <c r="K336" i="22"/>
  <c r="G335" i="23"/>
  <c r="K383" i="28"/>
  <c r="M338" i="19"/>
  <c r="E384" i="28"/>
  <c r="E339" i="22"/>
  <c r="E339" i="21"/>
  <c r="F338" i="21"/>
  <c r="F339" i="22"/>
  <c r="G382" i="28"/>
  <c r="F382" i="28"/>
  <c r="D383" i="28"/>
  <c r="M383" i="28" s="1"/>
  <c r="L383" i="28"/>
  <c r="F384" i="28"/>
  <c r="H335" i="22"/>
  <c r="O336" i="19"/>
  <c r="N338" i="19"/>
  <c r="O338" i="19"/>
  <c r="K338" i="21"/>
  <c r="E338" i="22"/>
  <c r="D338" i="23"/>
  <c r="K338" i="22"/>
  <c r="F338" i="22"/>
  <c r="F383" i="28"/>
  <c r="D338" i="22"/>
  <c r="D338" i="21"/>
  <c r="J382" i="28"/>
  <c r="J338" i="21"/>
  <c r="K380" i="28"/>
  <c r="J338" i="22"/>
  <c r="E383" i="28"/>
  <c r="E338" i="21"/>
  <c r="AO336" i="1"/>
  <c r="BA336" i="1"/>
  <c r="J336" i="21"/>
  <c r="N337" i="19"/>
  <c r="E337" i="22"/>
  <c r="E337" i="21"/>
  <c r="E382" i="28"/>
  <c r="I337" i="21"/>
  <c r="F337" i="21"/>
  <c r="G337" i="21"/>
  <c r="D337" i="21"/>
  <c r="D382" i="28"/>
  <c r="M382" i="28" s="1"/>
  <c r="B337" i="23"/>
  <c r="D337" i="23"/>
  <c r="C337" i="23"/>
  <c r="D337" i="22"/>
  <c r="F337" i="22"/>
  <c r="I337" i="23"/>
  <c r="K337" i="21"/>
  <c r="K337" i="22"/>
  <c r="L382" i="28"/>
  <c r="E337" i="23"/>
  <c r="O337" i="19"/>
  <c r="AN336" i="1"/>
  <c r="G337" i="22"/>
  <c r="I337" i="22"/>
  <c r="F337" i="23"/>
  <c r="J337" i="21"/>
  <c r="K382" i="28"/>
  <c r="H337" i="23"/>
  <c r="J337" i="22"/>
  <c r="M337" i="19"/>
  <c r="G337" i="23"/>
  <c r="F336" i="23"/>
  <c r="D336" i="21"/>
  <c r="F336" i="22"/>
  <c r="BA335" i="1"/>
  <c r="BA334" i="1"/>
  <c r="J335" i="21"/>
  <c r="K336" i="21"/>
  <c r="I335" i="21"/>
  <c r="I336" i="21"/>
  <c r="AN335" i="1"/>
  <c r="J381" i="28"/>
  <c r="L381" i="28"/>
  <c r="C336" i="23"/>
  <c r="B336" i="23"/>
  <c r="D336" i="22"/>
  <c r="I336" i="23"/>
  <c r="AN334" i="1"/>
  <c r="K381" i="28"/>
  <c r="G336" i="23"/>
  <c r="D336" i="23"/>
  <c r="H336" i="23"/>
  <c r="J336" i="22"/>
  <c r="O335" i="19"/>
  <c r="F381" i="28"/>
  <c r="J380" i="28"/>
  <c r="F336" i="21"/>
  <c r="O334" i="19"/>
  <c r="G334" i="23"/>
  <c r="M336" i="19"/>
  <c r="G381" i="28"/>
  <c r="E336" i="23"/>
  <c r="G336" i="22"/>
  <c r="G336" i="21"/>
  <c r="E336" i="22"/>
  <c r="H380" i="28"/>
  <c r="H334" i="23"/>
  <c r="M380" i="28"/>
  <c r="E336" i="21"/>
  <c r="I335" i="22"/>
  <c r="I336" i="22"/>
  <c r="E381" i="28"/>
  <c r="J335" i="22"/>
  <c r="H335" i="21"/>
  <c r="F335" i="21"/>
  <c r="F380" i="28"/>
  <c r="D335" i="23"/>
  <c r="F335" i="22"/>
  <c r="N335" i="19"/>
  <c r="N380" i="28"/>
  <c r="E335" i="21"/>
  <c r="E380" i="28"/>
  <c r="E335" i="22"/>
  <c r="M335" i="19"/>
  <c r="G335" i="21"/>
  <c r="G380" i="28"/>
  <c r="E335" i="23"/>
  <c r="G335" i="22"/>
  <c r="D334" i="23"/>
  <c r="E334" i="23"/>
  <c r="M334" i="19"/>
  <c r="N334" i="19"/>
  <c r="F334" i="23"/>
  <c r="B332" i="1"/>
  <c r="C332" i="1"/>
  <c r="C333" i="19" s="1"/>
  <c r="E332" i="1"/>
  <c r="G332" i="1"/>
  <c r="H332" i="1"/>
  <c r="Q332" i="1" s="1"/>
  <c r="I332" i="1"/>
  <c r="G333" i="19" s="1"/>
  <c r="J332" i="1"/>
  <c r="K332" i="1"/>
  <c r="I333" i="19" s="1"/>
  <c r="I378" i="28" s="1"/>
  <c r="I385" i="28" s="1"/>
  <c r="M332" i="1"/>
  <c r="N332" i="1"/>
  <c r="O332" i="1"/>
  <c r="B393" i="28" l="1"/>
  <c r="J393" i="28"/>
  <c r="K393" i="28"/>
  <c r="G393" i="28"/>
  <c r="L393" i="28"/>
  <c r="E393" i="28"/>
  <c r="N386" i="28"/>
  <c r="D393" i="28"/>
  <c r="F393" i="28"/>
  <c r="H393" i="28"/>
  <c r="N389" i="28"/>
  <c r="M387" i="28"/>
  <c r="M388" i="28"/>
  <c r="N388" i="28"/>
  <c r="M381" i="28"/>
  <c r="M386" i="28"/>
  <c r="M384" i="28"/>
  <c r="N384" i="28"/>
  <c r="N383" i="28"/>
  <c r="G334" i="21"/>
  <c r="N382" i="28"/>
  <c r="C334" i="22"/>
  <c r="C334" i="21"/>
  <c r="J333" i="19"/>
  <c r="AV333" i="1"/>
  <c r="AJ333" i="1"/>
  <c r="B333" i="19"/>
  <c r="AE333" i="1"/>
  <c r="AQ333" i="1"/>
  <c r="G334" i="22"/>
  <c r="E333" i="19"/>
  <c r="AS333" i="1"/>
  <c r="AG333" i="1"/>
  <c r="AX333" i="1"/>
  <c r="AL333" i="1"/>
  <c r="BI332" i="1"/>
  <c r="H333" i="19"/>
  <c r="AU333" i="1"/>
  <c r="AI333" i="1"/>
  <c r="BD332" i="1"/>
  <c r="AR333" i="1"/>
  <c r="AF333" i="1"/>
  <c r="AO333" i="1" s="1"/>
  <c r="Z332" i="1"/>
  <c r="AW333" i="1"/>
  <c r="AK333" i="1"/>
  <c r="BH332" i="1"/>
  <c r="BC332" i="1"/>
  <c r="AB332" i="1"/>
  <c r="AT333" i="1"/>
  <c r="AH333" i="1"/>
  <c r="G379" i="28"/>
  <c r="C379" i="28"/>
  <c r="BB332" i="1"/>
  <c r="F333" i="19"/>
  <c r="AZ332" i="1"/>
  <c r="BG332" i="1"/>
  <c r="AC332" i="1"/>
  <c r="BF332" i="1"/>
  <c r="L333" i="19"/>
  <c r="D333" i="19"/>
  <c r="BE332" i="1"/>
  <c r="AA332" i="1"/>
  <c r="K333" i="19"/>
  <c r="R332" i="1"/>
  <c r="BJ332" i="1"/>
  <c r="B331" i="1"/>
  <c r="C331" i="1"/>
  <c r="C332" i="19" s="1"/>
  <c r="E331" i="1"/>
  <c r="G331" i="1"/>
  <c r="H331" i="1"/>
  <c r="I331" i="1"/>
  <c r="J331" i="1"/>
  <c r="AI332" i="1" s="1"/>
  <c r="K331" i="1"/>
  <c r="I332" i="19" s="1"/>
  <c r="I376" i="28" s="1"/>
  <c r="M331" i="1"/>
  <c r="N331" i="1"/>
  <c r="O331" i="1"/>
  <c r="AC331" i="1" s="1"/>
  <c r="B330" i="1"/>
  <c r="B331" i="19" s="1"/>
  <c r="C330" i="1"/>
  <c r="C331" i="19" s="1"/>
  <c r="E330" i="1"/>
  <c r="D331" i="19" s="1"/>
  <c r="G330" i="1"/>
  <c r="E331" i="19" s="1"/>
  <c r="H330" i="1"/>
  <c r="Q330" i="1" s="1"/>
  <c r="I330" i="1"/>
  <c r="G331" i="19" s="1"/>
  <c r="J330" i="1"/>
  <c r="K330" i="1"/>
  <c r="I331" i="19" s="1"/>
  <c r="I375" i="28" s="1"/>
  <c r="M330" i="1"/>
  <c r="AA330" i="1" s="1"/>
  <c r="N330" i="1"/>
  <c r="Z330" i="1" s="1"/>
  <c r="O330" i="1"/>
  <c r="AC330" i="1" s="1"/>
  <c r="B329" i="1"/>
  <c r="B330" i="19" s="1"/>
  <c r="C329" i="1"/>
  <c r="C330" i="19" s="1"/>
  <c r="E329" i="1"/>
  <c r="G329" i="1"/>
  <c r="H329" i="1"/>
  <c r="Q329" i="1" s="1"/>
  <c r="I329" i="1"/>
  <c r="J329" i="1"/>
  <c r="K329" i="1"/>
  <c r="I330" i="19" s="1"/>
  <c r="I374" i="28" s="1"/>
  <c r="M329" i="1"/>
  <c r="AA329" i="1" s="1"/>
  <c r="N329" i="1"/>
  <c r="Z329" i="1" s="1"/>
  <c r="O329" i="1"/>
  <c r="AC329" i="1" s="1"/>
  <c r="N393" i="28" l="1"/>
  <c r="M393" i="28"/>
  <c r="M333" i="19"/>
  <c r="J379" i="28"/>
  <c r="B379" i="28"/>
  <c r="O333" i="19"/>
  <c r="N333" i="19"/>
  <c r="BH329" i="1"/>
  <c r="E379" i="28"/>
  <c r="F334" i="22"/>
  <c r="F334" i="21"/>
  <c r="H334" i="22"/>
  <c r="H334" i="21"/>
  <c r="H379" i="28"/>
  <c r="I334" i="22"/>
  <c r="I334" i="21"/>
  <c r="E334" i="21"/>
  <c r="E334" i="22"/>
  <c r="BA333" i="1"/>
  <c r="AN333" i="1"/>
  <c r="G333" i="23"/>
  <c r="D334" i="21"/>
  <c r="D334" i="22"/>
  <c r="B334" i="22"/>
  <c r="B334" i="21"/>
  <c r="K334" i="22"/>
  <c r="K334" i="21"/>
  <c r="J334" i="21"/>
  <c r="J334" i="22"/>
  <c r="C378" i="28"/>
  <c r="C385" i="28" s="1"/>
  <c r="C333" i="22"/>
  <c r="C333" i="21"/>
  <c r="AZ331" i="1"/>
  <c r="E332" i="19"/>
  <c r="AG332" i="1"/>
  <c r="AS332" i="1"/>
  <c r="Z331" i="1"/>
  <c r="AK332" i="1"/>
  <c r="AW332" i="1"/>
  <c r="K379" i="28"/>
  <c r="H333" i="23"/>
  <c r="J332" i="19"/>
  <c r="AJ332" i="1"/>
  <c r="AV332" i="1"/>
  <c r="AE332" i="1"/>
  <c r="AQ332" i="1"/>
  <c r="E333" i="23"/>
  <c r="H332" i="19"/>
  <c r="AU332" i="1"/>
  <c r="B332" i="19"/>
  <c r="D379" i="28"/>
  <c r="B333" i="23"/>
  <c r="C333" i="23"/>
  <c r="F379" i="28"/>
  <c r="D333" i="23"/>
  <c r="F333" i="23"/>
  <c r="L379" i="28"/>
  <c r="I333" i="23"/>
  <c r="AF332" i="1"/>
  <c r="Q331" i="1"/>
  <c r="R331" i="1" s="1"/>
  <c r="AH332" i="1"/>
  <c r="AT332" i="1"/>
  <c r="AL332" i="1"/>
  <c r="AR332" i="1"/>
  <c r="AX332" i="1"/>
  <c r="C376" i="28"/>
  <c r="AA331" i="1"/>
  <c r="G330" i="19"/>
  <c r="BI329" i="1"/>
  <c r="F330" i="19"/>
  <c r="D332" i="19"/>
  <c r="BG330" i="1"/>
  <c r="L332" i="19"/>
  <c r="AR330" i="1"/>
  <c r="AX331" i="1"/>
  <c r="K332" i="19"/>
  <c r="L331" i="19"/>
  <c r="K331" i="19"/>
  <c r="AS330" i="1"/>
  <c r="AG330" i="1"/>
  <c r="AW331" i="1"/>
  <c r="BH331" i="1"/>
  <c r="AF330" i="1"/>
  <c r="AF331" i="1"/>
  <c r="AO331" i="1" s="1"/>
  <c r="C332" i="22"/>
  <c r="AE331" i="1"/>
  <c r="AV331" i="1"/>
  <c r="AT331" i="1"/>
  <c r="AZ329" i="1"/>
  <c r="BF330" i="1"/>
  <c r="AE330" i="1"/>
  <c r="R330" i="1"/>
  <c r="AS331" i="1"/>
  <c r="AU330" i="1"/>
  <c r="C332" i="21"/>
  <c r="BE330" i="1"/>
  <c r="AJ331" i="1"/>
  <c r="AQ331" i="1"/>
  <c r="G332" i="19"/>
  <c r="AQ330" i="1"/>
  <c r="BJ330" i="1"/>
  <c r="AZ330" i="1"/>
  <c r="BJ331" i="1"/>
  <c r="AH331" i="1"/>
  <c r="F332" i="19"/>
  <c r="H330" i="19"/>
  <c r="BG331" i="1"/>
  <c r="AG331" i="1"/>
  <c r="BI331" i="1"/>
  <c r="C375" i="28"/>
  <c r="BF331" i="1"/>
  <c r="BE331" i="1"/>
  <c r="AL331" i="1"/>
  <c r="BD331" i="1"/>
  <c r="AU331" i="1"/>
  <c r="AK331" i="1"/>
  <c r="AB331" i="1"/>
  <c r="BC331" i="1"/>
  <c r="AI331" i="1"/>
  <c r="BB331" i="1"/>
  <c r="AR331" i="1"/>
  <c r="B375" i="28"/>
  <c r="B331" i="22"/>
  <c r="B331" i="21"/>
  <c r="M331" i="19"/>
  <c r="E331" i="23"/>
  <c r="J331" i="19"/>
  <c r="C331" i="21"/>
  <c r="BI330" i="1"/>
  <c r="AX330" i="1"/>
  <c r="H331" i="19"/>
  <c r="BH330" i="1"/>
  <c r="AW330" i="1"/>
  <c r="AL330" i="1"/>
  <c r="C331" i="22"/>
  <c r="C331" i="23"/>
  <c r="BD330" i="1"/>
  <c r="AV330" i="1"/>
  <c r="AI330" i="1"/>
  <c r="F331" i="19"/>
  <c r="B331" i="23"/>
  <c r="AH330" i="1"/>
  <c r="AK330" i="1"/>
  <c r="AB330" i="1"/>
  <c r="BC330" i="1"/>
  <c r="AT330" i="1"/>
  <c r="AJ330" i="1"/>
  <c r="BB330" i="1"/>
  <c r="BF329" i="1"/>
  <c r="BE329" i="1"/>
  <c r="E330" i="19"/>
  <c r="BD329" i="1"/>
  <c r="L330" i="19"/>
  <c r="D330" i="19"/>
  <c r="K330" i="19"/>
  <c r="BJ329" i="1"/>
  <c r="R329" i="1"/>
  <c r="J330" i="19"/>
  <c r="BG329" i="1"/>
  <c r="AB329" i="1"/>
  <c r="BC329" i="1"/>
  <c r="BB329" i="1"/>
  <c r="E331" i="21" l="1"/>
  <c r="D332" i="21"/>
  <c r="H331" i="23"/>
  <c r="K333" i="21"/>
  <c r="I331" i="23"/>
  <c r="K378" i="28"/>
  <c r="K385" i="28" s="1"/>
  <c r="G331" i="21"/>
  <c r="D331" i="21"/>
  <c r="F333" i="21"/>
  <c r="E332" i="22"/>
  <c r="E376" i="28"/>
  <c r="N332" i="19"/>
  <c r="K375" i="28"/>
  <c r="G375" i="28"/>
  <c r="F333" i="22"/>
  <c r="G331" i="22"/>
  <c r="K333" i="22"/>
  <c r="H332" i="21"/>
  <c r="L378" i="28"/>
  <c r="L385" i="28" s="1"/>
  <c r="J378" i="28"/>
  <c r="J385" i="28" s="1"/>
  <c r="I333" i="22"/>
  <c r="I333" i="21"/>
  <c r="J333" i="21"/>
  <c r="B333" i="21"/>
  <c r="B333" i="22"/>
  <c r="B378" i="28"/>
  <c r="B385" i="28" s="1"/>
  <c r="O332" i="19"/>
  <c r="D333" i="22"/>
  <c r="H333" i="22"/>
  <c r="H333" i="21"/>
  <c r="H378" i="28"/>
  <c r="H385" i="28" s="1"/>
  <c r="J333" i="22"/>
  <c r="E333" i="22"/>
  <c r="E378" i="28"/>
  <c r="E385" i="28" s="1"/>
  <c r="E333" i="21"/>
  <c r="B332" i="21"/>
  <c r="G333" i="22"/>
  <c r="G333" i="21"/>
  <c r="G378" i="28"/>
  <c r="G385" i="28" s="1"/>
  <c r="B376" i="28"/>
  <c r="D378" i="28"/>
  <c r="D385" i="28" s="1"/>
  <c r="AN332" i="1"/>
  <c r="AO332" i="1"/>
  <c r="BA332" i="1"/>
  <c r="F378" i="28"/>
  <c r="F385" i="28" s="1"/>
  <c r="D333" i="21"/>
  <c r="J376" i="28"/>
  <c r="E332" i="21"/>
  <c r="B332" i="22"/>
  <c r="M379" i="28"/>
  <c r="N379" i="28"/>
  <c r="K332" i="22"/>
  <c r="D332" i="22"/>
  <c r="F332" i="23"/>
  <c r="D376" i="28"/>
  <c r="K332" i="21"/>
  <c r="L375" i="28"/>
  <c r="BA330" i="1"/>
  <c r="B332" i="23"/>
  <c r="C332" i="23"/>
  <c r="I332" i="23"/>
  <c r="G332" i="23"/>
  <c r="BA331" i="1"/>
  <c r="AN331" i="1"/>
  <c r="J332" i="22"/>
  <c r="K376" i="28"/>
  <c r="AN330" i="1"/>
  <c r="H332" i="23"/>
  <c r="AO330" i="1"/>
  <c r="L376" i="28"/>
  <c r="J332" i="21"/>
  <c r="G332" i="21"/>
  <c r="M332" i="19"/>
  <c r="G332" i="22"/>
  <c r="G376" i="28"/>
  <c r="E332" i="23"/>
  <c r="H376" i="28"/>
  <c r="F376" i="28"/>
  <c r="D332" i="23"/>
  <c r="F332" i="22"/>
  <c r="F332" i="21"/>
  <c r="H332" i="22"/>
  <c r="I332" i="22"/>
  <c r="I332" i="21"/>
  <c r="J331" i="21"/>
  <c r="D375" i="28"/>
  <c r="M375" i="28" s="1"/>
  <c r="F330" i="23"/>
  <c r="D331" i="22"/>
  <c r="E330" i="23"/>
  <c r="K331" i="22"/>
  <c r="N331" i="19"/>
  <c r="H331" i="21"/>
  <c r="H331" i="22"/>
  <c r="H375" i="28"/>
  <c r="F331" i="23"/>
  <c r="E375" i="28"/>
  <c r="F331" i="21"/>
  <c r="F375" i="28"/>
  <c r="D331" i="23"/>
  <c r="F331" i="22"/>
  <c r="I331" i="22"/>
  <c r="O331" i="19"/>
  <c r="J375" i="28"/>
  <c r="I331" i="21"/>
  <c r="G331" i="23"/>
  <c r="E331" i="22"/>
  <c r="K331" i="21"/>
  <c r="J331" i="22"/>
  <c r="O330" i="19"/>
  <c r="G330" i="23"/>
  <c r="M330" i="19"/>
  <c r="I330" i="23"/>
  <c r="D330" i="23"/>
  <c r="B330" i="23"/>
  <c r="C330" i="23"/>
  <c r="N330" i="19"/>
  <c r="H330" i="23"/>
  <c r="B328" i="1"/>
  <c r="C328" i="1"/>
  <c r="C329" i="19" s="1"/>
  <c r="E328" i="1"/>
  <c r="G328" i="1"/>
  <c r="H328" i="1"/>
  <c r="AB328" i="1" s="1"/>
  <c r="I328" i="1"/>
  <c r="J328" i="1"/>
  <c r="K328" i="1"/>
  <c r="I329" i="19" s="1"/>
  <c r="I373" i="28" s="1"/>
  <c r="M328" i="1"/>
  <c r="N328" i="1"/>
  <c r="O328" i="1"/>
  <c r="B327" i="1"/>
  <c r="C327" i="1"/>
  <c r="C328" i="19" s="1"/>
  <c r="E327" i="1"/>
  <c r="G327" i="1"/>
  <c r="H327" i="1"/>
  <c r="Q327" i="1" s="1"/>
  <c r="I327" i="1"/>
  <c r="G328" i="19" s="1"/>
  <c r="J327" i="1"/>
  <c r="K327" i="1"/>
  <c r="I328" i="19" s="1"/>
  <c r="I372" i="28" s="1"/>
  <c r="M327" i="1"/>
  <c r="AA327" i="1" s="1"/>
  <c r="N327" i="1"/>
  <c r="K328" i="19" s="1"/>
  <c r="O327" i="1"/>
  <c r="AC327" i="1" s="1"/>
  <c r="B326" i="1"/>
  <c r="C326" i="1"/>
  <c r="C327" i="19" s="1"/>
  <c r="E326" i="1"/>
  <c r="G326" i="1"/>
  <c r="H326" i="1"/>
  <c r="F327" i="19" s="1"/>
  <c r="I326" i="1"/>
  <c r="J326" i="1"/>
  <c r="K326" i="1"/>
  <c r="I327" i="19" s="1"/>
  <c r="I371" i="28" s="1"/>
  <c r="M326" i="1"/>
  <c r="J327" i="19" s="1"/>
  <c r="N326" i="1"/>
  <c r="Z326" i="1" s="1"/>
  <c r="O326" i="1"/>
  <c r="AC326" i="1" s="1"/>
  <c r="B325" i="1"/>
  <c r="B326" i="19" s="1"/>
  <c r="C325" i="1"/>
  <c r="C326" i="19" s="1"/>
  <c r="E325" i="1"/>
  <c r="G325" i="1"/>
  <c r="H325" i="1"/>
  <c r="Q325" i="1" s="1"/>
  <c r="I325" i="1"/>
  <c r="G326" i="19" s="1"/>
  <c r="J325" i="1"/>
  <c r="H326" i="19" s="1"/>
  <c r="K325" i="1"/>
  <c r="I326" i="19" s="1"/>
  <c r="I370" i="28" s="1"/>
  <c r="M325" i="1"/>
  <c r="N325" i="1"/>
  <c r="Z325" i="1" s="1"/>
  <c r="O325" i="1"/>
  <c r="B324" i="1"/>
  <c r="C324" i="1"/>
  <c r="C325" i="19" s="1"/>
  <c r="E324" i="1"/>
  <c r="G324" i="1"/>
  <c r="E325" i="19" s="1"/>
  <c r="H324" i="1"/>
  <c r="Q324" i="1" s="1"/>
  <c r="I324" i="1"/>
  <c r="G325" i="19" s="1"/>
  <c r="J324" i="1"/>
  <c r="K324" i="1"/>
  <c r="I325" i="19" s="1"/>
  <c r="I368" i="28" s="1"/>
  <c r="M324" i="1"/>
  <c r="J325" i="19" s="1"/>
  <c r="N324" i="1"/>
  <c r="K325" i="19" s="1"/>
  <c r="O324" i="1"/>
  <c r="AC324" i="1" s="1"/>
  <c r="B323" i="1"/>
  <c r="B324" i="19" s="1"/>
  <c r="C323" i="1"/>
  <c r="C324" i="19" s="1"/>
  <c r="E323" i="1"/>
  <c r="D324" i="19" s="1"/>
  <c r="G323" i="1"/>
  <c r="E324" i="19" s="1"/>
  <c r="H323" i="1"/>
  <c r="F324" i="19" s="1"/>
  <c r="I323" i="1"/>
  <c r="J323" i="1"/>
  <c r="K323" i="1"/>
  <c r="I324" i="19" s="1"/>
  <c r="I367" i="28" s="1"/>
  <c r="M323" i="1"/>
  <c r="AA323" i="1" s="1"/>
  <c r="N323" i="1"/>
  <c r="Z323" i="1" s="1"/>
  <c r="O323" i="1"/>
  <c r="B322" i="1"/>
  <c r="C322" i="1"/>
  <c r="C323" i="19" s="1"/>
  <c r="E322" i="1"/>
  <c r="G322" i="1"/>
  <c r="H322" i="1"/>
  <c r="F323" i="19" s="1"/>
  <c r="I322" i="1"/>
  <c r="G323" i="19" s="1"/>
  <c r="J322" i="1"/>
  <c r="K322" i="1"/>
  <c r="I323" i="19" s="1"/>
  <c r="I366" i="28" s="1"/>
  <c r="M322" i="1"/>
  <c r="N322" i="1"/>
  <c r="Z322" i="1" s="1"/>
  <c r="O322" i="1"/>
  <c r="AC322" i="1" s="1"/>
  <c r="B321" i="1"/>
  <c r="B322" i="19" s="1"/>
  <c r="C321" i="1"/>
  <c r="C322" i="19" s="1"/>
  <c r="E321" i="1"/>
  <c r="D322" i="19" s="1"/>
  <c r="G321" i="1"/>
  <c r="E322" i="19" s="1"/>
  <c r="H321" i="1"/>
  <c r="Q321" i="1" s="1"/>
  <c r="I321" i="1"/>
  <c r="J321" i="1"/>
  <c r="K321" i="1"/>
  <c r="I322" i="19" s="1"/>
  <c r="I365" i="28" s="1"/>
  <c r="M321" i="1"/>
  <c r="AA321" i="1" s="1"/>
  <c r="N321" i="1"/>
  <c r="Z321" i="1" s="1"/>
  <c r="O321" i="1"/>
  <c r="N385" i="28" l="1"/>
  <c r="M385" i="28"/>
  <c r="M376" i="28"/>
  <c r="N378" i="28"/>
  <c r="M378" i="28"/>
  <c r="AV327" i="1"/>
  <c r="BD328" i="1"/>
  <c r="BF328" i="1"/>
  <c r="AT327" i="1"/>
  <c r="AB327" i="1"/>
  <c r="K329" i="19"/>
  <c r="BH328" i="1"/>
  <c r="AI328" i="1"/>
  <c r="C330" i="21"/>
  <c r="C330" i="22"/>
  <c r="C374" i="28"/>
  <c r="AJ329" i="1"/>
  <c r="AV329" i="1"/>
  <c r="H328" i="19"/>
  <c r="AW328" i="1"/>
  <c r="AK329" i="1"/>
  <c r="AW329" i="1"/>
  <c r="BE328" i="1"/>
  <c r="AU328" i="1"/>
  <c r="AI329" i="1"/>
  <c r="AU329" i="1"/>
  <c r="J329" i="19"/>
  <c r="AE329" i="1"/>
  <c r="AQ329" i="1"/>
  <c r="BH327" i="1"/>
  <c r="AG327" i="1"/>
  <c r="BE327" i="1"/>
  <c r="BB328" i="1"/>
  <c r="AH329" i="1"/>
  <c r="AT329" i="1"/>
  <c r="H329" i="19"/>
  <c r="AR326" i="1"/>
  <c r="Z328" i="1"/>
  <c r="AS328" i="1"/>
  <c r="AG329" i="1"/>
  <c r="AS329" i="1"/>
  <c r="AE324" i="1"/>
  <c r="AQ327" i="1"/>
  <c r="L329" i="19"/>
  <c r="AX329" i="1"/>
  <c r="AL329" i="1"/>
  <c r="D329" i="19"/>
  <c r="AF329" i="1"/>
  <c r="AR329" i="1"/>
  <c r="B329" i="19"/>
  <c r="C329" i="21"/>
  <c r="AS326" i="1"/>
  <c r="BB325" i="1"/>
  <c r="AS327" i="1"/>
  <c r="E327" i="19"/>
  <c r="E328" i="19"/>
  <c r="AH328" i="1"/>
  <c r="G329" i="19"/>
  <c r="C329" i="22"/>
  <c r="B325" i="19"/>
  <c r="AX328" i="1"/>
  <c r="AH327" i="1"/>
  <c r="AB324" i="1"/>
  <c r="BI326" i="1"/>
  <c r="BJ327" i="1"/>
  <c r="AE327" i="1"/>
  <c r="BI328" i="1"/>
  <c r="AV328" i="1"/>
  <c r="AG328" i="1"/>
  <c r="BJ328" i="1"/>
  <c r="AE328" i="1"/>
  <c r="F329" i="19"/>
  <c r="AJ327" i="1"/>
  <c r="AJ325" i="1"/>
  <c r="BI327" i="1"/>
  <c r="BH326" i="1"/>
  <c r="BC327" i="1"/>
  <c r="AF328" i="1"/>
  <c r="AO328" i="1" s="1"/>
  <c r="E329" i="19"/>
  <c r="AL328" i="1"/>
  <c r="AW327" i="1"/>
  <c r="BG328" i="1"/>
  <c r="AR328" i="1"/>
  <c r="AC328" i="1"/>
  <c r="C373" i="28"/>
  <c r="AK328" i="1"/>
  <c r="Q328" i="1"/>
  <c r="R328" i="1" s="1"/>
  <c r="G326" i="21"/>
  <c r="BC328" i="1"/>
  <c r="AT328" i="1"/>
  <c r="AJ328" i="1"/>
  <c r="AA328" i="1"/>
  <c r="AQ328" i="1"/>
  <c r="AZ328" i="1"/>
  <c r="C372" i="28"/>
  <c r="C328" i="22"/>
  <c r="C328" i="21"/>
  <c r="BD327" i="1"/>
  <c r="D328" i="19"/>
  <c r="G327" i="19"/>
  <c r="BB327" i="1"/>
  <c r="AK327" i="1"/>
  <c r="Z327" i="1"/>
  <c r="J328" i="19"/>
  <c r="B328" i="19"/>
  <c r="BG324" i="1"/>
  <c r="AZ327" i="1"/>
  <c r="R327" i="1"/>
  <c r="AJ326" i="1"/>
  <c r="AL325" i="1"/>
  <c r="Z324" i="1"/>
  <c r="AG326" i="1"/>
  <c r="AU327" i="1"/>
  <c r="AF327" i="1"/>
  <c r="AO327" i="1" s="1"/>
  <c r="F328" i="19"/>
  <c r="L328" i="19"/>
  <c r="E326" i="19"/>
  <c r="AQ326" i="1"/>
  <c r="AI327" i="1"/>
  <c r="AR327" i="1"/>
  <c r="BG327" i="1"/>
  <c r="BF327" i="1"/>
  <c r="AX327" i="1"/>
  <c r="AL327" i="1"/>
  <c r="C327" i="22"/>
  <c r="C327" i="21"/>
  <c r="C371" i="28"/>
  <c r="AW326" i="1"/>
  <c r="AW325" i="1"/>
  <c r="BJ326" i="1"/>
  <c r="AV326" i="1"/>
  <c r="AF326" i="1"/>
  <c r="AT325" i="1"/>
  <c r="I377" i="28"/>
  <c r="BG326" i="1"/>
  <c r="AT326" i="1"/>
  <c r="AE326" i="1"/>
  <c r="L327" i="19"/>
  <c r="D327" i="19"/>
  <c r="AS325" i="1"/>
  <c r="BC326" i="1"/>
  <c r="AA326" i="1"/>
  <c r="AH326" i="1"/>
  <c r="K327" i="19"/>
  <c r="AK325" i="1"/>
  <c r="BH325" i="1"/>
  <c r="F326" i="19"/>
  <c r="BB326" i="1"/>
  <c r="B327" i="19"/>
  <c r="AX325" i="1"/>
  <c r="AH325" i="1"/>
  <c r="BE326" i="1"/>
  <c r="BJ324" i="1"/>
  <c r="AG325" i="1"/>
  <c r="AZ326" i="1"/>
  <c r="AK326" i="1"/>
  <c r="H327" i="19"/>
  <c r="AX326" i="1"/>
  <c r="Q326" i="1"/>
  <c r="R326" i="1" s="1"/>
  <c r="BF326" i="1"/>
  <c r="AL326" i="1"/>
  <c r="BD326" i="1"/>
  <c r="AU326" i="1"/>
  <c r="AB326" i="1"/>
  <c r="AI326" i="1"/>
  <c r="C326" i="22"/>
  <c r="C326" i="21"/>
  <c r="C370" i="28"/>
  <c r="AV325" i="1"/>
  <c r="BJ325" i="1"/>
  <c r="AA324" i="1"/>
  <c r="BG325" i="1"/>
  <c r="AF325" i="1"/>
  <c r="AO325" i="1" s="1"/>
  <c r="L326" i="19"/>
  <c r="BF325" i="1"/>
  <c r="AR325" i="1"/>
  <c r="AC325" i="1"/>
  <c r="K326" i="19"/>
  <c r="G326" i="22"/>
  <c r="AI325" i="1"/>
  <c r="BE324" i="1"/>
  <c r="BE325" i="1"/>
  <c r="AA325" i="1"/>
  <c r="R325" i="1"/>
  <c r="J326" i="19"/>
  <c r="AE325" i="1"/>
  <c r="D326" i="19"/>
  <c r="G370" i="28"/>
  <c r="N376" i="28"/>
  <c r="N375" i="28"/>
  <c r="C325" i="22"/>
  <c r="BD325" i="1"/>
  <c r="AU325" i="1"/>
  <c r="AB325" i="1"/>
  <c r="BI325" i="1"/>
  <c r="AZ325" i="1"/>
  <c r="AQ325" i="1"/>
  <c r="BC325" i="1"/>
  <c r="BD324" i="1"/>
  <c r="AZ324" i="1"/>
  <c r="AX324" i="1"/>
  <c r="BC324" i="1"/>
  <c r="AS324" i="1"/>
  <c r="L325" i="19"/>
  <c r="R324" i="1"/>
  <c r="D325" i="19"/>
  <c r="E325" i="21"/>
  <c r="E325" i="22"/>
  <c r="AF324" i="1"/>
  <c r="BH324" i="1"/>
  <c r="AK324" i="1"/>
  <c r="H325" i="19"/>
  <c r="AV324" i="1"/>
  <c r="AJ324" i="1"/>
  <c r="BF324" i="1"/>
  <c r="AU324" i="1"/>
  <c r="AH324" i="1"/>
  <c r="F325" i="19"/>
  <c r="C368" i="28"/>
  <c r="AQ324" i="1"/>
  <c r="AW324" i="1"/>
  <c r="C325" i="21"/>
  <c r="AT324" i="1"/>
  <c r="AG324" i="1"/>
  <c r="AR324" i="1"/>
  <c r="O325" i="19"/>
  <c r="E368" i="28"/>
  <c r="M325" i="19"/>
  <c r="BB324" i="1"/>
  <c r="AI324" i="1"/>
  <c r="BI324" i="1"/>
  <c r="AL324" i="1"/>
  <c r="BH323" i="1"/>
  <c r="BG323" i="1"/>
  <c r="AJ322" i="1"/>
  <c r="AE322" i="1"/>
  <c r="L323" i="19"/>
  <c r="BH321" i="1"/>
  <c r="AG323" i="1"/>
  <c r="BD321" i="1"/>
  <c r="AI323" i="1"/>
  <c r="AB322" i="1"/>
  <c r="BF323" i="1"/>
  <c r="BB322" i="1"/>
  <c r="AT323" i="1"/>
  <c r="Q322" i="1"/>
  <c r="R322" i="1" s="1"/>
  <c r="C367" i="28"/>
  <c r="AR323" i="1"/>
  <c r="BB323" i="1"/>
  <c r="AW323" i="1"/>
  <c r="BG322" i="1"/>
  <c r="L324" i="19"/>
  <c r="K324" i="19"/>
  <c r="AR322" i="1"/>
  <c r="E323" i="19"/>
  <c r="AF323" i="1"/>
  <c r="AO323" i="1" s="1"/>
  <c r="BH322" i="1"/>
  <c r="AS323" i="1"/>
  <c r="BI322" i="1"/>
  <c r="AF322" i="1"/>
  <c r="AC323" i="1"/>
  <c r="BG321" i="1"/>
  <c r="C366" i="28"/>
  <c r="F324" i="21"/>
  <c r="F367" i="28"/>
  <c r="D324" i="23"/>
  <c r="F324" i="22"/>
  <c r="BC323" i="1"/>
  <c r="J324" i="19"/>
  <c r="AL323" i="1"/>
  <c r="C324" i="21"/>
  <c r="D323" i="19"/>
  <c r="AX323" i="1"/>
  <c r="AK323" i="1"/>
  <c r="H324" i="19"/>
  <c r="L322" i="19"/>
  <c r="AJ323" i="1"/>
  <c r="AE323" i="1"/>
  <c r="G324" i="19"/>
  <c r="C324" i="22"/>
  <c r="C324" i="23"/>
  <c r="BJ321" i="1"/>
  <c r="AG322" i="1"/>
  <c r="AT322" i="1"/>
  <c r="F322" i="19"/>
  <c r="AS322" i="1"/>
  <c r="BJ323" i="1"/>
  <c r="AV323" i="1"/>
  <c r="B324" i="23"/>
  <c r="AH322" i="1"/>
  <c r="K323" i="19"/>
  <c r="BE323" i="1"/>
  <c r="AH323" i="1"/>
  <c r="BD323" i="1"/>
  <c r="AU323" i="1"/>
  <c r="AB323" i="1"/>
  <c r="BI323" i="1"/>
  <c r="AZ323" i="1"/>
  <c r="AQ323" i="1"/>
  <c r="Q323" i="1"/>
  <c r="R323" i="1" s="1"/>
  <c r="C323" i="22"/>
  <c r="B322" i="23"/>
  <c r="BJ322" i="1"/>
  <c r="AQ322" i="1"/>
  <c r="K322" i="19"/>
  <c r="AZ321" i="1"/>
  <c r="J322" i="19"/>
  <c r="BF322" i="1"/>
  <c r="AW322" i="1"/>
  <c r="AA322" i="1"/>
  <c r="J323" i="19"/>
  <c r="B323" i="19"/>
  <c r="AX322" i="1"/>
  <c r="AC321" i="1"/>
  <c r="BE322" i="1"/>
  <c r="AV322" i="1"/>
  <c r="AK322" i="1"/>
  <c r="C323" i="21"/>
  <c r="BE321" i="1"/>
  <c r="AZ322" i="1"/>
  <c r="BB321" i="1"/>
  <c r="R321" i="1"/>
  <c r="BD322" i="1"/>
  <c r="AU322" i="1"/>
  <c r="H323" i="19"/>
  <c r="BC322" i="1"/>
  <c r="AI322" i="1"/>
  <c r="AL322" i="1"/>
  <c r="BI321" i="1"/>
  <c r="H322" i="19"/>
  <c r="BF321" i="1"/>
  <c r="G322" i="19"/>
  <c r="C322" i="23"/>
  <c r="AB321" i="1"/>
  <c r="BC321" i="1"/>
  <c r="B320" i="1"/>
  <c r="B321" i="19" s="1"/>
  <c r="C320" i="1"/>
  <c r="C321" i="19" s="1"/>
  <c r="E320" i="1"/>
  <c r="D321" i="19" s="1"/>
  <c r="G320" i="1"/>
  <c r="H320" i="1"/>
  <c r="Q320" i="1" s="1"/>
  <c r="I320" i="1"/>
  <c r="G321" i="19" s="1"/>
  <c r="J320" i="1"/>
  <c r="AU321" i="1" s="1"/>
  <c r="K320" i="1"/>
  <c r="I321" i="19" s="1"/>
  <c r="I364" i="28" s="1"/>
  <c r="M320" i="1"/>
  <c r="AV321" i="1" s="1"/>
  <c r="N320" i="1"/>
  <c r="AW321" i="1" s="1"/>
  <c r="O320" i="1"/>
  <c r="L321" i="19" s="1"/>
  <c r="AN322" i="1" l="1"/>
  <c r="F368" i="28"/>
  <c r="B322" i="21"/>
  <c r="C323" i="23"/>
  <c r="K372" i="28"/>
  <c r="B324" i="22"/>
  <c r="G325" i="21"/>
  <c r="E324" i="22"/>
  <c r="O327" i="19"/>
  <c r="F323" i="21"/>
  <c r="I325" i="22"/>
  <c r="E326" i="22"/>
  <c r="D325" i="22"/>
  <c r="G366" i="28"/>
  <c r="H326" i="21"/>
  <c r="B326" i="22"/>
  <c r="O322" i="19"/>
  <c r="F326" i="23"/>
  <c r="F371" i="28"/>
  <c r="G327" i="23"/>
  <c r="J330" i="21"/>
  <c r="I327" i="21"/>
  <c r="D325" i="21"/>
  <c r="B368" i="28"/>
  <c r="J329" i="22"/>
  <c r="B326" i="21"/>
  <c r="H372" i="28"/>
  <c r="AN328" i="1"/>
  <c r="F328" i="23"/>
  <c r="K373" i="28"/>
  <c r="B329" i="21"/>
  <c r="J330" i="22"/>
  <c r="BA328" i="1"/>
  <c r="AN324" i="1"/>
  <c r="H329" i="23"/>
  <c r="J329" i="21"/>
  <c r="K374" i="28"/>
  <c r="E370" i="28"/>
  <c r="K329" i="21"/>
  <c r="M327" i="19"/>
  <c r="E328" i="21"/>
  <c r="I329" i="23"/>
  <c r="C329" i="23"/>
  <c r="B325" i="22"/>
  <c r="F329" i="23"/>
  <c r="B325" i="21"/>
  <c r="M326" i="19"/>
  <c r="B370" i="28"/>
  <c r="H329" i="22"/>
  <c r="M328" i="19"/>
  <c r="E372" i="28"/>
  <c r="E328" i="22"/>
  <c r="B330" i="22"/>
  <c r="B374" i="28"/>
  <c r="B330" i="21"/>
  <c r="AO329" i="1"/>
  <c r="BA329" i="1"/>
  <c r="J374" i="28"/>
  <c r="I330" i="22"/>
  <c r="I330" i="21"/>
  <c r="J373" i="28"/>
  <c r="G374" i="28"/>
  <c r="G330" i="21"/>
  <c r="G330" i="22"/>
  <c r="D330" i="21"/>
  <c r="D330" i="22"/>
  <c r="D374" i="28"/>
  <c r="N329" i="19"/>
  <c r="E330" i="22"/>
  <c r="E330" i="21"/>
  <c r="E374" i="28"/>
  <c r="H329" i="21"/>
  <c r="B329" i="23"/>
  <c r="N328" i="19"/>
  <c r="F374" i="28"/>
  <c r="F330" i="22"/>
  <c r="F330" i="21"/>
  <c r="G329" i="23"/>
  <c r="G327" i="22"/>
  <c r="K330" i="21"/>
  <c r="L374" i="28"/>
  <c r="K330" i="22"/>
  <c r="H373" i="28"/>
  <c r="H374" i="28"/>
  <c r="H330" i="21"/>
  <c r="H330" i="22"/>
  <c r="AN329" i="1"/>
  <c r="E326" i="21"/>
  <c r="N326" i="19"/>
  <c r="E327" i="21"/>
  <c r="E328" i="23"/>
  <c r="BA327" i="1"/>
  <c r="B373" i="28"/>
  <c r="D373" i="28"/>
  <c r="BA325" i="1"/>
  <c r="E329" i="22"/>
  <c r="E329" i="21"/>
  <c r="E373" i="28"/>
  <c r="B329" i="22"/>
  <c r="H328" i="23"/>
  <c r="O329" i="19"/>
  <c r="I329" i="21"/>
  <c r="K329" i="22"/>
  <c r="D329" i="21"/>
  <c r="AN327" i="1"/>
  <c r="M329" i="19"/>
  <c r="G373" i="28"/>
  <c r="E329" i="23"/>
  <c r="G329" i="22"/>
  <c r="G329" i="21"/>
  <c r="D329" i="22"/>
  <c r="D327" i="23"/>
  <c r="D329" i="23"/>
  <c r="F329" i="22"/>
  <c r="F329" i="21"/>
  <c r="F373" i="28"/>
  <c r="L373" i="28"/>
  <c r="E327" i="22"/>
  <c r="I329" i="22"/>
  <c r="G327" i="21"/>
  <c r="G328" i="22"/>
  <c r="E371" i="28"/>
  <c r="G325" i="23"/>
  <c r="J328" i="21"/>
  <c r="H328" i="22"/>
  <c r="K328" i="22"/>
  <c r="K328" i="21"/>
  <c r="L372" i="28"/>
  <c r="I328" i="23"/>
  <c r="D372" i="28"/>
  <c r="B328" i="23"/>
  <c r="D328" i="22"/>
  <c r="C328" i="23"/>
  <c r="D328" i="21"/>
  <c r="H328" i="21"/>
  <c r="B372" i="28"/>
  <c r="B328" i="22"/>
  <c r="B328" i="21"/>
  <c r="G328" i="21"/>
  <c r="F328" i="21"/>
  <c r="D328" i="23"/>
  <c r="F372" i="28"/>
  <c r="F328" i="22"/>
  <c r="J372" i="28"/>
  <c r="G328" i="23"/>
  <c r="I328" i="22"/>
  <c r="O328" i="19"/>
  <c r="I328" i="21"/>
  <c r="J328" i="22"/>
  <c r="G372" i="28"/>
  <c r="G371" i="28"/>
  <c r="E327" i="23"/>
  <c r="H368" i="28"/>
  <c r="H325" i="23"/>
  <c r="F327" i="21"/>
  <c r="I327" i="22"/>
  <c r="H371" i="28"/>
  <c r="F327" i="23"/>
  <c r="H327" i="22"/>
  <c r="N327" i="19"/>
  <c r="H327" i="21"/>
  <c r="K327" i="22"/>
  <c r="K327" i="21"/>
  <c r="L371" i="28"/>
  <c r="I327" i="23"/>
  <c r="J371" i="28"/>
  <c r="B325" i="23"/>
  <c r="C325" i="23"/>
  <c r="D368" i="28"/>
  <c r="E325" i="23"/>
  <c r="F327" i="22"/>
  <c r="J327" i="21"/>
  <c r="J327" i="22"/>
  <c r="K371" i="28"/>
  <c r="H327" i="23"/>
  <c r="C327" i="23"/>
  <c r="D327" i="22"/>
  <c r="B327" i="23"/>
  <c r="D327" i="21"/>
  <c r="D371" i="28"/>
  <c r="B327" i="22"/>
  <c r="B327" i="21"/>
  <c r="B371" i="28"/>
  <c r="AN326" i="1"/>
  <c r="AO326" i="1"/>
  <c r="BA326" i="1"/>
  <c r="F326" i="21"/>
  <c r="H326" i="22"/>
  <c r="F326" i="22"/>
  <c r="K326" i="22"/>
  <c r="K326" i="21"/>
  <c r="I326" i="23"/>
  <c r="L370" i="28"/>
  <c r="C377" i="28"/>
  <c r="I326" i="21"/>
  <c r="J370" i="28"/>
  <c r="I326" i="22"/>
  <c r="O326" i="19"/>
  <c r="G326" i="23"/>
  <c r="J326" i="21"/>
  <c r="J326" i="22"/>
  <c r="K370" i="28"/>
  <c r="H326" i="23"/>
  <c r="AN325" i="1"/>
  <c r="C326" i="23"/>
  <c r="D326" i="22"/>
  <c r="D326" i="21"/>
  <c r="D370" i="28"/>
  <c r="N370" i="28" s="1"/>
  <c r="B326" i="23"/>
  <c r="D326" i="23"/>
  <c r="H370" i="28"/>
  <c r="F370" i="28"/>
  <c r="E326" i="23"/>
  <c r="I325" i="23"/>
  <c r="N325" i="19"/>
  <c r="F325" i="23"/>
  <c r="I325" i="21"/>
  <c r="AO324" i="1"/>
  <c r="BA324" i="1"/>
  <c r="F325" i="21"/>
  <c r="F325" i="22"/>
  <c r="D325" i="23"/>
  <c r="H324" i="23"/>
  <c r="J325" i="21"/>
  <c r="G368" i="28"/>
  <c r="K325" i="21"/>
  <c r="K325" i="22"/>
  <c r="G325" i="22"/>
  <c r="H325" i="22"/>
  <c r="J325" i="22"/>
  <c r="J368" i="28"/>
  <c r="H325" i="21"/>
  <c r="K368" i="28"/>
  <c r="L368" i="28"/>
  <c r="K323" i="22"/>
  <c r="K322" i="21"/>
  <c r="D322" i="23"/>
  <c r="AO322" i="1"/>
  <c r="K324" i="22"/>
  <c r="M323" i="19"/>
  <c r="AN323" i="1"/>
  <c r="L366" i="28"/>
  <c r="L367" i="28"/>
  <c r="E367" i="28"/>
  <c r="E366" i="28"/>
  <c r="E324" i="21"/>
  <c r="E323" i="22"/>
  <c r="D323" i="23"/>
  <c r="G322" i="23"/>
  <c r="D324" i="21"/>
  <c r="AA320" i="1"/>
  <c r="D323" i="21"/>
  <c r="E323" i="21"/>
  <c r="E323" i="23"/>
  <c r="I322" i="23"/>
  <c r="K367" i="28"/>
  <c r="K323" i="21"/>
  <c r="F323" i="22"/>
  <c r="D324" i="22"/>
  <c r="BG320" i="1"/>
  <c r="H323" i="23"/>
  <c r="BA322" i="1"/>
  <c r="F366" i="28"/>
  <c r="I324" i="23"/>
  <c r="BA323" i="1"/>
  <c r="B324" i="21"/>
  <c r="D323" i="22"/>
  <c r="K324" i="21"/>
  <c r="B367" i="28"/>
  <c r="D366" i="28"/>
  <c r="N366" i="28" s="1"/>
  <c r="I323" i="23"/>
  <c r="D367" i="28"/>
  <c r="N367" i="28" s="1"/>
  <c r="J324" i="22"/>
  <c r="J324" i="21"/>
  <c r="H324" i="22"/>
  <c r="N324" i="19"/>
  <c r="H324" i="21"/>
  <c r="H367" i="28"/>
  <c r="F324" i="23"/>
  <c r="M324" i="19"/>
  <c r="G324" i="22"/>
  <c r="G324" i="21"/>
  <c r="G367" i="28"/>
  <c r="E324" i="23"/>
  <c r="J367" i="28"/>
  <c r="G324" i="23"/>
  <c r="I324" i="22"/>
  <c r="O324" i="19"/>
  <c r="I324" i="21"/>
  <c r="B365" i="28"/>
  <c r="Z320" i="1"/>
  <c r="AK321" i="1"/>
  <c r="B323" i="23"/>
  <c r="B323" i="21"/>
  <c r="B323" i="22"/>
  <c r="B366" i="28"/>
  <c r="K366" i="28"/>
  <c r="J323" i="22"/>
  <c r="H322" i="23"/>
  <c r="G323" i="22"/>
  <c r="K321" i="19"/>
  <c r="N323" i="19"/>
  <c r="H323" i="21"/>
  <c r="H366" i="28"/>
  <c r="F323" i="23"/>
  <c r="H323" i="22"/>
  <c r="I323" i="21"/>
  <c r="G323" i="23"/>
  <c r="I323" i="22"/>
  <c r="O323" i="19"/>
  <c r="J366" i="28"/>
  <c r="J321" i="19"/>
  <c r="G323" i="21"/>
  <c r="R320" i="1"/>
  <c r="AT321" i="1"/>
  <c r="J323" i="21"/>
  <c r="B321" i="23"/>
  <c r="D365" i="28"/>
  <c r="D322" i="22"/>
  <c r="D322" i="21"/>
  <c r="C322" i="22"/>
  <c r="C365" i="28"/>
  <c r="C322" i="21"/>
  <c r="K322" i="22"/>
  <c r="AI321" i="1"/>
  <c r="M322" i="19"/>
  <c r="G322" i="21"/>
  <c r="G365" i="28"/>
  <c r="E322" i="23"/>
  <c r="G322" i="22"/>
  <c r="H321" i="19"/>
  <c r="AG321" i="1"/>
  <c r="AS321" i="1"/>
  <c r="BE320" i="1"/>
  <c r="AF321" i="1"/>
  <c r="AO321" i="1" s="1"/>
  <c r="AR321" i="1"/>
  <c r="AH321" i="1"/>
  <c r="AC320" i="1"/>
  <c r="AL321" i="1"/>
  <c r="AX321" i="1"/>
  <c r="B322" i="22"/>
  <c r="L365" i="28"/>
  <c r="AE321" i="1"/>
  <c r="AQ321" i="1"/>
  <c r="AJ321" i="1"/>
  <c r="N322" i="19"/>
  <c r="F322" i="23"/>
  <c r="E321" i="23"/>
  <c r="BB320" i="1"/>
  <c r="AZ320" i="1"/>
  <c r="C321" i="23"/>
  <c r="F321" i="19"/>
  <c r="AB320" i="1"/>
  <c r="E321" i="19"/>
  <c r="I321" i="23"/>
  <c r="BC320" i="1"/>
  <c r="BJ320" i="1"/>
  <c r="BH320" i="1"/>
  <c r="BD320" i="1"/>
  <c r="BI320" i="1"/>
  <c r="BF320" i="1"/>
  <c r="B319" i="1"/>
  <c r="AQ320" i="1" s="1"/>
  <c r="C319" i="1"/>
  <c r="C320" i="19" s="1"/>
  <c r="C364" i="28" s="1"/>
  <c r="E319" i="1"/>
  <c r="D320" i="19" s="1"/>
  <c r="G319" i="1"/>
  <c r="AG320" i="1" s="1"/>
  <c r="H319" i="1"/>
  <c r="I319" i="1"/>
  <c r="G320" i="19" s="1"/>
  <c r="J319" i="1"/>
  <c r="AU320" i="1" s="1"/>
  <c r="K319" i="1"/>
  <c r="I320" i="19" s="1"/>
  <c r="I363" i="28" s="1"/>
  <c r="M319" i="1"/>
  <c r="AJ320" i="1" s="1"/>
  <c r="N319" i="1"/>
  <c r="AK320" i="1" s="1"/>
  <c r="O319" i="1"/>
  <c r="AX320" i="1" s="1"/>
  <c r="I322" i="22" l="1"/>
  <c r="G364" i="28"/>
  <c r="J322" i="22"/>
  <c r="H365" i="28"/>
  <c r="M368" i="28"/>
  <c r="B377" i="28"/>
  <c r="E377" i="28"/>
  <c r="M374" i="28"/>
  <c r="N374" i="28"/>
  <c r="N368" i="28"/>
  <c r="N373" i="28"/>
  <c r="M373" i="28"/>
  <c r="F377" i="28"/>
  <c r="J377" i="28"/>
  <c r="L377" i="28"/>
  <c r="G377" i="28"/>
  <c r="M372" i="28"/>
  <c r="N372" i="28"/>
  <c r="H377" i="28"/>
  <c r="N371" i="28"/>
  <c r="M371" i="28"/>
  <c r="K377" i="28"/>
  <c r="M370" i="28"/>
  <c r="D377" i="28"/>
  <c r="K365" i="28"/>
  <c r="I322" i="21"/>
  <c r="J322" i="21"/>
  <c r="M366" i="28"/>
  <c r="H321" i="23"/>
  <c r="J365" i="28"/>
  <c r="M367" i="28"/>
  <c r="M365" i="28"/>
  <c r="BC319" i="1"/>
  <c r="H322" i="21"/>
  <c r="O321" i="19"/>
  <c r="N365" i="28"/>
  <c r="G321" i="23"/>
  <c r="H322" i="22"/>
  <c r="D321" i="22"/>
  <c r="D364" i="28"/>
  <c r="N364" i="28" s="1"/>
  <c r="F322" i="21"/>
  <c r="F365" i="28"/>
  <c r="F322" i="22"/>
  <c r="F321" i="23"/>
  <c r="E365" i="28"/>
  <c r="E322" i="21"/>
  <c r="E322" i="22"/>
  <c r="AS320" i="1"/>
  <c r="AI320" i="1"/>
  <c r="BA321" i="1"/>
  <c r="AN321" i="1"/>
  <c r="G321" i="21"/>
  <c r="G321" i="22"/>
  <c r="C321" i="21"/>
  <c r="C321" i="22"/>
  <c r="Q319" i="1"/>
  <c r="R319" i="1" s="1"/>
  <c r="AT320" i="1"/>
  <c r="F320" i="19"/>
  <c r="Z319" i="1"/>
  <c r="E320" i="19"/>
  <c r="N321" i="19"/>
  <c r="D321" i="21"/>
  <c r="AC319" i="1"/>
  <c r="AL320" i="1"/>
  <c r="AH320" i="1"/>
  <c r="AV320" i="1"/>
  <c r="BF319" i="1"/>
  <c r="AR320" i="1"/>
  <c r="BG319" i="1"/>
  <c r="L320" i="19"/>
  <c r="M321" i="19"/>
  <c r="BD319" i="1"/>
  <c r="K320" i="19"/>
  <c r="AF320" i="1"/>
  <c r="AO320" i="1" s="1"/>
  <c r="D321" i="23"/>
  <c r="AW320" i="1"/>
  <c r="AE320" i="1"/>
  <c r="E320" i="23"/>
  <c r="BI319" i="1"/>
  <c r="J320" i="19"/>
  <c r="B320" i="19"/>
  <c r="H320" i="19"/>
  <c r="C320" i="23"/>
  <c r="AB319" i="1"/>
  <c r="BE319" i="1"/>
  <c r="AA319" i="1"/>
  <c r="BJ319" i="1"/>
  <c r="BB319" i="1"/>
  <c r="BH319" i="1"/>
  <c r="AZ319" i="1"/>
  <c r="B318" i="1"/>
  <c r="AQ319" i="1" s="1"/>
  <c r="C318" i="1"/>
  <c r="C319" i="19" s="1"/>
  <c r="E318" i="1"/>
  <c r="G318" i="1"/>
  <c r="E319" i="19" s="1"/>
  <c r="H318" i="1"/>
  <c r="AT319" i="1" s="1"/>
  <c r="I318" i="1"/>
  <c r="J318" i="1"/>
  <c r="H319" i="19" s="1"/>
  <c r="K318" i="1"/>
  <c r="I319" i="19" s="1"/>
  <c r="I362" i="28" s="1"/>
  <c r="I369" i="28" s="1"/>
  <c r="M318" i="1"/>
  <c r="AV319" i="1" s="1"/>
  <c r="N318" i="1"/>
  <c r="O318" i="1"/>
  <c r="F364" i="28" l="1"/>
  <c r="H320" i="23"/>
  <c r="N377" i="28"/>
  <c r="M377" i="28"/>
  <c r="AE319" i="1"/>
  <c r="AN320" i="1"/>
  <c r="BA320" i="1"/>
  <c r="C320" i="22"/>
  <c r="H363" i="28"/>
  <c r="M320" i="19"/>
  <c r="E363" i="28"/>
  <c r="E364" i="28"/>
  <c r="B364" i="28"/>
  <c r="M364" i="28" s="1"/>
  <c r="E320" i="22"/>
  <c r="D320" i="23"/>
  <c r="C363" i="28"/>
  <c r="L364" i="28"/>
  <c r="J364" i="28"/>
  <c r="K364" i="28"/>
  <c r="H364" i="28"/>
  <c r="AI319" i="1"/>
  <c r="K321" i="21"/>
  <c r="K321" i="22"/>
  <c r="F321" i="22"/>
  <c r="B321" i="21"/>
  <c r="B321" i="22"/>
  <c r="I320" i="23"/>
  <c r="F321" i="21"/>
  <c r="H321" i="22"/>
  <c r="H321" i="21"/>
  <c r="I321" i="21"/>
  <c r="I321" i="22"/>
  <c r="E321" i="21"/>
  <c r="J321" i="22"/>
  <c r="J321" i="21"/>
  <c r="E321" i="22"/>
  <c r="Z318" i="1"/>
  <c r="AW319" i="1"/>
  <c r="AK319" i="1"/>
  <c r="H320" i="22"/>
  <c r="N320" i="19"/>
  <c r="H320" i="21"/>
  <c r="F320" i="23"/>
  <c r="AJ319" i="1"/>
  <c r="AU319" i="1"/>
  <c r="AC318" i="1"/>
  <c r="AX319" i="1"/>
  <c r="AL319" i="1"/>
  <c r="C320" i="21"/>
  <c r="AR319" i="1"/>
  <c r="AF319" i="1"/>
  <c r="O320" i="19"/>
  <c r="G320" i="23"/>
  <c r="B320" i="23"/>
  <c r="Q318" i="1"/>
  <c r="R318" i="1" s="1"/>
  <c r="AH319" i="1"/>
  <c r="AS319" i="1"/>
  <c r="AG319" i="1"/>
  <c r="E320" i="21"/>
  <c r="AZ318" i="1"/>
  <c r="AB318" i="1"/>
  <c r="BJ318" i="1"/>
  <c r="BH318" i="1"/>
  <c r="G319" i="19"/>
  <c r="BG318" i="1"/>
  <c r="F319" i="19"/>
  <c r="BF318" i="1"/>
  <c r="BE318" i="1"/>
  <c r="BD318" i="1"/>
  <c r="N319" i="19"/>
  <c r="BB318" i="1"/>
  <c r="BC318" i="1"/>
  <c r="L319" i="19"/>
  <c r="D319" i="19"/>
  <c r="K319" i="19"/>
  <c r="J319" i="19"/>
  <c r="B319" i="19"/>
  <c r="AA318" i="1"/>
  <c r="BI318" i="1"/>
  <c r="B317" i="1"/>
  <c r="AQ318" i="1" s="1"/>
  <c r="C317" i="1"/>
  <c r="C318" i="19" s="1"/>
  <c r="C362" i="28" s="1"/>
  <c r="E317" i="1"/>
  <c r="D318" i="19" s="1"/>
  <c r="G317" i="1"/>
  <c r="E318" i="19" s="1"/>
  <c r="H317" i="1"/>
  <c r="F318" i="19" s="1"/>
  <c r="I317" i="1"/>
  <c r="J317" i="1"/>
  <c r="AU318" i="1" s="1"/>
  <c r="K317" i="1"/>
  <c r="I318" i="19" s="1"/>
  <c r="I360" i="28" s="1"/>
  <c r="M317" i="1"/>
  <c r="N317" i="1"/>
  <c r="K318" i="19" s="1"/>
  <c r="O317" i="1"/>
  <c r="L318" i="19" s="1"/>
  <c r="B316" i="1"/>
  <c r="B317" i="19" s="1"/>
  <c r="C316" i="1"/>
  <c r="C317" i="19" s="1"/>
  <c r="E316" i="1"/>
  <c r="D317" i="19" s="1"/>
  <c r="G316" i="1"/>
  <c r="E317" i="19" s="1"/>
  <c r="H316" i="1"/>
  <c r="Q316" i="1" s="1"/>
  <c r="I316" i="1"/>
  <c r="G317" i="19" s="1"/>
  <c r="J316" i="1"/>
  <c r="K316" i="1"/>
  <c r="I317" i="19" s="1"/>
  <c r="I359" i="28" s="1"/>
  <c r="M316" i="1"/>
  <c r="N316" i="1"/>
  <c r="Z316" i="1" s="1"/>
  <c r="O316" i="1"/>
  <c r="AC316" i="1" s="1"/>
  <c r="B315" i="1"/>
  <c r="C315" i="1"/>
  <c r="C316" i="19" s="1"/>
  <c r="E315" i="1"/>
  <c r="D316" i="19" s="1"/>
  <c r="G315" i="1"/>
  <c r="E316" i="19" s="1"/>
  <c r="H315" i="1"/>
  <c r="Q315" i="1" s="1"/>
  <c r="I315" i="1"/>
  <c r="J315" i="1"/>
  <c r="K315" i="1"/>
  <c r="I316" i="19" s="1"/>
  <c r="I358" i="28" s="1"/>
  <c r="M315" i="1"/>
  <c r="N315" i="1"/>
  <c r="Z315" i="1" s="1"/>
  <c r="O315" i="1"/>
  <c r="AC315" i="1" s="1"/>
  <c r="E362" i="28" l="1"/>
  <c r="E369" i="28" s="1"/>
  <c r="F363" i="28"/>
  <c r="L363" i="28"/>
  <c r="B363" i="28"/>
  <c r="C369" i="28"/>
  <c r="AN319" i="1"/>
  <c r="K362" i="28"/>
  <c r="D362" i="28"/>
  <c r="D363" i="28"/>
  <c r="F362" i="28"/>
  <c r="K363" i="28"/>
  <c r="L362" i="28"/>
  <c r="B320" i="22"/>
  <c r="I320" i="22"/>
  <c r="G363" i="28"/>
  <c r="J363" i="28"/>
  <c r="B320" i="21"/>
  <c r="M319" i="19"/>
  <c r="G320" i="21"/>
  <c r="G320" i="22"/>
  <c r="I320" i="21"/>
  <c r="J320" i="22"/>
  <c r="J320" i="21"/>
  <c r="F319" i="23"/>
  <c r="D320" i="21"/>
  <c r="D320" i="22"/>
  <c r="F320" i="21"/>
  <c r="F320" i="22"/>
  <c r="K320" i="22"/>
  <c r="K320" i="21"/>
  <c r="AO319" i="1"/>
  <c r="BA319" i="1"/>
  <c r="AG317" i="1"/>
  <c r="BJ317" i="1"/>
  <c r="BJ316" i="1"/>
  <c r="BG315" i="1"/>
  <c r="BH317" i="1"/>
  <c r="F317" i="19"/>
  <c r="AG318" i="1"/>
  <c r="AR317" i="1"/>
  <c r="F319" i="21"/>
  <c r="F319" i="22"/>
  <c r="AW317" i="1"/>
  <c r="BD316" i="1"/>
  <c r="E317" i="22"/>
  <c r="BI315" i="1"/>
  <c r="AX316" i="1"/>
  <c r="BG316" i="1"/>
  <c r="BH315" i="1"/>
  <c r="AL316" i="1"/>
  <c r="BD317" i="1"/>
  <c r="C318" i="21"/>
  <c r="C319" i="21"/>
  <c r="C319" i="22"/>
  <c r="E318" i="22"/>
  <c r="E319" i="22"/>
  <c r="E319" i="21"/>
  <c r="Z317" i="1"/>
  <c r="AW318" i="1"/>
  <c r="AK318" i="1"/>
  <c r="AI318" i="1"/>
  <c r="J319" i="21"/>
  <c r="H319" i="23"/>
  <c r="J319" i="22"/>
  <c r="AJ317" i="1"/>
  <c r="AV318" i="1"/>
  <c r="AJ318" i="1"/>
  <c r="B318" i="19"/>
  <c r="AE318" i="1"/>
  <c r="AR318" i="1"/>
  <c r="AF318" i="1"/>
  <c r="AL317" i="1"/>
  <c r="AF316" i="1"/>
  <c r="AO316" i="1" s="1"/>
  <c r="BI317" i="1"/>
  <c r="AF317" i="1"/>
  <c r="AO317" i="1" s="1"/>
  <c r="D319" i="21"/>
  <c r="D319" i="23"/>
  <c r="D319" i="22"/>
  <c r="B319" i="23"/>
  <c r="C319" i="23"/>
  <c r="AH316" i="1"/>
  <c r="BG317" i="1"/>
  <c r="AC317" i="1"/>
  <c r="Q317" i="1"/>
  <c r="R317" i="1" s="1"/>
  <c r="AT318" i="1"/>
  <c r="AH318" i="1"/>
  <c r="K319" i="21"/>
  <c r="I319" i="23"/>
  <c r="K319" i="22"/>
  <c r="AX318" i="1"/>
  <c r="AG316" i="1"/>
  <c r="BF317" i="1"/>
  <c r="AB317" i="1"/>
  <c r="AS317" i="1"/>
  <c r="AS318" i="1"/>
  <c r="AL318" i="1"/>
  <c r="O319" i="19"/>
  <c r="G319" i="23"/>
  <c r="E319" i="23"/>
  <c r="D318" i="22"/>
  <c r="D318" i="21"/>
  <c r="D360" i="28"/>
  <c r="C318" i="23"/>
  <c r="I318" i="23"/>
  <c r="D318" i="23"/>
  <c r="AU317" i="1"/>
  <c r="AR316" i="1"/>
  <c r="BC317" i="1"/>
  <c r="AH317" i="1"/>
  <c r="G318" i="19"/>
  <c r="C318" i="22"/>
  <c r="E360" i="28"/>
  <c r="AK316" i="1"/>
  <c r="AZ317" i="1"/>
  <c r="AQ317" i="1"/>
  <c r="F316" i="19"/>
  <c r="AI316" i="1"/>
  <c r="L317" i="19"/>
  <c r="AX317" i="1"/>
  <c r="AE317" i="1"/>
  <c r="AI317" i="1"/>
  <c r="H318" i="23"/>
  <c r="C360" i="28"/>
  <c r="E318" i="21"/>
  <c r="AV317" i="1"/>
  <c r="J318" i="19"/>
  <c r="BE317" i="1"/>
  <c r="AK317" i="1"/>
  <c r="AA317" i="1"/>
  <c r="AB315" i="1"/>
  <c r="AW316" i="1"/>
  <c r="AT317" i="1"/>
  <c r="H318" i="19"/>
  <c r="BB317" i="1"/>
  <c r="B317" i="23"/>
  <c r="C317" i="22"/>
  <c r="C359" i="28"/>
  <c r="C317" i="21"/>
  <c r="M317" i="19"/>
  <c r="E317" i="23"/>
  <c r="C317" i="23"/>
  <c r="AV316" i="1"/>
  <c r="BH316" i="1"/>
  <c r="AU316" i="1"/>
  <c r="R316" i="1"/>
  <c r="K317" i="19"/>
  <c r="E317" i="21"/>
  <c r="E359" i="28"/>
  <c r="AS316" i="1"/>
  <c r="J317" i="19"/>
  <c r="D317" i="21"/>
  <c r="D359" i="28"/>
  <c r="BI316" i="1"/>
  <c r="BD315" i="1"/>
  <c r="BF316" i="1"/>
  <c r="BE316" i="1"/>
  <c r="H317" i="19"/>
  <c r="D317" i="22"/>
  <c r="AE316" i="1"/>
  <c r="AB316" i="1"/>
  <c r="BC316" i="1"/>
  <c r="AT316" i="1"/>
  <c r="AJ316" i="1"/>
  <c r="AA316" i="1"/>
  <c r="BB316" i="1"/>
  <c r="AZ316" i="1"/>
  <c r="AQ316" i="1"/>
  <c r="K316" i="19"/>
  <c r="BC315" i="1"/>
  <c r="BB315" i="1"/>
  <c r="R315" i="1"/>
  <c r="L316" i="19"/>
  <c r="AZ315" i="1"/>
  <c r="J316" i="19"/>
  <c r="B316" i="19"/>
  <c r="AA315" i="1"/>
  <c r="BJ315" i="1"/>
  <c r="BE315" i="1"/>
  <c r="H316" i="19"/>
  <c r="G316" i="19"/>
  <c r="C316" i="23"/>
  <c r="BF315" i="1"/>
  <c r="B314" i="1"/>
  <c r="C314" i="1"/>
  <c r="C315" i="19" s="1"/>
  <c r="E314" i="1"/>
  <c r="G314" i="1"/>
  <c r="H314" i="1"/>
  <c r="I314" i="1"/>
  <c r="G315" i="19" s="1"/>
  <c r="J314" i="1"/>
  <c r="AU315" i="1" s="1"/>
  <c r="K314" i="1"/>
  <c r="I315" i="19" s="1"/>
  <c r="I357" i="28" s="1"/>
  <c r="M314" i="1"/>
  <c r="N314" i="1"/>
  <c r="O314" i="1"/>
  <c r="AL315" i="1" s="1"/>
  <c r="F369" i="28" l="1"/>
  <c r="K360" i="28"/>
  <c r="I317" i="23"/>
  <c r="D317" i="23"/>
  <c r="H316" i="23"/>
  <c r="G362" i="28"/>
  <c r="G369" i="28" s="1"/>
  <c r="B317" i="22"/>
  <c r="H362" i="28"/>
  <c r="H369" i="28" s="1"/>
  <c r="I319" i="22"/>
  <c r="D316" i="23"/>
  <c r="B319" i="21"/>
  <c r="L369" i="28"/>
  <c r="K369" i="28"/>
  <c r="B362" i="28"/>
  <c r="B369" i="28" s="1"/>
  <c r="M363" i="28"/>
  <c r="N363" i="28"/>
  <c r="J362" i="28"/>
  <c r="J369" i="28" s="1"/>
  <c r="D369" i="28"/>
  <c r="N362" i="28"/>
  <c r="B319" i="22"/>
  <c r="B318" i="22"/>
  <c r="N360" i="28"/>
  <c r="AN316" i="1"/>
  <c r="F317" i="22"/>
  <c r="F318" i="21"/>
  <c r="B318" i="23"/>
  <c r="K317" i="22"/>
  <c r="F360" i="28"/>
  <c r="B360" i="28"/>
  <c r="M360" i="28" s="1"/>
  <c r="B318" i="21"/>
  <c r="F318" i="22"/>
  <c r="F359" i="28"/>
  <c r="K318" i="21"/>
  <c r="BA316" i="1"/>
  <c r="F317" i="21"/>
  <c r="H319" i="21"/>
  <c r="H319" i="22"/>
  <c r="L360" i="28"/>
  <c r="G319" i="22"/>
  <c r="G319" i="21"/>
  <c r="AN318" i="1"/>
  <c r="AO318" i="1"/>
  <c r="BA318" i="1"/>
  <c r="I319" i="21"/>
  <c r="K317" i="21"/>
  <c r="O318" i="19"/>
  <c r="J360" i="28"/>
  <c r="G318" i="23"/>
  <c r="I318" i="22"/>
  <c r="I318" i="21"/>
  <c r="AN317" i="1"/>
  <c r="BA317" i="1"/>
  <c r="BG314" i="1"/>
  <c r="J318" i="22"/>
  <c r="N318" i="19"/>
  <c r="H360" i="28"/>
  <c r="F318" i="23"/>
  <c r="H318" i="22"/>
  <c r="H318" i="21"/>
  <c r="AC314" i="1"/>
  <c r="J318" i="21"/>
  <c r="K318" i="22"/>
  <c r="G360" i="28"/>
  <c r="E318" i="23"/>
  <c r="G318" i="22"/>
  <c r="G318" i="21"/>
  <c r="M318" i="19"/>
  <c r="N359" i="28"/>
  <c r="G358" i="28"/>
  <c r="N317" i="19"/>
  <c r="H317" i="21"/>
  <c r="H359" i="28"/>
  <c r="F317" i="23"/>
  <c r="H317" i="22"/>
  <c r="BH314" i="1"/>
  <c r="I316" i="23"/>
  <c r="L359" i="28"/>
  <c r="J359" i="28"/>
  <c r="I317" i="21"/>
  <c r="O317" i="19"/>
  <c r="I317" i="22"/>
  <c r="G317" i="23"/>
  <c r="G317" i="21"/>
  <c r="G317" i="22"/>
  <c r="G359" i="28"/>
  <c r="C316" i="21"/>
  <c r="C358" i="28"/>
  <c r="B316" i="23"/>
  <c r="B317" i="21"/>
  <c r="J317" i="22"/>
  <c r="K359" i="28"/>
  <c r="J317" i="21"/>
  <c r="H317" i="23"/>
  <c r="B359" i="28"/>
  <c r="M359" i="28" s="1"/>
  <c r="AI315" i="1"/>
  <c r="C316" i="22"/>
  <c r="AH315" i="1"/>
  <c r="AT315" i="1"/>
  <c r="AS315" i="1"/>
  <c r="AG315" i="1"/>
  <c r="AF315" i="1"/>
  <c r="AR315" i="1"/>
  <c r="F315" i="19"/>
  <c r="L315" i="19"/>
  <c r="AX315" i="1"/>
  <c r="Z314" i="1"/>
  <c r="AW315" i="1"/>
  <c r="AK315" i="1"/>
  <c r="AZ314" i="1"/>
  <c r="O316" i="19"/>
  <c r="G316" i="23"/>
  <c r="N316" i="19"/>
  <c r="F316" i="23"/>
  <c r="BJ314" i="1"/>
  <c r="AE315" i="1"/>
  <c r="AV315" i="1"/>
  <c r="AJ315" i="1"/>
  <c r="H315" i="19"/>
  <c r="M316" i="19"/>
  <c r="E316" i="23"/>
  <c r="G316" i="22"/>
  <c r="G316" i="21"/>
  <c r="AQ315" i="1"/>
  <c r="BI314" i="1"/>
  <c r="D315" i="19"/>
  <c r="E315" i="19"/>
  <c r="BF314" i="1"/>
  <c r="BE314" i="1"/>
  <c r="K315" i="19"/>
  <c r="J315" i="19"/>
  <c r="B315" i="19"/>
  <c r="BD314" i="1"/>
  <c r="AB314" i="1"/>
  <c r="BC314" i="1"/>
  <c r="AA314" i="1"/>
  <c r="BB314" i="1"/>
  <c r="Q314" i="1"/>
  <c r="R314" i="1" s="1"/>
  <c r="H358" i="28" l="1"/>
  <c r="M362" i="28"/>
  <c r="N369" i="28"/>
  <c r="M369" i="28"/>
  <c r="AN315" i="1"/>
  <c r="B316" i="22"/>
  <c r="I316" i="22"/>
  <c r="J358" i="28"/>
  <c r="F358" i="28"/>
  <c r="K358" i="28"/>
  <c r="E358" i="28"/>
  <c r="H316" i="22"/>
  <c r="B358" i="28"/>
  <c r="L358" i="28"/>
  <c r="D358" i="28"/>
  <c r="N358" i="28" s="1"/>
  <c r="I316" i="21"/>
  <c r="H316" i="21"/>
  <c r="D315" i="23"/>
  <c r="B316" i="21"/>
  <c r="J316" i="21"/>
  <c r="J316" i="22"/>
  <c r="AO315" i="1"/>
  <c r="BA315" i="1"/>
  <c r="E316" i="21"/>
  <c r="E316" i="22"/>
  <c r="D316" i="22"/>
  <c r="D316" i="21"/>
  <c r="E315" i="23"/>
  <c r="F315" i="23"/>
  <c r="K316" i="21"/>
  <c r="K316" i="22"/>
  <c r="F316" i="21"/>
  <c r="F316" i="22"/>
  <c r="N315" i="19"/>
  <c r="M315" i="19"/>
  <c r="C315" i="23"/>
  <c r="B315" i="23"/>
  <c r="O315" i="19"/>
  <c r="G315" i="23"/>
  <c r="H315" i="23"/>
  <c r="I315" i="23"/>
  <c r="M358" i="28" l="1"/>
  <c r="B313" i="1"/>
  <c r="C313" i="1"/>
  <c r="C314" i="19" s="1"/>
  <c r="E313" i="1"/>
  <c r="G313" i="1"/>
  <c r="H313" i="1"/>
  <c r="I313" i="1"/>
  <c r="J313" i="1"/>
  <c r="K313" i="1"/>
  <c r="I314" i="19" s="1"/>
  <c r="I356" i="28" s="1"/>
  <c r="M313" i="1"/>
  <c r="N313" i="1"/>
  <c r="O313" i="1"/>
  <c r="BH313" i="1" l="1"/>
  <c r="BG313" i="1"/>
  <c r="C357" i="28"/>
  <c r="BI313" i="1"/>
  <c r="AI314" i="1"/>
  <c r="AU314" i="1"/>
  <c r="E314" i="19"/>
  <c r="AS314" i="1"/>
  <c r="AG314" i="1"/>
  <c r="D314" i="19"/>
  <c r="AR314" i="1"/>
  <c r="AF314" i="1"/>
  <c r="Q313" i="1"/>
  <c r="R313" i="1" s="1"/>
  <c r="AT314" i="1"/>
  <c r="AH314" i="1"/>
  <c r="AC313" i="1"/>
  <c r="AX314" i="1"/>
  <c r="AL314" i="1"/>
  <c r="AK314" i="1"/>
  <c r="AW314" i="1"/>
  <c r="C315" i="21"/>
  <c r="C315" i="22"/>
  <c r="BE313" i="1"/>
  <c r="AV314" i="1"/>
  <c r="AJ314" i="1"/>
  <c r="AE314" i="1"/>
  <c r="AQ314" i="1"/>
  <c r="AB313" i="1"/>
  <c r="BC313" i="1"/>
  <c r="BB313" i="1"/>
  <c r="L314" i="19"/>
  <c r="G314" i="19"/>
  <c r="F314" i="19"/>
  <c r="AZ313" i="1"/>
  <c r="BJ313" i="1"/>
  <c r="K314" i="19"/>
  <c r="BF313" i="1"/>
  <c r="AA313" i="1"/>
  <c r="J314" i="19"/>
  <c r="B314" i="19"/>
  <c r="Z313" i="1"/>
  <c r="BD313" i="1"/>
  <c r="H314" i="19"/>
  <c r="B312" i="1"/>
  <c r="B313" i="19" s="1"/>
  <c r="C312" i="1"/>
  <c r="C313" i="19" s="1"/>
  <c r="C356" i="28" s="1"/>
  <c r="E312" i="1"/>
  <c r="G312" i="1"/>
  <c r="AS313" i="1" s="1"/>
  <c r="H312" i="1"/>
  <c r="I312" i="1"/>
  <c r="J312" i="1"/>
  <c r="K312" i="1"/>
  <c r="I313" i="19" s="1"/>
  <c r="I355" i="28" s="1"/>
  <c r="M312" i="1"/>
  <c r="J313" i="19" s="1"/>
  <c r="N312" i="1"/>
  <c r="Z312" i="1" s="1"/>
  <c r="O312" i="1"/>
  <c r="J356" i="28" l="1"/>
  <c r="J357" i="28"/>
  <c r="B356" i="28"/>
  <c r="B357" i="28"/>
  <c r="L357" i="28"/>
  <c r="K357" i="28"/>
  <c r="E357" i="28"/>
  <c r="G357" i="28"/>
  <c r="C314" i="21"/>
  <c r="H357" i="28"/>
  <c r="C314" i="23"/>
  <c r="D357" i="28"/>
  <c r="F357" i="28"/>
  <c r="AO314" i="1"/>
  <c r="BA314" i="1"/>
  <c r="B314" i="23"/>
  <c r="B315" i="21"/>
  <c r="B315" i="22"/>
  <c r="AN314" i="1"/>
  <c r="D315" i="22"/>
  <c r="D315" i="21"/>
  <c r="C314" i="22"/>
  <c r="I315" i="21"/>
  <c r="I315" i="22"/>
  <c r="D314" i="23"/>
  <c r="F315" i="22"/>
  <c r="F315" i="21"/>
  <c r="H315" i="21"/>
  <c r="H315" i="22"/>
  <c r="I314" i="23"/>
  <c r="K315" i="21"/>
  <c r="K315" i="22"/>
  <c r="E315" i="22"/>
  <c r="E315" i="21"/>
  <c r="J315" i="22"/>
  <c r="J315" i="21"/>
  <c r="M314" i="19"/>
  <c r="G315" i="22"/>
  <c r="G315" i="21"/>
  <c r="BI312" i="1"/>
  <c r="E313" i="19"/>
  <c r="BH312" i="1"/>
  <c r="E314" i="23"/>
  <c r="AW313" i="1"/>
  <c r="AG313" i="1"/>
  <c r="AU313" i="1"/>
  <c r="H313" i="19"/>
  <c r="G313" i="19"/>
  <c r="AE313" i="1"/>
  <c r="AV313" i="1"/>
  <c r="AT313" i="1"/>
  <c r="AH313" i="1"/>
  <c r="H314" i="23"/>
  <c r="I314" i="21"/>
  <c r="G314" i="23"/>
  <c r="I314" i="22"/>
  <c r="O314" i="19"/>
  <c r="N314" i="19"/>
  <c r="F314" i="23"/>
  <c r="F313" i="19"/>
  <c r="B314" i="22"/>
  <c r="B314" i="21"/>
  <c r="AI313" i="1"/>
  <c r="D313" i="19"/>
  <c r="AF313" i="1"/>
  <c r="AR313" i="1"/>
  <c r="AK313" i="1"/>
  <c r="BC312" i="1"/>
  <c r="AB312" i="1"/>
  <c r="AQ313" i="1"/>
  <c r="BG312" i="1"/>
  <c r="AL313" i="1"/>
  <c r="AX313" i="1"/>
  <c r="AJ313" i="1"/>
  <c r="AZ312" i="1"/>
  <c r="BJ312" i="1"/>
  <c r="AC312" i="1"/>
  <c r="L313" i="19"/>
  <c r="BF312" i="1"/>
  <c r="BE312" i="1"/>
  <c r="AA312" i="1"/>
  <c r="BB312" i="1"/>
  <c r="K313" i="19"/>
  <c r="BD312" i="1"/>
  <c r="Q312" i="1"/>
  <c r="R312" i="1" s="1"/>
  <c r="B311" i="1"/>
  <c r="AE312" i="1" s="1"/>
  <c r="C311" i="1"/>
  <c r="C312" i="19" s="1"/>
  <c r="C355" i="28" s="1"/>
  <c r="E311" i="1"/>
  <c r="G311" i="1"/>
  <c r="H311" i="1"/>
  <c r="AT312" i="1" s="1"/>
  <c r="I311" i="1"/>
  <c r="G312" i="19" s="1"/>
  <c r="J311" i="1"/>
  <c r="K311" i="1"/>
  <c r="I312" i="19" s="1"/>
  <c r="I354" i="28" s="1"/>
  <c r="I361" i="28" s="1"/>
  <c r="M311" i="1"/>
  <c r="AA311" i="1" s="1"/>
  <c r="N311" i="1"/>
  <c r="K312" i="19" s="1"/>
  <c r="O311" i="1"/>
  <c r="L312" i="19" s="1"/>
  <c r="K356" i="28" l="1"/>
  <c r="D356" i="28"/>
  <c r="M356" i="28" s="1"/>
  <c r="G356" i="28"/>
  <c r="L355" i="28"/>
  <c r="F356" i="28"/>
  <c r="M357" i="28"/>
  <c r="N357" i="28"/>
  <c r="L356" i="28"/>
  <c r="J314" i="22"/>
  <c r="K355" i="28"/>
  <c r="E314" i="22"/>
  <c r="G355" i="28"/>
  <c r="C313" i="21"/>
  <c r="H356" i="28"/>
  <c r="E356" i="28"/>
  <c r="F313" i="23"/>
  <c r="O313" i="19"/>
  <c r="E314" i="21"/>
  <c r="N313" i="19"/>
  <c r="H314" i="22"/>
  <c r="H314" i="21"/>
  <c r="J314" i="21"/>
  <c r="F312" i="19"/>
  <c r="BC311" i="1"/>
  <c r="AQ312" i="1"/>
  <c r="D314" i="22"/>
  <c r="D314" i="21"/>
  <c r="AV312" i="1"/>
  <c r="D313" i="23"/>
  <c r="AO313" i="1"/>
  <c r="BA313" i="1"/>
  <c r="G313" i="23"/>
  <c r="E313" i="23"/>
  <c r="K314" i="21"/>
  <c r="K314" i="22"/>
  <c r="C313" i="23"/>
  <c r="F314" i="21"/>
  <c r="F314" i="22"/>
  <c r="AN313" i="1"/>
  <c r="AB311" i="1"/>
  <c r="BB311" i="1"/>
  <c r="B313" i="23"/>
  <c r="M313" i="19"/>
  <c r="G314" i="21"/>
  <c r="G314" i="22"/>
  <c r="AK312" i="1"/>
  <c r="AH312" i="1"/>
  <c r="K313" i="21"/>
  <c r="K313" i="22"/>
  <c r="I313" i="23"/>
  <c r="J312" i="19"/>
  <c r="AJ312" i="1"/>
  <c r="AU312" i="1"/>
  <c r="H312" i="19"/>
  <c r="AL312" i="1"/>
  <c r="AX312" i="1"/>
  <c r="AF312" i="1"/>
  <c r="AN312" i="1" s="1"/>
  <c r="AR312" i="1"/>
  <c r="H313" i="23"/>
  <c r="J313" i="22"/>
  <c r="J313" i="21"/>
  <c r="G313" i="22"/>
  <c r="AW312" i="1"/>
  <c r="G313" i="21"/>
  <c r="C313" i="22"/>
  <c r="Z311" i="1"/>
  <c r="BJ311" i="1"/>
  <c r="AS312" i="1"/>
  <c r="AG312" i="1"/>
  <c r="AI312" i="1"/>
  <c r="BG311" i="1"/>
  <c r="BF311" i="1"/>
  <c r="E312" i="19"/>
  <c r="BE311" i="1"/>
  <c r="AC311" i="1"/>
  <c r="BH311" i="1"/>
  <c r="B312" i="19"/>
  <c r="D312" i="19"/>
  <c r="BD311" i="1"/>
  <c r="BI311" i="1"/>
  <c r="AZ311" i="1"/>
  <c r="Q311" i="1"/>
  <c r="R311" i="1" s="1"/>
  <c r="B310" i="1"/>
  <c r="B311" i="19" s="1"/>
  <c r="C310" i="1"/>
  <c r="C311" i="19" s="1"/>
  <c r="C312" i="21" s="1"/>
  <c r="E310" i="1"/>
  <c r="AF311" i="1" s="1"/>
  <c r="G310" i="1"/>
  <c r="AS311" i="1" s="1"/>
  <c r="H310" i="1"/>
  <c r="AH311" i="1" s="1"/>
  <c r="I310" i="1"/>
  <c r="G311" i="19" s="1"/>
  <c r="J310" i="1"/>
  <c r="K310" i="1"/>
  <c r="I311" i="19" s="1"/>
  <c r="I352" i="28" s="1"/>
  <c r="M310" i="1"/>
  <c r="J311" i="19" s="1"/>
  <c r="N310" i="1"/>
  <c r="O310" i="1"/>
  <c r="F313" i="22" l="1"/>
  <c r="N356" i="28"/>
  <c r="D355" i="28"/>
  <c r="N355" i="28" s="1"/>
  <c r="H355" i="28"/>
  <c r="G354" i="28"/>
  <c r="G361" i="28" s="1"/>
  <c r="BG310" i="1"/>
  <c r="AA310" i="1"/>
  <c r="M312" i="19"/>
  <c r="F313" i="21"/>
  <c r="I312" i="23"/>
  <c r="E355" i="28"/>
  <c r="F355" i="28"/>
  <c r="B354" i="28"/>
  <c r="B355" i="28"/>
  <c r="C354" i="28"/>
  <c r="C361" i="28" s="1"/>
  <c r="J354" i="28"/>
  <c r="J355" i="28"/>
  <c r="AQ311" i="1"/>
  <c r="C312" i="22"/>
  <c r="E312" i="23"/>
  <c r="I312" i="22"/>
  <c r="H312" i="23"/>
  <c r="G312" i="23"/>
  <c r="I313" i="22"/>
  <c r="I313" i="21"/>
  <c r="AE311" i="1"/>
  <c r="BA311" i="1" s="1"/>
  <c r="AO312" i="1"/>
  <c r="BA312" i="1"/>
  <c r="BI310" i="1"/>
  <c r="B312" i="23"/>
  <c r="C312" i="23"/>
  <c r="D313" i="22"/>
  <c r="D313" i="21"/>
  <c r="AG311" i="1"/>
  <c r="BH310" i="1"/>
  <c r="B313" i="22"/>
  <c r="B313" i="21"/>
  <c r="D312" i="23"/>
  <c r="E313" i="21"/>
  <c r="E313" i="22"/>
  <c r="I312" i="21"/>
  <c r="F312" i="23"/>
  <c r="H313" i="22"/>
  <c r="H313" i="21"/>
  <c r="AO311" i="1"/>
  <c r="G312" i="21"/>
  <c r="G312" i="22"/>
  <c r="AR311" i="1"/>
  <c r="AU311" i="1"/>
  <c r="N312" i="19"/>
  <c r="H311" i="19"/>
  <c r="F311" i="19"/>
  <c r="AT311" i="1"/>
  <c r="O312" i="19"/>
  <c r="AC310" i="1"/>
  <c r="AL311" i="1"/>
  <c r="AX311" i="1"/>
  <c r="AI311" i="1"/>
  <c r="Z310" i="1"/>
  <c r="AK311" i="1"/>
  <c r="AW311" i="1"/>
  <c r="BJ310" i="1"/>
  <c r="AJ311" i="1"/>
  <c r="AV311" i="1"/>
  <c r="B312" i="21"/>
  <c r="B312" i="22"/>
  <c r="E311" i="19"/>
  <c r="BF310" i="1"/>
  <c r="BD310" i="1"/>
  <c r="AZ310" i="1"/>
  <c r="L311" i="19"/>
  <c r="D311" i="19"/>
  <c r="BE310" i="1"/>
  <c r="K311" i="19"/>
  <c r="BC310" i="1"/>
  <c r="AB310" i="1"/>
  <c r="BB310" i="1"/>
  <c r="Q310" i="1"/>
  <c r="R310" i="1" s="1"/>
  <c r="B309" i="1"/>
  <c r="AE310" i="1" s="1"/>
  <c r="C309" i="1"/>
  <c r="C310" i="19" s="1"/>
  <c r="C352" i="28" s="1"/>
  <c r="E309" i="1"/>
  <c r="D310" i="19" s="1"/>
  <c r="G309" i="1"/>
  <c r="E310" i="19" s="1"/>
  <c r="H309" i="1"/>
  <c r="Q309" i="1" s="1"/>
  <c r="I309" i="1"/>
  <c r="J309" i="1"/>
  <c r="K309" i="1"/>
  <c r="I310" i="19" s="1"/>
  <c r="I351" i="28" s="1"/>
  <c r="M309" i="1"/>
  <c r="N309" i="1"/>
  <c r="O309" i="1"/>
  <c r="AX310" i="1" s="1"/>
  <c r="B307" i="1"/>
  <c r="B308" i="19" s="1"/>
  <c r="C307" i="1"/>
  <c r="C308" i="19" s="1"/>
  <c r="E307" i="1"/>
  <c r="D308" i="19" s="1"/>
  <c r="G307" i="1"/>
  <c r="E308" i="19" s="1"/>
  <c r="H307" i="1"/>
  <c r="Q307" i="1" s="1"/>
  <c r="I307" i="1"/>
  <c r="J307" i="1"/>
  <c r="K307" i="1"/>
  <c r="I308" i="19" s="1"/>
  <c r="I349" i="28" s="1"/>
  <c r="M307" i="1"/>
  <c r="AA307" i="1" s="1"/>
  <c r="N307" i="1"/>
  <c r="Z307" i="1" s="1"/>
  <c r="O307" i="1"/>
  <c r="B308" i="1"/>
  <c r="C308" i="1"/>
  <c r="C309" i="19" s="1"/>
  <c r="E308" i="1"/>
  <c r="G308" i="1"/>
  <c r="H308" i="1"/>
  <c r="I308" i="1"/>
  <c r="G309" i="19" s="1"/>
  <c r="J308" i="1"/>
  <c r="H309" i="19" s="1"/>
  <c r="K308" i="1"/>
  <c r="I309" i="19" s="1"/>
  <c r="I350" i="28" s="1"/>
  <c r="M308" i="1"/>
  <c r="N308" i="1"/>
  <c r="Z308" i="1" s="1"/>
  <c r="O308" i="1"/>
  <c r="M355" i="28" l="1"/>
  <c r="F354" i="28"/>
  <c r="F361" i="28" s="1"/>
  <c r="M311" i="19"/>
  <c r="H354" i="28"/>
  <c r="H361" i="28" s="1"/>
  <c r="D312" i="22"/>
  <c r="K354" i="28"/>
  <c r="K361" i="28" s="1"/>
  <c r="L354" i="28"/>
  <c r="L361" i="28" s="1"/>
  <c r="BG308" i="1"/>
  <c r="BG307" i="1"/>
  <c r="D354" i="28"/>
  <c r="J361" i="28"/>
  <c r="E354" i="28"/>
  <c r="E361" i="28" s="1"/>
  <c r="B361" i="28"/>
  <c r="AN311" i="1"/>
  <c r="AH310" i="1"/>
  <c r="AE308" i="1"/>
  <c r="AS310" i="1"/>
  <c r="F312" i="21"/>
  <c r="D311" i="23"/>
  <c r="F312" i="22"/>
  <c r="F311" i="23"/>
  <c r="H312" i="22"/>
  <c r="H312" i="21"/>
  <c r="E311" i="23"/>
  <c r="G311" i="23"/>
  <c r="I311" i="23"/>
  <c r="K312" i="21"/>
  <c r="K312" i="22"/>
  <c r="E312" i="21"/>
  <c r="B311" i="23"/>
  <c r="C311" i="23"/>
  <c r="AQ310" i="1"/>
  <c r="H311" i="23"/>
  <c r="J312" i="21"/>
  <c r="J312" i="22"/>
  <c r="D312" i="21"/>
  <c r="E312" i="22"/>
  <c r="Z309" i="1"/>
  <c r="AW310" i="1"/>
  <c r="AK310" i="1"/>
  <c r="AI310" i="1"/>
  <c r="AU310" i="1"/>
  <c r="AV310" i="1"/>
  <c r="AJ310" i="1"/>
  <c r="D311" i="21"/>
  <c r="D311" i="22"/>
  <c r="D352" i="28"/>
  <c r="C311" i="22"/>
  <c r="AT310" i="1"/>
  <c r="AG310" i="1"/>
  <c r="C311" i="21"/>
  <c r="AC309" i="1"/>
  <c r="AL310" i="1"/>
  <c r="C310" i="23"/>
  <c r="AF310" i="1"/>
  <c r="E311" i="21"/>
  <c r="E311" i="22"/>
  <c r="N311" i="19"/>
  <c r="E352" i="28"/>
  <c r="O311" i="19"/>
  <c r="AR310" i="1"/>
  <c r="C351" i="28"/>
  <c r="BI309" i="1"/>
  <c r="BH308" i="1"/>
  <c r="BH309" i="1"/>
  <c r="BD308" i="1"/>
  <c r="BE307" i="1"/>
  <c r="BE308" i="1"/>
  <c r="AB309" i="1"/>
  <c r="AH309" i="1"/>
  <c r="F310" i="19"/>
  <c r="AV309" i="1"/>
  <c r="AQ309" i="1"/>
  <c r="L310" i="19"/>
  <c r="K310" i="19"/>
  <c r="AT309" i="1"/>
  <c r="R309" i="1"/>
  <c r="C310" i="22"/>
  <c r="AG308" i="1"/>
  <c r="J308" i="19"/>
  <c r="AL308" i="1"/>
  <c r="BC307" i="1"/>
  <c r="K309" i="19"/>
  <c r="AX309" i="1"/>
  <c r="AH308" i="1"/>
  <c r="BB307" i="1"/>
  <c r="AW309" i="1"/>
  <c r="AA309" i="1"/>
  <c r="J310" i="19"/>
  <c r="B310" i="19"/>
  <c r="AC307" i="1"/>
  <c r="BH307" i="1"/>
  <c r="AS309" i="1"/>
  <c r="C310" i="21"/>
  <c r="R307" i="1"/>
  <c r="AE309" i="1"/>
  <c r="AB307" i="1"/>
  <c r="BE309" i="1"/>
  <c r="H310" i="19"/>
  <c r="L308" i="19"/>
  <c r="G310" i="19"/>
  <c r="K308" i="19"/>
  <c r="AJ309" i="1"/>
  <c r="AG309" i="1"/>
  <c r="AF309" i="1"/>
  <c r="BD309" i="1"/>
  <c r="AU309" i="1"/>
  <c r="AK309" i="1"/>
  <c r="AZ309" i="1"/>
  <c r="BC309" i="1"/>
  <c r="BJ309" i="1"/>
  <c r="BB309" i="1"/>
  <c r="AI309" i="1"/>
  <c r="AR309" i="1"/>
  <c r="BG309" i="1"/>
  <c r="BF309" i="1"/>
  <c r="AL309" i="1"/>
  <c r="C309" i="21"/>
  <c r="C350" i="28"/>
  <c r="C309" i="22"/>
  <c r="AZ308" i="1"/>
  <c r="L309" i="19"/>
  <c r="AC308" i="1"/>
  <c r="AX308" i="1"/>
  <c r="AR308" i="1"/>
  <c r="D309" i="19"/>
  <c r="AF308" i="1"/>
  <c r="AO308" i="1" s="1"/>
  <c r="BJ307" i="1"/>
  <c r="G308" i="19"/>
  <c r="B309" i="19"/>
  <c r="B308" i="23"/>
  <c r="C308" i="23"/>
  <c r="AI308" i="1"/>
  <c r="H308" i="19"/>
  <c r="J309" i="19"/>
  <c r="AB308" i="1"/>
  <c r="AT308" i="1"/>
  <c r="F309" i="19"/>
  <c r="Q308" i="1"/>
  <c r="R308" i="1" s="1"/>
  <c r="BI308" i="1"/>
  <c r="E309" i="19"/>
  <c r="AQ308" i="1"/>
  <c r="F308" i="19"/>
  <c r="BJ308" i="1"/>
  <c r="AV308" i="1"/>
  <c r="BF307" i="1"/>
  <c r="BF308" i="1"/>
  <c r="AW308" i="1"/>
  <c r="BD307" i="1"/>
  <c r="BC308" i="1"/>
  <c r="AJ308" i="1"/>
  <c r="AA308" i="1"/>
  <c r="BI307" i="1"/>
  <c r="AU308" i="1"/>
  <c r="BB308" i="1"/>
  <c r="AZ307" i="1"/>
  <c r="AK308" i="1"/>
  <c r="AS308" i="1"/>
  <c r="B306" i="1"/>
  <c r="B307" i="19" s="1"/>
  <c r="C306" i="1"/>
  <c r="C307" i="19" s="1"/>
  <c r="C308" i="22" s="1"/>
  <c r="E306" i="1"/>
  <c r="AF307" i="1" s="1"/>
  <c r="AO307" i="1" s="1"/>
  <c r="G306" i="1"/>
  <c r="E307" i="19" s="1"/>
  <c r="H306" i="1"/>
  <c r="AH307" i="1" s="1"/>
  <c r="I306" i="1"/>
  <c r="J306" i="1"/>
  <c r="AI307" i="1" s="1"/>
  <c r="K306" i="1"/>
  <c r="I307" i="19" s="1"/>
  <c r="I348" i="28" s="1"/>
  <c r="M306" i="1"/>
  <c r="N306" i="1"/>
  <c r="AK307" i="1" s="1"/>
  <c r="O306" i="1"/>
  <c r="F309" i="23" l="1"/>
  <c r="H309" i="21"/>
  <c r="H308" i="23"/>
  <c r="N309" i="19"/>
  <c r="I308" i="23"/>
  <c r="H310" i="23"/>
  <c r="B310" i="23"/>
  <c r="I310" i="23"/>
  <c r="G309" i="21"/>
  <c r="E349" i="28"/>
  <c r="O308" i="19"/>
  <c r="K310" i="21"/>
  <c r="N354" i="28"/>
  <c r="D361" i="28"/>
  <c r="M354" i="28"/>
  <c r="F351" i="28"/>
  <c r="BJ306" i="1"/>
  <c r="K352" i="28"/>
  <c r="L352" i="28"/>
  <c r="K311" i="22"/>
  <c r="K311" i="21"/>
  <c r="F310" i="23"/>
  <c r="H352" i="28"/>
  <c r="H311" i="21"/>
  <c r="H311" i="22"/>
  <c r="B352" i="28"/>
  <c r="M352" i="28" s="1"/>
  <c r="B311" i="21"/>
  <c r="B311" i="22"/>
  <c r="J311" i="22"/>
  <c r="G352" i="28"/>
  <c r="E310" i="23"/>
  <c r="G311" i="22"/>
  <c r="G311" i="21"/>
  <c r="J311" i="21"/>
  <c r="N352" i="28"/>
  <c r="G310" i="23"/>
  <c r="I311" i="21"/>
  <c r="I311" i="22"/>
  <c r="J352" i="28"/>
  <c r="D310" i="23"/>
  <c r="F311" i="21"/>
  <c r="F352" i="28"/>
  <c r="F311" i="22"/>
  <c r="BA310" i="1"/>
  <c r="AO310" i="1"/>
  <c r="AN310" i="1"/>
  <c r="K350" i="28"/>
  <c r="G308" i="23"/>
  <c r="D310" i="22"/>
  <c r="J309" i="21"/>
  <c r="N310" i="19"/>
  <c r="H310" i="21"/>
  <c r="H351" i="28"/>
  <c r="H310" i="22"/>
  <c r="G309" i="22"/>
  <c r="D309" i="23"/>
  <c r="F310" i="21"/>
  <c r="E310" i="21"/>
  <c r="D351" i="28"/>
  <c r="N351" i="28" s="1"/>
  <c r="B309" i="23"/>
  <c r="C309" i="23"/>
  <c r="B351" i="28"/>
  <c r="B310" i="22"/>
  <c r="B310" i="21"/>
  <c r="E309" i="23"/>
  <c r="AE307" i="1"/>
  <c r="AN307" i="1" s="1"/>
  <c r="M310" i="19"/>
  <c r="G310" i="21"/>
  <c r="G351" i="28"/>
  <c r="G310" i="22"/>
  <c r="I310" i="21"/>
  <c r="O310" i="19"/>
  <c r="I310" i="22"/>
  <c r="J351" i="28"/>
  <c r="K310" i="22"/>
  <c r="AU307" i="1"/>
  <c r="F310" i="22"/>
  <c r="D310" i="21"/>
  <c r="E351" i="28"/>
  <c r="E310" i="22"/>
  <c r="J310" i="22"/>
  <c r="J309" i="22"/>
  <c r="J310" i="21"/>
  <c r="K351" i="28"/>
  <c r="H309" i="23"/>
  <c r="G309" i="23"/>
  <c r="L351" i="28"/>
  <c r="I309" i="23"/>
  <c r="AN309" i="1"/>
  <c r="AO309" i="1"/>
  <c r="BA309" i="1"/>
  <c r="K309" i="21"/>
  <c r="L350" i="28"/>
  <c r="K309" i="22"/>
  <c r="BH306" i="1"/>
  <c r="O309" i="19"/>
  <c r="J350" i="28"/>
  <c r="I309" i="22"/>
  <c r="I309" i="21"/>
  <c r="C308" i="21"/>
  <c r="F309" i="22"/>
  <c r="F309" i="21"/>
  <c r="F350" i="28"/>
  <c r="E308" i="21"/>
  <c r="AG307" i="1"/>
  <c r="D307" i="19"/>
  <c r="AR307" i="1"/>
  <c r="AS307" i="1"/>
  <c r="N308" i="19"/>
  <c r="H350" i="28"/>
  <c r="F308" i="23"/>
  <c r="AB306" i="1"/>
  <c r="C349" i="28"/>
  <c r="B349" i="28"/>
  <c r="B308" i="21"/>
  <c r="B308" i="22"/>
  <c r="AN308" i="1"/>
  <c r="D309" i="21"/>
  <c r="D350" i="28"/>
  <c r="N350" i="28" s="1"/>
  <c r="D309" i="22"/>
  <c r="H309" i="22"/>
  <c r="AT307" i="1"/>
  <c r="L307" i="19"/>
  <c r="AL307" i="1"/>
  <c r="AX307" i="1"/>
  <c r="Z306" i="1"/>
  <c r="AW307" i="1"/>
  <c r="B309" i="21"/>
  <c r="B350" i="28"/>
  <c r="B309" i="22"/>
  <c r="AA306" i="1"/>
  <c r="AV307" i="1"/>
  <c r="AJ307" i="1"/>
  <c r="BA308" i="1"/>
  <c r="E308" i="22"/>
  <c r="AQ307" i="1"/>
  <c r="D308" i="23"/>
  <c r="M309" i="19"/>
  <c r="E350" i="28"/>
  <c r="E309" i="22"/>
  <c r="E309" i="21"/>
  <c r="M308" i="19"/>
  <c r="E308" i="23"/>
  <c r="G350" i="28"/>
  <c r="K307" i="19"/>
  <c r="BG306" i="1"/>
  <c r="BB306" i="1"/>
  <c r="AC306" i="1"/>
  <c r="BF306" i="1"/>
  <c r="J307" i="19"/>
  <c r="AZ306" i="1"/>
  <c r="BD306" i="1"/>
  <c r="BI306" i="1"/>
  <c r="Q306" i="1"/>
  <c r="R306" i="1" s="1"/>
  <c r="H307" i="19"/>
  <c r="G307" i="19"/>
  <c r="BE306" i="1"/>
  <c r="F307" i="19"/>
  <c r="BC306" i="1"/>
  <c r="B305" i="1"/>
  <c r="C305" i="1"/>
  <c r="C306" i="19" s="1"/>
  <c r="E305" i="1"/>
  <c r="D306" i="19" s="1"/>
  <c r="G305" i="1"/>
  <c r="E306" i="19" s="1"/>
  <c r="H305" i="1"/>
  <c r="Q305" i="1" s="1"/>
  <c r="I305" i="1"/>
  <c r="J305" i="1"/>
  <c r="AI306" i="1" s="1"/>
  <c r="K305" i="1"/>
  <c r="I306" i="19" s="1"/>
  <c r="I347" i="28" s="1"/>
  <c r="M305" i="1"/>
  <c r="N305" i="1"/>
  <c r="O305" i="1"/>
  <c r="F349" i="28" l="1"/>
  <c r="E348" i="28"/>
  <c r="H308" i="21"/>
  <c r="N361" i="28"/>
  <c r="M361" i="28"/>
  <c r="BA307" i="1"/>
  <c r="F308" i="21"/>
  <c r="M350" i="28"/>
  <c r="M351" i="28"/>
  <c r="I307" i="23"/>
  <c r="K308" i="21"/>
  <c r="L349" i="28"/>
  <c r="K308" i="22"/>
  <c r="E307" i="23"/>
  <c r="G308" i="21"/>
  <c r="H349" i="28"/>
  <c r="B307" i="23"/>
  <c r="C307" i="23"/>
  <c r="D308" i="22"/>
  <c r="D348" i="28"/>
  <c r="D349" i="28"/>
  <c r="D308" i="21"/>
  <c r="E307" i="22"/>
  <c r="H307" i="23"/>
  <c r="J308" i="21"/>
  <c r="J308" i="22"/>
  <c r="K349" i="28"/>
  <c r="N307" i="19"/>
  <c r="F307" i="23"/>
  <c r="C307" i="22"/>
  <c r="C348" i="28"/>
  <c r="H308" i="22"/>
  <c r="D307" i="22"/>
  <c r="AF306" i="1"/>
  <c r="AO306" i="1" s="1"/>
  <c r="G349" i="28"/>
  <c r="D307" i="23"/>
  <c r="O307" i="19"/>
  <c r="J349" i="28"/>
  <c r="I308" i="21"/>
  <c r="G307" i="23"/>
  <c r="I308" i="22"/>
  <c r="G308" i="22"/>
  <c r="F308" i="22"/>
  <c r="C307" i="21"/>
  <c r="AR306" i="1"/>
  <c r="D307" i="21"/>
  <c r="E307" i="21"/>
  <c r="AE306" i="1"/>
  <c r="AQ306" i="1"/>
  <c r="AH306" i="1"/>
  <c r="AG306" i="1"/>
  <c r="AS306" i="1"/>
  <c r="L306" i="19"/>
  <c r="AX306" i="1"/>
  <c r="AL306" i="1"/>
  <c r="Z305" i="1"/>
  <c r="AW306" i="1"/>
  <c r="AT306" i="1"/>
  <c r="J306" i="19"/>
  <c r="AV306" i="1"/>
  <c r="AK306" i="1"/>
  <c r="BI305" i="1"/>
  <c r="C306" i="23"/>
  <c r="AJ306" i="1"/>
  <c r="M307" i="19"/>
  <c r="AU306" i="1"/>
  <c r="BD305" i="1"/>
  <c r="F306" i="19"/>
  <c r="BG305" i="1"/>
  <c r="AC305" i="1"/>
  <c r="BH305" i="1"/>
  <c r="G306" i="19"/>
  <c r="R305" i="1"/>
  <c r="B306" i="19"/>
  <c r="K306" i="19"/>
  <c r="AB305" i="1"/>
  <c r="BF305" i="1"/>
  <c r="H306" i="19"/>
  <c r="BC305" i="1"/>
  <c r="AA305" i="1"/>
  <c r="BJ305" i="1"/>
  <c r="BB305" i="1"/>
  <c r="BE305" i="1"/>
  <c r="AZ305" i="1"/>
  <c r="B304" i="1"/>
  <c r="B305" i="19" s="1"/>
  <c r="C304" i="1"/>
  <c r="C305" i="19" s="1"/>
  <c r="C347" i="28" s="1"/>
  <c r="E304" i="1"/>
  <c r="G304" i="1"/>
  <c r="H304" i="1"/>
  <c r="AT305" i="1" s="1"/>
  <c r="I304" i="1"/>
  <c r="G305" i="19" s="1"/>
  <c r="J304" i="1"/>
  <c r="AU305" i="1" s="1"/>
  <c r="K304" i="1"/>
  <c r="I305" i="19" s="1"/>
  <c r="I346" i="28" s="1"/>
  <c r="I353" i="28" s="1"/>
  <c r="M304" i="1"/>
  <c r="J305" i="19" s="1"/>
  <c r="N304" i="1"/>
  <c r="AK305" i="1" s="1"/>
  <c r="O304" i="1"/>
  <c r="H348" i="28" l="1"/>
  <c r="L348" i="28"/>
  <c r="J347" i="28"/>
  <c r="B347" i="28"/>
  <c r="B348" i="28"/>
  <c r="M348" i="28" s="1"/>
  <c r="G307" i="21"/>
  <c r="G347" i="28"/>
  <c r="M349" i="28"/>
  <c r="N349" i="28"/>
  <c r="G348" i="28"/>
  <c r="F306" i="23"/>
  <c r="J348" i="28"/>
  <c r="N348" i="28"/>
  <c r="D306" i="23"/>
  <c r="K348" i="28"/>
  <c r="F348" i="28"/>
  <c r="H307" i="21"/>
  <c r="H307" i="22"/>
  <c r="G307" i="22"/>
  <c r="G306" i="23"/>
  <c r="I307" i="22"/>
  <c r="I307" i="21"/>
  <c r="H306" i="23"/>
  <c r="J307" i="22"/>
  <c r="J307" i="21"/>
  <c r="F307" i="22"/>
  <c r="B307" i="21"/>
  <c r="B307" i="22"/>
  <c r="F307" i="21"/>
  <c r="BA306" i="1"/>
  <c r="AN306" i="1"/>
  <c r="I306" i="23"/>
  <c r="K307" i="22"/>
  <c r="K307" i="21"/>
  <c r="M306" i="19"/>
  <c r="E306" i="23"/>
  <c r="O306" i="19"/>
  <c r="B306" i="23"/>
  <c r="G306" i="21"/>
  <c r="BD304" i="1"/>
  <c r="BC304" i="1"/>
  <c r="G306" i="22"/>
  <c r="AV305" i="1"/>
  <c r="AA304" i="1"/>
  <c r="AJ305" i="1"/>
  <c r="K305" i="19"/>
  <c r="AW305" i="1"/>
  <c r="BJ304" i="1"/>
  <c r="H305" i="19"/>
  <c r="H347" i="28" s="1"/>
  <c r="C306" i="21"/>
  <c r="C306" i="22"/>
  <c r="I306" i="21"/>
  <c r="I306" i="22"/>
  <c r="AE305" i="1"/>
  <c r="AI305" i="1"/>
  <c r="Z304" i="1"/>
  <c r="AS305" i="1"/>
  <c r="AG305" i="1"/>
  <c r="AQ305" i="1"/>
  <c r="L305" i="19"/>
  <c r="AX305" i="1"/>
  <c r="AL305" i="1"/>
  <c r="D305" i="19"/>
  <c r="AR305" i="1"/>
  <c r="AF305" i="1"/>
  <c r="AO305" i="1" s="1"/>
  <c r="B306" i="21"/>
  <c r="B306" i="22"/>
  <c r="AB304" i="1"/>
  <c r="AH305" i="1"/>
  <c r="N306" i="19"/>
  <c r="BB304" i="1"/>
  <c r="Q304" i="1"/>
  <c r="R304" i="1" s="1"/>
  <c r="F305" i="19"/>
  <c r="F347" i="28" s="1"/>
  <c r="BF304" i="1"/>
  <c r="AC304" i="1"/>
  <c r="E305" i="19"/>
  <c r="BI304" i="1"/>
  <c r="BH304" i="1"/>
  <c r="AZ304" i="1"/>
  <c r="BG304" i="1"/>
  <c r="BE304" i="1"/>
  <c r="K279" i="1"/>
  <c r="I280" i="19" s="1"/>
  <c r="K280" i="1"/>
  <c r="I281" i="19" s="1"/>
  <c r="K281" i="1"/>
  <c r="I282" i="19" s="1"/>
  <c r="K282" i="1"/>
  <c r="I283" i="19" s="1"/>
  <c r="K283" i="1"/>
  <c r="I284" i="19" s="1"/>
  <c r="I322" i="28" s="1"/>
  <c r="K284" i="1"/>
  <c r="I285" i="19" s="1"/>
  <c r="I323" i="28" s="1"/>
  <c r="K285" i="1"/>
  <c r="I286" i="19" s="1"/>
  <c r="I324" i="28" s="1"/>
  <c r="K286" i="1"/>
  <c r="I287" i="19" s="1"/>
  <c r="I325" i="28" s="1"/>
  <c r="K287" i="1"/>
  <c r="I288" i="19" s="1"/>
  <c r="I326" i="28" s="1"/>
  <c r="K288" i="1"/>
  <c r="I289" i="19" s="1"/>
  <c r="I327" i="28" s="1"/>
  <c r="K289" i="1"/>
  <c r="I290" i="19" s="1"/>
  <c r="I328" i="28" s="1"/>
  <c r="K290" i="1"/>
  <c r="I291" i="19" s="1"/>
  <c r="I330" i="28" s="1"/>
  <c r="K291" i="1"/>
  <c r="I292" i="19" s="1"/>
  <c r="I331" i="28" s="1"/>
  <c r="K292" i="1"/>
  <c r="I293" i="19" s="1"/>
  <c r="I332" i="28" s="1"/>
  <c r="K293" i="1"/>
  <c r="I294" i="19" s="1"/>
  <c r="I333" i="28" s="1"/>
  <c r="K294" i="1"/>
  <c r="I295" i="19" s="1"/>
  <c r="I334" i="28" s="1"/>
  <c r="K295" i="1"/>
  <c r="I296" i="19" s="1"/>
  <c r="I335" i="28" s="1"/>
  <c r="K296" i="1"/>
  <c r="I297" i="19" s="1"/>
  <c r="I336" i="28" s="1"/>
  <c r="K297" i="1"/>
  <c r="I298" i="19" s="1"/>
  <c r="I338" i="28" s="1"/>
  <c r="K298" i="1"/>
  <c r="I299" i="19" s="1"/>
  <c r="I339" i="28" s="1"/>
  <c r="K299" i="1"/>
  <c r="I300" i="19" s="1"/>
  <c r="I340" i="28" s="1"/>
  <c r="K300" i="1"/>
  <c r="I301" i="19" s="1"/>
  <c r="I341" i="28" s="1"/>
  <c r="K301" i="1"/>
  <c r="I302" i="19" s="1"/>
  <c r="I342" i="28" s="1"/>
  <c r="K302" i="1"/>
  <c r="I303" i="19" s="1"/>
  <c r="I343" i="28" s="1"/>
  <c r="K303" i="1"/>
  <c r="I304" i="19" s="1"/>
  <c r="I344" i="28" s="1"/>
  <c r="B303" i="1"/>
  <c r="C303" i="1"/>
  <c r="C304" i="19" s="1"/>
  <c r="C305" i="21" s="1"/>
  <c r="E303" i="1"/>
  <c r="G303" i="1"/>
  <c r="H303" i="1"/>
  <c r="AH304" i="1" s="1"/>
  <c r="I303" i="1"/>
  <c r="J303" i="1"/>
  <c r="M303" i="1"/>
  <c r="N303" i="1"/>
  <c r="Z303" i="1" s="1"/>
  <c r="O303" i="1"/>
  <c r="AC303" i="1" s="1"/>
  <c r="C305" i="23" l="1"/>
  <c r="D347" i="28"/>
  <c r="L347" i="28"/>
  <c r="C346" i="28"/>
  <c r="C353" i="28" s="1"/>
  <c r="E347" i="28"/>
  <c r="J306" i="21"/>
  <c r="K347" i="28"/>
  <c r="E305" i="23"/>
  <c r="F305" i="23"/>
  <c r="I305" i="23"/>
  <c r="G305" i="23"/>
  <c r="B305" i="23"/>
  <c r="J306" i="22"/>
  <c r="H305" i="23"/>
  <c r="H306" i="22"/>
  <c r="H306" i="21"/>
  <c r="F306" i="22"/>
  <c r="F306" i="21"/>
  <c r="K306" i="21"/>
  <c r="K306" i="22"/>
  <c r="BA305" i="1"/>
  <c r="AN305" i="1"/>
  <c r="O305" i="19"/>
  <c r="E306" i="21"/>
  <c r="E306" i="22"/>
  <c r="D306" i="22"/>
  <c r="D306" i="21"/>
  <c r="I345" i="28"/>
  <c r="D305" i="23"/>
  <c r="AX304" i="1"/>
  <c r="C305" i="22"/>
  <c r="E304" i="19"/>
  <c r="AS304" i="1"/>
  <c r="AE304" i="1"/>
  <c r="AQ304" i="1"/>
  <c r="BI303" i="1"/>
  <c r="AI304" i="1"/>
  <c r="AU304" i="1"/>
  <c r="BH303" i="1"/>
  <c r="AL304" i="1"/>
  <c r="M305" i="19"/>
  <c r="BE303" i="1"/>
  <c r="AJ304" i="1"/>
  <c r="Q303" i="1"/>
  <c r="R303" i="1" s="1"/>
  <c r="AT304" i="1"/>
  <c r="AW304" i="1"/>
  <c r="AV304" i="1"/>
  <c r="N305" i="19"/>
  <c r="AA303" i="1"/>
  <c r="BB303" i="1"/>
  <c r="AR304" i="1"/>
  <c r="AF304" i="1"/>
  <c r="AG304" i="1"/>
  <c r="AK304" i="1"/>
  <c r="I337" i="28"/>
  <c r="I329" i="28"/>
  <c r="J304" i="19"/>
  <c r="J346" i="28" s="1"/>
  <c r="J353" i="28" s="1"/>
  <c r="BJ303" i="1"/>
  <c r="D304" i="19"/>
  <c r="D346" i="28" s="1"/>
  <c r="H304" i="19"/>
  <c r="H346" i="28" s="1"/>
  <c r="H353" i="28" s="1"/>
  <c r="BD303" i="1"/>
  <c r="F304" i="19"/>
  <c r="L304" i="19"/>
  <c r="L346" i="28" s="1"/>
  <c r="K304" i="19"/>
  <c r="K346" i="28" s="1"/>
  <c r="B304" i="19"/>
  <c r="BG303" i="1"/>
  <c r="BF303" i="1"/>
  <c r="AB303" i="1"/>
  <c r="G304" i="19"/>
  <c r="G346" i="28" s="1"/>
  <c r="G353" i="28" s="1"/>
  <c r="BC303" i="1"/>
  <c r="AZ303" i="1"/>
  <c r="B302" i="1"/>
  <c r="AE303" i="1" s="1"/>
  <c r="C302" i="1"/>
  <c r="C303" i="19" s="1"/>
  <c r="C304" i="21" s="1"/>
  <c r="E302" i="1"/>
  <c r="G302" i="1"/>
  <c r="AS303" i="1" s="1"/>
  <c r="H302" i="1"/>
  <c r="Q302" i="1" s="1"/>
  <c r="I302" i="1"/>
  <c r="G303" i="19" s="1"/>
  <c r="J302" i="1"/>
  <c r="AI303" i="1" s="1"/>
  <c r="M302" i="1"/>
  <c r="N302" i="1"/>
  <c r="Z302" i="1" s="1"/>
  <c r="O302" i="1"/>
  <c r="AC302" i="1" s="1"/>
  <c r="B346" i="28" l="1"/>
  <c r="B353" i="28" s="1"/>
  <c r="L353" i="28"/>
  <c r="K353" i="28"/>
  <c r="E346" i="28"/>
  <c r="E353" i="28" s="1"/>
  <c r="D353" i="28"/>
  <c r="N346" i="28"/>
  <c r="F346" i="28"/>
  <c r="F353" i="28" s="1"/>
  <c r="M347" i="28"/>
  <c r="N347" i="28"/>
  <c r="F305" i="22"/>
  <c r="C304" i="23"/>
  <c r="D305" i="21"/>
  <c r="D305" i="22"/>
  <c r="E305" i="22"/>
  <c r="B304" i="23"/>
  <c r="B305" i="21"/>
  <c r="B305" i="22"/>
  <c r="AN304" i="1"/>
  <c r="BA304" i="1"/>
  <c r="AO304" i="1"/>
  <c r="O304" i="19"/>
  <c r="C304" i="22"/>
  <c r="H304" i="23"/>
  <c r="J305" i="22"/>
  <c r="J305" i="21"/>
  <c r="G304" i="23"/>
  <c r="I305" i="21"/>
  <c r="I305" i="22"/>
  <c r="E305" i="21"/>
  <c r="N304" i="19"/>
  <c r="H305" i="21"/>
  <c r="H305" i="22"/>
  <c r="K305" i="22"/>
  <c r="K305" i="21"/>
  <c r="G305" i="22"/>
  <c r="G305" i="21"/>
  <c r="F305" i="21"/>
  <c r="F304" i="23"/>
  <c r="BF302" i="1"/>
  <c r="AK303" i="1"/>
  <c r="D304" i="23"/>
  <c r="BE302" i="1"/>
  <c r="I304" i="23"/>
  <c r="B303" i="19"/>
  <c r="BI302" i="1"/>
  <c r="R302" i="1"/>
  <c r="AH303" i="1"/>
  <c r="AT303" i="1"/>
  <c r="AW303" i="1"/>
  <c r="D303" i="19"/>
  <c r="C303" i="23" s="1"/>
  <c r="AF303" i="1"/>
  <c r="AR303" i="1"/>
  <c r="AX303" i="1"/>
  <c r="AL303" i="1"/>
  <c r="BJ302" i="1"/>
  <c r="AA302" i="1"/>
  <c r="AV303" i="1"/>
  <c r="AJ303" i="1"/>
  <c r="K303" i="19"/>
  <c r="M304" i="19"/>
  <c r="E304" i="23"/>
  <c r="AQ303" i="1"/>
  <c r="H303" i="19"/>
  <c r="AU303" i="1"/>
  <c r="AG303" i="1"/>
  <c r="BD302" i="1"/>
  <c r="BG302" i="1"/>
  <c r="C344" i="28"/>
  <c r="G344" i="28"/>
  <c r="G304" i="22"/>
  <c r="G304" i="21"/>
  <c r="BB302" i="1"/>
  <c r="L303" i="19"/>
  <c r="J303" i="19"/>
  <c r="F303" i="19"/>
  <c r="E303" i="19"/>
  <c r="AB302" i="1"/>
  <c r="BC302" i="1"/>
  <c r="BH302" i="1"/>
  <c r="AZ302" i="1"/>
  <c r="M346" i="28" l="1"/>
  <c r="B304" i="22"/>
  <c r="B304" i="21"/>
  <c r="M353" i="28"/>
  <c r="N353" i="28"/>
  <c r="N303" i="19"/>
  <c r="H304" i="21"/>
  <c r="D304" i="22"/>
  <c r="H303" i="23"/>
  <c r="F303" i="23"/>
  <c r="B344" i="28"/>
  <c r="D344" i="28"/>
  <c r="N344" i="28" s="1"/>
  <c r="J304" i="22"/>
  <c r="J304" i="21"/>
  <c r="BA303" i="1"/>
  <c r="AO303" i="1"/>
  <c r="K344" i="28"/>
  <c r="H304" i="22"/>
  <c r="B303" i="23"/>
  <c r="E303" i="23"/>
  <c r="D304" i="21"/>
  <c r="H344" i="28"/>
  <c r="AN303" i="1"/>
  <c r="E304" i="22"/>
  <c r="E304" i="21"/>
  <c r="E344" i="28"/>
  <c r="F304" i="22"/>
  <c r="F304" i="21"/>
  <c r="F344" i="28"/>
  <c r="J344" i="28"/>
  <c r="I304" i="22"/>
  <c r="I304" i="21"/>
  <c r="M303" i="19"/>
  <c r="L344" i="28"/>
  <c r="K304" i="22"/>
  <c r="K304" i="21"/>
  <c r="I303" i="23"/>
  <c r="O303" i="19"/>
  <c r="G303" i="23"/>
  <c r="D303" i="23"/>
  <c r="B301" i="1"/>
  <c r="C301" i="1"/>
  <c r="C302" i="19" s="1"/>
  <c r="E301" i="1"/>
  <c r="G301" i="1"/>
  <c r="H301" i="1"/>
  <c r="I301" i="1"/>
  <c r="G302" i="19" s="1"/>
  <c r="J301" i="1"/>
  <c r="M301" i="1"/>
  <c r="AA301" i="1" s="1"/>
  <c r="N301" i="1"/>
  <c r="O301" i="1"/>
  <c r="B300" i="1"/>
  <c r="B301" i="19" s="1"/>
  <c r="C300" i="1"/>
  <c r="C301" i="19" s="1"/>
  <c r="E300" i="1"/>
  <c r="G300" i="1"/>
  <c r="E301" i="19" s="1"/>
  <c r="H300" i="1"/>
  <c r="AB300" i="1" s="1"/>
  <c r="I300" i="1"/>
  <c r="G301" i="19" s="1"/>
  <c r="J300" i="1"/>
  <c r="M300" i="1"/>
  <c r="AA300" i="1" s="1"/>
  <c r="N300" i="1"/>
  <c r="Z300" i="1" s="1"/>
  <c r="O300" i="1"/>
  <c r="AC300" i="1" s="1"/>
  <c r="M344" i="28" l="1"/>
  <c r="AF301" i="1"/>
  <c r="AO301" i="1" s="1"/>
  <c r="D302" i="19"/>
  <c r="E302" i="23" s="1"/>
  <c r="AR302" i="1"/>
  <c r="AF302" i="1"/>
  <c r="AG301" i="1"/>
  <c r="AS302" i="1"/>
  <c r="AG302" i="1"/>
  <c r="BJ301" i="1"/>
  <c r="AC301" i="1"/>
  <c r="AX302" i="1"/>
  <c r="AL302" i="1"/>
  <c r="C343" i="28"/>
  <c r="C303" i="22"/>
  <c r="C303" i="21"/>
  <c r="AE302" i="1"/>
  <c r="AQ302" i="1"/>
  <c r="Q300" i="1"/>
  <c r="R300" i="1" s="1"/>
  <c r="Z301" i="1"/>
  <c r="AW302" i="1"/>
  <c r="AK302" i="1"/>
  <c r="BG301" i="1"/>
  <c r="AV302" i="1"/>
  <c r="AJ302" i="1"/>
  <c r="K302" i="19"/>
  <c r="BE301" i="1"/>
  <c r="AU302" i="1"/>
  <c r="AI302" i="1"/>
  <c r="J302" i="19"/>
  <c r="BI301" i="1"/>
  <c r="G303" i="22"/>
  <c r="G303" i="21"/>
  <c r="G343" i="28"/>
  <c r="AV301" i="1"/>
  <c r="H302" i="19"/>
  <c r="AI301" i="1"/>
  <c r="AU301" i="1"/>
  <c r="Q301" i="1"/>
  <c r="R301" i="1" s="1"/>
  <c r="AH302" i="1"/>
  <c r="AT302" i="1"/>
  <c r="B302" i="19"/>
  <c r="G302" i="22"/>
  <c r="G302" i="21"/>
  <c r="G342" i="28"/>
  <c r="C302" i="21"/>
  <c r="C342" i="28"/>
  <c r="C302" i="22"/>
  <c r="AT301" i="1"/>
  <c r="AE301" i="1"/>
  <c r="AS301" i="1"/>
  <c r="BD301" i="1"/>
  <c r="AR301" i="1"/>
  <c r="F302" i="19"/>
  <c r="BC301" i="1"/>
  <c r="AQ301" i="1"/>
  <c r="E302" i="19"/>
  <c r="BB301" i="1"/>
  <c r="AJ301" i="1"/>
  <c r="BH300" i="1"/>
  <c r="AX301" i="1"/>
  <c r="L302" i="19"/>
  <c r="BH301" i="1"/>
  <c r="AW301" i="1"/>
  <c r="AL301" i="1"/>
  <c r="AK301" i="1"/>
  <c r="AB301" i="1"/>
  <c r="BF301" i="1"/>
  <c r="AH301" i="1"/>
  <c r="AZ301" i="1"/>
  <c r="BI300" i="1"/>
  <c r="M301" i="19"/>
  <c r="BB300" i="1"/>
  <c r="BJ300" i="1"/>
  <c r="F301" i="19"/>
  <c r="BF300" i="1"/>
  <c r="K301" i="19"/>
  <c r="BG300" i="1"/>
  <c r="BE300" i="1"/>
  <c r="J301" i="19"/>
  <c r="D301" i="19"/>
  <c r="L301" i="19"/>
  <c r="BD300" i="1"/>
  <c r="H301" i="19"/>
  <c r="BC300" i="1"/>
  <c r="AZ300" i="1"/>
  <c r="B299" i="1"/>
  <c r="AE300" i="1" s="1"/>
  <c r="C299" i="1"/>
  <c r="C300" i="19" s="1"/>
  <c r="C301" i="22" s="1"/>
  <c r="E299" i="1"/>
  <c r="D300" i="19" s="1"/>
  <c r="G299" i="1"/>
  <c r="H299" i="1"/>
  <c r="I299" i="1"/>
  <c r="G300" i="19" s="1"/>
  <c r="J299" i="1"/>
  <c r="M299" i="1"/>
  <c r="N299" i="1"/>
  <c r="O299" i="1"/>
  <c r="AX300" i="1" s="1"/>
  <c r="B302" i="21" l="1"/>
  <c r="C302" i="23"/>
  <c r="F302" i="23"/>
  <c r="BA301" i="1"/>
  <c r="AN302" i="1"/>
  <c r="AC299" i="1"/>
  <c r="G302" i="23"/>
  <c r="B342" i="28"/>
  <c r="J302" i="22"/>
  <c r="B303" i="21"/>
  <c r="B343" i="28"/>
  <c r="B303" i="22"/>
  <c r="J303" i="21"/>
  <c r="K343" i="28"/>
  <c r="J303" i="22"/>
  <c r="M302" i="19"/>
  <c r="E303" i="21"/>
  <c r="E343" i="28"/>
  <c r="E303" i="22"/>
  <c r="B302" i="23"/>
  <c r="L343" i="28"/>
  <c r="K303" i="22"/>
  <c r="K303" i="21"/>
  <c r="O301" i="19"/>
  <c r="J343" i="28"/>
  <c r="I303" i="22"/>
  <c r="I303" i="21"/>
  <c r="BA302" i="1"/>
  <c r="AO302" i="1"/>
  <c r="B302" i="22"/>
  <c r="H302" i="23"/>
  <c r="F303" i="21"/>
  <c r="F343" i="28"/>
  <c r="F303" i="22"/>
  <c r="H303" i="21"/>
  <c r="H343" i="28"/>
  <c r="H303" i="22"/>
  <c r="D303" i="21"/>
  <c r="D343" i="28"/>
  <c r="D303" i="22"/>
  <c r="N302" i="19"/>
  <c r="O302" i="19"/>
  <c r="H342" i="28"/>
  <c r="K342" i="28"/>
  <c r="H302" i="22"/>
  <c r="H302" i="21"/>
  <c r="I302" i="21"/>
  <c r="J342" i="28"/>
  <c r="AN301" i="1"/>
  <c r="L342" i="28"/>
  <c r="I302" i="23"/>
  <c r="K302" i="22"/>
  <c r="K302" i="21"/>
  <c r="E301" i="23"/>
  <c r="D302" i="22"/>
  <c r="G301" i="22"/>
  <c r="D342" i="28"/>
  <c r="BB299" i="1"/>
  <c r="J302" i="21"/>
  <c r="I302" i="22"/>
  <c r="F342" i="28"/>
  <c r="F302" i="22"/>
  <c r="F302" i="21"/>
  <c r="D302" i="23"/>
  <c r="E302" i="21"/>
  <c r="E342" i="28"/>
  <c r="E302" i="22"/>
  <c r="D302" i="21"/>
  <c r="AL300" i="1"/>
  <c r="BF299" i="1"/>
  <c r="D301" i="23"/>
  <c r="L300" i="19"/>
  <c r="I300" i="23" s="1"/>
  <c r="BG299" i="1"/>
  <c r="D301" i="22"/>
  <c r="D341" i="28"/>
  <c r="C301" i="23"/>
  <c r="B301" i="23"/>
  <c r="D301" i="21"/>
  <c r="K300" i="19"/>
  <c r="J301" i="21" s="1"/>
  <c r="AQ300" i="1"/>
  <c r="Q299" i="1"/>
  <c r="R299" i="1" s="1"/>
  <c r="AH300" i="1"/>
  <c r="AT300" i="1"/>
  <c r="B300" i="19"/>
  <c r="AR300" i="1"/>
  <c r="G341" i="28"/>
  <c r="H301" i="23"/>
  <c r="BD299" i="1"/>
  <c r="AU300" i="1"/>
  <c r="N301" i="19"/>
  <c r="F301" i="23"/>
  <c r="C341" i="28"/>
  <c r="Z299" i="1"/>
  <c r="AW300" i="1"/>
  <c r="AK300" i="1"/>
  <c r="G301" i="21"/>
  <c r="AS300" i="1"/>
  <c r="AG300" i="1"/>
  <c r="AF300" i="1"/>
  <c r="AO300" i="1" s="1"/>
  <c r="AI300" i="1"/>
  <c r="G301" i="23"/>
  <c r="C301" i="21"/>
  <c r="AA299" i="1"/>
  <c r="AV300" i="1"/>
  <c r="AJ300" i="1"/>
  <c r="I301" i="23"/>
  <c r="C300" i="23"/>
  <c r="E300" i="23"/>
  <c r="BJ299" i="1"/>
  <c r="J300" i="19"/>
  <c r="BI299" i="1"/>
  <c r="H300" i="19"/>
  <c r="F300" i="19"/>
  <c r="BE299" i="1"/>
  <c r="E300" i="19"/>
  <c r="AB299" i="1"/>
  <c r="BC299" i="1"/>
  <c r="BH299" i="1"/>
  <c r="AZ299" i="1"/>
  <c r="B298" i="1"/>
  <c r="C298" i="1"/>
  <c r="C299" i="19" s="1"/>
  <c r="C300" i="22" s="1"/>
  <c r="E298" i="1"/>
  <c r="AF299" i="1" s="1"/>
  <c r="AO299" i="1" s="1"/>
  <c r="G298" i="1"/>
  <c r="AG299" i="1" s="1"/>
  <c r="H298" i="1"/>
  <c r="AB298" i="1" s="1"/>
  <c r="I298" i="1"/>
  <c r="G299" i="19" s="1"/>
  <c r="J298" i="1"/>
  <c r="AU299" i="1" s="1"/>
  <c r="M298" i="1"/>
  <c r="J299" i="19" s="1"/>
  <c r="N298" i="1"/>
  <c r="O298" i="1"/>
  <c r="BA300" i="1" l="1"/>
  <c r="M342" i="28"/>
  <c r="M343" i="28"/>
  <c r="N343" i="28"/>
  <c r="K301" i="22"/>
  <c r="N342" i="28"/>
  <c r="K301" i="21"/>
  <c r="I301" i="21"/>
  <c r="L341" i="28"/>
  <c r="B300" i="23"/>
  <c r="G340" i="28"/>
  <c r="H301" i="21"/>
  <c r="H300" i="23"/>
  <c r="C340" i="28"/>
  <c r="AH299" i="1"/>
  <c r="J341" i="28"/>
  <c r="I301" i="22"/>
  <c r="AS299" i="1"/>
  <c r="AV299" i="1"/>
  <c r="AA298" i="1"/>
  <c r="M300" i="19"/>
  <c r="E341" i="28"/>
  <c r="E301" i="21"/>
  <c r="E301" i="22"/>
  <c r="J340" i="28"/>
  <c r="B301" i="22"/>
  <c r="B301" i="21"/>
  <c r="B341" i="28"/>
  <c r="M341" i="28" s="1"/>
  <c r="G300" i="22"/>
  <c r="C300" i="21"/>
  <c r="J301" i="22"/>
  <c r="N341" i="28"/>
  <c r="F341" i="28"/>
  <c r="F301" i="22"/>
  <c r="F301" i="21"/>
  <c r="G300" i="21"/>
  <c r="H301" i="22"/>
  <c r="H341" i="28"/>
  <c r="K341" i="28"/>
  <c r="AN300" i="1"/>
  <c r="Z298" i="1"/>
  <c r="AW299" i="1"/>
  <c r="B299" i="19"/>
  <c r="AE299" i="1"/>
  <c r="AK299" i="1"/>
  <c r="AQ299" i="1"/>
  <c r="O300" i="19"/>
  <c r="G300" i="23"/>
  <c r="I300" i="22"/>
  <c r="I300" i="21"/>
  <c r="N300" i="19"/>
  <c r="F300" i="23"/>
  <c r="AJ299" i="1"/>
  <c r="D300" i="23"/>
  <c r="AC298" i="1"/>
  <c r="AL299" i="1"/>
  <c r="AX299" i="1"/>
  <c r="AI299" i="1"/>
  <c r="AR299" i="1"/>
  <c r="AT299" i="1"/>
  <c r="L299" i="19"/>
  <c r="K299" i="19"/>
  <c r="H299" i="19"/>
  <c r="BI298" i="1"/>
  <c r="Q298" i="1"/>
  <c r="R298" i="1" s="1"/>
  <c r="BB298" i="1"/>
  <c r="AZ298" i="1"/>
  <c r="F299" i="19"/>
  <c r="E299" i="19"/>
  <c r="D299" i="19"/>
  <c r="BH298" i="1"/>
  <c r="BG298" i="1"/>
  <c r="BF298" i="1"/>
  <c r="BE298" i="1"/>
  <c r="BD298" i="1"/>
  <c r="BC298" i="1"/>
  <c r="BJ298" i="1"/>
  <c r="E340" i="28" l="1"/>
  <c r="B340" i="28"/>
  <c r="E300" i="21"/>
  <c r="H300" i="21"/>
  <c r="M299" i="19"/>
  <c r="L340" i="28"/>
  <c r="F300" i="21"/>
  <c r="F340" i="28"/>
  <c r="H300" i="22"/>
  <c r="D340" i="28"/>
  <c r="N340" i="28" s="1"/>
  <c r="K340" i="28"/>
  <c r="E300" i="22"/>
  <c r="H340" i="28"/>
  <c r="F300" i="22"/>
  <c r="H299" i="23"/>
  <c r="D300" i="22"/>
  <c r="D300" i="21"/>
  <c r="J300" i="21"/>
  <c r="J300" i="22"/>
  <c r="BA299" i="1"/>
  <c r="AN299" i="1"/>
  <c r="K300" i="21"/>
  <c r="K300" i="22"/>
  <c r="B300" i="22"/>
  <c r="B300" i="21"/>
  <c r="I299" i="23"/>
  <c r="F299" i="23"/>
  <c r="N299" i="19"/>
  <c r="B299" i="23"/>
  <c r="C299" i="23"/>
  <c r="G299" i="23"/>
  <c r="D299" i="23"/>
  <c r="O299" i="19"/>
  <c r="E299" i="23"/>
  <c r="M340" i="28" l="1"/>
  <c r="B297" i="1"/>
  <c r="C297" i="1"/>
  <c r="C298" i="19" s="1"/>
  <c r="E297" i="1"/>
  <c r="G297" i="1"/>
  <c r="H297" i="1"/>
  <c r="I297" i="1"/>
  <c r="G298" i="19" s="1"/>
  <c r="J297" i="1"/>
  <c r="M297" i="1"/>
  <c r="N297" i="1"/>
  <c r="O297" i="1"/>
  <c r="BB297" i="1" l="1"/>
  <c r="BD297" i="1"/>
  <c r="C339" i="28"/>
  <c r="G339" i="28"/>
  <c r="F298" i="19"/>
  <c r="C299" i="22"/>
  <c r="C299" i="21"/>
  <c r="Z297" i="1"/>
  <c r="AK298" i="1"/>
  <c r="AW298" i="1"/>
  <c r="AG298" i="1"/>
  <c r="AS298" i="1"/>
  <c r="AR298" i="1"/>
  <c r="AF298" i="1"/>
  <c r="AC297" i="1"/>
  <c r="AX298" i="1"/>
  <c r="AL298" i="1"/>
  <c r="AQ298" i="1"/>
  <c r="AE298" i="1"/>
  <c r="AA297" i="1"/>
  <c r="AJ298" i="1"/>
  <c r="AV298" i="1"/>
  <c r="G299" i="21"/>
  <c r="G299" i="22"/>
  <c r="BI297" i="1"/>
  <c r="AI298" i="1"/>
  <c r="AU298" i="1"/>
  <c r="BH297" i="1"/>
  <c r="E298" i="19"/>
  <c r="BE297" i="1"/>
  <c r="Q297" i="1"/>
  <c r="R297" i="1" s="1"/>
  <c r="AT298" i="1"/>
  <c r="AH298" i="1"/>
  <c r="D298" i="19"/>
  <c r="L298" i="19"/>
  <c r="BJ297" i="1"/>
  <c r="K298" i="19"/>
  <c r="B298" i="19"/>
  <c r="BG297" i="1"/>
  <c r="AB297" i="1"/>
  <c r="J298" i="19"/>
  <c r="BF297" i="1"/>
  <c r="H298" i="19"/>
  <c r="BC297" i="1"/>
  <c r="AZ297" i="1"/>
  <c r="E339" i="28" l="1"/>
  <c r="F339" i="28"/>
  <c r="K339" i="28"/>
  <c r="H339" i="28"/>
  <c r="L339" i="28"/>
  <c r="B339" i="28"/>
  <c r="D339" i="28"/>
  <c r="N339" i="28" s="1"/>
  <c r="J339" i="28"/>
  <c r="F299" i="22"/>
  <c r="M298" i="19"/>
  <c r="B298" i="23"/>
  <c r="AN298" i="1"/>
  <c r="F299" i="21"/>
  <c r="B299" i="22"/>
  <c r="B299" i="21"/>
  <c r="J299" i="22"/>
  <c r="J299" i="21"/>
  <c r="D298" i="23"/>
  <c r="C298" i="23"/>
  <c r="H299" i="22"/>
  <c r="H299" i="21"/>
  <c r="E299" i="21"/>
  <c r="E299" i="22"/>
  <c r="BA298" i="1"/>
  <c r="AO298" i="1"/>
  <c r="K299" i="22"/>
  <c r="K299" i="21"/>
  <c r="I299" i="21"/>
  <c r="I299" i="22"/>
  <c r="E298" i="23"/>
  <c r="D299" i="21"/>
  <c r="D299" i="22"/>
  <c r="F298" i="23"/>
  <c r="N298" i="19"/>
  <c r="I298" i="23"/>
  <c r="O298" i="19"/>
  <c r="G298" i="23"/>
  <c r="H298" i="23"/>
  <c r="M339" i="28" l="1"/>
  <c r="B296" i="1"/>
  <c r="C296" i="1"/>
  <c r="C297" i="19" s="1"/>
  <c r="C338" i="28" s="1"/>
  <c r="C345" i="28" s="1"/>
  <c r="E296" i="1"/>
  <c r="G296" i="1"/>
  <c r="H296" i="1"/>
  <c r="I296" i="1"/>
  <c r="G297" i="19" s="1"/>
  <c r="G338" i="28" s="1"/>
  <c r="G345" i="28" s="1"/>
  <c r="J296" i="1"/>
  <c r="M296" i="1"/>
  <c r="N296" i="1"/>
  <c r="O296" i="1"/>
  <c r="B295" i="1"/>
  <c r="B296" i="19" s="1"/>
  <c r="C295" i="1"/>
  <c r="C296" i="19" s="1"/>
  <c r="E295" i="1"/>
  <c r="G295" i="1"/>
  <c r="H295" i="1"/>
  <c r="AB295" i="1" s="1"/>
  <c r="I295" i="1"/>
  <c r="G296" i="19" s="1"/>
  <c r="J295" i="1"/>
  <c r="M295" i="1"/>
  <c r="AA295" i="1" s="1"/>
  <c r="N295" i="1"/>
  <c r="K296" i="19" s="1"/>
  <c r="O295" i="1"/>
  <c r="AC295" i="1" s="1"/>
  <c r="J297" i="19" l="1"/>
  <c r="AJ297" i="1"/>
  <c r="AV297" i="1"/>
  <c r="AS297" i="1"/>
  <c r="AG297" i="1"/>
  <c r="H297" i="19"/>
  <c r="AU297" i="1"/>
  <c r="AI297" i="1"/>
  <c r="AF297" i="1"/>
  <c r="AR297" i="1"/>
  <c r="G298" i="22"/>
  <c r="G298" i="21"/>
  <c r="L297" i="19"/>
  <c r="L338" i="28" s="1"/>
  <c r="L345" i="28" s="1"/>
  <c r="AL297" i="1"/>
  <c r="AX297" i="1"/>
  <c r="C298" i="22"/>
  <c r="C298" i="21"/>
  <c r="AB296" i="1"/>
  <c r="AH297" i="1"/>
  <c r="AT297" i="1"/>
  <c r="K297" i="19"/>
  <c r="AK297" i="1"/>
  <c r="AW297" i="1"/>
  <c r="B297" i="19"/>
  <c r="AE297" i="1"/>
  <c r="AQ297" i="1"/>
  <c r="BH295" i="1"/>
  <c r="AG296" i="1"/>
  <c r="Z296" i="1"/>
  <c r="AF296" i="1"/>
  <c r="AO296" i="1" s="1"/>
  <c r="AU296" i="1"/>
  <c r="BD296" i="1"/>
  <c r="AZ296" i="1"/>
  <c r="BE296" i="1"/>
  <c r="AX296" i="1"/>
  <c r="AL296" i="1"/>
  <c r="AT296" i="1"/>
  <c r="BG295" i="1"/>
  <c r="AR296" i="1"/>
  <c r="G297" i="22"/>
  <c r="G297" i="21"/>
  <c r="G336" i="28"/>
  <c r="C336" i="28"/>
  <c r="C297" i="22"/>
  <c r="C297" i="21"/>
  <c r="H296" i="19"/>
  <c r="AQ296" i="1"/>
  <c r="BI296" i="1"/>
  <c r="AK296" i="1"/>
  <c r="F297" i="19"/>
  <c r="F338" i="28" s="1"/>
  <c r="F345" i="28" s="1"/>
  <c r="BH296" i="1"/>
  <c r="AW296" i="1"/>
  <c r="AH296" i="1"/>
  <c r="E297" i="19"/>
  <c r="E338" i="28" s="1"/>
  <c r="E345" i="28" s="1"/>
  <c r="J296" i="19"/>
  <c r="BJ295" i="1"/>
  <c r="D297" i="19"/>
  <c r="D338" i="28" s="1"/>
  <c r="BB296" i="1"/>
  <c r="Q296" i="1"/>
  <c r="R296" i="1" s="1"/>
  <c r="Z295" i="1"/>
  <c r="AZ295" i="1"/>
  <c r="BG296" i="1"/>
  <c r="AV296" i="1"/>
  <c r="AE296" i="1"/>
  <c r="BJ296" i="1"/>
  <c r="BF296" i="1"/>
  <c r="AC296" i="1"/>
  <c r="AI296" i="1"/>
  <c r="BC296" i="1"/>
  <c r="AJ296" i="1"/>
  <c r="AA296" i="1"/>
  <c r="AS296" i="1"/>
  <c r="F296" i="19"/>
  <c r="BE295" i="1"/>
  <c r="E296" i="19"/>
  <c r="BB295" i="1"/>
  <c r="D296" i="19"/>
  <c r="BD295" i="1"/>
  <c r="L296" i="19"/>
  <c r="Q295" i="1"/>
  <c r="R295" i="1" s="1"/>
  <c r="BF295" i="1"/>
  <c r="BC295" i="1"/>
  <c r="BI295" i="1"/>
  <c r="B294" i="1"/>
  <c r="AQ295" i="1" s="1"/>
  <c r="C294" i="1"/>
  <c r="C295" i="19" s="1"/>
  <c r="E294" i="1"/>
  <c r="AF295" i="1" s="1"/>
  <c r="G294" i="1"/>
  <c r="H294" i="1"/>
  <c r="Q294" i="1" s="1"/>
  <c r="I294" i="1"/>
  <c r="J294" i="1"/>
  <c r="M294" i="1"/>
  <c r="AV295" i="1" s="1"/>
  <c r="N294" i="1"/>
  <c r="Z294" i="1" s="1"/>
  <c r="O294" i="1"/>
  <c r="AC294" i="1" s="1"/>
  <c r="AN297" i="1" l="1"/>
  <c r="D345" i="28"/>
  <c r="N338" i="28"/>
  <c r="B336" i="28"/>
  <c r="B338" i="28"/>
  <c r="B345" i="28" s="1"/>
  <c r="J338" i="28"/>
  <c r="J345" i="28" s="1"/>
  <c r="H338" i="28"/>
  <c r="H345" i="28" s="1"/>
  <c r="K336" i="28"/>
  <c r="K338" i="28"/>
  <c r="K345" i="28" s="1"/>
  <c r="BA296" i="1"/>
  <c r="BH294" i="1"/>
  <c r="J297" i="22"/>
  <c r="N296" i="19"/>
  <c r="G297" i="23"/>
  <c r="D298" i="21"/>
  <c r="D298" i="22"/>
  <c r="H298" i="21"/>
  <c r="H298" i="22"/>
  <c r="H297" i="22"/>
  <c r="J298" i="22"/>
  <c r="J298" i="21"/>
  <c r="K298" i="22"/>
  <c r="K298" i="21"/>
  <c r="B298" i="22"/>
  <c r="B298" i="21"/>
  <c r="F298" i="21"/>
  <c r="F298" i="22"/>
  <c r="B297" i="21"/>
  <c r="J297" i="21"/>
  <c r="B297" i="22"/>
  <c r="M297" i="19"/>
  <c r="E298" i="22"/>
  <c r="E298" i="21"/>
  <c r="BA297" i="1"/>
  <c r="AO297" i="1"/>
  <c r="I298" i="22"/>
  <c r="I298" i="21"/>
  <c r="H336" i="28"/>
  <c r="AN296" i="1"/>
  <c r="H297" i="21"/>
  <c r="M296" i="19"/>
  <c r="F297" i="23"/>
  <c r="O296" i="19"/>
  <c r="J336" i="28"/>
  <c r="O297" i="19"/>
  <c r="R294" i="1"/>
  <c r="G296" i="23"/>
  <c r="D297" i="21"/>
  <c r="D336" i="28"/>
  <c r="B297" i="23"/>
  <c r="C297" i="23"/>
  <c r="D297" i="22"/>
  <c r="H296" i="23"/>
  <c r="F297" i="22"/>
  <c r="F297" i="21"/>
  <c r="F336" i="28"/>
  <c r="D297" i="23"/>
  <c r="K297" i="21"/>
  <c r="BI294" i="1"/>
  <c r="H297" i="23"/>
  <c r="K297" i="22"/>
  <c r="E297" i="23"/>
  <c r="I297" i="23"/>
  <c r="N297" i="19"/>
  <c r="E297" i="21"/>
  <c r="E336" i="28"/>
  <c r="E297" i="22"/>
  <c r="L336" i="28"/>
  <c r="I297" i="22"/>
  <c r="I297" i="21"/>
  <c r="C296" i="21"/>
  <c r="C335" i="28"/>
  <c r="C296" i="22"/>
  <c r="AO295" i="1"/>
  <c r="BG294" i="1"/>
  <c r="AL295" i="1"/>
  <c r="AX295" i="1"/>
  <c r="BF294" i="1"/>
  <c r="AW295" i="1"/>
  <c r="AK295" i="1"/>
  <c r="D295" i="19"/>
  <c r="F296" i="23"/>
  <c r="I296" i="23"/>
  <c r="AR295" i="1"/>
  <c r="AT295" i="1"/>
  <c r="L295" i="19"/>
  <c r="K295" i="19"/>
  <c r="B295" i="19"/>
  <c r="AE295" i="1"/>
  <c r="AN295" i="1" s="1"/>
  <c r="BD294" i="1"/>
  <c r="BB294" i="1"/>
  <c r="J295" i="19"/>
  <c r="H295" i="19"/>
  <c r="AI295" i="1"/>
  <c r="BE294" i="1"/>
  <c r="AB294" i="1"/>
  <c r="AZ294" i="1"/>
  <c r="AA294" i="1"/>
  <c r="BJ294" i="1"/>
  <c r="G295" i="19"/>
  <c r="AU295" i="1"/>
  <c r="C296" i="23"/>
  <c r="E296" i="23"/>
  <c r="B296" i="23"/>
  <c r="AG295" i="1"/>
  <c r="AS295" i="1"/>
  <c r="F295" i="19"/>
  <c r="AJ295" i="1"/>
  <c r="AH295" i="1"/>
  <c r="E295" i="19"/>
  <c r="D296" i="23"/>
  <c r="BC294" i="1"/>
  <c r="B293" i="1"/>
  <c r="C293" i="1"/>
  <c r="C294" i="19" s="1"/>
  <c r="C295" i="22" s="1"/>
  <c r="E293" i="1"/>
  <c r="AF294" i="1" s="1"/>
  <c r="G293" i="1"/>
  <c r="H293" i="1"/>
  <c r="Q293" i="1" s="1"/>
  <c r="I293" i="1"/>
  <c r="G294" i="19" s="1"/>
  <c r="J293" i="1"/>
  <c r="AI294" i="1" s="1"/>
  <c r="M293" i="1"/>
  <c r="AJ294" i="1" s="1"/>
  <c r="N293" i="1"/>
  <c r="Z293" i="1" s="1"/>
  <c r="O293" i="1"/>
  <c r="M338" i="28" l="1"/>
  <c r="N345" i="28"/>
  <c r="M345" i="28"/>
  <c r="BJ293" i="1"/>
  <c r="D296" i="22"/>
  <c r="E295" i="23"/>
  <c r="H295" i="23"/>
  <c r="D335" i="28"/>
  <c r="K296" i="22"/>
  <c r="E296" i="21"/>
  <c r="M295" i="19"/>
  <c r="F296" i="21"/>
  <c r="AV294" i="1"/>
  <c r="F295" i="23"/>
  <c r="G295" i="23"/>
  <c r="AS294" i="1"/>
  <c r="F335" i="28"/>
  <c r="L335" i="28"/>
  <c r="BF293" i="1"/>
  <c r="AU294" i="1"/>
  <c r="G295" i="22"/>
  <c r="R293" i="1"/>
  <c r="D295" i="23"/>
  <c r="F296" i="22"/>
  <c r="AO294" i="1"/>
  <c r="H335" i="28"/>
  <c r="H296" i="22"/>
  <c r="H296" i="21"/>
  <c r="J335" i="28"/>
  <c r="I296" i="21"/>
  <c r="I296" i="22"/>
  <c r="B295" i="23"/>
  <c r="I295" i="23"/>
  <c r="B296" i="21"/>
  <c r="B335" i="28"/>
  <c r="B296" i="22"/>
  <c r="AR294" i="1"/>
  <c r="AC293" i="1"/>
  <c r="AL294" i="1"/>
  <c r="AX294" i="1"/>
  <c r="N295" i="19"/>
  <c r="C295" i="23"/>
  <c r="D296" i="21"/>
  <c r="E296" i="22"/>
  <c r="K296" i="21"/>
  <c r="AH294" i="1"/>
  <c r="BA295" i="1"/>
  <c r="J296" i="22"/>
  <c r="J296" i="21"/>
  <c r="K335" i="28"/>
  <c r="AW294" i="1"/>
  <c r="AK294" i="1"/>
  <c r="AQ294" i="1"/>
  <c r="AE294" i="1"/>
  <c r="BA294" i="1" s="1"/>
  <c r="E335" i="28"/>
  <c r="AT294" i="1"/>
  <c r="AG294" i="1"/>
  <c r="O295" i="19"/>
  <c r="G335" i="28"/>
  <c r="G296" i="22"/>
  <c r="G296" i="21"/>
  <c r="C334" i="28"/>
  <c r="G334" i="28"/>
  <c r="C295" i="21"/>
  <c r="G295" i="21"/>
  <c r="D294" i="19"/>
  <c r="B294" i="19"/>
  <c r="BE293" i="1"/>
  <c r="J294" i="19"/>
  <c r="BH293" i="1"/>
  <c r="BI293" i="1"/>
  <c r="H294" i="19"/>
  <c r="BB293" i="1"/>
  <c r="E294" i="19"/>
  <c r="L294" i="19"/>
  <c r="K294" i="19"/>
  <c r="BG293" i="1"/>
  <c r="F294" i="19"/>
  <c r="BD293" i="1"/>
  <c r="AA293" i="1"/>
  <c r="AB293" i="1"/>
  <c r="BC293" i="1"/>
  <c r="AZ293" i="1"/>
  <c r="B292" i="1"/>
  <c r="AQ293" i="1" s="1"/>
  <c r="C292" i="1"/>
  <c r="C293" i="19" s="1"/>
  <c r="C333" i="28" s="1"/>
  <c r="E292" i="1"/>
  <c r="AF293" i="1" s="1"/>
  <c r="AO293" i="1" s="1"/>
  <c r="G292" i="1"/>
  <c r="AG293" i="1" s="1"/>
  <c r="H292" i="1"/>
  <c r="Q292" i="1" s="1"/>
  <c r="I292" i="1"/>
  <c r="G293" i="19" s="1"/>
  <c r="J292" i="1"/>
  <c r="AI293" i="1" s="1"/>
  <c r="M292" i="1"/>
  <c r="AA292" i="1" s="1"/>
  <c r="N292" i="1"/>
  <c r="AK293" i="1" s="1"/>
  <c r="O292" i="1"/>
  <c r="AX293" i="1" s="1"/>
  <c r="AT293" i="1" l="1"/>
  <c r="AN294" i="1"/>
  <c r="AV293" i="1"/>
  <c r="AS293" i="1"/>
  <c r="AH293" i="1"/>
  <c r="D334" i="28"/>
  <c r="D295" i="22"/>
  <c r="D295" i="21"/>
  <c r="M294" i="19"/>
  <c r="E334" i="28"/>
  <c r="E295" i="22"/>
  <c r="E295" i="21"/>
  <c r="F295" i="22"/>
  <c r="F334" i="28"/>
  <c r="F295" i="21"/>
  <c r="H295" i="21"/>
  <c r="H334" i="28"/>
  <c r="H295" i="22"/>
  <c r="E294" i="23"/>
  <c r="J295" i="22"/>
  <c r="K334" i="28"/>
  <c r="J295" i="21"/>
  <c r="J334" i="28"/>
  <c r="I295" i="21"/>
  <c r="I295" i="22"/>
  <c r="K295" i="22"/>
  <c r="L334" i="28"/>
  <c r="K295" i="21"/>
  <c r="B295" i="22"/>
  <c r="B295" i="21"/>
  <c r="B334" i="28"/>
  <c r="G333" i="28"/>
  <c r="G294" i="22"/>
  <c r="G294" i="21"/>
  <c r="G294" i="23"/>
  <c r="C294" i="22"/>
  <c r="Z292" i="1"/>
  <c r="AW293" i="1"/>
  <c r="AE293" i="1"/>
  <c r="AN293" i="1" s="1"/>
  <c r="O294" i="19"/>
  <c r="J293" i="19"/>
  <c r="D294" i="23"/>
  <c r="C294" i="21"/>
  <c r="N294" i="19"/>
  <c r="F293" i="19"/>
  <c r="F294" i="23"/>
  <c r="BJ292" i="1"/>
  <c r="B294" i="23"/>
  <c r="C294" i="23"/>
  <c r="I294" i="23"/>
  <c r="H293" i="19"/>
  <c r="H294" i="22" s="1"/>
  <c r="AL293" i="1"/>
  <c r="AC292" i="1"/>
  <c r="AU293" i="1"/>
  <c r="H294" i="23"/>
  <c r="AJ293" i="1"/>
  <c r="AR293" i="1"/>
  <c r="BF292" i="1"/>
  <c r="BE292" i="1"/>
  <c r="E293" i="19"/>
  <c r="E333" i="28" s="1"/>
  <c r="BI292" i="1"/>
  <c r="BG292" i="1"/>
  <c r="BD292" i="1"/>
  <c r="D293" i="19"/>
  <c r="D294" i="22" s="1"/>
  <c r="BB292" i="1"/>
  <c r="L293" i="19"/>
  <c r="K294" i="21" s="1"/>
  <c r="R292" i="1"/>
  <c r="K293" i="19"/>
  <c r="J294" i="22" s="1"/>
  <c r="B293" i="19"/>
  <c r="AB292" i="1"/>
  <c r="BC292" i="1"/>
  <c r="BH292" i="1"/>
  <c r="AZ292" i="1"/>
  <c r="B291" i="1"/>
  <c r="C291" i="1"/>
  <c r="C292" i="19" s="1"/>
  <c r="C293" i="21" s="1"/>
  <c r="E291" i="1"/>
  <c r="D292" i="19" s="1"/>
  <c r="G291" i="1"/>
  <c r="AG292" i="1" s="1"/>
  <c r="H291" i="1"/>
  <c r="Q291" i="1" s="1"/>
  <c r="I291" i="1"/>
  <c r="G292" i="19" s="1"/>
  <c r="J291" i="1"/>
  <c r="M291" i="1"/>
  <c r="AJ292" i="1" s="1"/>
  <c r="N291" i="1"/>
  <c r="Z291" i="1" s="1"/>
  <c r="O291" i="1"/>
  <c r="AC291" i="1" s="1"/>
  <c r="B294" i="22" l="1"/>
  <c r="BA293" i="1"/>
  <c r="K294" i="22"/>
  <c r="B333" i="28"/>
  <c r="B294" i="21"/>
  <c r="F294" i="22"/>
  <c r="I294" i="22"/>
  <c r="M293" i="19"/>
  <c r="F294" i="21"/>
  <c r="C293" i="22"/>
  <c r="C332" i="28"/>
  <c r="F293" i="23"/>
  <c r="K333" i="28"/>
  <c r="D294" i="21"/>
  <c r="H294" i="21"/>
  <c r="J294" i="21"/>
  <c r="L333" i="28"/>
  <c r="E294" i="21"/>
  <c r="J333" i="28"/>
  <c r="D333" i="28"/>
  <c r="N333" i="28" s="1"/>
  <c r="E294" i="22"/>
  <c r="I294" i="21"/>
  <c r="AT292" i="1"/>
  <c r="O293" i="19"/>
  <c r="H333" i="28"/>
  <c r="N293" i="19"/>
  <c r="F333" i="28"/>
  <c r="I293" i="23"/>
  <c r="D332" i="28"/>
  <c r="B293" i="23"/>
  <c r="C293" i="23"/>
  <c r="D293" i="23"/>
  <c r="D293" i="22"/>
  <c r="D293" i="21"/>
  <c r="E293" i="23"/>
  <c r="AX292" i="1"/>
  <c r="H292" i="19"/>
  <c r="F292" i="23" s="1"/>
  <c r="AU292" i="1"/>
  <c r="AI292" i="1"/>
  <c r="AS292" i="1"/>
  <c r="AF292" i="1"/>
  <c r="AO292" i="1" s="1"/>
  <c r="B292" i="19"/>
  <c r="AE292" i="1"/>
  <c r="AA291" i="1"/>
  <c r="AV292" i="1"/>
  <c r="AK292" i="1"/>
  <c r="AR292" i="1"/>
  <c r="G293" i="21"/>
  <c r="AH292" i="1"/>
  <c r="AL292" i="1"/>
  <c r="G293" i="23"/>
  <c r="BI291" i="1"/>
  <c r="AW292" i="1"/>
  <c r="H293" i="23"/>
  <c r="G293" i="22"/>
  <c r="G332" i="28"/>
  <c r="AQ292" i="1"/>
  <c r="R291" i="1"/>
  <c r="BG291" i="1"/>
  <c r="BH291" i="1"/>
  <c r="C292" i="23"/>
  <c r="F292" i="19"/>
  <c r="E292" i="19"/>
  <c r="E332" i="28" s="1"/>
  <c r="K292" i="19"/>
  <c r="K332" i="28" s="1"/>
  <c r="BF291" i="1"/>
  <c r="BE291" i="1"/>
  <c r="BD291" i="1"/>
  <c r="L292" i="19"/>
  <c r="K293" i="21" s="1"/>
  <c r="BB291" i="1"/>
  <c r="BJ291" i="1"/>
  <c r="J292" i="19"/>
  <c r="E292" i="23"/>
  <c r="AB291" i="1"/>
  <c r="BC291" i="1"/>
  <c r="AZ291" i="1"/>
  <c r="M334" i="28"/>
  <c r="N334" i="28"/>
  <c r="M335" i="28"/>
  <c r="N335" i="28"/>
  <c r="M336" i="28"/>
  <c r="N336" i="28"/>
  <c r="B290" i="1"/>
  <c r="B291" i="19" s="1"/>
  <c r="C290" i="1"/>
  <c r="C291" i="19" s="1"/>
  <c r="C292" i="21" s="1"/>
  <c r="E290" i="1"/>
  <c r="G290" i="1"/>
  <c r="AG291" i="1" s="1"/>
  <c r="H290" i="1"/>
  <c r="F291" i="19" s="1"/>
  <c r="I290" i="1"/>
  <c r="G291" i="19" s="1"/>
  <c r="J290" i="1"/>
  <c r="AU291" i="1" s="1"/>
  <c r="M290" i="1"/>
  <c r="AV291" i="1" s="1"/>
  <c r="N290" i="1"/>
  <c r="AK291" i="1" s="1"/>
  <c r="O290" i="1"/>
  <c r="AC290" i="1" s="1"/>
  <c r="B293" i="22" l="1"/>
  <c r="N332" i="28"/>
  <c r="J293" i="22"/>
  <c r="B332" i="28"/>
  <c r="M332" i="28" s="1"/>
  <c r="M333" i="28"/>
  <c r="E293" i="21"/>
  <c r="E293" i="22"/>
  <c r="B292" i="23"/>
  <c r="G331" i="28"/>
  <c r="N292" i="19"/>
  <c r="B293" i="21"/>
  <c r="H332" i="28"/>
  <c r="H293" i="22"/>
  <c r="H293" i="21"/>
  <c r="L332" i="28"/>
  <c r="K293" i="22"/>
  <c r="J332" i="28"/>
  <c r="I293" i="21"/>
  <c r="I293" i="22"/>
  <c r="F332" i="28"/>
  <c r="F293" i="21"/>
  <c r="F293" i="22"/>
  <c r="BA292" i="1"/>
  <c r="AN292" i="1"/>
  <c r="J293" i="21"/>
  <c r="AZ290" i="1"/>
  <c r="AL291" i="1"/>
  <c r="AE291" i="1"/>
  <c r="M292" i="19"/>
  <c r="AI291" i="1"/>
  <c r="G292" i="21"/>
  <c r="B292" i="22"/>
  <c r="B292" i="21"/>
  <c r="B331" i="28"/>
  <c r="G292" i="22"/>
  <c r="AX291" i="1"/>
  <c r="Z290" i="1"/>
  <c r="AW291" i="1"/>
  <c r="I292" i="23"/>
  <c r="C292" i="22"/>
  <c r="D291" i="19"/>
  <c r="AF291" i="1"/>
  <c r="AO291" i="1" s="1"/>
  <c r="J291" i="19"/>
  <c r="AH291" i="1"/>
  <c r="H292" i="23"/>
  <c r="C331" i="28"/>
  <c r="K291" i="19"/>
  <c r="H291" i="19"/>
  <c r="AJ291" i="1"/>
  <c r="AQ291" i="1"/>
  <c r="AT291" i="1"/>
  <c r="O292" i="19"/>
  <c r="G292" i="23"/>
  <c r="AR291" i="1"/>
  <c r="AS291" i="1"/>
  <c r="BI290" i="1"/>
  <c r="F331" i="28"/>
  <c r="D292" i="23"/>
  <c r="F292" i="21"/>
  <c r="F292" i="22"/>
  <c r="E291" i="19"/>
  <c r="AB290" i="1"/>
  <c r="BG290" i="1"/>
  <c r="BJ290" i="1"/>
  <c r="L291" i="19"/>
  <c r="Q290" i="1"/>
  <c r="R290" i="1" s="1"/>
  <c r="BB290" i="1"/>
  <c r="BE290" i="1"/>
  <c r="BD290" i="1"/>
  <c r="BC290" i="1"/>
  <c r="AA290" i="1"/>
  <c r="BH290" i="1"/>
  <c r="BF290" i="1"/>
  <c r="B289" i="1"/>
  <c r="AQ290" i="1" s="1"/>
  <c r="C289" i="1"/>
  <c r="C290" i="19" s="1"/>
  <c r="C291" i="22" s="1"/>
  <c r="E289" i="1"/>
  <c r="G289" i="1"/>
  <c r="E290" i="19" s="1"/>
  <c r="H289" i="1"/>
  <c r="I289" i="1"/>
  <c r="J289" i="1"/>
  <c r="M289" i="1"/>
  <c r="AA289" i="1" s="1"/>
  <c r="N289" i="1"/>
  <c r="AW290" i="1" s="1"/>
  <c r="O289" i="1"/>
  <c r="AL290" i="1" s="1"/>
  <c r="I292" i="22" l="1"/>
  <c r="J292" i="21"/>
  <c r="E292" i="21"/>
  <c r="Z289" i="1"/>
  <c r="L331" i="28"/>
  <c r="E291" i="23"/>
  <c r="B291" i="23"/>
  <c r="F291" i="23"/>
  <c r="BH289" i="1"/>
  <c r="D291" i="23"/>
  <c r="G291" i="23"/>
  <c r="C291" i="23"/>
  <c r="K292" i="21"/>
  <c r="AJ290" i="1"/>
  <c r="H291" i="23"/>
  <c r="BJ289" i="1"/>
  <c r="AC289" i="1"/>
  <c r="H292" i="21"/>
  <c r="H292" i="22"/>
  <c r="H331" i="28"/>
  <c r="D292" i="22"/>
  <c r="D292" i="21"/>
  <c r="D331" i="28"/>
  <c r="E331" i="28"/>
  <c r="J292" i="22"/>
  <c r="J331" i="28"/>
  <c r="BA291" i="1"/>
  <c r="K292" i="22"/>
  <c r="O291" i="19"/>
  <c r="AN291" i="1"/>
  <c r="I292" i="21"/>
  <c r="E292" i="22"/>
  <c r="K331" i="28"/>
  <c r="AE290" i="1"/>
  <c r="N291" i="19"/>
  <c r="C291" i="21"/>
  <c r="Q289" i="1"/>
  <c r="R289" i="1" s="1"/>
  <c r="AH290" i="1"/>
  <c r="C330" i="28"/>
  <c r="AB289" i="1"/>
  <c r="AF290" i="1"/>
  <c r="AR290" i="1"/>
  <c r="AT290" i="1"/>
  <c r="BF289" i="1"/>
  <c r="J290" i="19"/>
  <c r="O290" i="19" s="1"/>
  <c r="AV290" i="1"/>
  <c r="K290" i="19"/>
  <c r="AG290" i="1"/>
  <c r="AS290" i="1"/>
  <c r="I291" i="23"/>
  <c r="L290" i="19"/>
  <c r="L330" i="28" s="1"/>
  <c r="AX290" i="1"/>
  <c r="AZ289" i="1"/>
  <c r="BI289" i="1"/>
  <c r="AU290" i="1"/>
  <c r="AI290" i="1"/>
  <c r="B290" i="19"/>
  <c r="AK290" i="1"/>
  <c r="E291" i="22"/>
  <c r="E291" i="21"/>
  <c r="E330" i="28"/>
  <c r="M291" i="19"/>
  <c r="BG289" i="1"/>
  <c r="G290" i="19"/>
  <c r="BE289" i="1"/>
  <c r="BB289" i="1"/>
  <c r="D290" i="19"/>
  <c r="H290" i="19"/>
  <c r="F290" i="19"/>
  <c r="BD289" i="1"/>
  <c r="BC289" i="1"/>
  <c r="B288" i="1"/>
  <c r="C288" i="1"/>
  <c r="C289" i="19" s="1"/>
  <c r="C328" i="28" s="1"/>
  <c r="E288" i="1"/>
  <c r="D289" i="19" s="1"/>
  <c r="G288" i="1"/>
  <c r="H288" i="1"/>
  <c r="Q288" i="1" s="1"/>
  <c r="I288" i="1"/>
  <c r="G289" i="19" s="1"/>
  <c r="J288" i="1"/>
  <c r="M288" i="1"/>
  <c r="N288" i="1"/>
  <c r="O288" i="1"/>
  <c r="L337" i="28" l="1"/>
  <c r="H290" i="23"/>
  <c r="G290" i="23"/>
  <c r="N331" i="28"/>
  <c r="M331" i="28"/>
  <c r="E337" i="28"/>
  <c r="AZ288" i="1"/>
  <c r="BH288" i="1"/>
  <c r="K291" i="21"/>
  <c r="G291" i="21"/>
  <c r="G330" i="28"/>
  <c r="G337" i="28" s="1"/>
  <c r="G291" i="22"/>
  <c r="K291" i="22"/>
  <c r="AO290" i="1"/>
  <c r="BA290" i="1"/>
  <c r="C290" i="22"/>
  <c r="F291" i="22"/>
  <c r="F291" i="21"/>
  <c r="F330" i="28"/>
  <c r="F337" i="28" s="1"/>
  <c r="J291" i="21"/>
  <c r="J291" i="22"/>
  <c r="K330" i="28"/>
  <c r="K337" i="28" s="1"/>
  <c r="C337" i="28"/>
  <c r="H330" i="28"/>
  <c r="H337" i="28" s="1"/>
  <c r="H291" i="21"/>
  <c r="H291" i="22"/>
  <c r="D291" i="22"/>
  <c r="D330" i="28"/>
  <c r="N330" i="28" s="1"/>
  <c r="D291" i="21"/>
  <c r="J330" i="28"/>
  <c r="J337" i="28" s="1"/>
  <c r="I291" i="22"/>
  <c r="I291" i="21"/>
  <c r="BB288" i="1"/>
  <c r="C290" i="21"/>
  <c r="B330" i="28"/>
  <c r="B337" i="28" s="1"/>
  <c r="B291" i="21"/>
  <c r="B291" i="22"/>
  <c r="AN290" i="1"/>
  <c r="D290" i="23"/>
  <c r="L289" i="19"/>
  <c r="I289" i="23" s="1"/>
  <c r="AL289" i="1"/>
  <c r="AX289" i="1"/>
  <c r="N290" i="19"/>
  <c r="F290" i="23"/>
  <c r="B289" i="19"/>
  <c r="AQ289" i="1"/>
  <c r="AE289" i="1"/>
  <c r="E289" i="19"/>
  <c r="AG289" i="1"/>
  <c r="AS289" i="1"/>
  <c r="AH289" i="1"/>
  <c r="AB288" i="1"/>
  <c r="K289" i="19"/>
  <c r="AW289" i="1"/>
  <c r="AK289" i="1"/>
  <c r="BF288" i="1"/>
  <c r="BJ288" i="1"/>
  <c r="AJ289" i="1"/>
  <c r="AV289" i="1"/>
  <c r="F289" i="19"/>
  <c r="D289" i="23" s="1"/>
  <c r="D328" i="28"/>
  <c r="B290" i="23"/>
  <c r="D290" i="22"/>
  <c r="C290" i="23"/>
  <c r="D290" i="21"/>
  <c r="M290" i="19"/>
  <c r="G290" i="21"/>
  <c r="G328" i="28"/>
  <c r="E290" i="23"/>
  <c r="G290" i="22"/>
  <c r="BE288" i="1"/>
  <c r="BI288" i="1"/>
  <c r="AI289" i="1"/>
  <c r="AR289" i="1"/>
  <c r="AT289" i="1"/>
  <c r="BD288" i="1"/>
  <c r="AU289" i="1"/>
  <c r="I290" i="23"/>
  <c r="AF289" i="1"/>
  <c r="E289" i="23"/>
  <c r="C289" i="23"/>
  <c r="R288" i="1"/>
  <c r="J289" i="19"/>
  <c r="H289" i="19"/>
  <c r="H290" i="21" s="1"/>
  <c r="AC288" i="1"/>
  <c r="Z288" i="1"/>
  <c r="BG288" i="1"/>
  <c r="BC288" i="1"/>
  <c r="AA288" i="1"/>
  <c r="B287" i="1"/>
  <c r="C287" i="1"/>
  <c r="C288" i="19" s="1"/>
  <c r="C327" i="28" s="1"/>
  <c r="E287" i="1"/>
  <c r="G287" i="1"/>
  <c r="H287" i="1"/>
  <c r="AH288" i="1" s="1"/>
  <c r="I287" i="1"/>
  <c r="G288" i="19" s="1"/>
  <c r="G289" i="21" s="1"/>
  <c r="J287" i="1"/>
  <c r="AU288" i="1" s="1"/>
  <c r="M287" i="1"/>
  <c r="AJ288" i="1" s="1"/>
  <c r="N287" i="1"/>
  <c r="O287" i="1"/>
  <c r="AC287" i="1" s="1"/>
  <c r="B289" i="23" l="1"/>
  <c r="M289" i="19"/>
  <c r="D337" i="28"/>
  <c r="M330" i="28"/>
  <c r="H290" i="22"/>
  <c r="K290" i="22"/>
  <c r="K290" i="21"/>
  <c r="L328" i="28"/>
  <c r="I290" i="22"/>
  <c r="I290" i="21"/>
  <c r="J328" i="28"/>
  <c r="F290" i="21"/>
  <c r="H328" i="28"/>
  <c r="F290" i="22"/>
  <c r="J290" i="22"/>
  <c r="J290" i="21"/>
  <c r="K328" i="28"/>
  <c r="H289" i="23"/>
  <c r="BA289" i="1"/>
  <c r="AO289" i="1"/>
  <c r="F328" i="28"/>
  <c r="B328" i="28"/>
  <c r="B290" i="22"/>
  <c r="B290" i="21"/>
  <c r="E328" i="28"/>
  <c r="E290" i="22"/>
  <c r="E290" i="21"/>
  <c r="AN289" i="1"/>
  <c r="Z287" i="1"/>
  <c r="AK288" i="1"/>
  <c r="AW288" i="1"/>
  <c r="N289" i="19"/>
  <c r="F289" i="23"/>
  <c r="C289" i="21"/>
  <c r="J288" i="19"/>
  <c r="J327" i="28" s="1"/>
  <c r="AV288" i="1"/>
  <c r="H288" i="19"/>
  <c r="G289" i="23"/>
  <c r="C289" i="22"/>
  <c r="G289" i="22"/>
  <c r="AL288" i="1"/>
  <c r="O289" i="19"/>
  <c r="G327" i="28"/>
  <c r="B288" i="19"/>
  <c r="AE288" i="1"/>
  <c r="AQ288" i="1"/>
  <c r="BI287" i="1"/>
  <c r="BG287" i="1"/>
  <c r="Q287" i="1"/>
  <c r="R287" i="1" s="1"/>
  <c r="AT288" i="1"/>
  <c r="BF287" i="1"/>
  <c r="AS288" i="1"/>
  <c r="AG288" i="1"/>
  <c r="AI288" i="1"/>
  <c r="AX288" i="1"/>
  <c r="AA287" i="1"/>
  <c r="D288" i="19"/>
  <c r="AF288" i="1"/>
  <c r="AR288" i="1"/>
  <c r="F288" i="19"/>
  <c r="E288" i="19"/>
  <c r="M288" i="19" s="1"/>
  <c r="BC287" i="1"/>
  <c r="L288" i="19"/>
  <c r="BE287" i="1"/>
  <c r="K288" i="19"/>
  <c r="BD287" i="1"/>
  <c r="BJ287" i="1"/>
  <c r="BH287" i="1"/>
  <c r="AB287" i="1"/>
  <c r="BB287" i="1"/>
  <c r="AZ287" i="1"/>
  <c r="B286" i="1"/>
  <c r="AQ287" i="1" s="1"/>
  <c r="C286" i="1"/>
  <c r="C287" i="19" s="1"/>
  <c r="C288" i="21" s="1"/>
  <c r="E286" i="1"/>
  <c r="AF287" i="1" s="1"/>
  <c r="AO287" i="1" s="1"/>
  <c r="G286" i="1"/>
  <c r="E287" i="19" s="1"/>
  <c r="H286" i="1"/>
  <c r="Q286" i="1" s="1"/>
  <c r="I286" i="1"/>
  <c r="G287" i="19" s="1"/>
  <c r="G326" i="28" s="1"/>
  <c r="J286" i="1"/>
  <c r="M286" i="1"/>
  <c r="N286" i="1"/>
  <c r="K287" i="19" s="1"/>
  <c r="O286" i="1"/>
  <c r="L287" i="19" s="1"/>
  <c r="I289" i="22" l="1"/>
  <c r="I289" i="21"/>
  <c r="H327" i="28"/>
  <c r="N337" i="28"/>
  <c r="M337" i="28"/>
  <c r="AN288" i="1"/>
  <c r="AO288" i="1"/>
  <c r="BA288" i="1"/>
  <c r="B289" i="22"/>
  <c r="B327" i="28"/>
  <c r="B289" i="21"/>
  <c r="H289" i="21"/>
  <c r="L327" i="28"/>
  <c r="K289" i="22"/>
  <c r="K289" i="21"/>
  <c r="B288" i="23"/>
  <c r="D289" i="22"/>
  <c r="D289" i="21"/>
  <c r="D327" i="28"/>
  <c r="F288" i="23"/>
  <c r="F327" i="28"/>
  <c r="F289" i="22"/>
  <c r="F289" i="21"/>
  <c r="H289" i="22"/>
  <c r="J289" i="22"/>
  <c r="J289" i="21"/>
  <c r="K327" i="28"/>
  <c r="G288" i="23"/>
  <c r="N288" i="19"/>
  <c r="E289" i="21"/>
  <c r="E327" i="28"/>
  <c r="E289" i="22"/>
  <c r="AK287" i="1"/>
  <c r="AX287" i="1"/>
  <c r="E288" i="23"/>
  <c r="C288" i="23"/>
  <c r="C326" i="28"/>
  <c r="G288" i="21"/>
  <c r="AR287" i="1"/>
  <c r="AL287" i="1"/>
  <c r="H288" i="23"/>
  <c r="J288" i="22"/>
  <c r="J288" i="21"/>
  <c r="K326" i="28"/>
  <c r="E326" i="28"/>
  <c r="E288" i="22"/>
  <c r="E288" i="21"/>
  <c r="AG287" i="1"/>
  <c r="D288" i="23"/>
  <c r="AH287" i="1"/>
  <c r="AS287" i="1"/>
  <c r="G288" i="22"/>
  <c r="B287" i="19"/>
  <c r="AE287" i="1"/>
  <c r="AN287" i="1" s="1"/>
  <c r="BJ286" i="1"/>
  <c r="AV287" i="1"/>
  <c r="AJ287" i="1"/>
  <c r="AI287" i="1"/>
  <c r="AU287" i="1"/>
  <c r="K288" i="21"/>
  <c r="I288" i="23"/>
  <c r="K288" i="22"/>
  <c r="L326" i="28"/>
  <c r="O288" i="19"/>
  <c r="C288" i="22"/>
  <c r="AW287" i="1"/>
  <c r="AT287" i="1"/>
  <c r="BI286" i="1"/>
  <c r="BH286" i="1"/>
  <c r="BF286" i="1"/>
  <c r="AB286" i="1"/>
  <c r="AZ286" i="1"/>
  <c r="Z286" i="1"/>
  <c r="H287" i="19"/>
  <c r="D287" i="19"/>
  <c r="R286" i="1"/>
  <c r="BB286" i="1"/>
  <c r="AC286" i="1"/>
  <c r="BG286" i="1"/>
  <c r="J287" i="19"/>
  <c r="BE286" i="1"/>
  <c r="BD286" i="1"/>
  <c r="F287" i="19"/>
  <c r="F326" i="28" s="1"/>
  <c r="M287" i="19"/>
  <c r="BC286" i="1"/>
  <c r="AA286" i="1"/>
  <c r="B285" i="1"/>
  <c r="C285" i="1"/>
  <c r="C286" i="19" s="1"/>
  <c r="C287" i="22" s="1"/>
  <c r="E285" i="1"/>
  <c r="D286" i="19" s="1"/>
  <c r="G285" i="1"/>
  <c r="H285" i="1"/>
  <c r="I285" i="1"/>
  <c r="G286" i="19" s="1"/>
  <c r="G325" i="28" s="1"/>
  <c r="J285" i="1"/>
  <c r="M285" i="1"/>
  <c r="N285" i="1"/>
  <c r="O285" i="1"/>
  <c r="AL286" i="1" s="1"/>
  <c r="F288" i="21" l="1"/>
  <c r="F288" i="22"/>
  <c r="I287" i="23"/>
  <c r="D326" i="28"/>
  <c r="N326" i="28" s="1"/>
  <c r="D288" i="22"/>
  <c r="D288" i="21"/>
  <c r="BA287" i="1"/>
  <c r="B288" i="21"/>
  <c r="B326" i="28"/>
  <c r="B288" i="22"/>
  <c r="N287" i="19"/>
  <c r="H288" i="21"/>
  <c r="H326" i="28"/>
  <c r="H288" i="22"/>
  <c r="I288" i="22"/>
  <c r="J326" i="28"/>
  <c r="I288" i="21"/>
  <c r="L286" i="19"/>
  <c r="K287" i="21" s="1"/>
  <c r="AR286" i="1"/>
  <c r="C287" i="21"/>
  <c r="G287" i="22"/>
  <c r="AF286" i="1"/>
  <c r="AO286" i="1" s="1"/>
  <c r="BG285" i="1"/>
  <c r="C325" i="28"/>
  <c r="B286" i="19"/>
  <c r="AE286" i="1"/>
  <c r="AQ286" i="1"/>
  <c r="H286" i="19"/>
  <c r="AU286" i="1"/>
  <c r="E287" i="23"/>
  <c r="F287" i="23"/>
  <c r="G287" i="21"/>
  <c r="AI286" i="1"/>
  <c r="D287" i="23"/>
  <c r="BJ285" i="1"/>
  <c r="AV286" i="1"/>
  <c r="BF285" i="1"/>
  <c r="AK286" i="1"/>
  <c r="AW286" i="1"/>
  <c r="E286" i="19"/>
  <c r="AG286" i="1"/>
  <c r="AS286" i="1"/>
  <c r="AC285" i="1"/>
  <c r="Q285" i="1"/>
  <c r="R285" i="1" s="1"/>
  <c r="AH286" i="1"/>
  <c r="AT286" i="1"/>
  <c r="G287" i="23"/>
  <c r="O287" i="19"/>
  <c r="D325" i="28"/>
  <c r="B287" i="23"/>
  <c r="C287" i="23"/>
  <c r="D287" i="22"/>
  <c r="D287" i="21"/>
  <c r="BB285" i="1"/>
  <c r="AJ286" i="1"/>
  <c r="AX286" i="1"/>
  <c r="H287" i="23"/>
  <c r="K286" i="19"/>
  <c r="H286" i="23" s="1"/>
  <c r="AZ285" i="1"/>
  <c r="Z285" i="1"/>
  <c r="C286" i="23"/>
  <c r="E286" i="23"/>
  <c r="BD285" i="1"/>
  <c r="BH285" i="1"/>
  <c r="J286" i="19"/>
  <c r="I287" i="22" s="1"/>
  <c r="AB285" i="1"/>
  <c r="F286" i="19"/>
  <c r="F287" i="22" s="1"/>
  <c r="BE285" i="1"/>
  <c r="BC285" i="1"/>
  <c r="AA285" i="1"/>
  <c r="BI285" i="1"/>
  <c r="M327" i="28"/>
  <c r="N327" i="28"/>
  <c r="M328" i="28"/>
  <c r="B284" i="1"/>
  <c r="C284" i="1"/>
  <c r="C285" i="19" s="1"/>
  <c r="C324" i="28" s="1"/>
  <c r="E284" i="1"/>
  <c r="G284" i="1"/>
  <c r="AS285" i="1" s="1"/>
  <c r="H284" i="1"/>
  <c r="F285" i="19" s="1"/>
  <c r="I284" i="1"/>
  <c r="G285" i="19" s="1"/>
  <c r="G324" i="28" s="1"/>
  <c r="J284" i="1"/>
  <c r="M284" i="1"/>
  <c r="J285" i="19" s="1"/>
  <c r="N284" i="1"/>
  <c r="O284" i="1"/>
  <c r="M326" i="28" l="1"/>
  <c r="I286" i="23"/>
  <c r="M286" i="19"/>
  <c r="L325" i="28"/>
  <c r="K287" i="22"/>
  <c r="F286" i="23"/>
  <c r="N325" i="28"/>
  <c r="AJ285" i="1"/>
  <c r="N286" i="19"/>
  <c r="AN286" i="1"/>
  <c r="I287" i="21"/>
  <c r="J325" i="28"/>
  <c r="B287" i="21"/>
  <c r="B325" i="28"/>
  <c r="M325" i="28" s="1"/>
  <c r="B287" i="22"/>
  <c r="B286" i="23"/>
  <c r="E287" i="21"/>
  <c r="E325" i="28"/>
  <c r="E287" i="22"/>
  <c r="F287" i="21"/>
  <c r="F325" i="28"/>
  <c r="H325" i="28"/>
  <c r="H287" i="22"/>
  <c r="H287" i="21"/>
  <c r="J287" i="22"/>
  <c r="J287" i="21"/>
  <c r="K325" i="28"/>
  <c r="BA286" i="1"/>
  <c r="BH284" i="1"/>
  <c r="G286" i="21"/>
  <c r="AH285" i="1"/>
  <c r="AT285" i="1"/>
  <c r="AB284" i="1"/>
  <c r="AA284" i="1"/>
  <c r="Q284" i="1"/>
  <c r="R284" i="1" s="1"/>
  <c r="AV285" i="1"/>
  <c r="AC284" i="1"/>
  <c r="AL285" i="1"/>
  <c r="AX285" i="1"/>
  <c r="Z284" i="1"/>
  <c r="AK285" i="1"/>
  <c r="AW285" i="1"/>
  <c r="B285" i="19"/>
  <c r="AQ285" i="1"/>
  <c r="AE285" i="1"/>
  <c r="O286" i="19"/>
  <c r="I286" i="22"/>
  <c r="I286" i="21"/>
  <c r="J324" i="28"/>
  <c r="G286" i="23"/>
  <c r="BJ284" i="1"/>
  <c r="BI284" i="1"/>
  <c r="AU285" i="1"/>
  <c r="AZ284" i="1"/>
  <c r="C286" i="22"/>
  <c r="C286" i="21"/>
  <c r="F324" i="28"/>
  <c r="D286" i="23"/>
  <c r="F286" i="22"/>
  <c r="F286" i="21"/>
  <c r="G286" i="22"/>
  <c r="E285" i="19"/>
  <c r="O285" i="19" s="1"/>
  <c r="AG285" i="1"/>
  <c r="AI285" i="1"/>
  <c r="D285" i="19"/>
  <c r="D285" i="23" s="1"/>
  <c r="AF285" i="1"/>
  <c r="AR285" i="1"/>
  <c r="L285" i="19"/>
  <c r="K285" i="19"/>
  <c r="H285" i="19"/>
  <c r="N328" i="28"/>
  <c r="BE284" i="1"/>
  <c r="BF284" i="1"/>
  <c r="BD284" i="1"/>
  <c r="BC284" i="1"/>
  <c r="BG284" i="1"/>
  <c r="BB284" i="1"/>
  <c r="B283" i="1"/>
  <c r="C283" i="1"/>
  <c r="C284" i="19" s="1"/>
  <c r="C285" i="22" s="1"/>
  <c r="E283" i="1"/>
  <c r="D284" i="19" s="1"/>
  <c r="G283" i="1"/>
  <c r="H283" i="1"/>
  <c r="Q283" i="1" s="1"/>
  <c r="I283" i="1"/>
  <c r="J283" i="1"/>
  <c r="AU284" i="1" s="1"/>
  <c r="M283" i="1"/>
  <c r="N283" i="1"/>
  <c r="O283" i="1"/>
  <c r="AL284" i="1" s="1"/>
  <c r="C285" i="23" l="1"/>
  <c r="M285" i="19"/>
  <c r="E285" i="23"/>
  <c r="B285" i="23"/>
  <c r="AC283" i="1"/>
  <c r="G285" i="23"/>
  <c r="AN285" i="1"/>
  <c r="AO285" i="1"/>
  <c r="BA285" i="1"/>
  <c r="H324" i="28"/>
  <c r="H286" i="21"/>
  <c r="H286" i="22"/>
  <c r="D324" i="28"/>
  <c r="D286" i="22"/>
  <c r="D286" i="21"/>
  <c r="B286" i="21"/>
  <c r="B324" i="28"/>
  <c r="B286" i="22"/>
  <c r="J286" i="21"/>
  <c r="K324" i="28"/>
  <c r="J286" i="22"/>
  <c r="E286" i="22"/>
  <c r="E324" i="28"/>
  <c r="E286" i="21"/>
  <c r="BG283" i="1"/>
  <c r="K286" i="21"/>
  <c r="L324" i="28"/>
  <c r="K286" i="22"/>
  <c r="AI284" i="1"/>
  <c r="BI283" i="1"/>
  <c r="D285" i="21"/>
  <c r="D323" i="28"/>
  <c r="D285" i="22"/>
  <c r="AF284" i="1"/>
  <c r="AO284" i="1" s="1"/>
  <c r="AX284" i="1"/>
  <c r="F285" i="23"/>
  <c r="N285" i="19"/>
  <c r="I285" i="23"/>
  <c r="AB283" i="1"/>
  <c r="BF283" i="1"/>
  <c r="AR284" i="1"/>
  <c r="BE283" i="1"/>
  <c r="BJ283" i="1"/>
  <c r="AV284" i="1"/>
  <c r="AJ284" i="1"/>
  <c r="L284" i="19"/>
  <c r="K285" i="21" s="1"/>
  <c r="C323" i="28"/>
  <c r="AS284" i="1"/>
  <c r="AG284" i="1"/>
  <c r="AK284" i="1"/>
  <c r="AW284" i="1"/>
  <c r="BD283" i="1"/>
  <c r="J284" i="19"/>
  <c r="H285" i="23"/>
  <c r="C285" i="21"/>
  <c r="F284" i="19"/>
  <c r="AT284" i="1"/>
  <c r="AH284" i="1"/>
  <c r="AZ283" i="1"/>
  <c r="AQ284" i="1"/>
  <c r="AE284" i="1"/>
  <c r="BC283" i="1"/>
  <c r="BB283" i="1"/>
  <c r="BH283" i="1"/>
  <c r="K284" i="19"/>
  <c r="K323" i="28" s="1"/>
  <c r="B284" i="19"/>
  <c r="H284" i="19"/>
  <c r="H285" i="22" s="1"/>
  <c r="Z283" i="1"/>
  <c r="G284" i="19"/>
  <c r="R283" i="1"/>
  <c r="E284" i="19"/>
  <c r="C284" i="23"/>
  <c r="AA283" i="1"/>
  <c r="B282" i="1"/>
  <c r="B283" i="19" s="1"/>
  <c r="C282" i="1"/>
  <c r="C283" i="19" s="1"/>
  <c r="C284" i="21" s="1"/>
  <c r="E282" i="1"/>
  <c r="G282" i="1"/>
  <c r="E283" i="19" s="1"/>
  <c r="H282" i="1"/>
  <c r="I282" i="1"/>
  <c r="J282" i="1"/>
  <c r="AI283" i="1" s="1"/>
  <c r="M282" i="1"/>
  <c r="N282" i="1"/>
  <c r="O282" i="1"/>
  <c r="AN284" i="1" l="1"/>
  <c r="I284" i="23"/>
  <c r="N324" i="28"/>
  <c r="M324" i="28"/>
  <c r="L323" i="28"/>
  <c r="AG283" i="1"/>
  <c r="BJ282" i="1"/>
  <c r="J285" i="22"/>
  <c r="BA284" i="1"/>
  <c r="J285" i="21"/>
  <c r="C322" i="28"/>
  <c r="C329" i="28" s="1"/>
  <c r="AQ283" i="1"/>
  <c r="H323" i="28"/>
  <c r="N323" i="28"/>
  <c r="F285" i="22"/>
  <c r="F285" i="21"/>
  <c r="F323" i="28"/>
  <c r="D284" i="23"/>
  <c r="O284" i="19"/>
  <c r="E322" i="28"/>
  <c r="E323" i="28"/>
  <c r="E285" i="22"/>
  <c r="E285" i="21"/>
  <c r="B322" i="28"/>
  <c r="B323" i="28"/>
  <c r="M323" i="28" s="1"/>
  <c r="B285" i="22"/>
  <c r="B285" i="21"/>
  <c r="H285" i="21"/>
  <c r="G285" i="22"/>
  <c r="G285" i="21"/>
  <c r="G323" i="28"/>
  <c r="AJ283" i="1"/>
  <c r="G284" i="23"/>
  <c r="I285" i="21"/>
  <c r="J323" i="28"/>
  <c r="I285" i="22"/>
  <c r="K285" i="22"/>
  <c r="C284" i="22"/>
  <c r="AV283" i="1"/>
  <c r="N284" i="19"/>
  <c r="F284" i="23"/>
  <c r="BG282" i="1"/>
  <c r="AR283" i="1"/>
  <c r="AF283" i="1"/>
  <c r="AC282" i="1"/>
  <c r="AX283" i="1"/>
  <c r="AL283" i="1"/>
  <c r="M284" i="19"/>
  <c r="E284" i="23"/>
  <c r="B284" i="21"/>
  <c r="B284" i="22"/>
  <c r="Q282" i="1"/>
  <c r="R282" i="1" s="1"/>
  <c r="AH283" i="1"/>
  <c r="AT283" i="1"/>
  <c r="Z282" i="1"/>
  <c r="AW283" i="1"/>
  <c r="E284" i="21"/>
  <c r="E284" i="22"/>
  <c r="H284" i="23"/>
  <c r="K283" i="19"/>
  <c r="J284" i="21" s="1"/>
  <c r="B284" i="23"/>
  <c r="BB282" i="1"/>
  <c r="BD282" i="1"/>
  <c r="AU283" i="1"/>
  <c r="AS283" i="1"/>
  <c r="AE283" i="1"/>
  <c r="BH282" i="1"/>
  <c r="AK283" i="1"/>
  <c r="L283" i="19"/>
  <c r="L322" i="28" s="1"/>
  <c r="D283" i="19"/>
  <c r="C283" i="23" s="1"/>
  <c r="BF282" i="1"/>
  <c r="BI282" i="1"/>
  <c r="J283" i="19"/>
  <c r="J322" i="28" s="1"/>
  <c r="BE282" i="1"/>
  <c r="AA282" i="1"/>
  <c r="H283" i="19"/>
  <c r="H284" i="21" s="1"/>
  <c r="G283" i="19"/>
  <c r="G284" i="21" s="1"/>
  <c r="BC282" i="1"/>
  <c r="F283" i="19"/>
  <c r="F322" i="28" s="1"/>
  <c r="AB282" i="1"/>
  <c r="AZ282" i="1"/>
  <c r="B281" i="1"/>
  <c r="C281" i="1"/>
  <c r="C282" i="19" s="1"/>
  <c r="C320" i="28" s="1"/>
  <c r="E281" i="1"/>
  <c r="G281" i="1"/>
  <c r="E282" i="19" s="1"/>
  <c r="H281" i="1"/>
  <c r="AH282" i="1" s="1"/>
  <c r="I281" i="1"/>
  <c r="G282" i="19" s="1"/>
  <c r="J281" i="1"/>
  <c r="AI282" i="1" s="1"/>
  <c r="M281" i="1"/>
  <c r="AA281" i="1" s="1"/>
  <c r="N281" i="1"/>
  <c r="AK282" i="1" s="1"/>
  <c r="O281" i="1"/>
  <c r="L329" i="28" l="1"/>
  <c r="B329" i="28"/>
  <c r="F329" i="28"/>
  <c r="J329" i="28"/>
  <c r="G322" i="28"/>
  <c r="G329" i="28" s="1"/>
  <c r="B283" i="23"/>
  <c r="D322" i="28"/>
  <c r="E329" i="28"/>
  <c r="K322" i="28"/>
  <c r="K329" i="28" s="1"/>
  <c r="H322" i="28"/>
  <c r="H329" i="28" s="1"/>
  <c r="H283" i="23"/>
  <c r="J284" i="22"/>
  <c r="I284" i="22"/>
  <c r="I284" i="21"/>
  <c r="G284" i="22"/>
  <c r="H284" i="22"/>
  <c r="D284" i="21"/>
  <c r="D284" i="22"/>
  <c r="I283" i="23"/>
  <c r="K284" i="22"/>
  <c r="K284" i="21"/>
  <c r="F284" i="22"/>
  <c r="F284" i="21"/>
  <c r="AN283" i="1"/>
  <c r="BA283" i="1"/>
  <c r="AO283" i="1"/>
  <c r="Q281" i="1"/>
  <c r="R281" i="1" s="1"/>
  <c r="C283" i="21"/>
  <c r="BH281" i="1"/>
  <c r="L282" i="19"/>
  <c r="AX282" i="1"/>
  <c r="AR282" i="1"/>
  <c r="AF282" i="1"/>
  <c r="Z281" i="1"/>
  <c r="AW282" i="1"/>
  <c r="B282" i="19"/>
  <c r="AE282" i="1"/>
  <c r="AL282" i="1"/>
  <c r="E283" i="22"/>
  <c r="C283" i="22"/>
  <c r="D282" i="19"/>
  <c r="E282" i="23" s="1"/>
  <c r="AJ282" i="1"/>
  <c r="AT282" i="1"/>
  <c r="O283" i="19"/>
  <c r="G283" i="23"/>
  <c r="E320" i="28"/>
  <c r="G283" i="22"/>
  <c r="G283" i="21"/>
  <c r="G320" i="28"/>
  <c r="E283" i="23"/>
  <c r="M283" i="19"/>
  <c r="E283" i="21"/>
  <c r="D283" i="23"/>
  <c r="AU282" i="1"/>
  <c r="N283" i="19"/>
  <c r="F283" i="23"/>
  <c r="AS282" i="1"/>
  <c r="AG282" i="1"/>
  <c r="AQ282" i="1"/>
  <c r="AV282" i="1"/>
  <c r="M282" i="19"/>
  <c r="BJ281" i="1"/>
  <c r="K282" i="19"/>
  <c r="BI281" i="1"/>
  <c r="J282" i="19"/>
  <c r="H282" i="19"/>
  <c r="F282" i="19"/>
  <c r="BE281" i="1"/>
  <c r="AZ281" i="1"/>
  <c r="BG281" i="1"/>
  <c r="AC281" i="1"/>
  <c r="BD281" i="1"/>
  <c r="AB281" i="1"/>
  <c r="BC281" i="1"/>
  <c r="BF281" i="1"/>
  <c r="BB281" i="1"/>
  <c r="B280" i="1"/>
  <c r="C280" i="1"/>
  <c r="C281" i="19" s="1"/>
  <c r="E280" i="1"/>
  <c r="D281" i="19" s="1"/>
  <c r="G280" i="1"/>
  <c r="H280" i="1"/>
  <c r="AH281" i="1" s="1"/>
  <c r="I280" i="1"/>
  <c r="J280" i="1"/>
  <c r="AU281" i="1" s="1"/>
  <c r="M280" i="1"/>
  <c r="AV281" i="1" s="1"/>
  <c r="N280" i="1"/>
  <c r="AW281" i="1" s="1"/>
  <c r="O280" i="1"/>
  <c r="AC280" i="1" s="1"/>
  <c r="D329" i="28" l="1"/>
  <c r="M322" i="28"/>
  <c r="N322" i="28"/>
  <c r="AJ281" i="1"/>
  <c r="D319" i="28"/>
  <c r="AB280" i="1"/>
  <c r="L320" i="28"/>
  <c r="K283" i="22"/>
  <c r="K283" i="21"/>
  <c r="I283" i="22"/>
  <c r="AN282" i="1"/>
  <c r="C282" i="23"/>
  <c r="H283" i="22"/>
  <c r="F320" i="28"/>
  <c r="B320" i="28"/>
  <c r="B283" i="22"/>
  <c r="B283" i="21"/>
  <c r="F283" i="22"/>
  <c r="AI281" i="1"/>
  <c r="I282" i="23"/>
  <c r="H320" i="28"/>
  <c r="F283" i="21"/>
  <c r="BA282" i="1"/>
  <c r="AO282" i="1"/>
  <c r="AT281" i="1"/>
  <c r="AX281" i="1"/>
  <c r="J320" i="28"/>
  <c r="H283" i="21"/>
  <c r="D320" i="28"/>
  <c r="D283" i="21"/>
  <c r="D283" i="22"/>
  <c r="BF280" i="1"/>
  <c r="B282" i="23"/>
  <c r="K320" i="28"/>
  <c r="J283" i="22"/>
  <c r="J283" i="21"/>
  <c r="I283" i="21"/>
  <c r="C319" i="28"/>
  <c r="C282" i="22"/>
  <c r="C282" i="21"/>
  <c r="D282" i="22"/>
  <c r="D282" i="23"/>
  <c r="AF281" i="1"/>
  <c r="AO281" i="1" s="1"/>
  <c r="AL281" i="1"/>
  <c r="N282" i="19"/>
  <c r="F282" i="23"/>
  <c r="D282" i="21"/>
  <c r="H282" i="23"/>
  <c r="L281" i="19"/>
  <c r="I281" i="23" s="1"/>
  <c r="K281" i="19"/>
  <c r="J282" i="22" s="1"/>
  <c r="AS281" i="1"/>
  <c r="AG281" i="1"/>
  <c r="BI280" i="1"/>
  <c r="BH280" i="1"/>
  <c r="AE281" i="1"/>
  <c r="AQ281" i="1"/>
  <c r="AR281" i="1"/>
  <c r="BJ280" i="1"/>
  <c r="BG280" i="1"/>
  <c r="BB280" i="1"/>
  <c r="B281" i="19"/>
  <c r="AK281" i="1"/>
  <c r="O282" i="19"/>
  <c r="G282" i="23"/>
  <c r="C281" i="23"/>
  <c r="J281" i="19"/>
  <c r="J319" i="28" s="1"/>
  <c r="G281" i="19"/>
  <c r="BD280" i="1"/>
  <c r="Q280" i="1"/>
  <c r="R280" i="1" s="1"/>
  <c r="F281" i="19"/>
  <c r="F319" i="28" s="1"/>
  <c r="BC280" i="1"/>
  <c r="E281" i="19"/>
  <c r="H281" i="19"/>
  <c r="H282" i="21" s="1"/>
  <c r="BE280" i="1"/>
  <c r="AA280" i="1"/>
  <c r="Z280" i="1"/>
  <c r="AZ280" i="1"/>
  <c r="B281" i="23" l="1"/>
  <c r="N329" i="28"/>
  <c r="M329" i="28"/>
  <c r="BA281" i="1"/>
  <c r="AN281" i="1"/>
  <c r="I282" i="22"/>
  <c r="F282" i="21"/>
  <c r="F282" i="22"/>
  <c r="H281" i="23"/>
  <c r="H282" i="22"/>
  <c r="G282" i="22"/>
  <c r="G282" i="21"/>
  <c r="G319" i="28"/>
  <c r="K282" i="22"/>
  <c r="K282" i="21"/>
  <c r="L319" i="28"/>
  <c r="H319" i="28"/>
  <c r="K319" i="28"/>
  <c r="E319" i="28"/>
  <c r="E282" i="22"/>
  <c r="E282" i="21"/>
  <c r="I282" i="21"/>
  <c r="J282" i="21"/>
  <c r="B282" i="21"/>
  <c r="B319" i="28"/>
  <c r="B282" i="22"/>
  <c r="M281" i="19"/>
  <c r="E281" i="23"/>
  <c r="D281" i="23"/>
  <c r="O281" i="19"/>
  <c r="G281" i="23"/>
  <c r="N281" i="19"/>
  <c r="F281" i="23"/>
  <c r="B279" i="1"/>
  <c r="C279" i="1"/>
  <c r="C280" i="19" s="1"/>
  <c r="E279" i="1"/>
  <c r="G279" i="1"/>
  <c r="E280" i="19" s="1"/>
  <c r="E281" i="22" s="1"/>
  <c r="H279" i="1"/>
  <c r="F280" i="19" s="1"/>
  <c r="F281" i="22" s="1"/>
  <c r="I279" i="1"/>
  <c r="J279" i="1"/>
  <c r="H280" i="19" s="1"/>
  <c r="M279" i="1"/>
  <c r="N279" i="1"/>
  <c r="O279" i="1"/>
  <c r="AC279" i="1" s="1"/>
  <c r="BH279" i="1" l="1"/>
  <c r="E281" i="21"/>
  <c r="E318" i="28"/>
  <c r="G280" i="19"/>
  <c r="M280" i="19" s="1"/>
  <c r="AA279" i="1"/>
  <c r="AJ280" i="1"/>
  <c r="AV280" i="1"/>
  <c r="F318" i="28"/>
  <c r="BI279" i="1"/>
  <c r="AU280" i="1"/>
  <c r="AI280" i="1"/>
  <c r="F281" i="21"/>
  <c r="Z279" i="1"/>
  <c r="AW280" i="1"/>
  <c r="AK280" i="1"/>
  <c r="AG280" i="1"/>
  <c r="AS280" i="1"/>
  <c r="H281" i="22"/>
  <c r="AE280" i="1"/>
  <c r="AQ280" i="1"/>
  <c r="Q279" i="1"/>
  <c r="R279" i="1" s="1"/>
  <c r="AH280" i="1"/>
  <c r="AT280" i="1"/>
  <c r="BG279" i="1"/>
  <c r="BD279" i="1"/>
  <c r="AR280" i="1"/>
  <c r="AF280" i="1"/>
  <c r="H281" i="21"/>
  <c r="AX280" i="1"/>
  <c r="AL280" i="1"/>
  <c r="C318" i="28"/>
  <c r="C281" i="22"/>
  <c r="C281" i="21"/>
  <c r="H318" i="28"/>
  <c r="BF279" i="1"/>
  <c r="BB279" i="1"/>
  <c r="N280" i="19"/>
  <c r="D280" i="19"/>
  <c r="BJ279" i="1"/>
  <c r="L280" i="19"/>
  <c r="K280" i="19"/>
  <c r="B280" i="19"/>
  <c r="BE279" i="1"/>
  <c r="J280" i="19"/>
  <c r="AB279" i="1"/>
  <c r="BC279" i="1"/>
  <c r="AZ279" i="1"/>
  <c r="B278" i="1"/>
  <c r="B279" i="19" s="1"/>
  <c r="C278" i="1"/>
  <c r="C279" i="19" s="1"/>
  <c r="C280" i="21" s="1"/>
  <c r="E278" i="1"/>
  <c r="G278" i="1"/>
  <c r="AS279" i="1" s="1"/>
  <c r="H278" i="1"/>
  <c r="Q278" i="1" s="1"/>
  <c r="I278" i="1"/>
  <c r="G279" i="19" s="1"/>
  <c r="J278" i="1"/>
  <c r="M278" i="1"/>
  <c r="AA278" i="1" s="1"/>
  <c r="N278" i="1"/>
  <c r="Z278" i="1" s="1"/>
  <c r="O278" i="1"/>
  <c r="AC278" i="1" s="1"/>
  <c r="G317" i="28" l="1"/>
  <c r="G318" i="28"/>
  <c r="G281" i="22"/>
  <c r="BI278" i="1"/>
  <c r="AW279" i="1"/>
  <c r="AK279" i="1"/>
  <c r="BF278" i="1"/>
  <c r="AQ279" i="1"/>
  <c r="G281" i="21"/>
  <c r="BE278" i="1"/>
  <c r="B281" i="21"/>
  <c r="B281" i="22"/>
  <c r="B318" i="28"/>
  <c r="D318" i="28"/>
  <c r="N318" i="28" s="1"/>
  <c r="D281" i="22"/>
  <c r="D281" i="21"/>
  <c r="J281" i="22"/>
  <c r="J281" i="21"/>
  <c r="K318" i="28"/>
  <c r="K281" i="22"/>
  <c r="K281" i="21"/>
  <c r="L318" i="28"/>
  <c r="AR279" i="1"/>
  <c r="AX279" i="1"/>
  <c r="AE279" i="1"/>
  <c r="BB278" i="1"/>
  <c r="F279" i="19"/>
  <c r="F280" i="21" s="1"/>
  <c r="I281" i="22"/>
  <c r="J318" i="28"/>
  <c r="I281" i="21"/>
  <c r="BA280" i="1"/>
  <c r="AO280" i="1"/>
  <c r="AN280" i="1"/>
  <c r="AG279" i="1"/>
  <c r="E279" i="19"/>
  <c r="BG278" i="1"/>
  <c r="AF279" i="1"/>
  <c r="G280" i="21"/>
  <c r="AL279" i="1"/>
  <c r="AH279" i="1"/>
  <c r="O280" i="19"/>
  <c r="G280" i="23"/>
  <c r="AV279" i="1"/>
  <c r="C317" i="28"/>
  <c r="B280" i="23"/>
  <c r="C280" i="23"/>
  <c r="D280" i="23"/>
  <c r="G280" i="22"/>
  <c r="AJ279" i="1"/>
  <c r="C280" i="22"/>
  <c r="AT279" i="1"/>
  <c r="E280" i="23"/>
  <c r="B317" i="28"/>
  <c r="B280" i="22"/>
  <c r="B280" i="21"/>
  <c r="I280" i="23"/>
  <c r="H280" i="23"/>
  <c r="H279" i="19"/>
  <c r="AU279" i="1"/>
  <c r="AI279" i="1"/>
  <c r="F280" i="23"/>
  <c r="D279" i="19"/>
  <c r="BD278" i="1"/>
  <c r="L279" i="19"/>
  <c r="L317" i="28" s="1"/>
  <c r="K279" i="19"/>
  <c r="K317" i="28" s="1"/>
  <c r="BJ278" i="1"/>
  <c r="R278" i="1"/>
  <c r="J279" i="19"/>
  <c r="J317" i="28" s="1"/>
  <c r="BH278" i="1"/>
  <c r="AB278" i="1"/>
  <c r="BC278" i="1"/>
  <c r="AZ278" i="1"/>
  <c r="M319" i="28"/>
  <c r="N319" i="28"/>
  <c r="M320" i="28"/>
  <c r="N320" i="28"/>
  <c r="B277" i="1"/>
  <c r="B278" i="19" s="1"/>
  <c r="C277" i="1"/>
  <c r="C278" i="19" s="1"/>
  <c r="E277" i="1"/>
  <c r="AR278" i="1" s="1"/>
  <c r="G277" i="1"/>
  <c r="H277" i="1"/>
  <c r="I277" i="1"/>
  <c r="G278" i="19" s="1"/>
  <c r="J277" i="1"/>
  <c r="H278" i="19" s="1"/>
  <c r="M277" i="1"/>
  <c r="AA277" i="1" s="1"/>
  <c r="N277" i="1"/>
  <c r="Z277" i="1" s="1"/>
  <c r="O277" i="1"/>
  <c r="AC277" i="1" s="1"/>
  <c r="B316" i="28" l="1"/>
  <c r="D279" i="23"/>
  <c r="M279" i="19"/>
  <c r="F317" i="28"/>
  <c r="M318" i="28"/>
  <c r="AN279" i="1"/>
  <c r="J280" i="22"/>
  <c r="J280" i="21"/>
  <c r="F280" i="22"/>
  <c r="H316" i="28"/>
  <c r="BI277" i="1"/>
  <c r="AZ277" i="1"/>
  <c r="I280" i="21"/>
  <c r="AV278" i="1"/>
  <c r="K280" i="21"/>
  <c r="D280" i="21"/>
  <c r="K280" i="22"/>
  <c r="D280" i="22"/>
  <c r="E280" i="22"/>
  <c r="E317" i="28"/>
  <c r="E280" i="21"/>
  <c r="D278" i="19"/>
  <c r="F278" i="23" s="1"/>
  <c r="N279" i="19"/>
  <c r="H280" i="21"/>
  <c r="H280" i="22"/>
  <c r="H317" i="28"/>
  <c r="I280" i="22"/>
  <c r="AO279" i="1"/>
  <c r="BA279" i="1"/>
  <c r="BJ277" i="1"/>
  <c r="BC277" i="1"/>
  <c r="AJ278" i="1"/>
  <c r="D317" i="28"/>
  <c r="AF278" i="1"/>
  <c r="AO278" i="1" s="1"/>
  <c r="G316" i="28"/>
  <c r="G279" i="21"/>
  <c r="G279" i="22"/>
  <c r="C316" i="28"/>
  <c r="C279" i="22"/>
  <c r="C279" i="21"/>
  <c r="H279" i="21"/>
  <c r="AT278" i="1"/>
  <c r="C279" i="23"/>
  <c r="B279" i="23"/>
  <c r="B279" i="22"/>
  <c r="B279" i="21"/>
  <c r="AK278" i="1"/>
  <c r="AW278" i="1"/>
  <c r="H279" i="23"/>
  <c r="H279" i="22"/>
  <c r="E279" i="23"/>
  <c r="AL278" i="1"/>
  <c r="AX278" i="1"/>
  <c r="O279" i="19"/>
  <c r="G279" i="23"/>
  <c r="AS278" i="1"/>
  <c r="AG278" i="1"/>
  <c r="AQ278" i="1"/>
  <c r="I279" i="23"/>
  <c r="F279" i="23"/>
  <c r="L278" i="19"/>
  <c r="L316" i="28" s="1"/>
  <c r="AU278" i="1"/>
  <c r="AI278" i="1"/>
  <c r="J278" i="19"/>
  <c r="J316" i="28" s="1"/>
  <c r="AH278" i="1"/>
  <c r="AE278" i="1"/>
  <c r="BH277" i="1"/>
  <c r="E278" i="19"/>
  <c r="K278" i="19"/>
  <c r="J279" i="21" s="1"/>
  <c r="Q277" i="1"/>
  <c r="R277" i="1" s="1"/>
  <c r="BG277" i="1"/>
  <c r="F278" i="19"/>
  <c r="BE277" i="1"/>
  <c r="BF277" i="1"/>
  <c r="BD277" i="1"/>
  <c r="AB277" i="1"/>
  <c r="BB277" i="1"/>
  <c r="B276" i="1"/>
  <c r="B277" i="19" s="1"/>
  <c r="C276" i="1"/>
  <c r="C277" i="19" s="1"/>
  <c r="E276" i="1"/>
  <c r="G276" i="1"/>
  <c r="AG277" i="1" s="1"/>
  <c r="H276" i="1"/>
  <c r="Q276" i="1" s="1"/>
  <c r="I276" i="1"/>
  <c r="G277" i="19" s="1"/>
  <c r="J276" i="1"/>
  <c r="M276" i="1"/>
  <c r="J277" i="19" s="1"/>
  <c r="N276" i="1"/>
  <c r="K277" i="19" s="1"/>
  <c r="O276" i="1"/>
  <c r="K279" i="22" l="1"/>
  <c r="D279" i="21"/>
  <c r="D279" i="22"/>
  <c r="B278" i="23"/>
  <c r="C278" i="23"/>
  <c r="AN278" i="1"/>
  <c r="AK277" i="1"/>
  <c r="BJ276" i="1"/>
  <c r="BE276" i="1"/>
  <c r="D316" i="28"/>
  <c r="M316" i="28" s="1"/>
  <c r="BD276" i="1"/>
  <c r="E278" i="23"/>
  <c r="BA278" i="1"/>
  <c r="M317" i="28"/>
  <c r="N317" i="28"/>
  <c r="R276" i="1"/>
  <c r="I279" i="22"/>
  <c r="K316" i="28"/>
  <c r="N278" i="19"/>
  <c r="E279" i="22"/>
  <c r="E279" i="21"/>
  <c r="E316" i="28"/>
  <c r="I279" i="21"/>
  <c r="J279" i="22"/>
  <c r="G278" i="23"/>
  <c r="K279" i="21"/>
  <c r="I278" i="23"/>
  <c r="BB276" i="1"/>
  <c r="F316" i="28"/>
  <c r="F279" i="21"/>
  <c r="F279" i="22"/>
  <c r="G278" i="22"/>
  <c r="G315" i="28"/>
  <c r="G278" i="21"/>
  <c r="C315" i="28"/>
  <c r="C278" i="21"/>
  <c r="C278" i="22"/>
  <c r="AI277" i="1"/>
  <c r="AU277" i="1"/>
  <c r="B278" i="22"/>
  <c r="BC276" i="1"/>
  <c r="AH277" i="1"/>
  <c r="AR277" i="1"/>
  <c r="B278" i="21"/>
  <c r="J278" i="21"/>
  <c r="K315" i="28"/>
  <c r="H278" i="23"/>
  <c r="J278" i="22"/>
  <c r="AT277" i="1"/>
  <c r="B315" i="28"/>
  <c r="D278" i="23"/>
  <c r="BI276" i="1"/>
  <c r="I278" i="22"/>
  <c r="BG276" i="1"/>
  <c r="AX277" i="1"/>
  <c r="E277" i="19"/>
  <c r="M277" i="19" s="1"/>
  <c r="AL277" i="1"/>
  <c r="M278" i="19"/>
  <c r="J315" i="28"/>
  <c r="H277" i="19"/>
  <c r="AF277" i="1"/>
  <c r="BF276" i="1"/>
  <c r="AE277" i="1"/>
  <c r="AQ277" i="1"/>
  <c r="D277" i="19"/>
  <c r="E277" i="23" s="1"/>
  <c r="I278" i="21"/>
  <c r="AS277" i="1"/>
  <c r="O278" i="19"/>
  <c r="F277" i="19"/>
  <c r="F278" i="22" s="1"/>
  <c r="Z276" i="1"/>
  <c r="AW277" i="1"/>
  <c r="AA276" i="1"/>
  <c r="AJ277" i="1"/>
  <c r="AV277" i="1"/>
  <c r="L277" i="19"/>
  <c r="AC276" i="1"/>
  <c r="AB276" i="1"/>
  <c r="BH276" i="1"/>
  <c r="AZ276" i="1"/>
  <c r="B275" i="1"/>
  <c r="AQ276" i="1" s="1"/>
  <c r="C275" i="1"/>
  <c r="C276" i="19" s="1"/>
  <c r="C314" i="28" s="1"/>
  <c r="E275" i="1"/>
  <c r="G275" i="1"/>
  <c r="E276" i="19" s="1"/>
  <c r="H275" i="1"/>
  <c r="I275" i="1"/>
  <c r="J275" i="1"/>
  <c r="AI276" i="1" s="1"/>
  <c r="M275" i="1"/>
  <c r="AJ276" i="1" s="1"/>
  <c r="N275" i="1"/>
  <c r="O275" i="1"/>
  <c r="AC275" i="1" s="1"/>
  <c r="BA277" i="1" l="1"/>
  <c r="BB275" i="1"/>
  <c r="N316" i="28"/>
  <c r="BD275" i="1"/>
  <c r="AZ275" i="1"/>
  <c r="AO277" i="1"/>
  <c r="AA275" i="1"/>
  <c r="C321" i="28"/>
  <c r="O277" i="19"/>
  <c r="C277" i="21"/>
  <c r="BE275" i="1"/>
  <c r="BH275" i="1"/>
  <c r="AN277" i="1"/>
  <c r="E278" i="21"/>
  <c r="F278" i="21"/>
  <c r="C277" i="22"/>
  <c r="E278" i="22"/>
  <c r="AX276" i="1"/>
  <c r="D276" i="19"/>
  <c r="C276" i="23" s="1"/>
  <c r="AR276" i="1"/>
  <c r="AS276" i="1"/>
  <c r="E315" i="28"/>
  <c r="AU276" i="1"/>
  <c r="F315" i="28"/>
  <c r="Z275" i="1"/>
  <c r="AW276" i="1"/>
  <c r="AK276" i="1"/>
  <c r="N277" i="19"/>
  <c r="H315" i="28"/>
  <c r="F277" i="23"/>
  <c r="H278" i="22"/>
  <c r="H278" i="21"/>
  <c r="BG275" i="1"/>
  <c r="BJ275" i="1"/>
  <c r="AV276" i="1"/>
  <c r="H276" i="19"/>
  <c r="H277" i="21" s="1"/>
  <c r="G277" i="23"/>
  <c r="AT276" i="1"/>
  <c r="H277" i="23"/>
  <c r="AG276" i="1"/>
  <c r="E277" i="21"/>
  <c r="E277" i="22"/>
  <c r="E314" i="28"/>
  <c r="AH276" i="1"/>
  <c r="BI275" i="1"/>
  <c r="B276" i="19"/>
  <c r="AE276" i="1"/>
  <c r="BF275" i="1"/>
  <c r="AL276" i="1"/>
  <c r="K278" i="22"/>
  <c r="L315" i="28"/>
  <c r="I277" i="23"/>
  <c r="K278" i="21"/>
  <c r="D315" i="28"/>
  <c r="M315" i="28" s="1"/>
  <c r="B277" i="23"/>
  <c r="D278" i="21"/>
  <c r="D278" i="22"/>
  <c r="C277" i="23"/>
  <c r="AF276" i="1"/>
  <c r="D277" i="23"/>
  <c r="G276" i="19"/>
  <c r="M276" i="19" s="1"/>
  <c r="Q275" i="1"/>
  <c r="R275" i="1" s="1"/>
  <c r="F276" i="19"/>
  <c r="F277" i="21" s="1"/>
  <c r="L276" i="19"/>
  <c r="K277" i="22" s="1"/>
  <c r="AB275" i="1"/>
  <c r="BC275" i="1"/>
  <c r="K276" i="19"/>
  <c r="J276" i="19"/>
  <c r="B274" i="1"/>
  <c r="B275" i="19" s="1"/>
  <c r="C274" i="1"/>
  <c r="C275" i="19" s="1"/>
  <c r="E274" i="1"/>
  <c r="G274" i="1"/>
  <c r="H274" i="1"/>
  <c r="Q274" i="1" s="1"/>
  <c r="I274" i="1"/>
  <c r="J274" i="1"/>
  <c r="M274" i="1"/>
  <c r="N274" i="1"/>
  <c r="K275" i="19" s="1"/>
  <c r="O274" i="1"/>
  <c r="AX275" i="1" s="1"/>
  <c r="AC274" i="1" l="1"/>
  <c r="N315" i="28"/>
  <c r="H277" i="22"/>
  <c r="N276" i="19"/>
  <c r="F276" i="23"/>
  <c r="F314" i="28"/>
  <c r="F321" i="28" s="1"/>
  <c r="H314" i="28"/>
  <c r="H321" i="28" s="1"/>
  <c r="F277" i="22"/>
  <c r="D277" i="22"/>
  <c r="BC274" i="1"/>
  <c r="J314" i="28"/>
  <c r="J321" i="28" s="1"/>
  <c r="I277" i="21"/>
  <c r="I277" i="22"/>
  <c r="D314" i="28"/>
  <c r="K277" i="21"/>
  <c r="G277" i="21"/>
  <c r="G277" i="22"/>
  <c r="G314" i="28"/>
  <c r="G321" i="28" s="1"/>
  <c r="AN276" i="1"/>
  <c r="BA276" i="1"/>
  <c r="AO276" i="1"/>
  <c r="L314" i="28"/>
  <c r="L321" i="28" s="1"/>
  <c r="AT275" i="1"/>
  <c r="B276" i="23"/>
  <c r="D277" i="21"/>
  <c r="J277" i="22"/>
  <c r="K314" i="28"/>
  <c r="K321" i="28" s="1"/>
  <c r="J277" i="21"/>
  <c r="B277" i="22"/>
  <c r="B277" i="21"/>
  <c r="B314" i="28"/>
  <c r="B321" i="28" s="1"/>
  <c r="B312" i="28"/>
  <c r="E321" i="28"/>
  <c r="C312" i="28"/>
  <c r="C276" i="21"/>
  <c r="C276" i="22"/>
  <c r="AS275" i="1"/>
  <c r="AG275" i="1"/>
  <c r="K312" i="28"/>
  <c r="H276" i="23"/>
  <c r="J276" i="22"/>
  <c r="J276" i="21"/>
  <c r="B276" i="21"/>
  <c r="D276" i="23"/>
  <c r="B276" i="22"/>
  <c r="G276" i="23"/>
  <c r="D275" i="19"/>
  <c r="C275" i="23" s="1"/>
  <c r="AR275" i="1"/>
  <c r="AF275" i="1"/>
  <c r="AK275" i="1"/>
  <c r="BE274" i="1"/>
  <c r="AV275" i="1"/>
  <c r="AJ275" i="1"/>
  <c r="L275" i="19"/>
  <c r="K276" i="21" s="1"/>
  <c r="AL275" i="1"/>
  <c r="E276" i="23"/>
  <c r="BG274" i="1"/>
  <c r="H275" i="19"/>
  <c r="AU275" i="1"/>
  <c r="AI275" i="1"/>
  <c r="Z274" i="1"/>
  <c r="AW275" i="1"/>
  <c r="AE275" i="1"/>
  <c r="AQ275" i="1"/>
  <c r="BF274" i="1"/>
  <c r="BH274" i="1"/>
  <c r="E275" i="19"/>
  <c r="I276" i="23"/>
  <c r="BD274" i="1"/>
  <c r="R274" i="1"/>
  <c r="AH275" i="1"/>
  <c r="O276" i="19"/>
  <c r="BB274" i="1"/>
  <c r="BJ274" i="1"/>
  <c r="AA274" i="1"/>
  <c r="J275" i="19"/>
  <c r="J312" i="28" s="1"/>
  <c r="BI274" i="1"/>
  <c r="G275" i="19"/>
  <c r="G312" i="28" s="1"/>
  <c r="F275" i="19"/>
  <c r="F276" i="22" s="1"/>
  <c r="AB274" i="1"/>
  <c r="AZ274" i="1"/>
  <c r="C231" i="1"/>
  <c r="C232" i="19" s="1"/>
  <c r="C232" i="1"/>
  <c r="C233" i="19" s="1"/>
  <c r="C233" i="1"/>
  <c r="C234" i="19" s="1"/>
  <c r="C234" i="1"/>
  <c r="C235" i="19" s="1"/>
  <c r="C235" i="1"/>
  <c r="C236" i="19" s="1"/>
  <c r="C236" i="1"/>
  <c r="C237" i="19" s="1"/>
  <c r="C237" i="1"/>
  <c r="C238" i="19" s="1"/>
  <c r="C238" i="1"/>
  <c r="C239" i="19" s="1"/>
  <c r="C239" i="1"/>
  <c r="C240" i="19" s="1"/>
  <c r="C240" i="1"/>
  <c r="C241" i="19" s="1"/>
  <c r="C241" i="1"/>
  <c r="C242" i="19" s="1"/>
  <c r="C242" i="1"/>
  <c r="C243" i="19" s="1"/>
  <c r="C243" i="1"/>
  <c r="C244" i="19" s="1"/>
  <c r="C244" i="1"/>
  <c r="C245" i="19" s="1"/>
  <c r="C245" i="1"/>
  <c r="C246" i="19" s="1"/>
  <c r="C246" i="1"/>
  <c r="C247" i="19" s="1"/>
  <c r="C247" i="1"/>
  <c r="C248" i="19" s="1"/>
  <c r="C248" i="1"/>
  <c r="C249" i="19" s="1"/>
  <c r="C249" i="1"/>
  <c r="C250" i="19" s="1"/>
  <c r="C250" i="1"/>
  <c r="C251" i="19" s="1"/>
  <c r="C251" i="1"/>
  <c r="C252" i="19" s="1"/>
  <c r="C252" i="1"/>
  <c r="C253" i="19" s="1"/>
  <c r="C253" i="1"/>
  <c r="C254" i="19" s="1"/>
  <c r="C254" i="1"/>
  <c r="C255" i="19" s="1"/>
  <c r="C255" i="1"/>
  <c r="C256" i="19" s="1"/>
  <c r="C256" i="1"/>
  <c r="C257" i="19" s="1"/>
  <c r="C257" i="1"/>
  <c r="C258" i="19" s="1"/>
  <c r="C258" i="1"/>
  <c r="C259" i="19" s="1"/>
  <c r="C259" i="1"/>
  <c r="C260" i="19" s="1"/>
  <c r="C260" i="1"/>
  <c r="C261" i="19" s="1"/>
  <c r="C261" i="1"/>
  <c r="C262" i="19" s="1"/>
  <c r="C262" i="1"/>
  <c r="C263" i="19" s="1"/>
  <c r="C263" i="1"/>
  <c r="C264" i="19" s="1"/>
  <c r="C264" i="1"/>
  <c r="C265" i="19" s="1"/>
  <c r="C265" i="1"/>
  <c r="C266" i="19" s="1"/>
  <c r="C266" i="1"/>
  <c r="C267" i="19" s="1"/>
  <c r="C267" i="1"/>
  <c r="C268" i="19" s="1"/>
  <c r="C268" i="1"/>
  <c r="C269" i="19" s="1"/>
  <c r="C269" i="1"/>
  <c r="C270" i="19" s="1"/>
  <c r="C270" i="1"/>
  <c r="C271" i="19" s="1"/>
  <c r="C271" i="1"/>
  <c r="C272" i="19" s="1"/>
  <c r="C272" i="1"/>
  <c r="C273" i="19" s="1"/>
  <c r="C273" i="1"/>
  <c r="C274" i="19" s="1"/>
  <c r="C275" i="21" s="1"/>
  <c r="B273" i="1"/>
  <c r="AE274" i="1" s="1"/>
  <c r="E273" i="1"/>
  <c r="G273" i="1"/>
  <c r="H273" i="1"/>
  <c r="Q273" i="1" s="1"/>
  <c r="I273" i="1"/>
  <c r="J273" i="1"/>
  <c r="M273" i="1"/>
  <c r="N273" i="1"/>
  <c r="AW274" i="1" s="1"/>
  <c r="O273" i="1"/>
  <c r="C309" i="28" l="1"/>
  <c r="C291" i="28"/>
  <c r="K276" i="22"/>
  <c r="C272" i="28"/>
  <c r="N275" i="19"/>
  <c r="F275" i="23"/>
  <c r="BE273" i="1"/>
  <c r="I275" i="23"/>
  <c r="D321" i="28"/>
  <c r="M314" i="28"/>
  <c r="N314" i="28"/>
  <c r="G276" i="22"/>
  <c r="E276" i="21"/>
  <c r="E276" i="22"/>
  <c r="E312" i="28"/>
  <c r="D276" i="22"/>
  <c r="D276" i="21"/>
  <c r="D312" i="28"/>
  <c r="F312" i="28"/>
  <c r="AT274" i="1"/>
  <c r="H312" i="28"/>
  <c r="H276" i="22"/>
  <c r="H276" i="21"/>
  <c r="I276" i="21"/>
  <c r="F276" i="21"/>
  <c r="I276" i="22"/>
  <c r="H275" i="23"/>
  <c r="L312" i="28"/>
  <c r="G276" i="21"/>
  <c r="B275" i="23"/>
  <c r="AN275" i="1"/>
  <c r="AO275" i="1"/>
  <c r="BA275" i="1"/>
  <c r="C311" i="28"/>
  <c r="AI274" i="1"/>
  <c r="AU274" i="1"/>
  <c r="C275" i="22"/>
  <c r="M275" i="19"/>
  <c r="E275" i="23"/>
  <c r="BH273" i="1"/>
  <c r="E274" i="19"/>
  <c r="AS274" i="1"/>
  <c r="AH274" i="1"/>
  <c r="AQ274" i="1"/>
  <c r="AC273" i="1"/>
  <c r="AL274" i="1"/>
  <c r="AX274" i="1"/>
  <c r="D275" i="23"/>
  <c r="O275" i="19"/>
  <c r="G275" i="23"/>
  <c r="BI273" i="1"/>
  <c r="AB273" i="1"/>
  <c r="BC273" i="1"/>
  <c r="AF274" i="1"/>
  <c r="AO274" i="1" s="1"/>
  <c r="AR274" i="1"/>
  <c r="AJ274" i="1"/>
  <c r="AK274" i="1"/>
  <c r="AV274" i="1"/>
  <c r="AG274" i="1"/>
  <c r="C299" i="28"/>
  <c r="C280" i="28"/>
  <c r="C300" i="28"/>
  <c r="C249" i="22"/>
  <c r="C233" i="22"/>
  <c r="C272" i="22"/>
  <c r="C256" i="22"/>
  <c r="C271" i="28"/>
  <c r="C270" i="21"/>
  <c r="C306" i="28"/>
  <c r="C270" i="22"/>
  <c r="C278" i="28"/>
  <c r="C246" i="21"/>
  <c r="C246" i="22"/>
  <c r="C261" i="21"/>
  <c r="C295" i="28"/>
  <c r="C261" i="22"/>
  <c r="C271" i="22"/>
  <c r="C268" i="21"/>
  <c r="C303" i="28"/>
  <c r="C268" i="22"/>
  <c r="C244" i="21"/>
  <c r="C276" i="28"/>
  <c r="C244" i="22"/>
  <c r="C236" i="22"/>
  <c r="C267" i="28"/>
  <c r="C236" i="21"/>
  <c r="C302" i="28"/>
  <c r="C251" i="22"/>
  <c r="C266" i="28"/>
  <c r="C287" i="28"/>
  <c r="C254" i="21"/>
  <c r="C254" i="22"/>
  <c r="C286" i="28"/>
  <c r="C253" i="21"/>
  <c r="C253" i="22"/>
  <c r="C239" i="22"/>
  <c r="C252" i="21"/>
  <c r="C285" i="28"/>
  <c r="C252" i="22"/>
  <c r="C269" i="21"/>
  <c r="C269" i="22"/>
  <c r="C304" i="28"/>
  <c r="C245" i="21"/>
  <c r="C245" i="22"/>
  <c r="C277" i="28"/>
  <c r="C255" i="22"/>
  <c r="C294" i="28"/>
  <c r="C260" i="22"/>
  <c r="C260" i="21"/>
  <c r="C310" i="28"/>
  <c r="C274" i="21"/>
  <c r="C274" i="22"/>
  <c r="C251" i="21"/>
  <c r="C284" i="28"/>
  <c r="C250" i="22"/>
  <c r="C283" i="28"/>
  <c r="C250" i="21"/>
  <c r="C234" i="21"/>
  <c r="C235" i="21"/>
  <c r="C234" i="22"/>
  <c r="C263" i="22"/>
  <c r="C279" i="28"/>
  <c r="C262" i="22"/>
  <c r="C298" i="28"/>
  <c r="C262" i="21"/>
  <c r="C296" i="28"/>
  <c r="C238" i="21"/>
  <c r="C269" i="28"/>
  <c r="C238" i="22"/>
  <c r="C270" i="28"/>
  <c r="C237" i="21"/>
  <c r="C237" i="22"/>
  <c r="C268" i="28"/>
  <c r="C301" i="28"/>
  <c r="C266" i="22"/>
  <c r="C266" i="21"/>
  <c r="C267" i="21"/>
  <c r="C292" i="28"/>
  <c r="C258" i="21"/>
  <c r="C259" i="21"/>
  <c r="C258" i="22"/>
  <c r="C242" i="21"/>
  <c r="C274" i="28"/>
  <c r="C242" i="22"/>
  <c r="C243" i="21"/>
  <c r="C293" i="28"/>
  <c r="C275" i="28"/>
  <c r="C265" i="21"/>
  <c r="C249" i="21"/>
  <c r="C233" i="21"/>
  <c r="C259" i="22"/>
  <c r="C243" i="22"/>
  <c r="C272" i="21"/>
  <c r="C264" i="21"/>
  <c r="C256" i="21"/>
  <c r="C248" i="21"/>
  <c r="C240" i="21"/>
  <c r="C308" i="28"/>
  <c r="C290" i="28"/>
  <c r="C273" i="21"/>
  <c r="C257" i="21"/>
  <c r="C241" i="21"/>
  <c r="C267" i="22"/>
  <c r="C235" i="22"/>
  <c r="C282" i="28"/>
  <c r="BD273" i="1"/>
  <c r="C271" i="21"/>
  <c r="C263" i="21"/>
  <c r="C255" i="21"/>
  <c r="C247" i="21"/>
  <c r="C239" i="21"/>
  <c r="C273" i="22"/>
  <c r="C265" i="22"/>
  <c r="C257" i="22"/>
  <c r="C241" i="22"/>
  <c r="C288" i="28"/>
  <c r="C307" i="28"/>
  <c r="D274" i="19"/>
  <c r="C264" i="22"/>
  <c r="C248" i="22"/>
  <c r="C240" i="22"/>
  <c r="BB273" i="1"/>
  <c r="C247" i="22"/>
  <c r="L274" i="19"/>
  <c r="B274" i="19"/>
  <c r="K274" i="19"/>
  <c r="AZ273" i="1"/>
  <c r="BG273" i="1"/>
  <c r="J274" i="19"/>
  <c r="H274" i="19"/>
  <c r="R273" i="1"/>
  <c r="G274" i="19"/>
  <c r="G275" i="22" s="1"/>
  <c r="F274" i="19"/>
  <c r="F275" i="22" s="1"/>
  <c r="BF273" i="1"/>
  <c r="Z273" i="1"/>
  <c r="BJ273" i="1"/>
  <c r="AA273" i="1"/>
  <c r="B271" i="1"/>
  <c r="B272" i="19" s="1"/>
  <c r="E271" i="1"/>
  <c r="D272" i="19" s="1"/>
  <c r="C272" i="23" s="1"/>
  <c r="G271" i="1"/>
  <c r="E272" i="19" s="1"/>
  <c r="H271" i="1"/>
  <c r="Q271" i="1" s="1"/>
  <c r="I271" i="1"/>
  <c r="G272" i="19" s="1"/>
  <c r="J271" i="1"/>
  <c r="H272" i="19" s="1"/>
  <c r="M271" i="1"/>
  <c r="N271" i="1"/>
  <c r="O271" i="1"/>
  <c r="L272" i="19" s="1"/>
  <c r="B272" i="1"/>
  <c r="E272" i="1"/>
  <c r="D273" i="19" s="1"/>
  <c r="C273" i="23" s="1"/>
  <c r="G272" i="1"/>
  <c r="H272" i="1"/>
  <c r="AB272" i="1" s="1"/>
  <c r="I272" i="1"/>
  <c r="G273" i="19" s="1"/>
  <c r="J272" i="1"/>
  <c r="AU273" i="1" s="1"/>
  <c r="M272" i="1"/>
  <c r="AJ273" i="1" s="1"/>
  <c r="N272" i="1"/>
  <c r="Z272" i="1" s="1"/>
  <c r="O272" i="1"/>
  <c r="AC272" i="1" s="1"/>
  <c r="O274" i="19" l="1"/>
  <c r="M321" i="28"/>
  <c r="N321" i="28"/>
  <c r="N312" i="28"/>
  <c r="M312" i="28"/>
  <c r="J311" i="28"/>
  <c r="G275" i="21"/>
  <c r="AI273" i="1"/>
  <c r="H274" i="23"/>
  <c r="K311" i="28"/>
  <c r="J275" i="22"/>
  <c r="J275" i="21"/>
  <c r="B311" i="28"/>
  <c r="B275" i="22"/>
  <c r="B275" i="21"/>
  <c r="F275" i="21"/>
  <c r="E275" i="21"/>
  <c r="E311" i="28"/>
  <c r="E275" i="22"/>
  <c r="K275" i="21"/>
  <c r="L311" i="28"/>
  <c r="K275" i="22"/>
  <c r="H275" i="21"/>
  <c r="H275" i="22"/>
  <c r="H311" i="28"/>
  <c r="I275" i="21"/>
  <c r="C274" i="23"/>
  <c r="D275" i="22"/>
  <c r="D275" i="21"/>
  <c r="D311" i="28"/>
  <c r="G311" i="28"/>
  <c r="I275" i="22"/>
  <c r="AN274" i="1"/>
  <c r="F311" i="28"/>
  <c r="BA274" i="1"/>
  <c r="G274" i="23"/>
  <c r="N274" i="19"/>
  <c r="B274" i="23"/>
  <c r="I274" i="23"/>
  <c r="F274" i="23"/>
  <c r="C297" i="28"/>
  <c r="AK273" i="1"/>
  <c r="AW272" i="1"/>
  <c r="BI271" i="1"/>
  <c r="C305" i="28"/>
  <c r="C289" i="28"/>
  <c r="C313" i="28"/>
  <c r="BH271" i="1"/>
  <c r="C281" i="28"/>
  <c r="AS272" i="1"/>
  <c r="C273" i="28"/>
  <c r="F272" i="19"/>
  <c r="D272" i="23" s="1"/>
  <c r="AL273" i="1"/>
  <c r="AV272" i="1"/>
  <c r="AS273" i="1"/>
  <c r="AG273" i="1"/>
  <c r="E274" i="23"/>
  <c r="AR273" i="1"/>
  <c r="AF273" i="1"/>
  <c r="AO273" i="1" s="1"/>
  <c r="AZ272" i="1"/>
  <c r="AW273" i="1"/>
  <c r="AA272" i="1"/>
  <c r="AV273" i="1"/>
  <c r="AX273" i="1"/>
  <c r="BD272" i="1"/>
  <c r="AB271" i="1"/>
  <c r="D274" i="23"/>
  <c r="AQ273" i="1"/>
  <c r="BJ272" i="1"/>
  <c r="AZ271" i="1"/>
  <c r="AT272" i="1"/>
  <c r="BB272" i="1"/>
  <c r="AT273" i="1"/>
  <c r="AH273" i="1"/>
  <c r="AE273" i="1"/>
  <c r="M274" i="19"/>
  <c r="G310" i="28"/>
  <c r="G309" i="28"/>
  <c r="G274" i="21"/>
  <c r="E273" i="23"/>
  <c r="D309" i="28"/>
  <c r="N309" i="28" s="1"/>
  <c r="D274" i="22"/>
  <c r="D274" i="21"/>
  <c r="B272" i="23"/>
  <c r="D310" i="28"/>
  <c r="N310" i="28" s="1"/>
  <c r="G274" i="22"/>
  <c r="I272" i="23"/>
  <c r="F272" i="23"/>
  <c r="N272" i="19"/>
  <c r="D273" i="21"/>
  <c r="B273" i="19"/>
  <c r="L273" i="19"/>
  <c r="BG272" i="1"/>
  <c r="D273" i="22"/>
  <c r="BF272" i="1"/>
  <c r="AJ272" i="1"/>
  <c r="AI272" i="1"/>
  <c r="J273" i="19"/>
  <c r="M272" i="19"/>
  <c r="BE272" i="1"/>
  <c r="BH272" i="1"/>
  <c r="H273" i="19"/>
  <c r="E272" i="23"/>
  <c r="AK272" i="1"/>
  <c r="K272" i="19"/>
  <c r="G273" i="21"/>
  <c r="R271" i="1"/>
  <c r="F273" i="19"/>
  <c r="J272" i="19"/>
  <c r="K273" i="19"/>
  <c r="AG272" i="1"/>
  <c r="AU272" i="1"/>
  <c r="AL272" i="1"/>
  <c r="AE272" i="1"/>
  <c r="E273" i="19"/>
  <c r="G273" i="22"/>
  <c r="BG271" i="1"/>
  <c r="BF271" i="1"/>
  <c r="BI272" i="1"/>
  <c r="AH272" i="1"/>
  <c r="BE271" i="1"/>
  <c r="AQ272" i="1"/>
  <c r="Q272" i="1"/>
  <c r="R272" i="1" s="1"/>
  <c r="BD271" i="1"/>
  <c r="BC272" i="1"/>
  <c r="AR272" i="1"/>
  <c r="AC271" i="1"/>
  <c r="AX272" i="1"/>
  <c r="AF272" i="1"/>
  <c r="BC271" i="1"/>
  <c r="AA271" i="1"/>
  <c r="BJ271" i="1"/>
  <c r="BB271" i="1"/>
  <c r="Z271" i="1"/>
  <c r="B270" i="1"/>
  <c r="AQ271" i="1" s="1"/>
  <c r="E270" i="1"/>
  <c r="AF271" i="1" s="1"/>
  <c r="G270" i="1"/>
  <c r="AS271" i="1" s="1"/>
  <c r="H270" i="1"/>
  <c r="I270" i="1"/>
  <c r="G271" i="19" s="1"/>
  <c r="G308" i="28" s="1"/>
  <c r="J270" i="1"/>
  <c r="AU271" i="1" s="1"/>
  <c r="M270" i="1"/>
  <c r="AV271" i="1" s="1"/>
  <c r="N270" i="1"/>
  <c r="Z270" i="1" s="1"/>
  <c r="O270" i="1"/>
  <c r="L271" i="19" s="1"/>
  <c r="N311" i="28" l="1"/>
  <c r="M311" i="28"/>
  <c r="AL271" i="1"/>
  <c r="AC270" i="1"/>
  <c r="AX271" i="1"/>
  <c r="AE271" i="1"/>
  <c r="BA271" i="1" s="1"/>
  <c r="AG271" i="1"/>
  <c r="AR271" i="1"/>
  <c r="BA273" i="1"/>
  <c r="AN273" i="1"/>
  <c r="M273" i="19"/>
  <c r="E309" i="28"/>
  <c r="E274" i="22"/>
  <c r="E274" i="21"/>
  <c r="E310" i="28"/>
  <c r="K272" i="22"/>
  <c r="H309" i="28"/>
  <c r="H274" i="21"/>
  <c r="H310" i="28"/>
  <c r="H274" i="22"/>
  <c r="K274" i="21"/>
  <c r="L309" i="28"/>
  <c r="L310" i="28"/>
  <c r="K274" i="22"/>
  <c r="K272" i="21"/>
  <c r="K309" i="28"/>
  <c r="K310" i="28"/>
  <c r="J274" i="21"/>
  <c r="J274" i="22"/>
  <c r="F309" i="28"/>
  <c r="F310" i="28"/>
  <c r="F274" i="21"/>
  <c r="F274" i="22"/>
  <c r="G272" i="22"/>
  <c r="J309" i="28"/>
  <c r="I274" i="21"/>
  <c r="J310" i="28"/>
  <c r="I274" i="22"/>
  <c r="B273" i="23"/>
  <c r="B310" i="28"/>
  <c r="M310" i="28" s="1"/>
  <c r="B309" i="28"/>
  <c r="M309" i="28" s="1"/>
  <c r="B274" i="22"/>
  <c r="B274" i="21"/>
  <c r="L308" i="28"/>
  <c r="H272" i="23"/>
  <c r="AJ271" i="1"/>
  <c r="AK271" i="1"/>
  <c r="AW271" i="1"/>
  <c r="AI271" i="1"/>
  <c r="K273" i="21"/>
  <c r="I273" i="23"/>
  <c r="K273" i="22"/>
  <c r="G272" i="21"/>
  <c r="E273" i="21"/>
  <c r="E273" i="22"/>
  <c r="B273" i="21"/>
  <c r="B273" i="22"/>
  <c r="O272" i="19"/>
  <c r="G272" i="23"/>
  <c r="D273" i="23"/>
  <c r="F273" i="22"/>
  <c r="F273" i="21"/>
  <c r="G273" i="23"/>
  <c r="I273" i="22"/>
  <c r="O273" i="19"/>
  <c r="I273" i="21"/>
  <c r="N273" i="19"/>
  <c r="H273" i="22"/>
  <c r="H273" i="21"/>
  <c r="F273" i="23"/>
  <c r="AT271" i="1"/>
  <c r="AH271" i="1"/>
  <c r="J273" i="21"/>
  <c r="H273" i="23"/>
  <c r="J273" i="22"/>
  <c r="BA272" i="1"/>
  <c r="AO272" i="1"/>
  <c r="AN272" i="1"/>
  <c r="AO271" i="1"/>
  <c r="B271" i="19"/>
  <c r="BJ270" i="1"/>
  <c r="Q270" i="1"/>
  <c r="R270" i="1" s="1"/>
  <c r="AB270" i="1"/>
  <c r="K271" i="19"/>
  <c r="K308" i="28" s="1"/>
  <c r="J271" i="19"/>
  <c r="H271" i="19"/>
  <c r="BI270" i="1"/>
  <c r="F271" i="19"/>
  <c r="BE270" i="1"/>
  <c r="BB270" i="1"/>
  <c r="E271" i="19"/>
  <c r="AZ270" i="1"/>
  <c r="D271" i="19"/>
  <c r="C271" i="23" s="1"/>
  <c r="BH270" i="1"/>
  <c r="BG270" i="1"/>
  <c r="BF270" i="1"/>
  <c r="BD270" i="1"/>
  <c r="BC270" i="1"/>
  <c r="AA270" i="1"/>
  <c r="B269" i="1"/>
  <c r="AE270" i="1" s="1"/>
  <c r="E269" i="1"/>
  <c r="AF270" i="1" s="1"/>
  <c r="G269" i="1"/>
  <c r="AG270" i="1" s="1"/>
  <c r="H269" i="1"/>
  <c r="I269" i="1"/>
  <c r="G270" i="19" s="1"/>
  <c r="G307" i="28" s="1"/>
  <c r="J269" i="1"/>
  <c r="AU270" i="1" s="1"/>
  <c r="M269" i="1"/>
  <c r="J270" i="19" s="1"/>
  <c r="N269" i="1"/>
  <c r="AW270" i="1" s="1"/>
  <c r="O269" i="1"/>
  <c r="AN271" i="1" l="1"/>
  <c r="J307" i="28"/>
  <c r="J308" i="28"/>
  <c r="H270" i="19"/>
  <c r="H307" i="28" s="1"/>
  <c r="F308" i="28"/>
  <c r="H308" i="28"/>
  <c r="I272" i="21"/>
  <c r="D308" i="28"/>
  <c r="N308" i="28" s="1"/>
  <c r="J272" i="22"/>
  <c r="G271" i="22"/>
  <c r="B308" i="28"/>
  <c r="E308" i="28"/>
  <c r="I272" i="22"/>
  <c r="E272" i="21"/>
  <c r="E272" i="22"/>
  <c r="F272" i="21"/>
  <c r="F272" i="22"/>
  <c r="J272" i="21"/>
  <c r="B272" i="22"/>
  <c r="B272" i="21"/>
  <c r="H272" i="21"/>
  <c r="H272" i="22"/>
  <c r="E271" i="23"/>
  <c r="D272" i="21"/>
  <c r="D272" i="22"/>
  <c r="AN270" i="1"/>
  <c r="D271" i="23"/>
  <c r="O271" i="19"/>
  <c r="G271" i="23"/>
  <c r="I271" i="22"/>
  <c r="I271" i="21"/>
  <c r="I271" i="23"/>
  <c r="F270" i="19"/>
  <c r="F307" i="28" s="1"/>
  <c r="AT270" i="1"/>
  <c r="AH270" i="1"/>
  <c r="AJ270" i="1"/>
  <c r="AS270" i="1"/>
  <c r="AI270" i="1"/>
  <c r="B271" i="23"/>
  <c r="AV270" i="1"/>
  <c r="AA269" i="1"/>
  <c r="G271" i="21"/>
  <c r="AB269" i="1"/>
  <c r="AZ269" i="1"/>
  <c r="AR270" i="1"/>
  <c r="AC269" i="1"/>
  <c r="AL270" i="1"/>
  <c r="AX270" i="1"/>
  <c r="B270" i="19"/>
  <c r="AQ270" i="1"/>
  <c r="N271" i="19"/>
  <c r="F271" i="23"/>
  <c r="Z269" i="1"/>
  <c r="AK270" i="1"/>
  <c r="H271" i="23"/>
  <c r="M271" i="19"/>
  <c r="AO270" i="1"/>
  <c r="BA270" i="1"/>
  <c r="Q269" i="1"/>
  <c r="R269" i="1" s="1"/>
  <c r="BJ269" i="1"/>
  <c r="E270" i="19"/>
  <c r="BI269" i="1"/>
  <c r="L270" i="19"/>
  <c r="BH269" i="1"/>
  <c r="D270" i="19"/>
  <c r="K270" i="19"/>
  <c r="K307" i="28" s="1"/>
  <c r="BG269" i="1"/>
  <c r="BF269" i="1"/>
  <c r="BE269" i="1"/>
  <c r="BC269" i="1"/>
  <c r="BD269" i="1"/>
  <c r="BB269" i="1"/>
  <c r="B268" i="1"/>
  <c r="AQ269" i="1" s="1"/>
  <c r="E268" i="1"/>
  <c r="AF269" i="1" s="1"/>
  <c r="G268" i="1"/>
  <c r="AG269" i="1" s="1"/>
  <c r="H268" i="1"/>
  <c r="F269" i="19" s="1"/>
  <c r="I268" i="1"/>
  <c r="G269" i="19" s="1"/>
  <c r="G270" i="22" s="1"/>
  <c r="J268" i="1"/>
  <c r="AU269" i="1" s="1"/>
  <c r="M268" i="1"/>
  <c r="AA268" i="1" s="1"/>
  <c r="N268" i="1"/>
  <c r="O268" i="1"/>
  <c r="AC268" i="1" s="1"/>
  <c r="B307" i="28" l="1"/>
  <c r="H271" i="22"/>
  <c r="H271" i="21"/>
  <c r="M308" i="28"/>
  <c r="D307" i="28"/>
  <c r="N307" i="28" s="1"/>
  <c r="C270" i="23"/>
  <c r="G270" i="23"/>
  <c r="G306" i="28"/>
  <c r="G313" i="28" s="1"/>
  <c r="L307" i="28"/>
  <c r="J271" i="22"/>
  <c r="O270" i="19"/>
  <c r="F306" i="28"/>
  <c r="F313" i="28" s="1"/>
  <c r="E307" i="28"/>
  <c r="D271" i="21"/>
  <c r="E271" i="22"/>
  <c r="H269" i="19"/>
  <c r="H270" i="22" s="1"/>
  <c r="AX269" i="1"/>
  <c r="B271" i="22"/>
  <c r="B271" i="21"/>
  <c r="M270" i="19"/>
  <c r="J271" i="21"/>
  <c r="F271" i="22"/>
  <c r="K271" i="22"/>
  <c r="K271" i="21"/>
  <c r="D271" i="22"/>
  <c r="F271" i="21"/>
  <c r="AE269" i="1"/>
  <c r="BA269" i="1" s="1"/>
  <c r="E271" i="21"/>
  <c r="N270" i="19"/>
  <c r="G270" i="21"/>
  <c r="F270" i="22"/>
  <c r="F270" i="21"/>
  <c r="I270" i="23"/>
  <c r="Q268" i="1"/>
  <c r="R268" i="1" s="1"/>
  <c r="AS269" i="1"/>
  <c r="Z268" i="1"/>
  <c r="AW269" i="1"/>
  <c r="B270" i="23"/>
  <c r="AR269" i="1"/>
  <c r="AB268" i="1"/>
  <c r="H270" i="23"/>
  <c r="AH269" i="1"/>
  <c r="AK269" i="1"/>
  <c r="E270" i="23"/>
  <c r="D270" i="23"/>
  <c r="AT269" i="1"/>
  <c r="AL269" i="1"/>
  <c r="J269" i="19"/>
  <c r="J306" i="28" s="1"/>
  <c r="J313" i="28" s="1"/>
  <c r="AV269" i="1"/>
  <c r="AI269" i="1"/>
  <c r="F270" i="23"/>
  <c r="AJ269" i="1"/>
  <c r="AO269" i="1"/>
  <c r="BJ268" i="1"/>
  <c r="D269" i="19"/>
  <c r="BH268" i="1"/>
  <c r="E269" i="19"/>
  <c r="E306" i="28" s="1"/>
  <c r="AZ268" i="1"/>
  <c r="BI268" i="1"/>
  <c r="L269" i="19"/>
  <c r="K270" i="22" s="1"/>
  <c r="B269" i="19"/>
  <c r="K269" i="19"/>
  <c r="J270" i="22" s="1"/>
  <c r="BF268" i="1"/>
  <c r="BE268" i="1"/>
  <c r="BC268" i="1"/>
  <c r="BG268" i="1"/>
  <c r="BD268" i="1"/>
  <c r="BB268" i="1"/>
  <c r="B267" i="1"/>
  <c r="AQ268" i="1" s="1"/>
  <c r="E267" i="1"/>
  <c r="AF268" i="1" s="1"/>
  <c r="G267" i="1"/>
  <c r="AS268" i="1" s="1"/>
  <c r="H267" i="1"/>
  <c r="AT268" i="1" s="1"/>
  <c r="I267" i="1"/>
  <c r="G268" i="19" s="1"/>
  <c r="G304" i="28" s="1"/>
  <c r="J267" i="1"/>
  <c r="AU268" i="1" s="1"/>
  <c r="M267" i="1"/>
  <c r="AV268" i="1" s="1"/>
  <c r="N267" i="1"/>
  <c r="Z267" i="1" s="1"/>
  <c r="O267" i="1"/>
  <c r="AC267" i="1" s="1"/>
  <c r="B306" i="28" l="1"/>
  <c r="B313" i="28" s="1"/>
  <c r="E313" i="28"/>
  <c r="M307" i="28"/>
  <c r="D269" i="23"/>
  <c r="C269" i="23"/>
  <c r="K306" i="28"/>
  <c r="K313" i="28" s="1"/>
  <c r="H270" i="21"/>
  <c r="H306" i="28"/>
  <c r="H313" i="28" s="1"/>
  <c r="L306" i="28"/>
  <c r="L313" i="28" s="1"/>
  <c r="D306" i="28"/>
  <c r="AN269" i="1"/>
  <c r="N269" i="19"/>
  <c r="F269" i="23"/>
  <c r="E269" i="23"/>
  <c r="AI268" i="1"/>
  <c r="AG268" i="1"/>
  <c r="K270" i="21"/>
  <c r="D270" i="21"/>
  <c r="E270" i="21"/>
  <c r="BD267" i="1"/>
  <c r="B270" i="21"/>
  <c r="B270" i="22"/>
  <c r="I270" i="21"/>
  <c r="I270" i="22"/>
  <c r="J270" i="21"/>
  <c r="D270" i="22"/>
  <c r="AB267" i="1"/>
  <c r="AR268" i="1"/>
  <c r="E270" i="22"/>
  <c r="J268" i="19"/>
  <c r="J304" i="28" s="1"/>
  <c r="K268" i="19"/>
  <c r="K304" i="28" s="1"/>
  <c r="G269" i="21"/>
  <c r="AX268" i="1"/>
  <c r="BF267" i="1"/>
  <c r="H268" i="19"/>
  <c r="AK268" i="1"/>
  <c r="M269" i="19"/>
  <c r="BE267" i="1"/>
  <c r="B269" i="23"/>
  <c r="G269" i="23"/>
  <c r="G269" i="22"/>
  <c r="I269" i="23"/>
  <c r="AE268" i="1"/>
  <c r="BA268" i="1" s="1"/>
  <c r="O269" i="19"/>
  <c r="AW268" i="1"/>
  <c r="AL268" i="1"/>
  <c r="BG267" i="1"/>
  <c r="AH268" i="1"/>
  <c r="H269" i="23"/>
  <c r="AJ268" i="1"/>
  <c r="AO268" i="1"/>
  <c r="Q267" i="1"/>
  <c r="R267" i="1" s="1"/>
  <c r="BB267" i="1"/>
  <c r="E268" i="19"/>
  <c r="E269" i="22" s="1"/>
  <c r="BC267" i="1"/>
  <c r="F268" i="19"/>
  <c r="BJ267" i="1"/>
  <c r="D268" i="19"/>
  <c r="BI267" i="1"/>
  <c r="L268" i="19"/>
  <c r="K269" i="21" s="1"/>
  <c r="B268" i="19"/>
  <c r="AA267" i="1"/>
  <c r="BH267" i="1"/>
  <c r="AZ267" i="1"/>
  <c r="B266" i="1"/>
  <c r="AQ267" i="1" s="1"/>
  <c r="E266" i="1"/>
  <c r="G266" i="1"/>
  <c r="E267" i="19" s="1"/>
  <c r="H266" i="1"/>
  <c r="AB266" i="1" s="1"/>
  <c r="I266" i="1"/>
  <c r="G267" i="19" s="1"/>
  <c r="J266" i="1"/>
  <c r="M266" i="1"/>
  <c r="AJ267" i="1" s="1"/>
  <c r="N266" i="1"/>
  <c r="Z266" i="1" s="1"/>
  <c r="O266" i="1"/>
  <c r="AL267" i="1" s="1"/>
  <c r="B269" i="21" l="1"/>
  <c r="D269" i="21"/>
  <c r="C268" i="23"/>
  <c r="D313" i="28"/>
  <c r="N306" i="28"/>
  <c r="M306" i="28"/>
  <c r="AE267" i="1"/>
  <c r="I269" i="22"/>
  <c r="N268" i="19"/>
  <c r="G268" i="23"/>
  <c r="M268" i="19"/>
  <c r="E304" i="28"/>
  <c r="B304" i="28"/>
  <c r="J269" i="21"/>
  <c r="B269" i="22"/>
  <c r="I269" i="21"/>
  <c r="J269" i="22"/>
  <c r="O268" i="19"/>
  <c r="AX267" i="1"/>
  <c r="AT267" i="1"/>
  <c r="AN268" i="1"/>
  <c r="L304" i="28"/>
  <c r="D269" i="22"/>
  <c r="K269" i="22"/>
  <c r="E269" i="21"/>
  <c r="D304" i="28"/>
  <c r="N304" i="28" s="1"/>
  <c r="H269" i="22"/>
  <c r="H269" i="21"/>
  <c r="H304" i="28"/>
  <c r="F269" i="21"/>
  <c r="F269" i="22"/>
  <c r="F304" i="28"/>
  <c r="AG267" i="1"/>
  <c r="G303" i="28"/>
  <c r="G268" i="22"/>
  <c r="G268" i="21"/>
  <c r="AU267" i="1"/>
  <c r="AI267" i="1"/>
  <c r="I268" i="23"/>
  <c r="AH267" i="1"/>
  <c r="B268" i="23"/>
  <c r="BB266" i="1"/>
  <c r="AR267" i="1"/>
  <c r="H268" i="23"/>
  <c r="E268" i="21"/>
  <c r="E268" i="22"/>
  <c r="E303" i="28"/>
  <c r="BI266" i="1"/>
  <c r="Q266" i="1"/>
  <c r="R266" i="1" s="1"/>
  <c r="AS267" i="1"/>
  <c r="AW267" i="1"/>
  <c r="AK267" i="1"/>
  <c r="E268" i="23"/>
  <c r="J267" i="19"/>
  <c r="O267" i="19" s="1"/>
  <c r="AV267" i="1"/>
  <c r="F268" i="23"/>
  <c r="D268" i="23"/>
  <c r="AF267" i="1"/>
  <c r="AO267" i="1" s="1"/>
  <c r="F267" i="19"/>
  <c r="BE266" i="1"/>
  <c r="AZ266" i="1"/>
  <c r="D267" i="19"/>
  <c r="B267" i="19"/>
  <c r="K267" i="19"/>
  <c r="AC266" i="1"/>
  <c r="L267" i="19"/>
  <c r="L303" i="28" s="1"/>
  <c r="BJ266" i="1"/>
  <c r="H267" i="19"/>
  <c r="M267" i="19"/>
  <c r="BG266" i="1"/>
  <c r="BF266" i="1"/>
  <c r="BH266" i="1"/>
  <c r="BD266" i="1"/>
  <c r="BC266" i="1"/>
  <c r="AA266" i="1"/>
  <c r="B265" i="1"/>
  <c r="AQ266" i="1" s="1"/>
  <c r="E265" i="1"/>
  <c r="AF266" i="1" s="1"/>
  <c r="G265" i="1"/>
  <c r="AS266" i="1" s="1"/>
  <c r="H265" i="1"/>
  <c r="AH266" i="1" s="1"/>
  <c r="I265" i="1"/>
  <c r="G266" i="19" s="1"/>
  <c r="J265" i="1"/>
  <c r="AU266" i="1" s="1"/>
  <c r="M265" i="1"/>
  <c r="J266" i="19" s="1"/>
  <c r="N265" i="1"/>
  <c r="Z265" i="1" s="1"/>
  <c r="O265" i="1"/>
  <c r="AC265" i="1" s="1"/>
  <c r="B303" i="28" l="1"/>
  <c r="N313" i="28"/>
  <c r="M313" i="28"/>
  <c r="D303" i="28"/>
  <c r="N303" i="28" s="1"/>
  <c r="C267" i="23"/>
  <c r="AZ265" i="1"/>
  <c r="AN267" i="1"/>
  <c r="BA267" i="1"/>
  <c r="I267" i="22"/>
  <c r="M304" i="28"/>
  <c r="F268" i="21"/>
  <c r="J302" i="28"/>
  <c r="I267" i="21"/>
  <c r="AA265" i="1"/>
  <c r="AV266" i="1"/>
  <c r="F268" i="22"/>
  <c r="K268" i="21"/>
  <c r="AB265" i="1"/>
  <c r="J268" i="22"/>
  <c r="J268" i="21"/>
  <c r="K303" i="28"/>
  <c r="F303" i="28"/>
  <c r="K268" i="22"/>
  <c r="D268" i="21"/>
  <c r="H268" i="21"/>
  <c r="H303" i="28"/>
  <c r="H268" i="22"/>
  <c r="AJ266" i="1"/>
  <c r="I268" i="22"/>
  <c r="J303" i="28"/>
  <c r="I268" i="21"/>
  <c r="B268" i="22"/>
  <c r="G267" i="23"/>
  <c r="D268" i="22"/>
  <c r="B268" i="21"/>
  <c r="G267" i="22"/>
  <c r="G302" i="28"/>
  <c r="G267" i="21"/>
  <c r="AG266" i="1"/>
  <c r="N267" i="19"/>
  <c r="F267" i="23"/>
  <c r="D267" i="23"/>
  <c r="AW266" i="1"/>
  <c r="F266" i="19"/>
  <c r="F302" i="28" s="1"/>
  <c r="AT266" i="1"/>
  <c r="Q265" i="1"/>
  <c r="R265" i="1" s="1"/>
  <c r="I267" i="23"/>
  <c r="AR266" i="1"/>
  <c r="AK266" i="1"/>
  <c r="H267" i="23"/>
  <c r="AX266" i="1"/>
  <c r="AE266" i="1"/>
  <c r="AN266" i="1" s="1"/>
  <c r="AI266" i="1"/>
  <c r="B267" i="23"/>
  <c r="E267" i="23"/>
  <c r="AL266" i="1"/>
  <c r="AO266" i="1"/>
  <c r="E266" i="19"/>
  <c r="D266" i="19"/>
  <c r="BJ265" i="1"/>
  <c r="L266" i="19"/>
  <c r="L302" i="28" s="1"/>
  <c r="B266" i="19"/>
  <c r="BH265" i="1"/>
  <c r="BI265" i="1"/>
  <c r="K266" i="19"/>
  <c r="J267" i="22" s="1"/>
  <c r="H266" i="19"/>
  <c r="H267" i="21" s="1"/>
  <c r="BF265" i="1"/>
  <c r="BE265" i="1"/>
  <c r="BD265" i="1"/>
  <c r="BC265" i="1"/>
  <c r="BB265" i="1"/>
  <c r="BG265" i="1"/>
  <c r="B264" i="1"/>
  <c r="AQ265" i="1" s="1"/>
  <c r="E264" i="1"/>
  <c r="AF265" i="1" s="1"/>
  <c r="G264" i="1"/>
  <c r="AS265" i="1" s="1"/>
  <c r="H264" i="1"/>
  <c r="I264" i="1"/>
  <c r="G265" i="19" s="1"/>
  <c r="J264" i="1"/>
  <c r="M264" i="1"/>
  <c r="N264" i="1"/>
  <c r="O264" i="1"/>
  <c r="AC264" i="1" s="1"/>
  <c r="B267" i="22" l="1"/>
  <c r="M303" i="28"/>
  <c r="D267" i="21"/>
  <c r="C266" i="23"/>
  <c r="BA266" i="1"/>
  <c r="K302" i="28"/>
  <c r="AR265" i="1"/>
  <c r="AE265" i="1"/>
  <c r="BA265" i="1" s="1"/>
  <c r="D267" i="22"/>
  <c r="D302" i="28"/>
  <c r="N302" i="28" s="1"/>
  <c r="AX265" i="1"/>
  <c r="B302" i="28"/>
  <c r="H302" i="28"/>
  <c r="B267" i="21"/>
  <c r="F267" i="21"/>
  <c r="K267" i="21"/>
  <c r="F267" i="22"/>
  <c r="K267" i="22"/>
  <c r="J267" i="21"/>
  <c r="G266" i="23"/>
  <c r="H267" i="22"/>
  <c r="E265" i="19"/>
  <c r="E266" i="22" s="1"/>
  <c r="O266" i="19"/>
  <c r="E302" i="28"/>
  <c r="E267" i="21"/>
  <c r="E267" i="22"/>
  <c r="G301" i="28"/>
  <c r="E266" i="23"/>
  <c r="AO265" i="1"/>
  <c r="M266" i="19"/>
  <c r="BJ264" i="1"/>
  <c r="AV265" i="1"/>
  <c r="AJ265" i="1"/>
  <c r="G266" i="22"/>
  <c r="H265" i="19"/>
  <c r="H301" i="28" s="1"/>
  <c r="AU265" i="1"/>
  <c r="AI265" i="1"/>
  <c r="AG265" i="1"/>
  <c r="I266" i="23"/>
  <c r="H266" i="23"/>
  <c r="G266" i="21"/>
  <c r="AH265" i="1"/>
  <c r="AT265" i="1"/>
  <c r="BI264" i="1"/>
  <c r="N266" i="19"/>
  <c r="F266" i="23"/>
  <c r="AB264" i="1"/>
  <c r="K265" i="19"/>
  <c r="AW265" i="1"/>
  <c r="AK265" i="1"/>
  <c r="J265" i="19"/>
  <c r="AL265" i="1"/>
  <c r="B266" i="23"/>
  <c r="D266" i="23"/>
  <c r="Z264" i="1"/>
  <c r="Q264" i="1"/>
  <c r="R264" i="1" s="1"/>
  <c r="BB264" i="1"/>
  <c r="F265" i="19"/>
  <c r="F301" i="28" s="1"/>
  <c r="D265" i="19"/>
  <c r="AZ264" i="1"/>
  <c r="L265" i="19"/>
  <c r="L301" i="28" s="1"/>
  <c r="B265" i="19"/>
  <c r="BG264" i="1"/>
  <c r="BF264" i="1"/>
  <c r="BH264" i="1"/>
  <c r="BD264" i="1"/>
  <c r="BE264" i="1"/>
  <c r="BC264" i="1"/>
  <c r="AA264" i="1"/>
  <c r="B263" i="1"/>
  <c r="AQ264" i="1" s="1"/>
  <c r="E263" i="1"/>
  <c r="AR264" i="1" s="1"/>
  <c r="G263" i="1"/>
  <c r="E264" i="19" s="1"/>
  <c r="H263" i="1"/>
  <c r="AT264" i="1" s="1"/>
  <c r="I263" i="1"/>
  <c r="J263" i="1"/>
  <c r="M263" i="1"/>
  <c r="AJ264" i="1" s="1"/>
  <c r="N263" i="1"/>
  <c r="K264" i="19" s="1"/>
  <c r="O263" i="1"/>
  <c r="AC263" i="1" s="1"/>
  <c r="D301" i="28" l="1"/>
  <c r="N301" i="28" s="1"/>
  <c r="C265" i="23"/>
  <c r="M265" i="19"/>
  <c r="AN265" i="1"/>
  <c r="M302" i="28"/>
  <c r="E266" i="21"/>
  <c r="E301" i="28"/>
  <c r="J301" i="28"/>
  <c r="E265" i="21"/>
  <c r="J266" i="21"/>
  <c r="K300" i="28"/>
  <c r="B266" i="21"/>
  <c r="K301" i="28"/>
  <c r="E300" i="28"/>
  <c r="B301" i="28"/>
  <c r="H266" i="21"/>
  <c r="N265" i="19"/>
  <c r="G265" i="23"/>
  <c r="J266" i="22"/>
  <c r="O265" i="19"/>
  <c r="I266" i="21"/>
  <c r="I266" i="22"/>
  <c r="K266" i="21"/>
  <c r="F266" i="22"/>
  <c r="F266" i="21"/>
  <c r="D266" i="21"/>
  <c r="AF264" i="1"/>
  <c r="AO264" i="1" s="1"/>
  <c r="D266" i="22"/>
  <c r="H266" i="22"/>
  <c r="K266" i="22"/>
  <c r="D264" i="19"/>
  <c r="B266" i="22"/>
  <c r="J265" i="22"/>
  <c r="J265" i="21"/>
  <c r="B265" i="23"/>
  <c r="D265" i="23"/>
  <c r="H265" i="23"/>
  <c r="AS264" i="1"/>
  <c r="I265" i="23"/>
  <c r="AE264" i="1"/>
  <c r="E265" i="22"/>
  <c r="AH264" i="1"/>
  <c r="AB263" i="1"/>
  <c r="Z263" i="1"/>
  <c r="AW264" i="1"/>
  <c r="AL264" i="1"/>
  <c r="AX264" i="1"/>
  <c r="BJ263" i="1"/>
  <c r="AV264" i="1"/>
  <c r="J264" i="19"/>
  <c r="AG264" i="1"/>
  <c r="AK264" i="1"/>
  <c r="BI263" i="1"/>
  <c r="AI264" i="1"/>
  <c r="AU264" i="1"/>
  <c r="F265" i="23"/>
  <c r="BH263" i="1"/>
  <c r="E265" i="23"/>
  <c r="AA263" i="1"/>
  <c r="H264" i="19"/>
  <c r="H300" i="28" s="1"/>
  <c r="Q263" i="1"/>
  <c r="R263" i="1" s="1"/>
  <c r="G264" i="19"/>
  <c r="F264" i="19"/>
  <c r="AZ263" i="1"/>
  <c r="L264" i="19"/>
  <c r="L300" i="28" s="1"/>
  <c r="B264" i="19"/>
  <c r="BF263" i="1"/>
  <c r="BE263" i="1"/>
  <c r="BG263" i="1"/>
  <c r="BB263" i="1"/>
  <c r="BD263" i="1"/>
  <c r="BC263" i="1"/>
  <c r="M301" i="28" l="1"/>
  <c r="AN264" i="1"/>
  <c r="D300" i="28"/>
  <c r="N300" i="28" s="1"/>
  <c r="C264" i="23"/>
  <c r="F265" i="22"/>
  <c r="G300" i="28"/>
  <c r="D265" i="22"/>
  <c r="B265" i="21"/>
  <c r="J300" i="28"/>
  <c r="B300" i="28"/>
  <c r="F300" i="28"/>
  <c r="K265" i="21"/>
  <c r="O264" i="19"/>
  <c r="H264" i="23"/>
  <c r="D265" i="21"/>
  <c r="BA264" i="1"/>
  <c r="B265" i="22"/>
  <c r="K265" i="22"/>
  <c r="G264" i="23"/>
  <c r="I265" i="22"/>
  <c r="I265" i="21"/>
  <c r="F265" i="21"/>
  <c r="G265" i="22"/>
  <c r="G265" i="21"/>
  <c r="H265" i="22"/>
  <c r="H265" i="21"/>
  <c r="I264" i="23"/>
  <c r="N264" i="19"/>
  <c r="F264" i="23"/>
  <c r="B264" i="23"/>
  <c r="E264" i="23"/>
  <c r="M264" i="19"/>
  <c r="D264" i="23"/>
  <c r="M300" i="28" l="1"/>
  <c r="B262" i="1"/>
  <c r="E262" i="1"/>
  <c r="G262" i="1"/>
  <c r="E263" i="19" s="1"/>
  <c r="H262" i="1"/>
  <c r="I262" i="1"/>
  <c r="J262" i="1"/>
  <c r="M262" i="1"/>
  <c r="N262" i="1"/>
  <c r="O262" i="1"/>
  <c r="BD262" i="1" l="1"/>
  <c r="BF262" i="1"/>
  <c r="BH262" i="1"/>
  <c r="E299" i="28"/>
  <c r="BB262" i="1"/>
  <c r="AJ263" i="1"/>
  <c r="AV263" i="1"/>
  <c r="E264" i="22"/>
  <c r="E264" i="21"/>
  <c r="F263" i="19"/>
  <c r="AH263" i="1"/>
  <c r="AT263" i="1"/>
  <c r="AB262" i="1"/>
  <c r="AG263" i="1"/>
  <c r="AS263" i="1"/>
  <c r="J263" i="19"/>
  <c r="BE262" i="1"/>
  <c r="H263" i="19"/>
  <c r="AU263" i="1"/>
  <c r="AI263" i="1"/>
  <c r="AA262" i="1"/>
  <c r="D263" i="19"/>
  <c r="C263" i="23" s="1"/>
  <c r="AF263" i="1"/>
  <c r="AR263" i="1"/>
  <c r="BJ262" i="1"/>
  <c r="AC262" i="1"/>
  <c r="AX263" i="1"/>
  <c r="AL263" i="1"/>
  <c r="B263" i="19"/>
  <c r="AQ263" i="1"/>
  <c r="AE263" i="1"/>
  <c r="BI262" i="1"/>
  <c r="Z262" i="1"/>
  <c r="AW263" i="1"/>
  <c r="AK263" i="1"/>
  <c r="K263" i="19"/>
  <c r="BG262" i="1"/>
  <c r="L263" i="19"/>
  <c r="BC262" i="1"/>
  <c r="Q262" i="1"/>
  <c r="R262" i="1" s="1"/>
  <c r="G263" i="19"/>
  <c r="AZ262" i="1"/>
  <c r="B261" i="1"/>
  <c r="AQ262" i="1" s="1"/>
  <c r="E261" i="1"/>
  <c r="G261" i="1"/>
  <c r="AG262" i="1" s="1"/>
  <c r="H261" i="1"/>
  <c r="I261" i="1"/>
  <c r="G262" i="19" s="1"/>
  <c r="J261" i="1"/>
  <c r="M261" i="1"/>
  <c r="N261" i="1"/>
  <c r="Z261" i="1" s="1"/>
  <c r="O261" i="1"/>
  <c r="AL262" i="1" s="1"/>
  <c r="G298" i="28" l="1"/>
  <c r="G299" i="28"/>
  <c r="B263" i="23"/>
  <c r="D299" i="28"/>
  <c r="N299" i="28" s="1"/>
  <c r="J299" i="28"/>
  <c r="B299" i="28"/>
  <c r="K299" i="28"/>
  <c r="L299" i="28"/>
  <c r="N263" i="19"/>
  <c r="H299" i="28"/>
  <c r="D263" i="23"/>
  <c r="F299" i="28"/>
  <c r="O263" i="19"/>
  <c r="F263" i="23"/>
  <c r="J264" i="21"/>
  <c r="J264" i="22"/>
  <c r="G264" i="22"/>
  <c r="G264" i="21"/>
  <c r="H263" i="23"/>
  <c r="H264" i="22"/>
  <c r="H264" i="21"/>
  <c r="F264" i="22"/>
  <c r="F264" i="21"/>
  <c r="K264" i="21"/>
  <c r="K264" i="22"/>
  <c r="I264" i="22"/>
  <c r="I264" i="21"/>
  <c r="AN263" i="1"/>
  <c r="BA263" i="1"/>
  <c r="AO263" i="1"/>
  <c r="AW262" i="1"/>
  <c r="D264" i="21"/>
  <c r="D264" i="22"/>
  <c r="AE262" i="1"/>
  <c r="G263" i="23"/>
  <c r="B264" i="22"/>
  <c r="B264" i="21"/>
  <c r="AB261" i="1"/>
  <c r="AT262" i="1"/>
  <c r="AZ261" i="1"/>
  <c r="AR262" i="1"/>
  <c r="AF262" i="1"/>
  <c r="AH262" i="1"/>
  <c r="F262" i="19"/>
  <c r="F298" i="28" s="1"/>
  <c r="BJ261" i="1"/>
  <c r="AV262" i="1"/>
  <c r="AJ262" i="1"/>
  <c r="BI261" i="1"/>
  <c r="AS262" i="1"/>
  <c r="E262" i="19"/>
  <c r="L262" i="19"/>
  <c r="K263" i="21" s="1"/>
  <c r="AX262" i="1"/>
  <c r="AU262" i="1"/>
  <c r="AI262" i="1"/>
  <c r="AK262" i="1"/>
  <c r="G263" i="21"/>
  <c r="G263" i="22"/>
  <c r="E263" i="23"/>
  <c r="M263" i="19"/>
  <c r="I263" i="23"/>
  <c r="Q261" i="1"/>
  <c r="R261" i="1" s="1"/>
  <c r="BB261" i="1"/>
  <c r="D262" i="19"/>
  <c r="AC261" i="1"/>
  <c r="B262" i="19"/>
  <c r="K262" i="19"/>
  <c r="K298" i="28" s="1"/>
  <c r="J262" i="19"/>
  <c r="J298" i="28" s="1"/>
  <c r="H262" i="19"/>
  <c r="H298" i="28" s="1"/>
  <c r="BG261" i="1"/>
  <c r="BF261" i="1"/>
  <c r="BH261" i="1"/>
  <c r="BE261" i="1"/>
  <c r="BD261" i="1"/>
  <c r="BC261" i="1"/>
  <c r="AA261" i="1"/>
  <c r="B260" i="1"/>
  <c r="B261" i="19" s="1"/>
  <c r="E260" i="1"/>
  <c r="AF261" i="1" s="1"/>
  <c r="G260" i="1"/>
  <c r="E261" i="19" s="1"/>
  <c r="H260" i="1"/>
  <c r="I260" i="1"/>
  <c r="G261" i="19" s="1"/>
  <c r="G296" i="28" s="1"/>
  <c r="J260" i="1"/>
  <c r="M260" i="1"/>
  <c r="AA260" i="1" s="1"/>
  <c r="N260" i="1"/>
  <c r="AK261" i="1" s="1"/>
  <c r="O260" i="1"/>
  <c r="AC260" i="1" s="1"/>
  <c r="B298" i="28" l="1"/>
  <c r="B305" i="28" s="1"/>
  <c r="J305" i="28"/>
  <c r="F305" i="28"/>
  <c r="D298" i="28"/>
  <c r="N298" i="28" s="1"/>
  <c r="C262" i="23"/>
  <c r="H305" i="28"/>
  <c r="K305" i="28"/>
  <c r="M299" i="28"/>
  <c r="L298" i="28"/>
  <c r="L305" i="28" s="1"/>
  <c r="AW261" i="1"/>
  <c r="M262" i="19"/>
  <c r="E298" i="28"/>
  <c r="E305" i="28" s="1"/>
  <c r="G305" i="28"/>
  <c r="D262" i="23"/>
  <c r="E262" i="22"/>
  <c r="AV261" i="1"/>
  <c r="BE260" i="1"/>
  <c r="F263" i="22"/>
  <c r="F263" i="21"/>
  <c r="E263" i="22"/>
  <c r="E263" i="21"/>
  <c r="G262" i="21"/>
  <c r="BA262" i="1"/>
  <c r="AO262" i="1"/>
  <c r="H263" i="21"/>
  <c r="H263" i="22"/>
  <c r="I263" i="21"/>
  <c r="I263" i="22"/>
  <c r="I262" i="23"/>
  <c r="D263" i="21"/>
  <c r="D263" i="22"/>
  <c r="J263" i="22"/>
  <c r="J263" i="21"/>
  <c r="AE261" i="1"/>
  <c r="AN261" i="1" s="1"/>
  <c r="AN262" i="1"/>
  <c r="B263" i="22"/>
  <c r="B263" i="21"/>
  <c r="K263" i="22"/>
  <c r="E296" i="28"/>
  <c r="E262" i="21"/>
  <c r="G262" i="22"/>
  <c r="O262" i="19"/>
  <c r="G262" i="23"/>
  <c r="AZ260" i="1"/>
  <c r="AR261" i="1"/>
  <c r="L261" i="19"/>
  <c r="AL261" i="1"/>
  <c r="AG261" i="1"/>
  <c r="BD260" i="1"/>
  <c r="AU261" i="1"/>
  <c r="BJ260" i="1"/>
  <c r="N262" i="19"/>
  <c r="F262" i="23"/>
  <c r="B296" i="28"/>
  <c r="B262" i="22"/>
  <c r="B262" i="21"/>
  <c r="H262" i="23"/>
  <c r="AQ261" i="1"/>
  <c r="AJ261" i="1"/>
  <c r="AX261" i="1"/>
  <c r="BH260" i="1"/>
  <c r="Q260" i="1"/>
  <c r="R260" i="1" s="1"/>
  <c r="AT261" i="1"/>
  <c r="AH261" i="1"/>
  <c r="AS261" i="1"/>
  <c r="AI261" i="1"/>
  <c r="B262" i="23"/>
  <c r="E262" i="23"/>
  <c r="AO261" i="1"/>
  <c r="M261" i="19"/>
  <c r="H261" i="19"/>
  <c r="H262" i="21" s="1"/>
  <c r="BI260" i="1"/>
  <c r="F261" i="19"/>
  <c r="BG260" i="1"/>
  <c r="D261" i="19"/>
  <c r="BB260" i="1"/>
  <c r="K261" i="19"/>
  <c r="J262" i="21" s="1"/>
  <c r="J261" i="19"/>
  <c r="O261" i="19" s="1"/>
  <c r="AB260" i="1"/>
  <c r="BF260" i="1"/>
  <c r="BC260" i="1"/>
  <c r="Z260" i="1"/>
  <c r="B259" i="1"/>
  <c r="E259" i="1"/>
  <c r="G259" i="1"/>
  <c r="E260" i="19" s="1"/>
  <c r="H259" i="1"/>
  <c r="Q259" i="1" s="1"/>
  <c r="I259" i="1"/>
  <c r="G260" i="19" s="1"/>
  <c r="G261" i="22" s="1"/>
  <c r="J259" i="1"/>
  <c r="M259" i="1"/>
  <c r="AA259" i="1" s="1"/>
  <c r="N259" i="1"/>
  <c r="Z259" i="1" s="1"/>
  <c r="O259" i="1"/>
  <c r="M298" i="28" l="1"/>
  <c r="D305" i="28"/>
  <c r="E261" i="23"/>
  <c r="C261" i="23"/>
  <c r="BA261" i="1"/>
  <c r="D262" i="21"/>
  <c r="N261" i="19"/>
  <c r="J296" i="28"/>
  <c r="F260" i="19"/>
  <c r="F261" i="21" s="1"/>
  <c r="AH260" i="1"/>
  <c r="J262" i="22"/>
  <c r="K296" i="28"/>
  <c r="D262" i="22"/>
  <c r="H262" i="22"/>
  <c r="I262" i="22"/>
  <c r="F262" i="22"/>
  <c r="F262" i="21"/>
  <c r="F296" i="28"/>
  <c r="H296" i="28"/>
  <c r="K262" i="21"/>
  <c r="K262" i="22"/>
  <c r="L296" i="28"/>
  <c r="BE259" i="1"/>
  <c r="AJ260" i="1"/>
  <c r="D296" i="28"/>
  <c r="AT260" i="1"/>
  <c r="I262" i="21"/>
  <c r="G295" i="28"/>
  <c r="E261" i="21"/>
  <c r="E295" i="28"/>
  <c r="E261" i="22"/>
  <c r="I261" i="23"/>
  <c r="AQ260" i="1"/>
  <c r="AE260" i="1"/>
  <c r="D261" i="23"/>
  <c r="B261" i="23"/>
  <c r="BJ259" i="1"/>
  <c r="AV260" i="1"/>
  <c r="G261" i="23"/>
  <c r="F261" i="23"/>
  <c r="H261" i="23"/>
  <c r="AS260" i="1"/>
  <c r="AG260" i="1"/>
  <c r="D260" i="19"/>
  <c r="AR260" i="1"/>
  <c r="AF260" i="1"/>
  <c r="AO260" i="1" s="1"/>
  <c r="BI259" i="1"/>
  <c r="AU260" i="1"/>
  <c r="AI260" i="1"/>
  <c r="BH259" i="1"/>
  <c r="AK260" i="1"/>
  <c r="AW260" i="1"/>
  <c r="G261" i="21"/>
  <c r="AC259" i="1"/>
  <c r="AL260" i="1"/>
  <c r="AX260" i="1"/>
  <c r="BD259" i="1"/>
  <c r="M260" i="19"/>
  <c r="L260" i="19"/>
  <c r="BG259" i="1"/>
  <c r="R259" i="1"/>
  <c r="J260" i="19"/>
  <c r="J295" i="28" s="1"/>
  <c r="BF259" i="1"/>
  <c r="H260" i="19"/>
  <c r="H261" i="22" s="1"/>
  <c r="BC259" i="1"/>
  <c r="BB259" i="1"/>
  <c r="B260" i="19"/>
  <c r="K260" i="19"/>
  <c r="J261" i="22" s="1"/>
  <c r="AB259" i="1"/>
  <c r="AZ259" i="1"/>
  <c r="B258" i="1"/>
  <c r="AE259" i="1" s="1"/>
  <c r="E258" i="1"/>
  <c r="AR259" i="1" s="1"/>
  <c r="G258" i="1"/>
  <c r="H258" i="1"/>
  <c r="I258" i="1"/>
  <c r="G259" i="19" s="1"/>
  <c r="G260" i="22" s="1"/>
  <c r="J258" i="1"/>
  <c r="AI259" i="1" s="1"/>
  <c r="M258" i="1"/>
  <c r="AJ259" i="1" s="1"/>
  <c r="N258" i="1"/>
  <c r="Z258" i="1" s="1"/>
  <c r="O258" i="1"/>
  <c r="AC258" i="1" s="1"/>
  <c r="N305" i="28" l="1"/>
  <c r="M305" i="28"/>
  <c r="M296" i="28"/>
  <c r="N296" i="28"/>
  <c r="D261" i="22"/>
  <c r="C260" i="23"/>
  <c r="F261" i="22"/>
  <c r="F295" i="28"/>
  <c r="AZ258" i="1"/>
  <c r="AF259" i="1"/>
  <c r="AN259" i="1" s="1"/>
  <c r="AL259" i="1"/>
  <c r="K295" i="28"/>
  <c r="D261" i="21"/>
  <c r="I261" i="21"/>
  <c r="B260" i="23"/>
  <c r="E260" i="23"/>
  <c r="L295" i="28"/>
  <c r="K261" i="22"/>
  <c r="K261" i="21"/>
  <c r="B261" i="22"/>
  <c r="B295" i="28"/>
  <c r="B261" i="21"/>
  <c r="AX259" i="1"/>
  <c r="J261" i="21"/>
  <c r="I261" i="22"/>
  <c r="BA260" i="1"/>
  <c r="AN260" i="1"/>
  <c r="J259" i="19"/>
  <c r="H261" i="21"/>
  <c r="D295" i="28"/>
  <c r="N295" i="28" s="1"/>
  <c r="H295" i="28"/>
  <c r="AQ259" i="1"/>
  <c r="BI258" i="1"/>
  <c r="D260" i="23"/>
  <c r="I260" i="23"/>
  <c r="AW259" i="1"/>
  <c r="H260" i="23"/>
  <c r="O260" i="19"/>
  <c r="G260" i="23"/>
  <c r="BJ258" i="1"/>
  <c r="AK259" i="1"/>
  <c r="G260" i="21"/>
  <c r="F260" i="23"/>
  <c r="N260" i="19"/>
  <c r="BH258" i="1"/>
  <c r="AH259" i="1"/>
  <c r="AT259" i="1"/>
  <c r="AV259" i="1"/>
  <c r="E259" i="19"/>
  <c r="AS259" i="1"/>
  <c r="AG259" i="1"/>
  <c r="AU259" i="1"/>
  <c r="AA258" i="1"/>
  <c r="G294" i="28"/>
  <c r="H259" i="19"/>
  <c r="H260" i="21" s="1"/>
  <c r="Q258" i="1"/>
  <c r="R258" i="1" s="1"/>
  <c r="F259" i="19"/>
  <c r="AB258" i="1"/>
  <c r="D259" i="19"/>
  <c r="C259" i="23" s="1"/>
  <c r="L259" i="19"/>
  <c r="L294" i="28" s="1"/>
  <c r="B259" i="19"/>
  <c r="K259" i="19"/>
  <c r="BF258" i="1"/>
  <c r="BE258" i="1"/>
  <c r="BB258" i="1"/>
  <c r="BG258" i="1"/>
  <c r="BD258" i="1"/>
  <c r="BC258" i="1"/>
  <c r="B257" i="1"/>
  <c r="AQ258" i="1" s="1"/>
  <c r="E257" i="1"/>
  <c r="G257" i="1"/>
  <c r="H257" i="1"/>
  <c r="F258" i="19" s="1"/>
  <c r="I257" i="1"/>
  <c r="G258" i="19" s="1"/>
  <c r="J257" i="1"/>
  <c r="AU258" i="1" s="1"/>
  <c r="M257" i="1"/>
  <c r="AA257" i="1" s="1"/>
  <c r="N257" i="1"/>
  <c r="O257" i="1"/>
  <c r="AC257" i="1" s="1"/>
  <c r="B260" i="21" l="1"/>
  <c r="AO259" i="1"/>
  <c r="M295" i="28"/>
  <c r="BA259" i="1"/>
  <c r="AZ257" i="1"/>
  <c r="AB257" i="1"/>
  <c r="AH258" i="1"/>
  <c r="J294" i="28"/>
  <c r="I260" i="22"/>
  <c r="I260" i="21"/>
  <c r="O259" i="19"/>
  <c r="H260" i="22"/>
  <c r="B294" i="28"/>
  <c r="H294" i="28"/>
  <c r="B260" i="22"/>
  <c r="AR258" i="1"/>
  <c r="E259" i="23"/>
  <c r="D294" i="28"/>
  <c r="N294" i="28" s="1"/>
  <c r="D260" i="22"/>
  <c r="D260" i="21"/>
  <c r="E260" i="22"/>
  <c r="E294" i="28"/>
  <c r="E260" i="21"/>
  <c r="M259" i="19"/>
  <c r="F293" i="28"/>
  <c r="F294" i="28"/>
  <c r="F260" i="21"/>
  <c r="F260" i="22"/>
  <c r="J260" i="22"/>
  <c r="K260" i="21"/>
  <c r="G259" i="22"/>
  <c r="G293" i="28"/>
  <c r="AE258" i="1"/>
  <c r="AF258" i="1"/>
  <c r="K294" i="28"/>
  <c r="K260" i="22"/>
  <c r="J260" i="21"/>
  <c r="G259" i="21"/>
  <c r="Z257" i="1"/>
  <c r="AW258" i="1"/>
  <c r="AK258" i="1"/>
  <c r="I259" i="23"/>
  <c r="H259" i="23"/>
  <c r="AI258" i="1"/>
  <c r="E258" i="19"/>
  <c r="M258" i="19" s="1"/>
  <c r="AG258" i="1"/>
  <c r="AS258" i="1"/>
  <c r="AL258" i="1"/>
  <c r="AX258" i="1"/>
  <c r="Q257" i="1"/>
  <c r="R257" i="1" s="1"/>
  <c r="N259" i="19"/>
  <c r="F259" i="23"/>
  <c r="D259" i="23"/>
  <c r="F259" i="22"/>
  <c r="F259" i="21"/>
  <c r="J258" i="19"/>
  <c r="AV258" i="1"/>
  <c r="AJ258" i="1"/>
  <c r="B259" i="23"/>
  <c r="G259" i="23"/>
  <c r="AT258" i="1"/>
  <c r="BJ257" i="1"/>
  <c r="BH257" i="1"/>
  <c r="BI257" i="1"/>
  <c r="L258" i="19"/>
  <c r="K258" i="19"/>
  <c r="H258" i="19"/>
  <c r="D258" i="19"/>
  <c r="B258" i="19"/>
  <c r="BF257" i="1"/>
  <c r="BE257" i="1"/>
  <c r="BC257" i="1"/>
  <c r="BB257" i="1"/>
  <c r="BG257" i="1"/>
  <c r="BD257" i="1"/>
  <c r="B256" i="1"/>
  <c r="AQ257" i="1" s="1"/>
  <c r="E256" i="1"/>
  <c r="AR257" i="1" s="1"/>
  <c r="G256" i="1"/>
  <c r="AS257" i="1" s="1"/>
  <c r="H256" i="1"/>
  <c r="AB256" i="1" s="1"/>
  <c r="I256" i="1"/>
  <c r="G257" i="19" s="1"/>
  <c r="G292" i="28" s="1"/>
  <c r="J256" i="1"/>
  <c r="H257" i="19" s="1"/>
  <c r="M256" i="1"/>
  <c r="AJ257" i="1" s="1"/>
  <c r="N256" i="1"/>
  <c r="Z256" i="1" s="1"/>
  <c r="O256" i="1"/>
  <c r="AC256" i="1" s="1"/>
  <c r="D293" i="28" l="1"/>
  <c r="N293" i="28" s="1"/>
  <c r="C258" i="23"/>
  <c r="M294" i="28"/>
  <c r="AN258" i="1"/>
  <c r="H292" i="28"/>
  <c r="BA258" i="1"/>
  <c r="AO258" i="1"/>
  <c r="J293" i="28"/>
  <c r="K259" i="22"/>
  <c r="E293" i="28"/>
  <c r="L293" i="28"/>
  <c r="O258" i="19"/>
  <c r="F257" i="19"/>
  <c r="H293" i="28"/>
  <c r="B259" i="21"/>
  <c r="K293" i="28"/>
  <c r="G258" i="21"/>
  <c r="E258" i="23"/>
  <c r="B293" i="28"/>
  <c r="B258" i="23"/>
  <c r="F258" i="23"/>
  <c r="D259" i="22"/>
  <c r="H259" i="21"/>
  <c r="K259" i="21"/>
  <c r="AU257" i="1"/>
  <c r="H259" i="22"/>
  <c r="E259" i="22"/>
  <c r="E259" i="21"/>
  <c r="D259" i="21"/>
  <c r="N258" i="19"/>
  <c r="H258" i="23"/>
  <c r="BB256" i="1"/>
  <c r="G258" i="23"/>
  <c r="J259" i="21"/>
  <c r="I259" i="21"/>
  <c r="I259" i="22"/>
  <c r="J259" i="22"/>
  <c r="AE257" i="1"/>
  <c r="B259" i="22"/>
  <c r="AF257" i="1"/>
  <c r="AO257" i="1" s="1"/>
  <c r="AG257" i="1"/>
  <c r="AH257" i="1"/>
  <c r="AT257" i="1"/>
  <c r="AV257" i="1"/>
  <c r="AI257" i="1"/>
  <c r="I258" i="23"/>
  <c r="Q256" i="1"/>
  <c r="R256" i="1" s="1"/>
  <c r="AX257" i="1"/>
  <c r="D258" i="23"/>
  <c r="BD256" i="1"/>
  <c r="AW257" i="1"/>
  <c r="AL257" i="1"/>
  <c r="AK257" i="1"/>
  <c r="H258" i="22"/>
  <c r="G258" i="22"/>
  <c r="H258" i="21"/>
  <c r="D257" i="19"/>
  <c r="BI256" i="1"/>
  <c r="L257" i="19"/>
  <c r="L292" i="28" s="1"/>
  <c r="B257" i="19"/>
  <c r="BF256" i="1"/>
  <c r="K257" i="19"/>
  <c r="K292" i="28" s="1"/>
  <c r="E257" i="19"/>
  <c r="E292" i="28" s="1"/>
  <c r="BH256" i="1"/>
  <c r="BJ256" i="1"/>
  <c r="BG256" i="1"/>
  <c r="BE256" i="1"/>
  <c r="J257" i="19"/>
  <c r="BC256" i="1"/>
  <c r="AA256" i="1"/>
  <c r="AZ256" i="1"/>
  <c r="B255" i="1"/>
  <c r="B256" i="19" s="1"/>
  <c r="E255" i="1"/>
  <c r="AF256" i="1" s="1"/>
  <c r="G255" i="1"/>
  <c r="AS256" i="1" s="1"/>
  <c r="H255" i="1"/>
  <c r="I255" i="1"/>
  <c r="G256" i="19" s="1"/>
  <c r="J255" i="1"/>
  <c r="AI256" i="1" s="1"/>
  <c r="M255" i="1"/>
  <c r="AV256" i="1" s="1"/>
  <c r="N255" i="1"/>
  <c r="O255" i="1"/>
  <c r="B292" i="28" l="1"/>
  <c r="M293" i="28"/>
  <c r="D292" i="28"/>
  <c r="N292" i="28" s="1"/>
  <c r="C257" i="23"/>
  <c r="J256" i="19"/>
  <c r="I257" i="21" s="1"/>
  <c r="F258" i="22"/>
  <c r="BG255" i="1"/>
  <c r="G257" i="21"/>
  <c r="G291" i="28"/>
  <c r="AN257" i="1"/>
  <c r="B291" i="28"/>
  <c r="F258" i="21"/>
  <c r="F292" i="28"/>
  <c r="J292" i="28"/>
  <c r="D257" i="23"/>
  <c r="BA257" i="1"/>
  <c r="E257" i="23"/>
  <c r="I258" i="21"/>
  <c r="I258" i="22"/>
  <c r="D258" i="22"/>
  <c r="D258" i="21"/>
  <c r="F257" i="23"/>
  <c r="G257" i="22"/>
  <c r="J258" i="22"/>
  <c r="J258" i="21"/>
  <c r="B258" i="21"/>
  <c r="B258" i="22"/>
  <c r="K258" i="22"/>
  <c r="K258" i="21"/>
  <c r="N257" i="19"/>
  <c r="E258" i="21"/>
  <c r="E258" i="22"/>
  <c r="AO256" i="1"/>
  <c r="O257" i="19"/>
  <c r="G257" i="23"/>
  <c r="B257" i="22"/>
  <c r="B257" i="21"/>
  <c r="AQ256" i="1"/>
  <c r="I257" i="23"/>
  <c r="Z255" i="1"/>
  <c r="AK256" i="1"/>
  <c r="AW256" i="1"/>
  <c r="BF255" i="1"/>
  <c r="Q255" i="1"/>
  <c r="R255" i="1" s="1"/>
  <c r="AH256" i="1"/>
  <c r="H257" i="23"/>
  <c r="AG256" i="1"/>
  <c r="AC255" i="1"/>
  <c r="AL256" i="1"/>
  <c r="AX256" i="1"/>
  <c r="BE255" i="1"/>
  <c r="BJ255" i="1"/>
  <c r="AJ256" i="1"/>
  <c r="M257" i="19"/>
  <c r="AE256" i="1"/>
  <c r="AN256" i="1" s="1"/>
  <c r="H256" i="19"/>
  <c r="AU256" i="1"/>
  <c r="AA255" i="1"/>
  <c r="AZ255" i="1"/>
  <c r="AR256" i="1"/>
  <c r="B257" i="23"/>
  <c r="AT256" i="1"/>
  <c r="AB255" i="1"/>
  <c r="F256" i="19"/>
  <c r="BC255" i="1"/>
  <c r="E256" i="19"/>
  <c r="E291" i="28" s="1"/>
  <c r="BB255" i="1"/>
  <c r="D256" i="19"/>
  <c r="C256" i="23" s="1"/>
  <c r="BD255" i="1"/>
  <c r="L256" i="19"/>
  <c r="BI255" i="1"/>
  <c r="BH255" i="1"/>
  <c r="K256" i="19"/>
  <c r="K291" i="28" s="1"/>
  <c r="M292" i="28" l="1"/>
  <c r="I257" i="22"/>
  <c r="G256" i="23"/>
  <c r="J291" i="28"/>
  <c r="K257" i="22"/>
  <c r="H291" i="28"/>
  <c r="L291" i="28"/>
  <c r="J257" i="22"/>
  <c r="E256" i="23"/>
  <c r="E257" i="21"/>
  <c r="D291" i="28"/>
  <c r="F291" i="28"/>
  <c r="D257" i="21"/>
  <c r="K257" i="21"/>
  <c r="E257" i="22"/>
  <c r="D257" i="22"/>
  <c r="H257" i="22"/>
  <c r="H257" i="21"/>
  <c r="F257" i="22"/>
  <c r="F257" i="21"/>
  <c r="J257" i="21"/>
  <c r="BA256" i="1"/>
  <c r="O256" i="19"/>
  <c r="M256" i="19"/>
  <c r="H256" i="23"/>
  <c r="D256" i="23"/>
  <c r="B256" i="23"/>
  <c r="F256" i="23"/>
  <c r="I256" i="23"/>
  <c r="N256" i="19"/>
  <c r="B254" i="1"/>
  <c r="E254" i="1"/>
  <c r="D255" i="19" s="1"/>
  <c r="G254" i="1"/>
  <c r="E255" i="19" s="1"/>
  <c r="E290" i="28" s="1"/>
  <c r="E297" i="28" s="1"/>
  <c r="H254" i="1"/>
  <c r="I254" i="1"/>
  <c r="G255" i="19" s="1"/>
  <c r="G290" i="28" s="1"/>
  <c r="G297" i="28" s="1"/>
  <c r="J254" i="1"/>
  <c r="M254" i="1"/>
  <c r="J255" i="19" s="1"/>
  <c r="J290" i="28" s="1"/>
  <c r="N254" i="1"/>
  <c r="O254" i="1"/>
  <c r="M291" i="28" l="1"/>
  <c r="N291" i="28"/>
  <c r="D256" i="21"/>
  <c r="C255" i="23"/>
  <c r="J297" i="28"/>
  <c r="BJ254" i="1"/>
  <c r="D290" i="28"/>
  <c r="N290" i="28" s="1"/>
  <c r="E256" i="22"/>
  <c r="E256" i="21"/>
  <c r="BG254" i="1"/>
  <c r="BD254" i="1"/>
  <c r="AI255" i="1"/>
  <c r="AU255" i="1"/>
  <c r="AS255" i="1"/>
  <c r="AG255" i="1"/>
  <c r="D256" i="22"/>
  <c r="G256" i="22"/>
  <c r="G256" i="21"/>
  <c r="BB254" i="1"/>
  <c r="AH255" i="1"/>
  <c r="AT255" i="1"/>
  <c r="AC254" i="1"/>
  <c r="AL255" i="1"/>
  <c r="AX255" i="1"/>
  <c r="B255" i="19"/>
  <c r="AQ255" i="1"/>
  <c r="AE255" i="1"/>
  <c r="BI254" i="1"/>
  <c r="AF255" i="1"/>
  <c r="AO255" i="1" s="1"/>
  <c r="AR255" i="1"/>
  <c r="Z254" i="1"/>
  <c r="AW255" i="1"/>
  <c r="AK255" i="1"/>
  <c r="I256" i="21"/>
  <c r="I256" i="22"/>
  <c r="AJ255" i="1"/>
  <c r="AV255" i="1"/>
  <c r="H255" i="19"/>
  <c r="BF254" i="1"/>
  <c r="BH254" i="1"/>
  <c r="F255" i="19"/>
  <c r="F290" i="28" s="1"/>
  <c r="F297" i="28" s="1"/>
  <c r="G255" i="23"/>
  <c r="M255" i="19"/>
  <c r="E255" i="23"/>
  <c r="BE254" i="1"/>
  <c r="BC254" i="1"/>
  <c r="Q254" i="1"/>
  <c r="R254" i="1" s="1"/>
  <c r="L255" i="19"/>
  <c r="L290" i="28" s="1"/>
  <c r="L297" i="28" s="1"/>
  <c r="AB254" i="1"/>
  <c r="AA254" i="1"/>
  <c r="K255" i="19"/>
  <c r="K290" i="28" s="1"/>
  <c r="K297" i="28" s="1"/>
  <c r="O255" i="19"/>
  <c r="AZ254" i="1"/>
  <c r="B253" i="1"/>
  <c r="AQ254" i="1" s="1"/>
  <c r="E253" i="1"/>
  <c r="G253" i="1"/>
  <c r="H253" i="1"/>
  <c r="AB253" i="1" s="1"/>
  <c r="I253" i="1"/>
  <c r="G254" i="19" s="1"/>
  <c r="G255" i="22" s="1"/>
  <c r="J253" i="1"/>
  <c r="M253" i="1"/>
  <c r="AV254" i="1" s="1"/>
  <c r="N253" i="1"/>
  <c r="Z253" i="1" s="1"/>
  <c r="O253" i="1"/>
  <c r="B255" i="23" l="1"/>
  <c r="B290" i="28"/>
  <c r="B297" i="28" s="1"/>
  <c r="F255" i="23"/>
  <c r="H290" i="28"/>
  <c r="H297" i="28" s="1"/>
  <c r="D297" i="28"/>
  <c r="N297" i="28" s="1"/>
  <c r="G255" i="21"/>
  <c r="AT254" i="1"/>
  <c r="J254" i="19"/>
  <c r="I255" i="22" s="1"/>
  <c r="H256" i="21"/>
  <c r="H256" i="22"/>
  <c r="F256" i="22"/>
  <c r="F256" i="21"/>
  <c r="AK254" i="1"/>
  <c r="AJ254" i="1"/>
  <c r="N255" i="19"/>
  <c r="B256" i="21"/>
  <c r="B256" i="22"/>
  <c r="K256" i="21"/>
  <c r="K256" i="22"/>
  <c r="J256" i="21"/>
  <c r="J256" i="22"/>
  <c r="BA255" i="1"/>
  <c r="AN255" i="1"/>
  <c r="AA253" i="1"/>
  <c r="D255" i="23"/>
  <c r="AW254" i="1"/>
  <c r="G288" i="28"/>
  <c r="Q253" i="1"/>
  <c r="R253" i="1" s="1"/>
  <c r="AH254" i="1"/>
  <c r="AE254" i="1"/>
  <c r="H255" i="23"/>
  <c r="AR254" i="1"/>
  <c r="AF254" i="1"/>
  <c r="AC253" i="1"/>
  <c r="AX254" i="1"/>
  <c r="BI253" i="1"/>
  <c r="AI254" i="1"/>
  <c r="AL254" i="1"/>
  <c r="I255" i="23"/>
  <c r="AU254" i="1"/>
  <c r="AS254" i="1"/>
  <c r="AG254" i="1"/>
  <c r="H254" i="19"/>
  <c r="BH253" i="1"/>
  <c r="F254" i="19"/>
  <c r="F288" i="28" s="1"/>
  <c r="E254" i="19"/>
  <c r="BJ253" i="1"/>
  <c r="D254" i="19"/>
  <c r="C254" i="23" s="1"/>
  <c r="AZ253" i="1"/>
  <c r="L254" i="19"/>
  <c r="K255" i="22" s="1"/>
  <c r="B254" i="19"/>
  <c r="K254" i="19"/>
  <c r="K288" i="28" s="1"/>
  <c r="BF253" i="1"/>
  <c r="BE253" i="1"/>
  <c r="BG253" i="1"/>
  <c r="BB253" i="1"/>
  <c r="BD253" i="1"/>
  <c r="BC253" i="1"/>
  <c r="B252" i="1"/>
  <c r="AQ253" i="1" s="1"/>
  <c r="E252" i="1"/>
  <c r="G252" i="1"/>
  <c r="AG253" i="1" s="1"/>
  <c r="H252" i="1"/>
  <c r="F253" i="19" s="1"/>
  <c r="I252" i="1"/>
  <c r="G253" i="19" s="1"/>
  <c r="J252" i="1"/>
  <c r="M252" i="1"/>
  <c r="N252" i="1"/>
  <c r="Z252" i="1" s="1"/>
  <c r="O252" i="1"/>
  <c r="AX253" i="1" s="1"/>
  <c r="M297" i="28" l="1"/>
  <c r="M290" i="28"/>
  <c r="J288" i="28"/>
  <c r="I255" i="21"/>
  <c r="G254" i="23"/>
  <c r="Q252" i="1"/>
  <c r="R252" i="1" s="1"/>
  <c r="AB252" i="1"/>
  <c r="BI252" i="1"/>
  <c r="AZ252" i="1"/>
  <c r="K255" i="21"/>
  <c r="L288" i="28"/>
  <c r="O254" i="19"/>
  <c r="E255" i="21"/>
  <c r="E288" i="28"/>
  <c r="E255" i="22"/>
  <c r="J255" i="21"/>
  <c r="B255" i="22"/>
  <c r="B255" i="21"/>
  <c r="B288" i="28"/>
  <c r="J255" i="22"/>
  <c r="F255" i="22"/>
  <c r="K253" i="19"/>
  <c r="J254" i="21" s="1"/>
  <c r="N254" i="19"/>
  <c r="H288" i="28"/>
  <c r="H255" i="22"/>
  <c r="H255" i="21"/>
  <c r="F255" i="21"/>
  <c r="BF252" i="1"/>
  <c r="AO254" i="1"/>
  <c r="BA254" i="1"/>
  <c r="AN254" i="1"/>
  <c r="D255" i="21"/>
  <c r="D255" i="22"/>
  <c r="D288" i="28"/>
  <c r="N288" i="28" s="1"/>
  <c r="AA252" i="1"/>
  <c r="AJ253" i="1"/>
  <c r="AV253" i="1"/>
  <c r="AL253" i="1"/>
  <c r="AS253" i="1"/>
  <c r="AC252" i="1"/>
  <c r="B253" i="19"/>
  <c r="M254" i="19"/>
  <c r="AH253" i="1"/>
  <c r="AT253" i="1"/>
  <c r="AF253" i="1"/>
  <c r="B254" i="23"/>
  <c r="F254" i="21"/>
  <c r="F287" i="28"/>
  <c r="D254" i="23"/>
  <c r="F254" i="22"/>
  <c r="E254" i="23"/>
  <c r="I254" i="23"/>
  <c r="AE253" i="1"/>
  <c r="G287" i="28"/>
  <c r="AI253" i="1"/>
  <c r="AR253" i="1"/>
  <c r="F254" i="23"/>
  <c r="H254" i="23"/>
  <c r="AU253" i="1"/>
  <c r="G254" i="21"/>
  <c r="AK253" i="1"/>
  <c r="AW253" i="1"/>
  <c r="L253" i="19"/>
  <c r="G254" i="22"/>
  <c r="BE252" i="1"/>
  <c r="J253" i="19"/>
  <c r="BB252" i="1"/>
  <c r="H253" i="19"/>
  <c r="H254" i="21" s="1"/>
  <c r="BC252" i="1"/>
  <c r="E253" i="19"/>
  <c r="D253" i="19"/>
  <c r="BD252" i="1"/>
  <c r="BH252" i="1"/>
  <c r="BJ252" i="1"/>
  <c r="BG252" i="1"/>
  <c r="B251" i="1"/>
  <c r="E251" i="1"/>
  <c r="AR252" i="1" s="1"/>
  <c r="G251" i="1"/>
  <c r="H251" i="1"/>
  <c r="I251" i="1"/>
  <c r="G252" i="19" s="1"/>
  <c r="J251" i="1"/>
  <c r="AU252" i="1" s="1"/>
  <c r="M251" i="1"/>
  <c r="J252" i="19" s="1"/>
  <c r="N251" i="1"/>
  <c r="Z251" i="1" s="1"/>
  <c r="O251" i="1"/>
  <c r="B254" i="22" l="1"/>
  <c r="D287" i="28"/>
  <c r="N287" i="28" s="1"/>
  <c r="C253" i="23"/>
  <c r="M288" i="28"/>
  <c r="BA253" i="1"/>
  <c r="B287" i="28"/>
  <c r="AO253" i="1"/>
  <c r="J254" i="22"/>
  <c r="K287" i="28"/>
  <c r="AV252" i="1"/>
  <c r="L287" i="28"/>
  <c r="K254" i="22"/>
  <c r="AJ252" i="1"/>
  <c r="H254" i="22"/>
  <c r="G253" i="21"/>
  <c r="H253" i="23"/>
  <c r="G286" i="28"/>
  <c r="H252" i="19"/>
  <c r="H253" i="22" s="1"/>
  <c r="D254" i="22"/>
  <c r="E254" i="22"/>
  <c r="AI252" i="1"/>
  <c r="E254" i="21"/>
  <c r="D254" i="21"/>
  <c r="E287" i="28"/>
  <c r="H287" i="28"/>
  <c r="AA251" i="1"/>
  <c r="BJ251" i="1"/>
  <c r="J286" i="28"/>
  <c r="I254" i="21"/>
  <c r="J287" i="28"/>
  <c r="I254" i="22"/>
  <c r="K254" i="21"/>
  <c r="AN253" i="1"/>
  <c r="B254" i="21"/>
  <c r="G253" i="22"/>
  <c r="AH252" i="1"/>
  <c r="AT252" i="1"/>
  <c r="Q251" i="1"/>
  <c r="R251" i="1" s="1"/>
  <c r="I253" i="23"/>
  <c r="D253" i="23"/>
  <c r="B253" i="23"/>
  <c r="AC251" i="1"/>
  <c r="AX252" i="1"/>
  <c r="AL252" i="1"/>
  <c r="B252" i="19"/>
  <c r="AE252" i="1"/>
  <c r="AQ252" i="1"/>
  <c r="F252" i="19"/>
  <c r="AF252" i="1"/>
  <c r="K252" i="19"/>
  <c r="AW252" i="1"/>
  <c r="AK252" i="1"/>
  <c r="AG252" i="1"/>
  <c r="N253" i="19"/>
  <c r="F253" i="23"/>
  <c r="BI251" i="1"/>
  <c r="O253" i="19"/>
  <c r="G253" i="23"/>
  <c r="I253" i="22"/>
  <c r="I253" i="21"/>
  <c r="M253" i="19"/>
  <c r="D252" i="19"/>
  <c r="C252" i="23" s="1"/>
  <c r="AS252" i="1"/>
  <c r="BC251" i="1"/>
  <c r="E253" i="23"/>
  <c r="E252" i="19"/>
  <c r="E286" i="28" s="1"/>
  <c r="BH251" i="1"/>
  <c r="L252" i="19"/>
  <c r="AZ251" i="1"/>
  <c r="BF251" i="1"/>
  <c r="BG251" i="1"/>
  <c r="BE251" i="1"/>
  <c r="BD251" i="1"/>
  <c r="AB251" i="1"/>
  <c r="BB251" i="1"/>
  <c r="B250" i="1"/>
  <c r="AQ251" i="1" s="1"/>
  <c r="E250" i="1"/>
  <c r="AF251" i="1" s="1"/>
  <c r="G250" i="1"/>
  <c r="H250" i="1"/>
  <c r="AT251" i="1" s="1"/>
  <c r="I250" i="1"/>
  <c r="G251" i="19" s="1"/>
  <c r="J250" i="1"/>
  <c r="H251" i="19" s="1"/>
  <c r="M250" i="1"/>
  <c r="AA250" i="1" s="1"/>
  <c r="N250" i="1"/>
  <c r="AK251" i="1" s="1"/>
  <c r="O250" i="1"/>
  <c r="AC250" i="1" s="1"/>
  <c r="B286" i="28" l="1"/>
  <c r="M287" i="28"/>
  <c r="H253" i="21"/>
  <c r="J251" i="19"/>
  <c r="J285" i="28" s="1"/>
  <c r="B252" i="23"/>
  <c r="F286" i="28"/>
  <c r="L286" i="28"/>
  <c r="H285" i="28"/>
  <c r="N252" i="19"/>
  <c r="AN252" i="1"/>
  <c r="D286" i="28"/>
  <c r="H286" i="28"/>
  <c r="G285" i="28"/>
  <c r="K286" i="28"/>
  <c r="E253" i="22"/>
  <c r="G252" i="23"/>
  <c r="F252" i="23"/>
  <c r="H252" i="23"/>
  <c r="E253" i="21"/>
  <c r="D253" i="21"/>
  <c r="K253" i="22"/>
  <c r="K253" i="21"/>
  <c r="D253" i="22"/>
  <c r="B253" i="21"/>
  <c r="B253" i="22"/>
  <c r="E252" i="23"/>
  <c r="J253" i="21"/>
  <c r="J253" i="22"/>
  <c r="AR251" i="1"/>
  <c r="AO252" i="1"/>
  <c r="BA252" i="1"/>
  <c r="D252" i="23"/>
  <c r="F253" i="22"/>
  <c r="F253" i="21"/>
  <c r="H252" i="22"/>
  <c r="H252" i="21"/>
  <c r="G252" i="22"/>
  <c r="G252" i="21"/>
  <c r="BJ250" i="1"/>
  <c r="AG251" i="1"/>
  <c r="AH251" i="1"/>
  <c r="O252" i="19"/>
  <c r="Q250" i="1"/>
  <c r="R250" i="1" s="1"/>
  <c r="AL251" i="1"/>
  <c r="AE251" i="1"/>
  <c r="AN251" i="1" s="1"/>
  <c r="AJ251" i="1"/>
  <c r="AV251" i="1"/>
  <c r="I252" i="23"/>
  <c r="AS251" i="1"/>
  <c r="Z250" i="1"/>
  <c r="AW251" i="1"/>
  <c r="AU251" i="1"/>
  <c r="AI251" i="1"/>
  <c r="AX251" i="1"/>
  <c r="M252" i="19"/>
  <c r="AO251" i="1"/>
  <c r="BI250" i="1"/>
  <c r="BH250" i="1"/>
  <c r="BC250" i="1"/>
  <c r="D251" i="19"/>
  <c r="C251" i="23" s="1"/>
  <c r="F251" i="19"/>
  <c r="F285" i="28" s="1"/>
  <c r="E251" i="19"/>
  <c r="AZ250" i="1"/>
  <c r="L251" i="19"/>
  <c r="B251" i="19"/>
  <c r="K251" i="19"/>
  <c r="BG250" i="1"/>
  <c r="BE250" i="1"/>
  <c r="BF250" i="1"/>
  <c r="BD250" i="1"/>
  <c r="AB250" i="1"/>
  <c r="BB250" i="1"/>
  <c r="B249" i="1"/>
  <c r="AE250" i="1" s="1"/>
  <c r="E249" i="1"/>
  <c r="D250" i="19" s="1"/>
  <c r="C250" i="23" s="1"/>
  <c r="G249" i="1"/>
  <c r="E250" i="19" s="1"/>
  <c r="H249" i="1"/>
  <c r="Q249" i="1" s="1"/>
  <c r="I249" i="1"/>
  <c r="J249" i="1"/>
  <c r="M249" i="1"/>
  <c r="J250" i="19" s="1"/>
  <c r="N249" i="1"/>
  <c r="O249" i="1"/>
  <c r="I252" i="21" l="1"/>
  <c r="B285" i="28"/>
  <c r="M286" i="28"/>
  <c r="N286" i="28"/>
  <c r="I252" i="22"/>
  <c r="D284" i="28"/>
  <c r="N284" i="28" s="1"/>
  <c r="K285" i="28"/>
  <c r="J284" i="28"/>
  <c r="D285" i="28"/>
  <c r="E284" i="28"/>
  <c r="E285" i="28"/>
  <c r="L285" i="28"/>
  <c r="AH250" i="1"/>
  <c r="E252" i="21"/>
  <c r="AT250" i="1"/>
  <c r="E252" i="22"/>
  <c r="AB249" i="1"/>
  <c r="AA249" i="1"/>
  <c r="E251" i="23"/>
  <c r="D252" i="21"/>
  <c r="D252" i="22"/>
  <c r="J252" i="21"/>
  <c r="J252" i="22"/>
  <c r="B252" i="21"/>
  <c r="B252" i="22"/>
  <c r="K252" i="22"/>
  <c r="F252" i="21"/>
  <c r="F252" i="22"/>
  <c r="BA251" i="1"/>
  <c r="K252" i="21"/>
  <c r="F251" i="23"/>
  <c r="I251" i="23"/>
  <c r="AQ250" i="1"/>
  <c r="M251" i="19"/>
  <c r="E251" i="22"/>
  <c r="E251" i="21"/>
  <c r="AF250" i="1"/>
  <c r="AN250" i="1" s="1"/>
  <c r="AC249" i="1"/>
  <c r="AX250" i="1"/>
  <c r="Z249" i="1"/>
  <c r="AW250" i="1"/>
  <c r="D251" i="23"/>
  <c r="AG250" i="1"/>
  <c r="AR250" i="1"/>
  <c r="I251" i="22"/>
  <c r="I251" i="21"/>
  <c r="AS250" i="1"/>
  <c r="G251" i="23"/>
  <c r="B251" i="23"/>
  <c r="D251" i="22"/>
  <c r="D251" i="21"/>
  <c r="O251" i="19"/>
  <c r="AL250" i="1"/>
  <c r="AJ250" i="1"/>
  <c r="AV250" i="1"/>
  <c r="BI249" i="1"/>
  <c r="AI250" i="1"/>
  <c r="AU250" i="1"/>
  <c r="BH249" i="1"/>
  <c r="AK250" i="1"/>
  <c r="H251" i="23"/>
  <c r="R249" i="1"/>
  <c r="N251" i="19"/>
  <c r="O250" i="19"/>
  <c r="H250" i="19"/>
  <c r="G250" i="19"/>
  <c r="F250" i="19"/>
  <c r="F284" i="28" s="1"/>
  <c r="G250" i="23"/>
  <c r="L250" i="19"/>
  <c r="B250" i="19"/>
  <c r="BJ249" i="1"/>
  <c r="AZ249" i="1"/>
  <c r="K250" i="19"/>
  <c r="BF249" i="1"/>
  <c r="BE249" i="1"/>
  <c r="BB249" i="1"/>
  <c r="BG249" i="1"/>
  <c r="BD249" i="1"/>
  <c r="BC249" i="1"/>
  <c r="B284" i="28" l="1"/>
  <c r="M284" i="28" s="1"/>
  <c r="M285" i="28"/>
  <c r="N285" i="28"/>
  <c r="L284" i="28"/>
  <c r="F251" i="21"/>
  <c r="G284" i="28"/>
  <c r="J251" i="21"/>
  <c r="B251" i="21"/>
  <c r="K251" i="21"/>
  <c r="K284" i="28"/>
  <c r="H284" i="28"/>
  <c r="B250" i="23"/>
  <c r="AO250" i="1"/>
  <c r="BA250" i="1"/>
  <c r="F251" i="22"/>
  <c r="B251" i="22"/>
  <c r="J251" i="22"/>
  <c r="K251" i="22"/>
  <c r="H251" i="21"/>
  <c r="H251" i="22"/>
  <c r="G251" i="21"/>
  <c r="G251" i="22"/>
  <c r="D250" i="23"/>
  <c r="M250" i="19"/>
  <c r="E250" i="23"/>
  <c r="H250" i="23"/>
  <c r="N250" i="19"/>
  <c r="F250" i="23"/>
  <c r="I250" i="23"/>
  <c r="B248" i="1" l="1"/>
  <c r="E248" i="1"/>
  <c r="G248" i="1"/>
  <c r="H248" i="1"/>
  <c r="I248" i="1"/>
  <c r="G249" i="19" s="1"/>
  <c r="J248" i="1"/>
  <c r="M248" i="1"/>
  <c r="N248" i="1"/>
  <c r="Z248" i="1" s="1"/>
  <c r="O248" i="1"/>
  <c r="G283" i="28" l="1"/>
  <c r="G250" i="22"/>
  <c r="G250" i="21"/>
  <c r="AJ249" i="1"/>
  <c r="AV249" i="1"/>
  <c r="AF249" i="1"/>
  <c r="AR249" i="1"/>
  <c r="AI249" i="1"/>
  <c r="AU249" i="1"/>
  <c r="BE248" i="1"/>
  <c r="B249" i="19"/>
  <c r="AQ249" i="1"/>
  <c r="AE249" i="1"/>
  <c r="AB248" i="1"/>
  <c r="AH249" i="1"/>
  <c r="AT249" i="1"/>
  <c r="AG249" i="1"/>
  <c r="AS249" i="1"/>
  <c r="AC248" i="1"/>
  <c r="AX249" i="1"/>
  <c r="AL249" i="1"/>
  <c r="K249" i="19"/>
  <c r="AK249" i="1"/>
  <c r="AW249" i="1"/>
  <c r="H249" i="19"/>
  <c r="BB248" i="1"/>
  <c r="E249" i="19"/>
  <c r="D249" i="19"/>
  <c r="C249" i="23" s="1"/>
  <c r="BJ248" i="1"/>
  <c r="L249" i="19"/>
  <c r="Q248" i="1"/>
  <c r="R248" i="1" s="1"/>
  <c r="F249" i="19"/>
  <c r="AZ248" i="1"/>
  <c r="BI248" i="1"/>
  <c r="J249" i="19"/>
  <c r="BH248" i="1"/>
  <c r="BG248" i="1"/>
  <c r="BF248" i="1"/>
  <c r="AA248" i="1"/>
  <c r="BD248" i="1"/>
  <c r="BC248" i="1"/>
  <c r="B247" i="1"/>
  <c r="AQ248" i="1" s="1"/>
  <c r="E247" i="1"/>
  <c r="AF248" i="1" s="1"/>
  <c r="G247" i="1"/>
  <c r="AG248" i="1" s="1"/>
  <c r="H247" i="1"/>
  <c r="AT248" i="1" s="1"/>
  <c r="I247" i="1"/>
  <c r="G248" i="19" s="1"/>
  <c r="G249" i="21" s="1"/>
  <c r="J247" i="1"/>
  <c r="M247" i="1"/>
  <c r="AV248" i="1" s="1"/>
  <c r="N247" i="1"/>
  <c r="K248" i="19" s="1"/>
  <c r="O247" i="1"/>
  <c r="AC247" i="1" s="1"/>
  <c r="K282" i="28" l="1"/>
  <c r="K283" i="28"/>
  <c r="D283" i="28"/>
  <c r="N283" i="28" s="1"/>
  <c r="J283" i="28"/>
  <c r="E283" i="28"/>
  <c r="B283" i="28"/>
  <c r="L283" i="28"/>
  <c r="F283" i="28"/>
  <c r="H283" i="28"/>
  <c r="G282" i="28"/>
  <c r="G289" i="28" s="1"/>
  <c r="AH248" i="1"/>
  <c r="J248" i="19"/>
  <c r="J282" i="28" s="1"/>
  <c r="BH247" i="1"/>
  <c r="BD247" i="1"/>
  <c r="AL248" i="1"/>
  <c r="AE248" i="1"/>
  <c r="AN248" i="1" s="1"/>
  <c r="H250" i="22"/>
  <c r="H250" i="21"/>
  <c r="N249" i="19"/>
  <c r="E250" i="22"/>
  <c r="E250" i="21"/>
  <c r="BA249" i="1"/>
  <c r="AO249" i="1"/>
  <c r="AN249" i="1"/>
  <c r="E249" i="23"/>
  <c r="D250" i="21"/>
  <c r="D250" i="22"/>
  <c r="F250" i="22"/>
  <c r="F250" i="21"/>
  <c r="AS248" i="1"/>
  <c r="B250" i="21"/>
  <c r="B250" i="22"/>
  <c r="I250" i="22"/>
  <c r="I250" i="21"/>
  <c r="J250" i="21"/>
  <c r="J250" i="22"/>
  <c r="J249" i="21"/>
  <c r="H248" i="19"/>
  <c r="K250" i="21"/>
  <c r="K250" i="22"/>
  <c r="F249" i="23"/>
  <c r="AI248" i="1"/>
  <c r="AW248" i="1"/>
  <c r="BE247" i="1"/>
  <c r="AK248" i="1"/>
  <c r="G249" i="22"/>
  <c r="AB247" i="1"/>
  <c r="O249" i="19"/>
  <c r="G249" i="23"/>
  <c r="D249" i="23"/>
  <c r="J249" i="22"/>
  <c r="B249" i="23"/>
  <c r="D248" i="19"/>
  <c r="C248" i="23" s="1"/>
  <c r="AR248" i="1"/>
  <c r="AU248" i="1"/>
  <c r="M249" i="19"/>
  <c r="H249" i="23"/>
  <c r="Z247" i="1"/>
  <c r="AJ248" i="1"/>
  <c r="AX248" i="1"/>
  <c r="I249" i="23"/>
  <c r="AO248" i="1"/>
  <c r="F248" i="19"/>
  <c r="F249" i="22" s="1"/>
  <c r="Q247" i="1"/>
  <c r="R247" i="1" s="1"/>
  <c r="E248" i="19"/>
  <c r="M248" i="19" s="1"/>
  <c r="AZ247" i="1"/>
  <c r="BI247" i="1"/>
  <c r="L248" i="19"/>
  <c r="B248" i="19"/>
  <c r="BG247" i="1"/>
  <c r="BF247" i="1"/>
  <c r="AA247" i="1"/>
  <c r="BJ247" i="1"/>
  <c r="BB247" i="1"/>
  <c r="BC247" i="1"/>
  <c r="B282" i="28" l="1"/>
  <c r="B289" i="28" s="1"/>
  <c r="J289" i="28"/>
  <c r="M283" i="28"/>
  <c r="I249" i="22"/>
  <c r="BA248" i="1"/>
  <c r="H248" i="23"/>
  <c r="K249" i="21"/>
  <c r="I249" i="21"/>
  <c r="H282" i="28"/>
  <c r="H289" i="28" s="1"/>
  <c r="E282" i="28"/>
  <c r="E289" i="28" s="1"/>
  <c r="F282" i="28"/>
  <c r="F289" i="28" s="1"/>
  <c r="L282" i="28"/>
  <c r="L289" i="28" s="1"/>
  <c r="D282" i="28"/>
  <c r="K289" i="28"/>
  <c r="H249" i="21"/>
  <c r="F249" i="21"/>
  <c r="G248" i="23"/>
  <c r="E248" i="23"/>
  <c r="H249" i="22"/>
  <c r="D249" i="21"/>
  <c r="K249" i="22"/>
  <c r="D249" i="22"/>
  <c r="O248" i="19"/>
  <c r="E249" i="21"/>
  <c r="E249" i="22"/>
  <c r="F248" i="23"/>
  <c r="B248" i="23"/>
  <c r="B249" i="21"/>
  <c r="B249" i="22"/>
  <c r="N248" i="19"/>
  <c r="I248" i="23"/>
  <c r="D248" i="23"/>
  <c r="M282" i="28" l="1"/>
  <c r="N282" i="28"/>
  <c r="D289" i="28"/>
  <c r="B246" i="1"/>
  <c r="E246" i="1"/>
  <c r="G246" i="1"/>
  <c r="H246" i="1"/>
  <c r="AB246" i="1" s="1"/>
  <c r="I246" i="1"/>
  <c r="J246" i="1"/>
  <c r="M246" i="1"/>
  <c r="N246" i="1"/>
  <c r="O246" i="1"/>
  <c r="B244" i="1"/>
  <c r="B245" i="19" s="1"/>
  <c r="E244" i="1"/>
  <c r="G244" i="1"/>
  <c r="E245" i="19" s="1"/>
  <c r="H244" i="1"/>
  <c r="F245" i="19" s="1"/>
  <c r="I244" i="1"/>
  <c r="G245" i="19" s="1"/>
  <c r="J244" i="1"/>
  <c r="M244" i="1"/>
  <c r="AA244" i="1" s="1"/>
  <c r="N244" i="1"/>
  <c r="Z244" i="1" s="1"/>
  <c r="O244" i="1"/>
  <c r="L245" i="19" s="1"/>
  <c r="B245" i="1"/>
  <c r="B246" i="19" s="1"/>
  <c r="E245" i="1"/>
  <c r="G245" i="1"/>
  <c r="H245" i="1"/>
  <c r="I245" i="1"/>
  <c r="G246" i="19" s="1"/>
  <c r="J245" i="1"/>
  <c r="M245" i="1"/>
  <c r="AA245" i="1" s="1"/>
  <c r="N245" i="1"/>
  <c r="K246" i="19" s="1"/>
  <c r="O245" i="1"/>
  <c r="L246" i="19" s="1"/>
  <c r="AG246" i="1" l="1"/>
  <c r="BH246" i="1"/>
  <c r="AZ244" i="1"/>
  <c r="M289" i="28"/>
  <c r="N289" i="28"/>
  <c r="AC244" i="1"/>
  <c r="G278" i="28"/>
  <c r="BF246" i="1"/>
  <c r="BE246" i="1"/>
  <c r="BH244" i="1"/>
  <c r="AT245" i="1"/>
  <c r="AR246" i="1"/>
  <c r="AA246" i="1"/>
  <c r="AV247" i="1"/>
  <c r="AJ247" i="1"/>
  <c r="BB246" i="1"/>
  <c r="AU246" i="1"/>
  <c r="AU247" i="1"/>
  <c r="AI247" i="1"/>
  <c r="F247" i="19"/>
  <c r="AT247" i="1"/>
  <c r="AH247" i="1"/>
  <c r="E247" i="19"/>
  <c r="AS247" i="1"/>
  <c r="AG247" i="1"/>
  <c r="B278" i="28"/>
  <c r="D247" i="19"/>
  <c r="C247" i="23" s="1"/>
  <c r="AF247" i="1"/>
  <c r="AR247" i="1"/>
  <c r="BI244" i="1"/>
  <c r="AQ247" i="1"/>
  <c r="AE247" i="1"/>
  <c r="AS245" i="1"/>
  <c r="BJ246" i="1"/>
  <c r="AC246" i="1"/>
  <c r="AL247" i="1"/>
  <c r="AX247" i="1"/>
  <c r="BH245" i="1"/>
  <c r="BE245" i="1"/>
  <c r="BG246" i="1"/>
  <c r="AK246" i="1"/>
  <c r="AW247" i="1"/>
  <c r="AK247" i="1"/>
  <c r="J247" i="19"/>
  <c r="AV245" i="1"/>
  <c r="AC245" i="1"/>
  <c r="AH246" i="1"/>
  <c r="K247" i="19"/>
  <c r="BJ244" i="1"/>
  <c r="AW246" i="1"/>
  <c r="AF246" i="1"/>
  <c r="AO246" i="1" s="1"/>
  <c r="H247" i="19"/>
  <c r="AV246" i="1"/>
  <c r="G247" i="19"/>
  <c r="AI245" i="1"/>
  <c r="BF244" i="1"/>
  <c r="AT246" i="1"/>
  <c r="Q246" i="1"/>
  <c r="R246" i="1" s="1"/>
  <c r="AX246" i="1"/>
  <c r="AS246" i="1"/>
  <c r="AQ246" i="1"/>
  <c r="AQ245" i="1"/>
  <c r="AJ246" i="1"/>
  <c r="L247" i="19"/>
  <c r="B247" i="19"/>
  <c r="AE246" i="1"/>
  <c r="AL246" i="1"/>
  <c r="BC246" i="1"/>
  <c r="AI246" i="1"/>
  <c r="Z246" i="1"/>
  <c r="BD246" i="1"/>
  <c r="BI246" i="1"/>
  <c r="AZ246" i="1"/>
  <c r="L278" i="28"/>
  <c r="AU245" i="1"/>
  <c r="Q244" i="1"/>
  <c r="R244" i="1" s="1"/>
  <c r="BD245" i="1"/>
  <c r="K245" i="19"/>
  <c r="BD244" i="1"/>
  <c r="M245" i="19"/>
  <c r="B246" i="21"/>
  <c r="B246" i="22"/>
  <c r="K246" i="21"/>
  <c r="K246" i="22"/>
  <c r="G246" i="22"/>
  <c r="G246" i="21"/>
  <c r="H246" i="19"/>
  <c r="J245" i="19"/>
  <c r="BB245" i="1"/>
  <c r="AK245" i="1"/>
  <c r="H245" i="19"/>
  <c r="AG245" i="1"/>
  <c r="AB244" i="1"/>
  <c r="F246" i="19"/>
  <c r="F278" i="28" s="1"/>
  <c r="AL245" i="1"/>
  <c r="AZ245" i="1"/>
  <c r="AX245" i="1"/>
  <c r="AE245" i="1"/>
  <c r="E246" i="19"/>
  <c r="D246" i="19"/>
  <c r="C246" i="23" s="1"/>
  <c r="D245" i="19"/>
  <c r="C245" i="23" s="1"/>
  <c r="AB245" i="1"/>
  <c r="BJ245" i="1"/>
  <c r="Z245" i="1"/>
  <c r="J246" i="19"/>
  <c r="BI245" i="1"/>
  <c r="AR245" i="1"/>
  <c r="AH245" i="1"/>
  <c r="BE244" i="1"/>
  <c r="BG245" i="1"/>
  <c r="AF245" i="1"/>
  <c r="BC244" i="1"/>
  <c r="BF245" i="1"/>
  <c r="AW245" i="1"/>
  <c r="BB244" i="1"/>
  <c r="Q245" i="1"/>
  <c r="R245" i="1" s="1"/>
  <c r="BC245" i="1"/>
  <c r="AJ245" i="1"/>
  <c r="BG244" i="1"/>
  <c r="B243" i="1"/>
  <c r="E243" i="1"/>
  <c r="AF244" i="1" s="1"/>
  <c r="G243" i="1"/>
  <c r="H243" i="1"/>
  <c r="I243" i="1"/>
  <c r="G244" i="19" s="1"/>
  <c r="J243" i="1"/>
  <c r="M243" i="1"/>
  <c r="N243" i="1"/>
  <c r="O243" i="1"/>
  <c r="B247" i="21" l="1"/>
  <c r="J279" i="28"/>
  <c r="D279" i="28"/>
  <c r="N279" i="28" s="1"/>
  <c r="K247" i="21"/>
  <c r="K279" i="28"/>
  <c r="J246" i="21"/>
  <c r="F247" i="23"/>
  <c r="J247" i="21"/>
  <c r="I247" i="23"/>
  <c r="B279" i="28"/>
  <c r="K247" i="22"/>
  <c r="B247" i="22"/>
  <c r="H247" i="23"/>
  <c r="G248" i="22"/>
  <c r="G280" i="28"/>
  <c r="G248" i="21"/>
  <c r="E247" i="23"/>
  <c r="N247" i="19"/>
  <c r="H248" i="22"/>
  <c r="H248" i="21"/>
  <c r="H280" i="28"/>
  <c r="I248" i="22"/>
  <c r="I248" i="21"/>
  <c r="J280" i="28"/>
  <c r="AO247" i="1"/>
  <c r="BA247" i="1"/>
  <c r="F248" i="21"/>
  <c r="F280" i="28"/>
  <c r="F248" i="22"/>
  <c r="G279" i="28"/>
  <c r="H278" i="28"/>
  <c r="B248" i="22"/>
  <c r="B248" i="21"/>
  <c r="B280" i="28"/>
  <c r="D280" i="28"/>
  <c r="N280" i="28" s="1"/>
  <c r="D248" i="21"/>
  <c r="D248" i="22"/>
  <c r="G247" i="23"/>
  <c r="K248" i="21"/>
  <c r="L280" i="28"/>
  <c r="K248" i="22"/>
  <c r="G247" i="21"/>
  <c r="B247" i="23"/>
  <c r="J247" i="22"/>
  <c r="J248" i="22"/>
  <c r="K280" i="28"/>
  <c r="J248" i="21"/>
  <c r="AN247" i="1"/>
  <c r="E248" i="22"/>
  <c r="E280" i="28"/>
  <c r="E248" i="21"/>
  <c r="D247" i="23"/>
  <c r="L279" i="28"/>
  <c r="O247" i="19"/>
  <c r="BA246" i="1"/>
  <c r="F247" i="21"/>
  <c r="M247" i="19"/>
  <c r="G247" i="22"/>
  <c r="AN246" i="1"/>
  <c r="H247" i="22"/>
  <c r="F247" i="22"/>
  <c r="J278" i="28"/>
  <c r="G277" i="28"/>
  <c r="H246" i="23"/>
  <c r="D278" i="28"/>
  <c r="F279" i="28"/>
  <c r="I247" i="22"/>
  <c r="H245" i="23"/>
  <c r="M246" i="19"/>
  <c r="E278" i="28"/>
  <c r="H279" i="28"/>
  <c r="J246" i="22"/>
  <c r="K278" i="28"/>
  <c r="E247" i="22"/>
  <c r="N245" i="19"/>
  <c r="D247" i="22"/>
  <c r="I247" i="21"/>
  <c r="E279" i="28"/>
  <c r="H247" i="21"/>
  <c r="E247" i="21"/>
  <c r="D247" i="21"/>
  <c r="I245" i="23"/>
  <c r="AO244" i="1"/>
  <c r="H244" i="19"/>
  <c r="H277" i="28" s="1"/>
  <c r="AU244" i="1"/>
  <c r="AX244" i="1"/>
  <c r="AL244" i="1"/>
  <c r="AZ243" i="1"/>
  <c r="AQ244" i="1"/>
  <c r="AE244" i="1"/>
  <c r="AN244" i="1" s="1"/>
  <c r="O245" i="19"/>
  <c r="G245" i="23"/>
  <c r="BI243" i="1"/>
  <c r="N246" i="19"/>
  <c r="F246" i="23"/>
  <c r="H246" i="22"/>
  <c r="H246" i="21"/>
  <c r="K244" i="19"/>
  <c r="AW244" i="1"/>
  <c r="AK244" i="1"/>
  <c r="J244" i="19"/>
  <c r="J277" i="28" s="1"/>
  <c r="AV244" i="1"/>
  <c r="AJ244" i="1"/>
  <c r="B245" i="23"/>
  <c r="F245" i="23"/>
  <c r="AR244" i="1"/>
  <c r="D245" i="23"/>
  <c r="AB243" i="1"/>
  <c r="AH244" i="1"/>
  <c r="AT244" i="1"/>
  <c r="G245" i="21"/>
  <c r="D246" i="21"/>
  <c r="B246" i="23"/>
  <c r="D246" i="22"/>
  <c r="E246" i="22"/>
  <c r="E246" i="21"/>
  <c r="AG244" i="1"/>
  <c r="AS244" i="1"/>
  <c r="AI244" i="1"/>
  <c r="O246" i="19"/>
  <c r="G246" i="23"/>
  <c r="I246" i="22"/>
  <c r="I246" i="21"/>
  <c r="F246" i="22"/>
  <c r="F246" i="21"/>
  <c r="D246" i="23"/>
  <c r="E246" i="23"/>
  <c r="I246" i="23"/>
  <c r="G245" i="22"/>
  <c r="E245" i="23"/>
  <c r="AN245" i="1"/>
  <c r="AO245" i="1"/>
  <c r="BA245" i="1"/>
  <c r="F244" i="19"/>
  <c r="Z243" i="1"/>
  <c r="Q243" i="1"/>
  <c r="R243" i="1" s="1"/>
  <c r="L244" i="19"/>
  <c r="AC243" i="1"/>
  <c r="BB243" i="1"/>
  <c r="E244" i="19"/>
  <c r="BJ243" i="1"/>
  <c r="D244" i="19"/>
  <c r="C244" i="23" s="1"/>
  <c r="B244" i="19"/>
  <c r="BH243" i="1"/>
  <c r="BG243" i="1"/>
  <c r="BF243" i="1"/>
  <c r="BD243" i="1"/>
  <c r="AA243" i="1"/>
  <c r="BE243" i="1"/>
  <c r="BC243" i="1"/>
  <c r="B242" i="1"/>
  <c r="AE243" i="1" s="1"/>
  <c r="E242" i="1"/>
  <c r="AF243" i="1" s="1"/>
  <c r="G242" i="1"/>
  <c r="AG243" i="1" s="1"/>
  <c r="H242" i="1"/>
  <c r="I242" i="1"/>
  <c r="G243" i="19" s="1"/>
  <c r="G276" i="28" s="1"/>
  <c r="J242" i="1"/>
  <c r="M242" i="1"/>
  <c r="J243" i="19" s="1"/>
  <c r="N242" i="1"/>
  <c r="O242" i="1"/>
  <c r="L243" i="19" s="1"/>
  <c r="M278" i="28" l="1"/>
  <c r="N278" i="28"/>
  <c r="M280" i="28"/>
  <c r="M279" i="28"/>
  <c r="D277" i="28"/>
  <c r="N277" i="28" s="1"/>
  <c r="K277" i="28"/>
  <c r="BJ242" i="1"/>
  <c r="L276" i="28"/>
  <c r="L277" i="28"/>
  <c r="J276" i="28"/>
  <c r="B277" i="28"/>
  <c r="BF242" i="1"/>
  <c r="E244" i="23"/>
  <c r="F277" i="28"/>
  <c r="E277" i="28"/>
  <c r="F244" i="23"/>
  <c r="H245" i="22"/>
  <c r="D244" i="23"/>
  <c r="O244" i="19"/>
  <c r="E245" i="21"/>
  <c r="E245" i="22"/>
  <c r="D245" i="22"/>
  <c r="J245" i="22"/>
  <c r="J245" i="21"/>
  <c r="I245" i="21"/>
  <c r="B245" i="21"/>
  <c r="B245" i="22"/>
  <c r="G244" i="22"/>
  <c r="I245" i="22"/>
  <c r="AX243" i="1"/>
  <c r="BA244" i="1"/>
  <c r="F245" i="22"/>
  <c r="F245" i="21"/>
  <c r="D245" i="21"/>
  <c r="AC242" i="1"/>
  <c r="K245" i="22"/>
  <c r="K245" i="21"/>
  <c r="H245" i="21"/>
  <c r="I244" i="22"/>
  <c r="I244" i="21"/>
  <c r="AJ243" i="1"/>
  <c r="AN243" i="1"/>
  <c r="G244" i="23"/>
  <c r="BE242" i="1"/>
  <c r="H244" i="23"/>
  <c r="BI242" i="1"/>
  <c r="AL243" i="1"/>
  <c r="AU243" i="1"/>
  <c r="N244" i="19"/>
  <c r="AH243" i="1"/>
  <c r="AT243" i="1"/>
  <c r="AI243" i="1"/>
  <c r="B243" i="19"/>
  <c r="AQ243" i="1"/>
  <c r="AS243" i="1"/>
  <c r="G244" i="21"/>
  <c r="AZ242" i="1"/>
  <c r="AR243" i="1"/>
  <c r="Z242" i="1"/>
  <c r="AW243" i="1"/>
  <c r="AK243" i="1"/>
  <c r="B244" i="23"/>
  <c r="AA242" i="1"/>
  <c r="AV243" i="1"/>
  <c r="K244" i="21"/>
  <c r="I244" i="23"/>
  <c r="K244" i="22"/>
  <c r="M244" i="19"/>
  <c r="BA243" i="1"/>
  <c r="AO243" i="1"/>
  <c r="H243" i="19"/>
  <c r="H276" i="28" s="1"/>
  <c r="BD242" i="1"/>
  <c r="Q242" i="1"/>
  <c r="R242" i="1" s="1"/>
  <c r="E243" i="19"/>
  <c r="BB242" i="1"/>
  <c r="D243" i="19"/>
  <c r="C243" i="23" s="1"/>
  <c r="BH242" i="1"/>
  <c r="AB242" i="1"/>
  <c r="F243" i="19"/>
  <c r="F276" i="28" s="1"/>
  <c r="K243" i="19"/>
  <c r="BC242" i="1"/>
  <c r="BG242" i="1"/>
  <c r="B241" i="1"/>
  <c r="B242" i="19" s="1"/>
  <c r="E241" i="1"/>
  <c r="G241" i="1"/>
  <c r="AS242" i="1" s="1"/>
  <c r="H241" i="1"/>
  <c r="AB241" i="1" s="1"/>
  <c r="I241" i="1"/>
  <c r="G242" i="19" s="1"/>
  <c r="G275" i="28" s="1"/>
  <c r="J241" i="1"/>
  <c r="AI242" i="1" s="1"/>
  <c r="M241" i="1"/>
  <c r="N241" i="1"/>
  <c r="AK242" i="1" s="1"/>
  <c r="O241" i="1"/>
  <c r="M277" i="28" l="1"/>
  <c r="K276" i="28"/>
  <c r="BF241" i="1"/>
  <c r="B275" i="28"/>
  <c r="B276" i="28"/>
  <c r="D244" i="21"/>
  <c r="E276" i="28"/>
  <c r="D276" i="28"/>
  <c r="BI241" i="1"/>
  <c r="B243" i="21"/>
  <c r="E243" i="23"/>
  <c r="B244" i="21"/>
  <c r="F242" i="19"/>
  <c r="F275" i="28" s="1"/>
  <c r="E244" i="22"/>
  <c r="F244" i="22"/>
  <c r="F244" i="21"/>
  <c r="J244" i="22"/>
  <c r="J244" i="21"/>
  <c r="B244" i="22"/>
  <c r="H244" i="22"/>
  <c r="H244" i="21"/>
  <c r="AU242" i="1"/>
  <c r="D244" i="22"/>
  <c r="E244" i="21"/>
  <c r="D242" i="19"/>
  <c r="C242" i="23" s="1"/>
  <c r="G243" i="23"/>
  <c r="G243" i="22"/>
  <c r="G243" i="21"/>
  <c r="BH241" i="1"/>
  <c r="N243" i="19"/>
  <c r="F243" i="23"/>
  <c r="BD241" i="1"/>
  <c r="AT242" i="1"/>
  <c r="AX242" i="1"/>
  <c r="AL242" i="1"/>
  <c r="Z241" i="1"/>
  <c r="AW242" i="1"/>
  <c r="AF242" i="1"/>
  <c r="O243" i="19"/>
  <c r="B243" i="22"/>
  <c r="E242" i="19"/>
  <c r="E275" i="28" s="1"/>
  <c r="AG242" i="1"/>
  <c r="AR242" i="1"/>
  <c r="K242" i="19"/>
  <c r="D243" i="23"/>
  <c r="B243" i="23"/>
  <c r="M243" i="19"/>
  <c r="Q241" i="1"/>
  <c r="R241" i="1" s="1"/>
  <c r="AE242" i="1"/>
  <c r="AQ242" i="1"/>
  <c r="H243" i="23"/>
  <c r="L242" i="19"/>
  <c r="BJ241" i="1"/>
  <c r="AV242" i="1"/>
  <c r="AJ242" i="1"/>
  <c r="I243" i="23"/>
  <c r="AH242" i="1"/>
  <c r="AC241" i="1"/>
  <c r="J242" i="19"/>
  <c r="BE241" i="1"/>
  <c r="H242" i="19"/>
  <c r="BC241" i="1"/>
  <c r="AZ241" i="1"/>
  <c r="AA241" i="1"/>
  <c r="BB241" i="1"/>
  <c r="BG241" i="1"/>
  <c r="B240" i="1"/>
  <c r="E240" i="1"/>
  <c r="G240" i="1"/>
  <c r="H240" i="1"/>
  <c r="AB240" i="1" s="1"/>
  <c r="I240" i="1"/>
  <c r="J240" i="1"/>
  <c r="AI241" i="1" s="1"/>
  <c r="M240" i="1"/>
  <c r="N240" i="1"/>
  <c r="O240" i="1"/>
  <c r="B239" i="1"/>
  <c r="B240" i="19" s="1"/>
  <c r="E239" i="1"/>
  <c r="G239" i="1"/>
  <c r="H239" i="1"/>
  <c r="Q239" i="1" s="1"/>
  <c r="I239" i="1"/>
  <c r="J239" i="1"/>
  <c r="H240" i="19" s="1"/>
  <c r="M239" i="1"/>
  <c r="AA239" i="1" s="1"/>
  <c r="N239" i="1"/>
  <c r="O239" i="1"/>
  <c r="AC239" i="1" s="1"/>
  <c r="M276" i="28" l="1"/>
  <c r="N276" i="28"/>
  <c r="D275" i="28"/>
  <c r="D243" i="22"/>
  <c r="F243" i="21"/>
  <c r="H275" i="28"/>
  <c r="J275" i="28"/>
  <c r="L275" i="28"/>
  <c r="AN242" i="1"/>
  <c r="B242" i="23"/>
  <c r="K275" i="28"/>
  <c r="F243" i="22"/>
  <c r="H243" i="21"/>
  <c r="M242" i="19"/>
  <c r="H242" i="23"/>
  <c r="D242" i="23"/>
  <c r="D243" i="21"/>
  <c r="E242" i="23"/>
  <c r="H241" i="19"/>
  <c r="BH239" i="1"/>
  <c r="AT241" i="1"/>
  <c r="BE240" i="1"/>
  <c r="H243" i="22"/>
  <c r="I243" i="21"/>
  <c r="I243" i="22"/>
  <c r="E243" i="21"/>
  <c r="AU241" i="1"/>
  <c r="E243" i="22"/>
  <c r="AJ241" i="1"/>
  <c r="BF239" i="1"/>
  <c r="J243" i="21"/>
  <c r="I242" i="23"/>
  <c r="K243" i="21"/>
  <c r="K243" i="22"/>
  <c r="J243" i="22"/>
  <c r="AF240" i="1"/>
  <c r="AO240" i="1" s="1"/>
  <c r="AO242" i="1"/>
  <c r="BA242" i="1"/>
  <c r="BG240" i="1"/>
  <c r="L241" i="19"/>
  <c r="AX241" i="1"/>
  <c r="B241" i="19"/>
  <c r="AQ241" i="1"/>
  <c r="AE241" i="1"/>
  <c r="O242" i="19"/>
  <c r="G242" i="23"/>
  <c r="BF240" i="1"/>
  <c r="AK240" i="1"/>
  <c r="AW241" i="1"/>
  <c r="K241" i="19"/>
  <c r="AK241" i="1"/>
  <c r="R239" i="1"/>
  <c r="AT240" i="1"/>
  <c r="D241" i="19"/>
  <c r="C241" i="23" s="1"/>
  <c r="N242" i="19"/>
  <c r="F242" i="23"/>
  <c r="BJ240" i="1"/>
  <c r="AG240" i="1"/>
  <c r="AR240" i="1"/>
  <c r="AF241" i="1"/>
  <c r="BJ239" i="1"/>
  <c r="BH240" i="1"/>
  <c r="AH240" i="1"/>
  <c r="Q240" i="1"/>
  <c r="R240" i="1" s="1"/>
  <c r="AH241" i="1"/>
  <c r="AR241" i="1"/>
  <c r="AV241" i="1"/>
  <c r="E241" i="19"/>
  <c r="AS241" i="1"/>
  <c r="AG241" i="1"/>
  <c r="AL241" i="1"/>
  <c r="BB240" i="1"/>
  <c r="AQ240" i="1"/>
  <c r="AE240" i="1"/>
  <c r="AU240" i="1"/>
  <c r="J241" i="19"/>
  <c r="J274" i="28" s="1"/>
  <c r="AC240" i="1"/>
  <c r="G241" i="19"/>
  <c r="G274" i="28" s="1"/>
  <c r="G281" i="28" s="1"/>
  <c r="E240" i="19"/>
  <c r="AX240" i="1"/>
  <c r="AL240" i="1"/>
  <c r="Z240" i="1"/>
  <c r="F241" i="19"/>
  <c r="F274" i="28" s="1"/>
  <c r="F281" i="28" s="1"/>
  <c r="AZ240" i="1"/>
  <c r="AW240" i="1"/>
  <c r="BI239" i="1"/>
  <c r="AS240" i="1"/>
  <c r="AV240" i="1"/>
  <c r="BC240" i="1"/>
  <c r="AJ240" i="1"/>
  <c r="AA240" i="1"/>
  <c r="AI240" i="1"/>
  <c r="BI240" i="1"/>
  <c r="BD240" i="1"/>
  <c r="L240" i="19"/>
  <c r="BB239" i="1"/>
  <c r="D240" i="19"/>
  <c r="C240" i="23" s="1"/>
  <c r="AZ239" i="1"/>
  <c r="K240" i="19"/>
  <c r="J240" i="19"/>
  <c r="G240" i="19"/>
  <c r="Z239" i="1"/>
  <c r="F240" i="19"/>
  <c r="BE239" i="1"/>
  <c r="BD239" i="1"/>
  <c r="AB239" i="1"/>
  <c r="BC239" i="1"/>
  <c r="BG239" i="1"/>
  <c r="B238" i="1"/>
  <c r="E238" i="1"/>
  <c r="AF239" i="1" s="1"/>
  <c r="G238" i="1"/>
  <c r="H238" i="1"/>
  <c r="AT239" i="1" s="1"/>
  <c r="I238" i="1"/>
  <c r="G239" i="19" s="1"/>
  <c r="J238" i="1"/>
  <c r="H239" i="19" s="1"/>
  <c r="H240" i="21" s="1"/>
  <c r="M238" i="1"/>
  <c r="J239" i="19" s="1"/>
  <c r="N238" i="1"/>
  <c r="AW239" i="1" s="1"/>
  <c r="O238" i="1"/>
  <c r="AC238" i="1" s="1"/>
  <c r="M275" i="28" l="1"/>
  <c r="N275" i="28"/>
  <c r="J281" i="28"/>
  <c r="L274" i="28"/>
  <c r="L281" i="28" s="1"/>
  <c r="D274" i="28"/>
  <c r="N274" i="28" s="1"/>
  <c r="K274" i="28"/>
  <c r="K281" i="28" s="1"/>
  <c r="E274" i="28"/>
  <c r="E281" i="28" s="1"/>
  <c r="AN240" i="1"/>
  <c r="B241" i="22"/>
  <c r="B274" i="28"/>
  <c r="B281" i="28" s="1"/>
  <c r="H274" i="28"/>
  <c r="H281" i="28" s="1"/>
  <c r="H241" i="22"/>
  <c r="G241" i="23"/>
  <c r="H242" i="22"/>
  <c r="E241" i="23"/>
  <c r="F241" i="23"/>
  <c r="H241" i="21"/>
  <c r="B241" i="21"/>
  <c r="H272" i="28"/>
  <c r="H242" i="21"/>
  <c r="D241" i="22"/>
  <c r="K241" i="22"/>
  <c r="B241" i="23"/>
  <c r="I242" i="22"/>
  <c r="I241" i="23"/>
  <c r="B272" i="28"/>
  <c r="AN241" i="1"/>
  <c r="N241" i="19"/>
  <c r="J242" i="22"/>
  <c r="J242" i="21"/>
  <c r="G242" i="22"/>
  <c r="G242" i="21"/>
  <c r="G272" i="28"/>
  <c r="B242" i="21"/>
  <c r="B242" i="22"/>
  <c r="D241" i="23"/>
  <c r="F242" i="22"/>
  <c r="F242" i="21"/>
  <c r="BA240" i="1"/>
  <c r="H241" i="23"/>
  <c r="E242" i="21"/>
  <c r="E242" i="22"/>
  <c r="BA241" i="1"/>
  <c r="AO241" i="1"/>
  <c r="D242" i="21"/>
  <c r="D242" i="22"/>
  <c r="I242" i="21"/>
  <c r="K242" i="22"/>
  <c r="K242" i="21"/>
  <c r="E272" i="28"/>
  <c r="I241" i="21"/>
  <c r="E241" i="21"/>
  <c r="M241" i="19"/>
  <c r="E241" i="22"/>
  <c r="N240" i="19"/>
  <c r="O241" i="19"/>
  <c r="AK239" i="1"/>
  <c r="AX239" i="1"/>
  <c r="BE238" i="1"/>
  <c r="L272" i="28"/>
  <c r="J272" i="28"/>
  <c r="D241" i="21"/>
  <c r="I241" i="22"/>
  <c r="F241" i="22"/>
  <c r="K241" i="21"/>
  <c r="F240" i="23"/>
  <c r="K272" i="28"/>
  <c r="J241" i="21"/>
  <c r="G241" i="21"/>
  <c r="F272" i="28"/>
  <c r="G241" i="22"/>
  <c r="F241" i="21"/>
  <c r="J241" i="22"/>
  <c r="D272" i="28"/>
  <c r="N272" i="28" s="1"/>
  <c r="AO239" i="1"/>
  <c r="O240" i="19"/>
  <c r="G240" i="23"/>
  <c r="I240" i="22"/>
  <c r="J271" i="28"/>
  <c r="I240" i="21"/>
  <c r="AZ238" i="1"/>
  <c r="E239" i="19"/>
  <c r="M239" i="19" s="1"/>
  <c r="AS239" i="1"/>
  <c r="D240" i="23"/>
  <c r="H240" i="23"/>
  <c r="I240" i="23"/>
  <c r="L239" i="19"/>
  <c r="AL239" i="1"/>
  <c r="B239" i="19"/>
  <c r="AE239" i="1"/>
  <c r="AN239" i="1" s="1"/>
  <c r="AQ239" i="1"/>
  <c r="H271" i="28"/>
  <c r="BJ238" i="1"/>
  <c r="AJ239" i="1"/>
  <c r="AV239" i="1"/>
  <c r="M240" i="19"/>
  <c r="G271" i="28"/>
  <c r="G240" i="21"/>
  <c r="E240" i="23"/>
  <c r="G240" i="22"/>
  <c r="B240" i="23"/>
  <c r="BH238" i="1"/>
  <c r="BI238" i="1"/>
  <c r="AU239" i="1"/>
  <c r="AI239" i="1"/>
  <c r="AH239" i="1"/>
  <c r="AR239" i="1"/>
  <c r="BD238" i="1"/>
  <c r="H240" i="22"/>
  <c r="AG239" i="1"/>
  <c r="AB238" i="1"/>
  <c r="Q238" i="1"/>
  <c r="R238" i="1" s="1"/>
  <c r="F239" i="19"/>
  <c r="F271" i="28" s="1"/>
  <c r="D239" i="19"/>
  <c r="C239" i="23" s="1"/>
  <c r="K239" i="19"/>
  <c r="BF238" i="1"/>
  <c r="BC238" i="1"/>
  <c r="AA238" i="1"/>
  <c r="BB238" i="1"/>
  <c r="Z238" i="1"/>
  <c r="BG238" i="1"/>
  <c r="B237" i="1"/>
  <c r="B238" i="19" s="1"/>
  <c r="E237" i="1"/>
  <c r="AR238" i="1" s="1"/>
  <c r="G237" i="1"/>
  <c r="E238" i="19" s="1"/>
  <c r="H237" i="1"/>
  <c r="AB237" i="1" s="1"/>
  <c r="I237" i="1"/>
  <c r="G238" i="19" s="1"/>
  <c r="G270" i="28" s="1"/>
  <c r="J237" i="1"/>
  <c r="AU238" i="1" s="1"/>
  <c r="M237" i="1"/>
  <c r="AJ238" i="1" s="1"/>
  <c r="N237" i="1"/>
  <c r="K238" i="19" s="1"/>
  <c r="O237" i="1"/>
  <c r="L238" i="19" s="1"/>
  <c r="M272" i="28" l="1"/>
  <c r="D281" i="28"/>
  <c r="M274" i="28"/>
  <c r="K271" i="28"/>
  <c r="K240" i="22"/>
  <c r="AC237" i="1"/>
  <c r="AK238" i="1"/>
  <c r="O239" i="19"/>
  <c r="F240" i="21"/>
  <c r="L271" i="28"/>
  <c r="J240" i="21"/>
  <c r="N239" i="19"/>
  <c r="J240" i="22"/>
  <c r="K240" i="21"/>
  <c r="B239" i="21"/>
  <c r="F240" i="22"/>
  <c r="I239" i="23"/>
  <c r="D240" i="21"/>
  <c r="D238" i="19"/>
  <c r="AW238" i="1"/>
  <c r="D271" i="28"/>
  <c r="N271" i="28" s="1"/>
  <c r="B270" i="28"/>
  <c r="B240" i="22"/>
  <c r="B271" i="28"/>
  <c r="B240" i="21"/>
  <c r="E270" i="28"/>
  <c r="E240" i="22"/>
  <c r="E271" i="28"/>
  <c r="E240" i="21"/>
  <c r="D240" i="22"/>
  <c r="K270" i="28"/>
  <c r="L270" i="28"/>
  <c r="BA239" i="1"/>
  <c r="K239" i="22"/>
  <c r="K239" i="21"/>
  <c r="M238" i="19"/>
  <c r="G239" i="22"/>
  <c r="G239" i="21"/>
  <c r="E239" i="22"/>
  <c r="E239" i="21"/>
  <c r="J239" i="22"/>
  <c r="H239" i="23"/>
  <c r="J239" i="21"/>
  <c r="AF238" i="1"/>
  <c r="B239" i="22"/>
  <c r="AG238" i="1"/>
  <c r="AS238" i="1"/>
  <c r="B239" i="23"/>
  <c r="G239" i="23"/>
  <c r="AT238" i="1"/>
  <c r="E239" i="23"/>
  <c r="AX238" i="1"/>
  <c r="AL238" i="1"/>
  <c r="H238" i="19"/>
  <c r="AI238" i="1"/>
  <c r="AQ238" i="1"/>
  <c r="AE238" i="1"/>
  <c r="F239" i="23"/>
  <c r="BJ237" i="1"/>
  <c r="AV238" i="1"/>
  <c r="D239" i="23"/>
  <c r="AH238" i="1"/>
  <c r="Z237" i="1"/>
  <c r="J238" i="19"/>
  <c r="BI237" i="1"/>
  <c r="Q237" i="1"/>
  <c r="R237" i="1" s="1"/>
  <c r="BB237" i="1"/>
  <c r="AZ237" i="1"/>
  <c r="F238" i="19"/>
  <c r="F270" i="28" s="1"/>
  <c r="BG237" i="1"/>
  <c r="BF237" i="1"/>
  <c r="BC237" i="1"/>
  <c r="AA237" i="1"/>
  <c r="BH237" i="1"/>
  <c r="BE237" i="1"/>
  <c r="BD237" i="1"/>
  <c r="B235" i="1"/>
  <c r="B236" i="19" s="1"/>
  <c r="E235" i="1"/>
  <c r="D236" i="19" s="1"/>
  <c r="C236" i="23" s="1"/>
  <c r="G235" i="1"/>
  <c r="H235" i="1"/>
  <c r="Q235" i="1" s="1"/>
  <c r="I235" i="1"/>
  <c r="G236" i="19" s="1"/>
  <c r="J235" i="1"/>
  <c r="M235" i="1"/>
  <c r="N235" i="1"/>
  <c r="K236" i="19" s="1"/>
  <c r="O235" i="1"/>
  <c r="L236" i="19" s="1"/>
  <c r="B236" i="1"/>
  <c r="AE237" i="1" s="1"/>
  <c r="E236" i="1"/>
  <c r="AR237" i="1" s="1"/>
  <c r="G236" i="1"/>
  <c r="E237" i="19" s="1"/>
  <c r="E269" i="28" s="1"/>
  <c r="H236" i="1"/>
  <c r="I236" i="1"/>
  <c r="J236" i="1"/>
  <c r="AI237" i="1" s="1"/>
  <c r="M236" i="1"/>
  <c r="J237" i="19" s="1"/>
  <c r="N236" i="1"/>
  <c r="O236" i="1"/>
  <c r="D270" i="28" l="1"/>
  <c r="N270" i="28" s="1"/>
  <c r="C238" i="23"/>
  <c r="M281" i="28"/>
  <c r="N281" i="28"/>
  <c r="M271" i="28"/>
  <c r="AJ237" i="1"/>
  <c r="E238" i="23"/>
  <c r="I238" i="23"/>
  <c r="AG237" i="1"/>
  <c r="AN238" i="1"/>
  <c r="H238" i="23"/>
  <c r="D239" i="21"/>
  <c r="D239" i="22"/>
  <c r="J269" i="28"/>
  <c r="J270" i="28"/>
  <c r="B238" i="23"/>
  <c r="F239" i="22"/>
  <c r="E238" i="21"/>
  <c r="F238" i="23"/>
  <c r="H270" i="28"/>
  <c r="N238" i="19"/>
  <c r="I239" i="21"/>
  <c r="I239" i="22"/>
  <c r="AO238" i="1"/>
  <c r="BA238" i="1"/>
  <c r="BF236" i="1"/>
  <c r="F239" i="21"/>
  <c r="AV237" i="1"/>
  <c r="H239" i="22"/>
  <c r="H239" i="21"/>
  <c r="AC236" i="1"/>
  <c r="AL237" i="1"/>
  <c r="AX237" i="1"/>
  <c r="AB236" i="1"/>
  <c r="AT237" i="1"/>
  <c r="AH237" i="1"/>
  <c r="AU237" i="1"/>
  <c r="D238" i="23"/>
  <c r="AS237" i="1"/>
  <c r="E238" i="22"/>
  <c r="G238" i="23"/>
  <c r="I238" i="22"/>
  <c r="I238" i="21"/>
  <c r="O238" i="19"/>
  <c r="B237" i="19"/>
  <c r="AQ237" i="1"/>
  <c r="AW237" i="1"/>
  <c r="AK237" i="1"/>
  <c r="AF237" i="1"/>
  <c r="AN237" i="1" s="1"/>
  <c r="AT236" i="1"/>
  <c r="BI236" i="1"/>
  <c r="AZ236" i="1"/>
  <c r="BC236" i="1"/>
  <c r="BH236" i="1"/>
  <c r="AV236" i="1"/>
  <c r="G237" i="19"/>
  <c r="BB236" i="1"/>
  <c r="D237" i="19"/>
  <c r="H237" i="19"/>
  <c r="H269" i="28" s="1"/>
  <c r="AI236" i="1"/>
  <c r="AS236" i="1"/>
  <c r="BE236" i="1"/>
  <c r="BG236" i="1"/>
  <c r="AK236" i="1"/>
  <c r="BB235" i="1"/>
  <c r="F236" i="19"/>
  <c r="O237" i="19"/>
  <c r="H236" i="23"/>
  <c r="E236" i="23"/>
  <c r="B236" i="23"/>
  <c r="I236" i="23"/>
  <c r="BJ235" i="1"/>
  <c r="AR236" i="1"/>
  <c r="BI235" i="1"/>
  <c r="AL236" i="1"/>
  <c r="F237" i="19"/>
  <c r="J236" i="19"/>
  <c r="BD236" i="1"/>
  <c r="AJ236" i="1"/>
  <c r="BH235" i="1"/>
  <c r="AW236" i="1"/>
  <c r="H236" i="19"/>
  <c r="L237" i="19"/>
  <c r="BJ236" i="1"/>
  <c r="AA236" i="1"/>
  <c r="AG236" i="1"/>
  <c r="BE235" i="1"/>
  <c r="K237" i="19"/>
  <c r="E236" i="19"/>
  <c r="E268" i="28" s="1"/>
  <c r="BG235" i="1"/>
  <c r="BF235" i="1"/>
  <c r="AU236" i="1"/>
  <c r="Z236" i="1"/>
  <c r="AF236" i="1"/>
  <c r="AO236" i="1" s="1"/>
  <c r="BD235" i="1"/>
  <c r="R235" i="1"/>
  <c r="AH236" i="1"/>
  <c r="AC235" i="1"/>
  <c r="AQ236" i="1"/>
  <c r="Q236" i="1"/>
  <c r="R236" i="1" s="1"/>
  <c r="AB235" i="1"/>
  <c r="AX236" i="1"/>
  <c r="BC235" i="1"/>
  <c r="AA235" i="1"/>
  <c r="Z235" i="1"/>
  <c r="AE236" i="1"/>
  <c r="AZ235" i="1"/>
  <c r="B237" i="21" l="1"/>
  <c r="M270" i="28"/>
  <c r="D268" i="28"/>
  <c r="N268" i="28" s="1"/>
  <c r="C237" i="23"/>
  <c r="I237" i="21"/>
  <c r="J268" i="28"/>
  <c r="F238" i="22"/>
  <c r="F268" i="28"/>
  <c r="F269" i="28"/>
  <c r="L268" i="28"/>
  <c r="L269" i="28"/>
  <c r="H268" i="28"/>
  <c r="B268" i="28"/>
  <c r="B269" i="28"/>
  <c r="E237" i="21"/>
  <c r="K268" i="28"/>
  <c r="K269" i="28"/>
  <c r="D236" i="23"/>
  <c r="D269" i="28"/>
  <c r="BA237" i="1"/>
  <c r="B237" i="22"/>
  <c r="G268" i="28"/>
  <c r="G269" i="28"/>
  <c r="AO237" i="1"/>
  <c r="B237" i="23"/>
  <c r="D238" i="21"/>
  <c r="D238" i="22"/>
  <c r="G237" i="22"/>
  <c r="G238" i="22"/>
  <c r="G238" i="21"/>
  <c r="K238" i="22"/>
  <c r="K238" i="21"/>
  <c r="F238" i="21"/>
  <c r="J238" i="22"/>
  <c r="J238" i="21"/>
  <c r="N237" i="19"/>
  <c r="H238" i="22"/>
  <c r="H238" i="21"/>
  <c r="B238" i="21"/>
  <c r="B238" i="22"/>
  <c r="G237" i="21"/>
  <c r="D237" i="22"/>
  <c r="M237" i="19"/>
  <c r="G237" i="23"/>
  <c r="F237" i="23"/>
  <c r="H237" i="22"/>
  <c r="M236" i="19"/>
  <c r="E237" i="23"/>
  <c r="D237" i="21"/>
  <c r="H237" i="21"/>
  <c r="F236" i="23"/>
  <c r="N236" i="19"/>
  <c r="G236" i="23"/>
  <c r="O236" i="19"/>
  <c r="I237" i="22"/>
  <c r="J237" i="22"/>
  <c r="H237" i="23"/>
  <c r="J237" i="21"/>
  <c r="I237" i="23"/>
  <c r="K237" i="22"/>
  <c r="K237" i="21"/>
  <c r="F237" i="21"/>
  <c r="F237" i="22"/>
  <c r="D237" i="23"/>
  <c r="AN236" i="1"/>
  <c r="E237" i="22"/>
  <c r="BA236" i="1"/>
  <c r="B234" i="1"/>
  <c r="E234" i="1"/>
  <c r="G234" i="1"/>
  <c r="H234" i="1"/>
  <c r="Q234" i="1" s="1"/>
  <c r="I234" i="1"/>
  <c r="G235" i="19" s="1"/>
  <c r="J234" i="1"/>
  <c r="M234" i="1"/>
  <c r="N234" i="1"/>
  <c r="O234" i="1"/>
  <c r="M268" i="28" l="1"/>
  <c r="M269" i="28"/>
  <c r="N269" i="28"/>
  <c r="G267" i="28"/>
  <c r="R234" i="1"/>
  <c r="J235" i="19"/>
  <c r="AV235" i="1"/>
  <c r="AJ235" i="1"/>
  <c r="H235" i="19"/>
  <c r="AU235" i="1"/>
  <c r="AI235" i="1"/>
  <c r="G236" i="22"/>
  <c r="G236" i="21"/>
  <c r="AB234" i="1"/>
  <c r="BI234" i="1"/>
  <c r="AG235" i="1"/>
  <c r="AS235" i="1"/>
  <c r="AT235" i="1"/>
  <c r="AH235" i="1"/>
  <c r="D235" i="19"/>
  <c r="C235" i="23" s="1"/>
  <c r="AF235" i="1"/>
  <c r="AR235" i="1"/>
  <c r="L235" i="19"/>
  <c r="AX235" i="1"/>
  <c r="AL235" i="1"/>
  <c r="AQ235" i="1"/>
  <c r="AE235" i="1"/>
  <c r="Z234" i="1"/>
  <c r="AW235" i="1"/>
  <c r="AK235" i="1"/>
  <c r="F235" i="19"/>
  <c r="BH234" i="1"/>
  <c r="AZ234" i="1"/>
  <c r="E235" i="19"/>
  <c r="BJ234" i="1"/>
  <c r="B235" i="19"/>
  <c r="BG234" i="1"/>
  <c r="K235" i="19"/>
  <c r="BC234" i="1"/>
  <c r="AA234" i="1"/>
  <c r="BF234" i="1"/>
  <c r="BE234" i="1"/>
  <c r="AC234" i="1"/>
  <c r="BD234" i="1"/>
  <c r="BB234" i="1"/>
  <c r="B233" i="1"/>
  <c r="B234" i="19" s="1"/>
  <c r="E233" i="1"/>
  <c r="G233" i="1"/>
  <c r="AS234" i="1" s="1"/>
  <c r="H233" i="1"/>
  <c r="AB233" i="1" s="1"/>
  <c r="I233" i="1"/>
  <c r="G234" i="19" s="1"/>
  <c r="G235" i="22" s="1"/>
  <c r="J233" i="1"/>
  <c r="H234" i="19" s="1"/>
  <c r="M233" i="1"/>
  <c r="AJ234" i="1" s="1"/>
  <c r="N233" i="1"/>
  <c r="AK234" i="1" s="1"/>
  <c r="O233" i="1"/>
  <c r="L234" i="19" s="1"/>
  <c r="H266" i="28" l="1"/>
  <c r="H267" i="28"/>
  <c r="F267" i="28"/>
  <c r="L266" i="28"/>
  <c r="L267" i="28"/>
  <c r="K267" i="28"/>
  <c r="J267" i="28"/>
  <c r="E267" i="28"/>
  <c r="B266" i="28"/>
  <c r="B267" i="28"/>
  <c r="E235" i="23"/>
  <c r="D267" i="28"/>
  <c r="N267" i="28" s="1"/>
  <c r="G266" i="28"/>
  <c r="G273" i="28" s="1"/>
  <c r="K235" i="21"/>
  <c r="AA233" i="1"/>
  <c r="F234" i="19"/>
  <c r="F235" i="22" s="1"/>
  <c r="E234" i="19"/>
  <c r="M234" i="19" s="1"/>
  <c r="D236" i="22"/>
  <c r="D236" i="21"/>
  <c r="AO235" i="1"/>
  <c r="BA235" i="1"/>
  <c r="AN235" i="1"/>
  <c r="J236" i="22"/>
  <c r="J236" i="21"/>
  <c r="G235" i="23"/>
  <c r="I235" i="23"/>
  <c r="H236" i="22"/>
  <c r="H236" i="21"/>
  <c r="B236" i="21"/>
  <c r="B236" i="22"/>
  <c r="F235" i="23"/>
  <c r="J234" i="19"/>
  <c r="I235" i="22" s="1"/>
  <c r="D235" i="23"/>
  <c r="F236" i="22"/>
  <c r="F236" i="21"/>
  <c r="K236" i="22"/>
  <c r="K236" i="21"/>
  <c r="BH233" i="1"/>
  <c r="E236" i="22"/>
  <c r="E236" i="21"/>
  <c r="I236" i="22"/>
  <c r="I236" i="21"/>
  <c r="AL234" i="1"/>
  <c r="AQ234" i="1"/>
  <c r="AV234" i="1"/>
  <c r="H235" i="23"/>
  <c r="K235" i="22"/>
  <c r="BI233" i="1"/>
  <c r="AI234" i="1"/>
  <c r="AU234" i="1"/>
  <c r="G235" i="21"/>
  <c r="AT234" i="1"/>
  <c r="AH234" i="1"/>
  <c r="BJ233" i="1"/>
  <c r="Q233" i="1"/>
  <c r="R233" i="1" s="1"/>
  <c r="AZ233" i="1"/>
  <c r="Z233" i="1"/>
  <c r="AW234" i="1"/>
  <c r="B235" i="21"/>
  <c r="B235" i="22"/>
  <c r="AE234" i="1"/>
  <c r="B235" i="23"/>
  <c r="AF234" i="1"/>
  <c r="AO234" i="1" s="1"/>
  <c r="AG234" i="1"/>
  <c r="H235" i="22"/>
  <c r="AR234" i="1"/>
  <c r="H235" i="21"/>
  <c r="AX234" i="1"/>
  <c r="M235" i="19"/>
  <c r="O235" i="19"/>
  <c r="N235" i="19"/>
  <c r="BG233" i="1"/>
  <c r="BF233" i="1"/>
  <c r="BE233" i="1"/>
  <c r="AC233" i="1"/>
  <c r="D234" i="19"/>
  <c r="BC233" i="1"/>
  <c r="K234" i="19"/>
  <c r="K266" i="28" s="1"/>
  <c r="BB233" i="1"/>
  <c r="BD233" i="1"/>
  <c r="D266" i="28" l="1"/>
  <c r="N266" i="28" s="1"/>
  <c r="C234" i="23"/>
  <c r="M267" i="28"/>
  <c r="N234" i="19"/>
  <c r="K273" i="28"/>
  <c r="F235" i="21"/>
  <c r="E235" i="22"/>
  <c r="J266" i="28"/>
  <c r="J273" i="28" s="1"/>
  <c r="H273" i="28"/>
  <c r="E235" i="21"/>
  <c r="B273" i="28"/>
  <c r="L273" i="28"/>
  <c r="E266" i="28"/>
  <c r="E273" i="28" s="1"/>
  <c r="F266" i="28"/>
  <c r="F273" i="28" s="1"/>
  <c r="I235" i="21"/>
  <c r="O234" i="19"/>
  <c r="AN234" i="1"/>
  <c r="BA234" i="1"/>
  <c r="H234" i="23"/>
  <c r="J235" i="21"/>
  <c r="F234" i="23"/>
  <c r="G234" i="23"/>
  <c r="I234" i="23"/>
  <c r="D235" i="22"/>
  <c r="B234" i="23"/>
  <c r="D235" i="21"/>
  <c r="D234" i="23"/>
  <c r="E234" i="23"/>
  <c r="J235" i="22"/>
  <c r="B232" i="1"/>
  <c r="E232" i="1"/>
  <c r="D233" i="19" s="1"/>
  <c r="G232" i="1"/>
  <c r="H232" i="1"/>
  <c r="Q232" i="1" s="1"/>
  <c r="I232" i="1"/>
  <c r="G233" i="19" s="1"/>
  <c r="J232" i="1"/>
  <c r="H233" i="19" s="1"/>
  <c r="M232" i="1"/>
  <c r="N232" i="1"/>
  <c r="O232" i="1"/>
  <c r="M266" i="28" l="1"/>
  <c r="D273" i="28"/>
  <c r="N273" i="28" s="1"/>
  <c r="D234" i="22"/>
  <c r="C233" i="23"/>
  <c r="R232" i="1"/>
  <c r="AG233" i="1"/>
  <c r="AS233" i="1"/>
  <c r="D264" i="28"/>
  <c r="H234" i="22"/>
  <c r="H264" i="28"/>
  <c r="H234" i="21"/>
  <c r="L233" i="19"/>
  <c r="AX233" i="1"/>
  <c r="AL233" i="1"/>
  <c r="BB232" i="1"/>
  <c r="AH233" i="1"/>
  <c r="AT233" i="1"/>
  <c r="AF233" i="1"/>
  <c r="AR233" i="1"/>
  <c r="BI232" i="1"/>
  <c r="D234" i="21"/>
  <c r="K233" i="19"/>
  <c r="AK233" i="1"/>
  <c r="AW233" i="1"/>
  <c r="BJ232" i="1"/>
  <c r="AJ233" i="1"/>
  <c r="AV233" i="1"/>
  <c r="BH232" i="1"/>
  <c r="G264" i="28"/>
  <c r="G234" i="22"/>
  <c r="G234" i="21"/>
  <c r="B233" i="19"/>
  <c r="AQ233" i="1"/>
  <c r="AE233" i="1"/>
  <c r="AU233" i="1"/>
  <c r="AI233" i="1"/>
  <c r="AZ232" i="1"/>
  <c r="BG232" i="1"/>
  <c r="AB232" i="1"/>
  <c r="AC232" i="1"/>
  <c r="BF232" i="1"/>
  <c r="AA232" i="1"/>
  <c r="F233" i="19"/>
  <c r="D233" i="23" s="1"/>
  <c r="J233" i="19"/>
  <c r="BE232" i="1"/>
  <c r="Z232" i="1"/>
  <c r="E233" i="19"/>
  <c r="N233" i="19" s="1"/>
  <c r="BD232" i="1"/>
  <c r="BC232" i="1"/>
  <c r="E233" i="23"/>
  <c r="F233" i="23"/>
  <c r="O231" i="1"/>
  <c r="N231" i="1"/>
  <c r="K232" i="19" s="1"/>
  <c r="M231" i="1"/>
  <c r="J231" i="1"/>
  <c r="AI231" i="1" s="1"/>
  <c r="I231" i="1"/>
  <c r="G232" i="19" s="1"/>
  <c r="G233" i="22" s="1"/>
  <c r="H231" i="1"/>
  <c r="AH231" i="1" s="1"/>
  <c r="G231" i="1"/>
  <c r="E231" i="1"/>
  <c r="AR231" i="1" s="1"/>
  <c r="B231" i="1"/>
  <c r="AN233" i="1" l="1"/>
  <c r="M273" i="28"/>
  <c r="J233" i="21"/>
  <c r="K263" i="28"/>
  <c r="I233" i="23"/>
  <c r="K234" i="22"/>
  <c r="L264" i="28"/>
  <c r="K234" i="21"/>
  <c r="E234" i="21"/>
  <c r="E234" i="22"/>
  <c r="E264" i="28"/>
  <c r="AO233" i="1"/>
  <c r="BA233" i="1"/>
  <c r="AK232" i="1"/>
  <c r="AW232" i="1"/>
  <c r="B264" i="28"/>
  <c r="M264" i="28" s="1"/>
  <c r="B234" i="21"/>
  <c r="B234" i="22"/>
  <c r="AF231" i="1"/>
  <c r="AO231" i="1" s="1"/>
  <c r="G233" i="23"/>
  <c r="I234" i="22"/>
  <c r="I234" i="21"/>
  <c r="J264" i="28"/>
  <c r="AR232" i="1"/>
  <c r="BI231" i="1"/>
  <c r="D232" i="19"/>
  <c r="D263" i="28" s="1"/>
  <c r="M233" i="19"/>
  <c r="F234" i="22"/>
  <c r="F264" i="28"/>
  <c r="F234" i="21"/>
  <c r="B233" i="23"/>
  <c r="H233" i="23"/>
  <c r="K264" i="28"/>
  <c r="J234" i="21"/>
  <c r="J234" i="22"/>
  <c r="AS232" i="1"/>
  <c r="AS231" i="1"/>
  <c r="BB231" i="1"/>
  <c r="AH232" i="1"/>
  <c r="AT232" i="1"/>
  <c r="BJ231" i="1"/>
  <c r="AJ232" i="1"/>
  <c r="AV232" i="1"/>
  <c r="AG232" i="1"/>
  <c r="B232" i="19"/>
  <c r="AQ232" i="1"/>
  <c r="AE232" i="1"/>
  <c r="AC231" i="1"/>
  <c r="AX232" i="1"/>
  <c r="AL232" i="1"/>
  <c r="AI232" i="1"/>
  <c r="BC231" i="1"/>
  <c r="O233" i="19"/>
  <c r="AU232" i="1"/>
  <c r="AF232" i="1"/>
  <c r="G233" i="21"/>
  <c r="J233" i="22"/>
  <c r="G263" i="28"/>
  <c r="AZ231" i="1"/>
  <c r="AE231" i="1"/>
  <c r="BF231" i="1"/>
  <c r="AV231" i="1"/>
  <c r="AK231" i="1"/>
  <c r="AB231" i="1"/>
  <c r="J232" i="19"/>
  <c r="AQ231" i="1"/>
  <c r="BH231" i="1"/>
  <c r="BE231" i="1"/>
  <c r="AU231" i="1"/>
  <c r="AJ231" i="1"/>
  <c r="AA231" i="1"/>
  <c r="H232" i="19"/>
  <c r="L232" i="19"/>
  <c r="BD231" i="1"/>
  <c r="AT231" i="1"/>
  <c r="Z231" i="1"/>
  <c r="Q231" i="1"/>
  <c r="R231" i="1" s="1"/>
  <c r="F232" i="19"/>
  <c r="AG231" i="1"/>
  <c r="E232" i="19"/>
  <c r="AX231" i="1"/>
  <c r="BG231" i="1"/>
  <c r="AW231" i="1"/>
  <c r="AL231" i="1"/>
  <c r="B231" i="19"/>
  <c r="D231" i="19"/>
  <c r="E231" i="19"/>
  <c r="F231" i="19"/>
  <c r="G231" i="19"/>
  <c r="G232" i="21" s="1"/>
  <c r="H231" i="19"/>
  <c r="J231" i="19"/>
  <c r="K231" i="19"/>
  <c r="L231" i="19"/>
  <c r="AE230" i="1"/>
  <c r="AF230" i="1"/>
  <c r="AO230" i="1" s="1"/>
  <c r="AG230" i="1"/>
  <c r="AH230" i="1"/>
  <c r="AI230" i="1"/>
  <c r="AJ230" i="1"/>
  <c r="AK230" i="1"/>
  <c r="AL230" i="1"/>
  <c r="AQ230" i="1"/>
  <c r="AR230" i="1"/>
  <c r="AS230" i="1"/>
  <c r="AT230" i="1"/>
  <c r="AU230" i="1"/>
  <c r="AV230" i="1"/>
  <c r="AW230" i="1"/>
  <c r="AX230" i="1"/>
  <c r="AZ230" i="1"/>
  <c r="AC230" i="1"/>
  <c r="BG230" i="1"/>
  <c r="Z230" i="1"/>
  <c r="BF230" i="1"/>
  <c r="AA230" i="1"/>
  <c r="BE230" i="1"/>
  <c r="BJ230" i="1"/>
  <c r="BC230" i="1"/>
  <c r="BD230" i="1"/>
  <c r="BI230" i="1"/>
  <c r="BH230" i="1"/>
  <c r="Q230" i="1"/>
  <c r="R230" i="1" s="1"/>
  <c r="AB230" i="1"/>
  <c r="BB230" i="1"/>
  <c r="B263" i="28" l="1"/>
  <c r="M263" i="28" s="1"/>
  <c r="BA231" i="1"/>
  <c r="B233" i="22"/>
  <c r="B233" i="21"/>
  <c r="D233" i="22"/>
  <c r="E232" i="23"/>
  <c r="D262" i="28"/>
  <c r="H232" i="23"/>
  <c r="B232" i="23"/>
  <c r="D233" i="21"/>
  <c r="AN231" i="1"/>
  <c r="D231" i="23"/>
  <c r="BA232" i="1"/>
  <c r="AO232" i="1"/>
  <c r="AN232" i="1"/>
  <c r="D232" i="22"/>
  <c r="J262" i="28"/>
  <c r="I233" i="21"/>
  <c r="I233" i="22"/>
  <c r="J263" i="28"/>
  <c r="H231" i="23"/>
  <c r="F262" i="28"/>
  <c r="F233" i="21"/>
  <c r="F233" i="22"/>
  <c r="F263" i="28"/>
  <c r="H262" i="28"/>
  <c r="H233" i="22"/>
  <c r="H233" i="21"/>
  <c r="H263" i="28"/>
  <c r="K262" i="28"/>
  <c r="N231" i="19"/>
  <c r="E231" i="23"/>
  <c r="B232" i="21"/>
  <c r="O231" i="19"/>
  <c r="L262" i="28"/>
  <c r="K233" i="21"/>
  <c r="L263" i="28"/>
  <c r="K233" i="22"/>
  <c r="B262" i="28"/>
  <c r="AN230" i="1"/>
  <c r="D232" i="21"/>
  <c r="E262" i="28"/>
  <c r="E233" i="21"/>
  <c r="E233" i="22"/>
  <c r="E263" i="28"/>
  <c r="M232" i="19"/>
  <c r="G262" i="28"/>
  <c r="G232" i="22"/>
  <c r="N232" i="19"/>
  <c r="F232" i="23"/>
  <c r="H232" i="22"/>
  <c r="H232" i="21"/>
  <c r="B232" i="22"/>
  <c r="D232" i="23"/>
  <c r="F232" i="21"/>
  <c r="F232" i="22"/>
  <c r="K232" i="21"/>
  <c r="I232" i="23"/>
  <c r="K232" i="22"/>
  <c r="J232" i="21"/>
  <c r="B231" i="23"/>
  <c r="E232" i="22"/>
  <c r="E232" i="21"/>
  <c r="J232" i="22"/>
  <c r="O232" i="19"/>
  <c r="G232" i="23"/>
  <c r="I232" i="22"/>
  <c r="I232" i="21"/>
  <c r="I231" i="23"/>
  <c r="G231" i="23"/>
  <c r="F231" i="23"/>
  <c r="M231" i="19"/>
  <c r="BA230" i="1"/>
  <c r="B230" i="19"/>
  <c r="D230" i="19"/>
  <c r="E230" i="19"/>
  <c r="E261" i="28" s="1"/>
  <c r="F230" i="19"/>
  <c r="G230" i="19"/>
  <c r="G261" i="28" s="1"/>
  <c r="H230" i="19"/>
  <c r="H261" i="28" s="1"/>
  <c r="J230" i="19"/>
  <c r="K230" i="19"/>
  <c r="K261" i="28" s="1"/>
  <c r="L230" i="19"/>
  <c r="AE229" i="1"/>
  <c r="AF229" i="1"/>
  <c r="AG229" i="1"/>
  <c r="AH229" i="1"/>
  <c r="AI229" i="1"/>
  <c r="AJ229" i="1"/>
  <c r="AK229" i="1"/>
  <c r="AL229" i="1"/>
  <c r="AQ229" i="1"/>
  <c r="AR229" i="1"/>
  <c r="AS229" i="1"/>
  <c r="AT229" i="1"/>
  <c r="AU229" i="1"/>
  <c r="AV229" i="1"/>
  <c r="AW229" i="1"/>
  <c r="AX229" i="1"/>
  <c r="AZ229" i="1"/>
  <c r="AC229" i="1"/>
  <c r="BG229" i="1"/>
  <c r="Z229" i="1"/>
  <c r="BF229" i="1"/>
  <c r="AA229" i="1"/>
  <c r="BE229" i="1"/>
  <c r="BJ229" i="1"/>
  <c r="BC229" i="1"/>
  <c r="BD229" i="1"/>
  <c r="BI229" i="1"/>
  <c r="BH229" i="1"/>
  <c r="Q229" i="1"/>
  <c r="R229" i="1" s="1"/>
  <c r="AB229" i="1"/>
  <c r="BB229" i="1"/>
  <c r="B261" i="28" l="1"/>
  <c r="BA229" i="1"/>
  <c r="M262" i="28"/>
  <c r="F231" i="21"/>
  <c r="H231" i="22"/>
  <c r="AO229" i="1"/>
  <c r="AN229" i="1"/>
  <c r="D231" i="21"/>
  <c r="K231" i="21"/>
  <c r="B231" i="21"/>
  <c r="J231" i="21"/>
  <c r="I231" i="21"/>
  <c r="D261" i="28"/>
  <c r="E231" i="22"/>
  <c r="F261" i="28"/>
  <c r="L261" i="28"/>
  <c r="G231" i="21"/>
  <c r="J261" i="28"/>
  <c r="G231" i="22"/>
  <c r="B231" i="22"/>
  <c r="K231" i="22"/>
  <c r="M230" i="19"/>
  <c r="O230" i="19"/>
  <c r="E231" i="21"/>
  <c r="H230" i="23"/>
  <c r="N230" i="19"/>
  <c r="H231" i="21"/>
  <c r="D231" i="22"/>
  <c r="I231" i="22"/>
  <c r="E230" i="23"/>
  <c r="I230" i="23"/>
  <c r="B230" i="23"/>
  <c r="D230" i="23"/>
  <c r="J231" i="22"/>
  <c r="F231" i="22"/>
  <c r="G230" i="23"/>
  <c r="F230" i="23"/>
  <c r="B229" i="19"/>
  <c r="D229" i="19"/>
  <c r="D260" i="28" s="1"/>
  <c r="E229" i="19"/>
  <c r="F229" i="19"/>
  <c r="G229" i="19"/>
  <c r="G260" i="28" s="1"/>
  <c r="H229" i="19"/>
  <c r="H260" i="28" s="1"/>
  <c r="J229" i="19"/>
  <c r="J260" i="28" s="1"/>
  <c r="K229" i="19"/>
  <c r="K260" i="28" s="1"/>
  <c r="L229" i="19"/>
  <c r="AE228" i="1"/>
  <c r="AF228" i="1"/>
  <c r="AG228" i="1"/>
  <c r="AH228" i="1"/>
  <c r="AI228" i="1"/>
  <c r="AJ228" i="1"/>
  <c r="AK228" i="1"/>
  <c r="AL228" i="1"/>
  <c r="AQ228" i="1"/>
  <c r="AR228" i="1"/>
  <c r="AS228" i="1"/>
  <c r="AT228" i="1"/>
  <c r="AU228" i="1"/>
  <c r="AV228" i="1"/>
  <c r="AW228" i="1"/>
  <c r="AX228" i="1"/>
  <c r="AZ228" i="1"/>
  <c r="AC228" i="1"/>
  <c r="BG228" i="1"/>
  <c r="Z228" i="1"/>
  <c r="BF228" i="1"/>
  <c r="AA228" i="1"/>
  <c r="BE228" i="1"/>
  <c r="BJ228" i="1"/>
  <c r="BC228" i="1"/>
  <c r="BD228" i="1"/>
  <c r="BI228" i="1"/>
  <c r="BH228" i="1"/>
  <c r="Q228" i="1"/>
  <c r="R228" i="1" s="1"/>
  <c r="AB228" i="1"/>
  <c r="BB228" i="1"/>
  <c r="M261" i="28" l="1"/>
  <c r="AN228" i="1"/>
  <c r="BA228" i="1"/>
  <c r="AO228" i="1"/>
  <c r="G230" i="21"/>
  <c r="E230" i="22"/>
  <c r="D229" i="23"/>
  <c r="K230" i="21"/>
  <c r="B230" i="21"/>
  <c r="J230" i="21"/>
  <c r="B260" i="28"/>
  <c r="M260" i="28" s="1"/>
  <c r="I230" i="22"/>
  <c r="E260" i="28"/>
  <c r="F260" i="28"/>
  <c r="H230" i="22"/>
  <c r="L260" i="28"/>
  <c r="E230" i="21"/>
  <c r="H230" i="21"/>
  <c r="I230" i="21"/>
  <c r="J230" i="22"/>
  <c r="F230" i="21"/>
  <c r="K230" i="22"/>
  <c r="G230" i="22"/>
  <c r="B229" i="23"/>
  <c r="D230" i="22"/>
  <c r="H229" i="23"/>
  <c r="F229" i="23"/>
  <c r="B230" i="22"/>
  <c r="F230" i="22"/>
  <c r="D230" i="21"/>
  <c r="O229" i="19"/>
  <c r="I229" i="23"/>
  <c r="M229" i="19"/>
  <c r="G229" i="23"/>
  <c r="N229" i="19"/>
  <c r="E229" i="23"/>
  <c r="B228" i="19"/>
  <c r="D228" i="19"/>
  <c r="D259" i="28" s="1"/>
  <c r="E228" i="19"/>
  <c r="F228" i="19"/>
  <c r="F259" i="28" s="1"/>
  <c r="G228" i="19"/>
  <c r="H228" i="19"/>
  <c r="J228" i="19"/>
  <c r="K228" i="19"/>
  <c r="K259" i="28" s="1"/>
  <c r="L228" i="19"/>
  <c r="AE227" i="1"/>
  <c r="AF227" i="1"/>
  <c r="AG227" i="1"/>
  <c r="AH227" i="1"/>
  <c r="AI227" i="1"/>
  <c r="AJ227" i="1"/>
  <c r="AK227" i="1"/>
  <c r="AL227" i="1"/>
  <c r="AQ227" i="1"/>
  <c r="AR227" i="1"/>
  <c r="AS227" i="1"/>
  <c r="AT227" i="1"/>
  <c r="AU227" i="1"/>
  <c r="AV227" i="1"/>
  <c r="AW227" i="1"/>
  <c r="AX227" i="1"/>
  <c r="AZ227" i="1"/>
  <c r="AC227" i="1"/>
  <c r="BG227" i="1"/>
  <c r="Z227" i="1"/>
  <c r="BF227" i="1"/>
  <c r="AA227" i="1"/>
  <c r="BE227" i="1"/>
  <c r="BJ227" i="1"/>
  <c r="BC227" i="1"/>
  <c r="BD227" i="1"/>
  <c r="BI227" i="1"/>
  <c r="BH227" i="1"/>
  <c r="Q227" i="1"/>
  <c r="R227" i="1" s="1"/>
  <c r="AB227" i="1"/>
  <c r="BB227" i="1"/>
  <c r="B259" i="28" l="1"/>
  <c r="M259" i="28" s="1"/>
  <c r="BA227" i="1"/>
  <c r="H259" i="28"/>
  <c r="E259" i="28"/>
  <c r="K229" i="21"/>
  <c r="B229" i="22"/>
  <c r="G259" i="28"/>
  <c r="J229" i="22"/>
  <c r="L259" i="28"/>
  <c r="I229" i="21"/>
  <c r="J259" i="28"/>
  <c r="B228" i="23"/>
  <c r="J229" i="21"/>
  <c r="D229" i="21"/>
  <c r="F228" i="23"/>
  <c r="I229" i="22"/>
  <c r="B229" i="21"/>
  <c r="H229" i="21"/>
  <c r="D229" i="22"/>
  <c r="E228" i="23"/>
  <c r="G229" i="22"/>
  <c r="M228" i="19"/>
  <c r="H229" i="22"/>
  <c r="H228" i="23"/>
  <c r="D228" i="23"/>
  <c r="F229" i="21"/>
  <c r="O228" i="19"/>
  <c r="I228" i="23"/>
  <c r="G228" i="23"/>
  <c r="G229" i="21"/>
  <c r="K229" i="22"/>
  <c r="F229" i="22"/>
  <c r="E229" i="21"/>
  <c r="E229" i="22"/>
  <c r="N228" i="19"/>
  <c r="AN227" i="1"/>
  <c r="AO227" i="1"/>
  <c r="B227" i="19"/>
  <c r="D227" i="19"/>
  <c r="D258" i="28" s="1"/>
  <c r="E227" i="19"/>
  <c r="E228" i="21" s="1"/>
  <c r="F227" i="19"/>
  <c r="F228" i="22" s="1"/>
  <c r="G227" i="19"/>
  <c r="G228" i="22" s="1"/>
  <c r="H227" i="19"/>
  <c r="H228" i="22" s="1"/>
  <c r="J227" i="19"/>
  <c r="J258" i="28" s="1"/>
  <c r="K227" i="19"/>
  <c r="J228" i="21" s="1"/>
  <c r="L227" i="19"/>
  <c r="L258" i="28" s="1"/>
  <c r="AE226" i="1"/>
  <c r="AF226" i="1"/>
  <c r="AG226" i="1"/>
  <c r="AH226" i="1"/>
  <c r="AI226" i="1"/>
  <c r="AJ226" i="1"/>
  <c r="AK226" i="1"/>
  <c r="AL226" i="1"/>
  <c r="AQ226" i="1"/>
  <c r="AR226" i="1"/>
  <c r="AS226" i="1"/>
  <c r="AT226" i="1"/>
  <c r="AU226" i="1"/>
  <c r="AV226" i="1"/>
  <c r="AW226" i="1"/>
  <c r="AX226" i="1"/>
  <c r="AZ226" i="1"/>
  <c r="AC226" i="1"/>
  <c r="BG226" i="1"/>
  <c r="Z226" i="1"/>
  <c r="BF226" i="1"/>
  <c r="AA226" i="1"/>
  <c r="BE226" i="1"/>
  <c r="BJ226" i="1"/>
  <c r="BC226" i="1"/>
  <c r="BD226" i="1"/>
  <c r="BI226" i="1"/>
  <c r="BH226" i="1"/>
  <c r="Q226" i="1"/>
  <c r="R226" i="1" s="1"/>
  <c r="AB226" i="1"/>
  <c r="BB226" i="1"/>
  <c r="BI125" i="1"/>
  <c r="BJ125" i="1"/>
  <c r="BI126" i="1"/>
  <c r="BJ126" i="1"/>
  <c r="BI127" i="1"/>
  <c r="BJ127" i="1"/>
  <c r="BI128" i="1"/>
  <c r="BJ128" i="1"/>
  <c r="BI129" i="1"/>
  <c r="BJ129" i="1"/>
  <c r="BI130" i="1"/>
  <c r="BJ130" i="1"/>
  <c r="BI131" i="1"/>
  <c r="BJ131" i="1"/>
  <c r="BI132" i="1"/>
  <c r="BJ132" i="1"/>
  <c r="BI133" i="1"/>
  <c r="BJ133" i="1"/>
  <c r="BI134" i="1"/>
  <c r="BJ134" i="1"/>
  <c r="BI135" i="1"/>
  <c r="BJ135" i="1"/>
  <c r="BI136" i="1"/>
  <c r="BJ136" i="1"/>
  <c r="BI137" i="1"/>
  <c r="BJ137" i="1"/>
  <c r="BI138" i="1"/>
  <c r="BJ138" i="1"/>
  <c r="BI139" i="1"/>
  <c r="BJ139" i="1"/>
  <c r="BI140" i="1"/>
  <c r="BJ140" i="1"/>
  <c r="BI141" i="1"/>
  <c r="BJ141" i="1"/>
  <c r="BI142" i="1"/>
  <c r="BJ142" i="1"/>
  <c r="BI143" i="1"/>
  <c r="BJ143" i="1"/>
  <c r="BI144" i="1"/>
  <c r="BJ144" i="1"/>
  <c r="BI145" i="1"/>
  <c r="BJ145" i="1"/>
  <c r="BI146" i="1"/>
  <c r="BJ146" i="1"/>
  <c r="BI147" i="1"/>
  <c r="BJ147" i="1"/>
  <c r="BI148" i="1"/>
  <c r="BJ148" i="1"/>
  <c r="BI149" i="1"/>
  <c r="BJ149" i="1"/>
  <c r="BI150" i="1"/>
  <c r="BJ150" i="1"/>
  <c r="BI151" i="1"/>
  <c r="BJ151" i="1"/>
  <c r="BI152" i="1"/>
  <c r="BJ152" i="1"/>
  <c r="BI153" i="1"/>
  <c r="BJ153" i="1"/>
  <c r="BI154" i="1"/>
  <c r="BJ154" i="1"/>
  <c r="BI155" i="1"/>
  <c r="BJ155" i="1"/>
  <c r="BI156" i="1"/>
  <c r="BJ156" i="1"/>
  <c r="BI157" i="1"/>
  <c r="BJ157" i="1"/>
  <c r="BI158" i="1"/>
  <c r="BJ158" i="1"/>
  <c r="BI159" i="1"/>
  <c r="BJ159" i="1"/>
  <c r="BH160" i="1"/>
  <c r="BI160" i="1"/>
  <c r="BJ160" i="1"/>
  <c r="BH161" i="1"/>
  <c r="BI161" i="1"/>
  <c r="BJ161" i="1"/>
  <c r="BH162" i="1"/>
  <c r="BI162" i="1"/>
  <c r="BJ162" i="1"/>
  <c r="BH163" i="1"/>
  <c r="BI163" i="1"/>
  <c r="BJ163" i="1"/>
  <c r="BH164" i="1"/>
  <c r="BI164" i="1"/>
  <c r="BJ164" i="1"/>
  <c r="BH165" i="1"/>
  <c r="BI165" i="1"/>
  <c r="BJ165" i="1"/>
  <c r="BH166" i="1"/>
  <c r="BI166" i="1"/>
  <c r="BJ166" i="1"/>
  <c r="BH167" i="1"/>
  <c r="BI167" i="1"/>
  <c r="BJ167" i="1"/>
  <c r="BH168" i="1"/>
  <c r="BI168" i="1"/>
  <c r="BJ168" i="1"/>
  <c r="BH169" i="1"/>
  <c r="BI169" i="1"/>
  <c r="BJ169" i="1"/>
  <c r="BH170" i="1"/>
  <c r="BI170" i="1"/>
  <c r="BJ170" i="1"/>
  <c r="BH171" i="1"/>
  <c r="BI171" i="1"/>
  <c r="BJ171" i="1"/>
  <c r="BH172" i="1"/>
  <c r="BI172" i="1"/>
  <c r="BJ172" i="1"/>
  <c r="BH173" i="1"/>
  <c r="BI173" i="1"/>
  <c r="BJ173" i="1"/>
  <c r="BH174" i="1"/>
  <c r="BI174" i="1"/>
  <c r="BJ174" i="1"/>
  <c r="BH175" i="1"/>
  <c r="BI175" i="1"/>
  <c r="BJ175" i="1"/>
  <c r="BH176" i="1"/>
  <c r="BI176" i="1"/>
  <c r="BJ176" i="1"/>
  <c r="BH177" i="1"/>
  <c r="BI177" i="1"/>
  <c r="BJ177" i="1"/>
  <c r="BH178" i="1"/>
  <c r="BI178" i="1"/>
  <c r="BJ178" i="1"/>
  <c r="BH179" i="1"/>
  <c r="BI179" i="1"/>
  <c r="BJ179" i="1"/>
  <c r="BH180" i="1"/>
  <c r="BI180" i="1"/>
  <c r="BJ180" i="1"/>
  <c r="BH181" i="1"/>
  <c r="BI181" i="1"/>
  <c r="BJ181" i="1"/>
  <c r="BH182" i="1"/>
  <c r="BI182" i="1"/>
  <c r="BJ182" i="1"/>
  <c r="BH183" i="1"/>
  <c r="BI183" i="1"/>
  <c r="BJ183" i="1"/>
  <c r="BH184" i="1"/>
  <c r="BI184" i="1"/>
  <c r="BJ184" i="1"/>
  <c r="BH185" i="1"/>
  <c r="BI185" i="1"/>
  <c r="BJ185" i="1"/>
  <c r="BH186" i="1"/>
  <c r="BI186" i="1"/>
  <c r="BJ186" i="1"/>
  <c r="BH187" i="1"/>
  <c r="BI187" i="1"/>
  <c r="BJ187" i="1"/>
  <c r="BH188" i="1"/>
  <c r="BI188" i="1"/>
  <c r="BJ188" i="1"/>
  <c r="BH189" i="1"/>
  <c r="BI189" i="1"/>
  <c r="BJ189" i="1"/>
  <c r="BH190" i="1"/>
  <c r="BI190" i="1"/>
  <c r="BJ190" i="1"/>
  <c r="BH191" i="1"/>
  <c r="BI191" i="1"/>
  <c r="BJ191" i="1"/>
  <c r="BH192" i="1"/>
  <c r="BI192" i="1"/>
  <c r="BJ192" i="1"/>
  <c r="BH193" i="1"/>
  <c r="BI193" i="1"/>
  <c r="BJ193" i="1"/>
  <c r="BH194" i="1"/>
  <c r="BI194" i="1"/>
  <c r="BJ194" i="1"/>
  <c r="BH195" i="1"/>
  <c r="BI195" i="1"/>
  <c r="BJ195" i="1"/>
  <c r="BH196" i="1"/>
  <c r="BI196" i="1"/>
  <c r="BJ196" i="1"/>
  <c r="BH197" i="1"/>
  <c r="BI197" i="1"/>
  <c r="BJ197" i="1"/>
  <c r="BH198" i="1"/>
  <c r="BI198" i="1"/>
  <c r="BJ198" i="1"/>
  <c r="BH199" i="1"/>
  <c r="BI199" i="1"/>
  <c r="BJ199" i="1"/>
  <c r="BH200" i="1"/>
  <c r="BI200" i="1"/>
  <c r="BJ200" i="1"/>
  <c r="BH201" i="1"/>
  <c r="BI201" i="1"/>
  <c r="BJ201" i="1"/>
  <c r="BH202" i="1"/>
  <c r="BI202" i="1"/>
  <c r="BJ202" i="1"/>
  <c r="BH203" i="1"/>
  <c r="BI203" i="1"/>
  <c r="BJ203" i="1"/>
  <c r="BH204" i="1"/>
  <c r="BI204" i="1"/>
  <c r="BJ204" i="1"/>
  <c r="BH205" i="1"/>
  <c r="BI205" i="1"/>
  <c r="BJ205" i="1"/>
  <c r="BH206" i="1"/>
  <c r="BI206" i="1"/>
  <c r="BJ206" i="1"/>
  <c r="BH207" i="1"/>
  <c r="BI207" i="1"/>
  <c r="BJ207" i="1"/>
  <c r="BH208" i="1"/>
  <c r="BI208" i="1"/>
  <c r="BJ208" i="1"/>
  <c r="BH209" i="1"/>
  <c r="BI209" i="1"/>
  <c r="BJ209" i="1"/>
  <c r="BH210" i="1"/>
  <c r="BI210" i="1"/>
  <c r="BJ210" i="1"/>
  <c r="BH211" i="1"/>
  <c r="BI211" i="1"/>
  <c r="BJ211" i="1"/>
  <c r="BH212" i="1"/>
  <c r="BI212" i="1"/>
  <c r="BJ212" i="1"/>
  <c r="BH213" i="1"/>
  <c r="BI213" i="1"/>
  <c r="BJ213" i="1"/>
  <c r="BH214" i="1"/>
  <c r="BI214" i="1"/>
  <c r="BJ214" i="1"/>
  <c r="BH215" i="1"/>
  <c r="BI215" i="1"/>
  <c r="BJ215" i="1"/>
  <c r="BH216" i="1"/>
  <c r="BI216" i="1"/>
  <c r="BJ216" i="1"/>
  <c r="BH217" i="1"/>
  <c r="BI217" i="1"/>
  <c r="BJ217" i="1"/>
  <c r="BH218" i="1"/>
  <c r="BI218" i="1"/>
  <c r="BJ218" i="1"/>
  <c r="BH219" i="1"/>
  <c r="BI219" i="1"/>
  <c r="BJ219" i="1"/>
  <c r="BH220" i="1"/>
  <c r="BI220" i="1"/>
  <c r="BJ220" i="1"/>
  <c r="BH221" i="1"/>
  <c r="BI221" i="1"/>
  <c r="BJ221" i="1"/>
  <c r="BH222" i="1"/>
  <c r="BI222" i="1"/>
  <c r="BJ222" i="1"/>
  <c r="BH223" i="1"/>
  <c r="BI223" i="1"/>
  <c r="BJ223" i="1"/>
  <c r="BH224" i="1"/>
  <c r="BI224" i="1"/>
  <c r="BJ224" i="1"/>
  <c r="BH225" i="1"/>
  <c r="BI225" i="1"/>
  <c r="BJ225" i="1"/>
  <c r="BJ124" i="1"/>
  <c r="BI124" i="1"/>
  <c r="B226" i="19"/>
  <c r="D226" i="19"/>
  <c r="E226" i="19"/>
  <c r="F226" i="19"/>
  <c r="G226" i="19"/>
  <c r="H226" i="19"/>
  <c r="J226" i="19"/>
  <c r="K226" i="19"/>
  <c r="L226" i="19"/>
  <c r="AE225" i="1"/>
  <c r="AF225" i="1"/>
  <c r="AO225" i="1" s="1"/>
  <c r="AG225" i="1"/>
  <c r="AH225" i="1"/>
  <c r="AI225" i="1"/>
  <c r="AJ225" i="1"/>
  <c r="AK225" i="1"/>
  <c r="AL225" i="1"/>
  <c r="AQ225" i="1"/>
  <c r="AR225" i="1"/>
  <c r="AS225" i="1"/>
  <c r="AT225" i="1"/>
  <c r="AU225" i="1"/>
  <c r="AV225" i="1"/>
  <c r="AW225" i="1"/>
  <c r="AX225" i="1"/>
  <c r="AZ225" i="1"/>
  <c r="AC225" i="1"/>
  <c r="BG225" i="1"/>
  <c r="Z225" i="1"/>
  <c r="BF225" i="1"/>
  <c r="AA225" i="1"/>
  <c r="BE225" i="1"/>
  <c r="BC225" i="1"/>
  <c r="BD225" i="1"/>
  <c r="Q225" i="1"/>
  <c r="R225" i="1" s="1"/>
  <c r="AB225" i="1"/>
  <c r="BB225" i="1"/>
  <c r="B258" i="28" l="1"/>
  <c r="B265" i="28" s="1"/>
  <c r="BA226" i="1"/>
  <c r="AN225" i="1"/>
  <c r="BA225" i="1"/>
  <c r="L265" i="28"/>
  <c r="J265" i="28"/>
  <c r="D265" i="28"/>
  <c r="K258" i="28"/>
  <c r="K265" i="28" s="1"/>
  <c r="E258" i="28"/>
  <c r="E265" i="28" s="1"/>
  <c r="F258" i="28"/>
  <c r="F265" i="28" s="1"/>
  <c r="G258" i="28"/>
  <c r="G265" i="28" s="1"/>
  <c r="H258" i="28"/>
  <c r="H265" i="28" s="1"/>
  <c r="N226" i="19"/>
  <c r="G256" i="28"/>
  <c r="G227" i="23"/>
  <c r="G228" i="21"/>
  <c r="I228" i="22"/>
  <c r="O227" i="19"/>
  <c r="J256" i="28"/>
  <c r="E228" i="22"/>
  <c r="F227" i="23"/>
  <c r="H228" i="21"/>
  <c r="K227" i="21"/>
  <c r="K228" i="22"/>
  <c r="K228" i="21"/>
  <c r="B256" i="28"/>
  <c r="B228" i="21"/>
  <c r="B228" i="22"/>
  <c r="K256" i="28"/>
  <c r="J227" i="21"/>
  <c r="G227" i="21"/>
  <c r="E226" i="23"/>
  <c r="K227" i="22"/>
  <c r="J228" i="22"/>
  <c r="H227" i="22"/>
  <c r="I228" i="21"/>
  <c r="F256" i="28"/>
  <c r="F228" i="21"/>
  <c r="G227" i="22"/>
  <c r="D256" i="28"/>
  <c r="D228" i="22"/>
  <c r="O226" i="19"/>
  <c r="E256" i="28"/>
  <c r="B227" i="22"/>
  <c r="D228" i="21"/>
  <c r="M226" i="19"/>
  <c r="N227" i="19"/>
  <c r="I227" i="21"/>
  <c r="J227" i="22"/>
  <c r="I227" i="23"/>
  <c r="L256" i="28"/>
  <c r="H227" i="21"/>
  <c r="I227" i="22"/>
  <c r="H227" i="23"/>
  <c r="H256" i="28"/>
  <c r="F227" i="21"/>
  <c r="E227" i="21"/>
  <c r="F227" i="22"/>
  <c r="E227" i="23"/>
  <c r="D227" i="21"/>
  <c r="E227" i="22"/>
  <c r="D227" i="23"/>
  <c r="M227" i="19"/>
  <c r="B227" i="21"/>
  <c r="D227" i="22"/>
  <c r="B227" i="23"/>
  <c r="AO226" i="1"/>
  <c r="AN226" i="1"/>
  <c r="B226" i="23"/>
  <c r="D226" i="23"/>
  <c r="I226" i="23"/>
  <c r="H226" i="23"/>
  <c r="G226" i="23"/>
  <c r="F226" i="23"/>
  <c r="B225" i="19"/>
  <c r="D225" i="19"/>
  <c r="D226" i="22" s="1"/>
  <c r="E225" i="19"/>
  <c r="F225" i="19"/>
  <c r="F226" i="21" s="1"/>
  <c r="G225" i="19"/>
  <c r="G226" i="22" s="1"/>
  <c r="H225" i="19"/>
  <c r="J225" i="19"/>
  <c r="I226" i="21" s="1"/>
  <c r="K225" i="19"/>
  <c r="J226" i="22" s="1"/>
  <c r="L225" i="19"/>
  <c r="L255" i="28" s="1"/>
  <c r="AE224" i="1"/>
  <c r="AF224" i="1"/>
  <c r="AO224" i="1" s="1"/>
  <c r="AG224" i="1"/>
  <c r="AH224" i="1"/>
  <c r="AI224" i="1"/>
  <c r="AJ224" i="1"/>
  <c r="AK224" i="1"/>
  <c r="AL224" i="1"/>
  <c r="AQ224" i="1"/>
  <c r="AR224" i="1"/>
  <c r="AS224" i="1"/>
  <c r="AT224" i="1"/>
  <c r="AU224" i="1"/>
  <c r="AV224" i="1"/>
  <c r="AW224" i="1"/>
  <c r="AX224" i="1"/>
  <c r="AZ224" i="1"/>
  <c r="AC224" i="1"/>
  <c r="BG224" i="1"/>
  <c r="Z224" i="1"/>
  <c r="BF224" i="1"/>
  <c r="AA224" i="1"/>
  <c r="BE224" i="1"/>
  <c r="BC224" i="1"/>
  <c r="BD224" i="1"/>
  <c r="Q224" i="1"/>
  <c r="R224" i="1" s="1"/>
  <c r="AB224" i="1"/>
  <c r="BB224" i="1"/>
  <c r="M265" i="28" l="1"/>
  <c r="M258" i="28"/>
  <c r="B226" i="22"/>
  <c r="AN224" i="1"/>
  <c r="M256" i="28"/>
  <c r="BA224" i="1"/>
  <c r="G226" i="21"/>
  <c r="J226" i="21"/>
  <c r="B255" i="28"/>
  <c r="K255" i="28"/>
  <c r="D226" i="21"/>
  <c r="M225" i="19"/>
  <c r="K226" i="22"/>
  <c r="D255" i="28"/>
  <c r="N225" i="19"/>
  <c r="H255" i="28"/>
  <c r="E225" i="23"/>
  <c r="G255" i="28"/>
  <c r="D225" i="23"/>
  <c r="F255" i="28"/>
  <c r="F226" i="22"/>
  <c r="H226" i="22"/>
  <c r="G225" i="23"/>
  <c r="J255" i="28"/>
  <c r="O225" i="19"/>
  <c r="I226" i="22"/>
  <c r="B226" i="21"/>
  <c r="E255" i="28"/>
  <c r="E226" i="22"/>
  <c r="E226" i="21"/>
  <c r="I225" i="23"/>
  <c r="H225" i="23"/>
  <c r="B225" i="23"/>
  <c r="H226" i="21"/>
  <c r="K226" i="21"/>
  <c r="F225" i="23"/>
  <c r="B224" i="19"/>
  <c r="D224" i="19"/>
  <c r="E224" i="19"/>
  <c r="F224" i="19"/>
  <c r="G224" i="19"/>
  <c r="G254" i="28" s="1"/>
  <c r="H224" i="19"/>
  <c r="H254" i="28" s="1"/>
  <c r="J224" i="19"/>
  <c r="J254" i="28" s="1"/>
  <c r="K224" i="19"/>
  <c r="J225" i="21" s="1"/>
  <c r="L224" i="19"/>
  <c r="K225" i="22" s="1"/>
  <c r="AE223" i="1"/>
  <c r="AF223" i="1"/>
  <c r="AO223" i="1" s="1"/>
  <c r="AG223" i="1"/>
  <c r="AH223" i="1"/>
  <c r="AI223" i="1"/>
  <c r="AJ223" i="1"/>
  <c r="AK223" i="1"/>
  <c r="AL223" i="1"/>
  <c r="AQ223" i="1"/>
  <c r="AR223" i="1"/>
  <c r="AS223" i="1"/>
  <c r="AT223" i="1"/>
  <c r="AU223" i="1"/>
  <c r="AV223" i="1"/>
  <c r="AW223" i="1"/>
  <c r="AX223" i="1"/>
  <c r="AZ223" i="1"/>
  <c r="AC223" i="1"/>
  <c r="BG223" i="1"/>
  <c r="Z223" i="1"/>
  <c r="BF223" i="1"/>
  <c r="AA223" i="1"/>
  <c r="BE223" i="1"/>
  <c r="BC223" i="1"/>
  <c r="BD223" i="1"/>
  <c r="Q223" i="1"/>
  <c r="R223" i="1" s="1"/>
  <c r="AB223" i="1"/>
  <c r="BB223" i="1"/>
  <c r="B254" i="28" l="1"/>
  <c r="M255" i="28"/>
  <c r="AN223" i="1"/>
  <c r="BA223" i="1"/>
  <c r="I225" i="21"/>
  <c r="J225" i="22"/>
  <c r="L254" i="28"/>
  <c r="D224" i="23"/>
  <c r="F254" i="28"/>
  <c r="D225" i="21"/>
  <c r="D254" i="28"/>
  <c r="B225" i="21"/>
  <c r="E225" i="21"/>
  <c r="K225" i="21"/>
  <c r="F225" i="22"/>
  <c r="F224" i="23"/>
  <c r="K254" i="28"/>
  <c r="E254" i="28"/>
  <c r="G225" i="21"/>
  <c r="H225" i="21"/>
  <c r="M224" i="19"/>
  <c r="H225" i="22"/>
  <c r="B225" i="22"/>
  <c r="G225" i="22"/>
  <c r="E224" i="23"/>
  <c r="N224" i="19"/>
  <c r="B224" i="23"/>
  <c r="D225" i="22"/>
  <c r="F225" i="21"/>
  <c r="H224" i="23"/>
  <c r="O224" i="19"/>
  <c r="I225" i="22"/>
  <c r="E225" i="22"/>
  <c r="I224" i="23"/>
  <c r="G224" i="23"/>
  <c r="B223" i="19"/>
  <c r="D223" i="19"/>
  <c r="D253" i="28" s="1"/>
  <c r="E223" i="19"/>
  <c r="E253" i="28" s="1"/>
  <c r="F223" i="19"/>
  <c r="F224" i="21" s="1"/>
  <c r="G223" i="19"/>
  <c r="G253" i="28" s="1"/>
  <c r="H223" i="19"/>
  <c r="H253" i="28" s="1"/>
  <c r="J223" i="19"/>
  <c r="J253" i="28" s="1"/>
  <c r="K223" i="19"/>
  <c r="L223" i="19"/>
  <c r="L253" i="28" s="1"/>
  <c r="AE222" i="1"/>
  <c r="AF222" i="1"/>
  <c r="AO222" i="1" s="1"/>
  <c r="AG222" i="1"/>
  <c r="AH222" i="1"/>
  <c r="AI222" i="1"/>
  <c r="AJ222" i="1"/>
  <c r="AK222" i="1"/>
  <c r="AL222" i="1"/>
  <c r="AQ222" i="1"/>
  <c r="AR222" i="1"/>
  <c r="AS222" i="1"/>
  <c r="AT222" i="1"/>
  <c r="AU222" i="1"/>
  <c r="AV222" i="1"/>
  <c r="AW222" i="1"/>
  <c r="AX222" i="1"/>
  <c r="AZ222" i="1"/>
  <c r="AC222" i="1"/>
  <c r="BG222" i="1"/>
  <c r="Z222" i="1"/>
  <c r="BF222" i="1"/>
  <c r="AA222" i="1"/>
  <c r="BE222" i="1"/>
  <c r="BC222" i="1"/>
  <c r="BD222" i="1"/>
  <c r="Q222" i="1"/>
  <c r="R222" i="1" s="1"/>
  <c r="AB222" i="1"/>
  <c r="BB222" i="1"/>
  <c r="M254" i="28" l="1"/>
  <c r="B253" i="28"/>
  <c r="M253" i="28" s="1"/>
  <c r="AN222" i="1"/>
  <c r="F253" i="28"/>
  <c r="B224" i="21"/>
  <c r="D224" i="22"/>
  <c r="I224" i="22"/>
  <c r="H224" i="21"/>
  <c r="K224" i="21"/>
  <c r="G224" i="22"/>
  <c r="K253" i="28"/>
  <c r="E223" i="23"/>
  <c r="I224" i="21"/>
  <c r="B224" i="22"/>
  <c r="M223" i="19"/>
  <c r="E224" i="22"/>
  <c r="E224" i="21"/>
  <c r="G224" i="21"/>
  <c r="H223" i="23"/>
  <c r="G223" i="23"/>
  <c r="D224" i="21"/>
  <c r="J224" i="21"/>
  <c r="H224" i="22"/>
  <c r="I223" i="23"/>
  <c r="K224" i="22"/>
  <c r="F223" i="23"/>
  <c r="B223" i="23"/>
  <c r="D223" i="23"/>
  <c r="F224" i="22"/>
  <c r="J224" i="22"/>
  <c r="O223" i="19"/>
  <c r="N223" i="19"/>
  <c r="BA222" i="1"/>
  <c r="B222" i="19"/>
  <c r="D222" i="19"/>
  <c r="E222" i="19"/>
  <c r="F222" i="19"/>
  <c r="F252" i="28" s="1"/>
  <c r="G222" i="19"/>
  <c r="H222" i="19"/>
  <c r="H252" i="28" s="1"/>
  <c r="J222" i="19"/>
  <c r="J252" i="28" s="1"/>
  <c r="K222" i="19"/>
  <c r="L222" i="19"/>
  <c r="L252" i="28" s="1"/>
  <c r="AE221" i="1"/>
  <c r="AF221" i="1"/>
  <c r="AG221" i="1"/>
  <c r="AH221" i="1"/>
  <c r="AI221" i="1"/>
  <c r="AJ221" i="1"/>
  <c r="AK221" i="1"/>
  <c r="AL221" i="1"/>
  <c r="AQ221" i="1"/>
  <c r="AR221" i="1"/>
  <c r="AS221" i="1"/>
  <c r="AT221" i="1"/>
  <c r="AU221" i="1"/>
  <c r="AV221" i="1"/>
  <c r="AW221" i="1"/>
  <c r="AX221" i="1"/>
  <c r="AZ221" i="1"/>
  <c r="AC221" i="1"/>
  <c r="BG221" i="1"/>
  <c r="Z221" i="1"/>
  <c r="BF221" i="1"/>
  <c r="AA221" i="1"/>
  <c r="BE221" i="1"/>
  <c r="BC221" i="1"/>
  <c r="BD221" i="1"/>
  <c r="Q221" i="1"/>
  <c r="R221" i="1" s="1"/>
  <c r="AB221" i="1"/>
  <c r="BB221" i="1"/>
  <c r="B221" i="19"/>
  <c r="D221" i="19"/>
  <c r="E221" i="19"/>
  <c r="F221" i="19"/>
  <c r="G221" i="19"/>
  <c r="H221" i="19"/>
  <c r="J221" i="19"/>
  <c r="K221" i="19"/>
  <c r="L221" i="19"/>
  <c r="AE220" i="1"/>
  <c r="AF220" i="1"/>
  <c r="AG220" i="1"/>
  <c r="AH220" i="1"/>
  <c r="AI220" i="1"/>
  <c r="AJ220" i="1"/>
  <c r="AK220" i="1"/>
  <c r="AL220" i="1"/>
  <c r="AQ220" i="1"/>
  <c r="AR220" i="1"/>
  <c r="AS220" i="1"/>
  <c r="AT220" i="1"/>
  <c r="AU220" i="1"/>
  <c r="AV220" i="1"/>
  <c r="AW220" i="1"/>
  <c r="AX220" i="1"/>
  <c r="AZ220" i="1"/>
  <c r="AC220" i="1"/>
  <c r="BG220" i="1"/>
  <c r="Z220" i="1"/>
  <c r="BF220" i="1"/>
  <c r="AA220" i="1"/>
  <c r="BE220" i="1"/>
  <c r="BC220" i="1"/>
  <c r="BD220" i="1"/>
  <c r="Q220" i="1"/>
  <c r="R220" i="1" s="1"/>
  <c r="AB220" i="1"/>
  <c r="BB220" i="1"/>
  <c r="B252" i="28" l="1"/>
  <c r="BA221" i="1"/>
  <c r="BA220" i="1"/>
  <c r="D251" i="28"/>
  <c r="E251" i="28"/>
  <c r="K223" i="22"/>
  <c r="L251" i="28"/>
  <c r="B251" i="28"/>
  <c r="J223" i="21"/>
  <c r="K251" i="28"/>
  <c r="E252" i="28"/>
  <c r="E223" i="22"/>
  <c r="H223" i="21"/>
  <c r="H251" i="28"/>
  <c r="D252" i="28"/>
  <c r="G251" i="28"/>
  <c r="G252" i="28"/>
  <c r="I223" i="22"/>
  <c r="J251" i="28"/>
  <c r="F223" i="21"/>
  <c r="F251" i="28"/>
  <c r="K252" i="28"/>
  <c r="F221" i="23"/>
  <c r="G221" i="23"/>
  <c r="E222" i="22"/>
  <c r="F222" i="22"/>
  <c r="B222" i="23"/>
  <c r="D223" i="22"/>
  <c r="F223" i="22"/>
  <c r="H221" i="23"/>
  <c r="K222" i="21"/>
  <c r="K223" i="21"/>
  <c r="B222" i="22"/>
  <c r="B223" i="21"/>
  <c r="D223" i="21"/>
  <c r="E223" i="21"/>
  <c r="J222" i="22"/>
  <c r="E222" i="21"/>
  <c r="J223" i="22"/>
  <c r="F222" i="23"/>
  <c r="H223" i="22"/>
  <c r="E222" i="23"/>
  <c r="G223" i="22"/>
  <c r="G223" i="21"/>
  <c r="I221" i="23"/>
  <c r="N222" i="19"/>
  <c r="O222" i="19"/>
  <c r="I223" i="21"/>
  <c r="B223" i="22"/>
  <c r="D222" i="21"/>
  <c r="D222" i="23"/>
  <c r="K222" i="22"/>
  <c r="I222" i="23"/>
  <c r="H222" i="21"/>
  <c r="H222" i="23"/>
  <c r="M221" i="19"/>
  <c r="G222" i="21"/>
  <c r="H222" i="22"/>
  <c r="G222" i="23"/>
  <c r="B222" i="21"/>
  <c r="D222" i="22"/>
  <c r="J222" i="21"/>
  <c r="I222" i="21"/>
  <c r="I222" i="22"/>
  <c r="B221" i="23"/>
  <c r="M222" i="19"/>
  <c r="F222" i="21"/>
  <c r="G222" i="22"/>
  <c r="AO221" i="1"/>
  <c r="AN221" i="1"/>
  <c r="O221" i="19"/>
  <c r="E221" i="23"/>
  <c r="D221" i="23"/>
  <c r="N221" i="19"/>
  <c r="AN220" i="1"/>
  <c r="AO220" i="1"/>
  <c r="B220" i="19"/>
  <c r="D220" i="19"/>
  <c r="D221" i="21" s="1"/>
  <c r="E220" i="19"/>
  <c r="E250" i="28" s="1"/>
  <c r="F220" i="19"/>
  <c r="F221" i="21" s="1"/>
  <c r="G220" i="19"/>
  <c r="G250" i="28" s="1"/>
  <c r="H220" i="19"/>
  <c r="H250" i="28" s="1"/>
  <c r="J220" i="19"/>
  <c r="J250" i="28" s="1"/>
  <c r="K220" i="19"/>
  <c r="K250" i="28" s="1"/>
  <c r="L220" i="19"/>
  <c r="L250" i="28" s="1"/>
  <c r="AE219" i="1"/>
  <c r="AF219" i="1"/>
  <c r="AG219" i="1"/>
  <c r="AH219" i="1"/>
  <c r="AI219" i="1"/>
  <c r="AJ219" i="1"/>
  <c r="AK219" i="1"/>
  <c r="AL219" i="1"/>
  <c r="AQ219" i="1"/>
  <c r="AR219" i="1"/>
  <c r="AS219" i="1"/>
  <c r="AT219" i="1"/>
  <c r="AU219" i="1"/>
  <c r="AV219" i="1"/>
  <c r="AW219" i="1"/>
  <c r="AX219" i="1"/>
  <c r="AZ219" i="1"/>
  <c r="AC219" i="1"/>
  <c r="BG219" i="1"/>
  <c r="Z219" i="1"/>
  <c r="BF219" i="1"/>
  <c r="AA219" i="1"/>
  <c r="BE219" i="1"/>
  <c r="BC219" i="1"/>
  <c r="BD219" i="1"/>
  <c r="Q219" i="1"/>
  <c r="R219" i="1" s="1"/>
  <c r="AB219" i="1"/>
  <c r="BB219" i="1"/>
  <c r="B219" i="19"/>
  <c r="D219" i="19"/>
  <c r="E219" i="19"/>
  <c r="F219" i="19"/>
  <c r="G219" i="19"/>
  <c r="H219" i="19"/>
  <c r="J219" i="19"/>
  <c r="K219" i="19"/>
  <c r="L219" i="19"/>
  <c r="AE218" i="1"/>
  <c r="AF218" i="1"/>
  <c r="AG218" i="1"/>
  <c r="AH218" i="1"/>
  <c r="AI218" i="1"/>
  <c r="AJ218" i="1"/>
  <c r="AK218" i="1"/>
  <c r="AL218" i="1"/>
  <c r="AQ218" i="1"/>
  <c r="AR218" i="1"/>
  <c r="AS218" i="1"/>
  <c r="AT218" i="1"/>
  <c r="AU218" i="1"/>
  <c r="AV218" i="1"/>
  <c r="AW218" i="1"/>
  <c r="AX218" i="1"/>
  <c r="AZ218" i="1"/>
  <c r="AC218" i="1"/>
  <c r="BG218" i="1"/>
  <c r="Z218" i="1"/>
  <c r="BF218" i="1"/>
  <c r="AA218" i="1"/>
  <c r="BE218" i="1"/>
  <c r="BC218" i="1"/>
  <c r="BD218" i="1"/>
  <c r="Q218" i="1"/>
  <c r="R218" i="1" s="1"/>
  <c r="AB218" i="1"/>
  <c r="BB218" i="1"/>
  <c r="B218" i="19"/>
  <c r="D218" i="19"/>
  <c r="E218" i="19"/>
  <c r="F218" i="19"/>
  <c r="G218" i="19"/>
  <c r="H218" i="19"/>
  <c r="J218" i="19"/>
  <c r="K218" i="19"/>
  <c r="L218" i="19"/>
  <c r="AE217" i="1"/>
  <c r="AF217" i="1"/>
  <c r="AG217" i="1"/>
  <c r="AH217" i="1"/>
  <c r="AI217" i="1"/>
  <c r="AJ217" i="1"/>
  <c r="AK217" i="1"/>
  <c r="AL217" i="1"/>
  <c r="AQ217" i="1"/>
  <c r="AR217" i="1"/>
  <c r="AS217" i="1"/>
  <c r="AT217" i="1"/>
  <c r="AU217" i="1"/>
  <c r="AV217" i="1"/>
  <c r="AW217" i="1"/>
  <c r="AX217" i="1"/>
  <c r="AZ217" i="1"/>
  <c r="AC217" i="1"/>
  <c r="BG217" i="1"/>
  <c r="Z217" i="1"/>
  <c r="BF217" i="1"/>
  <c r="AA217" i="1"/>
  <c r="BE217" i="1"/>
  <c r="BC217" i="1"/>
  <c r="BD217" i="1"/>
  <c r="Q217" i="1"/>
  <c r="R217" i="1" s="1"/>
  <c r="AB217" i="1"/>
  <c r="BB217" i="1"/>
  <c r="M252" i="28" l="1"/>
  <c r="B250" i="28"/>
  <c r="B257" i="28" s="1"/>
  <c r="BA219" i="1"/>
  <c r="BA218" i="1"/>
  <c r="M251" i="28"/>
  <c r="AO218" i="1"/>
  <c r="AN217" i="1"/>
  <c r="AO217" i="1"/>
  <c r="E257" i="28"/>
  <c r="L257" i="28"/>
  <c r="D250" i="28"/>
  <c r="K257" i="28"/>
  <c r="J257" i="28"/>
  <c r="G257" i="28"/>
  <c r="H257" i="28"/>
  <c r="F250" i="28"/>
  <c r="F257" i="28" s="1"/>
  <c r="O220" i="19"/>
  <c r="F220" i="22"/>
  <c r="B248" i="28"/>
  <c r="K220" i="21"/>
  <c r="H220" i="23"/>
  <c r="I219" i="21"/>
  <c r="H219" i="21"/>
  <c r="D221" i="22"/>
  <c r="J247" i="28"/>
  <c r="H219" i="22"/>
  <c r="M220" i="19"/>
  <c r="G221" i="21"/>
  <c r="G221" i="22"/>
  <c r="K221" i="21"/>
  <c r="H247" i="28"/>
  <c r="B221" i="22"/>
  <c r="K221" i="22"/>
  <c r="F220" i="23"/>
  <c r="H221" i="22"/>
  <c r="J221" i="21"/>
  <c r="E219" i="21"/>
  <c r="F219" i="23"/>
  <c r="F248" i="28"/>
  <c r="I221" i="22"/>
  <c r="B221" i="21"/>
  <c r="J221" i="22"/>
  <c r="I221" i="21"/>
  <c r="E218" i="23"/>
  <c r="E248" i="28"/>
  <c r="E221" i="22"/>
  <c r="F221" i="22"/>
  <c r="B220" i="22"/>
  <c r="J220" i="22"/>
  <c r="N220" i="19"/>
  <c r="D248" i="28"/>
  <c r="E221" i="21"/>
  <c r="H221" i="21"/>
  <c r="I220" i="23"/>
  <c r="K248" i="28"/>
  <c r="E247" i="28"/>
  <c r="J248" i="28"/>
  <c r="E220" i="22"/>
  <c r="K247" i="28"/>
  <c r="H248" i="28"/>
  <c r="E220" i="21"/>
  <c r="J220" i="21"/>
  <c r="K220" i="22"/>
  <c r="L248" i="28"/>
  <c r="I219" i="22"/>
  <c r="I220" i="21"/>
  <c r="H220" i="21"/>
  <c r="I220" i="22"/>
  <c r="G247" i="28"/>
  <c r="H219" i="23"/>
  <c r="G220" i="21"/>
  <c r="H220" i="22"/>
  <c r="G220" i="23"/>
  <c r="F219" i="21"/>
  <c r="G219" i="23"/>
  <c r="F220" i="21"/>
  <c r="G220" i="22"/>
  <c r="G248" i="28"/>
  <c r="E220" i="23"/>
  <c r="O219" i="19"/>
  <c r="D220" i="21"/>
  <c r="D220" i="23"/>
  <c r="I219" i="23"/>
  <c r="B247" i="28"/>
  <c r="B220" i="21"/>
  <c r="D220" i="22"/>
  <c r="B220" i="23"/>
  <c r="AN219" i="1"/>
  <c r="AO219" i="1"/>
  <c r="I218" i="23"/>
  <c r="H218" i="23"/>
  <c r="F218" i="23"/>
  <c r="M219" i="19"/>
  <c r="F219" i="22"/>
  <c r="E219" i="23"/>
  <c r="F247" i="28"/>
  <c r="D219" i="21"/>
  <c r="E219" i="22"/>
  <c r="D219" i="23"/>
  <c r="K219" i="21"/>
  <c r="B219" i="21"/>
  <c r="D219" i="22"/>
  <c r="B219" i="23"/>
  <c r="D247" i="28"/>
  <c r="J219" i="21"/>
  <c r="K219" i="22"/>
  <c r="B219" i="22"/>
  <c r="L247" i="28"/>
  <c r="N219" i="19"/>
  <c r="J219" i="22"/>
  <c r="G219" i="21"/>
  <c r="G219" i="22"/>
  <c r="AN218" i="1"/>
  <c r="D218" i="23"/>
  <c r="B218" i="23"/>
  <c r="O218" i="19"/>
  <c r="M218" i="19"/>
  <c r="G218" i="23"/>
  <c r="N218" i="19"/>
  <c r="BA217" i="1"/>
  <c r="B217" i="19"/>
  <c r="D217" i="19"/>
  <c r="D218" i="21" s="1"/>
  <c r="E217" i="19"/>
  <c r="E246" i="28" s="1"/>
  <c r="F217" i="19"/>
  <c r="G217" i="19"/>
  <c r="G218" i="21" s="1"/>
  <c r="H217" i="19"/>
  <c r="J217" i="19"/>
  <c r="K217" i="19"/>
  <c r="K246" i="28" s="1"/>
  <c r="L217" i="19"/>
  <c r="K218" i="21" s="1"/>
  <c r="AE216" i="1"/>
  <c r="AF216" i="1"/>
  <c r="AG216" i="1"/>
  <c r="AH216" i="1"/>
  <c r="AI216" i="1"/>
  <c r="AJ216" i="1"/>
  <c r="AK216" i="1"/>
  <c r="AL216" i="1"/>
  <c r="AQ216" i="1"/>
  <c r="AR216" i="1"/>
  <c r="AS216" i="1"/>
  <c r="AT216" i="1"/>
  <c r="AU216" i="1"/>
  <c r="AV216" i="1"/>
  <c r="AW216" i="1"/>
  <c r="AX216" i="1"/>
  <c r="AZ216" i="1"/>
  <c r="AC216" i="1"/>
  <c r="BG216" i="1"/>
  <c r="Z216" i="1"/>
  <c r="BF216" i="1"/>
  <c r="AA216" i="1"/>
  <c r="BE216" i="1"/>
  <c r="BC216" i="1"/>
  <c r="BD216" i="1"/>
  <c r="Q216" i="1"/>
  <c r="R216" i="1" s="1"/>
  <c r="AB216" i="1"/>
  <c r="BB216" i="1"/>
  <c r="B218" i="22" l="1"/>
  <c r="BA216" i="1"/>
  <c r="M247" i="28"/>
  <c r="M248" i="28"/>
  <c r="D257" i="28"/>
  <c r="M257" i="28" s="1"/>
  <c r="M250" i="28"/>
  <c r="AO216" i="1"/>
  <c r="D218" i="22"/>
  <c r="I217" i="23"/>
  <c r="K218" i="22"/>
  <c r="O217" i="19"/>
  <c r="N217" i="19"/>
  <c r="D246" i="28"/>
  <c r="E218" i="22"/>
  <c r="J218" i="21"/>
  <c r="H218" i="21"/>
  <c r="M217" i="19"/>
  <c r="G218" i="22"/>
  <c r="G246" i="28"/>
  <c r="D217" i="23"/>
  <c r="F246" i="28"/>
  <c r="F218" i="22"/>
  <c r="F218" i="21"/>
  <c r="J218" i="22"/>
  <c r="B246" i="28"/>
  <c r="I218" i="21"/>
  <c r="B218" i="21"/>
  <c r="E218" i="21"/>
  <c r="L246" i="28"/>
  <c r="J246" i="28"/>
  <c r="I218" i="22"/>
  <c r="H218" i="22"/>
  <c r="H246" i="28"/>
  <c r="H217" i="23"/>
  <c r="G217" i="23"/>
  <c r="F217" i="23"/>
  <c r="E217" i="23"/>
  <c r="B217" i="23"/>
  <c r="AN216" i="1"/>
  <c r="B216" i="19"/>
  <c r="D216" i="19"/>
  <c r="D217" i="21" s="1"/>
  <c r="E216" i="19"/>
  <c r="F216" i="19"/>
  <c r="F245" i="28" s="1"/>
  <c r="G216" i="19"/>
  <c r="G217" i="21" s="1"/>
  <c r="H216" i="19"/>
  <c r="J216" i="19"/>
  <c r="K216" i="19"/>
  <c r="L216" i="19"/>
  <c r="L245" i="28" s="1"/>
  <c r="AE215" i="1"/>
  <c r="AF215" i="1"/>
  <c r="AG215" i="1"/>
  <c r="AH215" i="1"/>
  <c r="AI215" i="1"/>
  <c r="AJ215" i="1"/>
  <c r="AK215" i="1"/>
  <c r="AL215" i="1"/>
  <c r="AQ215" i="1"/>
  <c r="AR215" i="1"/>
  <c r="AS215" i="1"/>
  <c r="AT215" i="1"/>
  <c r="AU215" i="1"/>
  <c r="AV215" i="1"/>
  <c r="AW215" i="1"/>
  <c r="AX215" i="1"/>
  <c r="AZ215" i="1"/>
  <c r="AC215" i="1"/>
  <c r="BG215" i="1"/>
  <c r="Z215" i="1"/>
  <c r="BF215" i="1"/>
  <c r="AA215" i="1"/>
  <c r="BE215" i="1"/>
  <c r="BC215" i="1"/>
  <c r="BD215" i="1"/>
  <c r="Q215" i="1"/>
  <c r="R215" i="1" s="1"/>
  <c r="AB215" i="1"/>
  <c r="BB215" i="1"/>
  <c r="B215" i="19"/>
  <c r="D215" i="19"/>
  <c r="E215" i="19"/>
  <c r="F215" i="19"/>
  <c r="G215" i="19"/>
  <c r="H215" i="19"/>
  <c r="J215" i="19"/>
  <c r="K215" i="19"/>
  <c r="L215" i="19"/>
  <c r="AE214" i="1"/>
  <c r="AF214" i="1"/>
  <c r="AG214" i="1"/>
  <c r="AH214" i="1"/>
  <c r="AI214" i="1"/>
  <c r="AJ214" i="1"/>
  <c r="AK214" i="1"/>
  <c r="AL214" i="1"/>
  <c r="AQ214" i="1"/>
  <c r="AR214" i="1"/>
  <c r="AS214" i="1"/>
  <c r="AT214" i="1"/>
  <c r="AU214" i="1"/>
  <c r="AV214" i="1"/>
  <c r="AW214" i="1"/>
  <c r="AX214" i="1"/>
  <c r="AZ214" i="1"/>
  <c r="AC214" i="1"/>
  <c r="BG214" i="1"/>
  <c r="Z214" i="1"/>
  <c r="BF214" i="1"/>
  <c r="AA214" i="1"/>
  <c r="BE214" i="1"/>
  <c r="BC214" i="1"/>
  <c r="BD214" i="1"/>
  <c r="Q214" i="1"/>
  <c r="R214" i="1" s="1"/>
  <c r="AB214" i="1"/>
  <c r="BB214" i="1"/>
  <c r="BA214" i="1" l="1"/>
  <c r="B245" i="28"/>
  <c r="BA215" i="1"/>
  <c r="M246" i="28"/>
  <c r="AN215" i="1"/>
  <c r="AO215" i="1"/>
  <c r="AN214" i="1"/>
  <c r="F216" i="23"/>
  <c r="G245" i="28"/>
  <c r="G217" i="22"/>
  <c r="F216" i="21"/>
  <c r="F217" i="21"/>
  <c r="D216" i="21"/>
  <c r="K216" i="21"/>
  <c r="L244" i="28"/>
  <c r="B216" i="22"/>
  <c r="B244" i="28"/>
  <c r="D245" i="28"/>
  <c r="H216" i="23"/>
  <c r="J217" i="21"/>
  <c r="K244" i="28"/>
  <c r="J217" i="22"/>
  <c r="H245" i="28"/>
  <c r="H217" i="21"/>
  <c r="E216" i="21"/>
  <c r="E244" i="28"/>
  <c r="E217" i="22"/>
  <c r="E217" i="21"/>
  <c r="I215" i="23"/>
  <c r="N215" i="19"/>
  <c r="D217" i="22"/>
  <c r="G216" i="22"/>
  <c r="K217" i="22"/>
  <c r="F216" i="22"/>
  <c r="G244" i="28"/>
  <c r="B217" i="21"/>
  <c r="K245" i="28"/>
  <c r="G216" i="23"/>
  <c r="I217" i="22"/>
  <c r="I217" i="21"/>
  <c r="J244" i="28"/>
  <c r="J245" i="28"/>
  <c r="H216" i="21"/>
  <c r="H244" i="28"/>
  <c r="F217" i="22"/>
  <c r="F244" i="28"/>
  <c r="D216" i="23"/>
  <c r="K217" i="21"/>
  <c r="H217" i="22"/>
  <c r="B217" i="22"/>
  <c r="D216" i="22"/>
  <c r="D244" i="28"/>
  <c r="E245" i="28"/>
  <c r="E216" i="22"/>
  <c r="K216" i="22"/>
  <c r="J216" i="22"/>
  <c r="I216" i="23"/>
  <c r="B216" i="21"/>
  <c r="J216" i="21"/>
  <c r="I216" i="21"/>
  <c r="M216" i="19"/>
  <c r="I216" i="22"/>
  <c r="B216" i="23"/>
  <c r="N216" i="19"/>
  <c r="F215" i="23"/>
  <c r="G216" i="21"/>
  <c r="H216" i="22"/>
  <c r="O216" i="19"/>
  <c r="E216" i="23"/>
  <c r="B215" i="23"/>
  <c r="D215" i="23"/>
  <c r="O215" i="19"/>
  <c r="H215" i="23"/>
  <c r="G215" i="23"/>
  <c r="E215" i="23"/>
  <c r="M215" i="19"/>
  <c r="AO214" i="1"/>
  <c r="B214" i="19"/>
  <c r="D214" i="19"/>
  <c r="D243" i="28" s="1"/>
  <c r="E214" i="19"/>
  <c r="E243" i="28" s="1"/>
  <c r="F214" i="19"/>
  <c r="G214" i="19"/>
  <c r="G215" i="21" s="1"/>
  <c r="H214" i="19"/>
  <c r="J214" i="19"/>
  <c r="J243" i="28" s="1"/>
  <c r="K214" i="19"/>
  <c r="K243" i="28" s="1"/>
  <c r="L214" i="19"/>
  <c r="AE213" i="1"/>
  <c r="AF213" i="1"/>
  <c r="AO213" i="1" s="1"/>
  <c r="AG213" i="1"/>
  <c r="AH213" i="1"/>
  <c r="AI213" i="1"/>
  <c r="AJ213" i="1"/>
  <c r="AK213" i="1"/>
  <c r="AL213" i="1"/>
  <c r="AQ213" i="1"/>
  <c r="AR213" i="1"/>
  <c r="AS213" i="1"/>
  <c r="AT213" i="1"/>
  <c r="AU213" i="1"/>
  <c r="AV213" i="1"/>
  <c r="AW213" i="1"/>
  <c r="AX213" i="1"/>
  <c r="AZ213" i="1"/>
  <c r="AC213" i="1"/>
  <c r="BG213" i="1"/>
  <c r="Z213" i="1"/>
  <c r="BF213" i="1"/>
  <c r="AA213" i="1"/>
  <c r="BE213" i="1"/>
  <c r="BC213" i="1"/>
  <c r="BD213" i="1"/>
  <c r="Q213" i="1"/>
  <c r="R213" i="1" s="1"/>
  <c r="AB213" i="1"/>
  <c r="BB213" i="1"/>
  <c r="M245" i="28" l="1"/>
  <c r="B243" i="28"/>
  <c r="M243" i="28" s="1"/>
  <c r="M244" i="28"/>
  <c r="BA213" i="1"/>
  <c r="G243" i="28"/>
  <c r="F215" i="22"/>
  <c r="B214" i="23"/>
  <c r="J215" i="22"/>
  <c r="H243" i="28"/>
  <c r="K215" i="22"/>
  <c r="B215" i="21"/>
  <c r="F243" i="28"/>
  <c r="L243" i="28"/>
  <c r="I214" i="23"/>
  <c r="D214" i="23"/>
  <c r="K215" i="21"/>
  <c r="M214" i="19"/>
  <c r="O214" i="19"/>
  <c r="I215" i="22"/>
  <c r="H214" i="23"/>
  <c r="N214" i="19"/>
  <c r="H215" i="21"/>
  <c r="H215" i="22"/>
  <c r="F214" i="23"/>
  <c r="I215" i="21"/>
  <c r="D215" i="21"/>
  <c r="J215" i="21"/>
  <c r="B215" i="22"/>
  <c r="E215" i="21"/>
  <c r="E215" i="22"/>
  <c r="F215" i="21"/>
  <c r="D215" i="22"/>
  <c r="G215" i="22"/>
  <c r="G214" i="23"/>
  <c r="E214" i="23"/>
  <c r="AN213" i="1"/>
  <c r="B213" i="19"/>
  <c r="D213" i="19"/>
  <c r="D214" i="22" s="1"/>
  <c r="E213" i="19"/>
  <c r="E214" i="22" s="1"/>
  <c r="F213" i="19"/>
  <c r="F214" i="21" s="1"/>
  <c r="G213" i="19"/>
  <c r="G214" i="21" s="1"/>
  <c r="H213" i="19"/>
  <c r="H214" i="22" s="1"/>
  <c r="J213" i="19"/>
  <c r="J242" i="28" s="1"/>
  <c r="J249" i="28" s="1"/>
  <c r="K213" i="19"/>
  <c r="K242" i="28" s="1"/>
  <c r="K249" i="28" s="1"/>
  <c r="L213" i="19"/>
  <c r="K214" i="22" s="1"/>
  <c r="AE212" i="1"/>
  <c r="AF212" i="1"/>
  <c r="AO212" i="1" s="1"/>
  <c r="AG212" i="1"/>
  <c r="AH212" i="1"/>
  <c r="AI212" i="1"/>
  <c r="AJ212" i="1"/>
  <c r="AK212" i="1"/>
  <c r="AL212" i="1"/>
  <c r="AQ212" i="1"/>
  <c r="AR212" i="1"/>
  <c r="AS212" i="1"/>
  <c r="AT212" i="1"/>
  <c r="AU212" i="1"/>
  <c r="AV212" i="1"/>
  <c r="AW212" i="1"/>
  <c r="AX212" i="1"/>
  <c r="AZ212" i="1"/>
  <c r="AC212" i="1"/>
  <c r="BG212" i="1"/>
  <c r="Z212" i="1"/>
  <c r="BF212" i="1"/>
  <c r="AA212" i="1"/>
  <c r="BE212" i="1"/>
  <c r="BC212" i="1"/>
  <c r="BD212" i="1"/>
  <c r="Q212" i="1"/>
  <c r="R212" i="1" s="1"/>
  <c r="AB212" i="1"/>
  <c r="BB212" i="1"/>
  <c r="B214" i="22" l="1"/>
  <c r="AN212" i="1"/>
  <c r="F242" i="28"/>
  <c r="F249" i="28" s="1"/>
  <c r="B242" i="28"/>
  <c r="B249" i="28" s="1"/>
  <c r="E242" i="28"/>
  <c r="E249" i="28" s="1"/>
  <c r="L242" i="28"/>
  <c r="L249" i="28" s="1"/>
  <c r="G242" i="28"/>
  <c r="G249" i="28" s="1"/>
  <c r="D242" i="28"/>
  <c r="H242" i="28"/>
  <c r="H249" i="28" s="1"/>
  <c r="O213" i="19"/>
  <c r="N213" i="19"/>
  <c r="M213" i="19"/>
  <c r="E214" i="21"/>
  <c r="B214" i="21"/>
  <c r="I214" i="22"/>
  <c r="H214" i="21"/>
  <c r="F214" i="22"/>
  <c r="I214" i="21"/>
  <c r="K214" i="21"/>
  <c r="H213" i="23"/>
  <c r="J214" i="22"/>
  <c r="J214" i="21"/>
  <c r="G214" i="22"/>
  <c r="D213" i="23"/>
  <c r="D214" i="21"/>
  <c r="E213" i="23"/>
  <c r="B213" i="23"/>
  <c r="I213" i="23"/>
  <c r="G213" i="23"/>
  <c r="F213" i="23"/>
  <c r="BA212" i="1"/>
  <c r="B212" i="19"/>
  <c r="D212" i="19"/>
  <c r="D213" i="22" s="1"/>
  <c r="E212" i="19"/>
  <c r="F212" i="19"/>
  <c r="G212" i="19"/>
  <c r="G240" i="28" s="1"/>
  <c r="H212" i="19"/>
  <c r="H213" i="21" s="1"/>
  <c r="J212" i="19"/>
  <c r="I213" i="21" s="1"/>
  <c r="K212" i="19"/>
  <c r="J213" i="22" s="1"/>
  <c r="L212" i="19"/>
  <c r="L240" i="28" s="1"/>
  <c r="AE211" i="1"/>
  <c r="AF211" i="1"/>
  <c r="AO211" i="1" s="1"/>
  <c r="AG211" i="1"/>
  <c r="AH211" i="1"/>
  <c r="AI211" i="1"/>
  <c r="AJ211" i="1"/>
  <c r="AK211" i="1"/>
  <c r="AL211" i="1"/>
  <c r="AQ211" i="1"/>
  <c r="AR211" i="1"/>
  <c r="AS211" i="1"/>
  <c r="AT211" i="1"/>
  <c r="AU211" i="1"/>
  <c r="AV211" i="1"/>
  <c r="AW211" i="1"/>
  <c r="AX211" i="1"/>
  <c r="AZ211" i="1"/>
  <c r="AC211" i="1"/>
  <c r="BG211" i="1"/>
  <c r="Z211" i="1"/>
  <c r="BF211" i="1"/>
  <c r="AA211" i="1"/>
  <c r="BE211" i="1"/>
  <c r="BC211" i="1"/>
  <c r="BD211" i="1"/>
  <c r="Q211" i="1"/>
  <c r="R211" i="1" s="1"/>
  <c r="AB211" i="1"/>
  <c r="BB211" i="1"/>
  <c r="B213" i="21" l="1"/>
  <c r="M242" i="28"/>
  <c r="BA211" i="1"/>
  <c r="E212" i="23"/>
  <c r="D212" i="23"/>
  <c r="D249" i="28"/>
  <c r="M249" i="28" s="1"/>
  <c r="D240" i="28"/>
  <c r="J213" i="21"/>
  <c r="B213" i="22"/>
  <c r="K213" i="22"/>
  <c r="B240" i="28"/>
  <c r="B212" i="23"/>
  <c r="K213" i="21"/>
  <c r="K240" i="28"/>
  <c r="D213" i="21"/>
  <c r="J240" i="28"/>
  <c r="H213" i="22"/>
  <c r="I213" i="22"/>
  <c r="G213" i="22"/>
  <c r="F240" i="28"/>
  <c r="F213" i="22"/>
  <c r="G213" i="21"/>
  <c r="F213" i="21"/>
  <c r="E240" i="28"/>
  <c r="E213" i="22"/>
  <c r="E213" i="21"/>
  <c r="H240" i="28"/>
  <c r="F212" i="23"/>
  <c r="I212" i="23"/>
  <c r="H212" i="23"/>
  <c r="G212" i="23"/>
  <c r="O212" i="19"/>
  <c r="N212" i="19"/>
  <c r="M212" i="19"/>
  <c r="AN211" i="1"/>
  <c r="B211" i="19"/>
  <c r="D211" i="19"/>
  <c r="D239" i="28" s="1"/>
  <c r="E211" i="19"/>
  <c r="E212" i="22" s="1"/>
  <c r="F211" i="19"/>
  <c r="G211" i="19"/>
  <c r="G212" i="21" s="1"/>
  <c r="H211" i="19"/>
  <c r="H212" i="22" s="1"/>
  <c r="J211" i="19"/>
  <c r="I212" i="22" s="1"/>
  <c r="K211" i="19"/>
  <c r="J212" i="21" s="1"/>
  <c r="L211" i="19"/>
  <c r="K212" i="21" s="1"/>
  <c r="Z210" i="1"/>
  <c r="AA210" i="1"/>
  <c r="AB210" i="1"/>
  <c r="AC210" i="1"/>
  <c r="AE210" i="1"/>
  <c r="AF210" i="1"/>
  <c r="AG210" i="1"/>
  <c r="AH210" i="1"/>
  <c r="AI210" i="1"/>
  <c r="AJ210" i="1"/>
  <c r="AK210" i="1"/>
  <c r="AL210" i="1"/>
  <c r="AQ210" i="1"/>
  <c r="AR210" i="1"/>
  <c r="AS210" i="1"/>
  <c r="AT210" i="1"/>
  <c r="AU210" i="1"/>
  <c r="AV210" i="1"/>
  <c r="AW210" i="1"/>
  <c r="AX210" i="1"/>
  <c r="AZ210" i="1"/>
  <c r="BG210" i="1"/>
  <c r="BF210" i="1"/>
  <c r="BE210" i="1"/>
  <c r="BC210" i="1"/>
  <c r="BD210" i="1"/>
  <c r="Q210" i="1"/>
  <c r="R210" i="1" s="1"/>
  <c r="BB210" i="1"/>
  <c r="B239" i="28" l="1"/>
  <c r="M239" i="28" s="1"/>
  <c r="M240" i="28"/>
  <c r="AN210" i="1"/>
  <c r="G239" i="28"/>
  <c r="H212" i="21"/>
  <c r="D212" i="22"/>
  <c r="H211" i="23"/>
  <c r="D212" i="21"/>
  <c r="J239" i="28"/>
  <c r="I211" i="23"/>
  <c r="K239" i="28"/>
  <c r="N211" i="19"/>
  <c r="G211" i="23"/>
  <c r="H239" i="28"/>
  <c r="E212" i="21"/>
  <c r="J212" i="22"/>
  <c r="I212" i="21"/>
  <c r="M211" i="19"/>
  <c r="G212" i="22"/>
  <c r="L239" i="28"/>
  <c r="B212" i="21"/>
  <c r="F239" i="28"/>
  <c r="F212" i="22"/>
  <c r="F212" i="21"/>
  <c r="B212" i="22"/>
  <c r="E239" i="28"/>
  <c r="K212" i="22"/>
  <c r="E211" i="23"/>
  <c r="D211" i="23"/>
  <c r="F211" i="23"/>
  <c r="B211" i="23"/>
  <c r="O211" i="19"/>
  <c r="BA210" i="1"/>
  <c r="AO210" i="1"/>
  <c r="B210" i="19"/>
  <c r="D210" i="19"/>
  <c r="E210" i="19"/>
  <c r="E238" i="28" s="1"/>
  <c r="F210" i="19"/>
  <c r="F211" i="22" s="1"/>
  <c r="G210" i="19"/>
  <c r="G211" i="21" s="1"/>
  <c r="H210" i="19"/>
  <c r="H211" i="22" s="1"/>
  <c r="J210" i="19"/>
  <c r="K210" i="19"/>
  <c r="J211" i="21" s="1"/>
  <c r="L210" i="19"/>
  <c r="K211" i="21" s="1"/>
  <c r="AE209" i="1"/>
  <c r="AF209" i="1"/>
  <c r="AO209" i="1" s="1"/>
  <c r="AG209" i="1"/>
  <c r="AH209" i="1"/>
  <c r="AI209" i="1"/>
  <c r="AJ209" i="1"/>
  <c r="AK209" i="1"/>
  <c r="AL209" i="1"/>
  <c r="AQ209" i="1"/>
  <c r="AR209" i="1"/>
  <c r="AS209" i="1"/>
  <c r="AT209" i="1"/>
  <c r="AU209" i="1"/>
  <c r="AV209" i="1"/>
  <c r="AW209" i="1"/>
  <c r="AX209" i="1"/>
  <c r="AZ209" i="1"/>
  <c r="AC209" i="1"/>
  <c r="BG209" i="1"/>
  <c r="Z209" i="1"/>
  <c r="BF209" i="1"/>
  <c r="AA209" i="1"/>
  <c r="BE209" i="1"/>
  <c r="BC209" i="1"/>
  <c r="BD209" i="1"/>
  <c r="Q209" i="1"/>
  <c r="R209" i="1" s="1"/>
  <c r="AB209" i="1"/>
  <c r="BB209" i="1"/>
  <c r="B238" i="28" l="1"/>
  <c r="H238" i="28"/>
  <c r="H211" i="21"/>
  <c r="I210" i="23"/>
  <c r="G211" i="22"/>
  <c r="G238" i="28"/>
  <c r="F238" i="28"/>
  <c r="F211" i="21"/>
  <c r="K238" i="28"/>
  <c r="J211" i="22"/>
  <c r="D238" i="28"/>
  <c r="B211" i="22"/>
  <c r="D211" i="22"/>
  <c r="E211" i="22"/>
  <c r="E211" i="21"/>
  <c r="L238" i="28"/>
  <c r="M210" i="19"/>
  <c r="B211" i="21"/>
  <c r="O210" i="19"/>
  <c r="J238" i="28"/>
  <c r="I211" i="22"/>
  <c r="I211" i="21"/>
  <c r="K211" i="22"/>
  <c r="D211" i="21"/>
  <c r="N210" i="19"/>
  <c r="D210" i="23"/>
  <c r="E210" i="23"/>
  <c r="B210" i="23"/>
  <c r="H210" i="23"/>
  <c r="G210" i="23"/>
  <c r="F210" i="23"/>
  <c r="AN209" i="1"/>
  <c r="BA209" i="1"/>
  <c r="AE208" i="1"/>
  <c r="AF208" i="1"/>
  <c r="AG208" i="1"/>
  <c r="AH208" i="1"/>
  <c r="AI208" i="1"/>
  <c r="AJ208" i="1"/>
  <c r="AK208" i="1"/>
  <c r="AL208" i="1"/>
  <c r="AQ208" i="1"/>
  <c r="AR208" i="1"/>
  <c r="AS208" i="1"/>
  <c r="AT208" i="1"/>
  <c r="AU208" i="1"/>
  <c r="AV208" i="1"/>
  <c r="AW208" i="1"/>
  <c r="AX208" i="1"/>
  <c r="AZ208" i="1"/>
  <c r="B209" i="19"/>
  <c r="D209" i="19"/>
  <c r="D210" i="22" s="1"/>
  <c r="E209" i="19"/>
  <c r="E237" i="28" s="1"/>
  <c r="F209" i="19"/>
  <c r="G209" i="19"/>
  <c r="G210" i="21" s="1"/>
  <c r="H209" i="19"/>
  <c r="J209" i="19"/>
  <c r="K209" i="19"/>
  <c r="L209" i="19"/>
  <c r="K210" i="22" s="1"/>
  <c r="AC208" i="1"/>
  <c r="BG208" i="1"/>
  <c r="Z208" i="1"/>
  <c r="BF208" i="1"/>
  <c r="AA208" i="1"/>
  <c r="BE208" i="1"/>
  <c r="BC208" i="1"/>
  <c r="BD208" i="1"/>
  <c r="Q208" i="1"/>
  <c r="R208" i="1" s="1"/>
  <c r="AB208" i="1"/>
  <c r="BB208" i="1"/>
  <c r="M238" i="28" l="1"/>
  <c r="B210" i="21"/>
  <c r="BA208" i="1"/>
  <c r="B210" i="22"/>
  <c r="D210" i="21"/>
  <c r="K210" i="21"/>
  <c r="D209" i="23"/>
  <c r="F210" i="22"/>
  <c r="H210" i="21"/>
  <c r="F237" i="28"/>
  <c r="F210" i="21"/>
  <c r="I210" i="21"/>
  <c r="H210" i="22"/>
  <c r="I209" i="23"/>
  <c r="L237" i="28"/>
  <c r="D237" i="28"/>
  <c r="H237" i="28"/>
  <c r="E209" i="23"/>
  <c r="G237" i="28"/>
  <c r="M209" i="19"/>
  <c r="E210" i="21"/>
  <c r="I210" i="22"/>
  <c r="B237" i="28"/>
  <c r="G210" i="22"/>
  <c r="J210" i="22"/>
  <c r="J237" i="28"/>
  <c r="J210" i="21"/>
  <c r="E210" i="22"/>
  <c r="K237" i="28"/>
  <c r="O209" i="19"/>
  <c r="N209" i="19"/>
  <c r="H209" i="23"/>
  <c r="AO208" i="1"/>
  <c r="AN208" i="1"/>
  <c r="B209" i="23"/>
  <c r="G209" i="23"/>
  <c r="F209" i="23"/>
  <c r="B208" i="19"/>
  <c r="D208" i="19"/>
  <c r="D236" i="28" s="1"/>
  <c r="E208" i="19"/>
  <c r="E236" i="28" s="1"/>
  <c r="F208" i="19"/>
  <c r="G208" i="19"/>
  <c r="H208" i="19"/>
  <c r="J208" i="19"/>
  <c r="K208" i="19"/>
  <c r="L208" i="19"/>
  <c r="L236" i="28" s="1"/>
  <c r="AE207" i="1"/>
  <c r="AF207" i="1"/>
  <c r="AG207" i="1"/>
  <c r="AH207" i="1"/>
  <c r="AI207" i="1"/>
  <c r="AJ207" i="1"/>
  <c r="AK207" i="1"/>
  <c r="AL207" i="1"/>
  <c r="AQ207" i="1"/>
  <c r="AR207" i="1"/>
  <c r="AS207" i="1"/>
  <c r="AT207" i="1"/>
  <c r="AU207" i="1"/>
  <c r="AV207" i="1"/>
  <c r="AW207" i="1"/>
  <c r="AX207" i="1"/>
  <c r="AZ207" i="1"/>
  <c r="AC207" i="1"/>
  <c r="BG207" i="1"/>
  <c r="Z207" i="1"/>
  <c r="BF207" i="1"/>
  <c r="AA207" i="1"/>
  <c r="BE207" i="1"/>
  <c r="BC207" i="1"/>
  <c r="BD207" i="1"/>
  <c r="Q207" i="1"/>
  <c r="R207" i="1" s="1"/>
  <c r="AB207" i="1"/>
  <c r="BB207" i="1"/>
  <c r="BA207" i="1" l="1"/>
  <c r="M237" i="28"/>
  <c r="AO207" i="1"/>
  <c r="G209" i="21"/>
  <c r="K236" i="28"/>
  <c r="F236" i="28"/>
  <c r="G236" i="28"/>
  <c r="D209" i="22"/>
  <c r="B209" i="22"/>
  <c r="B236" i="28"/>
  <c r="M236" i="28" s="1"/>
  <c r="J236" i="28"/>
  <c r="H236" i="28"/>
  <c r="B209" i="21"/>
  <c r="D209" i="21"/>
  <c r="B208" i="23"/>
  <c r="I208" i="23"/>
  <c r="G208" i="23"/>
  <c r="N208" i="19"/>
  <c r="D208" i="23"/>
  <c r="H209" i="22"/>
  <c r="E209" i="21"/>
  <c r="E209" i="22"/>
  <c r="F209" i="21"/>
  <c r="I209" i="21"/>
  <c r="I209" i="22"/>
  <c r="G209" i="22"/>
  <c r="K209" i="22"/>
  <c r="K209" i="21"/>
  <c r="H209" i="21"/>
  <c r="F209" i="22"/>
  <c r="H208" i="23"/>
  <c r="J209" i="22"/>
  <c r="J209" i="21"/>
  <c r="O208" i="19"/>
  <c r="F208" i="23"/>
  <c r="M208" i="19"/>
  <c r="E208" i="23"/>
  <c r="AN207" i="1"/>
  <c r="B207" i="19"/>
  <c r="D207" i="19"/>
  <c r="D235" i="28" s="1"/>
  <c r="E207" i="19"/>
  <c r="E235" i="28" s="1"/>
  <c r="F207" i="19"/>
  <c r="F235" i="28" s="1"/>
  <c r="G207" i="19"/>
  <c r="G235" i="28" s="1"/>
  <c r="H207" i="19"/>
  <c r="H235" i="28" s="1"/>
  <c r="J207" i="19"/>
  <c r="K207" i="19"/>
  <c r="L207" i="19"/>
  <c r="L235" i="28" s="1"/>
  <c r="AE206" i="1"/>
  <c r="AF206" i="1"/>
  <c r="AG206" i="1"/>
  <c r="AH206" i="1"/>
  <c r="AI206" i="1"/>
  <c r="AJ206" i="1"/>
  <c r="AK206" i="1"/>
  <c r="AL206" i="1"/>
  <c r="AQ206" i="1"/>
  <c r="AR206" i="1"/>
  <c r="AS206" i="1"/>
  <c r="AT206" i="1"/>
  <c r="AU206" i="1"/>
  <c r="AV206" i="1"/>
  <c r="AW206" i="1"/>
  <c r="AX206" i="1"/>
  <c r="AZ206" i="1"/>
  <c r="AC206" i="1"/>
  <c r="BG206" i="1"/>
  <c r="Z206" i="1"/>
  <c r="BF206" i="1"/>
  <c r="AA206" i="1"/>
  <c r="BE206" i="1"/>
  <c r="BC206" i="1"/>
  <c r="BD206" i="1"/>
  <c r="Q206" i="1"/>
  <c r="R206" i="1" s="1"/>
  <c r="AB206" i="1"/>
  <c r="BB206" i="1"/>
  <c r="AN206" i="1" l="1"/>
  <c r="J208" i="21"/>
  <c r="I208" i="21"/>
  <c r="H208" i="21"/>
  <c r="J235" i="28"/>
  <c r="H208" i="22"/>
  <c r="F208" i="21"/>
  <c r="K235" i="28"/>
  <c r="E208" i="22"/>
  <c r="D208" i="22"/>
  <c r="B235" i="28"/>
  <c r="M235" i="28" s="1"/>
  <c r="I207" i="23"/>
  <c r="M207" i="19"/>
  <c r="G208" i="22"/>
  <c r="D207" i="23"/>
  <c r="B207" i="23"/>
  <c r="BA206" i="1"/>
  <c r="F208" i="22"/>
  <c r="J208" i="22"/>
  <c r="G208" i="21"/>
  <c r="I208" i="22"/>
  <c r="K208" i="22"/>
  <c r="K208" i="21"/>
  <c r="B208" i="21"/>
  <c r="B208" i="22"/>
  <c r="E208" i="21"/>
  <c r="D208" i="21"/>
  <c r="O207" i="19"/>
  <c r="G207" i="23"/>
  <c r="H207" i="23"/>
  <c r="N207" i="19"/>
  <c r="F207" i="23"/>
  <c r="E207" i="23"/>
  <c r="AO206" i="1"/>
  <c r="B206" i="19"/>
  <c r="D206" i="19"/>
  <c r="D207" i="22" s="1"/>
  <c r="E206" i="19"/>
  <c r="E207" i="22" s="1"/>
  <c r="F206" i="19"/>
  <c r="F207" i="21" s="1"/>
  <c r="G206" i="19"/>
  <c r="G207" i="21" s="1"/>
  <c r="H206" i="19"/>
  <c r="H207" i="21" s="1"/>
  <c r="J206" i="19"/>
  <c r="I207" i="21" s="1"/>
  <c r="K206" i="19"/>
  <c r="J207" i="22" s="1"/>
  <c r="L206" i="19"/>
  <c r="L234" i="28" s="1"/>
  <c r="L241" i="28" s="1"/>
  <c r="AE205" i="1"/>
  <c r="AF205" i="1"/>
  <c r="AG205" i="1"/>
  <c r="AH205" i="1"/>
  <c r="AI205" i="1"/>
  <c r="AJ205" i="1"/>
  <c r="AK205" i="1"/>
  <c r="AL205" i="1"/>
  <c r="AQ205" i="1"/>
  <c r="AR205" i="1"/>
  <c r="AS205" i="1"/>
  <c r="AT205" i="1"/>
  <c r="AU205" i="1"/>
  <c r="AV205" i="1"/>
  <c r="AW205" i="1"/>
  <c r="AX205" i="1"/>
  <c r="AZ205" i="1"/>
  <c r="AC205" i="1"/>
  <c r="BG205" i="1"/>
  <c r="Z205" i="1"/>
  <c r="BF205" i="1"/>
  <c r="AA205" i="1"/>
  <c r="BE205" i="1"/>
  <c r="BC205" i="1"/>
  <c r="BD205" i="1"/>
  <c r="Q205" i="1"/>
  <c r="R205" i="1" s="1"/>
  <c r="AB205" i="1"/>
  <c r="BB205" i="1"/>
  <c r="AN205" i="1" l="1"/>
  <c r="B234" i="28"/>
  <c r="B241" i="28" s="1"/>
  <c r="AO205" i="1"/>
  <c r="J234" i="28"/>
  <c r="J241" i="28" s="1"/>
  <c r="G234" i="28"/>
  <c r="G241" i="28" s="1"/>
  <c r="F234" i="28"/>
  <c r="F241" i="28" s="1"/>
  <c r="D234" i="28"/>
  <c r="K234" i="28"/>
  <c r="K241" i="28" s="1"/>
  <c r="F207" i="22"/>
  <c r="H234" i="28"/>
  <c r="H241" i="28" s="1"/>
  <c r="E234" i="28"/>
  <c r="E241" i="28" s="1"/>
  <c r="I207" i="22"/>
  <c r="G207" i="22"/>
  <c r="BA205" i="1"/>
  <c r="J207" i="21"/>
  <c r="H207" i="22"/>
  <c r="H206" i="23"/>
  <c r="G206" i="23"/>
  <c r="E207" i="21"/>
  <c r="K207" i="21"/>
  <c r="K207" i="22"/>
  <c r="B207" i="22"/>
  <c r="B207" i="21"/>
  <c r="F206" i="23"/>
  <c r="D207" i="21"/>
  <c r="D206" i="23"/>
  <c r="O206" i="19"/>
  <c r="N206" i="19"/>
  <c r="I206" i="23"/>
  <c r="B206" i="23"/>
  <c r="M206" i="19"/>
  <c r="E206" i="23"/>
  <c r="B205" i="19"/>
  <c r="D205" i="19"/>
  <c r="D232" i="28" s="1"/>
  <c r="E205" i="19"/>
  <c r="E232" i="28" s="1"/>
  <c r="F205" i="19"/>
  <c r="F232" i="28" s="1"/>
  <c r="G205" i="19"/>
  <c r="H205" i="19"/>
  <c r="H206" i="22" s="1"/>
  <c r="J205" i="19"/>
  <c r="J232" i="28" s="1"/>
  <c r="K205" i="19"/>
  <c r="K232" i="28" s="1"/>
  <c r="L205" i="19"/>
  <c r="K206" i="21" s="1"/>
  <c r="AE204" i="1"/>
  <c r="AF204" i="1"/>
  <c r="AG204" i="1"/>
  <c r="AH204" i="1"/>
  <c r="AI204" i="1"/>
  <c r="AJ204" i="1"/>
  <c r="AK204" i="1"/>
  <c r="AL204" i="1"/>
  <c r="AQ204" i="1"/>
  <c r="AR204" i="1"/>
  <c r="AS204" i="1"/>
  <c r="AT204" i="1"/>
  <c r="AU204" i="1"/>
  <c r="AV204" i="1"/>
  <c r="AW204" i="1"/>
  <c r="AX204" i="1"/>
  <c r="AZ204" i="1"/>
  <c r="AC204" i="1"/>
  <c r="BG204" i="1"/>
  <c r="Z204" i="1"/>
  <c r="BF204" i="1"/>
  <c r="AA204" i="1"/>
  <c r="BE204" i="1"/>
  <c r="BC204" i="1"/>
  <c r="BD204" i="1"/>
  <c r="Q204" i="1"/>
  <c r="R204" i="1" s="1"/>
  <c r="AB204" i="1"/>
  <c r="BB204" i="1"/>
  <c r="M234" i="28" l="1"/>
  <c r="B206" i="21"/>
  <c r="AN204" i="1"/>
  <c r="D241" i="28"/>
  <c r="M241" i="28" s="1"/>
  <c r="AO204" i="1"/>
  <c r="F205" i="23"/>
  <c r="L232" i="28"/>
  <c r="B232" i="28"/>
  <c r="M232" i="28" s="1"/>
  <c r="H206" i="21"/>
  <c r="K206" i="22"/>
  <c r="J206" i="21"/>
  <c r="J206" i="22"/>
  <c r="G206" i="21"/>
  <c r="G206" i="22"/>
  <c r="I206" i="21"/>
  <c r="F206" i="21"/>
  <c r="D206" i="22"/>
  <c r="I206" i="22"/>
  <c r="G232" i="28"/>
  <c r="F206" i="22"/>
  <c r="D206" i="21"/>
  <c r="E206" i="21"/>
  <c r="I205" i="23"/>
  <c r="H232" i="28"/>
  <c r="B206" i="22"/>
  <c r="E206" i="22"/>
  <c r="B205" i="23"/>
  <c r="O205" i="19"/>
  <c r="N205" i="19"/>
  <c r="M205" i="19"/>
  <c r="H205" i="23"/>
  <c r="G205" i="23"/>
  <c r="E205" i="23"/>
  <c r="D205" i="23"/>
  <c r="BA204" i="1"/>
  <c r="B204" i="19"/>
  <c r="D204" i="19"/>
  <c r="E204" i="19"/>
  <c r="E231" i="28" s="1"/>
  <c r="F204" i="19"/>
  <c r="F231" i="28" s="1"/>
  <c r="G204" i="19"/>
  <c r="H204" i="19"/>
  <c r="H205" i="21" s="1"/>
  <c r="J204" i="19"/>
  <c r="K204" i="19"/>
  <c r="K231" i="28" s="1"/>
  <c r="L204" i="19"/>
  <c r="K205" i="22" s="1"/>
  <c r="AE203" i="1"/>
  <c r="AF203" i="1"/>
  <c r="AG203" i="1"/>
  <c r="AH203" i="1"/>
  <c r="AI203" i="1"/>
  <c r="AJ203" i="1"/>
  <c r="AK203" i="1"/>
  <c r="AL203" i="1"/>
  <c r="AQ203" i="1"/>
  <c r="AR203" i="1"/>
  <c r="AS203" i="1"/>
  <c r="AT203" i="1"/>
  <c r="AU203" i="1"/>
  <c r="AV203" i="1"/>
  <c r="AW203" i="1"/>
  <c r="AX203" i="1"/>
  <c r="AZ203" i="1"/>
  <c r="AC203" i="1"/>
  <c r="BG203" i="1"/>
  <c r="Z203" i="1"/>
  <c r="BF203" i="1"/>
  <c r="AA203" i="1"/>
  <c r="BE203" i="1"/>
  <c r="BC203" i="1"/>
  <c r="BD203" i="1"/>
  <c r="Q203" i="1"/>
  <c r="R203" i="1" s="1"/>
  <c r="AB203" i="1"/>
  <c r="BB203" i="1"/>
  <c r="AN203" i="1" l="1"/>
  <c r="B205" i="21"/>
  <c r="BA203" i="1"/>
  <c r="AO203" i="1"/>
  <c r="E204" i="23"/>
  <c r="B204" i="23"/>
  <c r="B205" i="22"/>
  <c r="D231" i="28"/>
  <c r="G205" i="21"/>
  <c r="D205" i="22"/>
  <c r="H205" i="22"/>
  <c r="E205" i="21"/>
  <c r="J205" i="21"/>
  <c r="N204" i="19"/>
  <c r="M204" i="19"/>
  <c r="G231" i="28"/>
  <c r="G205" i="22"/>
  <c r="H204" i="23"/>
  <c r="J205" i="22"/>
  <c r="G204" i="23"/>
  <c r="I205" i="21"/>
  <c r="D204" i="23"/>
  <c r="F205" i="21"/>
  <c r="F205" i="22"/>
  <c r="I205" i="22"/>
  <c r="E205" i="22"/>
  <c r="O204" i="19"/>
  <c r="H231" i="28"/>
  <c r="I204" i="23"/>
  <c r="L231" i="28"/>
  <c r="B231" i="28"/>
  <c r="J231" i="28"/>
  <c r="K205" i="21"/>
  <c r="D205" i="21"/>
  <c r="F204" i="23"/>
  <c r="B203" i="19"/>
  <c r="D203" i="19"/>
  <c r="D230" i="28" s="1"/>
  <c r="E203" i="19"/>
  <c r="F203" i="19"/>
  <c r="G203" i="19"/>
  <c r="G230" i="28" s="1"/>
  <c r="H203" i="19"/>
  <c r="H230" i="28" s="1"/>
  <c r="J203" i="19"/>
  <c r="I204" i="21" s="1"/>
  <c r="K203" i="19"/>
  <c r="L203" i="19"/>
  <c r="AE202" i="1"/>
  <c r="AF202" i="1"/>
  <c r="AO202" i="1" s="1"/>
  <c r="AG202" i="1"/>
  <c r="AH202" i="1"/>
  <c r="AI202" i="1"/>
  <c r="AJ202" i="1"/>
  <c r="AK202" i="1"/>
  <c r="AL202" i="1"/>
  <c r="AQ202" i="1"/>
  <c r="AR202" i="1"/>
  <c r="AS202" i="1"/>
  <c r="AT202" i="1"/>
  <c r="AU202" i="1"/>
  <c r="AV202" i="1"/>
  <c r="AW202" i="1"/>
  <c r="AX202" i="1"/>
  <c r="AZ202" i="1"/>
  <c r="AC202" i="1"/>
  <c r="BG202" i="1"/>
  <c r="Z202" i="1"/>
  <c r="BF202" i="1"/>
  <c r="AA202" i="1"/>
  <c r="BE202" i="1"/>
  <c r="BC202" i="1"/>
  <c r="BD202" i="1"/>
  <c r="Q202" i="1"/>
  <c r="R202" i="1" s="1"/>
  <c r="AB202" i="1"/>
  <c r="BB202" i="1"/>
  <c r="B202" i="19"/>
  <c r="D202" i="19"/>
  <c r="E202" i="19"/>
  <c r="F202" i="19"/>
  <c r="G202" i="19"/>
  <c r="H202" i="19"/>
  <c r="J202" i="19"/>
  <c r="K202" i="19"/>
  <c r="L202" i="19"/>
  <c r="AE201" i="1"/>
  <c r="AF201" i="1"/>
  <c r="AO201" i="1" s="1"/>
  <c r="AG201" i="1"/>
  <c r="AH201" i="1"/>
  <c r="AI201" i="1"/>
  <c r="AJ201" i="1"/>
  <c r="AK201" i="1"/>
  <c r="AL201" i="1"/>
  <c r="AQ201" i="1"/>
  <c r="AR201" i="1"/>
  <c r="AS201" i="1"/>
  <c r="AT201" i="1"/>
  <c r="AU201" i="1"/>
  <c r="AV201" i="1"/>
  <c r="AW201" i="1"/>
  <c r="AX201" i="1"/>
  <c r="AZ201" i="1"/>
  <c r="AC201" i="1"/>
  <c r="BG201" i="1"/>
  <c r="Z201" i="1"/>
  <c r="BF201" i="1"/>
  <c r="AA201" i="1"/>
  <c r="BE201" i="1"/>
  <c r="BC201" i="1"/>
  <c r="BD201" i="1"/>
  <c r="Q201" i="1"/>
  <c r="R201" i="1" s="1"/>
  <c r="AB201" i="1"/>
  <c r="BB201" i="1"/>
  <c r="M231" i="28" l="1"/>
  <c r="J230" i="28"/>
  <c r="BA201" i="1"/>
  <c r="F229" i="28"/>
  <c r="E229" i="28"/>
  <c r="I202" i="23"/>
  <c r="D202" i="23"/>
  <c r="D204" i="21"/>
  <c r="D229" i="28"/>
  <c r="L229" i="28"/>
  <c r="B204" i="21"/>
  <c r="B229" i="28"/>
  <c r="B230" i="28"/>
  <c r="M230" i="28" s="1"/>
  <c r="E203" i="22"/>
  <c r="J204" i="21"/>
  <c r="K229" i="28"/>
  <c r="E230" i="28"/>
  <c r="M203" i="19"/>
  <c r="G229" i="28"/>
  <c r="B202" i="23"/>
  <c r="O203" i="19"/>
  <c r="J229" i="28"/>
  <c r="G204" i="22"/>
  <c r="N202" i="19"/>
  <c r="H202" i="23"/>
  <c r="O202" i="19"/>
  <c r="N203" i="19"/>
  <c r="H229" i="28"/>
  <c r="F204" i="21"/>
  <c r="L230" i="28"/>
  <c r="F230" i="28"/>
  <c r="K230" i="28"/>
  <c r="I203" i="23"/>
  <c r="K204" i="21"/>
  <c r="B203" i="23"/>
  <c r="J204" i="22"/>
  <c r="K204" i="22"/>
  <c r="D203" i="21"/>
  <c r="K203" i="21"/>
  <c r="B203" i="21"/>
  <c r="H204" i="22"/>
  <c r="D204" i="22"/>
  <c r="K203" i="22"/>
  <c r="G204" i="21"/>
  <c r="B204" i="22"/>
  <c r="D203" i="23"/>
  <c r="F204" i="22"/>
  <c r="D203" i="22"/>
  <c r="I204" i="22"/>
  <c r="J203" i="21"/>
  <c r="E203" i="21"/>
  <c r="E204" i="21"/>
  <c r="B203" i="22"/>
  <c r="H204" i="21"/>
  <c r="E204" i="22"/>
  <c r="I203" i="21"/>
  <c r="J203" i="22"/>
  <c r="H203" i="21"/>
  <c r="I203" i="22"/>
  <c r="H203" i="23"/>
  <c r="F202" i="23"/>
  <c r="G203" i="21"/>
  <c r="H203" i="22"/>
  <c r="G203" i="23"/>
  <c r="M202" i="19"/>
  <c r="E202" i="23"/>
  <c r="F203" i="21"/>
  <c r="G203" i="22"/>
  <c r="F203" i="23"/>
  <c r="F203" i="22"/>
  <c r="E203" i="23"/>
  <c r="G202" i="23"/>
  <c r="AN202" i="1"/>
  <c r="BA202" i="1"/>
  <c r="AN201" i="1"/>
  <c r="B200" i="19"/>
  <c r="D200" i="19"/>
  <c r="E200" i="19"/>
  <c r="F200" i="19"/>
  <c r="G200" i="19"/>
  <c r="H200" i="19"/>
  <c r="J200" i="19"/>
  <c r="K200" i="19"/>
  <c r="L200" i="19"/>
  <c r="B201" i="19"/>
  <c r="D201" i="19"/>
  <c r="D228" i="28" s="1"/>
  <c r="E201" i="19"/>
  <c r="E228" i="28" s="1"/>
  <c r="F201" i="19"/>
  <c r="F228" i="28" s="1"/>
  <c r="G201" i="19"/>
  <c r="H201" i="19"/>
  <c r="H228" i="28" s="1"/>
  <c r="J201" i="19"/>
  <c r="J228" i="28" s="1"/>
  <c r="K201" i="19"/>
  <c r="K228" i="28" s="1"/>
  <c r="L201" i="19"/>
  <c r="Q199" i="1"/>
  <c r="R199" i="1" s="1"/>
  <c r="Z199" i="1"/>
  <c r="AA199" i="1"/>
  <c r="AB199" i="1"/>
  <c r="AC199" i="1"/>
  <c r="AE199" i="1"/>
  <c r="AF199" i="1"/>
  <c r="AG199" i="1"/>
  <c r="AH199" i="1"/>
  <c r="AI199" i="1"/>
  <c r="AJ199" i="1"/>
  <c r="AK199" i="1"/>
  <c r="AL199" i="1"/>
  <c r="AQ199" i="1"/>
  <c r="AR199" i="1"/>
  <c r="AS199" i="1"/>
  <c r="AT199" i="1"/>
  <c r="AU199" i="1"/>
  <c r="AV199" i="1"/>
  <c r="AW199" i="1"/>
  <c r="AX199" i="1"/>
  <c r="AZ199" i="1"/>
  <c r="BB199" i="1"/>
  <c r="BC199" i="1"/>
  <c r="BD199" i="1"/>
  <c r="BE199" i="1"/>
  <c r="BF199" i="1"/>
  <c r="BG199" i="1"/>
  <c r="Q200" i="1"/>
  <c r="R200" i="1" s="1"/>
  <c r="Z200" i="1"/>
  <c r="AA200" i="1"/>
  <c r="AB200" i="1"/>
  <c r="AC200" i="1"/>
  <c r="AE200" i="1"/>
  <c r="AF200" i="1"/>
  <c r="AG200" i="1"/>
  <c r="AH200" i="1"/>
  <c r="AI200" i="1"/>
  <c r="AJ200" i="1"/>
  <c r="AK200" i="1"/>
  <c r="AL200" i="1"/>
  <c r="AQ200" i="1"/>
  <c r="AR200" i="1"/>
  <c r="AS200" i="1"/>
  <c r="AT200" i="1"/>
  <c r="AU200" i="1"/>
  <c r="AV200" i="1"/>
  <c r="AW200" i="1"/>
  <c r="AX200" i="1"/>
  <c r="AZ200" i="1"/>
  <c r="BB200" i="1"/>
  <c r="BC200" i="1"/>
  <c r="BD200" i="1"/>
  <c r="BE200" i="1"/>
  <c r="BF200" i="1"/>
  <c r="BG200" i="1"/>
  <c r="M229" i="28" l="1"/>
  <c r="AN199" i="1"/>
  <c r="BA200" i="1"/>
  <c r="BA199" i="1"/>
  <c r="L227" i="28"/>
  <c r="B227" i="28"/>
  <c r="AN200" i="1"/>
  <c r="E201" i="23"/>
  <c r="G227" i="28"/>
  <c r="D202" i="21"/>
  <c r="D227" i="28"/>
  <c r="B228" i="28"/>
  <c r="M228" i="28" s="1"/>
  <c r="G201" i="23"/>
  <c r="J227" i="28"/>
  <c r="F201" i="21"/>
  <c r="F227" i="28"/>
  <c r="H202" i="22"/>
  <c r="H227" i="28"/>
  <c r="E202" i="21"/>
  <c r="E227" i="28"/>
  <c r="F200" i="23"/>
  <c r="K227" i="28"/>
  <c r="E202" i="22"/>
  <c r="L228" i="28"/>
  <c r="G228" i="28"/>
  <c r="N200" i="19"/>
  <c r="B201" i="22"/>
  <c r="B202" i="21"/>
  <c r="B202" i="22"/>
  <c r="H201" i="22"/>
  <c r="E201" i="21"/>
  <c r="I202" i="22"/>
  <c r="G201" i="21"/>
  <c r="O200" i="19"/>
  <c r="G201" i="22"/>
  <c r="G202" i="22"/>
  <c r="H202" i="21"/>
  <c r="K201" i="22"/>
  <c r="K202" i="21"/>
  <c r="K202" i="22"/>
  <c r="I200" i="23"/>
  <c r="F202" i="21"/>
  <c r="E201" i="22"/>
  <c r="H201" i="23"/>
  <c r="J202" i="22"/>
  <c r="J202" i="21"/>
  <c r="F201" i="22"/>
  <c r="F202" i="22"/>
  <c r="I202" i="21"/>
  <c r="I201" i="23"/>
  <c r="D202" i="22"/>
  <c r="F201" i="23"/>
  <c r="G202" i="21"/>
  <c r="D201" i="21"/>
  <c r="K201" i="21"/>
  <c r="E200" i="23"/>
  <c r="B201" i="21"/>
  <c r="J201" i="21"/>
  <c r="D201" i="22"/>
  <c r="D201" i="23"/>
  <c r="B200" i="23"/>
  <c r="I201" i="21"/>
  <c r="B201" i="23"/>
  <c r="O201" i="19"/>
  <c r="M201" i="19"/>
  <c r="M200" i="19"/>
  <c r="H201" i="21"/>
  <c r="J201" i="22"/>
  <c r="H200" i="23"/>
  <c r="D200" i="23"/>
  <c r="N201" i="19"/>
  <c r="I201" i="22"/>
  <c r="G200" i="23"/>
  <c r="AO200" i="1"/>
  <c r="AO199" i="1"/>
  <c r="B198" i="19"/>
  <c r="D198" i="19"/>
  <c r="E198" i="19"/>
  <c r="F198" i="19"/>
  <c r="G198" i="19"/>
  <c r="H198" i="19"/>
  <c r="J198" i="19"/>
  <c r="K198" i="19"/>
  <c r="L198" i="19"/>
  <c r="B199" i="19"/>
  <c r="D199" i="19"/>
  <c r="E199" i="19"/>
  <c r="E226" i="28" s="1"/>
  <c r="F199" i="19"/>
  <c r="F226" i="28" s="1"/>
  <c r="G199" i="19"/>
  <c r="G226" i="28" s="1"/>
  <c r="H199" i="19"/>
  <c r="H226" i="28" s="1"/>
  <c r="J199" i="19"/>
  <c r="K199" i="19"/>
  <c r="J200" i="21" s="1"/>
  <c r="L199" i="19"/>
  <c r="AE197" i="1"/>
  <c r="AF197" i="1"/>
  <c r="AG197" i="1"/>
  <c r="AH197" i="1"/>
  <c r="AI197" i="1"/>
  <c r="AJ197" i="1"/>
  <c r="AK197" i="1"/>
  <c r="AL197" i="1"/>
  <c r="AQ197" i="1"/>
  <c r="AR197" i="1"/>
  <c r="AS197" i="1"/>
  <c r="AT197" i="1"/>
  <c r="AU197" i="1"/>
  <c r="AV197" i="1"/>
  <c r="AW197" i="1"/>
  <c r="AX197" i="1"/>
  <c r="AZ197" i="1"/>
  <c r="AE198" i="1"/>
  <c r="AF198" i="1"/>
  <c r="AG198" i="1"/>
  <c r="AH198" i="1"/>
  <c r="AI198" i="1"/>
  <c r="AJ198" i="1"/>
  <c r="AK198" i="1"/>
  <c r="AL198" i="1"/>
  <c r="AQ198" i="1"/>
  <c r="AR198" i="1"/>
  <c r="AS198" i="1"/>
  <c r="AT198" i="1"/>
  <c r="AU198" i="1"/>
  <c r="AV198" i="1"/>
  <c r="AW198" i="1"/>
  <c r="AX198" i="1"/>
  <c r="AZ198" i="1"/>
  <c r="AC198" i="1"/>
  <c r="BG198" i="1"/>
  <c r="Z198" i="1"/>
  <c r="BF198" i="1"/>
  <c r="AA198" i="1"/>
  <c r="BE198" i="1"/>
  <c r="BC198" i="1"/>
  <c r="BD198" i="1"/>
  <c r="Q198" i="1"/>
  <c r="R198" i="1" s="1"/>
  <c r="AB198" i="1"/>
  <c r="BB198" i="1"/>
  <c r="AC197" i="1"/>
  <c r="BG197" i="1"/>
  <c r="Z197" i="1"/>
  <c r="BF197" i="1"/>
  <c r="AA197" i="1"/>
  <c r="BE197" i="1"/>
  <c r="BC197" i="1"/>
  <c r="BD197" i="1"/>
  <c r="Q197" i="1"/>
  <c r="R197" i="1" s="1"/>
  <c r="AB197" i="1"/>
  <c r="BB197" i="1"/>
  <c r="F233" i="28" l="1"/>
  <c r="G233" i="28"/>
  <c r="B226" i="28"/>
  <c r="B233" i="28" s="1"/>
  <c r="BA198" i="1"/>
  <c r="M227" i="28"/>
  <c r="AN197" i="1"/>
  <c r="AO198" i="1"/>
  <c r="AO197" i="1"/>
  <c r="E233" i="28"/>
  <c r="AN198" i="1"/>
  <c r="BA197" i="1"/>
  <c r="I199" i="22"/>
  <c r="H233" i="28"/>
  <c r="H199" i="23"/>
  <c r="L224" i="28"/>
  <c r="B224" i="28"/>
  <c r="D226" i="28"/>
  <c r="L226" i="28"/>
  <c r="L233" i="28" s="1"/>
  <c r="K226" i="28"/>
  <c r="K233" i="28" s="1"/>
  <c r="J226" i="28"/>
  <c r="J233" i="28" s="1"/>
  <c r="D200" i="22"/>
  <c r="I200" i="21"/>
  <c r="K200" i="22"/>
  <c r="F199" i="22"/>
  <c r="D200" i="21"/>
  <c r="J199" i="22"/>
  <c r="I200" i="22"/>
  <c r="E224" i="28"/>
  <c r="E200" i="22"/>
  <c r="E200" i="21"/>
  <c r="H200" i="22"/>
  <c r="H200" i="21"/>
  <c r="F199" i="23"/>
  <c r="B200" i="21"/>
  <c r="B200" i="22"/>
  <c r="G198" i="23"/>
  <c r="E199" i="23"/>
  <c r="G200" i="21"/>
  <c r="G200" i="22"/>
  <c r="F224" i="28"/>
  <c r="F200" i="22"/>
  <c r="F200" i="21"/>
  <c r="G224" i="28"/>
  <c r="H224" i="28"/>
  <c r="K200" i="21"/>
  <c r="J200" i="22"/>
  <c r="D224" i="28"/>
  <c r="G199" i="23"/>
  <c r="I198" i="23"/>
  <c r="H198" i="23"/>
  <c r="F199" i="21"/>
  <c r="N199" i="19"/>
  <c r="H199" i="22"/>
  <c r="K224" i="28"/>
  <c r="M199" i="19"/>
  <c r="G199" i="22"/>
  <c r="J224" i="28"/>
  <c r="E198" i="23"/>
  <c r="D198" i="23"/>
  <c r="O198" i="19"/>
  <c r="J199" i="21"/>
  <c r="D199" i="22"/>
  <c r="D199" i="23"/>
  <c r="B198" i="23"/>
  <c r="N198" i="19"/>
  <c r="E199" i="21"/>
  <c r="E199" i="22"/>
  <c r="I199" i="21"/>
  <c r="K199" i="22"/>
  <c r="B199" i="22"/>
  <c r="B199" i="23"/>
  <c r="F198" i="23"/>
  <c r="D199" i="21"/>
  <c r="K199" i="21"/>
  <c r="O199" i="19"/>
  <c r="M198" i="19"/>
  <c r="H199" i="21"/>
  <c r="B199" i="21"/>
  <c r="G199" i="21"/>
  <c r="I199" i="23"/>
  <c r="B197" i="19"/>
  <c r="D197" i="19"/>
  <c r="D223" i="28" s="1"/>
  <c r="E197" i="19"/>
  <c r="E198" i="21" s="1"/>
  <c r="F197" i="19"/>
  <c r="F223" i="28" s="1"/>
  <c r="G197" i="19"/>
  <c r="H197" i="19"/>
  <c r="H198" i="21" s="1"/>
  <c r="J197" i="19"/>
  <c r="I198" i="21" s="1"/>
  <c r="K197" i="19"/>
  <c r="J198" i="21" s="1"/>
  <c r="L197" i="19"/>
  <c r="K198" i="21" s="1"/>
  <c r="AE196" i="1"/>
  <c r="AF196" i="1"/>
  <c r="AG196" i="1"/>
  <c r="AH196" i="1"/>
  <c r="AI196" i="1"/>
  <c r="AJ196" i="1"/>
  <c r="AK196" i="1"/>
  <c r="AL196" i="1"/>
  <c r="AQ196" i="1"/>
  <c r="AR196" i="1"/>
  <c r="AS196" i="1"/>
  <c r="AT196" i="1"/>
  <c r="AU196" i="1"/>
  <c r="AV196" i="1"/>
  <c r="AW196" i="1"/>
  <c r="AX196" i="1"/>
  <c r="AZ196" i="1"/>
  <c r="AC196" i="1"/>
  <c r="BG196" i="1"/>
  <c r="Z196" i="1"/>
  <c r="BF196" i="1"/>
  <c r="AA196" i="1"/>
  <c r="BE196" i="1"/>
  <c r="BC196" i="1"/>
  <c r="BD196" i="1"/>
  <c r="Q196" i="1"/>
  <c r="R196" i="1" s="1"/>
  <c r="AB196" i="1"/>
  <c r="BB196" i="1"/>
  <c r="B196" i="19"/>
  <c r="D196" i="19"/>
  <c r="E196" i="19"/>
  <c r="F196" i="19"/>
  <c r="G196" i="19"/>
  <c r="H196" i="19"/>
  <c r="J196" i="19"/>
  <c r="K196" i="19"/>
  <c r="L196" i="19"/>
  <c r="AE195" i="1"/>
  <c r="AF195" i="1"/>
  <c r="AG195" i="1"/>
  <c r="AH195" i="1"/>
  <c r="AI195" i="1"/>
  <c r="AJ195" i="1"/>
  <c r="AK195" i="1"/>
  <c r="AL195" i="1"/>
  <c r="AQ195" i="1"/>
  <c r="AR195" i="1"/>
  <c r="AS195" i="1"/>
  <c r="AT195" i="1"/>
  <c r="AU195" i="1"/>
  <c r="AV195" i="1"/>
  <c r="AW195" i="1"/>
  <c r="AX195" i="1"/>
  <c r="AZ195" i="1"/>
  <c r="AC195" i="1"/>
  <c r="BG195" i="1"/>
  <c r="Z195" i="1"/>
  <c r="BF195" i="1"/>
  <c r="AA195" i="1"/>
  <c r="BE195" i="1"/>
  <c r="BC195" i="1"/>
  <c r="BD195" i="1"/>
  <c r="Q195" i="1"/>
  <c r="R195" i="1" s="1"/>
  <c r="AB195" i="1"/>
  <c r="BB195" i="1"/>
  <c r="Q194" i="1"/>
  <c r="R194" i="1" s="1"/>
  <c r="Z194" i="1"/>
  <c r="AA194" i="1"/>
  <c r="AB194" i="1"/>
  <c r="AC194" i="1"/>
  <c r="AE194" i="1"/>
  <c r="AF194" i="1"/>
  <c r="AG194" i="1"/>
  <c r="AH194" i="1"/>
  <c r="AI194" i="1"/>
  <c r="AJ194" i="1"/>
  <c r="AK194" i="1"/>
  <c r="M226" i="28" l="1"/>
  <c r="B198" i="21"/>
  <c r="M224" i="28"/>
  <c r="BA195" i="1"/>
  <c r="AO195" i="1"/>
  <c r="AN195" i="1"/>
  <c r="BA196" i="1"/>
  <c r="D233" i="28"/>
  <c r="M233" i="28" s="1"/>
  <c r="J198" i="22"/>
  <c r="E198" i="22"/>
  <c r="E197" i="22"/>
  <c r="E222" i="28"/>
  <c r="I197" i="23"/>
  <c r="L223" i="28"/>
  <c r="L222" i="28"/>
  <c r="B222" i="28"/>
  <c r="B223" i="28"/>
  <c r="M223" i="28" s="1"/>
  <c r="K198" i="22"/>
  <c r="H223" i="28"/>
  <c r="H222" i="28"/>
  <c r="H198" i="22"/>
  <c r="G222" i="28"/>
  <c r="G198" i="22"/>
  <c r="G198" i="21"/>
  <c r="M196" i="19"/>
  <c r="G223" i="28"/>
  <c r="D197" i="21"/>
  <c r="D222" i="28"/>
  <c r="N196" i="19"/>
  <c r="K223" i="28"/>
  <c r="K222" i="28"/>
  <c r="B197" i="23"/>
  <c r="D198" i="22"/>
  <c r="E223" i="28"/>
  <c r="O196" i="19"/>
  <c r="F222" i="28"/>
  <c r="F198" i="22"/>
  <c r="F198" i="21"/>
  <c r="B197" i="22"/>
  <c r="J223" i="28"/>
  <c r="I198" i="22"/>
  <c r="J222" i="28"/>
  <c r="D198" i="21"/>
  <c r="B198" i="22"/>
  <c r="M197" i="19"/>
  <c r="D197" i="23"/>
  <c r="B196" i="23"/>
  <c r="H197" i="23"/>
  <c r="K197" i="21"/>
  <c r="O197" i="19"/>
  <c r="B197" i="21"/>
  <c r="N197" i="19"/>
  <c r="D197" i="22"/>
  <c r="I196" i="23"/>
  <c r="K197" i="22"/>
  <c r="H196" i="23"/>
  <c r="F197" i="23"/>
  <c r="E197" i="21"/>
  <c r="F197" i="22"/>
  <c r="E197" i="23"/>
  <c r="J197" i="21"/>
  <c r="I197" i="21"/>
  <c r="J197" i="22"/>
  <c r="H197" i="21"/>
  <c r="I197" i="22"/>
  <c r="F196" i="23"/>
  <c r="G197" i="21"/>
  <c r="H197" i="22"/>
  <c r="G197" i="23"/>
  <c r="F197" i="21"/>
  <c r="G197" i="22"/>
  <c r="AN196" i="1"/>
  <c r="AO196" i="1"/>
  <c r="D196" i="23"/>
  <c r="G196" i="23"/>
  <c r="E196" i="23"/>
  <c r="B195" i="19"/>
  <c r="D195" i="19"/>
  <c r="D221" i="28" s="1"/>
  <c r="E195" i="19"/>
  <c r="E221" i="28" s="1"/>
  <c r="F195" i="19"/>
  <c r="F221" i="28" s="1"/>
  <c r="G195" i="19"/>
  <c r="H195" i="19"/>
  <c r="J195" i="19"/>
  <c r="J221" i="28" s="1"/>
  <c r="K195" i="19"/>
  <c r="L195" i="19"/>
  <c r="L221" i="28" s="1"/>
  <c r="AL194" i="1"/>
  <c r="AQ194" i="1"/>
  <c r="AR194" i="1"/>
  <c r="AS194" i="1"/>
  <c r="AT194" i="1"/>
  <c r="AU194" i="1"/>
  <c r="AV194" i="1"/>
  <c r="AW194" i="1"/>
  <c r="AX194" i="1"/>
  <c r="AZ194" i="1"/>
  <c r="BG194" i="1"/>
  <c r="BF194" i="1"/>
  <c r="BE194" i="1"/>
  <c r="BC194" i="1"/>
  <c r="BD194" i="1"/>
  <c r="BB194" i="1"/>
  <c r="M222" i="28" l="1"/>
  <c r="B196" i="22"/>
  <c r="J196" i="22"/>
  <c r="B221" i="28"/>
  <c r="M221" i="28" s="1"/>
  <c r="K196" i="22"/>
  <c r="I196" i="22"/>
  <c r="G196" i="22"/>
  <c r="G221" i="28"/>
  <c r="D196" i="21"/>
  <c r="J196" i="21"/>
  <c r="F196" i="22"/>
  <c r="K221" i="28"/>
  <c r="K196" i="21"/>
  <c r="B196" i="21"/>
  <c r="H221" i="28"/>
  <c r="G196" i="21"/>
  <c r="D196" i="22"/>
  <c r="H196" i="22"/>
  <c r="H196" i="21"/>
  <c r="E196" i="22"/>
  <c r="E196" i="21"/>
  <c r="I196" i="21"/>
  <c r="F196" i="21"/>
  <c r="H195" i="23"/>
  <c r="O195" i="19"/>
  <c r="D195" i="23"/>
  <c r="AN194" i="1"/>
  <c r="I195" i="23"/>
  <c r="N195" i="19"/>
  <c r="M195" i="19"/>
  <c r="BA194" i="1"/>
  <c r="AO194" i="1"/>
  <c r="B195" i="23"/>
  <c r="E195" i="23"/>
  <c r="G195" i="23"/>
  <c r="F195" i="23"/>
  <c r="B194" i="19"/>
  <c r="D194" i="19"/>
  <c r="E194" i="19"/>
  <c r="E220" i="28" s="1"/>
  <c r="F194" i="19"/>
  <c r="F220" i="28" s="1"/>
  <c r="G194" i="19"/>
  <c r="G220" i="28" s="1"/>
  <c r="H194" i="19"/>
  <c r="H220" i="28" s="1"/>
  <c r="J194" i="19"/>
  <c r="K194" i="19"/>
  <c r="L194" i="19"/>
  <c r="L220" i="28" s="1"/>
  <c r="AE193" i="1"/>
  <c r="AF193" i="1"/>
  <c r="AG193" i="1"/>
  <c r="AH193" i="1"/>
  <c r="AI193" i="1"/>
  <c r="AJ193" i="1"/>
  <c r="AK193" i="1"/>
  <c r="AL193" i="1"/>
  <c r="AQ193" i="1"/>
  <c r="AR193" i="1"/>
  <c r="AS193" i="1"/>
  <c r="AT193" i="1"/>
  <c r="AU193" i="1"/>
  <c r="AV193" i="1"/>
  <c r="AW193" i="1"/>
  <c r="AX193" i="1"/>
  <c r="AZ193" i="1"/>
  <c r="AC193" i="1"/>
  <c r="BG193" i="1"/>
  <c r="Z193" i="1"/>
  <c r="BF193" i="1"/>
  <c r="AA193" i="1"/>
  <c r="BE193" i="1"/>
  <c r="BC193" i="1"/>
  <c r="BD193" i="1"/>
  <c r="Q193" i="1"/>
  <c r="R193" i="1" s="1"/>
  <c r="AB193" i="1"/>
  <c r="BB193" i="1"/>
  <c r="AN193" i="1" l="1"/>
  <c r="D220" i="28"/>
  <c r="K195" i="22"/>
  <c r="H195" i="21"/>
  <c r="B195" i="22"/>
  <c r="I195" i="21"/>
  <c r="G195" i="21"/>
  <c r="J220" i="28"/>
  <c r="B220" i="28"/>
  <c r="F195" i="22"/>
  <c r="K220" i="28"/>
  <c r="B195" i="21"/>
  <c r="G195" i="22"/>
  <c r="I195" i="22"/>
  <c r="AO193" i="1"/>
  <c r="O194" i="19"/>
  <c r="F195" i="21"/>
  <c r="M194" i="19"/>
  <c r="E195" i="22"/>
  <c r="E195" i="21"/>
  <c r="N194" i="19"/>
  <c r="F194" i="23"/>
  <c r="H195" i="22"/>
  <c r="H194" i="23"/>
  <c r="J195" i="21"/>
  <c r="J195" i="22"/>
  <c r="D195" i="22"/>
  <c r="G194" i="23"/>
  <c r="D195" i="21"/>
  <c r="K195" i="21"/>
  <c r="I194" i="23"/>
  <c r="E194" i="23"/>
  <c r="D194" i="23"/>
  <c r="B194" i="23"/>
  <c r="BA193" i="1"/>
  <c r="B193" i="19"/>
  <c r="D193" i="19"/>
  <c r="E193" i="19"/>
  <c r="F193" i="19"/>
  <c r="G193" i="19"/>
  <c r="H193" i="19"/>
  <c r="H219" i="28" s="1"/>
  <c r="J193" i="19"/>
  <c r="J219" i="28" s="1"/>
  <c r="K193" i="19"/>
  <c r="L193" i="19"/>
  <c r="L219" i="28" s="1"/>
  <c r="AE192" i="1"/>
  <c r="AF192" i="1"/>
  <c r="AG192" i="1"/>
  <c r="AH192" i="1"/>
  <c r="AI192" i="1"/>
  <c r="AJ192" i="1"/>
  <c r="AK192" i="1"/>
  <c r="AL192" i="1"/>
  <c r="AQ192" i="1"/>
  <c r="AR192" i="1"/>
  <c r="AS192" i="1"/>
  <c r="AT192" i="1"/>
  <c r="AU192" i="1"/>
  <c r="AV192" i="1"/>
  <c r="AW192" i="1"/>
  <c r="AX192" i="1"/>
  <c r="AZ192" i="1"/>
  <c r="AC192" i="1"/>
  <c r="BG192" i="1"/>
  <c r="Z192" i="1"/>
  <c r="BF192" i="1"/>
  <c r="AA192" i="1"/>
  <c r="BE192" i="1"/>
  <c r="BC192" i="1"/>
  <c r="BD192" i="1"/>
  <c r="Q192" i="1"/>
  <c r="R192" i="1" s="1"/>
  <c r="AB192" i="1"/>
  <c r="BB192" i="1"/>
  <c r="M220" i="28" l="1"/>
  <c r="E194" i="22"/>
  <c r="D194" i="21"/>
  <c r="G219" i="28"/>
  <c r="B194" i="21"/>
  <c r="J194" i="22"/>
  <c r="E219" i="28"/>
  <c r="K219" i="28"/>
  <c r="I194" i="22"/>
  <c r="F219" i="28"/>
  <c r="B219" i="28"/>
  <c r="D219" i="28"/>
  <c r="I193" i="23"/>
  <c r="D193" i="23"/>
  <c r="AN192" i="1"/>
  <c r="B194" i="22"/>
  <c r="K194" i="22"/>
  <c r="E194" i="21"/>
  <c r="AO192" i="1"/>
  <c r="I194" i="21"/>
  <c r="B193" i="23"/>
  <c r="D194" i="22"/>
  <c r="K194" i="21"/>
  <c r="E193" i="23"/>
  <c r="G194" i="22"/>
  <c r="G194" i="21"/>
  <c r="J194" i="21"/>
  <c r="F194" i="22"/>
  <c r="F194" i="21"/>
  <c r="F193" i="23"/>
  <c r="H194" i="22"/>
  <c r="H194" i="21"/>
  <c r="O193" i="19"/>
  <c r="H193" i="23"/>
  <c r="G193" i="23"/>
  <c r="N193" i="19"/>
  <c r="M193" i="19"/>
  <c r="BA192" i="1"/>
  <c r="B192" i="19"/>
  <c r="D192" i="19"/>
  <c r="D193" i="22" s="1"/>
  <c r="E192" i="19"/>
  <c r="E193" i="22" s="1"/>
  <c r="F192" i="19"/>
  <c r="F218" i="28" s="1"/>
  <c r="G192" i="19"/>
  <c r="G193" i="21" s="1"/>
  <c r="H192" i="19"/>
  <c r="H193" i="21" s="1"/>
  <c r="J192" i="19"/>
  <c r="J218" i="28" s="1"/>
  <c r="J225" i="28" s="1"/>
  <c r="K192" i="19"/>
  <c r="J193" i="21" s="1"/>
  <c r="L192" i="19"/>
  <c r="K193" i="21" s="1"/>
  <c r="AE191" i="1"/>
  <c r="AF191" i="1"/>
  <c r="AG191" i="1"/>
  <c r="AH191" i="1"/>
  <c r="AI191" i="1"/>
  <c r="AJ191" i="1"/>
  <c r="AK191" i="1"/>
  <c r="AL191" i="1"/>
  <c r="AQ191" i="1"/>
  <c r="AR191" i="1"/>
  <c r="AS191" i="1"/>
  <c r="AT191" i="1"/>
  <c r="AU191" i="1"/>
  <c r="AV191" i="1"/>
  <c r="AW191" i="1"/>
  <c r="AX191" i="1"/>
  <c r="AZ191" i="1"/>
  <c r="AC191" i="1"/>
  <c r="BG191" i="1"/>
  <c r="Z191" i="1"/>
  <c r="BF191" i="1"/>
  <c r="AA191" i="1"/>
  <c r="BE191" i="1"/>
  <c r="BC191" i="1"/>
  <c r="BD191" i="1"/>
  <c r="Q191" i="1"/>
  <c r="R191" i="1" s="1"/>
  <c r="AB191" i="1"/>
  <c r="BB191" i="1"/>
  <c r="B193" i="21" l="1"/>
  <c r="F225" i="28"/>
  <c r="M219" i="28"/>
  <c r="D218" i="28"/>
  <c r="E218" i="28"/>
  <c r="E225" i="28" s="1"/>
  <c r="K218" i="28"/>
  <c r="K225" i="28" s="1"/>
  <c r="H218" i="28"/>
  <c r="H225" i="28" s="1"/>
  <c r="L218" i="28"/>
  <c r="L225" i="28" s="1"/>
  <c r="B218" i="28"/>
  <c r="B225" i="28" s="1"/>
  <c r="G218" i="28"/>
  <c r="G225" i="28" s="1"/>
  <c r="BA191" i="1"/>
  <c r="AN191" i="1"/>
  <c r="AO191" i="1"/>
  <c r="J193" i="22"/>
  <c r="K193" i="22"/>
  <c r="B193" i="22"/>
  <c r="O192" i="19"/>
  <c r="I193" i="22"/>
  <c r="I193" i="21"/>
  <c r="E193" i="21"/>
  <c r="N192" i="19"/>
  <c r="G193" i="22"/>
  <c r="F193" i="22"/>
  <c r="F193" i="21"/>
  <c r="M192" i="19"/>
  <c r="H193" i="22"/>
  <c r="D193" i="21"/>
  <c r="E192" i="23"/>
  <c r="B192" i="23"/>
  <c r="D192" i="23"/>
  <c r="I192" i="23"/>
  <c r="H192" i="23"/>
  <c r="G192" i="23"/>
  <c r="F192" i="23"/>
  <c r="B191" i="19"/>
  <c r="D191" i="19"/>
  <c r="E191" i="19"/>
  <c r="F191" i="19"/>
  <c r="F216" i="28" s="1"/>
  <c r="G191" i="19"/>
  <c r="G192" i="21" s="1"/>
  <c r="H191" i="19"/>
  <c r="H192" i="22" s="1"/>
  <c r="J191" i="19"/>
  <c r="I192" i="21" s="1"/>
  <c r="K191" i="19"/>
  <c r="K216" i="28" s="1"/>
  <c r="L191" i="19"/>
  <c r="L216" i="28" s="1"/>
  <c r="AE190" i="1"/>
  <c r="AF190" i="1"/>
  <c r="AG190" i="1"/>
  <c r="AH190" i="1"/>
  <c r="AI190" i="1"/>
  <c r="AJ190" i="1"/>
  <c r="AK190" i="1"/>
  <c r="AL190" i="1"/>
  <c r="AQ190" i="1"/>
  <c r="AR190" i="1"/>
  <c r="AS190" i="1"/>
  <c r="AT190" i="1"/>
  <c r="AU190" i="1"/>
  <c r="AV190" i="1"/>
  <c r="AW190" i="1"/>
  <c r="AX190" i="1"/>
  <c r="AZ190" i="1"/>
  <c r="AC190" i="1"/>
  <c r="BG190" i="1"/>
  <c r="Z190" i="1"/>
  <c r="BF190" i="1"/>
  <c r="AA190" i="1"/>
  <c r="BE190" i="1"/>
  <c r="BC190" i="1"/>
  <c r="BD190" i="1"/>
  <c r="Q190" i="1"/>
  <c r="R190" i="1" s="1"/>
  <c r="AB190" i="1"/>
  <c r="BB190" i="1"/>
  <c r="B192" i="21" l="1"/>
  <c r="D225" i="28"/>
  <c r="M225" i="28" s="1"/>
  <c r="M218" i="28"/>
  <c r="AN190" i="1"/>
  <c r="J192" i="22"/>
  <c r="K192" i="22"/>
  <c r="B191" i="23"/>
  <c r="B192" i="22"/>
  <c r="H216" i="28"/>
  <c r="F191" i="23"/>
  <c r="G216" i="28"/>
  <c r="J216" i="28"/>
  <c r="I192" i="22"/>
  <c r="D192" i="22"/>
  <c r="D216" i="28"/>
  <c r="H191" i="23"/>
  <c r="J192" i="21"/>
  <c r="F192" i="22"/>
  <c r="H192" i="21"/>
  <c r="G192" i="22"/>
  <c r="D192" i="21"/>
  <c r="B216" i="28"/>
  <c r="E192" i="22"/>
  <c r="E192" i="21"/>
  <c r="E216" i="28"/>
  <c r="K192" i="21"/>
  <c r="F192" i="21"/>
  <c r="E191" i="23"/>
  <c r="D191" i="23"/>
  <c r="N191" i="19"/>
  <c r="I191" i="23"/>
  <c r="M191" i="19"/>
  <c r="O191" i="19"/>
  <c r="G191" i="23"/>
  <c r="AO190" i="1"/>
  <c r="BA190" i="1"/>
  <c r="B190" i="19"/>
  <c r="D190" i="19"/>
  <c r="E190" i="19"/>
  <c r="E215" i="28" s="1"/>
  <c r="F190" i="19"/>
  <c r="F215" i="28" s="1"/>
  <c r="G190" i="19"/>
  <c r="H190" i="19"/>
  <c r="H215" i="28" s="1"/>
  <c r="J190" i="19"/>
  <c r="J215" i="28" s="1"/>
  <c r="K190" i="19"/>
  <c r="J191" i="22" s="1"/>
  <c r="L190" i="19"/>
  <c r="L215" i="28" s="1"/>
  <c r="AE189" i="1"/>
  <c r="AF189" i="1"/>
  <c r="AO189" i="1" s="1"/>
  <c r="AG189" i="1"/>
  <c r="AH189" i="1"/>
  <c r="AI189" i="1"/>
  <c r="AJ189" i="1"/>
  <c r="AK189" i="1"/>
  <c r="AL189" i="1"/>
  <c r="AQ189" i="1"/>
  <c r="AR189" i="1"/>
  <c r="AS189" i="1"/>
  <c r="AT189" i="1"/>
  <c r="AU189" i="1"/>
  <c r="AV189" i="1"/>
  <c r="AW189" i="1"/>
  <c r="AX189" i="1"/>
  <c r="AZ189" i="1"/>
  <c r="AC189" i="1"/>
  <c r="BG189" i="1"/>
  <c r="Z189" i="1"/>
  <c r="BF189" i="1"/>
  <c r="AA189" i="1"/>
  <c r="BE189" i="1"/>
  <c r="BC189" i="1"/>
  <c r="BD189" i="1"/>
  <c r="Q189" i="1"/>
  <c r="R189" i="1" s="1"/>
  <c r="AB189" i="1"/>
  <c r="BB189" i="1"/>
  <c r="B215" i="28" l="1"/>
  <c r="M216" i="28"/>
  <c r="AN189" i="1"/>
  <c r="H191" i="21"/>
  <c r="K191" i="21"/>
  <c r="B190" i="23"/>
  <c r="E191" i="21"/>
  <c r="B191" i="22"/>
  <c r="G190" i="23"/>
  <c r="F190" i="23"/>
  <c r="B191" i="21"/>
  <c r="H190" i="23"/>
  <c r="I191" i="22"/>
  <c r="D215" i="28"/>
  <c r="K215" i="28"/>
  <c r="G215" i="28"/>
  <c r="E190" i="23"/>
  <c r="G191" i="21"/>
  <c r="G191" i="22"/>
  <c r="D190" i="23"/>
  <c r="F191" i="22"/>
  <c r="F191" i="21"/>
  <c r="D191" i="21"/>
  <c r="H191" i="22"/>
  <c r="I191" i="21"/>
  <c r="K191" i="22"/>
  <c r="I190" i="23"/>
  <c r="J191" i="21"/>
  <c r="E191" i="22"/>
  <c r="D191" i="22"/>
  <c r="N190" i="19"/>
  <c r="M190" i="19"/>
  <c r="O190" i="19"/>
  <c r="BA189" i="1"/>
  <c r="M215" i="28" l="1"/>
  <c r="B189" i="19"/>
  <c r="D189" i="19"/>
  <c r="E189" i="19"/>
  <c r="F189" i="19"/>
  <c r="G189" i="19"/>
  <c r="H189" i="19"/>
  <c r="J189" i="19"/>
  <c r="K189" i="19"/>
  <c r="L189" i="19"/>
  <c r="AE188" i="1"/>
  <c r="AF188" i="1"/>
  <c r="AG188" i="1"/>
  <c r="AH188" i="1"/>
  <c r="AI188" i="1"/>
  <c r="AJ188" i="1"/>
  <c r="AK188" i="1"/>
  <c r="AL188" i="1"/>
  <c r="AQ188" i="1"/>
  <c r="AR188" i="1"/>
  <c r="AS188" i="1"/>
  <c r="AT188" i="1"/>
  <c r="AU188" i="1"/>
  <c r="AV188" i="1"/>
  <c r="AW188" i="1"/>
  <c r="AX188" i="1"/>
  <c r="AZ188" i="1"/>
  <c r="AC188" i="1"/>
  <c r="BG188" i="1"/>
  <c r="Z188" i="1"/>
  <c r="BF188" i="1"/>
  <c r="AA188" i="1"/>
  <c r="BE188" i="1"/>
  <c r="BC188" i="1"/>
  <c r="BD188" i="1"/>
  <c r="Q188" i="1"/>
  <c r="R188" i="1" s="1"/>
  <c r="AB188" i="1"/>
  <c r="BB188" i="1"/>
  <c r="B188" i="19"/>
  <c r="D188" i="19"/>
  <c r="E188" i="19"/>
  <c r="F188" i="19"/>
  <c r="G188" i="19"/>
  <c r="H188" i="19"/>
  <c r="J188" i="19"/>
  <c r="K188" i="19"/>
  <c r="L188" i="19"/>
  <c r="AE187" i="1"/>
  <c r="AF187" i="1"/>
  <c r="AG187" i="1"/>
  <c r="AH187" i="1"/>
  <c r="AI187" i="1"/>
  <c r="AJ187" i="1"/>
  <c r="AK187" i="1"/>
  <c r="AL187" i="1"/>
  <c r="AQ187" i="1"/>
  <c r="AR187" i="1"/>
  <c r="AS187" i="1"/>
  <c r="AT187" i="1"/>
  <c r="AU187" i="1"/>
  <c r="AV187" i="1"/>
  <c r="AW187" i="1"/>
  <c r="AX187" i="1"/>
  <c r="AZ187" i="1"/>
  <c r="AC187" i="1"/>
  <c r="BG187" i="1"/>
  <c r="Z187" i="1"/>
  <c r="BF187" i="1"/>
  <c r="AA187" i="1"/>
  <c r="BE187" i="1"/>
  <c r="BC187" i="1"/>
  <c r="BD187" i="1"/>
  <c r="Q187" i="1"/>
  <c r="R187" i="1" s="1"/>
  <c r="AB187" i="1"/>
  <c r="BB187" i="1"/>
  <c r="B187" i="19"/>
  <c r="D187" i="19"/>
  <c r="E187" i="19"/>
  <c r="F187" i="19"/>
  <c r="G187" i="19"/>
  <c r="H187" i="19"/>
  <c r="J187" i="19"/>
  <c r="K187" i="19"/>
  <c r="L187" i="19"/>
  <c r="AE186" i="1"/>
  <c r="AF186" i="1"/>
  <c r="AG186" i="1"/>
  <c r="AH186" i="1"/>
  <c r="AI186" i="1"/>
  <c r="AJ186" i="1"/>
  <c r="AK186" i="1"/>
  <c r="AL186" i="1"/>
  <c r="AQ186" i="1"/>
  <c r="AR186" i="1"/>
  <c r="AS186" i="1"/>
  <c r="AT186" i="1"/>
  <c r="AU186" i="1"/>
  <c r="AV186" i="1"/>
  <c r="AW186" i="1"/>
  <c r="AX186" i="1"/>
  <c r="AZ186" i="1"/>
  <c r="AC186" i="1"/>
  <c r="BG186" i="1"/>
  <c r="Z186" i="1"/>
  <c r="BF186" i="1"/>
  <c r="AA186" i="1"/>
  <c r="BE186" i="1"/>
  <c r="BC186" i="1"/>
  <c r="BD186" i="1"/>
  <c r="Q186" i="1"/>
  <c r="R186" i="1" s="1"/>
  <c r="AB186" i="1"/>
  <c r="BB186" i="1"/>
  <c r="B186" i="19"/>
  <c r="D186" i="19"/>
  <c r="E186" i="19"/>
  <c r="F186" i="19"/>
  <c r="G186" i="19"/>
  <c r="H186" i="19"/>
  <c r="J186" i="19"/>
  <c r="K186" i="19"/>
  <c r="L186" i="19"/>
  <c r="AE185" i="1"/>
  <c r="AF185" i="1"/>
  <c r="AG185" i="1"/>
  <c r="AH185" i="1"/>
  <c r="AI185" i="1"/>
  <c r="AJ185" i="1"/>
  <c r="AK185" i="1"/>
  <c r="AL185" i="1"/>
  <c r="AQ185" i="1"/>
  <c r="AR185" i="1"/>
  <c r="AS185" i="1"/>
  <c r="AT185" i="1"/>
  <c r="AU185" i="1"/>
  <c r="AV185" i="1"/>
  <c r="AW185" i="1"/>
  <c r="AX185" i="1"/>
  <c r="AZ185" i="1"/>
  <c r="AC185" i="1"/>
  <c r="BG185" i="1"/>
  <c r="Z185" i="1"/>
  <c r="BF185" i="1"/>
  <c r="AA185" i="1"/>
  <c r="BE185" i="1"/>
  <c r="BC185" i="1"/>
  <c r="BD185" i="1"/>
  <c r="Q185" i="1"/>
  <c r="R185" i="1" s="1"/>
  <c r="AB185" i="1"/>
  <c r="BB185" i="1"/>
  <c r="BA188" i="1" l="1"/>
  <c r="AN185" i="1"/>
  <c r="BA186" i="1"/>
  <c r="BA187" i="1"/>
  <c r="AN188" i="1"/>
  <c r="AO185" i="1"/>
  <c r="AO187" i="1"/>
  <c r="AN187" i="1"/>
  <c r="AO188" i="1"/>
  <c r="AN186" i="1"/>
  <c r="B211" i="28"/>
  <c r="L211" i="28"/>
  <c r="G211" i="28"/>
  <c r="K212" i="28"/>
  <c r="K211" i="28"/>
  <c r="J212" i="28"/>
  <c r="H211" i="28"/>
  <c r="G212" i="28"/>
  <c r="F212" i="28"/>
  <c r="E212" i="28"/>
  <c r="I189" i="21"/>
  <c r="J213" i="28"/>
  <c r="J214" i="28"/>
  <c r="J211" i="28"/>
  <c r="H212" i="28"/>
  <c r="F189" i="23"/>
  <c r="H213" i="28"/>
  <c r="H214" i="28"/>
  <c r="J189" i="22"/>
  <c r="K213" i="28"/>
  <c r="K214" i="28"/>
  <c r="F213" i="28"/>
  <c r="F214" i="28"/>
  <c r="F211" i="28"/>
  <c r="O189" i="19"/>
  <c r="E213" i="28"/>
  <c r="E214" i="28"/>
  <c r="H186" i="23"/>
  <c r="G213" i="28"/>
  <c r="G214" i="28"/>
  <c r="E211" i="28"/>
  <c r="D188" i="21"/>
  <c r="D212" i="28"/>
  <c r="D213" i="28"/>
  <c r="D214" i="28"/>
  <c r="D211" i="28"/>
  <c r="L212" i="28"/>
  <c r="B212" i="28"/>
  <c r="L213" i="28"/>
  <c r="L214" i="28"/>
  <c r="B213" i="28"/>
  <c r="B214" i="28"/>
  <c r="D188" i="23"/>
  <c r="F186" i="23"/>
  <c r="O188" i="19"/>
  <c r="F188" i="23"/>
  <c r="H187" i="22"/>
  <c r="G188" i="22"/>
  <c r="F188" i="22"/>
  <c r="D189" i="21"/>
  <c r="D190" i="22"/>
  <c r="D190" i="21"/>
  <c r="B189" i="23"/>
  <c r="G187" i="22"/>
  <c r="H189" i="23"/>
  <c r="J190" i="22"/>
  <c r="J190" i="21"/>
  <c r="G189" i="23"/>
  <c r="I190" i="22"/>
  <c r="I190" i="21"/>
  <c r="F189" i="21"/>
  <c r="K189" i="22"/>
  <c r="K190" i="21"/>
  <c r="K190" i="22"/>
  <c r="E189" i="23"/>
  <c r="G190" i="22"/>
  <c r="G190" i="21"/>
  <c r="K187" i="21"/>
  <c r="B187" i="21"/>
  <c r="G188" i="21"/>
  <c r="D189" i="23"/>
  <c r="F190" i="21"/>
  <c r="F190" i="22"/>
  <c r="D189" i="22"/>
  <c r="B189" i="22"/>
  <c r="B190" i="22"/>
  <c r="B190" i="21"/>
  <c r="N189" i="19"/>
  <c r="H190" i="21"/>
  <c r="H190" i="22"/>
  <c r="G189" i="22"/>
  <c r="E189" i="22"/>
  <c r="E190" i="22"/>
  <c r="E190" i="21"/>
  <c r="I189" i="23"/>
  <c r="K188" i="22"/>
  <c r="B188" i="22"/>
  <c r="B187" i="23"/>
  <c r="M188" i="19"/>
  <c r="E188" i="23"/>
  <c r="J189" i="21"/>
  <c r="H189" i="21"/>
  <c r="I189" i="22"/>
  <c r="J188" i="21"/>
  <c r="G189" i="21"/>
  <c r="H189" i="22"/>
  <c r="M189" i="19"/>
  <c r="E189" i="21"/>
  <c r="F189" i="22"/>
  <c r="G187" i="21"/>
  <c r="E187" i="22"/>
  <c r="K189" i="21"/>
  <c r="B189" i="21"/>
  <c r="H187" i="23"/>
  <c r="J187" i="21"/>
  <c r="I188" i="21"/>
  <c r="J188" i="22"/>
  <c r="I188" i="23"/>
  <c r="I187" i="21"/>
  <c r="H188" i="21"/>
  <c r="I188" i="22"/>
  <c r="H188" i="23"/>
  <c r="H188" i="22"/>
  <c r="G188" i="23"/>
  <c r="K188" i="21"/>
  <c r="B188" i="21"/>
  <c r="D188" i="22"/>
  <c r="B188" i="23"/>
  <c r="F187" i="23"/>
  <c r="N188" i="19"/>
  <c r="F188" i="21"/>
  <c r="F187" i="21"/>
  <c r="E188" i="21"/>
  <c r="E188" i="22"/>
  <c r="K187" i="22"/>
  <c r="B187" i="22"/>
  <c r="N187" i="19"/>
  <c r="J187" i="22"/>
  <c r="I187" i="23"/>
  <c r="E187" i="21"/>
  <c r="F187" i="22"/>
  <c r="E187" i="23"/>
  <c r="I186" i="23"/>
  <c r="D187" i="21"/>
  <c r="D187" i="23"/>
  <c r="D187" i="22"/>
  <c r="O187" i="19"/>
  <c r="M187" i="19"/>
  <c r="H187" i="21"/>
  <c r="I187" i="22"/>
  <c r="G187" i="23"/>
  <c r="AO186" i="1"/>
  <c r="O186" i="19"/>
  <c r="M186" i="19"/>
  <c r="E186" i="23"/>
  <c r="D186" i="23"/>
  <c r="B186" i="23"/>
  <c r="N186" i="19"/>
  <c r="G186" i="23"/>
  <c r="BA185" i="1"/>
  <c r="B185" i="19"/>
  <c r="D185" i="19"/>
  <c r="D186" i="22" s="1"/>
  <c r="E185" i="19"/>
  <c r="E210" i="28" s="1"/>
  <c r="F185" i="19"/>
  <c r="F186" i="22" s="1"/>
  <c r="G185" i="19"/>
  <c r="G186" i="22" s="1"/>
  <c r="H185" i="19"/>
  <c r="H210" i="28" s="1"/>
  <c r="J185" i="19"/>
  <c r="I186" i="22" s="1"/>
  <c r="K185" i="19"/>
  <c r="K210" i="28" s="1"/>
  <c r="L185" i="19"/>
  <c r="K186" i="21" s="1"/>
  <c r="AE184" i="1"/>
  <c r="AF184" i="1"/>
  <c r="AO184" i="1" s="1"/>
  <c r="AG184" i="1"/>
  <c r="AH184" i="1"/>
  <c r="AI184" i="1"/>
  <c r="AJ184" i="1"/>
  <c r="AK184" i="1"/>
  <c r="AL184" i="1"/>
  <c r="AQ184" i="1"/>
  <c r="AR184" i="1"/>
  <c r="AS184" i="1"/>
  <c r="AT184" i="1"/>
  <c r="AU184" i="1"/>
  <c r="AV184" i="1"/>
  <c r="AW184" i="1"/>
  <c r="AX184" i="1"/>
  <c r="AZ184" i="1"/>
  <c r="AC184" i="1"/>
  <c r="BG184" i="1"/>
  <c r="Z184" i="1"/>
  <c r="BF184" i="1"/>
  <c r="AA184" i="1"/>
  <c r="BE184" i="1"/>
  <c r="BC184" i="1"/>
  <c r="BD184" i="1"/>
  <c r="Q184" i="1"/>
  <c r="R184" i="1" s="1"/>
  <c r="AB184" i="1"/>
  <c r="BB184" i="1"/>
  <c r="B184" i="19"/>
  <c r="D184" i="19"/>
  <c r="E184" i="19"/>
  <c r="F184" i="19"/>
  <c r="G184" i="19"/>
  <c r="H184" i="19"/>
  <c r="J184" i="19"/>
  <c r="K184" i="19"/>
  <c r="L184" i="19"/>
  <c r="AE183" i="1"/>
  <c r="AF183" i="1"/>
  <c r="AG183" i="1"/>
  <c r="AH183" i="1"/>
  <c r="AI183" i="1"/>
  <c r="AJ183" i="1"/>
  <c r="AK183" i="1"/>
  <c r="AL183" i="1"/>
  <c r="AQ183" i="1"/>
  <c r="AR183" i="1"/>
  <c r="AS183" i="1"/>
  <c r="AT183" i="1"/>
  <c r="AU183" i="1"/>
  <c r="AV183" i="1"/>
  <c r="AW183" i="1"/>
  <c r="AX183" i="1"/>
  <c r="AZ183" i="1"/>
  <c r="AC183" i="1"/>
  <c r="BG183" i="1"/>
  <c r="Z183" i="1"/>
  <c r="BF183" i="1"/>
  <c r="AA183" i="1"/>
  <c r="BE183" i="1"/>
  <c r="BC183" i="1"/>
  <c r="BD183" i="1"/>
  <c r="Q183" i="1"/>
  <c r="R183" i="1" s="1"/>
  <c r="AB183" i="1"/>
  <c r="BB183" i="1"/>
  <c r="B183" i="19"/>
  <c r="D183" i="19"/>
  <c r="E183" i="19"/>
  <c r="F183" i="19"/>
  <c r="G183" i="19"/>
  <c r="H183" i="19"/>
  <c r="J183" i="19"/>
  <c r="K183" i="19"/>
  <c r="L183" i="19"/>
  <c r="AE182" i="1"/>
  <c r="AF182" i="1"/>
  <c r="AG182" i="1"/>
  <c r="AH182" i="1"/>
  <c r="AI182" i="1"/>
  <c r="AJ182" i="1"/>
  <c r="AK182" i="1"/>
  <c r="AL182" i="1"/>
  <c r="AQ182" i="1"/>
  <c r="AR182" i="1"/>
  <c r="AS182" i="1"/>
  <c r="AT182" i="1"/>
  <c r="AU182" i="1"/>
  <c r="AV182" i="1"/>
  <c r="AW182" i="1"/>
  <c r="AX182" i="1"/>
  <c r="AZ182" i="1"/>
  <c r="AC182" i="1"/>
  <c r="BG182" i="1"/>
  <c r="Z182" i="1"/>
  <c r="BF182" i="1"/>
  <c r="AA182" i="1"/>
  <c r="BE182" i="1"/>
  <c r="BC182" i="1"/>
  <c r="BD182" i="1"/>
  <c r="Q182" i="1"/>
  <c r="R182" i="1" s="1"/>
  <c r="AB182" i="1"/>
  <c r="BB182" i="1"/>
  <c r="B182" i="19"/>
  <c r="D182" i="19"/>
  <c r="E182" i="19"/>
  <c r="F182" i="19"/>
  <c r="G182" i="19"/>
  <c r="H182" i="19"/>
  <c r="J182" i="19"/>
  <c r="K182" i="19"/>
  <c r="L182" i="19"/>
  <c r="AE181" i="1"/>
  <c r="AF181" i="1"/>
  <c r="AO181" i="1" s="1"/>
  <c r="AG181" i="1"/>
  <c r="AH181" i="1"/>
  <c r="AI181" i="1"/>
  <c r="AJ181" i="1"/>
  <c r="AK181" i="1"/>
  <c r="AL181" i="1"/>
  <c r="AQ181" i="1"/>
  <c r="AR181" i="1"/>
  <c r="AS181" i="1"/>
  <c r="AT181" i="1"/>
  <c r="AU181" i="1"/>
  <c r="AV181" i="1"/>
  <c r="AW181" i="1"/>
  <c r="AX181" i="1"/>
  <c r="AZ181" i="1"/>
  <c r="AC181" i="1"/>
  <c r="BG181" i="1"/>
  <c r="Z181" i="1"/>
  <c r="BF181" i="1"/>
  <c r="AA181" i="1"/>
  <c r="BE181" i="1"/>
  <c r="BC181" i="1"/>
  <c r="BD181" i="1"/>
  <c r="Q181" i="1"/>
  <c r="R181" i="1" s="1"/>
  <c r="AB181" i="1"/>
  <c r="BB181" i="1"/>
  <c r="B181" i="19"/>
  <c r="D181" i="19"/>
  <c r="E181" i="19"/>
  <c r="F181" i="19"/>
  <c r="G181" i="19"/>
  <c r="H181" i="19"/>
  <c r="J181" i="19"/>
  <c r="K181" i="19"/>
  <c r="L181" i="19"/>
  <c r="AE180" i="1"/>
  <c r="AF180" i="1"/>
  <c r="AG180" i="1"/>
  <c r="AH180" i="1"/>
  <c r="AI180" i="1"/>
  <c r="AJ180" i="1"/>
  <c r="AK180" i="1"/>
  <c r="AL180" i="1"/>
  <c r="AQ180" i="1"/>
  <c r="AR180" i="1"/>
  <c r="AS180" i="1"/>
  <c r="AT180" i="1"/>
  <c r="AU180" i="1"/>
  <c r="AV180" i="1"/>
  <c r="AW180" i="1"/>
  <c r="AX180" i="1"/>
  <c r="AZ180" i="1"/>
  <c r="AC180" i="1"/>
  <c r="BG180" i="1"/>
  <c r="Z180" i="1"/>
  <c r="BF180" i="1"/>
  <c r="AA180" i="1"/>
  <c r="BE180" i="1"/>
  <c r="BC180" i="1"/>
  <c r="BD180" i="1"/>
  <c r="Q180" i="1"/>
  <c r="R180" i="1" s="1"/>
  <c r="AB180" i="1"/>
  <c r="BB180" i="1"/>
  <c r="B186" i="22" l="1"/>
  <c r="M211" i="28"/>
  <c r="M213" i="28"/>
  <c r="M214" i="28"/>
  <c r="M212" i="28"/>
  <c r="BA181" i="1"/>
  <c r="BA184" i="1"/>
  <c r="BA183" i="1"/>
  <c r="G205" i="28"/>
  <c r="AN181" i="1"/>
  <c r="BA182" i="1"/>
  <c r="AO183" i="1"/>
  <c r="E217" i="28"/>
  <c r="K217" i="28"/>
  <c r="H217" i="28"/>
  <c r="D210" i="28"/>
  <c r="G210" i="28"/>
  <c r="G217" i="28" s="1"/>
  <c r="L210" i="28"/>
  <c r="L217" i="28" s="1"/>
  <c r="B210" i="28"/>
  <c r="B217" i="28" s="1"/>
  <c r="B186" i="21"/>
  <c r="F210" i="28"/>
  <c r="F217" i="28" s="1"/>
  <c r="J210" i="28"/>
  <c r="J217" i="28" s="1"/>
  <c r="K185" i="21"/>
  <c r="H185" i="23"/>
  <c r="I185" i="23"/>
  <c r="G184" i="23"/>
  <c r="K184" i="22"/>
  <c r="I183" i="22"/>
  <c r="E207" i="28"/>
  <c r="B184" i="21"/>
  <c r="K186" i="22"/>
  <c r="B184" i="23"/>
  <c r="J186" i="21"/>
  <c r="J186" i="22"/>
  <c r="H181" i="23"/>
  <c r="K207" i="28"/>
  <c r="N185" i="19"/>
  <c r="H186" i="22"/>
  <c r="H186" i="21"/>
  <c r="J184" i="21"/>
  <c r="D185" i="23"/>
  <c r="B185" i="23"/>
  <c r="E208" i="28"/>
  <c r="F184" i="23"/>
  <c r="D208" i="28"/>
  <c r="E186" i="22"/>
  <c r="M184" i="19"/>
  <c r="H184" i="23"/>
  <c r="L208" i="28"/>
  <c r="B208" i="28"/>
  <c r="G186" i="21"/>
  <c r="F186" i="21"/>
  <c r="I184" i="23"/>
  <c r="F184" i="21"/>
  <c r="K208" i="28"/>
  <c r="J185" i="22"/>
  <c r="D186" i="21"/>
  <c r="D184" i="22"/>
  <c r="B184" i="22"/>
  <c r="M185" i="19"/>
  <c r="G185" i="23"/>
  <c r="E186" i="21"/>
  <c r="I186" i="21"/>
  <c r="I185" i="21"/>
  <c r="E185" i="23"/>
  <c r="F208" i="28"/>
  <c r="I185" i="22"/>
  <c r="F185" i="21"/>
  <c r="G185" i="22"/>
  <c r="J184" i="22"/>
  <c r="E185" i="21"/>
  <c r="F185" i="22"/>
  <c r="G183" i="21"/>
  <c r="O183" i="19"/>
  <c r="D207" i="28"/>
  <c r="I184" i="22"/>
  <c r="J207" i="28"/>
  <c r="D185" i="21"/>
  <c r="E185" i="22"/>
  <c r="H185" i="21"/>
  <c r="H208" i="28"/>
  <c r="H184" i="21"/>
  <c r="J208" i="28"/>
  <c r="H185" i="22"/>
  <c r="D182" i="23"/>
  <c r="H184" i="22"/>
  <c r="H207" i="28"/>
  <c r="B185" i="21"/>
  <c r="D185" i="22"/>
  <c r="O185" i="19"/>
  <c r="J185" i="21"/>
  <c r="K185" i="22"/>
  <c r="B185" i="22"/>
  <c r="I184" i="21"/>
  <c r="G185" i="21"/>
  <c r="F185" i="23"/>
  <c r="G208" i="28"/>
  <c r="AN184" i="1"/>
  <c r="D181" i="23"/>
  <c r="M183" i="19"/>
  <c r="D182" i="22"/>
  <c r="G207" i="28"/>
  <c r="L206" i="28"/>
  <c r="B206" i="28"/>
  <c r="N184" i="19"/>
  <c r="E184" i="21"/>
  <c r="F184" i="22"/>
  <c r="E184" i="23"/>
  <c r="F207" i="28"/>
  <c r="J183" i="22"/>
  <c r="D184" i="21"/>
  <c r="E184" i="22"/>
  <c r="D184" i="23"/>
  <c r="G184" i="21"/>
  <c r="G184" i="22"/>
  <c r="N182" i="19"/>
  <c r="K184" i="21"/>
  <c r="N183" i="19"/>
  <c r="O184" i="19"/>
  <c r="L207" i="28"/>
  <c r="B207" i="28"/>
  <c r="AN183" i="1"/>
  <c r="E206" i="28"/>
  <c r="D206" i="28"/>
  <c r="I183" i="21"/>
  <c r="H183" i="22"/>
  <c r="E205" i="28"/>
  <c r="G183" i="23"/>
  <c r="K206" i="28"/>
  <c r="F206" i="28"/>
  <c r="J206" i="28"/>
  <c r="H183" i="21"/>
  <c r="H183" i="23"/>
  <c r="BA180" i="1"/>
  <c r="E182" i="21"/>
  <c r="AO182" i="1"/>
  <c r="F183" i="21"/>
  <c r="G183" i="22"/>
  <c r="F183" i="23"/>
  <c r="H206" i="28"/>
  <c r="E183" i="21"/>
  <c r="F183" i="22"/>
  <c r="E183" i="23"/>
  <c r="G206" i="28"/>
  <c r="E182" i="23"/>
  <c r="H205" i="28"/>
  <c r="D183" i="21"/>
  <c r="E183" i="22"/>
  <c r="D183" i="23"/>
  <c r="L205" i="28"/>
  <c r="B182" i="22"/>
  <c r="K183" i="21"/>
  <c r="B183" i="21"/>
  <c r="D183" i="22"/>
  <c r="B183" i="23"/>
  <c r="G181" i="23"/>
  <c r="K205" i="28"/>
  <c r="D182" i="21"/>
  <c r="J183" i="21"/>
  <c r="K183" i="22"/>
  <c r="B183" i="22"/>
  <c r="J205" i="28"/>
  <c r="E182" i="22"/>
  <c r="I183" i="23"/>
  <c r="AN182" i="1"/>
  <c r="K182" i="22"/>
  <c r="J182" i="22"/>
  <c r="I182" i="23"/>
  <c r="F205" i="28"/>
  <c r="M182" i="19"/>
  <c r="H182" i="21"/>
  <c r="I182" i="22"/>
  <c r="H182" i="23"/>
  <c r="G182" i="21"/>
  <c r="H182" i="22"/>
  <c r="G182" i="23"/>
  <c r="D205" i="28"/>
  <c r="K182" i="21"/>
  <c r="B182" i="23"/>
  <c r="J182" i="21"/>
  <c r="I182" i="21"/>
  <c r="O181" i="19"/>
  <c r="O182" i="19"/>
  <c r="F182" i="21"/>
  <c r="G182" i="22"/>
  <c r="F182" i="23"/>
  <c r="B205" i="28"/>
  <c r="B182" i="21"/>
  <c r="F182" i="22"/>
  <c r="N181" i="19"/>
  <c r="M181" i="19"/>
  <c r="I181" i="23"/>
  <c r="B181" i="23"/>
  <c r="AO180" i="1"/>
  <c r="F181" i="23"/>
  <c r="E181" i="23"/>
  <c r="AN180" i="1"/>
  <c r="B180" i="19"/>
  <c r="D180" i="19"/>
  <c r="D204" i="28" s="1"/>
  <c r="E180" i="19"/>
  <c r="F180" i="19"/>
  <c r="F204" i="28" s="1"/>
  <c r="G180" i="19"/>
  <c r="H180" i="19"/>
  <c r="J180" i="19"/>
  <c r="K180" i="19"/>
  <c r="L180" i="19"/>
  <c r="AE179" i="1"/>
  <c r="AF179" i="1"/>
  <c r="AG179" i="1"/>
  <c r="AH179" i="1"/>
  <c r="AI179" i="1"/>
  <c r="AJ179" i="1"/>
  <c r="AK179" i="1"/>
  <c r="AL179" i="1"/>
  <c r="AQ179" i="1"/>
  <c r="AR179" i="1"/>
  <c r="AS179" i="1"/>
  <c r="AT179" i="1"/>
  <c r="AU179" i="1"/>
  <c r="AV179" i="1"/>
  <c r="AW179" i="1"/>
  <c r="AX179" i="1"/>
  <c r="AZ179" i="1"/>
  <c r="AC179" i="1"/>
  <c r="BG179" i="1"/>
  <c r="Z179" i="1"/>
  <c r="BF179" i="1"/>
  <c r="AA179" i="1"/>
  <c r="BE179" i="1"/>
  <c r="BC179" i="1"/>
  <c r="BD179" i="1"/>
  <c r="Q179" i="1"/>
  <c r="R179" i="1" s="1"/>
  <c r="AB179" i="1"/>
  <c r="BB179" i="1"/>
  <c r="M207" i="28" l="1"/>
  <c r="M205" i="28"/>
  <c r="M210" i="28"/>
  <c r="M208" i="28"/>
  <c r="M206" i="28"/>
  <c r="BA179" i="1"/>
  <c r="D217" i="28"/>
  <c r="M217" i="28" s="1"/>
  <c r="L204" i="28"/>
  <c r="K204" i="28"/>
  <c r="J204" i="28"/>
  <c r="F180" i="23"/>
  <c r="B181" i="22"/>
  <c r="B204" i="28"/>
  <c r="M204" i="28" s="1"/>
  <c r="G181" i="21"/>
  <c r="D180" i="23"/>
  <c r="E181" i="22"/>
  <c r="E204" i="28"/>
  <c r="G204" i="28"/>
  <c r="H204" i="28"/>
  <c r="H181" i="21"/>
  <c r="I180" i="23"/>
  <c r="E181" i="21"/>
  <c r="H181" i="22"/>
  <c r="I181" i="22"/>
  <c r="I181" i="21"/>
  <c r="F181" i="22"/>
  <c r="K181" i="22"/>
  <c r="B181" i="21"/>
  <c r="AO179" i="1"/>
  <c r="G181" i="22"/>
  <c r="K181" i="21"/>
  <c r="O180" i="19"/>
  <c r="G180" i="23"/>
  <c r="D181" i="21"/>
  <c r="D181" i="22"/>
  <c r="F181" i="21"/>
  <c r="H180" i="23"/>
  <c r="J181" i="22"/>
  <c r="J181" i="21"/>
  <c r="B180" i="23"/>
  <c r="E180" i="23"/>
  <c r="M180" i="19"/>
  <c r="N180" i="19"/>
  <c r="AN179" i="1"/>
  <c r="B179" i="19"/>
  <c r="D179" i="19"/>
  <c r="D203" i="28" s="1"/>
  <c r="E179" i="19"/>
  <c r="E180" i="22" s="1"/>
  <c r="F179" i="19"/>
  <c r="F203" i="28" s="1"/>
  <c r="G179" i="19"/>
  <c r="G203" i="28" s="1"/>
  <c r="H179" i="19"/>
  <c r="J179" i="19"/>
  <c r="J203" i="28" s="1"/>
  <c r="K179" i="19"/>
  <c r="K203" i="28" s="1"/>
  <c r="L179" i="19"/>
  <c r="AE178" i="1"/>
  <c r="AF178" i="1"/>
  <c r="AO178" i="1" s="1"/>
  <c r="AG178" i="1"/>
  <c r="AH178" i="1"/>
  <c r="AI178" i="1"/>
  <c r="AJ178" i="1"/>
  <c r="AK178" i="1"/>
  <c r="AL178" i="1"/>
  <c r="AQ178" i="1"/>
  <c r="AR178" i="1"/>
  <c r="AS178" i="1"/>
  <c r="AT178" i="1"/>
  <c r="AU178" i="1"/>
  <c r="AV178" i="1"/>
  <c r="AW178" i="1"/>
  <c r="AX178" i="1"/>
  <c r="AZ178" i="1"/>
  <c r="AC178" i="1"/>
  <c r="BG178" i="1"/>
  <c r="Z178" i="1"/>
  <c r="BF178" i="1"/>
  <c r="AA178" i="1"/>
  <c r="BE178" i="1"/>
  <c r="BC178" i="1"/>
  <c r="BD178" i="1"/>
  <c r="Q178" i="1"/>
  <c r="R178" i="1" s="1"/>
  <c r="AB178" i="1"/>
  <c r="BB178" i="1"/>
  <c r="Q177" i="1"/>
  <c r="R177" i="1" s="1"/>
  <c r="Z177" i="1"/>
  <c r="AA177" i="1"/>
  <c r="AB177" i="1"/>
  <c r="AC177" i="1"/>
  <c r="AE177" i="1"/>
  <c r="AF177" i="1"/>
  <c r="AG177" i="1"/>
  <c r="AH177" i="1"/>
  <c r="AI177" i="1"/>
  <c r="AJ177" i="1"/>
  <c r="AK177" i="1"/>
  <c r="AL177" i="1"/>
  <c r="B203" i="28" l="1"/>
  <c r="M203" i="28" s="1"/>
  <c r="BA178" i="1"/>
  <c r="B180" i="21"/>
  <c r="D180" i="21"/>
  <c r="K180" i="21"/>
  <c r="B180" i="22"/>
  <c r="H203" i="28"/>
  <c r="F180" i="21"/>
  <c r="E180" i="21"/>
  <c r="E203" i="28"/>
  <c r="L203" i="28"/>
  <c r="H179" i="23"/>
  <c r="D179" i="23"/>
  <c r="AN178" i="1"/>
  <c r="K180" i="22"/>
  <c r="D180" i="22"/>
  <c r="O179" i="19"/>
  <c r="I180" i="21"/>
  <c r="I180" i="22"/>
  <c r="N179" i="19"/>
  <c r="H180" i="22"/>
  <c r="H180" i="21"/>
  <c r="J180" i="21"/>
  <c r="E179" i="23"/>
  <c r="G180" i="21"/>
  <c r="G180" i="22"/>
  <c r="J180" i="22"/>
  <c r="I179" i="23"/>
  <c r="F180" i="22"/>
  <c r="B179" i="23"/>
  <c r="G179" i="23"/>
  <c r="F179" i="23"/>
  <c r="M179" i="19"/>
  <c r="B178" i="19"/>
  <c r="D178" i="19"/>
  <c r="D202" i="28" s="1"/>
  <c r="E178" i="19"/>
  <c r="E179" i="22" s="1"/>
  <c r="F178" i="19"/>
  <c r="F179" i="22" s="1"/>
  <c r="G178" i="19"/>
  <c r="G202" i="28" s="1"/>
  <c r="G209" i="28" s="1"/>
  <c r="H178" i="19"/>
  <c r="H179" i="21" s="1"/>
  <c r="J178" i="19"/>
  <c r="J202" i="28" s="1"/>
  <c r="J209" i="28" s="1"/>
  <c r="K178" i="19"/>
  <c r="J179" i="21" s="1"/>
  <c r="L178" i="19"/>
  <c r="K179" i="22" s="1"/>
  <c r="BA177" i="1"/>
  <c r="AQ177" i="1"/>
  <c r="AR177" i="1"/>
  <c r="AS177" i="1"/>
  <c r="AT177" i="1"/>
  <c r="AU177" i="1"/>
  <c r="AV177" i="1"/>
  <c r="AW177" i="1"/>
  <c r="AX177" i="1"/>
  <c r="AZ177" i="1"/>
  <c r="BG177" i="1"/>
  <c r="BF177" i="1"/>
  <c r="BE177" i="1"/>
  <c r="BC177" i="1"/>
  <c r="BD177" i="1"/>
  <c r="BB177" i="1"/>
  <c r="B177" i="19"/>
  <c r="D177" i="19"/>
  <c r="E177" i="19"/>
  <c r="F177" i="19"/>
  <c r="G177" i="19"/>
  <c r="H177" i="19"/>
  <c r="J177" i="19"/>
  <c r="K177" i="19"/>
  <c r="L177" i="19"/>
  <c r="AE176" i="1"/>
  <c r="AF176" i="1"/>
  <c r="AG176" i="1"/>
  <c r="AH176" i="1"/>
  <c r="AI176" i="1"/>
  <c r="AJ176" i="1"/>
  <c r="AK176" i="1"/>
  <c r="AL176" i="1"/>
  <c r="AQ176" i="1"/>
  <c r="AR176" i="1"/>
  <c r="AS176" i="1"/>
  <c r="AT176" i="1"/>
  <c r="AU176" i="1"/>
  <c r="AV176" i="1"/>
  <c r="AW176" i="1"/>
  <c r="AX176" i="1"/>
  <c r="AZ176" i="1"/>
  <c r="AC176" i="1"/>
  <c r="BG176" i="1"/>
  <c r="Z176" i="1"/>
  <c r="BF176" i="1"/>
  <c r="AA176" i="1"/>
  <c r="BE176" i="1"/>
  <c r="BC176" i="1"/>
  <c r="BD176" i="1"/>
  <c r="Q176" i="1"/>
  <c r="R176" i="1" s="1"/>
  <c r="AB176" i="1"/>
  <c r="BB176" i="1"/>
  <c r="B179" i="21" l="1"/>
  <c r="AN176" i="1"/>
  <c r="E178" i="21"/>
  <c r="L202" i="28"/>
  <c r="L209" i="28" s="1"/>
  <c r="K202" i="28"/>
  <c r="K209" i="28" s="1"/>
  <c r="D209" i="28"/>
  <c r="I179" i="22"/>
  <c r="E202" i="28"/>
  <c r="E209" i="28" s="1"/>
  <c r="H202" i="28"/>
  <c r="H209" i="28" s="1"/>
  <c r="F202" i="28"/>
  <c r="F209" i="28" s="1"/>
  <c r="B202" i="28"/>
  <c r="B209" i="28" s="1"/>
  <c r="AO176" i="1"/>
  <c r="H179" i="22"/>
  <c r="I177" i="23"/>
  <c r="F179" i="21"/>
  <c r="D177" i="23"/>
  <c r="G200" i="28"/>
  <c r="B177" i="23"/>
  <c r="L200" i="28"/>
  <c r="K179" i="21"/>
  <c r="G177" i="23"/>
  <c r="J178" i="21"/>
  <c r="E179" i="21"/>
  <c r="G179" i="21"/>
  <c r="B200" i="28"/>
  <c r="O178" i="19"/>
  <c r="J179" i="22"/>
  <c r="B179" i="22"/>
  <c r="D200" i="28"/>
  <c r="D179" i="22"/>
  <c r="D179" i="21"/>
  <c r="H177" i="23"/>
  <c r="N178" i="19"/>
  <c r="G179" i="22"/>
  <c r="I179" i="21"/>
  <c r="D178" i="23"/>
  <c r="F200" i="28"/>
  <c r="J178" i="22"/>
  <c r="F178" i="22"/>
  <c r="K200" i="28"/>
  <c r="I178" i="23"/>
  <c r="N177" i="19"/>
  <c r="H178" i="21"/>
  <c r="I178" i="22"/>
  <c r="H178" i="23"/>
  <c r="J200" i="28"/>
  <c r="G178" i="21"/>
  <c r="H178" i="22"/>
  <c r="G178" i="23"/>
  <c r="H200" i="28"/>
  <c r="I178" i="21"/>
  <c r="M178" i="19"/>
  <c r="F178" i="21"/>
  <c r="G178" i="22"/>
  <c r="F178" i="23"/>
  <c r="D178" i="21"/>
  <c r="E178" i="22"/>
  <c r="E200" i="28"/>
  <c r="E178" i="23"/>
  <c r="K178" i="21"/>
  <c r="B178" i="21"/>
  <c r="D178" i="22"/>
  <c r="B178" i="23"/>
  <c r="K178" i="22"/>
  <c r="B178" i="22"/>
  <c r="AN177" i="1"/>
  <c r="AO177" i="1"/>
  <c r="M177" i="19"/>
  <c r="F177" i="23"/>
  <c r="O177" i="19"/>
  <c r="E177" i="23"/>
  <c r="BA176" i="1"/>
  <c r="M209" i="28" l="1"/>
  <c r="M200" i="28"/>
  <c r="M202" i="28"/>
  <c r="B176" i="19"/>
  <c r="D176" i="19"/>
  <c r="E176" i="19"/>
  <c r="F176" i="19"/>
  <c r="G176" i="19"/>
  <c r="H176" i="19"/>
  <c r="J176" i="19"/>
  <c r="K176" i="19"/>
  <c r="L176" i="19"/>
  <c r="AE175" i="1"/>
  <c r="AF175" i="1"/>
  <c r="AG175" i="1"/>
  <c r="AH175" i="1"/>
  <c r="AI175" i="1"/>
  <c r="AJ175" i="1"/>
  <c r="AK175" i="1"/>
  <c r="AL175" i="1"/>
  <c r="AQ175" i="1"/>
  <c r="AR175" i="1"/>
  <c r="AS175" i="1"/>
  <c r="AT175" i="1"/>
  <c r="AU175" i="1"/>
  <c r="AV175" i="1"/>
  <c r="AW175" i="1"/>
  <c r="AX175" i="1"/>
  <c r="AZ175" i="1"/>
  <c r="AC175" i="1"/>
  <c r="BG175" i="1"/>
  <c r="Z175" i="1"/>
  <c r="BF175" i="1"/>
  <c r="AA175" i="1"/>
  <c r="BE175" i="1"/>
  <c r="BC175" i="1"/>
  <c r="BD175" i="1"/>
  <c r="Q175" i="1"/>
  <c r="R175" i="1" s="1"/>
  <c r="AB175" i="1"/>
  <c r="BB175" i="1"/>
  <c r="BA175" i="1" l="1"/>
  <c r="G176" i="23"/>
  <c r="G199" i="28"/>
  <c r="G177" i="22"/>
  <c r="G177" i="21"/>
  <c r="E176" i="23"/>
  <c r="D199" i="28"/>
  <c r="D177" i="22"/>
  <c r="D177" i="21"/>
  <c r="M176" i="19"/>
  <c r="E177" i="21"/>
  <c r="E177" i="22"/>
  <c r="E199" i="28"/>
  <c r="L199" i="28"/>
  <c r="K177" i="22"/>
  <c r="K177" i="21"/>
  <c r="B177" i="21"/>
  <c r="B199" i="28"/>
  <c r="B177" i="22"/>
  <c r="H199" i="28"/>
  <c r="H177" i="22"/>
  <c r="H177" i="21"/>
  <c r="F177" i="21"/>
  <c r="F177" i="22"/>
  <c r="F199" i="28"/>
  <c r="J177" i="21"/>
  <c r="J177" i="22"/>
  <c r="K199" i="28"/>
  <c r="J199" i="28"/>
  <c r="I177" i="21"/>
  <c r="I177" i="22"/>
  <c r="F176" i="23"/>
  <c r="D176" i="23"/>
  <c r="B176" i="23"/>
  <c r="O176" i="19"/>
  <c r="N176" i="19"/>
  <c r="I176" i="23"/>
  <c r="H176" i="23"/>
  <c r="AN175" i="1"/>
  <c r="AO175" i="1"/>
  <c r="M199" i="28" l="1"/>
  <c r="B175" i="19"/>
  <c r="D175" i="19"/>
  <c r="E175" i="19"/>
  <c r="F175" i="19"/>
  <c r="G175" i="19"/>
  <c r="H175" i="19"/>
  <c r="J175" i="19"/>
  <c r="K175" i="19"/>
  <c r="L175" i="19"/>
  <c r="AE174" i="1"/>
  <c r="AF174" i="1"/>
  <c r="AG174" i="1"/>
  <c r="AH174" i="1"/>
  <c r="AI174" i="1"/>
  <c r="AJ174" i="1"/>
  <c r="AK174" i="1"/>
  <c r="AL174" i="1"/>
  <c r="AQ174" i="1"/>
  <c r="AR174" i="1"/>
  <c r="AS174" i="1"/>
  <c r="AT174" i="1"/>
  <c r="AU174" i="1"/>
  <c r="AV174" i="1"/>
  <c r="AW174" i="1"/>
  <c r="AX174" i="1"/>
  <c r="AZ174" i="1"/>
  <c r="AC174" i="1"/>
  <c r="BG174" i="1"/>
  <c r="Z174" i="1"/>
  <c r="BF174" i="1"/>
  <c r="AA174" i="1"/>
  <c r="BE174" i="1"/>
  <c r="BC174" i="1"/>
  <c r="BD174" i="1"/>
  <c r="Q174" i="1"/>
  <c r="R174" i="1" s="1"/>
  <c r="AB174" i="1"/>
  <c r="BB174" i="1"/>
  <c r="Q173" i="1"/>
  <c r="R173" i="1" s="1"/>
  <c r="Z173" i="1"/>
  <c r="AA173" i="1"/>
  <c r="AB173" i="1"/>
  <c r="AC173" i="1"/>
  <c r="AE173" i="1"/>
  <c r="AF173" i="1"/>
  <c r="BA174" i="1" l="1"/>
  <c r="H175" i="23"/>
  <c r="J176" i="21"/>
  <c r="K198" i="28"/>
  <c r="J176" i="22"/>
  <c r="M175" i="19"/>
  <c r="G176" i="22"/>
  <c r="G176" i="21"/>
  <c r="G198" i="28"/>
  <c r="G175" i="23"/>
  <c r="J198" i="28"/>
  <c r="I176" i="22"/>
  <c r="I176" i="21"/>
  <c r="D175" i="23"/>
  <c r="F176" i="21"/>
  <c r="F176" i="22"/>
  <c r="F198" i="28"/>
  <c r="F175" i="23"/>
  <c r="H198" i="28"/>
  <c r="H176" i="22"/>
  <c r="H176" i="21"/>
  <c r="E176" i="21"/>
  <c r="E176" i="22"/>
  <c r="E198" i="28"/>
  <c r="O175" i="19"/>
  <c r="B175" i="23"/>
  <c r="D176" i="22"/>
  <c r="D198" i="28"/>
  <c r="D176" i="21"/>
  <c r="I175" i="23"/>
  <c r="K176" i="21"/>
  <c r="K176" i="22"/>
  <c r="L198" i="28"/>
  <c r="B198" i="28"/>
  <c r="B176" i="21"/>
  <c r="B176" i="22"/>
  <c r="N175" i="19"/>
  <c r="E175" i="23"/>
  <c r="AO174" i="1"/>
  <c r="AN174" i="1"/>
  <c r="M198" i="28" l="1"/>
  <c r="B174" i="19"/>
  <c r="D174" i="19"/>
  <c r="D197" i="28" s="1"/>
  <c r="E174" i="19"/>
  <c r="E197" i="28" s="1"/>
  <c r="F174" i="19"/>
  <c r="F197" i="28" s="1"/>
  <c r="G174" i="19"/>
  <c r="G197" i="28" s="1"/>
  <c r="H174" i="19"/>
  <c r="H197" i="28" s="1"/>
  <c r="J174" i="19"/>
  <c r="J197" i="28" s="1"/>
  <c r="K174" i="19"/>
  <c r="K197" i="28" s="1"/>
  <c r="L174" i="19"/>
  <c r="L197" i="28" s="1"/>
  <c r="BA173" i="1"/>
  <c r="AG173" i="1"/>
  <c r="AH173" i="1"/>
  <c r="AI173" i="1"/>
  <c r="AJ173" i="1"/>
  <c r="AK173" i="1"/>
  <c r="AL173" i="1"/>
  <c r="AO173" i="1"/>
  <c r="AQ173" i="1"/>
  <c r="AR173" i="1"/>
  <c r="AS173" i="1"/>
  <c r="AT173" i="1"/>
  <c r="AU173" i="1"/>
  <c r="AV173" i="1"/>
  <c r="AW173" i="1"/>
  <c r="AX173" i="1"/>
  <c r="AZ173" i="1"/>
  <c r="BG173" i="1"/>
  <c r="BF173" i="1"/>
  <c r="BE173" i="1"/>
  <c r="BC173" i="1"/>
  <c r="BD173" i="1"/>
  <c r="BB173" i="1"/>
  <c r="B197" i="28" l="1"/>
  <c r="M197" i="28" s="1"/>
  <c r="H174" i="23"/>
  <c r="J175" i="22"/>
  <c r="J175" i="21"/>
  <c r="G174" i="23"/>
  <c r="I175" i="22"/>
  <c r="I175" i="21"/>
  <c r="H175" i="21"/>
  <c r="H175" i="22"/>
  <c r="G175" i="21"/>
  <c r="G175" i="22"/>
  <c r="F175" i="22"/>
  <c r="F175" i="21"/>
  <c r="E175" i="22"/>
  <c r="E175" i="21"/>
  <c r="D175" i="22"/>
  <c r="D175" i="21"/>
  <c r="I174" i="23"/>
  <c r="K175" i="22"/>
  <c r="K175" i="21"/>
  <c r="B175" i="22"/>
  <c r="B175" i="21"/>
  <c r="N174" i="19"/>
  <c r="M174" i="19"/>
  <c r="F174" i="23"/>
  <c r="E174" i="23"/>
  <c r="D174" i="23"/>
  <c r="B174" i="23"/>
  <c r="O174" i="19"/>
  <c r="AN173" i="1"/>
  <c r="B173" i="19"/>
  <c r="D173" i="19"/>
  <c r="D196" i="28" s="1"/>
  <c r="E173" i="19"/>
  <c r="E174" i="21" s="1"/>
  <c r="F173" i="19"/>
  <c r="F174" i="22" s="1"/>
  <c r="G173" i="19"/>
  <c r="G196" i="28" s="1"/>
  <c r="H173" i="19"/>
  <c r="J173" i="19"/>
  <c r="K173" i="19"/>
  <c r="K196" i="28" s="1"/>
  <c r="L173" i="19"/>
  <c r="K174" i="21" s="1"/>
  <c r="AE172" i="1"/>
  <c r="AF172" i="1"/>
  <c r="AG172" i="1"/>
  <c r="AH172" i="1"/>
  <c r="AI172" i="1"/>
  <c r="AJ172" i="1"/>
  <c r="AK172" i="1"/>
  <c r="AL172" i="1"/>
  <c r="AQ172" i="1"/>
  <c r="AR172" i="1"/>
  <c r="AS172" i="1"/>
  <c r="AT172" i="1"/>
  <c r="AU172" i="1"/>
  <c r="AV172" i="1"/>
  <c r="AW172" i="1"/>
  <c r="AX172" i="1"/>
  <c r="AZ172" i="1"/>
  <c r="AC172" i="1"/>
  <c r="BG172" i="1"/>
  <c r="Z172" i="1"/>
  <c r="BF172" i="1"/>
  <c r="AA172" i="1"/>
  <c r="BE172" i="1"/>
  <c r="BC172" i="1"/>
  <c r="BD172" i="1"/>
  <c r="Q172" i="1"/>
  <c r="R172" i="1" s="1"/>
  <c r="AB172" i="1"/>
  <c r="BB172" i="1"/>
  <c r="B174" i="21" l="1"/>
  <c r="BA172" i="1"/>
  <c r="AO172" i="1"/>
  <c r="E196" i="28"/>
  <c r="L196" i="28"/>
  <c r="B174" i="22"/>
  <c r="K174" i="22"/>
  <c r="F196" i="28"/>
  <c r="G174" i="22"/>
  <c r="D174" i="22"/>
  <c r="I173" i="23"/>
  <c r="G174" i="21"/>
  <c r="F173" i="23"/>
  <c r="N173" i="19"/>
  <c r="O173" i="19"/>
  <c r="I174" i="21"/>
  <c r="I174" i="22"/>
  <c r="H174" i="21"/>
  <c r="J196" i="28"/>
  <c r="H196" i="28"/>
  <c r="D173" i="23"/>
  <c r="F174" i="21"/>
  <c r="B173" i="23"/>
  <c r="D174" i="21"/>
  <c r="H173" i="23"/>
  <c r="J174" i="22"/>
  <c r="E173" i="23"/>
  <c r="M173" i="19"/>
  <c r="J174" i="21"/>
  <c r="B196" i="28"/>
  <c r="M196" i="28" s="1"/>
  <c r="H174" i="22"/>
  <c r="E174" i="22"/>
  <c r="G173" i="23"/>
  <c r="AN172" i="1"/>
  <c r="B172" i="19"/>
  <c r="D172" i="19"/>
  <c r="E172" i="19"/>
  <c r="F172" i="19"/>
  <c r="F173" i="22" s="1"/>
  <c r="G172" i="19"/>
  <c r="G173" i="21" s="1"/>
  <c r="H172" i="19"/>
  <c r="H173" i="22" s="1"/>
  <c r="J172" i="19"/>
  <c r="J195" i="28" s="1"/>
  <c r="K172" i="19"/>
  <c r="K195" i="28" s="1"/>
  <c r="L172" i="19"/>
  <c r="AE171" i="1"/>
  <c r="AF171" i="1"/>
  <c r="AG171" i="1"/>
  <c r="AH171" i="1"/>
  <c r="AI171" i="1"/>
  <c r="AJ171" i="1"/>
  <c r="AK171" i="1"/>
  <c r="AL171" i="1"/>
  <c r="AQ171" i="1"/>
  <c r="AR171" i="1"/>
  <c r="AS171" i="1"/>
  <c r="AT171" i="1"/>
  <c r="AU171" i="1"/>
  <c r="AV171" i="1"/>
  <c r="AW171" i="1"/>
  <c r="AX171" i="1"/>
  <c r="AZ171" i="1"/>
  <c r="AC171" i="1"/>
  <c r="BG171" i="1"/>
  <c r="Z171" i="1"/>
  <c r="BF171" i="1"/>
  <c r="AA171" i="1"/>
  <c r="BE171" i="1"/>
  <c r="BC171" i="1"/>
  <c r="BD171" i="1"/>
  <c r="Q171" i="1"/>
  <c r="R171" i="1" s="1"/>
  <c r="AB171" i="1"/>
  <c r="BB171" i="1"/>
  <c r="AN171" i="1" l="1"/>
  <c r="BA171" i="1"/>
  <c r="AO171" i="1"/>
  <c r="G195" i="28"/>
  <c r="E173" i="22"/>
  <c r="B172" i="23"/>
  <c r="K173" i="22"/>
  <c r="B173" i="22"/>
  <c r="F195" i="28"/>
  <c r="D173" i="22"/>
  <c r="G172" i="23"/>
  <c r="O172" i="19"/>
  <c r="F172" i="23"/>
  <c r="N172" i="19"/>
  <c r="B195" i="28"/>
  <c r="H195" i="28"/>
  <c r="D173" i="21"/>
  <c r="E172" i="23"/>
  <c r="M172" i="19"/>
  <c r="L195" i="28"/>
  <c r="E195" i="28"/>
  <c r="D172" i="23"/>
  <c r="D195" i="28"/>
  <c r="I173" i="22"/>
  <c r="E173" i="21"/>
  <c r="B173" i="21"/>
  <c r="G173" i="22"/>
  <c r="K173" i="21"/>
  <c r="H173" i="21"/>
  <c r="F173" i="21"/>
  <c r="I173" i="21"/>
  <c r="H172" i="23"/>
  <c r="J173" i="21"/>
  <c r="J173" i="22"/>
  <c r="I172" i="23"/>
  <c r="B171" i="19"/>
  <c r="D171" i="19"/>
  <c r="D172" i="21" s="1"/>
  <c r="E171" i="19"/>
  <c r="E172" i="22" s="1"/>
  <c r="F171" i="19"/>
  <c r="F172" i="21" s="1"/>
  <c r="G171" i="19"/>
  <c r="G194" i="28" s="1"/>
  <c r="H171" i="19"/>
  <c r="H172" i="21" s="1"/>
  <c r="J171" i="19"/>
  <c r="J194" i="28" s="1"/>
  <c r="J201" i="28" s="1"/>
  <c r="K171" i="19"/>
  <c r="J172" i="21" s="1"/>
  <c r="L171" i="19"/>
  <c r="K172" i="21" s="1"/>
  <c r="AE170" i="1"/>
  <c r="AF170" i="1"/>
  <c r="AG170" i="1"/>
  <c r="AH170" i="1"/>
  <c r="AI170" i="1"/>
  <c r="AJ170" i="1"/>
  <c r="AK170" i="1"/>
  <c r="AL170" i="1"/>
  <c r="AQ170" i="1"/>
  <c r="AR170" i="1"/>
  <c r="AS170" i="1"/>
  <c r="AT170" i="1"/>
  <c r="AU170" i="1"/>
  <c r="AV170" i="1"/>
  <c r="AW170" i="1"/>
  <c r="AX170" i="1"/>
  <c r="AZ170" i="1"/>
  <c r="AC170" i="1"/>
  <c r="BG170" i="1"/>
  <c r="Z170" i="1"/>
  <c r="BF170" i="1"/>
  <c r="AA170" i="1"/>
  <c r="BE170" i="1"/>
  <c r="BC170" i="1"/>
  <c r="BD170" i="1"/>
  <c r="Q170" i="1"/>
  <c r="R170" i="1" s="1"/>
  <c r="AB170" i="1"/>
  <c r="BB170" i="1"/>
  <c r="B170" i="19"/>
  <c r="D170" i="19"/>
  <c r="E170" i="19"/>
  <c r="F170" i="19"/>
  <c r="G170" i="19"/>
  <c r="H170" i="19"/>
  <c r="J170" i="19"/>
  <c r="K170" i="19"/>
  <c r="L170" i="19"/>
  <c r="AE169" i="1"/>
  <c r="AF169" i="1"/>
  <c r="AG169" i="1"/>
  <c r="AH169" i="1"/>
  <c r="AI169" i="1"/>
  <c r="AJ169" i="1"/>
  <c r="AK169" i="1"/>
  <c r="AL169" i="1"/>
  <c r="AQ169" i="1"/>
  <c r="AR169" i="1"/>
  <c r="AS169" i="1"/>
  <c r="AT169" i="1"/>
  <c r="AU169" i="1"/>
  <c r="AV169" i="1"/>
  <c r="AW169" i="1"/>
  <c r="AX169" i="1"/>
  <c r="AZ169" i="1"/>
  <c r="AC169" i="1"/>
  <c r="BG169" i="1"/>
  <c r="Z169" i="1"/>
  <c r="BF169" i="1"/>
  <c r="AA169" i="1"/>
  <c r="BE169" i="1"/>
  <c r="BC169" i="1"/>
  <c r="BD169" i="1"/>
  <c r="Q169" i="1"/>
  <c r="R169" i="1" s="1"/>
  <c r="AB169" i="1"/>
  <c r="BB169" i="1"/>
  <c r="B169" i="19"/>
  <c r="D169" i="19"/>
  <c r="E169" i="19"/>
  <c r="F169" i="19"/>
  <c r="G169" i="19"/>
  <c r="H169" i="19"/>
  <c r="J169" i="19"/>
  <c r="K169" i="19"/>
  <c r="L169" i="19"/>
  <c r="AE168" i="1"/>
  <c r="AF168" i="1"/>
  <c r="AO168" i="1" s="1"/>
  <c r="AG168" i="1"/>
  <c r="AH168" i="1"/>
  <c r="AI168" i="1"/>
  <c r="AJ168" i="1"/>
  <c r="AK168" i="1"/>
  <c r="AL168" i="1"/>
  <c r="AQ168" i="1"/>
  <c r="AR168" i="1"/>
  <c r="AS168" i="1"/>
  <c r="AT168" i="1"/>
  <c r="AU168" i="1"/>
  <c r="AV168" i="1"/>
  <c r="AW168" i="1"/>
  <c r="AX168" i="1"/>
  <c r="AZ168" i="1"/>
  <c r="AC168" i="1"/>
  <c r="BG168" i="1"/>
  <c r="Z168" i="1"/>
  <c r="BF168" i="1"/>
  <c r="AA168" i="1"/>
  <c r="BE168" i="1"/>
  <c r="BC168" i="1"/>
  <c r="BD168" i="1"/>
  <c r="Q168" i="1"/>
  <c r="R168" i="1" s="1"/>
  <c r="AB168" i="1"/>
  <c r="BB168" i="1"/>
  <c r="B172" i="22" l="1"/>
  <c r="M195" i="28"/>
  <c r="BA169" i="1"/>
  <c r="G201" i="28"/>
  <c r="N170" i="19"/>
  <c r="O170" i="19"/>
  <c r="N169" i="19"/>
  <c r="O169" i="19"/>
  <c r="M169" i="19"/>
  <c r="B194" i="28"/>
  <c r="B201" i="28" s="1"/>
  <c r="B172" i="21"/>
  <c r="M170" i="19"/>
  <c r="L194" i="28"/>
  <c r="L201" i="28" s="1"/>
  <c r="D194" i="28"/>
  <c r="F194" i="28"/>
  <c r="F201" i="28" s="1"/>
  <c r="K194" i="28"/>
  <c r="K201" i="28" s="1"/>
  <c r="I172" i="21"/>
  <c r="O171" i="19"/>
  <c r="K172" i="22"/>
  <c r="E194" i="28"/>
  <c r="E201" i="28" s="1"/>
  <c r="G172" i="21"/>
  <c r="M171" i="19"/>
  <c r="H172" i="22"/>
  <c r="N171" i="19"/>
  <c r="H194" i="28"/>
  <c r="H201" i="28" s="1"/>
  <c r="D172" i="22"/>
  <c r="G172" i="22"/>
  <c r="I172" i="22"/>
  <c r="F172" i="22"/>
  <c r="D170" i="23"/>
  <c r="J172" i="22"/>
  <c r="K192" i="28"/>
  <c r="D170" i="22"/>
  <c r="E172" i="21"/>
  <c r="E170" i="22"/>
  <c r="H171" i="21"/>
  <c r="J170" i="21"/>
  <c r="AN170" i="1"/>
  <c r="E192" i="28"/>
  <c r="D170" i="21"/>
  <c r="AO170" i="1"/>
  <c r="D192" i="28"/>
  <c r="K170" i="21"/>
  <c r="B170" i="21"/>
  <c r="L192" i="28"/>
  <c r="B192" i="28"/>
  <c r="J171" i="22"/>
  <c r="I171" i="21"/>
  <c r="I171" i="22"/>
  <c r="H192" i="28"/>
  <c r="H171" i="23"/>
  <c r="G192" i="28"/>
  <c r="BA170" i="1"/>
  <c r="F192" i="28"/>
  <c r="AN168" i="1"/>
  <c r="BA168" i="1"/>
  <c r="J170" i="22"/>
  <c r="G171" i="21"/>
  <c r="H171" i="22"/>
  <c r="G171" i="23"/>
  <c r="J192" i="28"/>
  <c r="K191" i="28"/>
  <c r="G170" i="23"/>
  <c r="F171" i="21"/>
  <c r="G171" i="22"/>
  <c r="F171" i="23"/>
  <c r="J191" i="28"/>
  <c r="F170" i="23"/>
  <c r="H170" i="23"/>
  <c r="E171" i="21"/>
  <c r="F171" i="22"/>
  <c r="E171" i="23"/>
  <c r="H191" i="28"/>
  <c r="L191" i="28"/>
  <c r="E170" i="23"/>
  <c r="D171" i="21"/>
  <c r="E171" i="22"/>
  <c r="D171" i="23"/>
  <c r="G191" i="28"/>
  <c r="F170" i="22"/>
  <c r="K171" i="21"/>
  <c r="B171" i="21"/>
  <c r="D171" i="22"/>
  <c r="B171" i="23"/>
  <c r="F191" i="28"/>
  <c r="E170" i="21"/>
  <c r="J171" i="21"/>
  <c r="K171" i="22"/>
  <c r="B171" i="22"/>
  <c r="E191" i="28"/>
  <c r="B191" i="28"/>
  <c r="B170" i="23"/>
  <c r="I171" i="23"/>
  <c r="D191" i="28"/>
  <c r="D169" i="23"/>
  <c r="K170" i="22"/>
  <c r="B170" i="22"/>
  <c r="G169" i="23"/>
  <c r="I170" i="21"/>
  <c r="I170" i="23"/>
  <c r="F169" i="23"/>
  <c r="I170" i="22"/>
  <c r="E169" i="23"/>
  <c r="G170" i="21"/>
  <c r="H170" i="22"/>
  <c r="F170" i="21"/>
  <c r="G170" i="22"/>
  <c r="H170" i="21"/>
  <c r="I169" i="23"/>
  <c r="AO169" i="1"/>
  <c r="AN169" i="1"/>
  <c r="B169" i="23"/>
  <c r="H169" i="23"/>
  <c r="B168" i="19"/>
  <c r="D168" i="19"/>
  <c r="E168" i="19"/>
  <c r="E190" i="28" s="1"/>
  <c r="F168" i="19"/>
  <c r="F190" i="28" s="1"/>
  <c r="G168" i="19"/>
  <c r="H168" i="19"/>
  <c r="J168" i="19"/>
  <c r="K168" i="19"/>
  <c r="L168" i="19"/>
  <c r="AE167" i="1"/>
  <c r="AF167" i="1"/>
  <c r="AO167" i="1" s="1"/>
  <c r="AG167" i="1"/>
  <c r="AH167" i="1"/>
  <c r="AI167" i="1"/>
  <c r="AJ167" i="1"/>
  <c r="AK167" i="1"/>
  <c r="AL167" i="1"/>
  <c r="AQ167" i="1"/>
  <c r="AR167" i="1"/>
  <c r="AS167" i="1"/>
  <c r="AT167" i="1"/>
  <c r="AU167" i="1"/>
  <c r="AV167" i="1"/>
  <c r="AW167" i="1"/>
  <c r="AX167" i="1"/>
  <c r="AZ167" i="1"/>
  <c r="AC167" i="1"/>
  <c r="BG167" i="1"/>
  <c r="Z167" i="1"/>
  <c r="BF167" i="1"/>
  <c r="AA167" i="1"/>
  <c r="BE167" i="1"/>
  <c r="BC167" i="1"/>
  <c r="BD167" i="1"/>
  <c r="Q167" i="1"/>
  <c r="R167" i="1" s="1"/>
  <c r="AB167" i="1"/>
  <c r="BB167" i="1"/>
  <c r="M191" i="28" l="1"/>
  <c r="M192" i="28"/>
  <c r="M194" i="28"/>
  <c r="M168" i="19"/>
  <c r="J190" i="28"/>
  <c r="O168" i="19"/>
  <c r="H190" i="28"/>
  <c r="N168" i="19"/>
  <c r="D201" i="28"/>
  <c r="M201" i="28" s="1"/>
  <c r="K169" i="21"/>
  <c r="B168" i="23"/>
  <c r="L190" i="28"/>
  <c r="H168" i="23"/>
  <c r="K190" i="28"/>
  <c r="B190" i="28"/>
  <c r="F168" i="23"/>
  <c r="G169" i="21"/>
  <c r="F169" i="22"/>
  <c r="G190" i="28"/>
  <c r="BA167" i="1"/>
  <c r="E169" i="22"/>
  <c r="D190" i="28"/>
  <c r="D168" i="23"/>
  <c r="G169" i="22"/>
  <c r="F169" i="21"/>
  <c r="G168" i="23"/>
  <c r="I169" i="21"/>
  <c r="K169" i="22"/>
  <c r="H169" i="22"/>
  <c r="J169" i="21"/>
  <c r="B169" i="22"/>
  <c r="E169" i="21"/>
  <c r="E168" i="23"/>
  <c r="D169" i="22"/>
  <c r="D169" i="21"/>
  <c r="I169" i="22"/>
  <c r="H169" i="21"/>
  <c r="J169" i="22"/>
  <c r="B169" i="21"/>
  <c r="I168" i="23"/>
  <c r="AN167" i="1"/>
  <c r="B167" i="19"/>
  <c r="D167" i="19"/>
  <c r="D189" i="28" s="1"/>
  <c r="E167" i="19"/>
  <c r="E189" i="28" s="1"/>
  <c r="F167" i="19"/>
  <c r="F189" i="28" s="1"/>
  <c r="G167" i="19"/>
  <c r="H167" i="19"/>
  <c r="J167" i="19"/>
  <c r="K167" i="19"/>
  <c r="K189" i="28" s="1"/>
  <c r="L167" i="19"/>
  <c r="AE166" i="1"/>
  <c r="AF166" i="1"/>
  <c r="AG166" i="1"/>
  <c r="AH166" i="1"/>
  <c r="AI166" i="1"/>
  <c r="AJ166" i="1"/>
  <c r="AK166" i="1"/>
  <c r="AL166" i="1"/>
  <c r="AQ166" i="1"/>
  <c r="AR166" i="1"/>
  <c r="AS166" i="1"/>
  <c r="AT166" i="1"/>
  <c r="AU166" i="1"/>
  <c r="AV166" i="1"/>
  <c r="AW166" i="1"/>
  <c r="AX166" i="1"/>
  <c r="AZ166" i="1"/>
  <c r="AC166" i="1"/>
  <c r="BG166" i="1"/>
  <c r="Z166" i="1"/>
  <c r="BF166" i="1"/>
  <c r="AA166" i="1"/>
  <c r="BE166" i="1"/>
  <c r="BC166" i="1"/>
  <c r="BD166" i="1"/>
  <c r="Q166" i="1"/>
  <c r="R166" i="1" s="1"/>
  <c r="AB166" i="1"/>
  <c r="BB166" i="1"/>
  <c r="B189" i="28" l="1"/>
  <c r="M189" i="28" s="1"/>
  <c r="M190" i="28"/>
  <c r="BA166" i="1"/>
  <c r="N167" i="19"/>
  <c r="G189" i="28"/>
  <c r="M167" i="19"/>
  <c r="J189" i="28"/>
  <c r="O167" i="19"/>
  <c r="H168" i="21"/>
  <c r="F168" i="22"/>
  <c r="G168" i="22"/>
  <c r="H189" i="28"/>
  <c r="I167" i="23"/>
  <c r="B168" i="21"/>
  <c r="AO166" i="1"/>
  <c r="H167" i="23"/>
  <c r="L189" i="28"/>
  <c r="G167" i="23"/>
  <c r="J168" i="22"/>
  <c r="I168" i="21"/>
  <c r="K168" i="21"/>
  <c r="B168" i="22"/>
  <c r="G168" i="21"/>
  <c r="H168" i="22"/>
  <c r="I168" i="22"/>
  <c r="F168" i="21"/>
  <c r="E168" i="21"/>
  <c r="E168" i="22"/>
  <c r="K168" i="22"/>
  <c r="J168" i="21"/>
  <c r="F167" i="23"/>
  <c r="D168" i="22"/>
  <c r="D168" i="21"/>
  <c r="D167" i="23"/>
  <c r="B167" i="23"/>
  <c r="E167" i="23"/>
  <c r="AN166" i="1"/>
  <c r="B166" i="19" l="1"/>
  <c r="D166" i="19"/>
  <c r="E166" i="19"/>
  <c r="F166" i="19"/>
  <c r="G166" i="19"/>
  <c r="H166" i="19"/>
  <c r="J166" i="19"/>
  <c r="K166" i="19"/>
  <c r="L166" i="19"/>
  <c r="AE165" i="1"/>
  <c r="AF165" i="1"/>
  <c r="AG165" i="1"/>
  <c r="AH165" i="1"/>
  <c r="AI165" i="1"/>
  <c r="AJ165" i="1"/>
  <c r="AK165" i="1"/>
  <c r="AL165" i="1"/>
  <c r="AQ165" i="1"/>
  <c r="AR165" i="1"/>
  <c r="AS165" i="1"/>
  <c r="AT165" i="1"/>
  <c r="AU165" i="1"/>
  <c r="AV165" i="1"/>
  <c r="AW165" i="1"/>
  <c r="AX165" i="1"/>
  <c r="AZ165" i="1"/>
  <c r="AC165" i="1"/>
  <c r="BG165" i="1"/>
  <c r="Z165" i="1"/>
  <c r="BF165" i="1"/>
  <c r="AA165" i="1"/>
  <c r="BE165" i="1"/>
  <c r="BC165" i="1"/>
  <c r="BD165" i="1"/>
  <c r="Q165" i="1"/>
  <c r="R165" i="1" s="1"/>
  <c r="AB165" i="1"/>
  <c r="BB165" i="1"/>
  <c r="N166" i="19" l="1"/>
  <c r="O166" i="19"/>
  <c r="M166" i="19"/>
  <c r="BA165" i="1"/>
  <c r="J188" i="28"/>
  <c r="H188" i="28"/>
  <c r="G188" i="28"/>
  <c r="F188" i="28"/>
  <c r="E188" i="28"/>
  <c r="K188" i="28"/>
  <c r="AO165" i="1"/>
  <c r="D188" i="28"/>
  <c r="I166" i="23"/>
  <c r="L188" i="28"/>
  <c r="B188" i="28"/>
  <c r="E166" i="23"/>
  <c r="G167" i="22"/>
  <c r="G167" i="21"/>
  <c r="J167" i="22"/>
  <c r="J167" i="21"/>
  <c r="G166" i="23"/>
  <c r="I167" i="21"/>
  <c r="I167" i="22"/>
  <c r="F166" i="23"/>
  <c r="H167" i="21"/>
  <c r="H167" i="22"/>
  <c r="D166" i="23"/>
  <c r="F167" i="21"/>
  <c r="F167" i="22"/>
  <c r="E167" i="21"/>
  <c r="E167" i="22"/>
  <c r="B166" i="23"/>
  <c r="D167" i="21"/>
  <c r="D167" i="22"/>
  <c r="K167" i="22"/>
  <c r="K167" i="21"/>
  <c r="B167" i="21"/>
  <c r="B167" i="22"/>
  <c r="H166" i="23"/>
  <c r="AN165" i="1"/>
  <c r="B165" i="19"/>
  <c r="D165" i="19"/>
  <c r="D187" i="28" s="1"/>
  <c r="E165" i="19"/>
  <c r="F165" i="19"/>
  <c r="F187" i="28" s="1"/>
  <c r="G165" i="19"/>
  <c r="H165" i="19"/>
  <c r="J165" i="19"/>
  <c r="K165" i="19"/>
  <c r="L165" i="19"/>
  <c r="AE164" i="1"/>
  <c r="AF164" i="1"/>
  <c r="AO164" i="1" s="1"/>
  <c r="AG164" i="1"/>
  <c r="AH164" i="1"/>
  <c r="AI164" i="1"/>
  <c r="AJ164" i="1"/>
  <c r="AK164" i="1"/>
  <c r="AL164" i="1"/>
  <c r="AQ164" i="1"/>
  <c r="AR164" i="1"/>
  <c r="AS164" i="1"/>
  <c r="AT164" i="1"/>
  <c r="AU164" i="1"/>
  <c r="AV164" i="1"/>
  <c r="AW164" i="1"/>
  <c r="AX164" i="1"/>
  <c r="AZ164" i="1"/>
  <c r="AC164" i="1"/>
  <c r="BG164" i="1"/>
  <c r="Z164" i="1"/>
  <c r="BF164" i="1"/>
  <c r="AA164" i="1"/>
  <c r="BE164" i="1"/>
  <c r="BC164" i="1"/>
  <c r="BD164" i="1"/>
  <c r="Q164" i="1"/>
  <c r="R164" i="1" s="1"/>
  <c r="AB164" i="1"/>
  <c r="BB164" i="1"/>
  <c r="M188" i="28" l="1"/>
  <c r="O165" i="19"/>
  <c r="N165" i="19"/>
  <c r="G187" i="28"/>
  <c r="M165" i="19"/>
  <c r="BA164" i="1"/>
  <c r="E166" i="22"/>
  <c r="K166" i="22"/>
  <c r="B166" i="22"/>
  <c r="D166" i="21"/>
  <c r="I166" i="21"/>
  <c r="H166" i="22"/>
  <c r="B187" i="28"/>
  <c r="M187" i="28" s="1"/>
  <c r="K187" i="28"/>
  <c r="H187" i="28"/>
  <c r="G166" i="21"/>
  <c r="L187" i="28"/>
  <c r="E187" i="28"/>
  <c r="J187" i="28"/>
  <c r="H166" i="21"/>
  <c r="E166" i="21"/>
  <c r="I166" i="22"/>
  <c r="E165" i="23"/>
  <c r="G166" i="22"/>
  <c r="D166" i="22"/>
  <c r="J166" i="21"/>
  <c r="J166" i="22"/>
  <c r="G165" i="23"/>
  <c r="D165" i="23"/>
  <c r="F166" i="21"/>
  <c r="F166" i="22"/>
  <c r="B166" i="21"/>
  <c r="I165" i="23"/>
  <c r="H165" i="23"/>
  <c r="K166" i="21"/>
  <c r="F165" i="23"/>
  <c r="B165" i="23"/>
  <c r="AN164" i="1"/>
  <c r="B164" i="19"/>
  <c r="D164" i="19"/>
  <c r="D165" i="22" s="1"/>
  <c r="E164" i="19"/>
  <c r="E165" i="21" s="1"/>
  <c r="F164" i="19"/>
  <c r="F165" i="22" s="1"/>
  <c r="G164" i="19"/>
  <c r="H164" i="19"/>
  <c r="J164" i="19"/>
  <c r="K164" i="19"/>
  <c r="K186" i="28" s="1"/>
  <c r="L164" i="19"/>
  <c r="L186" i="28" s="1"/>
  <c r="AE163" i="1"/>
  <c r="AF163" i="1"/>
  <c r="AO163" i="1" s="1"/>
  <c r="AG163" i="1"/>
  <c r="AH163" i="1"/>
  <c r="AI163" i="1"/>
  <c r="AJ163" i="1"/>
  <c r="AK163" i="1"/>
  <c r="AL163" i="1"/>
  <c r="AQ163" i="1"/>
  <c r="AR163" i="1"/>
  <c r="AS163" i="1"/>
  <c r="AT163" i="1"/>
  <c r="AU163" i="1"/>
  <c r="AV163" i="1"/>
  <c r="AW163" i="1"/>
  <c r="AX163" i="1"/>
  <c r="AZ163" i="1"/>
  <c r="AC163" i="1"/>
  <c r="BG163" i="1"/>
  <c r="Z163" i="1"/>
  <c r="BF163" i="1"/>
  <c r="AA163" i="1"/>
  <c r="BE163" i="1"/>
  <c r="BC163" i="1"/>
  <c r="BD163" i="1"/>
  <c r="Q163" i="1"/>
  <c r="R163" i="1" s="1"/>
  <c r="AB163" i="1"/>
  <c r="BB163" i="1"/>
  <c r="K193" i="28" l="1"/>
  <c r="B165" i="21"/>
  <c r="I165" i="21"/>
  <c r="O164" i="19"/>
  <c r="H165" i="22"/>
  <c r="N164" i="19"/>
  <c r="G165" i="22"/>
  <c r="M164" i="19"/>
  <c r="L193" i="28"/>
  <c r="G186" i="28"/>
  <c r="G193" i="28" s="1"/>
  <c r="B186" i="28"/>
  <c r="B193" i="28" s="1"/>
  <c r="H186" i="28"/>
  <c r="H193" i="28" s="1"/>
  <c r="F186" i="28"/>
  <c r="F193" i="28" s="1"/>
  <c r="J186" i="28"/>
  <c r="J193" i="28" s="1"/>
  <c r="E186" i="28"/>
  <c r="E193" i="28" s="1"/>
  <c r="D186" i="28"/>
  <c r="B165" i="22"/>
  <c r="D165" i="21"/>
  <c r="I164" i="23"/>
  <c r="E165" i="22"/>
  <c r="J165" i="22"/>
  <c r="J165" i="21"/>
  <c r="B164" i="23"/>
  <c r="F164" i="23"/>
  <c r="H165" i="21"/>
  <c r="K165" i="21"/>
  <c r="I165" i="22"/>
  <c r="E164" i="23"/>
  <c r="G165" i="21"/>
  <c r="D164" i="23"/>
  <c r="F165" i="21"/>
  <c r="K165" i="22"/>
  <c r="H164" i="23"/>
  <c r="G164" i="23"/>
  <c r="AN163" i="1"/>
  <c r="BA163" i="1"/>
  <c r="B163" i="19"/>
  <c r="D163" i="19"/>
  <c r="E163" i="19"/>
  <c r="E184" i="28" s="1"/>
  <c r="F163" i="19"/>
  <c r="F184" i="28" s="1"/>
  <c r="G163" i="19"/>
  <c r="H163" i="19"/>
  <c r="J163" i="19"/>
  <c r="K163" i="19"/>
  <c r="J164" i="21" s="1"/>
  <c r="L163" i="19"/>
  <c r="AE162" i="1"/>
  <c r="AF162" i="1"/>
  <c r="AG162" i="1"/>
  <c r="AH162" i="1"/>
  <c r="AI162" i="1"/>
  <c r="AJ162" i="1"/>
  <c r="AK162" i="1"/>
  <c r="AL162" i="1"/>
  <c r="AQ162" i="1"/>
  <c r="AR162" i="1"/>
  <c r="AS162" i="1"/>
  <c r="AT162" i="1"/>
  <c r="AU162" i="1"/>
  <c r="AV162" i="1"/>
  <c r="AW162" i="1"/>
  <c r="AX162" i="1"/>
  <c r="AZ162" i="1"/>
  <c r="AC162" i="1"/>
  <c r="BG162" i="1"/>
  <c r="Z162" i="1"/>
  <c r="BF162" i="1"/>
  <c r="AA162" i="1"/>
  <c r="BE162" i="1"/>
  <c r="BC162" i="1"/>
  <c r="BD162" i="1"/>
  <c r="Q162" i="1"/>
  <c r="R162" i="1" s="1"/>
  <c r="AB162" i="1"/>
  <c r="BB162" i="1"/>
  <c r="BA162" i="1" l="1"/>
  <c r="M186" i="28"/>
  <c r="H184" i="28"/>
  <c r="N163" i="19"/>
  <c r="G164" i="21"/>
  <c r="M163" i="19"/>
  <c r="I164" i="22"/>
  <c r="O163" i="19"/>
  <c r="D193" i="28"/>
  <c r="M193" i="28" s="1"/>
  <c r="AO162" i="1"/>
  <c r="J164" i="22"/>
  <c r="K184" i="28"/>
  <c r="G184" i="28"/>
  <c r="I164" i="21"/>
  <c r="G164" i="22"/>
  <c r="F164" i="21"/>
  <c r="D184" i="28"/>
  <c r="D164" i="22"/>
  <c r="F163" i="23"/>
  <c r="H164" i="21"/>
  <c r="E164" i="22"/>
  <c r="B184" i="28"/>
  <c r="B164" i="21"/>
  <c r="B164" i="22"/>
  <c r="H164" i="22"/>
  <c r="D164" i="21"/>
  <c r="E164" i="21"/>
  <c r="I163" i="23"/>
  <c r="K164" i="21"/>
  <c r="K164" i="22"/>
  <c r="L184" i="28"/>
  <c r="G163" i="23"/>
  <c r="J184" i="28"/>
  <c r="D163" i="23"/>
  <c r="F164" i="22"/>
  <c r="H163" i="23"/>
  <c r="B163" i="23"/>
  <c r="E163" i="23"/>
  <c r="AN162" i="1"/>
  <c r="B162" i="19"/>
  <c r="D162" i="19"/>
  <c r="D163" i="22" s="1"/>
  <c r="E162" i="19"/>
  <c r="E183" i="28" s="1"/>
  <c r="F162" i="19"/>
  <c r="G162" i="19"/>
  <c r="H162" i="19"/>
  <c r="J162" i="19"/>
  <c r="K162" i="19"/>
  <c r="L162" i="19"/>
  <c r="AE161" i="1"/>
  <c r="AF161" i="1"/>
  <c r="AO161" i="1" s="1"/>
  <c r="AG161" i="1"/>
  <c r="AH161" i="1"/>
  <c r="AI161" i="1"/>
  <c r="AJ161" i="1"/>
  <c r="AK161" i="1"/>
  <c r="AL161" i="1"/>
  <c r="AQ161" i="1"/>
  <c r="AR161" i="1"/>
  <c r="AS161" i="1"/>
  <c r="AT161" i="1"/>
  <c r="AU161" i="1"/>
  <c r="AV161" i="1"/>
  <c r="AW161" i="1"/>
  <c r="AX161" i="1"/>
  <c r="AZ161" i="1"/>
  <c r="AC161" i="1"/>
  <c r="BG161" i="1"/>
  <c r="Z161" i="1"/>
  <c r="BF161" i="1"/>
  <c r="AA161" i="1"/>
  <c r="BE161" i="1"/>
  <c r="BC161" i="1"/>
  <c r="BD161" i="1"/>
  <c r="Q161" i="1"/>
  <c r="R161" i="1" s="1"/>
  <c r="AB161" i="1"/>
  <c r="BB161" i="1"/>
  <c r="B160" i="19"/>
  <c r="D160" i="19"/>
  <c r="E160" i="19"/>
  <c r="F160" i="19"/>
  <c r="H160" i="19"/>
  <c r="J160" i="19"/>
  <c r="K160" i="19"/>
  <c r="L160" i="19"/>
  <c r="B161" i="19"/>
  <c r="D161" i="19"/>
  <c r="E161" i="19"/>
  <c r="F161" i="19"/>
  <c r="G161" i="19"/>
  <c r="H161" i="19"/>
  <c r="J161" i="19"/>
  <c r="K161" i="19"/>
  <c r="L161" i="19"/>
  <c r="Q160" i="1"/>
  <c r="R160" i="1" s="1"/>
  <c r="Z160" i="1"/>
  <c r="AA160" i="1"/>
  <c r="AB160" i="1"/>
  <c r="AC160" i="1"/>
  <c r="AE160" i="1"/>
  <c r="AF160" i="1"/>
  <c r="AO160" i="1" s="1"/>
  <c r="AG160" i="1"/>
  <c r="AH160" i="1"/>
  <c r="AI160" i="1"/>
  <c r="AJ160" i="1"/>
  <c r="AK160" i="1"/>
  <c r="AL160" i="1"/>
  <c r="AQ160" i="1"/>
  <c r="AR160" i="1"/>
  <c r="AS160" i="1"/>
  <c r="AT160" i="1"/>
  <c r="AU160" i="1"/>
  <c r="AV160" i="1"/>
  <c r="AW160" i="1"/>
  <c r="AX160" i="1"/>
  <c r="AZ160" i="1"/>
  <c r="BB160" i="1"/>
  <c r="BC160" i="1"/>
  <c r="BD160" i="1"/>
  <c r="BE160" i="1"/>
  <c r="BF160" i="1"/>
  <c r="BG160" i="1"/>
  <c r="M184" i="28" l="1"/>
  <c r="B161" i="22"/>
  <c r="E181" i="28"/>
  <c r="M161" i="19"/>
  <c r="N160" i="19"/>
  <c r="F161" i="22"/>
  <c r="O161" i="19"/>
  <c r="N161" i="19"/>
  <c r="O160" i="19"/>
  <c r="O162" i="19"/>
  <c r="N162" i="19"/>
  <c r="M162" i="19"/>
  <c r="BA161" i="1"/>
  <c r="BA160" i="1"/>
  <c r="AN161" i="1"/>
  <c r="D162" i="22"/>
  <c r="B162" i="21"/>
  <c r="F162" i="23"/>
  <c r="H161" i="22"/>
  <c r="G162" i="23"/>
  <c r="D163" i="21"/>
  <c r="J162" i="21"/>
  <c r="E163" i="22"/>
  <c r="I161" i="21"/>
  <c r="E162" i="23"/>
  <c r="J183" i="28"/>
  <c r="I162" i="22"/>
  <c r="K182" i="28"/>
  <c r="I163" i="21"/>
  <c r="K162" i="21"/>
  <c r="G163" i="21"/>
  <c r="B182" i="28"/>
  <c r="B183" i="28"/>
  <c r="B163" i="22"/>
  <c r="B163" i="21"/>
  <c r="J182" i="28"/>
  <c r="H183" i="28"/>
  <c r="K183" i="28"/>
  <c r="L182" i="28"/>
  <c r="K163" i="21"/>
  <c r="K163" i="22"/>
  <c r="L183" i="28"/>
  <c r="I162" i="21"/>
  <c r="D182" i="28"/>
  <c r="H163" i="22"/>
  <c r="J163" i="22"/>
  <c r="D162" i="23"/>
  <c r="F163" i="22"/>
  <c r="F183" i="28"/>
  <c r="H161" i="23"/>
  <c r="E182" i="28"/>
  <c r="E163" i="21"/>
  <c r="I162" i="23"/>
  <c r="G163" i="22"/>
  <c r="I163" i="22"/>
  <c r="J163" i="21"/>
  <c r="G161" i="23"/>
  <c r="D162" i="21"/>
  <c r="D183" i="28"/>
  <c r="B162" i="23"/>
  <c r="F163" i="21"/>
  <c r="H163" i="21"/>
  <c r="G183" i="28"/>
  <c r="H161" i="21"/>
  <c r="G162" i="21"/>
  <c r="H162" i="22"/>
  <c r="H182" i="28"/>
  <c r="J162" i="22"/>
  <c r="H162" i="21"/>
  <c r="E161" i="22"/>
  <c r="J181" i="28"/>
  <c r="F162" i="21"/>
  <c r="G162" i="22"/>
  <c r="G182" i="28"/>
  <c r="H162" i="23"/>
  <c r="I161" i="23"/>
  <c r="F181" i="28"/>
  <c r="E162" i="21"/>
  <c r="F162" i="22"/>
  <c r="F182" i="28"/>
  <c r="K161" i="22"/>
  <c r="E162" i="22"/>
  <c r="F161" i="21"/>
  <c r="K162" i="22"/>
  <c r="B162" i="22"/>
  <c r="F161" i="23"/>
  <c r="AN160" i="1"/>
  <c r="E161" i="21"/>
  <c r="E161" i="23"/>
  <c r="D161" i="21"/>
  <c r="D161" i="23"/>
  <c r="K161" i="21"/>
  <c r="B161" i="21"/>
  <c r="D161" i="22"/>
  <c r="B161" i="23"/>
  <c r="L181" i="28"/>
  <c r="B181" i="28"/>
  <c r="D181" i="28"/>
  <c r="J161" i="21"/>
  <c r="K181" i="28"/>
  <c r="J161" i="22"/>
  <c r="I161" i="22"/>
  <c r="H181" i="28"/>
  <c r="G160" i="23"/>
  <c r="H160" i="23"/>
  <c r="I160" i="23"/>
  <c r="AE159" i="1"/>
  <c r="AF159" i="1"/>
  <c r="AG159" i="1"/>
  <c r="AH159" i="1"/>
  <c r="AI159" i="1"/>
  <c r="AJ159" i="1"/>
  <c r="AK159" i="1"/>
  <c r="AL159" i="1"/>
  <c r="AQ159" i="1"/>
  <c r="AR159" i="1"/>
  <c r="AS159" i="1"/>
  <c r="AT159" i="1"/>
  <c r="AU159" i="1"/>
  <c r="AV159" i="1"/>
  <c r="AW159" i="1"/>
  <c r="AX159" i="1"/>
  <c r="AZ159" i="1"/>
  <c r="AC159" i="1"/>
  <c r="BG159" i="1"/>
  <c r="Z159" i="1"/>
  <c r="BF159" i="1"/>
  <c r="AA159" i="1"/>
  <c r="BE159" i="1"/>
  <c r="I159" i="1"/>
  <c r="BC159" i="1"/>
  <c r="BD159" i="1"/>
  <c r="Q159" i="1"/>
  <c r="R159" i="1" s="1"/>
  <c r="AB159" i="1"/>
  <c r="BB159" i="1"/>
  <c r="M181" i="28" l="1"/>
  <c r="M182" i="28"/>
  <c r="M183" i="28"/>
  <c r="G160" i="19"/>
  <c r="M160" i="19" s="1"/>
  <c r="BH159" i="1"/>
  <c r="AN159" i="1"/>
  <c r="AO159" i="1"/>
  <c r="E160" i="23"/>
  <c r="F160" i="23"/>
  <c r="BA159" i="1"/>
  <c r="D160" i="23"/>
  <c r="B160" i="23"/>
  <c r="B159" i="19"/>
  <c r="D159" i="19"/>
  <c r="E159" i="19"/>
  <c r="F159" i="19"/>
  <c r="H159" i="19"/>
  <c r="J159" i="19"/>
  <c r="K159" i="19"/>
  <c r="L159" i="19"/>
  <c r="K160" i="21" s="1"/>
  <c r="AE158" i="1"/>
  <c r="AF158" i="1"/>
  <c r="AG158" i="1"/>
  <c r="AH158" i="1"/>
  <c r="AI158" i="1"/>
  <c r="AJ158" i="1"/>
  <c r="AK158" i="1"/>
  <c r="AL158" i="1"/>
  <c r="AQ158" i="1"/>
  <c r="AR158" i="1"/>
  <c r="AS158" i="1"/>
  <c r="AT158" i="1"/>
  <c r="AU158" i="1"/>
  <c r="AV158" i="1"/>
  <c r="AW158" i="1"/>
  <c r="AX158" i="1"/>
  <c r="AZ158" i="1"/>
  <c r="AC158" i="1"/>
  <c r="BG158" i="1"/>
  <c r="Z158" i="1"/>
  <c r="BF158" i="1"/>
  <c r="AA158" i="1"/>
  <c r="BE158" i="1"/>
  <c r="I158" i="1"/>
  <c r="BC158" i="1"/>
  <c r="BD158" i="1"/>
  <c r="Q158" i="1"/>
  <c r="R158" i="1" s="1"/>
  <c r="AB158" i="1"/>
  <c r="BB158" i="1"/>
  <c r="B158" i="19"/>
  <c r="D158" i="19"/>
  <c r="E158" i="19"/>
  <c r="F158" i="19"/>
  <c r="H158" i="19"/>
  <c r="J158" i="19"/>
  <c r="K158" i="19"/>
  <c r="L158" i="19"/>
  <c r="AE157" i="1"/>
  <c r="AF157" i="1"/>
  <c r="AO157" i="1" s="1"/>
  <c r="AG157" i="1"/>
  <c r="AH157" i="1"/>
  <c r="AI157" i="1"/>
  <c r="AJ157" i="1"/>
  <c r="AK157" i="1"/>
  <c r="AL157" i="1"/>
  <c r="AQ157" i="1"/>
  <c r="AR157" i="1"/>
  <c r="AS157" i="1"/>
  <c r="AT157" i="1"/>
  <c r="AU157" i="1"/>
  <c r="AV157" i="1"/>
  <c r="AW157" i="1"/>
  <c r="AX157" i="1"/>
  <c r="AZ157" i="1"/>
  <c r="AC157" i="1"/>
  <c r="BG157" i="1"/>
  <c r="Z157" i="1"/>
  <c r="BF157" i="1"/>
  <c r="AA157" i="1"/>
  <c r="BE157" i="1"/>
  <c r="I157" i="1"/>
  <c r="BC157" i="1"/>
  <c r="BD157" i="1"/>
  <c r="Q157" i="1"/>
  <c r="R157" i="1" s="1"/>
  <c r="AB157" i="1"/>
  <c r="BB157" i="1"/>
  <c r="B160" i="22" l="1"/>
  <c r="G161" i="22"/>
  <c r="G161" i="21"/>
  <c r="G181" i="28"/>
  <c r="G159" i="19"/>
  <c r="M159" i="19" s="1"/>
  <c r="BH158" i="1"/>
  <c r="G158" i="19"/>
  <c r="M158" i="19" s="1"/>
  <c r="BH157" i="1"/>
  <c r="N158" i="19"/>
  <c r="O159" i="19"/>
  <c r="N159" i="19"/>
  <c r="O158" i="19"/>
  <c r="AN157" i="1"/>
  <c r="K160" i="22"/>
  <c r="F159" i="22"/>
  <c r="F179" i="28"/>
  <c r="F180" i="28"/>
  <c r="H160" i="21"/>
  <c r="H179" i="28"/>
  <c r="H180" i="28"/>
  <c r="E160" i="22"/>
  <c r="E179" i="28"/>
  <c r="E180" i="28"/>
  <c r="D160" i="22"/>
  <c r="D179" i="28"/>
  <c r="D180" i="28"/>
  <c r="B179" i="28"/>
  <c r="B180" i="28"/>
  <c r="D160" i="21"/>
  <c r="L179" i="28"/>
  <c r="L180" i="28"/>
  <c r="D159" i="23"/>
  <c r="E160" i="21"/>
  <c r="H159" i="23"/>
  <c r="K179" i="28"/>
  <c r="K180" i="28"/>
  <c r="J160" i="22"/>
  <c r="I159" i="21"/>
  <c r="J179" i="28"/>
  <c r="J180" i="28"/>
  <c r="B158" i="23"/>
  <c r="E159" i="22"/>
  <c r="I160" i="21"/>
  <c r="F160" i="22"/>
  <c r="F159" i="23"/>
  <c r="H160" i="22"/>
  <c r="B159" i="22"/>
  <c r="J160" i="21"/>
  <c r="F160" i="21"/>
  <c r="I160" i="22"/>
  <c r="E159" i="21"/>
  <c r="K159" i="22"/>
  <c r="B160" i="21"/>
  <c r="B159" i="21"/>
  <c r="B159" i="23"/>
  <c r="J159" i="21"/>
  <c r="H158" i="23"/>
  <c r="J159" i="22"/>
  <c r="I159" i="23"/>
  <c r="G158" i="23"/>
  <c r="H159" i="21"/>
  <c r="I159" i="22"/>
  <c r="F158" i="23"/>
  <c r="H159" i="22"/>
  <c r="G159" i="23"/>
  <c r="D159" i="21"/>
  <c r="K159" i="21"/>
  <c r="D159" i="22"/>
  <c r="I158" i="23"/>
  <c r="BA157" i="1"/>
  <c r="D158" i="23"/>
  <c r="BA158" i="1"/>
  <c r="F159" i="21"/>
  <c r="AO158" i="1"/>
  <c r="AN158" i="1"/>
  <c r="B157" i="19"/>
  <c r="D157" i="19"/>
  <c r="D178" i="28" s="1"/>
  <c r="E157" i="19"/>
  <c r="E158" i="21" s="1"/>
  <c r="F157" i="19"/>
  <c r="F178" i="28" s="1"/>
  <c r="H157" i="19"/>
  <c r="J157" i="19"/>
  <c r="K157" i="19"/>
  <c r="J158" i="21" s="1"/>
  <c r="L157" i="19"/>
  <c r="AE156" i="1"/>
  <c r="AF156" i="1"/>
  <c r="AG156" i="1"/>
  <c r="AH156" i="1"/>
  <c r="AI156" i="1"/>
  <c r="AJ156" i="1"/>
  <c r="AK156" i="1"/>
  <c r="AL156" i="1"/>
  <c r="AQ156" i="1"/>
  <c r="AR156" i="1"/>
  <c r="AS156" i="1"/>
  <c r="AT156" i="1"/>
  <c r="AU156" i="1"/>
  <c r="AV156" i="1"/>
  <c r="AW156" i="1"/>
  <c r="AX156" i="1"/>
  <c r="AZ156" i="1"/>
  <c r="AC156" i="1"/>
  <c r="BG156" i="1"/>
  <c r="Z156" i="1"/>
  <c r="BF156" i="1"/>
  <c r="AA156" i="1"/>
  <c r="BE156" i="1"/>
  <c r="I156" i="1"/>
  <c r="BC156" i="1"/>
  <c r="BD156" i="1"/>
  <c r="Q156" i="1"/>
  <c r="R156" i="1" s="1"/>
  <c r="AB156" i="1"/>
  <c r="BB156" i="1"/>
  <c r="B156" i="19"/>
  <c r="D156" i="19"/>
  <c r="E156" i="19"/>
  <c r="F156" i="19"/>
  <c r="H156" i="19"/>
  <c r="J156" i="19"/>
  <c r="K156" i="19"/>
  <c r="L156" i="19"/>
  <c r="AE155" i="1"/>
  <c r="AF155" i="1"/>
  <c r="AO155" i="1" s="1"/>
  <c r="AG155" i="1"/>
  <c r="AH155" i="1"/>
  <c r="AI155" i="1"/>
  <c r="AJ155" i="1"/>
  <c r="AK155" i="1"/>
  <c r="AL155" i="1"/>
  <c r="AQ155" i="1"/>
  <c r="AR155" i="1"/>
  <c r="AS155" i="1"/>
  <c r="AT155" i="1"/>
  <c r="AU155" i="1"/>
  <c r="AV155" i="1"/>
  <c r="AW155" i="1"/>
  <c r="AX155" i="1"/>
  <c r="AZ155" i="1"/>
  <c r="AC155" i="1"/>
  <c r="BG155" i="1"/>
  <c r="Z155" i="1"/>
  <c r="BF155" i="1"/>
  <c r="AA155" i="1"/>
  <c r="BE155" i="1"/>
  <c r="I155" i="1"/>
  <c r="BC155" i="1"/>
  <c r="BD155" i="1"/>
  <c r="Q155" i="1"/>
  <c r="R155" i="1" s="1"/>
  <c r="AB155" i="1"/>
  <c r="BB155" i="1"/>
  <c r="B155" i="19"/>
  <c r="D155" i="19"/>
  <c r="E155" i="19"/>
  <c r="F155" i="19"/>
  <c r="H155" i="19"/>
  <c r="J155" i="19"/>
  <c r="K155" i="19"/>
  <c r="L155" i="19"/>
  <c r="AE154" i="1"/>
  <c r="AF154" i="1"/>
  <c r="AO154" i="1" s="1"/>
  <c r="AG154" i="1"/>
  <c r="AH154" i="1"/>
  <c r="AI154" i="1"/>
  <c r="AJ154" i="1"/>
  <c r="AK154" i="1"/>
  <c r="AL154" i="1"/>
  <c r="AQ154" i="1"/>
  <c r="AR154" i="1"/>
  <c r="AS154" i="1"/>
  <c r="AT154" i="1"/>
  <c r="AU154" i="1"/>
  <c r="AV154" i="1"/>
  <c r="AW154" i="1"/>
  <c r="AX154" i="1"/>
  <c r="AZ154" i="1"/>
  <c r="AC154" i="1"/>
  <c r="BG154" i="1"/>
  <c r="Z154" i="1"/>
  <c r="BF154" i="1"/>
  <c r="AA154" i="1"/>
  <c r="BE154" i="1"/>
  <c r="I154" i="1"/>
  <c r="BC154" i="1"/>
  <c r="BD154" i="1"/>
  <c r="Q154" i="1"/>
  <c r="R154" i="1" s="1"/>
  <c r="AB154" i="1"/>
  <c r="BB154" i="1"/>
  <c r="B154" i="19"/>
  <c r="D154" i="19"/>
  <c r="E154" i="19"/>
  <c r="F154" i="19"/>
  <c r="H154" i="19"/>
  <c r="J154" i="19"/>
  <c r="K154" i="19"/>
  <c r="L154" i="19"/>
  <c r="AE153" i="1"/>
  <c r="AF153" i="1"/>
  <c r="AG153" i="1"/>
  <c r="AH153" i="1"/>
  <c r="AI153" i="1"/>
  <c r="AJ153" i="1"/>
  <c r="AK153" i="1"/>
  <c r="AL153" i="1"/>
  <c r="AQ153" i="1"/>
  <c r="AR153" i="1"/>
  <c r="AS153" i="1"/>
  <c r="AT153" i="1"/>
  <c r="AU153" i="1"/>
  <c r="AV153" i="1"/>
  <c r="AW153" i="1"/>
  <c r="AX153" i="1"/>
  <c r="AZ153" i="1"/>
  <c r="AC153" i="1"/>
  <c r="BG153" i="1"/>
  <c r="Z153" i="1"/>
  <c r="BF153" i="1"/>
  <c r="AA153" i="1"/>
  <c r="BE153" i="1"/>
  <c r="I153" i="1"/>
  <c r="BC153" i="1"/>
  <c r="BD153" i="1"/>
  <c r="Q153" i="1"/>
  <c r="R153" i="1" s="1"/>
  <c r="AB153" i="1"/>
  <c r="BB153" i="1"/>
  <c r="E159" i="23" l="1"/>
  <c r="G159" i="21"/>
  <c r="M179" i="28"/>
  <c r="B158" i="21"/>
  <c r="M180" i="28"/>
  <c r="E158" i="23"/>
  <c r="G179" i="28"/>
  <c r="G180" i="28"/>
  <c r="G160" i="22"/>
  <c r="G159" i="22"/>
  <c r="G160" i="21"/>
  <c r="G156" i="19"/>
  <c r="M156" i="19" s="1"/>
  <c r="BH155" i="1"/>
  <c r="G155" i="19"/>
  <c r="BH154" i="1"/>
  <c r="G154" i="19"/>
  <c r="M154" i="19" s="1"/>
  <c r="BH153" i="1"/>
  <c r="G157" i="19"/>
  <c r="BH156" i="1"/>
  <c r="O156" i="19"/>
  <c r="O155" i="19"/>
  <c r="N155" i="19"/>
  <c r="O154" i="19"/>
  <c r="H178" i="28"/>
  <c r="H185" i="28" s="1"/>
  <c r="N157" i="19"/>
  <c r="N154" i="19"/>
  <c r="I158" i="21"/>
  <c r="O157" i="19"/>
  <c r="N156" i="19"/>
  <c r="F185" i="28"/>
  <c r="B176" i="28"/>
  <c r="H175" i="28"/>
  <c r="E157" i="21"/>
  <c r="D185" i="28"/>
  <c r="E178" i="28"/>
  <c r="E185" i="28" s="1"/>
  <c r="K157" i="22"/>
  <c r="D156" i="22"/>
  <c r="B178" i="28"/>
  <c r="B185" i="28" s="1"/>
  <c r="J178" i="28"/>
  <c r="J185" i="28" s="1"/>
  <c r="K178" i="28"/>
  <c r="K185" i="28" s="1"/>
  <c r="L178" i="28"/>
  <c r="L185" i="28" s="1"/>
  <c r="H157" i="21"/>
  <c r="K175" i="28"/>
  <c r="F176" i="28"/>
  <c r="I157" i="23"/>
  <c r="J158" i="22"/>
  <c r="K158" i="22"/>
  <c r="B156" i="21"/>
  <c r="G156" i="23"/>
  <c r="F156" i="23"/>
  <c r="D156" i="23"/>
  <c r="E158" i="22"/>
  <c r="H157" i="23"/>
  <c r="D158" i="21"/>
  <c r="D158" i="22"/>
  <c r="F158" i="22"/>
  <c r="B157" i="22"/>
  <c r="I157" i="21"/>
  <c r="F158" i="21"/>
  <c r="B175" i="28"/>
  <c r="K176" i="28"/>
  <c r="H158" i="22"/>
  <c r="K158" i="21"/>
  <c r="D175" i="28"/>
  <c r="L175" i="28"/>
  <c r="B156" i="22"/>
  <c r="J157" i="22"/>
  <c r="I158" i="22"/>
  <c r="H158" i="21"/>
  <c r="E176" i="28"/>
  <c r="B158" i="22"/>
  <c r="H157" i="22"/>
  <c r="G157" i="23"/>
  <c r="J176" i="28"/>
  <c r="K156" i="22"/>
  <c r="BA153" i="1"/>
  <c r="B154" i="23"/>
  <c r="BA156" i="1"/>
  <c r="F157" i="21"/>
  <c r="F157" i="23"/>
  <c r="H176" i="28"/>
  <c r="J175" i="28"/>
  <c r="K156" i="21"/>
  <c r="F157" i="22"/>
  <c r="E156" i="22"/>
  <c r="I156" i="23"/>
  <c r="D157" i="21"/>
  <c r="E157" i="22"/>
  <c r="D157" i="23"/>
  <c r="D156" i="21"/>
  <c r="B156" i="23"/>
  <c r="K157" i="21"/>
  <c r="B157" i="21"/>
  <c r="D157" i="22"/>
  <c r="B157" i="23"/>
  <c r="F175" i="28"/>
  <c r="BA155" i="1"/>
  <c r="J157" i="21"/>
  <c r="D176" i="28"/>
  <c r="E175" i="28"/>
  <c r="L176" i="28"/>
  <c r="J156" i="21"/>
  <c r="I157" i="22"/>
  <c r="AN156" i="1"/>
  <c r="AO156" i="1"/>
  <c r="I156" i="21"/>
  <c r="J156" i="22"/>
  <c r="B155" i="23"/>
  <c r="H156" i="21"/>
  <c r="I156" i="22"/>
  <c r="H156" i="23"/>
  <c r="H156" i="22"/>
  <c r="F156" i="21"/>
  <c r="E156" i="21"/>
  <c r="F156" i="22"/>
  <c r="AN155" i="1"/>
  <c r="I155" i="21"/>
  <c r="E174" i="28"/>
  <c r="F174" i="28"/>
  <c r="BA154" i="1"/>
  <c r="I155" i="23"/>
  <c r="B155" i="22"/>
  <c r="H154" i="23"/>
  <c r="F154" i="23"/>
  <c r="H155" i="23"/>
  <c r="E155" i="21"/>
  <c r="I155" i="22"/>
  <c r="I154" i="23"/>
  <c r="H155" i="21"/>
  <c r="G154" i="23"/>
  <c r="D154" i="23"/>
  <c r="H155" i="22"/>
  <c r="G155" i="23"/>
  <c r="D174" i="28"/>
  <c r="F155" i="21"/>
  <c r="F155" i="23"/>
  <c r="L174" i="28"/>
  <c r="B174" i="28"/>
  <c r="F155" i="22"/>
  <c r="K174" i="28"/>
  <c r="D155" i="21"/>
  <c r="E155" i="22"/>
  <c r="D155" i="23"/>
  <c r="J174" i="28"/>
  <c r="K155" i="21"/>
  <c r="B155" i="21"/>
  <c r="D155" i="22"/>
  <c r="H174" i="28"/>
  <c r="J155" i="21"/>
  <c r="K155" i="22"/>
  <c r="J155" i="22"/>
  <c r="AN154" i="1"/>
  <c r="AO153" i="1"/>
  <c r="AN153" i="1"/>
  <c r="B153" i="19"/>
  <c r="D153" i="19"/>
  <c r="E153" i="19"/>
  <c r="F153" i="19"/>
  <c r="H153" i="19"/>
  <c r="J153" i="19"/>
  <c r="K153" i="19"/>
  <c r="K173" i="28" s="1"/>
  <c r="L153" i="19"/>
  <c r="L173" i="28" s="1"/>
  <c r="AE152" i="1"/>
  <c r="AF152" i="1"/>
  <c r="AG152" i="1"/>
  <c r="AH152" i="1"/>
  <c r="AI152" i="1"/>
  <c r="AJ152" i="1"/>
  <c r="AK152" i="1"/>
  <c r="AL152" i="1"/>
  <c r="AQ152" i="1"/>
  <c r="AR152" i="1"/>
  <c r="AS152" i="1"/>
  <c r="AT152" i="1"/>
  <c r="AU152" i="1"/>
  <c r="AV152" i="1"/>
  <c r="AW152" i="1"/>
  <c r="AX152" i="1"/>
  <c r="AZ152" i="1"/>
  <c r="AC152" i="1"/>
  <c r="BG152" i="1"/>
  <c r="Z152" i="1"/>
  <c r="BF152" i="1"/>
  <c r="AA152" i="1"/>
  <c r="BE152" i="1"/>
  <c r="I152" i="1"/>
  <c r="BC152" i="1"/>
  <c r="BD152" i="1"/>
  <c r="Q152" i="1"/>
  <c r="R152" i="1" s="1"/>
  <c r="AB152" i="1"/>
  <c r="BB152" i="1"/>
  <c r="M185" i="28" l="1"/>
  <c r="M176" i="28"/>
  <c r="M175" i="28"/>
  <c r="M174" i="28"/>
  <c r="M178" i="28"/>
  <c r="E156" i="23"/>
  <c r="G175" i="28"/>
  <c r="G174" i="28"/>
  <c r="G156" i="22"/>
  <c r="E155" i="23"/>
  <c r="M155" i="19"/>
  <c r="G156" i="21"/>
  <c r="G155" i="21"/>
  <c r="G155" i="22"/>
  <c r="E154" i="23"/>
  <c r="G157" i="22"/>
  <c r="E157" i="23"/>
  <c r="G176" i="28"/>
  <c r="M157" i="19"/>
  <c r="G158" i="21"/>
  <c r="G158" i="22"/>
  <c r="G178" i="28"/>
  <c r="G185" i="28" s="1"/>
  <c r="G157" i="21"/>
  <c r="G153" i="19"/>
  <c r="E153" i="23" s="1"/>
  <c r="BH152" i="1"/>
  <c r="N153" i="19"/>
  <c r="J173" i="28"/>
  <c r="O153" i="19"/>
  <c r="AN152" i="1"/>
  <c r="D153" i="23"/>
  <c r="AO152" i="1"/>
  <c r="BA152" i="1"/>
  <c r="B154" i="22"/>
  <c r="D154" i="21"/>
  <c r="J154" i="21"/>
  <c r="H173" i="28"/>
  <c r="G153" i="23"/>
  <c r="D173" i="28"/>
  <c r="B173" i="28"/>
  <c r="E154" i="22"/>
  <c r="F173" i="28"/>
  <c r="E173" i="28"/>
  <c r="H154" i="22"/>
  <c r="H154" i="21"/>
  <c r="I153" i="23"/>
  <c r="F154" i="22"/>
  <c r="D154" i="22"/>
  <c r="H153" i="23"/>
  <c r="E154" i="21"/>
  <c r="B154" i="21"/>
  <c r="K154" i="21"/>
  <c r="F153" i="23"/>
  <c r="F154" i="21"/>
  <c r="J154" i="22"/>
  <c r="B153" i="23"/>
  <c r="K154" i="22"/>
  <c r="I154" i="22"/>
  <c r="I154" i="21"/>
  <c r="B152" i="19"/>
  <c r="D152" i="19"/>
  <c r="D172" i="28" s="1"/>
  <c r="E152" i="19"/>
  <c r="F152" i="19"/>
  <c r="H152" i="19"/>
  <c r="J152" i="19"/>
  <c r="K152" i="19"/>
  <c r="K172" i="28" s="1"/>
  <c r="L152" i="19"/>
  <c r="AE151" i="1"/>
  <c r="AF151" i="1"/>
  <c r="AG151" i="1"/>
  <c r="AH151" i="1"/>
  <c r="AI151" i="1"/>
  <c r="AJ151" i="1"/>
  <c r="AK151" i="1"/>
  <c r="AL151" i="1"/>
  <c r="AQ151" i="1"/>
  <c r="AR151" i="1"/>
  <c r="AS151" i="1"/>
  <c r="AT151" i="1"/>
  <c r="AU151" i="1"/>
  <c r="AV151" i="1"/>
  <c r="AW151" i="1"/>
  <c r="AX151" i="1"/>
  <c r="AZ151" i="1"/>
  <c r="AC151" i="1"/>
  <c r="BG151" i="1"/>
  <c r="Z151" i="1"/>
  <c r="BF151" i="1"/>
  <c r="AA151" i="1"/>
  <c r="BE151" i="1"/>
  <c r="I151" i="1"/>
  <c r="BC151" i="1"/>
  <c r="BD151" i="1"/>
  <c r="Q151" i="1"/>
  <c r="R151" i="1" s="1"/>
  <c r="AB151" i="1"/>
  <c r="BB151" i="1"/>
  <c r="M173" i="28" l="1"/>
  <c r="B172" i="28"/>
  <c r="M172" i="28" s="1"/>
  <c r="G173" i="28"/>
  <c r="G154" i="22"/>
  <c r="M153" i="19"/>
  <c r="G154" i="21"/>
  <c r="G152" i="19"/>
  <c r="G153" i="22" s="1"/>
  <c r="BH151" i="1"/>
  <c r="N152" i="19"/>
  <c r="O152" i="19"/>
  <c r="BA151" i="1"/>
  <c r="E153" i="21"/>
  <c r="E172" i="28"/>
  <c r="K153" i="21"/>
  <c r="F153" i="21"/>
  <c r="I153" i="21"/>
  <c r="H153" i="22"/>
  <c r="F153" i="22"/>
  <c r="B152" i="23"/>
  <c r="B153" i="22"/>
  <c r="F172" i="28"/>
  <c r="J172" i="28"/>
  <c r="L172" i="28"/>
  <c r="H172" i="28"/>
  <c r="D153" i="22"/>
  <c r="I153" i="22"/>
  <c r="K153" i="22"/>
  <c r="H152" i="23"/>
  <c r="G152" i="23"/>
  <c r="B153" i="21"/>
  <c r="H153" i="21"/>
  <c r="J153" i="21"/>
  <c r="E153" i="22"/>
  <c r="D153" i="21"/>
  <c r="J153" i="22"/>
  <c r="I152" i="23"/>
  <c r="F152" i="23"/>
  <c r="D152" i="23"/>
  <c r="AN151" i="1"/>
  <c r="AO151" i="1"/>
  <c r="B151" i="19"/>
  <c r="D151" i="19"/>
  <c r="D171" i="28" s="1"/>
  <c r="E151" i="19"/>
  <c r="E152" i="21" s="1"/>
  <c r="F151" i="19"/>
  <c r="F171" i="28" s="1"/>
  <c r="H151" i="19"/>
  <c r="J151" i="19"/>
  <c r="K151" i="19"/>
  <c r="L151" i="19"/>
  <c r="L171" i="28" s="1"/>
  <c r="AE150" i="1"/>
  <c r="AF150" i="1"/>
  <c r="AO150" i="1" s="1"/>
  <c r="AG150" i="1"/>
  <c r="AH150" i="1"/>
  <c r="AI150" i="1"/>
  <c r="AJ150" i="1"/>
  <c r="AK150" i="1"/>
  <c r="AL150" i="1"/>
  <c r="AQ150" i="1"/>
  <c r="AR150" i="1"/>
  <c r="AS150" i="1"/>
  <c r="AT150" i="1"/>
  <c r="AU150" i="1"/>
  <c r="AV150" i="1"/>
  <c r="AW150" i="1"/>
  <c r="AX150" i="1"/>
  <c r="AZ150" i="1"/>
  <c r="AC150" i="1"/>
  <c r="BG150" i="1"/>
  <c r="Z150" i="1"/>
  <c r="BF150" i="1"/>
  <c r="AA150" i="1"/>
  <c r="BE150" i="1"/>
  <c r="I150" i="1"/>
  <c r="BC150" i="1"/>
  <c r="BD150" i="1"/>
  <c r="Q150" i="1"/>
  <c r="R150" i="1" s="1"/>
  <c r="AB150" i="1"/>
  <c r="BB150" i="1"/>
  <c r="B171" i="28" l="1"/>
  <c r="M171" i="28" s="1"/>
  <c r="E152" i="23"/>
  <c r="G172" i="28"/>
  <c r="G153" i="21"/>
  <c r="M152" i="19"/>
  <c r="G151" i="19"/>
  <c r="G152" i="22" s="1"/>
  <c r="BH150" i="1"/>
  <c r="N151" i="19"/>
  <c r="O151" i="19"/>
  <c r="F151" i="23"/>
  <c r="D151" i="23"/>
  <c r="B152" i="21"/>
  <c r="F152" i="22"/>
  <c r="H171" i="28"/>
  <c r="D152" i="22"/>
  <c r="K152" i="21"/>
  <c r="E152" i="22"/>
  <c r="K171" i="28"/>
  <c r="J171" i="28"/>
  <c r="E171" i="28"/>
  <c r="B151" i="23"/>
  <c r="F152" i="21"/>
  <c r="H152" i="21"/>
  <c r="H152" i="22"/>
  <c r="B152" i="22"/>
  <c r="D152" i="21"/>
  <c r="I151" i="23"/>
  <c r="K152" i="22"/>
  <c r="J152" i="22"/>
  <c r="J152" i="21"/>
  <c r="G151" i="23"/>
  <c r="I152" i="22"/>
  <c r="I152" i="21"/>
  <c r="H151" i="23"/>
  <c r="AN150" i="1"/>
  <c r="BA150" i="1"/>
  <c r="B150" i="19"/>
  <c r="D150" i="19"/>
  <c r="D151" i="22" s="1"/>
  <c r="E150" i="19"/>
  <c r="E170" i="28" s="1"/>
  <c r="F150" i="19"/>
  <c r="F151" i="22" s="1"/>
  <c r="H150" i="19"/>
  <c r="J150" i="19"/>
  <c r="K150" i="19"/>
  <c r="J151" i="21" s="1"/>
  <c r="L150" i="19"/>
  <c r="L170" i="28" s="1"/>
  <c r="L177" i="28" s="1"/>
  <c r="AE149" i="1"/>
  <c r="AF149" i="1"/>
  <c r="AG149" i="1"/>
  <c r="AH149" i="1"/>
  <c r="AI149" i="1"/>
  <c r="AJ149" i="1"/>
  <c r="AK149" i="1"/>
  <c r="AL149" i="1"/>
  <c r="AQ149" i="1"/>
  <c r="AR149" i="1"/>
  <c r="AS149" i="1"/>
  <c r="AT149" i="1"/>
  <c r="AU149" i="1"/>
  <c r="AV149" i="1"/>
  <c r="AW149" i="1"/>
  <c r="AX149" i="1"/>
  <c r="AZ149" i="1"/>
  <c r="AC149" i="1"/>
  <c r="BG149" i="1"/>
  <c r="Z149" i="1"/>
  <c r="BF149" i="1"/>
  <c r="AA149" i="1"/>
  <c r="BE149" i="1"/>
  <c r="I149" i="1"/>
  <c r="BC149" i="1"/>
  <c r="BD149" i="1"/>
  <c r="Q149" i="1"/>
  <c r="R149" i="1" s="1"/>
  <c r="AB149" i="1"/>
  <c r="BB149" i="1"/>
  <c r="B170" i="28" l="1"/>
  <c r="B177" i="28" s="1"/>
  <c r="M151" i="19"/>
  <c r="G171" i="28"/>
  <c r="E151" i="23"/>
  <c r="G152" i="21"/>
  <c r="G150" i="19"/>
  <c r="G170" i="28" s="1"/>
  <c r="BH149" i="1"/>
  <c r="H151" i="22"/>
  <c r="N150" i="19"/>
  <c r="I151" i="21"/>
  <c r="O150" i="19"/>
  <c r="E177" i="28"/>
  <c r="K170" i="28"/>
  <c r="K177" i="28" s="1"/>
  <c r="J170" i="28"/>
  <c r="J177" i="28" s="1"/>
  <c r="AN149" i="1"/>
  <c r="H170" i="28"/>
  <c r="H177" i="28" s="1"/>
  <c r="F170" i="28"/>
  <c r="F177" i="28" s="1"/>
  <c r="D170" i="28"/>
  <c r="H150" i="23"/>
  <c r="I150" i="23"/>
  <c r="I151" i="22"/>
  <c r="BA149" i="1"/>
  <c r="G150" i="23"/>
  <c r="H151" i="21"/>
  <c r="F150" i="23"/>
  <c r="AO149" i="1"/>
  <c r="F151" i="21"/>
  <c r="K151" i="22"/>
  <c r="K151" i="21"/>
  <c r="B151" i="22"/>
  <c r="B151" i="21"/>
  <c r="D150" i="23"/>
  <c r="J151" i="22"/>
  <c r="B150" i="23"/>
  <c r="E151" i="22"/>
  <c r="E151" i="21"/>
  <c r="D151" i="21"/>
  <c r="B149" i="19"/>
  <c r="D149" i="19"/>
  <c r="D168" i="28" s="1"/>
  <c r="E149" i="19"/>
  <c r="E168" i="28" s="1"/>
  <c r="F149" i="19"/>
  <c r="F168" i="28" s="1"/>
  <c r="H149" i="19"/>
  <c r="J149" i="19"/>
  <c r="K149" i="19"/>
  <c r="L149" i="19"/>
  <c r="L168" i="28" s="1"/>
  <c r="AE148" i="1"/>
  <c r="AF148" i="1"/>
  <c r="AG148" i="1"/>
  <c r="AH148" i="1"/>
  <c r="AI148" i="1"/>
  <c r="AJ148" i="1"/>
  <c r="AK148" i="1"/>
  <c r="AL148" i="1"/>
  <c r="AQ148" i="1"/>
  <c r="AR148" i="1"/>
  <c r="AS148" i="1"/>
  <c r="AT148" i="1"/>
  <c r="AU148" i="1"/>
  <c r="AV148" i="1"/>
  <c r="AW148" i="1"/>
  <c r="AX148" i="1"/>
  <c r="AZ148" i="1"/>
  <c r="AC148" i="1"/>
  <c r="BG148" i="1"/>
  <c r="Z148" i="1"/>
  <c r="BF148" i="1"/>
  <c r="AA148" i="1"/>
  <c r="BE148" i="1"/>
  <c r="I148" i="1"/>
  <c r="BC148" i="1"/>
  <c r="BD148" i="1"/>
  <c r="Q148" i="1"/>
  <c r="R148" i="1" s="1"/>
  <c r="AB148" i="1"/>
  <c r="BB148" i="1"/>
  <c r="M170" i="28" l="1"/>
  <c r="M150" i="19"/>
  <c r="B168" i="28"/>
  <c r="M168" i="28" s="1"/>
  <c r="G151" i="21"/>
  <c r="G151" i="22"/>
  <c r="G177" i="28"/>
  <c r="E150" i="23"/>
  <c r="G149" i="19"/>
  <c r="E149" i="23" s="1"/>
  <c r="BH148" i="1"/>
  <c r="N149" i="19"/>
  <c r="J168" i="28"/>
  <c r="O149" i="19"/>
  <c r="D177" i="28"/>
  <c r="M177" i="28" s="1"/>
  <c r="G149" i="23"/>
  <c r="D150" i="22"/>
  <c r="B150" i="22"/>
  <c r="D150" i="21"/>
  <c r="F149" i="23"/>
  <c r="K150" i="22"/>
  <c r="AN148" i="1"/>
  <c r="E150" i="22"/>
  <c r="H150" i="22"/>
  <c r="H168" i="28"/>
  <c r="E150" i="21"/>
  <c r="K168" i="28"/>
  <c r="J150" i="22"/>
  <c r="B150" i="21"/>
  <c r="H150" i="21"/>
  <c r="I150" i="21"/>
  <c r="I150" i="22"/>
  <c r="K150" i="21"/>
  <c r="D149" i="23"/>
  <c r="F150" i="21"/>
  <c r="F150" i="22"/>
  <c r="J150" i="21"/>
  <c r="I149" i="23"/>
  <c r="H149" i="23"/>
  <c r="B149" i="23"/>
  <c r="AO148" i="1"/>
  <c r="BA148" i="1"/>
  <c r="B148" i="19"/>
  <c r="D148" i="19"/>
  <c r="D149" i="21" s="1"/>
  <c r="E148" i="19"/>
  <c r="E167" i="28" s="1"/>
  <c r="F148" i="19"/>
  <c r="H148" i="19"/>
  <c r="J148" i="19"/>
  <c r="K148" i="19"/>
  <c r="L148" i="19"/>
  <c r="L167" i="28" s="1"/>
  <c r="AE147" i="1"/>
  <c r="AF147" i="1"/>
  <c r="AO147" i="1" s="1"/>
  <c r="AG147" i="1"/>
  <c r="AH147" i="1"/>
  <c r="AI147" i="1"/>
  <c r="AJ147" i="1"/>
  <c r="AK147" i="1"/>
  <c r="AL147" i="1"/>
  <c r="AQ147" i="1"/>
  <c r="AR147" i="1"/>
  <c r="AS147" i="1"/>
  <c r="AT147" i="1"/>
  <c r="AU147" i="1"/>
  <c r="AV147" i="1"/>
  <c r="AW147" i="1"/>
  <c r="AX147" i="1"/>
  <c r="AZ147" i="1"/>
  <c r="AC147" i="1"/>
  <c r="BG147" i="1"/>
  <c r="Z147" i="1"/>
  <c r="BF147" i="1"/>
  <c r="AA147" i="1"/>
  <c r="BE147" i="1"/>
  <c r="I147" i="1"/>
  <c r="BC147" i="1"/>
  <c r="BD147" i="1"/>
  <c r="Q147" i="1"/>
  <c r="R147" i="1" s="1"/>
  <c r="AB147" i="1"/>
  <c r="BB147" i="1"/>
  <c r="G150" i="21" l="1"/>
  <c r="B149" i="21"/>
  <c r="M149" i="19"/>
  <c r="G150" i="22"/>
  <c r="G168" i="28"/>
  <c r="G148" i="19"/>
  <c r="G149" i="21" s="1"/>
  <c r="BH147" i="1"/>
  <c r="I149" i="22"/>
  <c r="O148" i="19"/>
  <c r="H149" i="21"/>
  <c r="N148" i="19"/>
  <c r="B149" i="22"/>
  <c r="E149" i="21"/>
  <c r="K149" i="22"/>
  <c r="B167" i="28"/>
  <c r="D148" i="23"/>
  <c r="D149" i="22"/>
  <c r="BA147" i="1"/>
  <c r="K167" i="28"/>
  <c r="J149" i="22"/>
  <c r="F148" i="23"/>
  <c r="K149" i="21"/>
  <c r="J149" i="21"/>
  <c r="F149" i="21"/>
  <c r="H148" i="23"/>
  <c r="G148" i="23"/>
  <c r="I149" i="21"/>
  <c r="F167" i="28"/>
  <c r="D167" i="28"/>
  <c r="H149" i="22"/>
  <c r="H167" i="28"/>
  <c r="F149" i="22"/>
  <c r="E149" i="22"/>
  <c r="J167" i="28"/>
  <c r="I148" i="23"/>
  <c r="AN147" i="1"/>
  <c r="B148" i="23"/>
  <c r="B147" i="19"/>
  <c r="D147" i="19"/>
  <c r="D166" i="28" s="1"/>
  <c r="E147" i="19"/>
  <c r="E166" i="28" s="1"/>
  <c r="F147" i="19"/>
  <c r="F148" i="21" s="1"/>
  <c r="H147" i="19"/>
  <c r="J147" i="19"/>
  <c r="K147" i="19"/>
  <c r="J148" i="21" s="1"/>
  <c r="L147" i="19"/>
  <c r="K148" i="21" s="1"/>
  <c r="AE146" i="1"/>
  <c r="AF146" i="1"/>
  <c r="AO146" i="1" s="1"/>
  <c r="AG146" i="1"/>
  <c r="AH146" i="1"/>
  <c r="AI146" i="1"/>
  <c r="AJ146" i="1"/>
  <c r="AK146" i="1"/>
  <c r="AL146" i="1"/>
  <c r="AQ146" i="1"/>
  <c r="AR146" i="1"/>
  <c r="AS146" i="1"/>
  <c r="AT146" i="1"/>
  <c r="AU146" i="1"/>
  <c r="AV146" i="1"/>
  <c r="AW146" i="1"/>
  <c r="AX146" i="1"/>
  <c r="AZ146" i="1"/>
  <c r="AC146" i="1"/>
  <c r="BG146" i="1"/>
  <c r="Z146" i="1"/>
  <c r="BF146" i="1"/>
  <c r="AA146" i="1"/>
  <c r="BE146" i="1"/>
  <c r="I146" i="1"/>
  <c r="BC146" i="1"/>
  <c r="BD146" i="1"/>
  <c r="Q146" i="1"/>
  <c r="R146" i="1" s="1"/>
  <c r="AB146" i="1"/>
  <c r="BB146" i="1"/>
  <c r="M167" i="28" l="1"/>
  <c r="G167" i="28"/>
  <c r="E148" i="23"/>
  <c r="M148" i="19"/>
  <c r="G149" i="22"/>
  <c r="G147" i="19"/>
  <c r="G166" i="28" s="1"/>
  <c r="BH146" i="1"/>
  <c r="H166" i="28"/>
  <c r="N147" i="19"/>
  <c r="I148" i="21"/>
  <c r="O147" i="19"/>
  <c r="J148" i="22"/>
  <c r="J166" i="28"/>
  <c r="I148" i="22"/>
  <c r="D148" i="22"/>
  <c r="E148" i="22"/>
  <c r="AN146" i="1"/>
  <c r="D148" i="21"/>
  <c r="F166" i="28"/>
  <c r="L166" i="28"/>
  <c r="K148" i="22"/>
  <c r="B166" i="28"/>
  <c r="M166" i="28" s="1"/>
  <c r="B148" i="22"/>
  <c r="F148" i="22"/>
  <c r="B148" i="21"/>
  <c r="H147" i="23"/>
  <c r="E148" i="21"/>
  <c r="K166" i="28"/>
  <c r="F147" i="23"/>
  <c r="H148" i="21"/>
  <c r="D147" i="23"/>
  <c r="H148" i="22"/>
  <c r="I147" i="23"/>
  <c r="G147" i="23"/>
  <c r="BA146" i="1"/>
  <c r="B147" i="23"/>
  <c r="B146" i="19"/>
  <c r="D146" i="19"/>
  <c r="E146" i="19"/>
  <c r="E147" i="22" s="1"/>
  <c r="F146" i="19"/>
  <c r="F165" i="28" s="1"/>
  <c r="H146" i="19"/>
  <c r="J146" i="19"/>
  <c r="K146" i="19"/>
  <c r="K165" i="28" s="1"/>
  <c r="L146" i="19"/>
  <c r="AE145" i="1"/>
  <c r="AF145" i="1"/>
  <c r="AO145" i="1" s="1"/>
  <c r="AG145" i="1"/>
  <c r="AH145" i="1"/>
  <c r="AI145" i="1"/>
  <c r="AJ145" i="1"/>
  <c r="AK145" i="1"/>
  <c r="AL145" i="1"/>
  <c r="AQ145" i="1"/>
  <c r="AR145" i="1"/>
  <c r="AS145" i="1"/>
  <c r="AT145" i="1"/>
  <c r="AU145" i="1"/>
  <c r="AV145" i="1"/>
  <c r="AW145" i="1"/>
  <c r="AX145" i="1"/>
  <c r="AZ145" i="1"/>
  <c r="AC145" i="1"/>
  <c r="BG145" i="1"/>
  <c r="Z145" i="1"/>
  <c r="BF145" i="1"/>
  <c r="AA145" i="1"/>
  <c r="BE145" i="1"/>
  <c r="I145" i="1"/>
  <c r="BC145" i="1"/>
  <c r="BD145" i="1"/>
  <c r="Q145" i="1"/>
  <c r="R145" i="1" s="1"/>
  <c r="AB145" i="1"/>
  <c r="BB145" i="1"/>
  <c r="G148" i="21" l="1"/>
  <c r="E147" i="23"/>
  <c r="G148" i="22"/>
  <c r="M147" i="19"/>
  <c r="G146" i="19"/>
  <c r="M146" i="19" s="1"/>
  <c r="BH145" i="1"/>
  <c r="H165" i="28"/>
  <c r="N146" i="19"/>
  <c r="I147" i="22"/>
  <c r="O146" i="19"/>
  <c r="J165" i="28"/>
  <c r="I147" i="21"/>
  <c r="H146" i="23"/>
  <c r="D147" i="21"/>
  <c r="B165" i="28"/>
  <c r="B147" i="22"/>
  <c r="F147" i="21"/>
  <c r="D165" i="28"/>
  <c r="K147" i="22"/>
  <c r="L165" i="28"/>
  <c r="J147" i="21"/>
  <c r="J147" i="22"/>
  <c r="D147" i="22"/>
  <c r="K147" i="21"/>
  <c r="F147" i="22"/>
  <c r="E165" i="28"/>
  <c r="H147" i="21"/>
  <c r="H147" i="22"/>
  <c r="E147" i="21"/>
  <c r="B147" i="21"/>
  <c r="I146" i="23"/>
  <c r="G146" i="23"/>
  <c r="AN145" i="1"/>
  <c r="F146" i="23"/>
  <c r="D146" i="23"/>
  <c r="B146" i="23"/>
  <c r="BA145" i="1"/>
  <c r="B144" i="19"/>
  <c r="D144" i="19"/>
  <c r="E144" i="19"/>
  <c r="F144" i="19"/>
  <c r="H144" i="19"/>
  <c r="J144" i="19"/>
  <c r="K144" i="19"/>
  <c r="L144" i="19"/>
  <c r="B145" i="19"/>
  <c r="D145" i="19"/>
  <c r="D146" i="21" s="1"/>
  <c r="E145" i="19"/>
  <c r="E146" i="22" s="1"/>
  <c r="F145" i="19"/>
  <c r="H145" i="19"/>
  <c r="J145" i="19"/>
  <c r="K145" i="19"/>
  <c r="K164" i="28" s="1"/>
  <c r="L145" i="19"/>
  <c r="L164" i="28" s="1"/>
  <c r="Q143" i="1"/>
  <c r="R143" i="1" s="1"/>
  <c r="Z143" i="1"/>
  <c r="AA143" i="1"/>
  <c r="AB143" i="1"/>
  <c r="AC143" i="1"/>
  <c r="AE143" i="1"/>
  <c r="AF143" i="1"/>
  <c r="AG143" i="1"/>
  <c r="AH143" i="1"/>
  <c r="AI143" i="1"/>
  <c r="AJ143" i="1"/>
  <c r="AK143" i="1"/>
  <c r="AL143" i="1"/>
  <c r="AQ143" i="1"/>
  <c r="AR143" i="1"/>
  <c r="AS143" i="1"/>
  <c r="AT143" i="1"/>
  <c r="AU143" i="1"/>
  <c r="AV143" i="1"/>
  <c r="AW143" i="1"/>
  <c r="AX143" i="1"/>
  <c r="AZ143" i="1"/>
  <c r="BB143" i="1"/>
  <c r="BC143" i="1"/>
  <c r="BD143" i="1"/>
  <c r="BE143" i="1"/>
  <c r="BF143" i="1"/>
  <c r="BG143" i="1"/>
  <c r="Q144" i="1"/>
  <c r="R144" i="1" s="1"/>
  <c r="Z144" i="1"/>
  <c r="AA144" i="1"/>
  <c r="AB144" i="1"/>
  <c r="AC144" i="1"/>
  <c r="AE144" i="1"/>
  <c r="AF144" i="1"/>
  <c r="AO144" i="1" s="1"/>
  <c r="AG144" i="1"/>
  <c r="AH144" i="1"/>
  <c r="AI144" i="1"/>
  <c r="AJ144" i="1"/>
  <c r="AK144" i="1"/>
  <c r="AL144" i="1"/>
  <c r="AQ144" i="1"/>
  <c r="AR144" i="1"/>
  <c r="AS144" i="1"/>
  <c r="AT144" i="1"/>
  <c r="AU144" i="1"/>
  <c r="AV144" i="1"/>
  <c r="AW144" i="1"/>
  <c r="AX144" i="1"/>
  <c r="AZ144" i="1"/>
  <c r="BB144" i="1"/>
  <c r="BC144" i="1"/>
  <c r="BD144" i="1"/>
  <c r="BE144" i="1"/>
  <c r="BF144" i="1"/>
  <c r="BG144" i="1"/>
  <c r="I144" i="1"/>
  <c r="I143" i="1"/>
  <c r="G165" i="28" l="1"/>
  <c r="M165" i="28"/>
  <c r="B164" i="28"/>
  <c r="G147" i="22"/>
  <c r="G147" i="21"/>
  <c r="E146" i="23"/>
  <c r="G144" i="19"/>
  <c r="E144" i="23" s="1"/>
  <c r="BH143" i="1"/>
  <c r="G145" i="19"/>
  <c r="G164" i="28" s="1"/>
  <c r="BH144" i="1"/>
  <c r="O145" i="19"/>
  <c r="O144" i="19"/>
  <c r="N145" i="19"/>
  <c r="N144" i="19"/>
  <c r="AN144" i="1"/>
  <c r="E164" i="28"/>
  <c r="H145" i="23"/>
  <c r="B146" i="22"/>
  <c r="G145" i="23"/>
  <c r="F145" i="21"/>
  <c r="F163" i="28"/>
  <c r="F146" i="21"/>
  <c r="F146" i="22"/>
  <c r="F144" i="23"/>
  <c r="I145" i="22"/>
  <c r="J163" i="28"/>
  <c r="I146" i="21"/>
  <c r="H145" i="21"/>
  <c r="H163" i="28"/>
  <c r="E145" i="21"/>
  <c r="E163" i="28"/>
  <c r="E146" i="21"/>
  <c r="H146" i="22"/>
  <c r="F145" i="23"/>
  <c r="D163" i="28"/>
  <c r="F164" i="28"/>
  <c r="J164" i="28"/>
  <c r="B145" i="21"/>
  <c r="B163" i="28"/>
  <c r="D146" i="22"/>
  <c r="H164" i="28"/>
  <c r="K145" i="21"/>
  <c r="L163" i="28"/>
  <c r="I144" i="23"/>
  <c r="B146" i="21"/>
  <c r="D164" i="28"/>
  <c r="I146" i="22"/>
  <c r="H146" i="21"/>
  <c r="BA143" i="1"/>
  <c r="J145" i="22"/>
  <c r="K163" i="28"/>
  <c r="J146" i="22"/>
  <c r="J146" i="21"/>
  <c r="H145" i="22"/>
  <c r="K146" i="21"/>
  <c r="K146" i="22"/>
  <c r="F145" i="22"/>
  <c r="E145" i="22"/>
  <c r="D144" i="23"/>
  <c r="AO143" i="1"/>
  <c r="AN143" i="1"/>
  <c r="J145" i="21"/>
  <c r="K145" i="22"/>
  <c r="B145" i="22"/>
  <c r="B145" i="23"/>
  <c r="D145" i="22"/>
  <c r="D145" i="23"/>
  <c r="B144" i="23"/>
  <c r="BA144" i="1"/>
  <c r="I145" i="23"/>
  <c r="H144" i="23"/>
  <c r="G144" i="23"/>
  <c r="I145" i="21"/>
  <c r="D145" i="21"/>
  <c r="B143" i="19"/>
  <c r="D143" i="19"/>
  <c r="D144" i="22" s="1"/>
  <c r="E143" i="19"/>
  <c r="E144" i="22" s="1"/>
  <c r="F143" i="19"/>
  <c r="F144" i="22" s="1"/>
  <c r="H143" i="19"/>
  <c r="J143" i="19"/>
  <c r="K143" i="19"/>
  <c r="J144" i="21" s="1"/>
  <c r="L143" i="19"/>
  <c r="L162" i="28" s="1"/>
  <c r="AE142" i="1"/>
  <c r="AF142" i="1"/>
  <c r="AG142" i="1"/>
  <c r="AH142" i="1"/>
  <c r="AI142" i="1"/>
  <c r="AJ142" i="1"/>
  <c r="AK142" i="1"/>
  <c r="AL142" i="1"/>
  <c r="AQ142" i="1"/>
  <c r="AR142" i="1"/>
  <c r="AS142" i="1"/>
  <c r="AT142" i="1"/>
  <c r="AU142" i="1"/>
  <c r="AV142" i="1"/>
  <c r="AW142" i="1"/>
  <c r="AX142" i="1"/>
  <c r="AZ142" i="1"/>
  <c r="AC142" i="1"/>
  <c r="BG142" i="1"/>
  <c r="Z142" i="1"/>
  <c r="BF142" i="1"/>
  <c r="AA142" i="1"/>
  <c r="BE142" i="1"/>
  <c r="I142" i="1"/>
  <c r="BC142" i="1"/>
  <c r="BD142" i="1"/>
  <c r="Q142" i="1"/>
  <c r="R142" i="1" s="1"/>
  <c r="AB142" i="1"/>
  <c r="BB142" i="1"/>
  <c r="B142" i="19"/>
  <c r="D142" i="19"/>
  <c r="E142" i="19"/>
  <c r="F142" i="19"/>
  <c r="H142" i="19"/>
  <c r="J142" i="19"/>
  <c r="K142" i="19"/>
  <c r="L142" i="19"/>
  <c r="AE141" i="1"/>
  <c r="AF141" i="1"/>
  <c r="AG141" i="1"/>
  <c r="AH141" i="1"/>
  <c r="AI141" i="1"/>
  <c r="AJ141" i="1"/>
  <c r="AK141" i="1"/>
  <c r="AL141" i="1"/>
  <c r="AQ141" i="1"/>
  <c r="AR141" i="1"/>
  <c r="AS141" i="1"/>
  <c r="AT141" i="1"/>
  <c r="AU141" i="1"/>
  <c r="AV141" i="1"/>
  <c r="AW141" i="1"/>
  <c r="AX141" i="1"/>
  <c r="AZ141" i="1"/>
  <c r="AC141" i="1"/>
  <c r="BG141" i="1"/>
  <c r="Z141" i="1"/>
  <c r="BF141" i="1"/>
  <c r="AA141" i="1"/>
  <c r="BE141" i="1"/>
  <c r="I141" i="1"/>
  <c r="BC141" i="1"/>
  <c r="BD141" i="1"/>
  <c r="Q141" i="1"/>
  <c r="R141" i="1" s="1"/>
  <c r="AB141" i="1"/>
  <c r="BB141" i="1"/>
  <c r="B140" i="19"/>
  <c r="D140" i="19"/>
  <c r="E140" i="19"/>
  <c r="F140" i="19"/>
  <c r="H140" i="19"/>
  <c r="J140" i="19"/>
  <c r="K140" i="19"/>
  <c r="L140" i="19"/>
  <c r="B141" i="19"/>
  <c r="D141" i="19"/>
  <c r="E141" i="19"/>
  <c r="F141" i="19"/>
  <c r="H141" i="19"/>
  <c r="J141" i="19"/>
  <c r="K141" i="19"/>
  <c r="L141" i="19"/>
  <c r="AE140" i="1"/>
  <c r="AF140" i="1"/>
  <c r="AG140" i="1"/>
  <c r="AH140" i="1"/>
  <c r="AI140" i="1"/>
  <c r="AJ140" i="1"/>
  <c r="AK140" i="1"/>
  <c r="AL140" i="1"/>
  <c r="AQ140" i="1"/>
  <c r="AR140" i="1"/>
  <c r="AS140" i="1"/>
  <c r="AT140" i="1"/>
  <c r="AU140" i="1"/>
  <c r="AV140" i="1"/>
  <c r="AW140" i="1"/>
  <c r="AX140" i="1"/>
  <c r="AZ140" i="1"/>
  <c r="AC140" i="1"/>
  <c r="BG140" i="1"/>
  <c r="Z140" i="1"/>
  <c r="BF140" i="1"/>
  <c r="AA140" i="1"/>
  <c r="BE140" i="1"/>
  <c r="I140" i="1"/>
  <c r="BC140" i="1"/>
  <c r="BD140" i="1"/>
  <c r="Q140" i="1"/>
  <c r="R140" i="1" s="1"/>
  <c r="AB140" i="1"/>
  <c r="BB140" i="1"/>
  <c r="I139" i="1"/>
  <c r="Q139" i="1"/>
  <c r="R139" i="1" s="1"/>
  <c r="Z139" i="1"/>
  <c r="AA139" i="1"/>
  <c r="AB139" i="1"/>
  <c r="AC139" i="1"/>
  <c r="AE139" i="1"/>
  <c r="AF139" i="1"/>
  <c r="AG139" i="1"/>
  <c r="AH139" i="1"/>
  <c r="AI139" i="1"/>
  <c r="E158" i="28" l="1"/>
  <c r="M164" i="28"/>
  <c r="M163" i="28"/>
  <c r="E145" i="23"/>
  <c r="B144" i="21"/>
  <c r="F141" i="21"/>
  <c r="G163" i="28"/>
  <c r="G146" i="22"/>
  <c r="G146" i="21"/>
  <c r="M145" i="19"/>
  <c r="G145" i="22"/>
  <c r="G145" i="21"/>
  <c r="M144" i="19"/>
  <c r="G143" i="19"/>
  <c r="G144" i="22" s="1"/>
  <c r="BH142" i="1"/>
  <c r="G140" i="19"/>
  <c r="E140" i="23" s="1"/>
  <c r="BH139" i="1"/>
  <c r="G142" i="19"/>
  <c r="M142" i="19" s="1"/>
  <c r="BH141" i="1"/>
  <c r="G141" i="19"/>
  <c r="M141" i="19" s="1"/>
  <c r="BH140" i="1"/>
  <c r="O142" i="19"/>
  <c r="N142" i="19"/>
  <c r="N140" i="19"/>
  <c r="O141" i="19"/>
  <c r="H144" i="21"/>
  <c r="N143" i="19"/>
  <c r="O140" i="19"/>
  <c r="H141" i="21"/>
  <c r="N141" i="19"/>
  <c r="J162" i="28"/>
  <c r="J169" i="28" s="1"/>
  <c r="O143" i="19"/>
  <c r="K144" i="21"/>
  <c r="H159" i="28"/>
  <c r="J144" i="22"/>
  <c r="L169" i="28"/>
  <c r="K162" i="28"/>
  <c r="K169" i="28" s="1"/>
  <c r="D162" i="28"/>
  <c r="B141" i="23"/>
  <c r="D141" i="21"/>
  <c r="I140" i="23"/>
  <c r="E162" i="28"/>
  <c r="E169" i="28" s="1"/>
  <c r="K159" i="28"/>
  <c r="H140" i="23"/>
  <c r="BA142" i="1"/>
  <c r="I141" i="23"/>
  <c r="G141" i="23"/>
  <c r="B162" i="28"/>
  <c r="K144" i="22"/>
  <c r="H162" i="28"/>
  <c r="H169" i="28" s="1"/>
  <c r="B159" i="28"/>
  <c r="F162" i="28"/>
  <c r="F169" i="28" s="1"/>
  <c r="K142" i="22"/>
  <c r="G143" i="23"/>
  <c r="BA141" i="1"/>
  <c r="E143" i="22"/>
  <c r="E144" i="21"/>
  <c r="I144" i="21"/>
  <c r="I142" i="23"/>
  <c r="B143" i="22"/>
  <c r="D143" i="21"/>
  <c r="B142" i="22"/>
  <c r="B141" i="21"/>
  <c r="G142" i="23"/>
  <c r="F144" i="21"/>
  <c r="B144" i="22"/>
  <c r="J160" i="28"/>
  <c r="I144" i="22"/>
  <c r="H160" i="28"/>
  <c r="H144" i="22"/>
  <c r="D144" i="21"/>
  <c r="B160" i="28"/>
  <c r="F143" i="23"/>
  <c r="E159" i="28"/>
  <c r="L159" i="28"/>
  <c r="L160" i="28"/>
  <c r="K143" i="21"/>
  <c r="B143" i="23"/>
  <c r="D159" i="28"/>
  <c r="J143" i="22"/>
  <c r="B143" i="21"/>
  <c r="I143" i="21"/>
  <c r="K143" i="22"/>
  <c r="J142" i="21"/>
  <c r="H143" i="21"/>
  <c r="H143" i="22"/>
  <c r="E160" i="28"/>
  <c r="F160" i="28"/>
  <c r="D143" i="22"/>
  <c r="D160" i="28"/>
  <c r="B141" i="22"/>
  <c r="B158" i="28"/>
  <c r="J143" i="21"/>
  <c r="BA140" i="1"/>
  <c r="D142" i="23"/>
  <c r="I142" i="22"/>
  <c r="B142" i="23"/>
  <c r="J159" i="28"/>
  <c r="I143" i="22"/>
  <c r="H143" i="23"/>
  <c r="K160" i="28"/>
  <c r="K141" i="22"/>
  <c r="L158" i="28"/>
  <c r="F143" i="21"/>
  <c r="K142" i="21"/>
  <c r="B142" i="21"/>
  <c r="J141" i="22"/>
  <c r="K158" i="28"/>
  <c r="E143" i="21"/>
  <c r="F143" i="22"/>
  <c r="H141" i="23"/>
  <c r="K141" i="21"/>
  <c r="B140" i="23"/>
  <c r="D141" i="22"/>
  <c r="D158" i="28"/>
  <c r="D143" i="23"/>
  <c r="I142" i="21"/>
  <c r="J142" i="22"/>
  <c r="H142" i="23"/>
  <c r="I143" i="23"/>
  <c r="AN142" i="1"/>
  <c r="AO142" i="1"/>
  <c r="H142" i="21"/>
  <c r="G140" i="23"/>
  <c r="I141" i="22"/>
  <c r="F140" i="23"/>
  <c r="J158" i="28"/>
  <c r="E142" i="21"/>
  <c r="D142" i="21"/>
  <c r="F142" i="22"/>
  <c r="F142" i="23"/>
  <c r="D140" i="23"/>
  <c r="F159" i="28"/>
  <c r="H141" i="22"/>
  <c r="F141" i="23"/>
  <c r="H158" i="28"/>
  <c r="E142" i="22"/>
  <c r="F141" i="22"/>
  <c r="D141" i="23"/>
  <c r="F158" i="28"/>
  <c r="F142" i="21"/>
  <c r="H142" i="22"/>
  <c r="I141" i="21"/>
  <c r="D142" i="22"/>
  <c r="E141" i="22"/>
  <c r="AN141" i="1"/>
  <c r="AO141" i="1"/>
  <c r="AO140" i="1"/>
  <c r="AN140" i="1"/>
  <c r="E141" i="21"/>
  <c r="J141" i="21"/>
  <c r="AO139" i="1"/>
  <c r="AJ139" i="1"/>
  <c r="AK139" i="1"/>
  <c r="AL139" i="1"/>
  <c r="AQ139" i="1"/>
  <c r="AR139" i="1"/>
  <c r="AS139" i="1"/>
  <c r="AT139" i="1"/>
  <c r="AU139" i="1"/>
  <c r="AV139" i="1"/>
  <c r="AW139" i="1"/>
  <c r="AX139" i="1"/>
  <c r="AZ139" i="1"/>
  <c r="BG139" i="1"/>
  <c r="BF139" i="1"/>
  <c r="BE139" i="1"/>
  <c r="BC139" i="1"/>
  <c r="BD139" i="1"/>
  <c r="BB139" i="1"/>
  <c r="M159" i="28" l="1"/>
  <c r="M140" i="19"/>
  <c r="D169" i="28"/>
  <c r="M162" i="28"/>
  <c r="M158" i="28"/>
  <c r="M160" i="28"/>
  <c r="G141" i="21"/>
  <c r="G141" i="22"/>
  <c r="E141" i="23"/>
  <c r="E143" i="23"/>
  <c r="G158" i="28"/>
  <c r="G159" i="28"/>
  <c r="G160" i="28"/>
  <c r="G143" i="21"/>
  <c r="G143" i="22"/>
  <c r="E142" i="23"/>
  <c r="G142" i="21"/>
  <c r="G144" i="21"/>
  <c r="G162" i="28"/>
  <c r="G169" i="28" s="1"/>
  <c r="M143" i="19"/>
  <c r="G142" i="22"/>
  <c r="B169" i="28"/>
  <c r="BA139" i="1"/>
  <c r="AN139" i="1"/>
  <c r="M169" i="28" l="1"/>
  <c r="B139" i="19"/>
  <c r="D139" i="19"/>
  <c r="E139" i="19"/>
  <c r="F139" i="19"/>
  <c r="H139" i="19"/>
  <c r="J139" i="19"/>
  <c r="K139" i="19"/>
  <c r="L139" i="19"/>
  <c r="AE138" i="1"/>
  <c r="AF138" i="1"/>
  <c r="AG138" i="1"/>
  <c r="AH138" i="1"/>
  <c r="AI138" i="1"/>
  <c r="AJ138" i="1"/>
  <c r="AK138" i="1"/>
  <c r="AL138" i="1"/>
  <c r="AQ138" i="1"/>
  <c r="AR138" i="1"/>
  <c r="AS138" i="1"/>
  <c r="AT138" i="1"/>
  <c r="AU138" i="1"/>
  <c r="AV138" i="1"/>
  <c r="AW138" i="1"/>
  <c r="AX138" i="1"/>
  <c r="AZ138" i="1"/>
  <c r="AC138" i="1"/>
  <c r="BG138" i="1"/>
  <c r="Z138" i="1"/>
  <c r="BF138" i="1"/>
  <c r="AA138" i="1"/>
  <c r="BE138" i="1"/>
  <c r="I138" i="1"/>
  <c r="BC138" i="1"/>
  <c r="BD138" i="1"/>
  <c r="Q138" i="1"/>
  <c r="R138" i="1" s="1"/>
  <c r="AB138" i="1"/>
  <c r="BB138" i="1"/>
  <c r="G139" i="19" l="1"/>
  <c r="M139" i="19" s="1"/>
  <c r="BH138" i="1"/>
  <c r="O139" i="19"/>
  <c r="N139" i="19"/>
  <c r="J140" i="22"/>
  <c r="K157" i="28"/>
  <c r="H157" i="28"/>
  <c r="H140" i="22"/>
  <c r="K140" i="22"/>
  <c r="L157" i="28"/>
  <c r="J157" i="28"/>
  <c r="I140" i="22"/>
  <c r="F157" i="28"/>
  <c r="F140" i="22"/>
  <c r="E140" i="21"/>
  <c r="E157" i="28"/>
  <c r="E140" i="22"/>
  <c r="D157" i="28"/>
  <c r="D140" i="22"/>
  <c r="BA138" i="1"/>
  <c r="B140" i="21"/>
  <c r="B140" i="22"/>
  <c r="B157" i="28"/>
  <c r="I139" i="23"/>
  <c r="K140" i="21"/>
  <c r="G139" i="23"/>
  <c r="I140" i="21"/>
  <c r="H139" i="23"/>
  <c r="J140" i="21"/>
  <c r="F139" i="23"/>
  <c r="H140" i="21"/>
  <c r="D139" i="23"/>
  <c r="F140" i="21"/>
  <c r="AN138" i="1"/>
  <c r="B139" i="23"/>
  <c r="D140" i="21"/>
  <c r="AO138" i="1"/>
  <c r="B137" i="19"/>
  <c r="D137" i="19"/>
  <c r="E137" i="19"/>
  <c r="F137" i="19"/>
  <c r="H137" i="19"/>
  <c r="J137" i="19"/>
  <c r="K137" i="19"/>
  <c r="L137" i="19"/>
  <c r="B138" i="19"/>
  <c r="D138" i="19"/>
  <c r="E138" i="19"/>
  <c r="F138" i="19"/>
  <c r="F156" i="28" s="1"/>
  <c r="H138" i="19"/>
  <c r="J138" i="19"/>
  <c r="K138" i="19"/>
  <c r="L138" i="19"/>
  <c r="BB137" i="1"/>
  <c r="BC137" i="1"/>
  <c r="BD137" i="1"/>
  <c r="BE137" i="1"/>
  <c r="BF137" i="1"/>
  <c r="BG137" i="1"/>
  <c r="AE136" i="1"/>
  <c r="AF136" i="1"/>
  <c r="AG136" i="1"/>
  <c r="AH136" i="1"/>
  <c r="AI136" i="1"/>
  <c r="AJ136" i="1"/>
  <c r="AK136" i="1"/>
  <c r="AL136" i="1"/>
  <c r="AQ136" i="1"/>
  <c r="AR136" i="1"/>
  <c r="AS136" i="1"/>
  <c r="AT136" i="1"/>
  <c r="AU136" i="1"/>
  <c r="AV136" i="1"/>
  <c r="AW136" i="1"/>
  <c r="AX136" i="1"/>
  <c r="AZ136" i="1"/>
  <c r="AE137" i="1"/>
  <c r="AF137" i="1"/>
  <c r="AO137" i="1" s="1"/>
  <c r="AG137" i="1"/>
  <c r="AH137" i="1"/>
  <c r="AI137" i="1"/>
  <c r="AJ137" i="1"/>
  <c r="AK137" i="1"/>
  <c r="AL137" i="1"/>
  <c r="AQ137" i="1"/>
  <c r="AR137" i="1"/>
  <c r="AS137" i="1"/>
  <c r="AT137" i="1"/>
  <c r="AU137" i="1"/>
  <c r="AV137" i="1"/>
  <c r="AW137" i="1"/>
  <c r="AX137" i="1"/>
  <c r="AZ137" i="1"/>
  <c r="Q137" i="1"/>
  <c r="R137" i="1" s="1"/>
  <c r="Z137" i="1"/>
  <c r="AA137" i="1"/>
  <c r="AB137" i="1"/>
  <c r="AC137" i="1"/>
  <c r="AC136" i="1"/>
  <c r="BG136" i="1"/>
  <c r="Z136" i="1"/>
  <c r="BF136" i="1"/>
  <c r="AA136" i="1"/>
  <c r="BE136" i="1"/>
  <c r="I137" i="1"/>
  <c r="I136" i="1"/>
  <c r="BC136" i="1"/>
  <c r="BD136" i="1"/>
  <c r="Q136" i="1"/>
  <c r="R136" i="1" s="1"/>
  <c r="AB136" i="1"/>
  <c r="BB136" i="1"/>
  <c r="E139" i="23" l="1"/>
  <c r="G157" i="28"/>
  <c r="G140" i="21"/>
  <c r="G140" i="22"/>
  <c r="M157" i="28"/>
  <c r="D156" i="28"/>
  <c r="B156" i="28"/>
  <c r="G137" i="19"/>
  <c r="M137" i="19" s="1"/>
  <c r="BH136" i="1"/>
  <c r="G138" i="19"/>
  <c r="G139" i="22" s="1"/>
  <c r="BH137" i="1"/>
  <c r="K155" i="28"/>
  <c r="J155" i="28"/>
  <c r="O138" i="19"/>
  <c r="O137" i="19"/>
  <c r="H156" i="28"/>
  <c r="N138" i="19"/>
  <c r="N137" i="19"/>
  <c r="BA137" i="1"/>
  <c r="AN136" i="1"/>
  <c r="K139" i="22"/>
  <c r="L155" i="28"/>
  <c r="B139" i="22"/>
  <c r="B155" i="28"/>
  <c r="F138" i="23"/>
  <c r="H155" i="28"/>
  <c r="F137" i="23"/>
  <c r="F138" i="22"/>
  <c r="F155" i="28"/>
  <c r="D137" i="23"/>
  <c r="J156" i="28"/>
  <c r="K156" i="28"/>
  <c r="D139" i="22"/>
  <c r="D155" i="28"/>
  <c r="E138" i="21"/>
  <c r="E155" i="28"/>
  <c r="E156" i="28"/>
  <c r="L156" i="28"/>
  <c r="D139" i="21"/>
  <c r="B137" i="23"/>
  <c r="I137" i="23"/>
  <c r="H138" i="23"/>
  <c r="H137" i="23"/>
  <c r="D138" i="22"/>
  <c r="G137" i="23"/>
  <c r="J139" i="22"/>
  <c r="AO136" i="1"/>
  <c r="J138" i="21"/>
  <c r="I138" i="22"/>
  <c r="I139" i="21"/>
  <c r="J139" i="21"/>
  <c r="F139" i="22"/>
  <c r="K138" i="21"/>
  <c r="K139" i="21"/>
  <c r="G138" i="23"/>
  <c r="F139" i="21"/>
  <c r="B138" i="21"/>
  <c r="B139" i="21"/>
  <c r="D138" i="23"/>
  <c r="H139" i="22"/>
  <c r="E138" i="22"/>
  <c r="E139" i="21"/>
  <c r="B138" i="23"/>
  <c r="I139" i="22"/>
  <c r="H139" i="21"/>
  <c r="E139" i="22"/>
  <c r="I138" i="21"/>
  <c r="B138" i="22"/>
  <c r="AN137" i="1"/>
  <c r="H138" i="21"/>
  <c r="J138" i="22"/>
  <c r="BA136" i="1"/>
  <c r="I138" i="23"/>
  <c r="K138" i="22"/>
  <c r="F138" i="21"/>
  <c r="H138" i="22"/>
  <c r="D138" i="21"/>
  <c r="B136" i="19"/>
  <c r="D136" i="19"/>
  <c r="E136" i="19"/>
  <c r="E154" i="28" s="1"/>
  <c r="F136" i="19"/>
  <c r="F137" i="21" s="1"/>
  <c r="H136" i="19"/>
  <c r="J136" i="19"/>
  <c r="K136" i="19"/>
  <c r="L136" i="19"/>
  <c r="AE135" i="1"/>
  <c r="AF135" i="1"/>
  <c r="AG135" i="1"/>
  <c r="AH135" i="1"/>
  <c r="AI135" i="1"/>
  <c r="AJ135" i="1"/>
  <c r="AK135" i="1"/>
  <c r="AL135" i="1"/>
  <c r="AQ135" i="1"/>
  <c r="AR135" i="1"/>
  <c r="AS135" i="1"/>
  <c r="AT135" i="1"/>
  <c r="AU135" i="1"/>
  <c r="AV135" i="1"/>
  <c r="AW135" i="1"/>
  <c r="AX135" i="1"/>
  <c r="AZ135" i="1"/>
  <c r="AC135" i="1"/>
  <c r="BG135" i="1"/>
  <c r="Z135" i="1"/>
  <c r="BF135" i="1"/>
  <c r="AA135" i="1"/>
  <c r="BE135" i="1"/>
  <c r="I135" i="1"/>
  <c r="BC135" i="1"/>
  <c r="BD135" i="1"/>
  <c r="Q135" i="1"/>
  <c r="R135" i="1" s="1"/>
  <c r="AB135" i="1"/>
  <c r="BB135" i="1"/>
  <c r="M155" i="28" l="1"/>
  <c r="G139" i="21"/>
  <c r="E137" i="23"/>
  <c r="M156" i="28"/>
  <c r="D137" i="21"/>
  <c r="B137" i="21"/>
  <c r="K137" i="22"/>
  <c r="K154" i="28"/>
  <c r="K161" i="28" s="1"/>
  <c r="G155" i="28"/>
  <c r="M138" i="19"/>
  <c r="E138" i="23"/>
  <c r="G156" i="28"/>
  <c r="G138" i="21"/>
  <c r="G138" i="22"/>
  <c r="G136" i="19"/>
  <c r="M136" i="19" s="1"/>
  <c r="BH135" i="1"/>
  <c r="J154" i="28"/>
  <c r="J161" i="28" s="1"/>
  <c r="O136" i="19"/>
  <c r="H137" i="22"/>
  <c r="N136" i="19"/>
  <c r="F154" i="28"/>
  <c r="F161" i="28" s="1"/>
  <c r="H154" i="28"/>
  <c r="H161" i="28" s="1"/>
  <c r="B154" i="28"/>
  <c r="B161" i="28" s="1"/>
  <c r="E161" i="28"/>
  <c r="L154" i="28"/>
  <c r="L161" i="28" s="1"/>
  <c r="D154" i="28"/>
  <c r="G136" i="23"/>
  <c r="B137" i="22"/>
  <c r="I137" i="22"/>
  <c r="H136" i="23"/>
  <c r="J137" i="21"/>
  <c r="J137" i="22"/>
  <c r="E137" i="21"/>
  <c r="E137" i="22"/>
  <c r="I137" i="21"/>
  <c r="D137" i="22"/>
  <c r="I136" i="23"/>
  <c r="K137" i="21"/>
  <c r="F137" i="22"/>
  <c r="H137" i="21"/>
  <c r="BA135" i="1"/>
  <c r="AN135" i="1"/>
  <c r="F136" i="23"/>
  <c r="D136" i="23"/>
  <c r="AO135" i="1"/>
  <c r="B136" i="23"/>
  <c r="B135" i="19"/>
  <c r="D135" i="19"/>
  <c r="E135" i="19"/>
  <c r="E152" i="28" s="1"/>
  <c r="F135" i="19"/>
  <c r="F152" i="28" s="1"/>
  <c r="H135" i="19"/>
  <c r="J135" i="19"/>
  <c r="K135" i="19"/>
  <c r="L135" i="19"/>
  <c r="AE134" i="1"/>
  <c r="AF134" i="1"/>
  <c r="AG134" i="1"/>
  <c r="AH134" i="1"/>
  <c r="AI134" i="1"/>
  <c r="AJ134" i="1"/>
  <c r="AK134" i="1"/>
  <c r="AL134" i="1"/>
  <c r="AQ134" i="1"/>
  <c r="AR134" i="1"/>
  <c r="AS134" i="1"/>
  <c r="AT134" i="1"/>
  <c r="AU134" i="1"/>
  <c r="AV134" i="1"/>
  <c r="AW134" i="1"/>
  <c r="AX134" i="1"/>
  <c r="AZ134" i="1"/>
  <c r="AC134" i="1"/>
  <c r="BG134" i="1"/>
  <c r="Z134" i="1"/>
  <c r="BF134" i="1"/>
  <c r="AA134" i="1"/>
  <c r="BE134" i="1"/>
  <c r="I134" i="1"/>
  <c r="BC134" i="1"/>
  <c r="BD134" i="1"/>
  <c r="Q134" i="1"/>
  <c r="R134" i="1" s="1"/>
  <c r="AB134" i="1"/>
  <c r="BB134" i="1"/>
  <c r="M154" i="28" l="1"/>
  <c r="D136" i="21"/>
  <c r="G137" i="22"/>
  <c r="E136" i="23"/>
  <c r="G154" i="28"/>
  <c r="G161" i="28" s="1"/>
  <c r="G137" i="21"/>
  <c r="G135" i="19"/>
  <c r="E135" i="23" s="1"/>
  <c r="BH134" i="1"/>
  <c r="O135" i="19"/>
  <c r="H136" i="22"/>
  <c r="N135" i="19"/>
  <c r="BA134" i="1"/>
  <c r="AN134" i="1"/>
  <c r="D161" i="28"/>
  <c r="M161" i="28" s="1"/>
  <c r="AO134" i="1"/>
  <c r="E136" i="22"/>
  <c r="D152" i="28"/>
  <c r="H135" i="23"/>
  <c r="D136" i="22"/>
  <c r="J136" i="21"/>
  <c r="I136" i="21"/>
  <c r="B136" i="21"/>
  <c r="J152" i="28"/>
  <c r="L152" i="28"/>
  <c r="D135" i="23"/>
  <c r="F136" i="21"/>
  <c r="I136" i="22"/>
  <c r="K136" i="21"/>
  <c r="F136" i="22"/>
  <c r="B152" i="28"/>
  <c r="J136" i="22"/>
  <c r="K152" i="28"/>
  <c r="H136" i="21"/>
  <c r="E136" i="21"/>
  <c r="K136" i="22"/>
  <c r="I135" i="23"/>
  <c r="B135" i="23"/>
  <c r="B136" i="22"/>
  <c r="H152" i="28"/>
  <c r="G135" i="23"/>
  <c r="F135" i="23"/>
  <c r="B134" i="19"/>
  <c r="D134" i="19"/>
  <c r="E134" i="19"/>
  <c r="E151" i="28" s="1"/>
  <c r="F134" i="19"/>
  <c r="H134" i="19"/>
  <c r="J134" i="19"/>
  <c r="K134" i="19"/>
  <c r="L134" i="19"/>
  <c r="AE133" i="1"/>
  <c r="AF133" i="1"/>
  <c r="AG133" i="1"/>
  <c r="AH133" i="1"/>
  <c r="AI133" i="1"/>
  <c r="AJ133" i="1"/>
  <c r="AK133" i="1"/>
  <c r="AL133" i="1"/>
  <c r="AQ133" i="1"/>
  <c r="AR133" i="1"/>
  <c r="AS133" i="1"/>
  <c r="AT133" i="1"/>
  <c r="AU133" i="1"/>
  <c r="AV133" i="1"/>
  <c r="AW133" i="1"/>
  <c r="AX133" i="1"/>
  <c r="AZ133" i="1"/>
  <c r="AC133" i="1"/>
  <c r="BG133" i="1"/>
  <c r="Z133" i="1"/>
  <c r="BF133" i="1"/>
  <c r="AA133" i="1"/>
  <c r="BE133" i="1"/>
  <c r="I133" i="1"/>
  <c r="BC133" i="1"/>
  <c r="BD133" i="1"/>
  <c r="Q133" i="1"/>
  <c r="R133" i="1" s="1"/>
  <c r="AB133" i="1"/>
  <c r="BB133" i="1"/>
  <c r="B133" i="19"/>
  <c r="D133" i="19"/>
  <c r="E133" i="19"/>
  <c r="F133" i="19"/>
  <c r="H133" i="19"/>
  <c r="J133" i="19"/>
  <c r="K133" i="19"/>
  <c r="L133" i="19"/>
  <c r="AE132" i="1"/>
  <c r="AF132" i="1"/>
  <c r="AG132" i="1"/>
  <c r="AH132" i="1"/>
  <c r="AI132" i="1"/>
  <c r="AJ132" i="1"/>
  <c r="AK132" i="1"/>
  <c r="AL132" i="1"/>
  <c r="AQ132" i="1"/>
  <c r="AR132" i="1"/>
  <c r="AS132" i="1"/>
  <c r="AT132" i="1"/>
  <c r="AU132" i="1"/>
  <c r="AV132" i="1"/>
  <c r="AW132" i="1"/>
  <c r="AX132" i="1"/>
  <c r="AZ132" i="1"/>
  <c r="AC132" i="1"/>
  <c r="BG132" i="1"/>
  <c r="Z132" i="1"/>
  <c r="BF132" i="1"/>
  <c r="AA132" i="1"/>
  <c r="BE132" i="1"/>
  <c r="I132" i="1"/>
  <c r="BC132" i="1"/>
  <c r="BD132" i="1"/>
  <c r="Q132" i="1"/>
  <c r="R132" i="1" s="1"/>
  <c r="AB132" i="1"/>
  <c r="BB132" i="1"/>
  <c r="M152" i="28" l="1"/>
  <c r="M135" i="19"/>
  <c r="K151" i="28"/>
  <c r="L151" i="28"/>
  <c r="G136" i="22"/>
  <c r="G136" i="21"/>
  <c r="G152" i="28"/>
  <c r="G133" i="19"/>
  <c r="E133" i="23" s="1"/>
  <c r="BH132" i="1"/>
  <c r="G134" i="19"/>
  <c r="E134" i="23" s="1"/>
  <c r="BH133" i="1"/>
  <c r="O133" i="19"/>
  <c r="N133" i="19"/>
  <c r="J151" i="28"/>
  <c r="O134" i="19"/>
  <c r="H151" i="28"/>
  <c r="N134" i="19"/>
  <c r="AN133" i="1"/>
  <c r="BA132" i="1"/>
  <c r="F150" i="28"/>
  <c r="F151" i="28"/>
  <c r="AN132" i="1"/>
  <c r="D133" i="23"/>
  <c r="AO133" i="1"/>
  <c r="B134" i="23"/>
  <c r="D150" i="28"/>
  <c r="D151" i="28"/>
  <c r="B150" i="28"/>
  <c r="K150" i="28"/>
  <c r="D135" i="22"/>
  <c r="B151" i="28"/>
  <c r="L150" i="28"/>
  <c r="J150" i="28"/>
  <c r="F135" i="22"/>
  <c r="H135" i="22"/>
  <c r="H150" i="28"/>
  <c r="E135" i="22"/>
  <c r="E150" i="28"/>
  <c r="K134" i="21"/>
  <c r="K135" i="22"/>
  <c r="B134" i="21"/>
  <c r="B135" i="22"/>
  <c r="D135" i="21"/>
  <c r="J135" i="22"/>
  <c r="J135" i="21"/>
  <c r="J134" i="21"/>
  <c r="H133" i="23"/>
  <c r="G133" i="23"/>
  <c r="I134" i="21"/>
  <c r="K134" i="22"/>
  <c r="E135" i="21"/>
  <c r="K135" i="21"/>
  <c r="H134" i="21"/>
  <c r="J134" i="22"/>
  <c r="B135" i="21"/>
  <c r="F133" i="23"/>
  <c r="B134" i="22"/>
  <c r="D134" i="23"/>
  <c r="I134" i="23"/>
  <c r="F135" i="21"/>
  <c r="I135" i="22"/>
  <c r="E134" i="22"/>
  <c r="H134" i="23"/>
  <c r="I135" i="21"/>
  <c r="H135" i="21"/>
  <c r="H134" i="22"/>
  <c r="G134" i="23"/>
  <c r="I134" i="22"/>
  <c r="F134" i="21"/>
  <c r="F134" i="23"/>
  <c r="E134" i="21"/>
  <c r="F134" i="22"/>
  <c r="D134" i="21"/>
  <c r="D134" i="22"/>
  <c r="BA133" i="1"/>
  <c r="I133" i="23"/>
  <c r="B133" i="23"/>
  <c r="AO132" i="1"/>
  <c r="B132" i="19"/>
  <c r="D132" i="19"/>
  <c r="E132" i="19"/>
  <c r="F132" i="19"/>
  <c r="H132" i="19"/>
  <c r="J132" i="19"/>
  <c r="K132" i="19"/>
  <c r="L132" i="19"/>
  <c r="B131" i="19"/>
  <c r="D131" i="19"/>
  <c r="E131" i="19"/>
  <c r="F131" i="19"/>
  <c r="H131" i="19"/>
  <c r="J131" i="19"/>
  <c r="K131" i="19"/>
  <c r="L131" i="19"/>
  <c r="AE131" i="1"/>
  <c r="AF131" i="1"/>
  <c r="AO131" i="1" s="1"/>
  <c r="AG131" i="1"/>
  <c r="AH131" i="1"/>
  <c r="AI131" i="1"/>
  <c r="AJ131" i="1"/>
  <c r="AK131" i="1"/>
  <c r="AL131" i="1"/>
  <c r="AQ131" i="1"/>
  <c r="AR131" i="1"/>
  <c r="AS131" i="1"/>
  <c r="AT131" i="1"/>
  <c r="AU131" i="1"/>
  <c r="AV131" i="1"/>
  <c r="AW131" i="1"/>
  <c r="AX131" i="1"/>
  <c r="AZ131" i="1"/>
  <c r="AC131" i="1"/>
  <c r="BG131" i="1"/>
  <c r="Z131" i="1"/>
  <c r="BF131" i="1"/>
  <c r="AA131" i="1"/>
  <c r="BE131" i="1"/>
  <c r="I131" i="1"/>
  <c r="BC131" i="1"/>
  <c r="BD131" i="1"/>
  <c r="Q131" i="1"/>
  <c r="R131" i="1" s="1"/>
  <c r="AB131" i="1"/>
  <c r="BB131" i="1"/>
  <c r="M151" i="28" l="1"/>
  <c r="M150" i="28"/>
  <c r="G134" i="21"/>
  <c r="G135" i="22"/>
  <c r="D149" i="28"/>
  <c r="K149" i="28"/>
  <c r="G134" i="22"/>
  <c r="G150" i="28"/>
  <c r="M133" i="19"/>
  <c r="G135" i="21"/>
  <c r="M134" i="19"/>
  <c r="G151" i="28"/>
  <c r="G132" i="19"/>
  <c r="G133" i="21" s="1"/>
  <c r="BH131" i="1"/>
  <c r="O131" i="19"/>
  <c r="J149" i="28"/>
  <c r="O132" i="19"/>
  <c r="N131" i="19"/>
  <c r="H149" i="28"/>
  <c r="N132" i="19"/>
  <c r="BA131" i="1"/>
  <c r="F133" i="22"/>
  <c r="F148" i="28"/>
  <c r="E148" i="28"/>
  <c r="L148" i="28"/>
  <c r="B133" i="21"/>
  <c r="B148" i="28"/>
  <c r="B149" i="28"/>
  <c r="K148" i="28"/>
  <c r="F132" i="22"/>
  <c r="E149" i="28"/>
  <c r="L149" i="28"/>
  <c r="H132" i="22"/>
  <c r="J148" i="28"/>
  <c r="F149" i="28"/>
  <c r="D133" i="21"/>
  <c r="D148" i="28"/>
  <c r="H148" i="28"/>
  <c r="E132" i="22"/>
  <c r="B132" i="22"/>
  <c r="B133" i="22"/>
  <c r="H132" i="21"/>
  <c r="F133" i="21"/>
  <c r="I132" i="22"/>
  <c r="H133" i="22"/>
  <c r="B132" i="21"/>
  <c r="H133" i="21"/>
  <c r="I132" i="23"/>
  <c r="K133" i="22"/>
  <c r="G131" i="23"/>
  <c r="H132" i="23"/>
  <c r="J133" i="22"/>
  <c r="D132" i="22"/>
  <c r="I133" i="21"/>
  <c r="F132" i="23"/>
  <c r="J133" i="21"/>
  <c r="D131" i="23"/>
  <c r="K133" i="21"/>
  <c r="D133" i="22"/>
  <c r="E132" i="21"/>
  <c r="E133" i="22"/>
  <c r="E133" i="21"/>
  <c r="I131" i="23"/>
  <c r="I133" i="22"/>
  <c r="F131" i="23"/>
  <c r="K132" i="21"/>
  <c r="K132" i="22"/>
  <c r="J132" i="21"/>
  <c r="J132" i="22"/>
  <c r="B131" i="23"/>
  <c r="I132" i="21"/>
  <c r="H131" i="23"/>
  <c r="G132" i="23"/>
  <c r="F132" i="21"/>
  <c r="D132" i="23"/>
  <c r="D132" i="21"/>
  <c r="B132" i="23"/>
  <c r="AN131" i="1"/>
  <c r="AE130" i="1"/>
  <c r="AF130" i="1"/>
  <c r="AG130" i="1"/>
  <c r="AH130" i="1"/>
  <c r="AI130" i="1"/>
  <c r="AJ130" i="1"/>
  <c r="AK130" i="1"/>
  <c r="AL130" i="1"/>
  <c r="AQ130" i="1"/>
  <c r="AR130" i="1"/>
  <c r="AS130" i="1"/>
  <c r="AT130" i="1"/>
  <c r="AU130" i="1"/>
  <c r="AV130" i="1"/>
  <c r="AW130" i="1"/>
  <c r="AX130" i="1"/>
  <c r="AZ130" i="1"/>
  <c r="AC130" i="1"/>
  <c r="BG130" i="1"/>
  <c r="Z130" i="1"/>
  <c r="BF130" i="1"/>
  <c r="AA130" i="1"/>
  <c r="BE130" i="1"/>
  <c r="I130" i="1"/>
  <c r="BC130" i="1"/>
  <c r="BD130" i="1"/>
  <c r="Q130" i="1"/>
  <c r="R130" i="1" s="1"/>
  <c r="AB130" i="1"/>
  <c r="BB130" i="1"/>
  <c r="B129" i="19"/>
  <c r="D129" i="19"/>
  <c r="E129" i="19"/>
  <c r="F129" i="19"/>
  <c r="H129" i="19"/>
  <c r="J129" i="19"/>
  <c r="K129" i="19"/>
  <c r="L129" i="19"/>
  <c r="B130" i="19"/>
  <c r="D130" i="19"/>
  <c r="E130" i="19"/>
  <c r="E147" i="28" s="1"/>
  <c r="F130" i="19"/>
  <c r="F147" i="28" s="1"/>
  <c r="H130" i="19"/>
  <c r="J130" i="19"/>
  <c r="K130" i="19"/>
  <c r="L130" i="19"/>
  <c r="M148" i="28" l="1"/>
  <c r="M149" i="28"/>
  <c r="D147" i="28"/>
  <c r="L147" i="28"/>
  <c r="B147" i="28"/>
  <c r="G133" i="22"/>
  <c r="E132" i="23"/>
  <c r="M132" i="19"/>
  <c r="G149" i="28"/>
  <c r="G131" i="19"/>
  <c r="E131" i="23" s="1"/>
  <c r="BH130" i="1"/>
  <c r="O129" i="19"/>
  <c r="O130" i="19"/>
  <c r="N130" i="19"/>
  <c r="N129" i="19"/>
  <c r="AN130" i="1"/>
  <c r="J146" i="28"/>
  <c r="J147" i="28"/>
  <c r="H131" i="21"/>
  <c r="H146" i="28"/>
  <c r="F130" i="22"/>
  <c r="F146" i="28"/>
  <c r="F153" i="28" s="1"/>
  <c r="H147" i="28"/>
  <c r="D131" i="21"/>
  <c r="D146" i="28"/>
  <c r="E131" i="22"/>
  <c r="E146" i="28"/>
  <c r="E153" i="28" s="1"/>
  <c r="B130" i="22"/>
  <c r="B146" i="28"/>
  <c r="K130" i="22"/>
  <c r="L146" i="28"/>
  <c r="K146" i="28"/>
  <c r="K147" i="28"/>
  <c r="E130" i="21"/>
  <c r="I129" i="23"/>
  <c r="I130" i="21"/>
  <c r="H130" i="23"/>
  <c r="I131" i="21"/>
  <c r="D131" i="22"/>
  <c r="D130" i="23"/>
  <c r="F130" i="23"/>
  <c r="E130" i="22"/>
  <c r="J131" i="21"/>
  <c r="E131" i="21"/>
  <c r="K130" i="21"/>
  <c r="G129" i="23"/>
  <c r="F129" i="23"/>
  <c r="B130" i="21"/>
  <c r="F131" i="21"/>
  <c r="F131" i="22"/>
  <c r="D130" i="22"/>
  <c r="B131" i="22"/>
  <c r="H131" i="22"/>
  <c r="I131" i="22"/>
  <c r="B130" i="23"/>
  <c r="K131" i="21"/>
  <c r="B131" i="21"/>
  <c r="K131" i="22"/>
  <c r="J131" i="22"/>
  <c r="AO130" i="1"/>
  <c r="BA130" i="1"/>
  <c r="J130" i="22"/>
  <c r="H130" i="21"/>
  <c r="H129" i="23"/>
  <c r="I130" i="22"/>
  <c r="I130" i="23"/>
  <c r="F130" i="21"/>
  <c r="H130" i="22"/>
  <c r="G130" i="23"/>
  <c r="J130" i="21"/>
  <c r="D130" i="21"/>
  <c r="D129" i="23"/>
  <c r="B129" i="23"/>
  <c r="M131" i="19" l="1"/>
  <c r="G132" i="21"/>
  <c r="G132" i="22"/>
  <c r="L153" i="28"/>
  <c r="G148" i="28"/>
  <c r="M146" i="28"/>
  <c r="M147" i="28"/>
  <c r="B153" i="28"/>
  <c r="K153" i="28"/>
  <c r="H153" i="28"/>
  <c r="D153" i="28"/>
  <c r="J153" i="28"/>
  <c r="AE129" i="1"/>
  <c r="AF129" i="1"/>
  <c r="AG129" i="1"/>
  <c r="AH129" i="1"/>
  <c r="AI129" i="1"/>
  <c r="AJ129" i="1"/>
  <c r="AK129" i="1"/>
  <c r="AL129" i="1"/>
  <c r="AQ129" i="1"/>
  <c r="AR129" i="1"/>
  <c r="AS129" i="1"/>
  <c r="AT129" i="1"/>
  <c r="AU129" i="1"/>
  <c r="AV129" i="1"/>
  <c r="AW129" i="1"/>
  <c r="AX129" i="1"/>
  <c r="AZ129" i="1"/>
  <c r="AC129" i="1"/>
  <c r="BG129" i="1"/>
  <c r="Z129" i="1"/>
  <c r="BF129" i="1"/>
  <c r="AA129" i="1"/>
  <c r="BE129" i="1"/>
  <c r="I129" i="1"/>
  <c r="BC129" i="1"/>
  <c r="BD129" i="1"/>
  <c r="Q129" i="1"/>
  <c r="R129" i="1" s="1"/>
  <c r="AB129" i="1"/>
  <c r="BB129" i="1"/>
  <c r="AE128" i="1"/>
  <c r="AF128" i="1"/>
  <c r="AO128" i="1" s="1"/>
  <c r="AG128" i="1"/>
  <c r="AH128" i="1"/>
  <c r="AI128" i="1"/>
  <c r="AJ128" i="1"/>
  <c r="AK128" i="1"/>
  <c r="AL128" i="1"/>
  <c r="AQ128" i="1"/>
  <c r="AR128" i="1"/>
  <c r="AS128" i="1"/>
  <c r="AT128" i="1"/>
  <c r="AU128" i="1"/>
  <c r="AV128" i="1"/>
  <c r="AW128" i="1"/>
  <c r="AX128" i="1"/>
  <c r="AZ128" i="1"/>
  <c r="AC128" i="1"/>
  <c r="BG128" i="1"/>
  <c r="Z128" i="1"/>
  <c r="BF128" i="1"/>
  <c r="AA128" i="1"/>
  <c r="BE128" i="1"/>
  <c r="I128" i="1"/>
  <c r="BC128" i="1"/>
  <c r="BD128" i="1"/>
  <c r="Q128" i="1"/>
  <c r="R128" i="1" s="1"/>
  <c r="AB128" i="1"/>
  <c r="BB128" i="1"/>
  <c r="M153" i="28" l="1"/>
  <c r="G130" i="19"/>
  <c r="M130" i="19" s="1"/>
  <c r="BH129" i="1"/>
  <c r="G129" i="19"/>
  <c r="M129" i="19" s="1"/>
  <c r="BH128" i="1"/>
  <c r="BA129" i="1"/>
  <c r="BA128" i="1"/>
  <c r="AN128" i="1"/>
  <c r="AN129" i="1"/>
  <c r="AO129" i="1"/>
  <c r="B128" i="19"/>
  <c r="D128" i="19"/>
  <c r="E128" i="19"/>
  <c r="E144" i="28" s="1"/>
  <c r="F128" i="19"/>
  <c r="F144" i="28" s="1"/>
  <c r="H128" i="19"/>
  <c r="J128" i="19"/>
  <c r="K128" i="19"/>
  <c r="L128" i="19"/>
  <c r="AE127" i="1"/>
  <c r="AF127" i="1"/>
  <c r="AO127" i="1" s="1"/>
  <c r="AG127" i="1"/>
  <c r="AH127" i="1"/>
  <c r="AI127" i="1"/>
  <c r="AJ127" i="1"/>
  <c r="AK127" i="1"/>
  <c r="AL127" i="1"/>
  <c r="AQ127" i="1"/>
  <c r="AR127" i="1"/>
  <c r="AS127" i="1"/>
  <c r="AT127" i="1"/>
  <c r="AU127" i="1"/>
  <c r="AV127" i="1"/>
  <c r="AW127" i="1"/>
  <c r="AX127" i="1"/>
  <c r="AZ127" i="1"/>
  <c r="AC127" i="1"/>
  <c r="BG127" i="1"/>
  <c r="Z127" i="1"/>
  <c r="BF127" i="1"/>
  <c r="AA127" i="1"/>
  <c r="BE127" i="1"/>
  <c r="BC127" i="1"/>
  <c r="BD127" i="1"/>
  <c r="I126" i="1"/>
  <c r="BH126" i="1" s="1"/>
  <c r="I127" i="1"/>
  <c r="Q127" i="1"/>
  <c r="R127" i="1" s="1"/>
  <c r="AB127" i="1"/>
  <c r="BB127" i="1"/>
  <c r="E129" i="23" l="1"/>
  <c r="G131" i="22"/>
  <c r="G131" i="21"/>
  <c r="G147" i="28"/>
  <c r="E130" i="23"/>
  <c r="D144" i="28"/>
  <c r="K144" i="28"/>
  <c r="L144" i="28"/>
  <c r="B144" i="28"/>
  <c r="G130" i="21"/>
  <c r="G128" i="19"/>
  <c r="G129" i="22" s="1"/>
  <c r="BH127" i="1"/>
  <c r="G130" i="22"/>
  <c r="G146" i="28"/>
  <c r="J144" i="28"/>
  <c r="O128" i="19"/>
  <c r="H144" i="28"/>
  <c r="N128" i="19"/>
  <c r="AN127" i="1"/>
  <c r="I129" i="21"/>
  <c r="I129" i="22"/>
  <c r="H129" i="22"/>
  <c r="H129" i="21"/>
  <c r="D129" i="21"/>
  <c r="D129" i="22"/>
  <c r="J129" i="22"/>
  <c r="J129" i="21"/>
  <c r="F129" i="21"/>
  <c r="F129" i="22"/>
  <c r="E129" i="22"/>
  <c r="E129" i="21"/>
  <c r="K129" i="21"/>
  <c r="K129" i="22"/>
  <c r="B129" i="22"/>
  <c r="B129" i="21"/>
  <c r="B128" i="23"/>
  <c r="H128" i="23"/>
  <c r="I128" i="23"/>
  <c r="G128" i="23"/>
  <c r="F128" i="23"/>
  <c r="D128" i="23"/>
  <c r="BA127" i="1"/>
  <c r="B127" i="19"/>
  <c r="D127" i="19"/>
  <c r="E127" i="19"/>
  <c r="F127" i="19"/>
  <c r="F143" i="28" s="1"/>
  <c r="G127" i="19"/>
  <c r="H127" i="19"/>
  <c r="J127" i="19"/>
  <c r="K127" i="19"/>
  <c r="L127" i="19"/>
  <c r="Z126" i="1"/>
  <c r="AA126" i="1"/>
  <c r="AB126" i="1"/>
  <c r="AC126" i="1"/>
  <c r="AE126" i="1"/>
  <c r="AF126" i="1"/>
  <c r="AO126" i="1" s="1"/>
  <c r="AG126" i="1"/>
  <c r="AH126" i="1"/>
  <c r="AI126" i="1"/>
  <c r="AJ126" i="1"/>
  <c r="AK126" i="1"/>
  <c r="AL126" i="1"/>
  <c r="AQ126" i="1"/>
  <c r="AR126" i="1"/>
  <c r="AS126" i="1"/>
  <c r="AT126" i="1"/>
  <c r="AU126" i="1"/>
  <c r="AV126" i="1"/>
  <c r="AW126" i="1"/>
  <c r="AX126" i="1"/>
  <c r="AZ126" i="1"/>
  <c r="BB126" i="1"/>
  <c r="BC126" i="1"/>
  <c r="BD126" i="1"/>
  <c r="BE126" i="1"/>
  <c r="BF126" i="1"/>
  <c r="BG126" i="1"/>
  <c r="Q126" i="1"/>
  <c r="R126" i="1" s="1"/>
  <c r="M144" i="28" l="1"/>
  <c r="G153" i="28"/>
  <c r="G144" i="28"/>
  <c r="G129" i="21"/>
  <c r="E128" i="23"/>
  <c r="M128" i="19"/>
  <c r="B128" i="22"/>
  <c r="J128" i="21"/>
  <c r="L143" i="28"/>
  <c r="D128" i="21"/>
  <c r="G143" i="28"/>
  <c r="M127" i="19"/>
  <c r="O127" i="19"/>
  <c r="H143" i="28"/>
  <c r="N127" i="19"/>
  <c r="D128" i="22"/>
  <c r="K128" i="22"/>
  <c r="K143" i="28"/>
  <c r="B143" i="28"/>
  <c r="E128" i="21"/>
  <c r="E143" i="28"/>
  <c r="I127" i="23"/>
  <c r="B128" i="21"/>
  <c r="D127" i="23"/>
  <c r="I128" i="21"/>
  <c r="B127" i="23"/>
  <c r="J143" i="28"/>
  <c r="D143" i="28"/>
  <c r="E128" i="22"/>
  <c r="F127" i="23"/>
  <c r="F128" i="21"/>
  <c r="H128" i="21"/>
  <c r="E127" i="23"/>
  <c r="G128" i="22"/>
  <c r="F128" i="22"/>
  <c r="H128" i="22"/>
  <c r="H127" i="23"/>
  <c r="J128" i="22"/>
  <c r="G127" i="23"/>
  <c r="G128" i="21"/>
  <c r="K128" i="21"/>
  <c r="I128" i="22"/>
  <c r="BA126" i="1"/>
  <c r="AN126" i="1"/>
  <c r="B126" i="19"/>
  <c r="D126" i="19"/>
  <c r="E126" i="19"/>
  <c r="E142" i="28" s="1"/>
  <c r="F126" i="19"/>
  <c r="F142" i="28" s="1"/>
  <c r="H126" i="19"/>
  <c r="J126" i="19"/>
  <c r="K126" i="19"/>
  <c r="L126" i="19"/>
  <c r="AE125" i="1"/>
  <c r="AF125" i="1"/>
  <c r="AO125" i="1" s="1"/>
  <c r="AG125" i="1"/>
  <c r="AH125" i="1"/>
  <c r="AI125" i="1"/>
  <c r="AJ125" i="1"/>
  <c r="AK125" i="1"/>
  <c r="AL125" i="1"/>
  <c r="AQ125" i="1"/>
  <c r="AR125" i="1"/>
  <c r="AS125" i="1"/>
  <c r="AT125" i="1"/>
  <c r="AU125" i="1"/>
  <c r="AV125" i="1"/>
  <c r="AW125" i="1"/>
  <c r="AX125" i="1"/>
  <c r="AZ125" i="1"/>
  <c r="AC125" i="1"/>
  <c r="BG125" i="1"/>
  <c r="Z125" i="1"/>
  <c r="BF125" i="1"/>
  <c r="AA125" i="1"/>
  <c r="BE125" i="1"/>
  <c r="I125" i="1"/>
  <c r="BC125" i="1"/>
  <c r="BD125" i="1"/>
  <c r="Q125" i="1"/>
  <c r="R125" i="1" s="1"/>
  <c r="AB125" i="1"/>
  <c r="BB125" i="1"/>
  <c r="M143" i="28" l="1"/>
  <c r="D142" i="28"/>
  <c r="B142" i="28"/>
  <c r="L142" i="28"/>
  <c r="G126" i="19"/>
  <c r="G127" i="21" s="1"/>
  <c r="BH125" i="1"/>
  <c r="N126" i="19"/>
  <c r="J142" i="28"/>
  <c r="O126" i="19"/>
  <c r="BA125" i="1"/>
  <c r="F127" i="22"/>
  <c r="K127" i="21"/>
  <c r="B127" i="22"/>
  <c r="D127" i="21"/>
  <c r="J127" i="22"/>
  <c r="I127" i="22"/>
  <c r="F127" i="21"/>
  <c r="J127" i="21"/>
  <c r="H142" i="28"/>
  <c r="K142" i="28"/>
  <c r="K127" i="22"/>
  <c r="B127" i="21"/>
  <c r="D127" i="22"/>
  <c r="F126" i="23"/>
  <c r="H127" i="22"/>
  <c r="H127" i="21"/>
  <c r="E127" i="22"/>
  <c r="E127" i="21"/>
  <c r="I127" i="21"/>
  <c r="I126" i="23"/>
  <c r="H126" i="23"/>
  <c r="G126" i="23"/>
  <c r="D126" i="23"/>
  <c r="B126" i="23"/>
  <c r="AN125" i="1"/>
  <c r="B125" i="19"/>
  <c r="D125" i="19"/>
  <c r="E125" i="19"/>
  <c r="F125" i="19"/>
  <c r="F141" i="28" s="1"/>
  <c r="H125" i="19"/>
  <c r="J125" i="19"/>
  <c r="K125" i="19"/>
  <c r="L125" i="19"/>
  <c r="AE124" i="1"/>
  <c r="AF124" i="1"/>
  <c r="AO124" i="1" s="1"/>
  <c r="AG124" i="1"/>
  <c r="AH124" i="1"/>
  <c r="AI124" i="1"/>
  <c r="AJ124" i="1"/>
  <c r="AK124" i="1"/>
  <c r="AL124" i="1"/>
  <c r="AQ124" i="1"/>
  <c r="AR124" i="1"/>
  <c r="AS124" i="1"/>
  <c r="AT124" i="1"/>
  <c r="AU124" i="1"/>
  <c r="AV124" i="1"/>
  <c r="AW124" i="1"/>
  <c r="AX124" i="1"/>
  <c r="AZ124" i="1"/>
  <c r="AC124" i="1"/>
  <c r="BG124" i="1"/>
  <c r="Z124" i="1"/>
  <c r="BF124" i="1"/>
  <c r="AA124" i="1"/>
  <c r="BE124" i="1"/>
  <c r="I124" i="1"/>
  <c r="BC124" i="1"/>
  <c r="BD124" i="1"/>
  <c r="Q124" i="1"/>
  <c r="R124" i="1" s="1"/>
  <c r="AB124" i="1"/>
  <c r="BB124" i="1"/>
  <c r="M142" i="28" l="1"/>
  <c r="G127" i="22"/>
  <c r="M126" i="19"/>
  <c r="G142" i="28"/>
  <c r="L141" i="28"/>
  <c r="E126" i="23"/>
  <c r="K141" i="28"/>
  <c r="G125" i="19"/>
  <c r="E125" i="23" s="1"/>
  <c r="BH124" i="1"/>
  <c r="N125" i="19"/>
  <c r="J141" i="28"/>
  <c r="O125" i="19"/>
  <c r="BA124" i="1"/>
  <c r="B126" i="21"/>
  <c r="B141" i="28"/>
  <c r="D141" i="28"/>
  <c r="H141" i="28"/>
  <c r="K126" i="22"/>
  <c r="J126" i="22"/>
  <c r="I126" i="21"/>
  <c r="E141" i="28"/>
  <c r="F125" i="23"/>
  <c r="I125" i="23"/>
  <c r="B125" i="23"/>
  <c r="H125" i="23"/>
  <c r="B126" i="22"/>
  <c r="G125" i="23"/>
  <c r="D126" i="22"/>
  <c r="K126" i="21"/>
  <c r="J126" i="21"/>
  <c r="H126" i="22"/>
  <c r="D125" i="23"/>
  <c r="F126" i="22"/>
  <c r="E126" i="21"/>
  <c r="E126" i="22"/>
  <c r="D126" i="21"/>
  <c r="F126" i="21"/>
  <c r="H126" i="21"/>
  <c r="I126" i="22"/>
  <c r="AN124" i="1"/>
  <c r="B124" i="19"/>
  <c r="D124" i="19"/>
  <c r="E124" i="19"/>
  <c r="F124" i="19"/>
  <c r="F140" i="28" s="1"/>
  <c r="H124" i="19"/>
  <c r="J124" i="19"/>
  <c r="K124" i="19"/>
  <c r="L124" i="19"/>
  <c r="AE123" i="1"/>
  <c r="AF123" i="1"/>
  <c r="AG123" i="1"/>
  <c r="AH123" i="1"/>
  <c r="AI123" i="1"/>
  <c r="AJ123" i="1"/>
  <c r="AK123" i="1"/>
  <c r="AL123" i="1"/>
  <c r="AQ123" i="1"/>
  <c r="AR123" i="1"/>
  <c r="AS123" i="1"/>
  <c r="AT123" i="1"/>
  <c r="AU123" i="1"/>
  <c r="AV123" i="1"/>
  <c r="AW123" i="1"/>
  <c r="AX123" i="1"/>
  <c r="AZ123" i="1"/>
  <c r="AC123" i="1"/>
  <c r="BG123" i="1"/>
  <c r="Z123" i="1"/>
  <c r="BF123" i="1"/>
  <c r="AA123" i="1"/>
  <c r="BE123" i="1"/>
  <c r="I123" i="1"/>
  <c r="G124" i="19" s="1"/>
  <c r="BC123" i="1"/>
  <c r="BD123" i="1"/>
  <c r="Q123" i="1"/>
  <c r="R123" i="1" s="1"/>
  <c r="AB123" i="1"/>
  <c r="BB123" i="1"/>
  <c r="M141" i="28" l="1"/>
  <c r="G126" i="21"/>
  <c r="M125" i="19"/>
  <c r="G126" i="22"/>
  <c r="G141" i="28"/>
  <c r="L140" i="28"/>
  <c r="B140" i="28"/>
  <c r="K140" i="28"/>
  <c r="H140" i="28"/>
  <c r="N124" i="19"/>
  <c r="G140" i="28"/>
  <c r="M124" i="19"/>
  <c r="J140" i="28"/>
  <c r="O124" i="19"/>
  <c r="AN123" i="1"/>
  <c r="BA123" i="1"/>
  <c r="H125" i="22"/>
  <c r="E125" i="22"/>
  <c r="D125" i="21"/>
  <c r="D140" i="28"/>
  <c r="B125" i="22"/>
  <c r="E140" i="28"/>
  <c r="G125" i="22"/>
  <c r="I124" i="23"/>
  <c r="E125" i="21"/>
  <c r="E124" i="23"/>
  <c r="H125" i="21"/>
  <c r="D124" i="23"/>
  <c r="G124" i="23"/>
  <c r="I125" i="22"/>
  <c r="I125" i="21"/>
  <c r="F125" i="21"/>
  <c r="D125" i="22"/>
  <c r="H124" i="23"/>
  <c r="J125" i="22"/>
  <c r="B124" i="23"/>
  <c r="B125" i="21"/>
  <c r="G125" i="21"/>
  <c r="J125" i="21"/>
  <c r="K125" i="22"/>
  <c r="K125" i="21"/>
  <c r="F125" i="22"/>
  <c r="F124" i="23"/>
  <c r="AO123" i="1"/>
  <c r="B123" i="19"/>
  <c r="B139" i="28" s="1"/>
  <c r="D123" i="19"/>
  <c r="D139" i="28" s="1"/>
  <c r="E123" i="19"/>
  <c r="F123" i="19"/>
  <c r="H123" i="19"/>
  <c r="J123" i="19"/>
  <c r="K123" i="19"/>
  <c r="L123" i="19"/>
  <c r="AE122" i="1"/>
  <c r="AF122" i="1"/>
  <c r="AO122" i="1" s="1"/>
  <c r="AG122" i="1"/>
  <c r="AH122" i="1"/>
  <c r="AI122" i="1"/>
  <c r="AJ122" i="1"/>
  <c r="AK122" i="1"/>
  <c r="AL122" i="1"/>
  <c r="AQ122" i="1"/>
  <c r="AR122" i="1"/>
  <c r="AS122" i="1"/>
  <c r="AT122" i="1"/>
  <c r="AU122" i="1"/>
  <c r="AV122" i="1"/>
  <c r="AW122" i="1"/>
  <c r="AX122" i="1"/>
  <c r="AZ122" i="1"/>
  <c r="AC122" i="1"/>
  <c r="BG122" i="1"/>
  <c r="Z122" i="1"/>
  <c r="BF122" i="1"/>
  <c r="AA122" i="1"/>
  <c r="BE122" i="1"/>
  <c r="I122" i="1"/>
  <c r="G123" i="19" s="1"/>
  <c r="BC122" i="1"/>
  <c r="BD122" i="1"/>
  <c r="Q122" i="1"/>
  <c r="R122" i="1" s="1"/>
  <c r="AB122" i="1"/>
  <c r="BB122" i="1"/>
  <c r="M139" i="28" l="1"/>
  <c r="M140" i="28"/>
  <c r="M123" i="19"/>
  <c r="J139" i="28"/>
  <c r="O123" i="19"/>
  <c r="H139" i="28"/>
  <c r="N123" i="19"/>
  <c r="AN122" i="1"/>
  <c r="K124" i="21"/>
  <c r="G124" i="22"/>
  <c r="F124" i="22"/>
  <c r="E124" i="22"/>
  <c r="F139" i="28"/>
  <c r="L139" i="28"/>
  <c r="B124" i="21"/>
  <c r="G139" i="28"/>
  <c r="J124" i="21"/>
  <c r="I124" i="21"/>
  <c r="K139" i="28"/>
  <c r="E139" i="28"/>
  <c r="H124" i="22"/>
  <c r="F124" i="21"/>
  <c r="G124" i="21"/>
  <c r="I124" i="22"/>
  <c r="J124" i="22"/>
  <c r="B124" i="22"/>
  <c r="E124" i="21"/>
  <c r="H124" i="21"/>
  <c r="K124" i="22"/>
  <c r="D124" i="21"/>
  <c r="D124" i="22"/>
  <c r="F123" i="23"/>
  <c r="I123" i="23"/>
  <c r="E123" i="23"/>
  <c r="H123" i="23"/>
  <c r="D123" i="23"/>
  <c r="B123" i="23"/>
  <c r="G123" i="23"/>
  <c r="BA122" i="1"/>
  <c r="B122" i="19"/>
  <c r="B123" i="22" s="1"/>
  <c r="D122" i="19"/>
  <c r="D123" i="22" s="1"/>
  <c r="E122" i="19"/>
  <c r="E123" i="22" s="1"/>
  <c r="F122" i="19"/>
  <c r="F123" i="22" s="1"/>
  <c r="H122" i="19"/>
  <c r="J122" i="19"/>
  <c r="K122" i="19"/>
  <c r="J123" i="21" s="1"/>
  <c r="L122" i="19"/>
  <c r="K123" i="22" s="1"/>
  <c r="AE121" i="1"/>
  <c r="AF121" i="1"/>
  <c r="AG121" i="1"/>
  <c r="AH121" i="1"/>
  <c r="AI121" i="1"/>
  <c r="AJ121" i="1"/>
  <c r="AK121" i="1"/>
  <c r="AL121" i="1"/>
  <c r="AQ121" i="1"/>
  <c r="AR121" i="1"/>
  <c r="AS121" i="1"/>
  <c r="AT121" i="1"/>
  <c r="AU121" i="1"/>
  <c r="AV121" i="1"/>
  <c r="AW121" i="1"/>
  <c r="AX121" i="1"/>
  <c r="AZ121" i="1"/>
  <c r="AC121" i="1"/>
  <c r="BG121" i="1"/>
  <c r="Z121" i="1"/>
  <c r="BF121" i="1"/>
  <c r="AA121" i="1"/>
  <c r="BE121" i="1"/>
  <c r="I121" i="1"/>
  <c r="G122" i="19" s="1"/>
  <c r="BC121" i="1"/>
  <c r="BD121" i="1"/>
  <c r="Q121" i="1"/>
  <c r="R121" i="1" s="1"/>
  <c r="AB121" i="1"/>
  <c r="BB121" i="1"/>
  <c r="G138" i="28" l="1"/>
  <c r="G145" i="28" s="1"/>
  <c r="M122" i="19"/>
  <c r="H138" i="28"/>
  <c r="H145" i="28" s="1"/>
  <c r="N122" i="19"/>
  <c r="I123" i="22"/>
  <c r="O122" i="19"/>
  <c r="BA121" i="1"/>
  <c r="J138" i="28"/>
  <c r="J145" i="28" s="1"/>
  <c r="F138" i="28"/>
  <c r="F145" i="28" s="1"/>
  <c r="L138" i="28"/>
  <c r="L145" i="28" s="1"/>
  <c r="K138" i="28"/>
  <c r="K145" i="28" s="1"/>
  <c r="E138" i="28"/>
  <c r="E145" i="28" s="1"/>
  <c r="B138" i="28"/>
  <c r="B145" i="28" s="1"/>
  <c r="D138" i="28"/>
  <c r="K123" i="21"/>
  <c r="I123" i="21"/>
  <c r="F123" i="21"/>
  <c r="D123" i="21"/>
  <c r="H122" i="23"/>
  <c r="D122" i="23"/>
  <c r="B123" i="21"/>
  <c r="E123" i="21"/>
  <c r="F122" i="23"/>
  <c r="H123" i="22"/>
  <c r="J123" i="22"/>
  <c r="E122" i="23"/>
  <c r="G123" i="22"/>
  <c r="G123" i="21"/>
  <c r="H123" i="21"/>
  <c r="B122" i="23"/>
  <c r="I122" i="23"/>
  <c r="G122" i="23"/>
  <c r="AO121" i="1"/>
  <c r="AN121" i="1"/>
  <c r="B121" i="19"/>
  <c r="B136" i="28" s="1"/>
  <c r="D121" i="19"/>
  <c r="E121" i="19"/>
  <c r="F121" i="19"/>
  <c r="F122" i="22" s="1"/>
  <c r="H121" i="19"/>
  <c r="J121" i="19"/>
  <c r="K121" i="19"/>
  <c r="K136" i="28" s="1"/>
  <c r="L121" i="19"/>
  <c r="K122" i="21" s="1"/>
  <c r="B120" i="19"/>
  <c r="D120" i="19"/>
  <c r="E120" i="19"/>
  <c r="F120" i="19"/>
  <c r="H120" i="19"/>
  <c r="J120" i="19"/>
  <c r="K120" i="19"/>
  <c r="L120" i="19"/>
  <c r="BB120" i="1"/>
  <c r="BC120" i="1"/>
  <c r="BD120" i="1"/>
  <c r="BE120" i="1"/>
  <c r="BF120" i="1"/>
  <c r="BG120" i="1"/>
  <c r="AE119" i="1"/>
  <c r="AF119" i="1"/>
  <c r="AO119" i="1" s="1"/>
  <c r="AG119" i="1"/>
  <c r="AH119" i="1"/>
  <c r="AI119" i="1"/>
  <c r="AJ119" i="1"/>
  <c r="AK119" i="1"/>
  <c r="AL119" i="1"/>
  <c r="AQ119" i="1"/>
  <c r="AR119" i="1"/>
  <c r="AS119" i="1"/>
  <c r="AT119" i="1"/>
  <c r="AU119" i="1"/>
  <c r="AV119" i="1"/>
  <c r="AW119" i="1"/>
  <c r="AX119" i="1"/>
  <c r="AZ119" i="1"/>
  <c r="AE120" i="1"/>
  <c r="AF120" i="1"/>
  <c r="AO120" i="1" s="1"/>
  <c r="AG120" i="1"/>
  <c r="AH120" i="1"/>
  <c r="AI120" i="1"/>
  <c r="AJ120" i="1"/>
  <c r="AK120" i="1"/>
  <c r="AL120" i="1"/>
  <c r="AQ120" i="1"/>
  <c r="AR120" i="1"/>
  <c r="AS120" i="1"/>
  <c r="AT120" i="1"/>
  <c r="AU120" i="1"/>
  <c r="AV120" i="1"/>
  <c r="AW120" i="1"/>
  <c r="AX120" i="1"/>
  <c r="AZ120" i="1"/>
  <c r="Q120" i="1"/>
  <c r="R120" i="1" s="1"/>
  <c r="Z120" i="1"/>
  <c r="AA120" i="1"/>
  <c r="AB120" i="1"/>
  <c r="AC120" i="1"/>
  <c r="I120" i="1"/>
  <c r="G121" i="19" s="1"/>
  <c r="AC119" i="1"/>
  <c r="BG119" i="1"/>
  <c r="Z119" i="1"/>
  <c r="BF119" i="1"/>
  <c r="AA119" i="1"/>
  <c r="BE119" i="1"/>
  <c r="I119" i="1"/>
  <c r="G120" i="19" s="1"/>
  <c r="BC119" i="1"/>
  <c r="BD119" i="1"/>
  <c r="Q119" i="1"/>
  <c r="R119" i="1" s="1"/>
  <c r="AB119" i="1"/>
  <c r="BB119" i="1"/>
  <c r="M138" i="28" l="1"/>
  <c r="M120" i="19"/>
  <c r="N120" i="19"/>
  <c r="H122" i="21"/>
  <c r="N121" i="19"/>
  <c r="G136" i="28"/>
  <c r="M121" i="19"/>
  <c r="O120" i="19"/>
  <c r="I122" i="21"/>
  <c r="O121" i="19"/>
  <c r="BA120" i="1"/>
  <c r="AN120" i="1"/>
  <c r="AN119" i="1"/>
  <c r="D145" i="28"/>
  <c r="M145" i="28" s="1"/>
  <c r="K121" i="21"/>
  <c r="J122" i="22"/>
  <c r="L136" i="28"/>
  <c r="D120" i="23"/>
  <c r="H136" i="28"/>
  <c r="H122" i="22"/>
  <c r="H120" i="23"/>
  <c r="H121" i="21"/>
  <c r="I122" i="22"/>
  <c r="G120" i="23"/>
  <c r="E136" i="28"/>
  <c r="E122" i="22"/>
  <c r="B135" i="28"/>
  <c r="K121" i="22"/>
  <c r="G121" i="21"/>
  <c r="G121" i="23"/>
  <c r="B121" i="22"/>
  <c r="G122" i="21"/>
  <c r="B122" i="21"/>
  <c r="D121" i="22"/>
  <c r="D136" i="28"/>
  <c r="M136" i="28" s="1"/>
  <c r="D122" i="22"/>
  <c r="D122" i="21"/>
  <c r="I121" i="23"/>
  <c r="K122" i="22"/>
  <c r="H121" i="23"/>
  <c r="J122" i="21"/>
  <c r="H121" i="22"/>
  <c r="B121" i="23"/>
  <c r="J136" i="28"/>
  <c r="E122" i="21"/>
  <c r="E121" i="23"/>
  <c r="D135" i="28"/>
  <c r="G122" i="22"/>
  <c r="B122" i="22"/>
  <c r="D121" i="23"/>
  <c r="F122" i="21"/>
  <c r="F136" i="28"/>
  <c r="F121" i="21"/>
  <c r="G121" i="22"/>
  <c r="F120" i="23"/>
  <c r="H135" i="28"/>
  <c r="D121" i="21"/>
  <c r="E121" i="21"/>
  <c r="F121" i="22"/>
  <c r="F121" i="23"/>
  <c r="E120" i="23"/>
  <c r="G135" i="28"/>
  <c r="B121" i="21"/>
  <c r="E121" i="22"/>
  <c r="F135" i="28"/>
  <c r="B120" i="23"/>
  <c r="E135" i="28"/>
  <c r="J121" i="21"/>
  <c r="I121" i="21"/>
  <c r="J121" i="22"/>
  <c r="I120" i="23"/>
  <c r="L135" i="28"/>
  <c r="I121" i="22"/>
  <c r="K135" i="28"/>
  <c r="J135" i="28"/>
  <c r="BA119" i="1"/>
  <c r="B119" i="19"/>
  <c r="B134" i="28" s="1"/>
  <c r="D119" i="19"/>
  <c r="D120" i="22" s="1"/>
  <c r="E119" i="19"/>
  <c r="E134" i="28" s="1"/>
  <c r="F119" i="19"/>
  <c r="F134" i="28" s="1"/>
  <c r="H119" i="19"/>
  <c r="J119" i="19"/>
  <c r="K119" i="19"/>
  <c r="J120" i="21" s="1"/>
  <c r="L119" i="19"/>
  <c r="L134" i="28" s="1"/>
  <c r="AE118" i="1"/>
  <c r="AF118" i="1"/>
  <c r="AG118" i="1"/>
  <c r="AH118" i="1"/>
  <c r="AI118" i="1"/>
  <c r="AJ118" i="1"/>
  <c r="AK118" i="1"/>
  <c r="AL118" i="1"/>
  <c r="AQ118" i="1"/>
  <c r="AR118" i="1"/>
  <c r="AS118" i="1"/>
  <c r="AT118" i="1"/>
  <c r="AU118" i="1"/>
  <c r="AV118" i="1"/>
  <c r="AW118" i="1"/>
  <c r="AX118" i="1"/>
  <c r="AZ118" i="1"/>
  <c r="AC118" i="1"/>
  <c r="BG118" i="1"/>
  <c r="Z118" i="1"/>
  <c r="BF118" i="1"/>
  <c r="AA118" i="1"/>
  <c r="BE118" i="1"/>
  <c r="I118" i="1"/>
  <c r="G119" i="19" s="1"/>
  <c r="BC118" i="1"/>
  <c r="BD118" i="1"/>
  <c r="Q118" i="1"/>
  <c r="R118" i="1" s="1"/>
  <c r="AB118" i="1"/>
  <c r="BB118" i="1"/>
  <c r="M135" i="28" l="1"/>
  <c r="H120" i="22"/>
  <c r="N119" i="19"/>
  <c r="I120" i="22"/>
  <c r="O119" i="19"/>
  <c r="G120" i="22"/>
  <c r="M119" i="19"/>
  <c r="AN118" i="1"/>
  <c r="AO118" i="1"/>
  <c r="J120" i="22"/>
  <c r="D120" i="21"/>
  <c r="E120" i="22"/>
  <c r="B120" i="22"/>
  <c r="B120" i="21"/>
  <c r="K120" i="22"/>
  <c r="F120" i="21"/>
  <c r="J134" i="28"/>
  <c r="E120" i="21"/>
  <c r="G120" i="21"/>
  <c r="K120" i="21"/>
  <c r="K134" i="28"/>
  <c r="H134" i="28"/>
  <c r="H120" i="21"/>
  <c r="I120" i="21"/>
  <c r="G134" i="28"/>
  <c r="F120" i="22"/>
  <c r="D134" i="28"/>
  <c r="M134" i="28" s="1"/>
  <c r="I119" i="23"/>
  <c r="D119" i="23"/>
  <c r="E119" i="23"/>
  <c r="B119" i="23"/>
  <c r="H119" i="23"/>
  <c r="G119" i="23"/>
  <c r="F119" i="23"/>
  <c r="BA118" i="1"/>
  <c r="B117" i="19"/>
  <c r="D117" i="19"/>
  <c r="E117" i="19"/>
  <c r="F117" i="19"/>
  <c r="H117" i="19"/>
  <c r="J117" i="19"/>
  <c r="K117" i="19"/>
  <c r="L117" i="19"/>
  <c r="B118" i="19"/>
  <c r="B119" i="21" s="1"/>
  <c r="D118" i="19"/>
  <c r="D119" i="22" s="1"/>
  <c r="E118" i="19"/>
  <c r="E133" i="28" s="1"/>
  <c r="F118" i="19"/>
  <c r="H118" i="19"/>
  <c r="J118" i="19"/>
  <c r="K118" i="19"/>
  <c r="K133" i="28" s="1"/>
  <c r="L118" i="19"/>
  <c r="K119" i="21" s="1"/>
  <c r="AZ116" i="1"/>
  <c r="BB116" i="1"/>
  <c r="BC116" i="1"/>
  <c r="BD116" i="1"/>
  <c r="BE116" i="1"/>
  <c r="BF116" i="1"/>
  <c r="BG116" i="1"/>
  <c r="AZ117" i="1"/>
  <c r="BB117" i="1"/>
  <c r="BC117" i="1"/>
  <c r="BD117" i="1"/>
  <c r="BE117" i="1"/>
  <c r="BF117" i="1"/>
  <c r="BG117" i="1"/>
  <c r="AE116" i="1"/>
  <c r="AF116" i="1"/>
  <c r="AO116" i="1" s="1"/>
  <c r="AG116" i="1"/>
  <c r="AH116" i="1"/>
  <c r="AI116" i="1"/>
  <c r="AJ116" i="1"/>
  <c r="AK116" i="1"/>
  <c r="AL116" i="1"/>
  <c r="AQ116" i="1"/>
  <c r="AR116" i="1"/>
  <c r="AS116" i="1"/>
  <c r="AT116" i="1"/>
  <c r="AU116" i="1"/>
  <c r="AV116" i="1"/>
  <c r="AW116" i="1"/>
  <c r="AX116" i="1"/>
  <c r="AE117" i="1"/>
  <c r="AF117" i="1"/>
  <c r="AG117" i="1"/>
  <c r="AH117" i="1"/>
  <c r="AI117" i="1"/>
  <c r="AJ117" i="1"/>
  <c r="AK117" i="1"/>
  <c r="AL117" i="1"/>
  <c r="AQ117" i="1"/>
  <c r="AR117" i="1"/>
  <c r="AS117" i="1"/>
  <c r="AT117" i="1"/>
  <c r="AU117" i="1"/>
  <c r="AV117" i="1"/>
  <c r="AW117" i="1"/>
  <c r="AX117" i="1"/>
  <c r="Z117" i="1"/>
  <c r="AA117" i="1"/>
  <c r="AB117" i="1"/>
  <c r="AC117" i="1"/>
  <c r="Q117" i="1"/>
  <c r="R117" i="1" s="1"/>
  <c r="I117" i="1"/>
  <c r="G118" i="19" s="1"/>
  <c r="AC116" i="1"/>
  <c r="Z116" i="1"/>
  <c r="AA116" i="1"/>
  <c r="I116" i="1"/>
  <c r="G117" i="19" s="1"/>
  <c r="Q116" i="1"/>
  <c r="R116" i="1" s="1"/>
  <c r="AB116" i="1"/>
  <c r="M118" i="19" l="1"/>
  <c r="N118" i="19"/>
  <c r="N117" i="19"/>
  <c r="M117" i="19"/>
  <c r="O118" i="19"/>
  <c r="O117" i="19"/>
  <c r="BA117" i="1"/>
  <c r="AN117" i="1"/>
  <c r="AO117" i="1"/>
  <c r="AN116" i="1"/>
  <c r="BA116" i="1"/>
  <c r="B117" i="23"/>
  <c r="D118" i="23"/>
  <c r="J118" i="21"/>
  <c r="D119" i="21"/>
  <c r="F119" i="21"/>
  <c r="F118" i="23"/>
  <c r="H132" i="28"/>
  <c r="G117" i="23"/>
  <c r="D118" i="22"/>
  <c r="H119" i="22"/>
  <c r="B119" i="22"/>
  <c r="E118" i="23"/>
  <c r="G133" i="28"/>
  <c r="G132" i="28"/>
  <c r="F117" i="23"/>
  <c r="G119" i="21"/>
  <c r="K119" i="22"/>
  <c r="F118" i="22"/>
  <c r="F132" i="28"/>
  <c r="F119" i="22"/>
  <c r="E117" i="23"/>
  <c r="G118" i="23"/>
  <c r="I119" i="21"/>
  <c r="J132" i="28"/>
  <c r="D118" i="21"/>
  <c r="D132" i="28"/>
  <c r="H119" i="21"/>
  <c r="F133" i="28"/>
  <c r="J133" i="28"/>
  <c r="H117" i="23"/>
  <c r="E118" i="22"/>
  <c r="E132" i="28"/>
  <c r="E119" i="21"/>
  <c r="I119" i="22"/>
  <c r="K118" i="21"/>
  <c r="L133" i="28"/>
  <c r="L132" i="28"/>
  <c r="B118" i="21"/>
  <c r="B132" i="28"/>
  <c r="B133" i="28"/>
  <c r="D133" i="28"/>
  <c r="D117" i="23"/>
  <c r="G119" i="22"/>
  <c r="H118" i="23"/>
  <c r="K132" i="28"/>
  <c r="J119" i="22"/>
  <c r="I117" i="23"/>
  <c r="J119" i="21"/>
  <c r="E119" i="22"/>
  <c r="H133" i="28"/>
  <c r="I118" i="21"/>
  <c r="K118" i="22"/>
  <c r="B118" i="22"/>
  <c r="B118" i="23"/>
  <c r="H118" i="21"/>
  <c r="J118" i="22"/>
  <c r="G118" i="21"/>
  <c r="I118" i="22"/>
  <c r="I118" i="23"/>
  <c r="F118" i="21"/>
  <c r="H118" i="22"/>
  <c r="E118" i="21"/>
  <c r="G118" i="22"/>
  <c r="B116" i="19"/>
  <c r="B131" i="28" s="1"/>
  <c r="D116" i="19"/>
  <c r="D117" i="22" s="1"/>
  <c r="E116" i="19"/>
  <c r="F116" i="19"/>
  <c r="F131" i="28" s="1"/>
  <c r="H116" i="19"/>
  <c r="J116" i="19"/>
  <c r="K116" i="19"/>
  <c r="J117" i="22" s="1"/>
  <c r="L116" i="19"/>
  <c r="Z115" i="1"/>
  <c r="AA115" i="1"/>
  <c r="AB115" i="1"/>
  <c r="AC115" i="1"/>
  <c r="AE115" i="1"/>
  <c r="AF115" i="1"/>
  <c r="AG115" i="1"/>
  <c r="AH115" i="1"/>
  <c r="AI115" i="1"/>
  <c r="AJ115" i="1"/>
  <c r="AK115" i="1"/>
  <c r="AL115" i="1"/>
  <c r="AQ115" i="1"/>
  <c r="AR115" i="1"/>
  <c r="AS115" i="1"/>
  <c r="AT115" i="1"/>
  <c r="AU115" i="1"/>
  <c r="AV115" i="1"/>
  <c r="AW115" i="1"/>
  <c r="AX115" i="1"/>
  <c r="AZ115" i="1"/>
  <c r="BB115" i="1"/>
  <c r="BC115" i="1"/>
  <c r="BD115" i="1"/>
  <c r="BE115" i="1"/>
  <c r="BF115" i="1"/>
  <c r="BG115" i="1"/>
  <c r="I115" i="1"/>
  <c r="G116" i="19" s="1"/>
  <c r="Q115" i="1"/>
  <c r="R115" i="1" s="1"/>
  <c r="M133" i="28" l="1"/>
  <c r="M132" i="28"/>
  <c r="O116" i="19"/>
  <c r="N116" i="19"/>
  <c r="M116" i="19"/>
  <c r="AN115" i="1"/>
  <c r="AO115" i="1"/>
  <c r="D117" i="21"/>
  <c r="I117" i="22"/>
  <c r="E116" i="23"/>
  <c r="K131" i="28"/>
  <c r="E117" i="22"/>
  <c r="H131" i="28"/>
  <c r="J131" i="28"/>
  <c r="D116" i="23"/>
  <c r="G131" i="28"/>
  <c r="B117" i="21"/>
  <c r="L131" i="28"/>
  <c r="H117" i="21"/>
  <c r="J117" i="21"/>
  <c r="D131" i="28"/>
  <c r="M131" i="28" s="1"/>
  <c r="E131" i="28"/>
  <c r="I116" i="23"/>
  <c r="K117" i="21"/>
  <c r="G117" i="21"/>
  <c r="H116" i="23"/>
  <c r="G116" i="23"/>
  <c r="G117" i="22"/>
  <c r="I117" i="21"/>
  <c r="E117" i="21"/>
  <c r="F117" i="21"/>
  <c r="K117" i="22"/>
  <c r="F117" i="22"/>
  <c r="F116" i="23"/>
  <c r="H117" i="22"/>
  <c r="B117" i="22"/>
  <c r="B116" i="23"/>
  <c r="BA115" i="1"/>
  <c r="B115" i="19"/>
  <c r="B116" i="21" s="1"/>
  <c r="D115" i="19"/>
  <c r="D130" i="28" s="1"/>
  <c r="E115" i="19"/>
  <c r="E116" i="22" s="1"/>
  <c r="F115" i="19"/>
  <c r="F116" i="21" s="1"/>
  <c r="H115" i="19"/>
  <c r="J115" i="19"/>
  <c r="K115" i="19"/>
  <c r="J116" i="22" s="1"/>
  <c r="L115" i="19"/>
  <c r="K116" i="21" s="1"/>
  <c r="Z114" i="1"/>
  <c r="AA114" i="1"/>
  <c r="AB114" i="1"/>
  <c r="AC114" i="1"/>
  <c r="AE114" i="1"/>
  <c r="AF114" i="1"/>
  <c r="AO114" i="1" s="1"/>
  <c r="AG114" i="1"/>
  <c r="AH114" i="1"/>
  <c r="AI114" i="1"/>
  <c r="AJ114" i="1"/>
  <c r="AK114" i="1"/>
  <c r="AL114" i="1"/>
  <c r="AQ114" i="1"/>
  <c r="AR114" i="1"/>
  <c r="AS114" i="1"/>
  <c r="AT114" i="1"/>
  <c r="AU114" i="1"/>
  <c r="AV114" i="1"/>
  <c r="AW114" i="1"/>
  <c r="AX114" i="1"/>
  <c r="AZ114" i="1"/>
  <c r="BB114" i="1"/>
  <c r="BC114" i="1"/>
  <c r="BD114" i="1"/>
  <c r="BE114" i="1"/>
  <c r="BF114" i="1"/>
  <c r="BG114" i="1"/>
  <c r="I114" i="1"/>
  <c r="G115" i="19" s="1"/>
  <c r="Q114" i="1"/>
  <c r="R114" i="1" s="1"/>
  <c r="H116" i="22" l="1"/>
  <c r="N115" i="19"/>
  <c r="G116" i="21"/>
  <c r="M115" i="19"/>
  <c r="I116" i="21"/>
  <c r="O115" i="19"/>
  <c r="AN114" i="1"/>
  <c r="BA114" i="1"/>
  <c r="K130" i="28"/>
  <c r="K137" i="28" s="1"/>
  <c r="F130" i="28"/>
  <c r="F137" i="28" s="1"/>
  <c r="G130" i="28"/>
  <c r="G137" i="28" s="1"/>
  <c r="H130" i="28"/>
  <c r="H137" i="28" s="1"/>
  <c r="B130" i="28"/>
  <c r="B137" i="28" s="1"/>
  <c r="E130" i="28"/>
  <c r="E137" i="28" s="1"/>
  <c r="J130" i="28"/>
  <c r="J137" i="28" s="1"/>
  <c r="D137" i="28"/>
  <c r="L130" i="28"/>
  <c r="L137" i="28" s="1"/>
  <c r="B115" i="23"/>
  <c r="J116" i="21"/>
  <c r="I116" i="22"/>
  <c r="D116" i="22"/>
  <c r="H116" i="21"/>
  <c r="F116" i="22"/>
  <c r="B116" i="22"/>
  <c r="D116" i="21"/>
  <c r="E116" i="21"/>
  <c r="K116" i="22"/>
  <c r="G116" i="22"/>
  <c r="I115" i="23"/>
  <c r="H115" i="23"/>
  <c r="G115" i="23"/>
  <c r="F115" i="23"/>
  <c r="E115" i="23"/>
  <c r="D115" i="23"/>
  <c r="BG112" i="1"/>
  <c r="BF112" i="1"/>
  <c r="BD112" i="1"/>
  <c r="BC112" i="1"/>
  <c r="BB112" i="1"/>
  <c r="BE112" i="1"/>
  <c r="AZ113" i="1"/>
  <c r="AZ112" i="1"/>
  <c r="B114" i="19"/>
  <c r="D114" i="19"/>
  <c r="E114" i="19"/>
  <c r="E115" i="21" s="1"/>
  <c r="F114" i="19"/>
  <c r="F115" i="22" s="1"/>
  <c r="H114" i="19"/>
  <c r="J114" i="19"/>
  <c r="K114" i="19"/>
  <c r="J115" i="21" s="1"/>
  <c r="L114" i="19"/>
  <c r="L128" i="28" s="1"/>
  <c r="BG113" i="1"/>
  <c r="BF113" i="1"/>
  <c r="BE113" i="1"/>
  <c r="BD113" i="1"/>
  <c r="BC113" i="1"/>
  <c r="BB113" i="1"/>
  <c r="AV113" i="1"/>
  <c r="AS112" i="1"/>
  <c r="AS113" i="1"/>
  <c r="AR113" i="1"/>
  <c r="AJ113" i="1"/>
  <c r="AG113" i="1"/>
  <c r="AF113" i="1"/>
  <c r="AO113" i="1" s="1"/>
  <c r="AQ113" i="1"/>
  <c r="AT113" i="1"/>
  <c r="AU113" i="1"/>
  <c r="AW113" i="1"/>
  <c r="AX113" i="1"/>
  <c r="AE113" i="1"/>
  <c r="AH113" i="1"/>
  <c r="AI113" i="1"/>
  <c r="AK113" i="1"/>
  <c r="AL113" i="1"/>
  <c r="Z113" i="1"/>
  <c r="AA113" i="1"/>
  <c r="AB113" i="1"/>
  <c r="AC113" i="1"/>
  <c r="I113" i="1"/>
  <c r="G114" i="19" s="1"/>
  <c r="Q113" i="1"/>
  <c r="R113" i="1" s="1"/>
  <c r="M137" i="28" l="1"/>
  <c r="M130" i="28"/>
  <c r="G128" i="28"/>
  <c r="M114" i="19"/>
  <c r="J128" i="28"/>
  <c r="O114" i="19"/>
  <c r="H115" i="22"/>
  <c r="N114" i="19"/>
  <c r="BA113" i="1"/>
  <c r="G114" i="23"/>
  <c r="I115" i="21"/>
  <c r="F128" i="28"/>
  <c r="E115" i="22"/>
  <c r="I115" i="22"/>
  <c r="J115" i="22"/>
  <c r="F115" i="21"/>
  <c r="E128" i="28"/>
  <c r="B115" i="21"/>
  <c r="B115" i="22"/>
  <c r="B128" i="28"/>
  <c r="K128" i="28"/>
  <c r="H115" i="21"/>
  <c r="D115" i="22"/>
  <c r="D115" i="21"/>
  <c r="D128" i="28"/>
  <c r="K115" i="21"/>
  <c r="K115" i="22"/>
  <c r="G115" i="22"/>
  <c r="G115" i="21"/>
  <c r="H128" i="28"/>
  <c r="F114" i="23"/>
  <c r="E114" i="23"/>
  <c r="D114" i="23"/>
  <c r="B114" i="23"/>
  <c r="I114" i="23"/>
  <c r="H114" i="23"/>
  <c r="AN113" i="1"/>
  <c r="AC112" i="1"/>
  <c r="AB112" i="1"/>
  <c r="AA112" i="1"/>
  <c r="Z112" i="1"/>
  <c r="J113" i="19"/>
  <c r="E113" i="19"/>
  <c r="E127" i="28" s="1"/>
  <c r="D113" i="19"/>
  <c r="D114" i="21" s="1"/>
  <c r="B113" i="19"/>
  <c r="B114" i="21" s="1"/>
  <c r="F113" i="19"/>
  <c r="F114" i="22" s="1"/>
  <c r="H113" i="19"/>
  <c r="K113" i="19"/>
  <c r="J114" i="21" s="1"/>
  <c r="L113" i="19"/>
  <c r="L127" i="28" s="1"/>
  <c r="AE112" i="1"/>
  <c r="AH112" i="1"/>
  <c r="AI112" i="1"/>
  <c r="AK112" i="1"/>
  <c r="AL112" i="1"/>
  <c r="AO112" i="1"/>
  <c r="AQ112" i="1"/>
  <c r="AT112" i="1"/>
  <c r="AU112" i="1"/>
  <c r="AW112" i="1"/>
  <c r="AX112" i="1"/>
  <c r="Q112" i="1"/>
  <c r="R112" i="1" s="1"/>
  <c r="I112" i="1"/>
  <c r="G113" i="19" s="1"/>
  <c r="M113" i="19" l="1"/>
  <c r="M128" i="28"/>
  <c r="O113" i="19"/>
  <c r="H127" i="28"/>
  <c r="N113" i="19"/>
  <c r="K114" i="22"/>
  <c r="D127" i="28"/>
  <c r="J114" i="22"/>
  <c r="B127" i="28"/>
  <c r="K114" i="21"/>
  <c r="K127" i="28"/>
  <c r="J127" i="28"/>
  <c r="I114" i="22"/>
  <c r="G114" i="21"/>
  <c r="D114" i="22"/>
  <c r="E114" i="21"/>
  <c r="G127" i="28"/>
  <c r="H114" i="22"/>
  <c r="I114" i="21"/>
  <c r="G114" i="22"/>
  <c r="F127" i="28"/>
  <c r="B114" i="22"/>
  <c r="E114" i="22"/>
  <c r="F114" i="21"/>
  <c r="H114" i="21"/>
  <c r="H113" i="23"/>
  <c r="B113" i="23"/>
  <c r="D113" i="23"/>
  <c r="I113" i="23"/>
  <c r="G113" i="23"/>
  <c r="F113" i="23"/>
  <c r="E113" i="23"/>
  <c r="B112" i="19"/>
  <c r="B113" i="22" s="1"/>
  <c r="D112" i="19"/>
  <c r="D126" i="28" s="1"/>
  <c r="E112" i="19"/>
  <c r="E126" i="28" s="1"/>
  <c r="F112" i="19"/>
  <c r="F113" i="21" s="1"/>
  <c r="H112" i="19"/>
  <c r="H113" i="22" s="1"/>
  <c r="J112" i="19"/>
  <c r="J126" i="28" s="1"/>
  <c r="K112" i="19"/>
  <c r="K126" i="28" s="1"/>
  <c r="L112" i="19"/>
  <c r="K113" i="21" s="1"/>
  <c r="AE111" i="1"/>
  <c r="AF111" i="1"/>
  <c r="AG111" i="1"/>
  <c r="AH111" i="1"/>
  <c r="AI111" i="1"/>
  <c r="AJ111" i="1"/>
  <c r="AK111" i="1"/>
  <c r="AL111" i="1"/>
  <c r="AQ111" i="1"/>
  <c r="AR111" i="1"/>
  <c r="AS111" i="1"/>
  <c r="AT111" i="1"/>
  <c r="AU111" i="1"/>
  <c r="AV111" i="1"/>
  <c r="AW111" i="1"/>
  <c r="AX111" i="1"/>
  <c r="X111" i="1"/>
  <c r="BG111" i="1"/>
  <c r="T111" i="1"/>
  <c r="BF111" i="1"/>
  <c r="Q111" i="1"/>
  <c r="R111" i="1" s="1"/>
  <c r="U111" i="1"/>
  <c r="BE111" i="1"/>
  <c r="I111" i="1"/>
  <c r="V111" i="1" s="1"/>
  <c r="W111" i="1"/>
  <c r="BC111" i="1"/>
  <c r="BD111" i="1"/>
  <c r="BB111" i="1"/>
  <c r="AZ111" i="1"/>
  <c r="M127" i="28" l="1"/>
  <c r="AN111" i="1"/>
  <c r="BA111" i="1"/>
  <c r="G112" i="19"/>
  <c r="G113" i="21" s="1"/>
  <c r="B126" i="28"/>
  <c r="M126" i="28" s="1"/>
  <c r="F126" i="28"/>
  <c r="L126" i="28"/>
  <c r="H126" i="28"/>
  <c r="F113" i="22"/>
  <c r="H113" i="21"/>
  <c r="B113" i="21"/>
  <c r="J113" i="21"/>
  <c r="J113" i="22"/>
  <c r="H112" i="23"/>
  <c r="I112" i="23"/>
  <c r="K113" i="22"/>
  <c r="D112" i="23"/>
  <c r="B112" i="23"/>
  <c r="G112" i="23"/>
  <c r="F112" i="23"/>
  <c r="AO111" i="1"/>
  <c r="B111" i="19"/>
  <c r="D111" i="19"/>
  <c r="E111" i="19"/>
  <c r="E125" i="28" s="1"/>
  <c r="F111" i="19"/>
  <c r="F125" i="28" s="1"/>
  <c r="H111" i="19"/>
  <c r="H112" i="21" s="1"/>
  <c r="J111" i="19"/>
  <c r="J125" i="28" s="1"/>
  <c r="K111" i="19"/>
  <c r="K125" i="28" s="1"/>
  <c r="L111" i="19"/>
  <c r="AE110" i="1"/>
  <c r="AF110" i="1"/>
  <c r="AG110" i="1"/>
  <c r="AH110" i="1"/>
  <c r="AI110" i="1"/>
  <c r="AJ110" i="1"/>
  <c r="AK110" i="1"/>
  <c r="AL110" i="1"/>
  <c r="AQ110" i="1"/>
  <c r="AR110" i="1"/>
  <c r="AS110" i="1"/>
  <c r="AT110" i="1"/>
  <c r="AU110" i="1"/>
  <c r="AV110" i="1"/>
  <c r="AW110" i="1"/>
  <c r="AX110" i="1"/>
  <c r="X110" i="1"/>
  <c r="BG110" i="1"/>
  <c r="T110" i="1"/>
  <c r="BF110" i="1"/>
  <c r="Q110" i="1"/>
  <c r="R110" i="1" s="1"/>
  <c r="U110" i="1"/>
  <c r="BE110" i="1"/>
  <c r="I110" i="1"/>
  <c r="V110" i="1" s="1"/>
  <c r="W110" i="1"/>
  <c r="BC110" i="1"/>
  <c r="BD110" i="1"/>
  <c r="BB110" i="1"/>
  <c r="AZ110" i="1"/>
  <c r="G113" i="22" l="1"/>
  <c r="AN110" i="1"/>
  <c r="E112" i="23"/>
  <c r="G111" i="19"/>
  <c r="G112" i="22" s="1"/>
  <c r="BA110" i="1"/>
  <c r="G126" i="28"/>
  <c r="E112" i="22"/>
  <c r="I111" i="23"/>
  <c r="L125" i="28"/>
  <c r="K112" i="21"/>
  <c r="J112" i="22"/>
  <c r="B125" i="28"/>
  <c r="B112" i="21"/>
  <c r="K112" i="22"/>
  <c r="D125" i="28"/>
  <c r="H111" i="23"/>
  <c r="J112" i="21"/>
  <c r="F111" i="23"/>
  <c r="D112" i="22"/>
  <c r="B112" i="22"/>
  <c r="B111" i="23"/>
  <c r="D111" i="23"/>
  <c r="F112" i="21"/>
  <c r="F112" i="22"/>
  <c r="D112" i="21"/>
  <c r="G111" i="23"/>
  <c r="I112" i="22"/>
  <c r="I112" i="21"/>
  <c r="E112" i="21"/>
  <c r="H112" i="22"/>
  <c r="H125" i="28"/>
  <c r="AO110" i="1"/>
  <c r="B110" i="19"/>
  <c r="B124" i="28" s="1"/>
  <c r="D110" i="19"/>
  <c r="E110" i="19"/>
  <c r="E124" i="28" s="1"/>
  <c r="F110" i="19"/>
  <c r="F111" i="22" s="1"/>
  <c r="H110" i="19"/>
  <c r="H124" i="28" s="1"/>
  <c r="J110" i="19"/>
  <c r="J124" i="28" s="1"/>
  <c r="K110" i="19"/>
  <c r="K124" i="28" s="1"/>
  <c r="L110" i="19"/>
  <c r="L124" i="28" s="1"/>
  <c r="AE109" i="1"/>
  <c r="AF109" i="1"/>
  <c r="AG109" i="1"/>
  <c r="AH109" i="1"/>
  <c r="AI109" i="1"/>
  <c r="AJ109" i="1"/>
  <c r="AK109" i="1"/>
  <c r="AL109" i="1"/>
  <c r="AQ109" i="1"/>
  <c r="AR109" i="1"/>
  <c r="AS109" i="1"/>
  <c r="AT109" i="1"/>
  <c r="AU109" i="1"/>
  <c r="AV109" i="1"/>
  <c r="AW109" i="1"/>
  <c r="AX109" i="1"/>
  <c r="X109" i="1"/>
  <c r="BG109" i="1"/>
  <c r="T109" i="1"/>
  <c r="BF109" i="1"/>
  <c r="Q109" i="1"/>
  <c r="R109" i="1" s="1"/>
  <c r="U109" i="1"/>
  <c r="BE109" i="1"/>
  <c r="I109" i="1"/>
  <c r="V109" i="1" s="1"/>
  <c r="W109" i="1"/>
  <c r="BC109" i="1"/>
  <c r="BD109" i="1"/>
  <c r="BB109" i="1"/>
  <c r="AZ109" i="1"/>
  <c r="M125" i="28" l="1"/>
  <c r="G112" i="21"/>
  <c r="AN109" i="1"/>
  <c r="G125" i="28"/>
  <c r="E111" i="23"/>
  <c r="G110" i="19"/>
  <c r="G124" i="28" s="1"/>
  <c r="AO109" i="1"/>
  <c r="BA109" i="1"/>
  <c r="F124" i="28"/>
  <c r="K111" i="22"/>
  <c r="H111" i="22"/>
  <c r="J111" i="22"/>
  <c r="I111" i="22"/>
  <c r="I111" i="21"/>
  <c r="E111" i="22"/>
  <c r="D110" i="23"/>
  <c r="D111" i="22"/>
  <c r="B111" i="21"/>
  <c r="H110" i="23"/>
  <c r="D124" i="28"/>
  <c r="M124" i="28" s="1"/>
  <c r="E111" i="21"/>
  <c r="H111" i="21"/>
  <c r="F111" i="21"/>
  <c r="J111" i="21"/>
  <c r="I110" i="23"/>
  <c r="K111" i="21"/>
  <c r="B111" i="22"/>
  <c r="G110" i="23"/>
  <c r="D111" i="21"/>
  <c r="B110" i="23"/>
  <c r="F110" i="23"/>
  <c r="B109" i="19"/>
  <c r="D109" i="19"/>
  <c r="D123" i="28" s="1"/>
  <c r="E109" i="19"/>
  <c r="F109" i="19"/>
  <c r="H109" i="19"/>
  <c r="H123" i="28" s="1"/>
  <c r="J109" i="19"/>
  <c r="J123" i="28" s="1"/>
  <c r="K109" i="19"/>
  <c r="K123" i="28" s="1"/>
  <c r="L109" i="19"/>
  <c r="L123" i="28" s="1"/>
  <c r="AE108" i="1"/>
  <c r="AF108" i="1"/>
  <c r="AG108" i="1"/>
  <c r="AH108" i="1"/>
  <c r="AI108" i="1"/>
  <c r="AJ108" i="1"/>
  <c r="AK108" i="1"/>
  <c r="AL108" i="1"/>
  <c r="AQ108" i="1"/>
  <c r="AR108" i="1"/>
  <c r="AS108" i="1"/>
  <c r="AT108" i="1"/>
  <c r="AU108" i="1"/>
  <c r="AV108" i="1"/>
  <c r="AW108" i="1"/>
  <c r="AX108" i="1"/>
  <c r="X108" i="1"/>
  <c r="BG108" i="1"/>
  <c r="T108" i="1"/>
  <c r="BF108" i="1"/>
  <c r="Q108" i="1"/>
  <c r="R108" i="1" s="1"/>
  <c r="U108" i="1"/>
  <c r="BE108" i="1"/>
  <c r="I108" i="1"/>
  <c r="V108" i="1" s="1"/>
  <c r="W108" i="1"/>
  <c r="BC108" i="1"/>
  <c r="BD108" i="1"/>
  <c r="BB108" i="1"/>
  <c r="AZ108" i="1"/>
  <c r="G111" i="21" l="1"/>
  <c r="G111" i="22"/>
  <c r="E110" i="23"/>
  <c r="F110" i="22"/>
  <c r="E110" i="22"/>
  <c r="B110" i="21"/>
  <c r="K110" i="21"/>
  <c r="F123" i="28"/>
  <c r="J110" i="22"/>
  <c r="B123" i="28"/>
  <c r="M123" i="28" s="1"/>
  <c r="H110" i="21"/>
  <c r="E110" i="21"/>
  <c r="E123" i="28"/>
  <c r="H110" i="22"/>
  <c r="K110" i="22"/>
  <c r="D110" i="22"/>
  <c r="D110" i="21"/>
  <c r="J110" i="21"/>
  <c r="B110" i="22"/>
  <c r="F110" i="21"/>
  <c r="I110" i="21"/>
  <c r="I110" i="22"/>
  <c r="H109" i="23"/>
  <c r="D109" i="23"/>
  <c r="G109" i="23"/>
  <c r="AN108" i="1"/>
  <c r="B109" i="23"/>
  <c r="BA108" i="1"/>
  <c r="AO108" i="1"/>
  <c r="F109" i="23"/>
  <c r="I109" i="23"/>
  <c r="G109" i="19"/>
  <c r="B108" i="19"/>
  <c r="B109" i="22" s="1"/>
  <c r="D108" i="19"/>
  <c r="D109" i="22" s="1"/>
  <c r="E108" i="19"/>
  <c r="E109" i="21" s="1"/>
  <c r="F108" i="19"/>
  <c r="F109" i="22" s="1"/>
  <c r="H108" i="19"/>
  <c r="H109" i="22" s="1"/>
  <c r="J108" i="19"/>
  <c r="I109" i="21" s="1"/>
  <c r="K108" i="19"/>
  <c r="J109" i="22" s="1"/>
  <c r="L108" i="19"/>
  <c r="K109" i="21" s="1"/>
  <c r="AE107" i="1"/>
  <c r="AF107" i="1"/>
  <c r="AG107" i="1"/>
  <c r="AH107" i="1"/>
  <c r="AI107" i="1"/>
  <c r="AJ107" i="1"/>
  <c r="AK107" i="1"/>
  <c r="AL107" i="1"/>
  <c r="AQ107" i="1"/>
  <c r="AR107" i="1"/>
  <c r="AS107" i="1"/>
  <c r="AT107" i="1"/>
  <c r="AU107" i="1"/>
  <c r="AV107" i="1"/>
  <c r="AW107" i="1"/>
  <c r="AX107" i="1"/>
  <c r="X107" i="1"/>
  <c r="BG107" i="1"/>
  <c r="T107" i="1"/>
  <c r="BF107" i="1"/>
  <c r="Q107" i="1"/>
  <c r="R107" i="1" s="1"/>
  <c r="U107" i="1"/>
  <c r="BE107" i="1"/>
  <c r="I107" i="1"/>
  <c r="V107" i="1" s="1"/>
  <c r="W107" i="1"/>
  <c r="BC107" i="1"/>
  <c r="BD107" i="1"/>
  <c r="BB107" i="1"/>
  <c r="AZ107" i="1"/>
  <c r="AN107" i="1" l="1"/>
  <c r="B122" i="28"/>
  <c r="B129" i="28" s="1"/>
  <c r="H122" i="28"/>
  <c r="H129" i="28" s="1"/>
  <c r="D122" i="28"/>
  <c r="K122" i="28"/>
  <c r="K129" i="28" s="1"/>
  <c r="E122" i="28"/>
  <c r="E129" i="28" s="1"/>
  <c r="F122" i="28"/>
  <c r="F129" i="28" s="1"/>
  <c r="G123" i="28"/>
  <c r="L122" i="28"/>
  <c r="L129" i="28" s="1"/>
  <c r="J122" i="28"/>
  <c r="J129" i="28" s="1"/>
  <c r="G110" i="22"/>
  <c r="G110" i="21"/>
  <c r="K109" i="22"/>
  <c r="J109" i="21"/>
  <c r="BA107" i="1"/>
  <c r="B109" i="21"/>
  <c r="AO107" i="1"/>
  <c r="I109" i="22"/>
  <c r="F109" i="21"/>
  <c r="G108" i="19"/>
  <c r="G109" i="21" s="1"/>
  <c r="H109" i="21"/>
  <c r="D109" i="21"/>
  <c r="E109" i="23"/>
  <c r="E109" i="22"/>
  <c r="I108" i="23"/>
  <c r="H108" i="23"/>
  <c r="D108" i="23"/>
  <c r="G108" i="23"/>
  <c r="B108" i="23"/>
  <c r="F108" i="23"/>
  <c r="B107" i="19"/>
  <c r="B108" i="22" s="1"/>
  <c r="D107" i="19"/>
  <c r="D108" i="21" s="1"/>
  <c r="E107" i="19"/>
  <c r="F107" i="19"/>
  <c r="F108" i="21" s="1"/>
  <c r="H107" i="19"/>
  <c r="H108" i="21" s="1"/>
  <c r="J107" i="19"/>
  <c r="K107" i="19"/>
  <c r="J108" i="22" s="1"/>
  <c r="L107" i="19"/>
  <c r="K108" i="22" s="1"/>
  <c r="AE106" i="1"/>
  <c r="AF106" i="1"/>
  <c r="AO106" i="1" s="1"/>
  <c r="AG106" i="1"/>
  <c r="AH106" i="1"/>
  <c r="AI106" i="1"/>
  <c r="AJ106" i="1"/>
  <c r="AK106" i="1"/>
  <c r="AL106" i="1"/>
  <c r="AQ106" i="1"/>
  <c r="AR106" i="1"/>
  <c r="AS106" i="1"/>
  <c r="AT106" i="1"/>
  <c r="AU106" i="1"/>
  <c r="AV106" i="1"/>
  <c r="AW106" i="1"/>
  <c r="AX106" i="1"/>
  <c r="X106" i="1"/>
  <c r="BG106" i="1"/>
  <c r="T106" i="1"/>
  <c r="BF106" i="1"/>
  <c r="Q106" i="1"/>
  <c r="R106" i="1" s="1"/>
  <c r="U106" i="1"/>
  <c r="BE106" i="1"/>
  <c r="I106" i="1"/>
  <c r="G107" i="19" s="1"/>
  <c r="W106" i="1"/>
  <c r="BC106" i="1"/>
  <c r="BD106" i="1"/>
  <c r="BB106" i="1"/>
  <c r="AZ106" i="1"/>
  <c r="I105" i="1"/>
  <c r="V105" i="1" s="1"/>
  <c r="Q105" i="1"/>
  <c r="R105" i="1" s="1"/>
  <c r="T105" i="1"/>
  <c r="U105" i="1"/>
  <c r="W105" i="1"/>
  <c r="X105" i="1"/>
  <c r="AE105" i="1"/>
  <c r="AF105" i="1"/>
  <c r="AG105" i="1"/>
  <c r="AH105" i="1"/>
  <c r="AI105" i="1"/>
  <c r="AJ105" i="1"/>
  <c r="M122" i="28" l="1"/>
  <c r="V106" i="1"/>
  <c r="G122" i="28"/>
  <c r="G129" i="28" s="1"/>
  <c r="D129" i="28"/>
  <c r="M129" i="28" s="1"/>
  <c r="H108" i="22"/>
  <c r="E108" i="23"/>
  <c r="BA106" i="1"/>
  <c r="G109" i="22"/>
  <c r="AN106" i="1"/>
  <c r="F107" i="23"/>
  <c r="D108" i="22"/>
  <c r="D120" i="28"/>
  <c r="H120" i="28"/>
  <c r="J120" i="28"/>
  <c r="I108" i="21"/>
  <c r="E120" i="28"/>
  <c r="E108" i="21"/>
  <c r="J108" i="21"/>
  <c r="F120" i="28"/>
  <c r="F108" i="22"/>
  <c r="E108" i="22"/>
  <c r="K108" i="21"/>
  <c r="L120" i="28"/>
  <c r="G108" i="21"/>
  <c r="G120" i="28"/>
  <c r="B108" i="21"/>
  <c r="B120" i="28"/>
  <c r="K120" i="28"/>
  <c r="I108" i="22"/>
  <c r="G108" i="22"/>
  <c r="I107" i="23"/>
  <c r="H107" i="23"/>
  <c r="D107" i="23"/>
  <c r="E107" i="23"/>
  <c r="G107" i="23"/>
  <c r="B107" i="23"/>
  <c r="B106" i="19"/>
  <c r="B107" i="21" s="1"/>
  <c r="D106" i="19"/>
  <c r="D107" i="22" s="1"/>
  <c r="E106" i="19"/>
  <c r="E107" i="22" s="1"/>
  <c r="F106" i="19"/>
  <c r="G106" i="19"/>
  <c r="G107" i="21" s="1"/>
  <c r="H106" i="19"/>
  <c r="H119" i="28" s="1"/>
  <c r="J106" i="19"/>
  <c r="J119" i="28" s="1"/>
  <c r="K106" i="19"/>
  <c r="L106" i="19"/>
  <c r="K107" i="21" s="1"/>
  <c r="BA105" i="1"/>
  <c r="AN105" i="1"/>
  <c r="AK105" i="1"/>
  <c r="AL105" i="1"/>
  <c r="AO105" i="1"/>
  <c r="AQ105" i="1"/>
  <c r="AR105" i="1"/>
  <c r="AS105" i="1"/>
  <c r="AT105" i="1"/>
  <c r="AU105" i="1"/>
  <c r="AV105" i="1"/>
  <c r="AW105" i="1"/>
  <c r="AX105" i="1"/>
  <c r="BC105" i="1"/>
  <c r="BD105" i="1"/>
  <c r="BB105" i="1"/>
  <c r="BF105" i="1"/>
  <c r="BE105" i="1"/>
  <c r="BG105" i="1"/>
  <c r="AZ105" i="1"/>
  <c r="M120" i="28" l="1"/>
  <c r="I107" i="21"/>
  <c r="I107" i="22"/>
  <c r="D119" i="28"/>
  <c r="E107" i="21"/>
  <c r="D107" i="21"/>
  <c r="J107" i="21"/>
  <c r="J107" i="22"/>
  <c r="F107" i="21"/>
  <c r="F107" i="22"/>
  <c r="H107" i="21"/>
  <c r="H107" i="22"/>
  <c r="E119" i="28"/>
  <c r="K119" i="28"/>
  <c r="L119" i="28"/>
  <c r="K107" i="22"/>
  <c r="G119" i="28"/>
  <c r="G107" i="22"/>
  <c r="B119" i="28"/>
  <c r="B107" i="22"/>
  <c r="F119" i="28"/>
  <c r="H106" i="23"/>
  <c r="G106" i="23"/>
  <c r="B106" i="23"/>
  <c r="D106" i="23"/>
  <c r="F106" i="23"/>
  <c r="I106" i="23"/>
  <c r="E106" i="23"/>
  <c r="B105" i="19"/>
  <c r="B106" i="21" s="1"/>
  <c r="D105" i="19"/>
  <c r="D118" i="28" s="1"/>
  <c r="E105" i="19"/>
  <c r="E106" i="21" s="1"/>
  <c r="F105" i="19"/>
  <c r="H105" i="19"/>
  <c r="J105" i="19"/>
  <c r="I106" i="21" s="1"/>
  <c r="K105" i="19"/>
  <c r="K118" i="28" s="1"/>
  <c r="L105" i="19"/>
  <c r="L118" i="28" s="1"/>
  <c r="AE104" i="1"/>
  <c r="AF104" i="1"/>
  <c r="AG104" i="1"/>
  <c r="AH104" i="1"/>
  <c r="AI104" i="1"/>
  <c r="AJ104" i="1"/>
  <c r="AK104" i="1"/>
  <c r="AL104" i="1"/>
  <c r="AQ104" i="1"/>
  <c r="AR104" i="1"/>
  <c r="AS104" i="1"/>
  <c r="AT104" i="1"/>
  <c r="AU104" i="1"/>
  <c r="AV104" i="1"/>
  <c r="AW104" i="1"/>
  <c r="AX104" i="1"/>
  <c r="X104" i="1"/>
  <c r="BG104" i="1"/>
  <c r="T104" i="1"/>
  <c r="BF104" i="1"/>
  <c r="Q104" i="1"/>
  <c r="R104" i="1" s="1"/>
  <c r="U104" i="1"/>
  <c r="BE104" i="1"/>
  <c r="I104" i="1"/>
  <c r="V104" i="1" s="1"/>
  <c r="W104" i="1"/>
  <c r="BC104" i="1"/>
  <c r="BD104" i="1"/>
  <c r="BB104" i="1"/>
  <c r="AZ104" i="1"/>
  <c r="M119" i="28" l="1"/>
  <c r="AN104" i="1"/>
  <c r="BA104" i="1"/>
  <c r="G105" i="19"/>
  <c r="G106" i="21" s="1"/>
  <c r="AO104" i="1"/>
  <c r="K106" i="21"/>
  <c r="J106" i="22"/>
  <c r="F105" i="23"/>
  <c r="H106" i="21"/>
  <c r="D106" i="22"/>
  <c r="D106" i="21"/>
  <c r="B106" i="22"/>
  <c r="H106" i="22"/>
  <c r="B118" i="28"/>
  <c r="M118" i="28" s="1"/>
  <c r="H118" i="28"/>
  <c r="F106" i="21"/>
  <c r="F118" i="28"/>
  <c r="J106" i="21"/>
  <c r="G105" i="23"/>
  <c r="I106" i="22"/>
  <c r="J118" i="28"/>
  <c r="E106" i="22"/>
  <c r="E118" i="28"/>
  <c r="K106" i="22"/>
  <c r="F106" i="22"/>
  <c r="I105" i="23"/>
  <c r="D105" i="23"/>
  <c r="B105" i="23"/>
  <c r="H105" i="23"/>
  <c r="B104" i="19"/>
  <c r="B105" i="22" s="1"/>
  <c r="D104" i="19"/>
  <c r="E104" i="19"/>
  <c r="F104" i="19"/>
  <c r="H104" i="19"/>
  <c r="J104" i="19"/>
  <c r="K104" i="19"/>
  <c r="L104" i="19"/>
  <c r="L117" i="28" s="1"/>
  <c r="AE103" i="1"/>
  <c r="AF103" i="1"/>
  <c r="AO103" i="1" s="1"/>
  <c r="AG103" i="1"/>
  <c r="AH103" i="1"/>
  <c r="AI103" i="1"/>
  <c r="AJ103" i="1"/>
  <c r="AK103" i="1"/>
  <c r="AL103" i="1"/>
  <c r="AQ103" i="1"/>
  <c r="AR103" i="1"/>
  <c r="AS103" i="1"/>
  <c r="AT103" i="1"/>
  <c r="AU103" i="1"/>
  <c r="AV103" i="1"/>
  <c r="AW103" i="1"/>
  <c r="AX103" i="1"/>
  <c r="Q103" i="1"/>
  <c r="R103" i="1" s="1"/>
  <c r="U103" i="1"/>
  <c r="BE103" i="1"/>
  <c r="I103" i="1"/>
  <c r="V103" i="1" s="1"/>
  <c r="W103" i="1"/>
  <c r="BC103" i="1"/>
  <c r="BD103" i="1"/>
  <c r="BB103" i="1"/>
  <c r="X103" i="1"/>
  <c r="BG103" i="1"/>
  <c r="T103" i="1"/>
  <c r="BF103" i="1"/>
  <c r="AZ103" i="1"/>
  <c r="AN103" i="1" l="1"/>
  <c r="G106" i="22"/>
  <c r="F104" i="23"/>
  <c r="E105" i="23"/>
  <c r="G118" i="28"/>
  <c r="G104" i="19"/>
  <c r="G117" i="28" s="1"/>
  <c r="BA103" i="1"/>
  <c r="G104" i="23"/>
  <c r="K105" i="22"/>
  <c r="H117" i="28"/>
  <c r="D105" i="22"/>
  <c r="B117" i="28"/>
  <c r="H105" i="22"/>
  <c r="H105" i="21"/>
  <c r="K105" i="21"/>
  <c r="H104" i="23"/>
  <c r="J105" i="22"/>
  <c r="I105" i="22"/>
  <c r="J117" i="28"/>
  <c r="I105" i="21"/>
  <c r="E105" i="21"/>
  <c r="E105" i="22"/>
  <c r="E117" i="28"/>
  <c r="J105" i="21"/>
  <c r="K117" i="28"/>
  <c r="B104" i="23"/>
  <c r="B105" i="21"/>
  <c r="D117" i="28"/>
  <c r="D104" i="23"/>
  <c r="F105" i="22"/>
  <c r="F105" i="21"/>
  <c r="D105" i="21"/>
  <c r="F117" i="28"/>
  <c r="I104" i="23"/>
  <c r="B103" i="19"/>
  <c r="D103" i="19"/>
  <c r="D116" i="28" s="1"/>
  <c r="E103" i="19"/>
  <c r="E104" i="21" s="1"/>
  <c r="F103" i="19"/>
  <c r="F116" i="28" s="1"/>
  <c r="H103" i="19"/>
  <c r="J103" i="19"/>
  <c r="J116" i="28" s="1"/>
  <c r="K103" i="19"/>
  <c r="L103" i="19"/>
  <c r="L116" i="28" s="1"/>
  <c r="AE102" i="1"/>
  <c r="AF102" i="1"/>
  <c r="AG102" i="1"/>
  <c r="AH102" i="1"/>
  <c r="AI102" i="1"/>
  <c r="AJ102" i="1"/>
  <c r="AK102" i="1"/>
  <c r="AL102" i="1"/>
  <c r="AQ102" i="1"/>
  <c r="AR102" i="1"/>
  <c r="AS102" i="1"/>
  <c r="AT102" i="1"/>
  <c r="AU102" i="1"/>
  <c r="AV102" i="1"/>
  <c r="AW102" i="1"/>
  <c r="AX102" i="1"/>
  <c r="X102" i="1"/>
  <c r="BG102" i="1"/>
  <c r="T102" i="1"/>
  <c r="BF102" i="1"/>
  <c r="Q102" i="1"/>
  <c r="R102" i="1" s="1"/>
  <c r="U102" i="1"/>
  <c r="BE102" i="1"/>
  <c r="I102" i="1"/>
  <c r="V102" i="1" s="1"/>
  <c r="W102" i="1"/>
  <c r="BC102" i="1"/>
  <c r="BD102" i="1"/>
  <c r="BB102" i="1"/>
  <c r="AZ102" i="1"/>
  <c r="M117" i="28" l="1"/>
  <c r="AN102" i="1"/>
  <c r="G105" i="21"/>
  <c r="E104" i="23"/>
  <c r="G105" i="22"/>
  <c r="G103" i="19"/>
  <c r="G116" i="28" s="1"/>
  <c r="AO102" i="1"/>
  <c r="BA102" i="1"/>
  <c r="H104" i="22"/>
  <c r="H103" i="23"/>
  <c r="D103" i="23"/>
  <c r="H104" i="21"/>
  <c r="H116" i="28"/>
  <c r="K116" i="28"/>
  <c r="D104" i="21"/>
  <c r="G103" i="23"/>
  <c r="E104" i="22"/>
  <c r="B116" i="28"/>
  <c r="M116" i="28" s="1"/>
  <c r="E116" i="28"/>
  <c r="I104" i="21"/>
  <c r="B103" i="23"/>
  <c r="D104" i="22"/>
  <c r="F104" i="22"/>
  <c r="F104" i="21"/>
  <c r="I104" i="22"/>
  <c r="K104" i="22"/>
  <c r="K104" i="21"/>
  <c r="B104" i="22"/>
  <c r="B104" i="21"/>
  <c r="J104" i="22"/>
  <c r="J104" i="21"/>
  <c r="F103" i="23"/>
  <c r="I103" i="23"/>
  <c r="B102" i="19"/>
  <c r="D102" i="19"/>
  <c r="E102" i="19"/>
  <c r="E115" i="28" s="1"/>
  <c r="F102" i="19"/>
  <c r="H102" i="19"/>
  <c r="H115" i="28" s="1"/>
  <c r="J102" i="19"/>
  <c r="J115" i="28" s="1"/>
  <c r="K102" i="19"/>
  <c r="L102" i="19"/>
  <c r="L115" i="28" s="1"/>
  <c r="AE101" i="1"/>
  <c r="AF101" i="1"/>
  <c r="AG101" i="1"/>
  <c r="AH101" i="1"/>
  <c r="AI101" i="1"/>
  <c r="AJ101" i="1"/>
  <c r="AK101" i="1"/>
  <c r="AL101" i="1"/>
  <c r="AQ101" i="1"/>
  <c r="AR101" i="1"/>
  <c r="AS101" i="1"/>
  <c r="AT101" i="1"/>
  <c r="AU101" i="1"/>
  <c r="AV101" i="1"/>
  <c r="AW101" i="1"/>
  <c r="AX101" i="1"/>
  <c r="X101" i="1"/>
  <c r="BG101" i="1"/>
  <c r="T101" i="1"/>
  <c r="BF101" i="1"/>
  <c r="Q101" i="1"/>
  <c r="R101" i="1" s="1"/>
  <c r="U101" i="1"/>
  <c r="BE101" i="1"/>
  <c r="I101" i="1"/>
  <c r="V101" i="1" s="1"/>
  <c r="W101" i="1"/>
  <c r="BC101" i="1"/>
  <c r="BD101" i="1"/>
  <c r="BB101" i="1"/>
  <c r="AZ101" i="1"/>
  <c r="AN101" i="1" l="1"/>
  <c r="BA101" i="1"/>
  <c r="G104" i="21"/>
  <c r="E103" i="23"/>
  <c r="G104" i="22"/>
  <c r="G102" i="19"/>
  <c r="G115" i="28" s="1"/>
  <c r="AO101" i="1"/>
  <c r="F103" i="21"/>
  <c r="K103" i="21"/>
  <c r="B103" i="21"/>
  <c r="D115" i="28"/>
  <c r="F115" i="28"/>
  <c r="B115" i="28"/>
  <c r="J103" i="21"/>
  <c r="G102" i="23"/>
  <c r="E103" i="22"/>
  <c r="K115" i="28"/>
  <c r="H103" i="22"/>
  <c r="K103" i="22"/>
  <c r="B102" i="23"/>
  <c r="F103" i="22"/>
  <c r="J103" i="22"/>
  <c r="I103" i="22"/>
  <c r="I103" i="21"/>
  <c r="D103" i="21"/>
  <c r="H103" i="21"/>
  <c r="B103" i="22"/>
  <c r="H102" i="23"/>
  <c r="D102" i="23"/>
  <c r="D103" i="22"/>
  <c r="E103" i="21"/>
  <c r="F102" i="23"/>
  <c r="I102" i="23"/>
  <c r="B101" i="19"/>
  <c r="B102" i="21" s="1"/>
  <c r="D101" i="19"/>
  <c r="D102" i="22" s="1"/>
  <c r="E101" i="19"/>
  <c r="E102" i="22" s="1"/>
  <c r="F101" i="19"/>
  <c r="F102" i="21" s="1"/>
  <c r="H101" i="19"/>
  <c r="H102" i="22" s="1"/>
  <c r="J101" i="19"/>
  <c r="I102" i="21" s="1"/>
  <c r="K101" i="19"/>
  <c r="J102" i="22" s="1"/>
  <c r="L101" i="19"/>
  <c r="K102" i="22" s="1"/>
  <c r="AE100" i="1"/>
  <c r="AF100" i="1"/>
  <c r="AO100" i="1" s="1"/>
  <c r="AG100" i="1"/>
  <c r="AH100" i="1"/>
  <c r="AI100" i="1"/>
  <c r="AJ100" i="1"/>
  <c r="AK100" i="1"/>
  <c r="AL100" i="1"/>
  <c r="AQ100" i="1"/>
  <c r="AR100" i="1"/>
  <c r="AS100" i="1"/>
  <c r="AT100" i="1"/>
  <c r="AU100" i="1"/>
  <c r="AV100" i="1"/>
  <c r="AW100" i="1"/>
  <c r="AX100" i="1"/>
  <c r="AZ100" i="1"/>
  <c r="X100" i="1"/>
  <c r="BG100" i="1"/>
  <c r="T100" i="1"/>
  <c r="BF100" i="1"/>
  <c r="BB100" i="1"/>
  <c r="BC100" i="1"/>
  <c r="BD100" i="1"/>
  <c r="BE100" i="1"/>
  <c r="Q100" i="1"/>
  <c r="R100" i="1" s="1"/>
  <c r="U100" i="1"/>
  <c r="I100" i="1"/>
  <c r="V100" i="1" s="1"/>
  <c r="W100" i="1"/>
  <c r="M115" i="28" l="1"/>
  <c r="BA100" i="1"/>
  <c r="G103" i="22"/>
  <c r="E102" i="23"/>
  <c r="G103" i="21"/>
  <c r="G101" i="19"/>
  <c r="G102" i="22" s="1"/>
  <c r="AN100" i="1"/>
  <c r="D102" i="21"/>
  <c r="D114" i="28"/>
  <c r="E114" i="28"/>
  <c r="E121" i="28" s="1"/>
  <c r="H114" i="28"/>
  <c r="H121" i="28" s="1"/>
  <c r="F114" i="28"/>
  <c r="F121" i="28" s="1"/>
  <c r="K114" i="28"/>
  <c r="K121" i="28" s="1"/>
  <c r="J114" i="28"/>
  <c r="J121" i="28" s="1"/>
  <c r="B114" i="28"/>
  <c r="B121" i="28" s="1"/>
  <c r="L114" i="28"/>
  <c r="L121" i="28" s="1"/>
  <c r="J102" i="21"/>
  <c r="B102" i="22"/>
  <c r="K102" i="21"/>
  <c r="F101" i="23"/>
  <c r="F102" i="22"/>
  <c r="B101" i="23"/>
  <c r="H102" i="21"/>
  <c r="E102" i="21"/>
  <c r="G101" i="23"/>
  <c r="I102" i="22"/>
  <c r="H101" i="23"/>
  <c r="D101" i="23"/>
  <c r="I101" i="23"/>
  <c r="B100" i="19"/>
  <c r="B112" i="28" s="1"/>
  <c r="D100" i="19"/>
  <c r="E100" i="19"/>
  <c r="E112" i="28" s="1"/>
  <c r="F100" i="19"/>
  <c r="F101" i="21" s="1"/>
  <c r="H100" i="19"/>
  <c r="J100" i="19"/>
  <c r="J112" i="28" s="1"/>
  <c r="K100" i="19"/>
  <c r="J101" i="22" s="1"/>
  <c r="L100" i="19"/>
  <c r="AE99" i="1"/>
  <c r="AF99" i="1"/>
  <c r="AO99" i="1" s="1"/>
  <c r="AG99" i="1"/>
  <c r="AH99" i="1"/>
  <c r="AI99" i="1"/>
  <c r="AJ99" i="1"/>
  <c r="AK99" i="1"/>
  <c r="AL99" i="1"/>
  <c r="AQ99" i="1"/>
  <c r="AR99" i="1"/>
  <c r="AS99" i="1"/>
  <c r="AT99" i="1"/>
  <c r="AU99" i="1"/>
  <c r="AV99" i="1"/>
  <c r="AW99" i="1"/>
  <c r="AX99" i="1"/>
  <c r="AZ99" i="1"/>
  <c r="BB99" i="1"/>
  <c r="BC99" i="1"/>
  <c r="BD99" i="1"/>
  <c r="BE99" i="1"/>
  <c r="BF99" i="1"/>
  <c r="BG99" i="1"/>
  <c r="X99" i="1"/>
  <c r="T99" i="1"/>
  <c r="Q99" i="1"/>
  <c r="R99" i="1" s="1"/>
  <c r="U99" i="1"/>
  <c r="I99" i="1"/>
  <c r="G100" i="19" s="1"/>
  <c r="W99" i="1"/>
  <c r="D121" i="28" l="1"/>
  <c r="M121" i="28" s="1"/>
  <c r="M114" i="28"/>
  <c r="G102" i="21"/>
  <c r="E101" i="23"/>
  <c r="V99" i="1"/>
  <c r="AN99" i="1"/>
  <c r="BA99" i="1"/>
  <c r="G114" i="28"/>
  <c r="G121" i="28" s="1"/>
  <c r="J101" i="21"/>
  <c r="F112" i="28"/>
  <c r="I101" i="22"/>
  <c r="E101" i="21"/>
  <c r="I101" i="21"/>
  <c r="E101" i="22"/>
  <c r="H112" i="28"/>
  <c r="H101" i="22"/>
  <c r="D112" i="28"/>
  <c r="M112" i="28" s="1"/>
  <c r="D101" i="22"/>
  <c r="H101" i="21"/>
  <c r="K101" i="21"/>
  <c r="K101" i="22"/>
  <c r="G101" i="22"/>
  <c r="G101" i="21"/>
  <c r="B101" i="21"/>
  <c r="B101" i="22"/>
  <c r="G112" i="28"/>
  <c r="K112" i="28"/>
  <c r="F101" i="22"/>
  <c r="L112" i="28"/>
  <c r="D101" i="21"/>
  <c r="H100" i="23"/>
  <c r="D100" i="23"/>
  <c r="G100" i="23"/>
  <c r="B100" i="23"/>
  <c r="F100" i="23"/>
  <c r="I100" i="23"/>
  <c r="E100" i="23"/>
  <c r="B99" i="19"/>
  <c r="B100" i="21" s="1"/>
  <c r="D99" i="19"/>
  <c r="D100" i="22" s="1"/>
  <c r="E99" i="19"/>
  <c r="E100" i="21" s="1"/>
  <c r="F99" i="19"/>
  <c r="F100" i="21" s="1"/>
  <c r="H99" i="19"/>
  <c r="H111" i="28" s="1"/>
  <c r="J99" i="19"/>
  <c r="I100" i="21" s="1"/>
  <c r="K99" i="19"/>
  <c r="K111" i="28" s="1"/>
  <c r="L99" i="19"/>
  <c r="K100" i="22" s="1"/>
  <c r="AE98" i="1"/>
  <c r="AF98" i="1"/>
  <c r="AO98" i="1" s="1"/>
  <c r="AG98" i="1"/>
  <c r="AH98" i="1"/>
  <c r="AI98" i="1"/>
  <c r="AJ98" i="1"/>
  <c r="AK98" i="1"/>
  <c r="AL98" i="1"/>
  <c r="AQ98" i="1"/>
  <c r="AR98" i="1"/>
  <c r="AS98" i="1"/>
  <c r="AT98" i="1"/>
  <c r="AU98" i="1"/>
  <c r="AV98" i="1"/>
  <c r="AW98" i="1"/>
  <c r="AX98" i="1"/>
  <c r="X98" i="1"/>
  <c r="BG98" i="1"/>
  <c r="T98" i="1"/>
  <c r="BF98" i="1"/>
  <c r="Q98" i="1"/>
  <c r="R98" i="1" s="1"/>
  <c r="U98" i="1"/>
  <c r="BE98" i="1"/>
  <c r="I98" i="1"/>
  <c r="V98" i="1" s="1"/>
  <c r="W98" i="1"/>
  <c r="BC98" i="1"/>
  <c r="BD98" i="1"/>
  <c r="BB98" i="1"/>
  <c r="AZ98" i="1"/>
  <c r="G99" i="19" l="1"/>
  <c r="G111" i="28" s="1"/>
  <c r="AN98" i="1"/>
  <c r="BA98" i="1"/>
  <c r="F111" i="28"/>
  <c r="J100" i="21"/>
  <c r="K100" i="21"/>
  <c r="J100" i="22"/>
  <c r="D100" i="21"/>
  <c r="L111" i="28"/>
  <c r="F99" i="23"/>
  <c r="B100" i="22"/>
  <c r="F100" i="22"/>
  <c r="E111" i="28"/>
  <c r="H100" i="21"/>
  <c r="D111" i="28"/>
  <c r="M111" i="28" s="1"/>
  <c r="J111" i="28"/>
  <c r="H100" i="22"/>
  <c r="E100" i="22"/>
  <c r="B111" i="28"/>
  <c r="G99" i="23"/>
  <c r="I100" i="22"/>
  <c r="B99" i="23"/>
  <c r="I99" i="23"/>
  <c r="H99" i="23"/>
  <c r="D99" i="23"/>
  <c r="B98" i="19"/>
  <c r="B110" i="28" s="1"/>
  <c r="D98" i="19"/>
  <c r="E98" i="19"/>
  <c r="E99" i="22" s="1"/>
  <c r="F98" i="19"/>
  <c r="F99" i="21" s="1"/>
  <c r="H98" i="19"/>
  <c r="J98" i="19"/>
  <c r="K98" i="19"/>
  <c r="J99" i="21" s="1"/>
  <c r="L98" i="19"/>
  <c r="K99" i="21" s="1"/>
  <c r="AE97" i="1"/>
  <c r="AF97" i="1"/>
  <c r="AG97" i="1"/>
  <c r="AH97" i="1"/>
  <c r="AI97" i="1"/>
  <c r="AJ97" i="1"/>
  <c r="AK97" i="1"/>
  <c r="AL97" i="1"/>
  <c r="AQ97" i="1"/>
  <c r="AR97" i="1"/>
  <c r="AS97" i="1"/>
  <c r="AT97" i="1"/>
  <c r="AU97" i="1"/>
  <c r="AV97" i="1"/>
  <c r="AW97" i="1"/>
  <c r="AX97" i="1"/>
  <c r="X97" i="1"/>
  <c r="BG97" i="1"/>
  <c r="T97" i="1"/>
  <c r="BF97" i="1"/>
  <c r="Q97" i="1"/>
  <c r="R97" i="1" s="1"/>
  <c r="U97" i="1"/>
  <c r="BE97" i="1"/>
  <c r="I97" i="1"/>
  <c r="V97" i="1" s="1"/>
  <c r="W97" i="1"/>
  <c r="BC97" i="1"/>
  <c r="BD97" i="1"/>
  <c r="BB97" i="1"/>
  <c r="AZ97" i="1"/>
  <c r="G100" i="22" l="1"/>
  <c r="G100" i="21"/>
  <c r="E99" i="23"/>
  <c r="BA97" i="1"/>
  <c r="AO97" i="1"/>
  <c r="G98" i="19"/>
  <c r="G110" i="28" s="1"/>
  <c r="AN97" i="1"/>
  <c r="B99" i="21"/>
  <c r="B99" i="22"/>
  <c r="F110" i="28"/>
  <c r="J99" i="22"/>
  <c r="L110" i="28"/>
  <c r="I99" i="21"/>
  <c r="J110" i="28"/>
  <c r="H99" i="21"/>
  <c r="H110" i="28"/>
  <c r="H99" i="22"/>
  <c r="K99" i="22"/>
  <c r="F99" i="22"/>
  <c r="K110" i="28"/>
  <c r="E99" i="21"/>
  <c r="E110" i="28"/>
  <c r="B98" i="23"/>
  <c r="D99" i="21"/>
  <c r="D110" i="28"/>
  <c r="M110" i="28" s="1"/>
  <c r="D99" i="22"/>
  <c r="I99" i="22"/>
  <c r="H98" i="23"/>
  <c r="F98" i="23"/>
  <c r="I98" i="23"/>
  <c r="D98" i="23"/>
  <c r="G98" i="23"/>
  <c r="B97" i="19"/>
  <c r="B109" i="28" s="1"/>
  <c r="D97" i="19"/>
  <c r="D109" i="28" s="1"/>
  <c r="E97" i="19"/>
  <c r="F97" i="19"/>
  <c r="F98" i="21" s="1"/>
  <c r="H97" i="19"/>
  <c r="H109" i="28" s="1"/>
  <c r="J97" i="19"/>
  <c r="J109" i="28" s="1"/>
  <c r="K97" i="19"/>
  <c r="L97" i="19"/>
  <c r="K98" i="22" s="1"/>
  <c r="AE96" i="1"/>
  <c r="AF96" i="1"/>
  <c r="AG96" i="1"/>
  <c r="AH96" i="1"/>
  <c r="AI96" i="1"/>
  <c r="AJ96" i="1"/>
  <c r="AK96" i="1"/>
  <c r="AL96" i="1"/>
  <c r="AQ96" i="1"/>
  <c r="AR96" i="1"/>
  <c r="AS96" i="1"/>
  <c r="AT96" i="1"/>
  <c r="AU96" i="1"/>
  <c r="AV96" i="1"/>
  <c r="AW96" i="1"/>
  <c r="AX96" i="1"/>
  <c r="X96" i="1"/>
  <c r="BG96" i="1"/>
  <c r="T96" i="1"/>
  <c r="BF96" i="1"/>
  <c r="Q96" i="1"/>
  <c r="R96" i="1" s="1"/>
  <c r="U96" i="1"/>
  <c r="BE96" i="1"/>
  <c r="I96" i="1"/>
  <c r="V96" i="1" s="1"/>
  <c r="W96" i="1"/>
  <c r="BC96" i="1"/>
  <c r="BD96" i="1"/>
  <c r="BB96" i="1"/>
  <c r="AZ96" i="1"/>
  <c r="M109" i="28" l="1"/>
  <c r="G99" i="22"/>
  <c r="AN96" i="1"/>
  <c r="E98" i="23"/>
  <c r="G99" i="21"/>
  <c r="BA96" i="1"/>
  <c r="G97" i="19"/>
  <c r="G109" i="28" s="1"/>
  <c r="AO96" i="1"/>
  <c r="K98" i="21"/>
  <c r="L109" i="28"/>
  <c r="F97" i="23"/>
  <c r="E98" i="22"/>
  <c r="E98" i="21"/>
  <c r="B97" i="23"/>
  <c r="H98" i="21"/>
  <c r="B98" i="22"/>
  <c r="B98" i="21"/>
  <c r="H98" i="22"/>
  <c r="I98" i="22"/>
  <c r="I98" i="21"/>
  <c r="E109" i="28"/>
  <c r="D98" i="21"/>
  <c r="J98" i="22"/>
  <c r="K109" i="28"/>
  <c r="F109" i="28"/>
  <c r="F98" i="22"/>
  <c r="G97" i="23"/>
  <c r="D98" i="22"/>
  <c r="J98" i="21"/>
  <c r="I97" i="23"/>
  <c r="H97" i="23"/>
  <c r="D97" i="23"/>
  <c r="B96" i="19"/>
  <c r="D96" i="19"/>
  <c r="D97" i="21" s="1"/>
  <c r="E96" i="19"/>
  <c r="E108" i="28" s="1"/>
  <c r="F96" i="19"/>
  <c r="F97" i="21" s="1"/>
  <c r="H96" i="19"/>
  <c r="J96" i="19"/>
  <c r="I97" i="22" s="1"/>
  <c r="K96" i="19"/>
  <c r="K108" i="28" s="1"/>
  <c r="L96" i="19"/>
  <c r="AE95" i="1"/>
  <c r="AF95" i="1"/>
  <c r="AG95" i="1"/>
  <c r="AH95" i="1"/>
  <c r="AI95" i="1"/>
  <c r="AJ95" i="1"/>
  <c r="AK95" i="1"/>
  <c r="AL95" i="1"/>
  <c r="AQ95" i="1"/>
  <c r="AR95" i="1"/>
  <c r="AS95" i="1"/>
  <c r="AT95" i="1"/>
  <c r="AU95" i="1"/>
  <c r="AV95" i="1"/>
  <c r="AW95" i="1"/>
  <c r="AX95" i="1"/>
  <c r="X95" i="1"/>
  <c r="BG95" i="1"/>
  <c r="T95" i="1"/>
  <c r="BF95" i="1"/>
  <c r="Q95" i="1"/>
  <c r="R95" i="1" s="1"/>
  <c r="U95" i="1"/>
  <c r="BE95" i="1"/>
  <c r="I95" i="1"/>
  <c r="V95" i="1" s="1"/>
  <c r="W95" i="1"/>
  <c r="BC95" i="1"/>
  <c r="BD95" i="1"/>
  <c r="BB95" i="1"/>
  <c r="AZ95" i="1"/>
  <c r="AN95" i="1" l="1"/>
  <c r="G98" i="21"/>
  <c r="G98" i="22"/>
  <c r="E97" i="23"/>
  <c r="AO95" i="1"/>
  <c r="BA95" i="1"/>
  <c r="F96" i="23"/>
  <c r="G96" i="19"/>
  <c r="G97" i="22" s="1"/>
  <c r="H96" i="23"/>
  <c r="J97" i="22"/>
  <c r="J97" i="21"/>
  <c r="G96" i="23"/>
  <c r="J108" i="28"/>
  <c r="E97" i="21"/>
  <c r="F108" i="28"/>
  <c r="H108" i="28"/>
  <c r="H97" i="22"/>
  <c r="D108" i="28"/>
  <c r="D97" i="22"/>
  <c r="D96" i="23"/>
  <c r="I97" i="21"/>
  <c r="H97" i="21"/>
  <c r="I96" i="23"/>
  <c r="L108" i="28"/>
  <c r="K97" i="22"/>
  <c r="K97" i="21"/>
  <c r="B96" i="23"/>
  <c r="B108" i="28"/>
  <c r="B97" i="22"/>
  <c r="B97" i="21"/>
  <c r="F97" i="22"/>
  <c r="E97" i="22"/>
  <c r="B95" i="19"/>
  <c r="B107" i="28" s="1"/>
  <c r="D95" i="19"/>
  <c r="E95" i="19"/>
  <c r="F95" i="19"/>
  <c r="F96" i="21" s="1"/>
  <c r="H95" i="19"/>
  <c r="J95" i="19"/>
  <c r="J107" i="28" s="1"/>
  <c r="K95" i="19"/>
  <c r="K107" i="28" s="1"/>
  <c r="L95" i="19"/>
  <c r="AE94" i="1"/>
  <c r="AF94" i="1"/>
  <c r="AG94" i="1"/>
  <c r="AH94" i="1"/>
  <c r="AI94" i="1"/>
  <c r="AJ94" i="1"/>
  <c r="AK94" i="1"/>
  <c r="AL94" i="1"/>
  <c r="AQ94" i="1"/>
  <c r="AR94" i="1"/>
  <c r="AS94" i="1"/>
  <c r="AT94" i="1"/>
  <c r="AU94" i="1"/>
  <c r="AV94" i="1"/>
  <c r="AW94" i="1"/>
  <c r="AX94" i="1"/>
  <c r="X94" i="1"/>
  <c r="BG94" i="1"/>
  <c r="T94" i="1"/>
  <c r="BF94" i="1"/>
  <c r="Q94" i="1"/>
  <c r="R94" i="1" s="1"/>
  <c r="U94" i="1"/>
  <c r="BE94" i="1"/>
  <c r="I94" i="1"/>
  <c r="G95" i="19" s="1"/>
  <c r="W94" i="1"/>
  <c r="BC94" i="1"/>
  <c r="BD94" i="1"/>
  <c r="BB94" i="1"/>
  <c r="AZ94" i="1"/>
  <c r="M108" i="28" l="1"/>
  <c r="AN94" i="1"/>
  <c r="G108" i="28"/>
  <c r="AO94" i="1"/>
  <c r="E96" i="23"/>
  <c r="BA94" i="1"/>
  <c r="G97" i="21"/>
  <c r="V94" i="1"/>
  <c r="J96" i="22"/>
  <c r="J96" i="21"/>
  <c r="I96" i="21"/>
  <c r="F96" i="22"/>
  <c r="F95" i="23"/>
  <c r="H96" i="22"/>
  <c r="H96" i="21"/>
  <c r="B95" i="23"/>
  <c r="D96" i="22"/>
  <c r="D96" i="21"/>
  <c r="B96" i="22"/>
  <c r="G107" i="28"/>
  <c r="D107" i="28"/>
  <c r="M107" i="28" s="1"/>
  <c r="G96" i="22"/>
  <c r="G96" i="21"/>
  <c r="L107" i="28"/>
  <c r="H107" i="28"/>
  <c r="I96" i="22"/>
  <c r="E96" i="22"/>
  <c r="B96" i="21"/>
  <c r="E107" i="28"/>
  <c r="K96" i="22"/>
  <c r="K96" i="21"/>
  <c r="F107" i="28"/>
  <c r="E96" i="21"/>
  <c r="I95" i="23"/>
  <c r="E95" i="23"/>
  <c r="H95" i="23"/>
  <c r="D95" i="23"/>
  <c r="G95" i="23"/>
  <c r="W93" i="1"/>
  <c r="B94" i="19"/>
  <c r="B95" i="22" s="1"/>
  <c r="D94" i="19"/>
  <c r="D95" i="22" s="1"/>
  <c r="E94" i="19"/>
  <c r="E106" i="28" s="1"/>
  <c r="F94" i="19"/>
  <c r="F106" i="28" s="1"/>
  <c r="H94" i="19"/>
  <c r="H95" i="22" s="1"/>
  <c r="J94" i="19"/>
  <c r="J106" i="28" s="1"/>
  <c r="J113" i="28" s="1"/>
  <c r="K94" i="19"/>
  <c r="J95" i="22" s="1"/>
  <c r="L94" i="19"/>
  <c r="K95" i="22" s="1"/>
  <c r="AE93" i="1"/>
  <c r="AF93" i="1"/>
  <c r="AO93" i="1" s="1"/>
  <c r="AG93" i="1"/>
  <c r="AH93" i="1"/>
  <c r="AI93" i="1"/>
  <c r="AJ93" i="1"/>
  <c r="AK93" i="1"/>
  <c r="AL93" i="1"/>
  <c r="AQ93" i="1"/>
  <c r="AR93" i="1"/>
  <c r="AS93" i="1"/>
  <c r="AT93" i="1"/>
  <c r="AU93" i="1"/>
  <c r="AV93" i="1"/>
  <c r="AW93" i="1"/>
  <c r="AX93" i="1"/>
  <c r="X93" i="1"/>
  <c r="BG93" i="1"/>
  <c r="T93" i="1"/>
  <c r="BF93" i="1"/>
  <c r="Q93" i="1"/>
  <c r="R93" i="1" s="1"/>
  <c r="U93" i="1"/>
  <c r="BE93" i="1"/>
  <c r="I93" i="1"/>
  <c r="G94" i="19" s="1"/>
  <c r="G95" i="21" s="1"/>
  <c r="BC93" i="1"/>
  <c r="BD93" i="1"/>
  <c r="BB93" i="1"/>
  <c r="AZ93" i="1"/>
  <c r="BA93" i="1" l="1"/>
  <c r="AN93" i="1"/>
  <c r="E113" i="28"/>
  <c r="L106" i="28"/>
  <c r="L113" i="28" s="1"/>
  <c r="G106" i="28"/>
  <c r="G113" i="28" s="1"/>
  <c r="J95" i="21"/>
  <c r="F113" i="28"/>
  <c r="H106" i="28"/>
  <c r="H113" i="28" s="1"/>
  <c r="D95" i="21"/>
  <c r="G95" i="22"/>
  <c r="K106" i="28"/>
  <c r="K113" i="28" s="1"/>
  <c r="B106" i="28"/>
  <c r="B113" i="28" s="1"/>
  <c r="D106" i="28"/>
  <c r="D94" i="23"/>
  <c r="F95" i="22"/>
  <c r="E95" i="22"/>
  <c r="E95" i="21"/>
  <c r="I95" i="22"/>
  <c r="I95" i="21"/>
  <c r="K95" i="21"/>
  <c r="H95" i="21"/>
  <c r="F95" i="21"/>
  <c r="B95" i="21"/>
  <c r="B94" i="23"/>
  <c r="H94" i="23"/>
  <c r="G94" i="23"/>
  <c r="I94" i="23"/>
  <c r="F94" i="23"/>
  <c r="E94" i="23"/>
  <c r="V93" i="1"/>
  <c r="B93" i="19"/>
  <c r="B94" i="22" s="1"/>
  <c r="D93" i="19"/>
  <c r="D94" i="21" s="1"/>
  <c r="E93" i="19"/>
  <c r="E94" i="22" s="1"/>
  <c r="F93" i="19"/>
  <c r="H93" i="19"/>
  <c r="H94" i="21" s="1"/>
  <c r="J93" i="19"/>
  <c r="I94" i="21" s="1"/>
  <c r="K93" i="19"/>
  <c r="L93" i="19"/>
  <c r="L104" i="28" s="1"/>
  <c r="AE92" i="1"/>
  <c r="AF92" i="1"/>
  <c r="AO92" i="1" s="1"/>
  <c r="AG92" i="1"/>
  <c r="AH92" i="1"/>
  <c r="AI92" i="1"/>
  <c r="AJ92" i="1"/>
  <c r="AK92" i="1"/>
  <c r="AL92" i="1"/>
  <c r="AQ92" i="1"/>
  <c r="AR92" i="1"/>
  <c r="AS92" i="1"/>
  <c r="AT92" i="1"/>
  <c r="AU92" i="1"/>
  <c r="AV92" i="1"/>
  <c r="AW92" i="1"/>
  <c r="AX92" i="1"/>
  <c r="Q92" i="1"/>
  <c r="R92" i="1" s="1"/>
  <c r="U92" i="1"/>
  <c r="BE92" i="1"/>
  <c r="I92" i="1"/>
  <c r="G93" i="19" s="1"/>
  <c r="G104" i="28" s="1"/>
  <c r="W92" i="1"/>
  <c r="BC92" i="1"/>
  <c r="BD92" i="1"/>
  <c r="BB92" i="1"/>
  <c r="X92" i="1"/>
  <c r="BG92" i="1"/>
  <c r="T92" i="1"/>
  <c r="BF92" i="1"/>
  <c r="AZ92" i="1"/>
  <c r="M106" i="28" l="1"/>
  <c r="V92" i="1"/>
  <c r="BA92" i="1"/>
  <c r="AN92" i="1"/>
  <c r="G94" i="21"/>
  <c r="F93" i="23"/>
  <c r="D113" i="28"/>
  <c r="M113" i="28" s="1"/>
  <c r="H93" i="23"/>
  <c r="G93" i="23"/>
  <c r="D94" i="22"/>
  <c r="D104" i="28"/>
  <c r="H94" i="22"/>
  <c r="K94" i="21"/>
  <c r="D93" i="23"/>
  <c r="F104" i="28"/>
  <c r="F94" i="21"/>
  <c r="F94" i="22"/>
  <c r="J94" i="21"/>
  <c r="I94" i="22"/>
  <c r="B93" i="23"/>
  <c r="H104" i="28"/>
  <c r="J104" i="28"/>
  <c r="J94" i="22"/>
  <c r="E104" i="28"/>
  <c r="I93" i="23"/>
  <c r="K94" i="22"/>
  <c r="E93" i="23"/>
  <c r="B94" i="21"/>
  <c r="B104" i="28"/>
  <c r="G94" i="22"/>
  <c r="E94" i="21"/>
  <c r="K104" i="28"/>
  <c r="B92" i="19"/>
  <c r="B93" i="21" s="1"/>
  <c r="D92" i="19"/>
  <c r="E92" i="19"/>
  <c r="E103" i="28" s="1"/>
  <c r="F92" i="19"/>
  <c r="F93" i="21" s="1"/>
  <c r="H92" i="19"/>
  <c r="J92" i="19"/>
  <c r="K92" i="19"/>
  <c r="K103" i="28" s="1"/>
  <c r="L92" i="19"/>
  <c r="K93" i="21" s="1"/>
  <c r="AE91" i="1"/>
  <c r="AF91" i="1"/>
  <c r="AO91" i="1" s="1"/>
  <c r="AG91" i="1"/>
  <c r="AH91" i="1"/>
  <c r="AI91" i="1"/>
  <c r="AJ91" i="1"/>
  <c r="AK91" i="1"/>
  <c r="AL91" i="1"/>
  <c r="AQ91" i="1"/>
  <c r="AR91" i="1"/>
  <c r="AS91" i="1"/>
  <c r="AT91" i="1"/>
  <c r="AU91" i="1"/>
  <c r="AV91" i="1"/>
  <c r="AW91" i="1"/>
  <c r="AX91" i="1"/>
  <c r="X91" i="1"/>
  <c r="BG91" i="1"/>
  <c r="T91" i="1"/>
  <c r="BF91" i="1"/>
  <c r="Q91" i="1"/>
  <c r="R91" i="1" s="1"/>
  <c r="U91" i="1"/>
  <c r="BE91" i="1"/>
  <c r="I91" i="1"/>
  <c r="V91" i="1" s="1"/>
  <c r="W91" i="1"/>
  <c r="BC91" i="1"/>
  <c r="BD91" i="1"/>
  <c r="BB91" i="1"/>
  <c r="AZ91" i="1"/>
  <c r="M104" i="28" l="1"/>
  <c r="AN91" i="1"/>
  <c r="G92" i="19"/>
  <c r="G93" i="21" s="1"/>
  <c r="BA91" i="1"/>
  <c r="L103" i="28"/>
  <c r="E93" i="22"/>
  <c r="K93" i="22"/>
  <c r="G92" i="23"/>
  <c r="B103" i="28"/>
  <c r="B93" i="22"/>
  <c r="F93" i="22"/>
  <c r="I93" i="22"/>
  <c r="J93" i="22"/>
  <c r="F92" i="23"/>
  <c r="H93" i="21"/>
  <c r="H103" i="28"/>
  <c r="H93" i="22"/>
  <c r="D93" i="21"/>
  <c r="D103" i="28"/>
  <c r="D93" i="22"/>
  <c r="F103" i="28"/>
  <c r="E93" i="21"/>
  <c r="J93" i="21"/>
  <c r="I93" i="21"/>
  <c r="J103" i="28"/>
  <c r="I92" i="23"/>
  <c r="H92" i="23"/>
  <c r="D92" i="23"/>
  <c r="B92" i="23"/>
  <c r="B91" i="19"/>
  <c r="B102" i="28" s="1"/>
  <c r="D91" i="19"/>
  <c r="D92" i="21" s="1"/>
  <c r="E91" i="19"/>
  <c r="E102" i="28" s="1"/>
  <c r="F91" i="19"/>
  <c r="F92" i="22" s="1"/>
  <c r="H91" i="19"/>
  <c r="H92" i="22" s="1"/>
  <c r="J91" i="19"/>
  <c r="I92" i="22" s="1"/>
  <c r="K91" i="19"/>
  <c r="J92" i="22" s="1"/>
  <c r="L91" i="19"/>
  <c r="L102" i="28" s="1"/>
  <c r="AE90" i="1"/>
  <c r="AF90" i="1"/>
  <c r="AG90" i="1"/>
  <c r="AH90" i="1"/>
  <c r="AI90" i="1"/>
  <c r="AJ90" i="1"/>
  <c r="AK90" i="1"/>
  <c r="AL90" i="1"/>
  <c r="AQ90" i="1"/>
  <c r="AR90" i="1"/>
  <c r="AS90" i="1"/>
  <c r="AT90" i="1"/>
  <c r="AU90" i="1"/>
  <c r="AV90" i="1"/>
  <c r="AW90" i="1"/>
  <c r="AX90" i="1"/>
  <c r="X90" i="1"/>
  <c r="BG90" i="1"/>
  <c r="T90" i="1"/>
  <c r="BF90" i="1"/>
  <c r="Q90" i="1"/>
  <c r="R90" i="1" s="1"/>
  <c r="U90" i="1"/>
  <c r="BE90" i="1"/>
  <c r="I90" i="1"/>
  <c r="V90" i="1" s="1"/>
  <c r="W90" i="1"/>
  <c r="BC90" i="1"/>
  <c r="BD90" i="1"/>
  <c r="BB90" i="1"/>
  <c r="AZ90" i="1"/>
  <c r="M103" i="28" l="1"/>
  <c r="E92" i="23"/>
  <c r="G93" i="22"/>
  <c r="G103" i="28"/>
  <c r="AN90" i="1"/>
  <c r="G91" i="19"/>
  <c r="G102" i="28" s="1"/>
  <c r="AO90" i="1"/>
  <c r="BA90" i="1"/>
  <c r="F92" i="21"/>
  <c r="J92" i="21"/>
  <c r="B92" i="21"/>
  <c r="E92" i="21"/>
  <c r="E92" i="22"/>
  <c r="I92" i="21"/>
  <c r="B91" i="23"/>
  <c r="H102" i="28"/>
  <c r="B92" i="22"/>
  <c r="H92" i="21"/>
  <c r="G91" i="23"/>
  <c r="D92" i="22"/>
  <c r="K92" i="21"/>
  <c r="F102" i="28"/>
  <c r="D102" i="28"/>
  <c r="M102" i="28" s="1"/>
  <c r="F91" i="23"/>
  <c r="K92" i="22"/>
  <c r="J102" i="28"/>
  <c r="K102" i="28"/>
  <c r="I91" i="23"/>
  <c r="H91" i="23"/>
  <c r="D91" i="23"/>
  <c r="B90" i="19"/>
  <c r="D90" i="19"/>
  <c r="E90" i="19"/>
  <c r="E101" i="28" s="1"/>
  <c r="F90" i="19"/>
  <c r="H90" i="19"/>
  <c r="J90" i="19"/>
  <c r="J101" i="28" s="1"/>
  <c r="K90" i="19"/>
  <c r="L90" i="19"/>
  <c r="AE89" i="1"/>
  <c r="AF89" i="1"/>
  <c r="AO89" i="1" s="1"/>
  <c r="AG89" i="1"/>
  <c r="AH89" i="1"/>
  <c r="AI89" i="1"/>
  <c r="AJ89" i="1"/>
  <c r="AK89" i="1"/>
  <c r="AL89" i="1"/>
  <c r="AQ89" i="1"/>
  <c r="AR89" i="1"/>
  <c r="AS89" i="1"/>
  <c r="AT89" i="1"/>
  <c r="AU89" i="1"/>
  <c r="AV89" i="1"/>
  <c r="AW89" i="1"/>
  <c r="AX89" i="1"/>
  <c r="X89" i="1"/>
  <c r="BG89" i="1"/>
  <c r="T89" i="1"/>
  <c r="BF89" i="1"/>
  <c r="Q89" i="1"/>
  <c r="R89" i="1" s="1"/>
  <c r="U89" i="1"/>
  <c r="BE89" i="1"/>
  <c r="I89" i="1"/>
  <c r="G90" i="19" s="1"/>
  <c r="W89" i="1"/>
  <c r="BC89" i="1"/>
  <c r="BD89" i="1"/>
  <c r="BB89" i="1"/>
  <c r="AZ89" i="1"/>
  <c r="BA89" i="1" l="1"/>
  <c r="E91" i="23"/>
  <c r="G92" i="22"/>
  <c r="G92" i="21"/>
  <c r="F90" i="23"/>
  <c r="V89" i="1"/>
  <c r="AN89" i="1"/>
  <c r="G90" i="23"/>
  <c r="H90" i="23"/>
  <c r="D90" i="23"/>
  <c r="H101" i="28"/>
  <c r="H91" i="22"/>
  <c r="D101" i="28"/>
  <c r="D91" i="22"/>
  <c r="B90" i="23"/>
  <c r="L101" i="28"/>
  <c r="K91" i="22"/>
  <c r="K91" i="21"/>
  <c r="G101" i="28"/>
  <c r="G91" i="22"/>
  <c r="G91" i="21"/>
  <c r="B101" i="28"/>
  <c r="B91" i="22"/>
  <c r="B91" i="21"/>
  <c r="F91" i="22"/>
  <c r="F91" i="21"/>
  <c r="K101" i="28"/>
  <c r="J91" i="22"/>
  <c r="J91" i="21"/>
  <c r="D91" i="21"/>
  <c r="E91" i="21"/>
  <c r="E91" i="22"/>
  <c r="H91" i="21"/>
  <c r="I91" i="21"/>
  <c r="I91" i="22"/>
  <c r="F101" i="28"/>
  <c r="I90" i="23"/>
  <c r="E90" i="23"/>
  <c r="B89" i="19"/>
  <c r="D89" i="19"/>
  <c r="D90" i="21" s="1"/>
  <c r="E89" i="19"/>
  <c r="E100" i="28" s="1"/>
  <c r="F89" i="19"/>
  <c r="F90" i="22" s="1"/>
  <c r="H89" i="19"/>
  <c r="H100" i="28" s="1"/>
  <c r="J89" i="19"/>
  <c r="I90" i="21" s="1"/>
  <c r="K89" i="19"/>
  <c r="L89" i="19"/>
  <c r="AE88" i="1"/>
  <c r="AF88" i="1"/>
  <c r="AO88" i="1" s="1"/>
  <c r="AG88" i="1"/>
  <c r="AH88" i="1"/>
  <c r="AI88" i="1"/>
  <c r="AJ88" i="1"/>
  <c r="AK88" i="1"/>
  <c r="AL88" i="1"/>
  <c r="AQ88" i="1"/>
  <c r="AR88" i="1"/>
  <c r="AS88" i="1"/>
  <c r="AT88" i="1"/>
  <c r="AU88" i="1"/>
  <c r="AV88" i="1"/>
  <c r="AW88" i="1"/>
  <c r="AX88" i="1"/>
  <c r="X88" i="1"/>
  <c r="BG88" i="1"/>
  <c r="T88" i="1"/>
  <c r="BF88" i="1"/>
  <c r="Q88" i="1"/>
  <c r="R88" i="1" s="1"/>
  <c r="U88" i="1"/>
  <c r="BE88" i="1"/>
  <c r="I88" i="1"/>
  <c r="G89" i="19" s="1"/>
  <c r="W88" i="1"/>
  <c r="BC88" i="1"/>
  <c r="BD88" i="1"/>
  <c r="BB88" i="1"/>
  <c r="AZ88" i="1"/>
  <c r="M101" i="28" l="1"/>
  <c r="AN88" i="1"/>
  <c r="V88" i="1"/>
  <c r="BA88" i="1"/>
  <c r="F100" i="28"/>
  <c r="I90" i="22"/>
  <c r="D100" i="28"/>
  <c r="J100" i="28"/>
  <c r="E89" i="23"/>
  <c r="G90" i="22"/>
  <c r="G100" i="28"/>
  <c r="G90" i="21"/>
  <c r="J90" i="22"/>
  <c r="K100" i="28"/>
  <c r="G89" i="23"/>
  <c r="E90" i="21"/>
  <c r="F90" i="21"/>
  <c r="E90" i="22"/>
  <c r="I89" i="23"/>
  <c r="K90" i="22"/>
  <c r="L100" i="28"/>
  <c r="K90" i="21"/>
  <c r="B90" i="22"/>
  <c r="B100" i="28"/>
  <c r="B90" i="21"/>
  <c r="H90" i="22"/>
  <c r="D90" i="22"/>
  <c r="H90" i="21"/>
  <c r="J90" i="21"/>
  <c r="H89" i="23"/>
  <c r="D89" i="23"/>
  <c r="B89" i="23"/>
  <c r="F89" i="23"/>
  <c r="B88" i="19"/>
  <c r="D88" i="19"/>
  <c r="D99" i="28" s="1"/>
  <c r="E88" i="19"/>
  <c r="F88" i="19"/>
  <c r="F89" i="21" s="1"/>
  <c r="H88" i="19"/>
  <c r="H99" i="28" s="1"/>
  <c r="J88" i="19"/>
  <c r="I89" i="22" s="1"/>
  <c r="K88" i="19"/>
  <c r="K99" i="28" s="1"/>
  <c r="L88" i="19"/>
  <c r="AE87" i="1"/>
  <c r="AF87" i="1"/>
  <c r="AO87" i="1" s="1"/>
  <c r="AG87" i="1"/>
  <c r="AH87" i="1"/>
  <c r="AI87" i="1"/>
  <c r="AJ87" i="1"/>
  <c r="AK87" i="1"/>
  <c r="AL87" i="1"/>
  <c r="AQ87" i="1"/>
  <c r="AR87" i="1"/>
  <c r="AS87" i="1"/>
  <c r="AT87" i="1"/>
  <c r="AU87" i="1"/>
  <c r="AV87" i="1"/>
  <c r="AW87" i="1"/>
  <c r="AX87" i="1"/>
  <c r="X87" i="1"/>
  <c r="BG87" i="1"/>
  <c r="T87" i="1"/>
  <c r="BF87" i="1"/>
  <c r="Q87" i="1"/>
  <c r="R87" i="1" s="1"/>
  <c r="U87" i="1"/>
  <c r="BE87" i="1"/>
  <c r="I87" i="1"/>
  <c r="V87" i="1" s="1"/>
  <c r="W87" i="1"/>
  <c r="BC87" i="1"/>
  <c r="BD87" i="1"/>
  <c r="BB87" i="1"/>
  <c r="AZ87" i="1"/>
  <c r="M100" i="28" l="1"/>
  <c r="AN87" i="1"/>
  <c r="BA87" i="1"/>
  <c r="G88" i="19"/>
  <c r="G99" i="28" s="1"/>
  <c r="F99" i="28"/>
  <c r="E89" i="21"/>
  <c r="J99" i="28"/>
  <c r="K89" i="21"/>
  <c r="B89" i="21"/>
  <c r="D89" i="22"/>
  <c r="B99" i="28"/>
  <c r="M99" i="28" s="1"/>
  <c r="L99" i="28"/>
  <c r="I89" i="21"/>
  <c r="E89" i="22"/>
  <c r="F88" i="23"/>
  <c r="J89" i="22"/>
  <c r="F89" i="22"/>
  <c r="H89" i="22"/>
  <c r="D89" i="21"/>
  <c r="E99" i="28"/>
  <c r="J89" i="21"/>
  <c r="B89" i="22"/>
  <c r="B88" i="23"/>
  <c r="K89" i="22"/>
  <c r="H89" i="21"/>
  <c r="I88" i="23"/>
  <c r="H88" i="23"/>
  <c r="D88" i="23"/>
  <c r="G88" i="23"/>
  <c r="B87" i="19"/>
  <c r="B98" i="28" s="1"/>
  <c r="D87" i="19"/>
  <c r="D88" i="22" s="1"/>
  <c r="E87" i="19"/>
  <c r="E98" i="28" s="1"/>
  <c r="F87" i="19"/>
  <c r="F88" i="22" s="1"/>
  <c r="H87" i="19"/>
  <c r="H88" i="22" s="1"/>
  <c r="J87" i="19"/>
  <c r="J98" i="28" s="1"/>
  <c r="K87" i="19"/>
  <c r="J88" i="22" s="1"/>
  <c r="L87" i="19"/>
  <c r="L98" i="28" s="1"/>
  <c r="AE86" i="1"/>
  <c r="AF86" i="1"/>
  <c r="AO86" i="1" s="1"/>
  <c r="AG86" i="1"/>
  <c r="AH86" i="1"/>
  <c r="AI86" i="1"/>
  <c r="AJ86" i="1"/>
  <c r="AK86" i="1"/>
  <c r="AL86" i="1"/>
  <c r="AQ86" i="1"/>
  <c r="AR86" i="1"/>
  <c r="AS86" i="1"/>
  <c r="AT86" i="1"/>
  <c r="AU86" i="1"/>
  <c r="AV86" i="1"/>
  <c r="AW86" i="1"/>
  <c r="AX86" i="1"/>
  <c r="X86" i="1"/>
  <c r="BG86" i="1"/>
  <c r="T86" i="1"/>
  <c r="BF86" i="1"/>
  <c r="Q86" i="1"/>
  <c r="R86" i="1" s="1"/>
  <c r="U86" i="1"/>
  <c r="BE86" i="1"/>
  <c r="I86" i="1"/>
  <c r="V86" i="1" s="1"/>
  <c r="W86" i="1"/>
  <c r="BC86" i="1"/>
  <c r="BD86" i="1"/>
  <c r="BB86" i="1"/>
  <c r="AZ86" i="1"/>
  <c r="G89" i="22" l="1"/>
  <c r="G89" i="21"/>
  <c r="E88" i="23"/>
  <c r="AN86" i="1"/>
  <c r="BA86" i="1"/>
  <c r="G87" i="19"/>
  <c r="G98" i="28" s="1"/>
  <c r="G105" i="28" s="1"/>
  <c r="J105" i="28"/>
  <c r="B105" i="28"/>
  <c r="L105" i="28"/>
  <c r="F87" i="23"/>
  <c r="D88" i="21"/>
  <c r="D98" i="28"/>
  <c r="E105" i="28"/>
  <c r="H88" i="21"/>
  <c r="F98" i="28"/>
  <c r="F105" i="28" s="1"/>
  <c r="H98" i="28"/>
  <c r="H105" i="28" s="1"/>
  <c r="K98" i="28"/>
  <c r="K105" i="28" s="1"/>
  <c r="H87" i="23"/>
  <c r="D87" i="23"/>
  <c r="B88" i="21"/>
  <c r="G87" i="23"/>
  <c r="B87" i="23"/>
  <c r="K88" i="22"/>
  <c r="B88" i="22"/>
  <c r="I88" i="22"/>
  <c r="I88" i="21"/>
  <c r="E88" i="22"/>
  <c r="E88" i="21"/>
  <c r="K88" i="21"/>
  <c r="F88" i="21"/>
  <c r="I87" i="23"/>
  <c r="J88" i="21"/>
  <c r="B86" i="19"/>
  <c r="B96" i="28" s="1"/>
  <c r="D86" i="19"/>
  <c r="E86" i="19"/>
  <c r="E87" i="22" s="1"/>
  <c r="F86" i="19"/>
  <c r="F96" i="28" s="1"/>
  <c r="H86" i="19"/>
  <c r="J86" i="19"/>
  <c r="I87" i="22" s="1"/>
  <c r="K86" i="19"/>
  <c r="K96" i="28" s="1"/>
  <c r="L86" i="19"/>
  <c r="AE85" i="1"/>
  <c r="AF85" i="1"/>
  <c r="AO85" i="1" s="1"/>
  <c r="AG85" i="1"/>
  <c r="AH85" i="1"/>
  <c r="AI85" i="1"/>
  <c r="AJ85" i="1"/>
  <c r="AK85" i="1"/>
  <c r="AL85" i="1"/>
  <c r="AQ85" i="1"/>
  <c r="AR85" i="1"/>
  <c r="AS85" i="1"/>
  <c r="AT85" i="1"/>
  <c r="AU85" i="1"/>
  <c r="AV85" i="1"/>
  <c r="AW85" i="1"/>
  <c r="AX85" i="1"/>
  <c r="X85" i="1"/>
  <c r="BG85" i="1"/>
  <c r="T85" i="1"/>
  <c r="BF85" i="1"/>
  <c r="Q85" i="1"/>
  <c r="R85" i="1" s="1"/>
  <c r="U85" i="1"/>
  <c r="BE85" i="1"/>
  <c r="I85" i="1"/>
  <c r="G86" i="19" s="1"/>
  <c r="W85" i="1"/>
  <c r="BC85" i="1"/>
  <c r="BD85" i="1"/>
  <c r="BB85" i="1"/>
  <c r="AZ85" i="1"/>
  <c r="D105" i="28" l="1"/>
  <c r="M105" i="28" s="1"/>
  <c r="M98" i="28"/>
  <c r="BA85" i="1"/>
  <c r="AN85" i="1"/>
  <c r="G88" i="22"/>
  <c r="G87" i="21"/>
  <c r="V85" i="1"/>
  <c r="E87" i="23"/>
  <c r="G88" i="21"/>
  <c r="B87" i="22"/>
  <c r="I86" i="23"/>
  <c r="E86" i="23"/>
  <c r="F87" i="22"/>
  <c r="J87" i="21"/>
  <c r="G86" i="23"/>
  <c r="J96" i="28"/>
  <c r="H96" i="28"/>
  <c r="H87" i="22"/>
  <c r="H87" i="21"/>
  <c r="D96" i="28"/>
  <c r="M96" i="28" s="1"/>
  <c r="D87" i="21"/>
  <c r="D87" i="22"/>
  <c r="F86" i="23"/>
  <c r="I87" i="21"/>
  <c r="G87" i="22"/>
  <c r="B87" i="21"/>
  <c r="K87" i="21"/>
  <c r="E87" i="21"/>
  <c r="D86" i="23"/>
  <c r="K87" i="22"/>
  <c r="G96" i="28"/>
  <c r="H86" i="23"/>
  <c r="J87" i="22"/>
  <c r="F87" i="21"/>
  <c r="E96" i="28"/>
  <c r="L96" i="28"/>
  <c r="B86" i="23"/>
  <c r="B85" i="19"/>
  <c r="B86" i="21" s="1"/>
  <c r="D85" i="19"/>
  <c r="E85" i="19"/>
  <c r="E86" i="21" s="1"/>
  <c r="F85" i="19"/>
  <c r="F95" i="28" s="1"/>
  <c r="H85" i="19"/>
  <c r="J85" i="19"/>
  <c r="K85" i="19"/>
  <c r="J86" i="22" s="1"/>
  <c r="L85" i="19"/>
  <c r="AE84" i="1"/>
  <c r="AF84" i="1"/>
  <c r="AG84" i="1"/>
  <c r="AH84" i="1"/>
  <c r="AI84" i="1"/>
  <c r="AJ84" i="1"/>
  <c r="AK84" i="1"/>
  <c r="AL84" i="1"/>
  <c r="AQ84" i="1"/>
  <c r="AR84" i="1"/>
  <c r="AS84" i="1"/>
  <c r="AT84" i="1"/>
  <c r="AU84" i="1"/>
  <c r="AV84" i="1"/>
  <c r="AW84" i="1"/>
  <c r="AX84" i="1"/>
  <c r="X84" i="1"/>
  <c r="BG84" i="1"/>
  <c r="T84" i="1"/>
  <c r="BF84" i="1"/>
  <c r="Q84" i="1"/>
  <c r="R84" i="1" s="1"/>
  <c r="U84" i="1"/>
  <c r="BE84" i="1"/>
  <c r="I84" i="1"/>
  <c r="G85" i="19" s="1"/>
  <c r="W84" i="1"/>
  <c r="BC84" i="1"/>
  <c r="BD84" i="1"/>
  <c r="BB84" i="1"/>
  <c r="AZ84" i="1"/>
  <c r="AN84" i="1" l="1"/>
  <c r="F85" i="23"/>
  <c r="V84" i="1"/>
  <c r="AO84" i="1"/>
  <c r="BA84" i="1"/>
  <c r="G85" i="23"/>
  <c r="K95" i="28"/>
  <c r="F86" i="22"/>
  <c r="J86" i="21"/>
  <c r="I85" i="23"/>
  <c r="E85" i="23"/>
  <c r="B86" i="22"/>
  <c r="K86" i="21"/>
  <c r="G86" i="22"/>
  <c r="B95" i="28"/>
  <c r="J95" i="28"/>
  <c r="I86" i="22"/>
  <c r="E95" i="28"/>
  <c r="E86" i="22"/>
  <c r="G95" i="28"/>
  <c r="K86" i="22"/>
  <c r="I86" i="21"/>
  <c r="H95" i="28"/>
  <c r="H86" i="22"/>
  <c r="H86" i="21"/>
  <c r="D95" i="28"/>
  <c r="D86" i="22"/>
  <c r="D86" i="21"/>
  <c r="D85" i="23"/>
  <c r="L95" i="28"/>
  <c r="F86" i="21"/>
  <c r="G86" i="21"/>
  <c r="H85" i="23"/>
  <c r="B85" i="23"/>
  <c r="B84" i="19"/>
  <c r="B85" i="22" s="1"/>
  <c r="D84" i="19"/>
  <c r="E84" i="19"/>
  <c r="F84" i="19"/>
  <c r="F85" i="21" s="1"/>
  <c r="H84" i="19"/>
  <c r="J84" i="19"/>
  <c r="K84" i="19"/>
  <c r="J85" i="22" s="1"/>
  <c r="L84" i="19"/>
  <c r="K85" i="21" s="1"/>
  <c r="AE83" i="1"/>
  <c r="AF83" i="1"/>
  <c r="AO83" i="1" s="1"/>
  <c r="AG83" i="1"/>
  <c r="AH83" i="1"/>
  <c r="AI83" i="1"/>
  <c r="AJ83" i="1"/>
  <c r="AK83" i="1"/>
  <c r="AL83" i="1"/>
  <c r="AQ83" i="1"/>
  <c r="AR83" i="1"/>
  <c r="AS83" i="1"/>
  <c r="AT83" i="1"/>
  <c r="AU83" i="1"/>
  <c r="AV83" i="1"/>
  <c r="AW83" i="1"/>
  <c r="AX83" i="1"/>
  <c r="X83" i="1"/>
  <c r="BG83" i="1"/>
  <c r="T83" i="1"/>
  <c r="BF83" i="1"/>
  <c r="Q83" i="1"/>
  <c r="R83" i="1" s="1"/>
  <c r="U83" i="1"/>
  <c r="BE83" i="1"/>
  <c r="I83" i="1"/>
  <c r="V83" i="1" s="1"/>
  <c r="W83" i="1"/>
  <c r="BC83" i="1"/>
  <c r="BD83" i="1"/>
  <c r="BB83" i="1"/>
  <c r="AZ83" i="1"/>
  <c r="M95" i="28" l="1"/>
  <c r="AN83" i="1"/>
  <c r="BA83" i="1"/>
  <c r="G84" i="19"/>
  <c r="G94" i="28" s="1"/>
  <c r="L94" i="28"/>
  <c r="F85" i="22"/>
  <c r="J85" i="21"/>
  <c r="K94" i="28"/>
  <c r="F94" i="28"/>
  <c r="J94" i="28"/>
  <c r="I85" i="22"/>
  <c r="E94" i="28"/>
  <c r="E85" i="22"/>
  <c r="E85" i="21"/>
  <c r="H94" i="28"/>
  <c r="H85" i="22"/>
  <c r="H85" i="21"/>
  <c r="D94" i="28"/>
  <c r="D85" i="22"/>
  <c r="D85" i="21"/>
  <c r="I85" i="21"/>
  <c r="B94" i="28"/>
  <c r="K85" i="22"/>
  <c r="B85" i="21"/>
  <c r="I84" i="23"/>
  <c r="H84" i="23"/>
  <c r="D84" i="23"/>
  <c r="G84" i="23"/>
  <c r="B84" i="23"/>
  <c r="F84" i="23"/>
  <c r="B83" i="19"/>
  <c r="B84" i="22" s="1"/>
  <c r="D83" i="19"/>
  <c r="D93" i="28" s="1"/>
  <c r="E83" i="19"/>
  <c r="F83" i="19"/>
  <c r="F84" i="21" s="1"/>
  <c r="H83" i="19"/>
  <c r="H84" i="21" s="1"/>
  <c r="J83" i="19"/>
  <c r="K83" i="19"/>
  <c r="L83" i="19"/>
  <c r="AE82" i="1"/>
  <c r="AF82" i="1"/>
  <c r="AG82" i="1"/>
  <c r="AH82" i="1"/>
  <c r="AI82" i="1"/>
  <c r="AJ82" i="1"/>
  <c r="AK82" i="1"/>
  <c r="AL82" i="1"/>
  <c r="AQ82" i="1"/>
  <c r="AR82" i="1"/>
  <c r="AS82" i="1"/>
  <c r="AT82" i="1"/>
  <c r="AU82" i="1"/>
  <c r="AV82" i="1"/>
  <c r="AW82" i="1"/>
  <c r="AX82" i="1"/>
  <c r="X82" i="1"/>
  <c r="BG82" i="1"/>
  <c r="T82" i="1"/>
  <c r="BF82" i="1"/>
  <c r="Q82" i="1"/>
  <c r="R82" i="1" s="1"/>
  <c r="U82" i="1"/>
  <c r="BE82" i="1"/>
  <c r="I82" i="1"/>
  <c r="G83" i="19" s="1"/>
  <c r="W82" i="1"/>
  <c r="BC82" i="1"/>
  <c r="BD82" i="1"/>
  <c r="BB82" i="1"/>
  <c r="AZ82" i="1"/>
  <c r="M94" i="28" l="1"/>
  <c r="V82" i="1"/>
  <c r="BA82" i="1"/>
  <c r="G84" i="22"/>
  <c r="AN82" i="1"/>
  <c r="AO82" i="1"/>
  <c r="E84" i="23"/>
  <c r="G85" i="22"/>
  <c r="G85" i="21"/>
  <c r="D84" i="22"/>
  <c r="J84" i="22"/>
  <c r="G83" i="23"/>
  <c r="J93" i="28"/>
  <c r="I84" i="21"/>
  <c r="E93" i="28"/>
  <c r="E84" i="21"/>
  <c r="E84" i="22"/>
  <c r="B83" i="23"/>
  <c r="H84" i="22"/>
  <c r="I84" i="22"/>
  <c r="K84" i="21"/>
  <c r="L93" i="28"/>
  <c r="G84" i="21"/>
  <c r="G93" i="28"/>
  <c r="B84" i="21"/>
  <c r="B93" i="28"/>
  <c r="M93" i="28" s="1"/>
  <c r="F93" i="28"/>
  <c r="D84" i="21"/>
  <c r="F84" i="22"/>
  <c r="K84" i="22"/>
  <c r="K93" i="28"/>
  <c r="J84" i="21"/>
  <c r="H93" i="28"/>
  <c r="F83" i="23"/>
  <c r="I83" i="23"/>
  <c r="E83" i="23"/>
  <c r="H83" i="23"/>
  <c r="D83" i="23"/>
  <c r="B82" i="19"/>
  <c r="D82" i="19"/>
  <c r="E82" i="19"/>
  <c r="E92" i="28" s="1"/>
  <c r="F82" i="19"/>
  <c r="H82" i="19"/>
  <c r="J82" i="19"/>
  <c r="J92" i="28" s="1"/>
  <c r="K82" i="19"/>
  <c r="L82" i="19"/>
  <c r="K83" i="22" s="1"/>
  <c r="AE81" i="1"/>
  <c r="AF81" i="1"/>
  <c r="AG81" i="1"/>
  <c r="AH81" i="1"/>
  <c r="AI81" i="1"/>
  <c r="AJ81" i="1"/>
  <c r="AK81" i="1"/>
  <c r="AL81" i="1"/>
  <c r="AQ81" i="1"/>
  <c r="AR81" i="1"/>
  <c r="AS81" i="1"/>
  <c r="AT81" i="1"/>
  <c r="AU81" i="1"/>
  <c r="AV81" i="1"/>
  <c r="AW81" i="1"/>
  <c r="AX81" i="1"/>
  <c r="X81" i="1"/>
  <c r="BG81" i="1"/>
  <c r="T81" i="1"/>
  <c r="BF81" i="1"/>
  <c r="Q81" i="1"/>
  <c r="R81" i="1" s="1"/>
  <c r="U81" i="1"/>
  <c r="BE81" i="1"/>
  <c r="I81" i="1"/>
  <c r="V81" i="1" s="1"/>
  <c r="W81" i="1"/>
  <c r="BC81" i="1"/>
  <c r="BD81" i="1"/>
  <c r="BB81" i="1"/>
  <c r="AZ81" i="1"/>
  <c r="AN81" i="1" l="1"/>
  <c r="AO81" i="1"/>
  <c r="G82" i="19"/>
  <c r="G92" i="28" s="1"/>
  <c r="BA81" i="1"/>
  <c r="J83" i="21"/>
  <c r="B82" i="23"/>
  <c r="H83" i="21"/>
  <c r="K83" i="21"/>
  <c r="B83" i="22"/>
  <c r="B83" i="21"/>
  <c r="B92" i="28"/>
  <c r="H92" i="28"/>
  <c r="H83" i="22"/>
  <c r="G82" i="23"/>
  <c r="E83" i="22"/>
  <c r="F83" i="21"/>
  <c r="F92" i="28"/>
  <c r="L92" i="28"/>
  <c r="D92" i="28"/>
  <c r="K92" i="28"/>
  <c r="I83" i="21"/>
  <c r="I83" i="22"/>
  <c r="H82" i="23"/>
  <c r="J83" i="22"/>
  <c r="D82" i="23"/>
  <c r="F83" i="22"/>
  <c r="D83" i="22"/>
  <c r="D83" i="21"/>
  <c r="E83" i="21"/>
  <c r="I82" i="23"/>
  <c r="F82" i="23"/>
  <c r="B81" i="19"/>
  <c r="D81" i="19"/>
  <c r="E81" i="19"/>
  <c r="F81" i="19"/>
  <c r="F91" i="28" s="1"/>
  <c r="H81" i="19"/>
  <c r="H91" i="28" s="1"/>
  <c r="J81" i="19"/>
  <c r="J91" i="28" s="1"/>
  <c r="K81" i="19"/>
  <c r="L81" i="19"/>
  <c r="AE80" i="1"/>
  <c r="AF80" i="1"/>
  <c r="AO80" i="1" s="1"/>
  <c r="AG80" i="1"/>
  <c r="AH80" i="1"/>
  <c r="AI80" i="1"/>
  <c r="AJ80" i="1"/>
  <c r="AK80" i="1"/>
  <c r="AL80" i="1"/>
  <c r="AQ80" i="1"/>
  <c r="AR80" i="1"/>
  <c r="AS80" i="1"/>
  <c r="AT80" i="1"/>
  <c r="AU80" i="1"/>
  <c r="AV80" i="1"/>
  <c r="AW80" i="1"/>
  <c r="AX80" i="1"/>
  <c r="X80" i="1"/>
  <c r="BG80" i="1"/>
  <c r="T80" i="1"/>
  <c r="BF80" i="1"/>
  <c r="Q80" i="1"/>
  <c r="R80" i="1" s="1"/>
  <c r="U80" i="1"/>
  <c r="BE80" i="1"/>
  <c r="I80" i="1"/>
  <c r="V80" i="1" s="1"/>
  <c r="W80" i="1"/>
  <c r="BC80" i="1"/>
  <c r="BD80" i="1"/>
  <c r="BB80" i="1"/>
  <c r="AZ80" i="1"/>
  <c r="M92" i="28" l="1"/>
  <c r="AN80" i="1"/>
  <c r="E82" i="23"/>
  <c r="G83" i="22"/>
  <c r="G83" i="21"/>
  <c r="BA80" i="1"/>
  <c r="G81" i="19"/>
  <c r="E81" i="23" s="1"/>
  <c r="K82" i="22"/>
  <c r="B82" i="21"/>
  <c r="J82" i="22"/>
  <c r="B91" i="28"/>
  <c r="L91" i="28"/>
  <c r="G81" i="23"/>
  <c r="E82" i="22"/>
  <c r="K91" i="28"/>
  <c r="H82" i="22"/>
  <c r="B81" i="23"/>
  <c r="E91" i="28"/>
  <c r="D91" i="28"/>
  <c r="H82" i="21"/>
  <c r="B82" i="22"/>
  <c r="E82" i="21"/>
  <c r="K82" i="21"/>
  <c r="I82" i="22"/>
  <c r="I82" i="21"/>
  <c r="H81" i="23"/>
  <c r="J82" i="21"/>
  <c r="D81" i="23"/>
  <c r="F82" i="21"/>
  <c r="D82" i="22"/>
  <c r="D82" i="21"/>
  <c r="F82" i="22"/>
  <c r="I81" i="23"/>
  <c r="F81" i="23"/>
  <c r="B80" i="19"/>
  <c r="B81" i="21" s="1"/>
  <c r="D80" i="19"/>
  <c r="D81" i="22" s="1"/>
  <c r="E80" i="19"/>
  <c r="E81" i="21" s="1"/>
  <c r="F80" i="19"/>
  <c r="F81" i="22" s="1"/>
  <c r="H80" i="19"/>
  <c r="J80" i="19"/>
  <c r="I81" i="21" s="1"/>
  <c r="K80" i="19"/>
  <c r="J81" i="22" s="1"/>
  <c r="L80" i="19"/>
  <c r="K81" i="21" s="1"/>
  <c r="AE79" i="1"/>
  <c r="AF79" i="1"/>
  <c r="AG79" i="1"/>
  <c r="AH79" i="1"/>
  <c r="AI79" i="1"/>
  <c r="AJ79" i="1"/>
  <c r="AK79" i="1"/>
  <c r="AL79" i="1"/>
  <c r="AQ79" i="1"/>
  <c r="AR79" i="1"/>
  <c r="AS79" i="1"/>
  <c r="AT79" i="1"/>
  <c r="AU79" i="1"/>
  <c r="AV79" i="1"/>
  <c r="AW79" i="1"/>
  <c r="AX79" i="1"/>
  <c r="X79" i="1"/>
  <c r="BG79" i="1"/>
  <c r="T79" i="1"/>
  <c r="BF79" i="1"/>
  <c r="Q79" i="1"/>
  <c r="R79" i="1" s="1"/>
  <c r="U79" i="1"/>
  <c r="BE79" i="1"/>
  <c r="I79" i="1"/>
  <c r="V79" i="1" s="1"/>
  <c r="W79" i="1"/>
  <c r="BC79" i="1"/>
  <c r="BD79" i="1"/>
  <c r="BB79" i="1"/>
  <c r="AZ79" i="1"/>
  <c r="M91" i="28" l="1"/>
  <c r="BA79" i="1"/>
  <c r="AO79" i="1"/>
  <c r="G82" i="21"/>
  <c r="G82" i="22"/>
  <c r="G91" i="28"/>
  <c r="AN79" i="1"/>
  <c r="G80" i="19"/>
  <c r="G81" i="22" s="1"/>
  <c r="F80" i="23"/>
  <c r="D90" i="28"/>
  <c r="L90" i="28"/>
  <c r="L97" i="28" s="1"/>
  <c r="B81" i="22"/>
  <c r="B90" i="28"/>
  <c r="B97" i="28" s="1"/>
  <c r="H90" i="28"/>
  <c r="H97" i="28" s="1"/>
  <c r="E90" i="28"/>
  <c r="E97" i="28" s="1"/>
  <c r="F90" i="28"/>
  <c r="F97" i="28" s="1"/>
  <c r="K90" i="28"/>
  <c r="K97" i="28" s="1"/>
  <c r="J90" i="28"/>
  <c r="J97" i="28" s="1"/>
  <c r="I81" i="22"/>
  <c r="I80" i="23"/>
  <c r="E81" i="22"/>
  <c r="H81" i="22"/>
  <c r="D81" i="21"/>
  <c r="K81" i="22"/>
  <c r="J81" i="21"/>
  <c r="H80" i="23"/>
  <c r="D80" i="23"/>
  <c r="G80" i="23"/>
  <c r="B80" i="23"/>
  <c r="H81" i="21"/>
  <c r="F81" i="21"/>
  <c r="B79" i="19"/>
  <c r="D79" i="19"/>
  <c r="E79" i="19"/>
  <c r="F79" i="19"/>
  <c r="H79" i="19"/>
  <c r="J79" i="19"/>
  <c r="K79" i="19"/>
  <c r="L79" i="19"/>
  <c r="AE78" i="1"/>
  <c r="AF78" i="1"/>
  <c r="AO78" i="1" s="1"/>
  <c r="AG78" i="1"/>
  <c r="AH78" i="1"/>
  <c r="AI78" i="1"/>
  <c r="AJ78" i="1"/>
  <c r="AK78" i="1"/>
  <c r="AL78" i="1"/>
  <c r="AQ78" i="1"/>
  <c r="AR78" i="1"/>
  <c r="AS78" i="1"/>
  <c r="AT78" i="1"/>
  <c r="AU78" i="1"/>
  <c r="AV78" i="1"/>
  <c r="AW78" i="1"/>
  <c r="AX78" i="1"/>
  <c r="X78" i="1"/>
  <c r="BG78" i="1"/>
  <c r="T78" i="1"/>
  <c r="BF78" i="1"/>
  <c r="Q78" i="1"/>
  <c r="R78" i="1" s="1"/>
  <c r="U78" i="1"/>
  <c r="BE78" i="1"/>
  <c r="I78" i="1"/>
  <c r="G79" i="19" s="1"/>
  <c r="W78" i="1"/>
  <c r="BC78" i="1"/>
  <c r="BD78" i="1"/>
  <c r="BB78" i="1"/>
  <c r="AZ78" i="1"/>
  <c r="D97" i="28" l="1"/>
  <c r="M97" i="28" s="1"/>
  <c r="M90" i="28"/>
  <c r="E80" i="23"/>
  <c r="G81" i="21"/>
  <c r="G90" i="28"/>
  <c r="G97" i="28" s="1"/>
  <c r="F79" i="23"/>
  <c r="AN78" i="1"/>
  <c r="BA78" i="1"/>
  <c r="V78" i="1"/>
  <c r="L88" i="28"/>
  <c r="K80" i="22"/>
  <c r="K80" i="21"/>
  <c r="G88" i="28"/>
  <c r="G80" i="22"/>
  <c r="G80" i="21"/>
  <c r="B88" i="28"/>
  <c r="B80" i="22"/>
  <c r="B80" i="21"/>
  <c r="J80" i="21"/>
  <c r="K88" i="28"/>
  <c r="J80" i="22"/>
  <c r="F80" i="21"/>
  <c r="F88" i="28"/>
  <c r="F80" i="22"/>
  <c r="I79" i="23"/>
  <c r="G79" i="23"/>
  <c r="J88" i="28"/>
  <c r="I80" i="22"/>
  <c r="I80" i="21"/>
  <c r="E88" i="28"/>
  <c r="E80" i="22"/>
  <c r="E80" i="21"/>
  <c r="H88" i="28"/>
  <c r="H80" i="22"/>
  <c r="H80" i="21"/>
  <c r="B79" i="23"/>
  <c r="D88" i="28"/>
  <c r="D80" i="22"/>
  <c r="D80" i="21"/>
  <c r="E79" i="23"/>
  <c r="H79" i="23"/>
  <c r="D79" i="23"/>
  <c r="B78" i="19"/>
  <c r="D78" i="19"/>
  <c r="E78" i="19"/>
  <c r="E79" i="22" s="1"/>
  <c r="F78" i="19"/>
  <c r="F79" i="22" s="1"/>
  <c r="H78" i="19"/>
  <c r="J78" i="19"/>
  <c r="I79" i="22" s="1"/>
  <c r="K78" i="19"/>
  <c r="J79" i="22" s="1"/>
  <c r="L78" i="19"/>
  <c r="K79" i="21" s="1"/>
  <c r="AE77" i="1"/>
  <c r="AF77" i="1"/>
  <c r="AG77" i="1"/>
  <c r="AH77" i="1"/>
  <c r="AI77" i="1"/>
  <c r="AJ77" i="1"/>
  <c r="AK77" i="1"/>
  <c r="AL77" i="1"/>
  <c r="AQ77" i="1"/>
  <c r="AR77" i="1"/>
  <c r="AS77" i="1"/>
  <c r="AT77" i="1"/>
  <c r="AU77" i="1"/>
  <c r="AV77" i="1"/>
  <c r="AW77" i="1"/>
  <c r="AX77" i="1"/>
  <c r="X77" i="1"/>
  <c r="BG77" i="1"/>
  <c r="T77" i="1"/>
  <c r="BF77" i="1"/>
  <c r="Q77" i="1"/>
  <c r="R77" i="1" s="1"/>
  <c r="U77" i="1"/>
  <c r="BE77" i="1"/>
  <c r="I77" i="1"/>
  <c r="V77" i="1" s="1"/>
  <c r="W77" i="1"/>
  <c r="BC77" i="1"/>
  <c r="BD77" i="1"/>
  <c r="BB77" i="1"/>
  <c r="AZ77" i="1"/>
  <c r="M88" i="28" l="1"/>
  <c r="AN77" i="1"/>
  <c r="G78" i="19"/>
  <c r="G79" i="22" s="1"/>
  <c r="BA77" i="1"/>
  <c r="AO77" i="1"/>
  <c r="J79" i="21"/>
  <c r="H87" i="28"/>
  <c r="B78" i="23"/>
  <c r="D79" i="21"/>
  <c r="D87" i="28"/>
  <c r="D78" i="23"/>
  <c r="L87" i="28"/>
  <c r="K79" i="22"/>
  <c r="B87" i="28"/>
  <c r="B79" i="22"/>
  <c r="D79" i="22"/>
  <c r="H79" i="21"/>
  <c r="F79" i="21"/>
  <c r="H78" i="23"/>
  <c r="B79" i="21"/>
  <c r="G78" i="23"/>
  <c r="J87" i="28"/>
  <c r="E79" i="21"/>
  <c r="E87" i="28"/>
  <c r="F78" i="23"/>
  <c r="I79" i="21"/>
  <c r="F87" i="28"/>
  <c r="K87" i="28"/>
  <c r="H79" i="22"/>
  <c r="I78" i="23"/>
  <c r="B77" i="19"/>
  <c r="B86" i="28" s="1"/>
  <c r="D77" i="19"/>
  <c r="D86" i="28" s="1"/>
  <c r="E77" i="19"/>
  <c r="E86" i="28" s="1"/>
  <c r="F77" i="19"/>
  <c r="F86" i="28" s="1"/>
  <c r="H77" i="19"/>
  <c r="J77" i="19"/>
  <c r="K77" i="19"/>
  <c r="K86" i="28" s="1"/>
  <c r="L77" i="19"/>
  <c r="L86" i="28" s="1"/>
  <c r="AE76" i="1"/>
  <c r="AF76" i="1"/>
  <c r="AO76" i="1" s="1"/>
  <c r="AG76" i="1"/>
  <c r="AH76" i="1"/>
  <c r="AI76" i="1"/>
  <c r="AJ76" i="1"/>
  <c r="AK76" i="1"/>
  <c r="AL76" i="1"/>
  <c r="AQ76" i="1"/>
  <c r="AR76" i="1"/>
  <c r="AS76" i="1"/>
  <c r="AT76" i="1"/>
  <c r="AU76" i="1"/>
  <c r="AV76" i="1"/>
  <c r="AW76" i="1"/>
  <c r="AX76" i="1"/>
  <c r="X76" i="1"/>
  <c r="BG76" i="1"/>
  <c r="T76" i="1"/>
  <c r="BF76" i="1"/>
  <c r="Q76" i="1"/>
  <c r="R76" i="1" s="1"/>
  <c r="U76" i="1"/>
  <c r="BE76" i="1"/>
  <c r="I76" i="1"/>
  <c r="V76" i="1" s="1"/>
  <c r="W76" i="1"/>
  <c r="BC76" i="1"/>
  <c r="BD76" i="1"/>
  <c r="BB76" i="1"/>
  <c r="AZ76" i="1"/>
  <c r="I75" i="1"/>
  <c r="V75" i="1" s="1"/>
  <c r="Q75" i="1"/>
  <c r="R75" i="1" s="1"/>
  <c r="T75" i="1"/>
  <c r="U75" i="1"/>
  <c r="W75" i="1"/>
  <c r="X75" i="1"/>
  <c r="M86" i="28" l="1"/>
  <c r="M87" i="28"/>
  <c r="E78" i="23"/>
  <c r="G77" i="19"/>
  <c r="E77" i="23" s="1"/>
  <c r="G87" i="28"/>
  <c r="G79" i="21"/>
  <c r="BA76" i="1"/>
  <c r="AN76" i="1"/>
  <c r="E78" i="22"/>
  <c r="H78" i="21"/>
  <c r="K78" i="21"/>
  <c r="J78" i="21"/>
  <c r="F78" i="21"/>
  <c r="F77" i="23"/>
  <c r="J78" i="22"/>
  <c r="B78" i="21"/>
  <c r="G77" i="23"/>
  <c r="E78" i="21"/>
  <c r="D78" i="22"/>
  <c r="H78" i="22"/>
  <c r="J86" i="28"/>
  <c r="H86" i="28"/>
  <c r="B78" i="22"/>
  <c r="K78" i="22"/>
  <c r="B77" i="23"/>
  <c r="D78" i="21"/>
  <c r="I78" i="22"/>
  <c r="I78" i="21"/>
  <c r="F78" i="22"/>
  <c r="I77" i="23"/>
  <c r="H77" i="23"/>
  <c r="D77" i="23"/>
  <c r="B76" i="19"/>
  <c r="B85" i="28" s="1"/>
  <c r="D76" i="19"/>
  <c r="D77" i="22" s="1"/>
  <c r="E76" i="19"/>
  <c r="E85" i="28" s="1"/>
  <c r="F76" i="19"/>
  <c r="G76" i="19"/>
  <c r="H76" i="19"/>
  <c r="J76" i="19"/>
  <c r="J85" i="28" s="1"/>
  <c r="K76" i="19"/>
  <c r="L76" i="19"/>
  <c r="L85" i="28" s="1"/>
  <c r="AE75" i="1"/>
  <c r="AF75" i="1"/>
  <c r="AG75" i="1"/>
  <c r="AH75" i="1"/>
  <c r="AI75" i="1"/>
  <c r="AJ75" i="1"/>
  <c r="AK75" i="1"/>
  <c r="AL75" i="1"/>
  <c r="AQ75" i="1"/>
  <c r="AR75" i="1"/>
  <c r="AS75" i="1"/>
  <c r="AT75" i="1"/>
  <c r="AU75" i="1"/>
  <c r="AV75" i="1"/>
  <c r="AW75" i="1"/>
  <c r="AX75" i="1"/>
  <c r="BE75" i="1"/>
  <c r="BC75" i="1"/>
  <c r="BD75" i="1"/>
  <c r="BB75" i="1"/>
  <c r="BG75" i="1"/>
  <c r="BF75" i="1"/>
  <c r="AZ75" i="1"/>
  <c r="G85" i="28" l="1"/>
  <c r="G86" i="28"/>
  <c r="G78" i="22"/>
  <c r="G78" i="21"/>
  <c r="AN75" i="1"/>
  <c r="AO75" i="1"/>
  <c r="E77" i="21"/>
  <c r="F85" i="28"/>
  <c r="B76" i="23"/>
  <c r="G77" i="21"/>
  <c r="D85" i="28"/>
  <c r="M85" i="28" s="1"/>
  <c r="H85" i="28"/>
  <c r="I77" i="21"/>
  <c r="D77" i="21"/>
  <c r="K77" i="21"/>
  <c r="K85" i="28"/>
  <c r="I77" i="22"/>
  <c r="J77" i="22"/>
  <c r="J77" i="21"/>
  <c r="F77" i="22"/>
  <c r="F77" i="21"/>
  <c r="H77" i="21"/>
  <c r="H77" i="22"/>
  <c r="K77" i="22"/>
  <c r="G77" i="22"/>
  <c r="B77" i="22"/>
  <c r="B77" i="21"/>
  <c r="E77" i="22"/>
  <c r="BA75" i="1"/>
  <c r="G76" i="23"/>
  <c r="D76" i="23"/>
  <c r="H76" i="23"/>
  <c r="F76" i="23"/>
  <c r="I76" i="23"/>
  <c r="E76" i="23"/>
  <c r="B75" i="19"/>
  <c r="B84" i="28" s="1"/>
  <c r="D75" i="19"/>
  <c r="D84" i="28" s="1"/>
  <c r="E75" i="19"/>
  <c r="F75" i="19"/>
  <c r="H75" i="19"/>
  <c r="J75" i="19"/>
  <c r="K75" i="19"/>
  <c r="L75" i="19"/>
  <c r="L84" i="28" s="1"/>
  <c r="AE74" i="1"/>
  <c r="AF74" i="1"/>
  <c r="AO74" i="1" s="1"/>
  <c r="AG74" i="1"/>
  <c r="AH74" i="1"/>
  <c r="AI74" i="1"/>
  <c r="AJ74" i="1"/>
  <c r="AK74" i="1"/>
  <c r="AL74" i="1"/>
  <c r="AQ74" i="1"/>
  <c r="AR74" i="1"/>
  <c r="AS74" i="1"/>
  <c r="AT74" i="1"/>
  <c r="AU74" i="1"/>
  <c r="AV74" i="1"/>
  <c r="AW74" i="1"/>
  <c r="AX74" i="1"/>
  <c r="Q74" i="1"/>
  <c r="R74" i="1" s="1"/>
  <c r="U74" i="1"/>
  <c r="BE74" i="1"/>
  <c r="I74" i="1"/>
  <c r="G75" i="19" s="1"/>
  <c r="G84" i="28" s="1"/>
  <c r="W74" i="1"/>
  <c r="BC74" i="1"/>
  <c r="BD74" i="1"/>
  <c r="BB74" i="1"/>
  <c r="X74" i="1"/>
  <c r="BG74" i="1"/>
  <c r="T74" i="1"/>
  <c r="BF74" i="1"/>
  <c r="AZ74" i="1"/>
  <c r="M84" i="28" l="1"/>
  <c r="V74" i="1"/>
  <c r="BA74" i="1"/>
  <c r="AN74" i="1"/>
  <c r="H75" i="23"/>
  <c r="D75" i="23"/>
  <c r="D76" i="22"/>
  <c r="G75" i="23"/>
  <c r="E76" i="22"/>
  <c r="K84" i="28"/>
  <c r="E84" i="28"/>
  <c r="H76" i="21"/>
  <c r="K76" i="21"/>
  <c r="G76" i="21"/>
  <c r="B76" i="22"/>
  <c r="H76" i="22"/>
  <c r="J84" i="28"/>
  <c r="H84" i="28"/>
  <c r="F84" i="28"/>
  <c r="G76" i="22"/>
  <c r="K76" i="22"/>
  <c r="B76" i="21"/>
  <c r="B75" i="23"/>
  <c r="F76" i="22"/>
  <c r="J76" i="21"/>
  <c r="I76" i="22"/>
  <c r="E76" i="21"/>
  <c r="I76" i="21"/>
  <c r="D76" i="21"/>
  <c r="F76" i="21"/>
  <c r="J76" i="22"/>
  <c r="F75" i="23"/>
  <c r="I75" i="23"/>
  <c r="E75" i="23"/>
  <c r="B74" i="19"/>
  <c r="B83" i="28" s="1"/>
  <c r="D74" i="19"/>
  <c r="D75" i="21" s="1"/>
  <c r="E74" i="19"/>
  <c r="E83" i="28" s="1"/>
  <c r="F74" i="19"/>
  <c r="H74" i="19"/>
  <c r="J74" i="19"/>
  <c r="K74" i="19"/>
  <c r="K83" i="28" s="1"/>
  <c r="L74" i="19"/>
  <c r="AE73" i="1"/>
  <c r="AF73" i="1"/>
  <c r="AO73" i="1" s="1"/>
  <c r="AG73" i="1"/>
  <c r="AH73" i="1"/>
  <c r="AI73" i="1"/>
  <c r="AJ73" i="1"/>
  <c r="AK73" i="1"/>
  <c r="AL73" i="1"/>
  <c r="AQ73" i="1"/>
  <c r="AR73" i="1"/>
  <c r="AS73" i="1"/>
  <c r="AT73" i="1"/>
  <c r="AU73" i="1"/>
  <c r="AV73" i="1"/>
  <c r="AW73" i="1"/>
  <c r="AX73" i="1"/>
  <c r="X73" i="1"/>
  <c r="BG73" i="1"/>
  <c r="T73" i="1"/>
  <c r="BF73" i="1"/>
  <c r="Q73" i="1"/>
  <c r="R73" i="1" s="1"/>
  <c r="U73" i="1"/>
  <c r="BE73" i="1"/>
  <c r="I73" i="1"/>
  <c r="V73" i="1" s="1"/>
  <c r="W73" i="1"/>
  <c r="BC73" i="1"/>
  <c r="BD73" i="1"/>
  <c r="BB73" i="1"/>
  <c r="AZ73" i="1"/>
  <c r="AN73" i="1" l="1"/>
  <c r="BA73" i="1"/>
  <c r="G74" i="19"/>
  <c r="G83" i="28" s="1"/>
  <c r="H75" i="22"/>
  <c r="K75" i="21"/>
  <c r="H83" i="28"/>
  <c r="H74" i="23"/>
  <c r="F75" i="21"/>
  <c r="L83" i="28"/>
  <c r="F83" i="28"/>
  <c r="I75" i="21"/>
  <c r="E75" i="22"/>
  <c r="J83" i="28"/>
  <c r="D75" i="22"/>
  <c r="D83" i="28"/>
  <c r="M83" i="28" s="1"/>
  <c r="B75" i="21"/>
  <c r="J75" i="21"/>
  <c r="B75" i="22"/>
  <c r="J75" i="22"/>
  <c r="F75" i="22"/>
  <c r="G74" i="23"/>
  <c r="F74" i="23"/>
  <c r="H75" i="21"/>
  <c r="I74" i="23"/>
  <c r="E75" i="21"/>
  <c r="I75" i="22"/>
  <c r="K75" i="22"/>
  <c r="D74" i="23"/>
  <c r="B74" i="23"/>
  <c r="B73" i="19"/>
  <c r="B74" i="22" s="1"/>
  <c r="D73" i="19"/>
  <c r="D82" i="28" s="1"/>
  <c r="E73" i="19"/>
  <c r="E74" i="22" s="1"/>
  <c r="F73" i="19"/>
  <c r="F82" i="28" s="1"/>
  <c r="H73" i="19"/>
  <c r="H82" i="28" s="1"/>
  <c r="J73" i="19"/>
  <c r="I74" i="22" s="1"/>
  <c r="K73" i="19"/>
  <c r="K82" i="28" s="1"/>
  <c r="K89" i="28" s="1"/>
  <c r="L73" i="19"/>
  <c r="K74" i="21" s="1"/>
  <c r="AE72" i="1"/>
  <c r="AF72" i="1"/>
  <c r="AG72" i="1"/>
  <c r="AH72" i="1"/>
  <c r="AI72" i="1"/>
  <c r="AJ72" i="1"/>
  <c r="AK72" i="1"/>
  <c r="AL72" i="1"/>
  <c r="AQ72" i="1"/>
  <c r="AR72" i="1"/>
  <c r="AS72" i="1"/>
  <c r="AT72" i="1"/>
  <c r="AU72" i="1"/>
  <c r="AV72" i="1"/>
  <c r="AW72" i="1"/>
  <c r="AX72" i="1"/>
  <c r="Q72" i="1"/>
  <c r="R72" i="1" s="1"/>
  <c r="U72" i="1"/>
  <c r="BE72" i="1"/>
  <c r="I72" i="1"/>
  <c r="G73" i="19" s="1"/>
  <c r="W72" i="1"/>
  <c r="BC72" i="1"/>
  <c r="BD72" i="1"/>
  <c r="BB72" i="1"/>
  <c r="X72" i="1"/>
  <c r="BG72" i="1"/>
  <c r="T72" i="1"/>
  <c r="BF72" i="1"/>
  <c r="AZ72" i="1"/>
  <c r="B72" i="19"/>
  <c r="D72" i="19"/>
  <c r="E72" i="19"/>
  <c r="F72" i="19"/>
  <c r="H72" i="19"/>
  <c r="J72" i="19"/>
  <c r="K72" i="19"/>
  <c r="L72" i="19"/>
  <c r="AE71" i="1"/>
  <c r="AF71" i="1"/>
  <c r="AG71" i="1"/>
  <c r="AH71" i="1"/>
  <c r="AI71" i="1"/>
  <c r="AJ71" i="1"/>
  <c r="AK71" i="1"/>
  <c r="AL71" i="1"/>
  <c r="AQ71" i="1"/>
  <c r="AR71" i="1"/>
  <c r="AS71" i="1"/>
  <c r="AT71" i="1"/>
  <c r="AU71" i="1"/>
  <c r="AV71" i="1"/>
  <c r="AW71" i="1"/>
  <c r="AX71" i="1"/>
  <c r="X71" i="1"/>
  <c r="BG71" i="1"/>
  <c r="T71" i="1"/>
  <c r="BF71" i="1"/>
  <c r="Q71" i="1"/>
  <c r="R71" i="1" s="1"/>
  <c r="U71" i="1"/>
  <c r="BE71" i="1"/>
  <c r="I71" i="1"/>
  <c r="G72" i="19" s="1"/>
  <c r="W71" i="1"/>
  <c r="BC71" i="1"/>
  <c r="BD71" i="1"/>
  <c r="BB71" i="1"/>
  <c r="AZ71" i="1"/>
  <c r="BA72" i="1" l="1"/>
  <c r="AN71" i="1"/>
  <c r="AO72" i="1"/>
  <c r="G74" i="21"/>
  <c r="G75" i="22"/>
  <c r="AO71" i="1"/>
  <c r="AN72" i="1"/>
  <c r="BA71" i="1"/>
  <c r="F72" i="23"/>
  <c r="V71" i="1"/>
  <c r="G75" i="21"/>
  <c r="V72" i="1"/>
  <c r="E74" i="23"/>
  <c r="F89" i="28"/>
  <c r="L82" i="28"/>
  <c r="L89" i="28" s="1"/>
  <c r="J82" i="28"/>
  <c r="J89" i="28" s="1"/>
  <c r="D73" i="21"/>
  <c r="B82" i="28"/>
  <c r="B89" i="28" s="1"/>
  <c r="G82" i="28"/>
  <c r="G89" i="28" s="1"/>
  <c r="D89" i="28"/>
  <c r="H89" i="28"/>
  <c r="E82" i="28"/>
  <c r="E89" i="28" s="1"/>
  <c r="H72" i="23"/>
  <c r="D72" i="23"/>
  <c r="E74" i="21"/>
  <c r="I74" i="21"/>
  <c r="G72" i="23"/>
  <c r="G74" i="22"/>
  <c r="I72" i="23"/>
  <c r="E72" i="23"/>
  <c r="H74" i="22"/>
  <c r="H74" i="21"/>
  <c r="D74" i="22"/>
  <c r="D74" i="21"/>
  <c r="G73" i="23"/>
  <c r="H73" i="23"/>
  <c r="D73" i="23"/>
  <c r="H73" i="22"/>
  <c r="H80" i="28"/>
  <c r="F74" i="21"/>
  <c r="J74" i="22"/>
  <c r="H73" i="21"/>
  <c r="B72" i="23"/>
  <c r="D73" i="22"/>
  <c r="D80" i="28"/>
  <c r="J74" i="21"/>
  <c r="I73" i="23"/>
  <c r="E73" i="23"/>
  <c r="B73" i="21"/>
  <c r="F73" i="23"/>
  <c r="K74" i="22"/>
  <c r="B74" i="21"/>
  <c r="F74" i="22"/>
  <c r="G73" i="21"/>
  <c r="B73" i="23"/>
  <c r="K73" i="21"/>
  <c r="F73" i="21"/>
  <c r="K73" i="22"/>
  <c r="G73" i="22"/>
  <c r="B73" i="22"/>
  <c r="L80" i="28"/>
  <c r="G80" i="28"/>
  <c r="B80" i="28"/>
  <c r="J73" i="21"/>
  <c r="I73" i="21"/>
  <c r="E73" i="21"/>
  <c r="J73" i="22"/>
  <c r="F73" i="22"/>
  <c r="K80" i="28"/>
  <c r="F80" i="28"/>
  <c r="I73" i="22"/>
  <c r="E73" i="22"/>
  <c r="J80" i="28"/>
  <c r="E80" i="28"/>
  <c r="B71" i="19"/>
  <c r="B72" i="21" s="1"/>
  <c r="D71" i="19"/>
  <c r="D72" i="21" s="1"/>
  <c r="E71" i="19"/>
  <c r="E72" i="21" s="1"/>
  <c r="F71" i="19"/>
  <c r="F72" i="22" s="1"/>
  <c r="H71" i="19"/>
  <c r="H72" i="21" s="1"/>
  <c r="J71" i="19"/>
  <c r="K71" i="19"/>
  <c r="K79" i="28" s="1"/>
  <c r="L71" i="19"/>
  <c r="L79" i="28" s="1"/>
  <c r="AE70" i="1"/>
  <c r="AF70" i="1"/>
  <c r="AO70" i="1" s="1"/>
  <c r="AG70" i="1"/>
  <c r="AH70" i="1"/>
  <c r="AI70" i="1"/>
  <c r="AJ70" i="1"/>
  <c r="AK70" i="1"/>
  <c r="AL70" i="1"/>
  <c r="AQ70" i="1"/>
  <c r="AR70" i="1"/>
  <c r="AS70" i="1"/>
  <c r="AT70" i="1"/>
  <c r="AU70" i="1"/>
  <c r="AV70" i="1"/>
  <c r="AW70" i="1"/>
  <c r="AX70" i="1"/>
  <c r="Q70" i="1"/>
  <c r="R70" i="1" s="1"/>
  <c r="U70" i="1"/>
  <c r="BE70" i="1"/>
  <c r="I70" i="1"/>
  <c r="G71" i="19" s="1"/>
  <c r="G79" i="28" s="1"/>
  <c r="W70" i="1"/>
  <c r="BC70" i="1"/>
  <c r="BD70" i="1"/>
  <c r="BB70" i="1"/>
  <c r="X70" i="1"/>
  <c r="BG70" i="1"/>
  <c r="T70" i="1"/>
  <c r="BF70" i="1"/>
  <c r="AZ70" i="1"/>
  <c r="M89" i="28" l="1"/>
  <c r="M80" i="28"/>
  <c r="M82" i="28"/>
  <c r="BA70" i="1"/>
  <c r="V70" i="1"/>
  <c r="AN70" i="1"/>
  <c r="G71" i="23"/>
  <c r="B72" i="22"/>
  <c r="E72" i="22"/>
  <c r="J72" i="21"/>
  <c r="J72" i="22"/>
  <c r="F79" i="28"/>
  <c r="F71" i="23"/>
  <c r="H79" i="28"/>
  <c r="H72" i="22"/>
  <c r="I72" i="21"/>
  <c r="K72" i="22"/>
  <c r="K72" i="21"/>
  <c r="G72" i="22"/>
  <c r="G72" i="21"/>
  <c r="F72" i="21"/>
  <c r="B79" i="28"/>
  <c r="E79" i="28"/>
  <c r="I72" i="22"/>
  <c r="D71" i="23"/>
  <c r="D72" i="22"/>
  <c r="D79" i="28"/>
  <c r="J79" i="28"/>
  <c r="E71" i="23"/>
  <c r="H71" i="23"/>
  <c r="B71" i="23"/>
  <c r="I71" i="23"/>
  <c r="B70" i="19"/>
  <c r="B78" i="28" s="1"/>
  <c r="D70" i="19"/>
  <c r="D71" i="22" s="1"/>
  <c r="E70" i="19"/>
  <c r="F70" i="19"/>
  <c r="H70" i="19"/>
  <c r="H71" i="21" s="1"/>
  <c r="J70" i="19"/>
  <c r="K70" i="19"/>
  <c r="L70" i="19"/>
  <c r="L78" i="28" s="1"/>
  <c r="AE69" i="1"/>
  <c r="AF69" i="1"/>
  <c r="AG69" i="1"/>
  <c r="AH69" i="1"/>
  <c r="AI69" i="1"/>
  <c r="AJ69" i="1"/>
  <c r="AK69" i="1"/>
  <c r="AL69" i="1"/>
  <c r="AQ69" i="1"/>
  <c r="AR69" i="1"/>
  <c r="AS69" i="1"/>
  <c r="AT69" i="1"/>
  <c r="AU69" i="1"/>
  <c r="AV69" i="1"/>
  <c r="AW69" i="1"/>
  <c r="AX69" i="1"/>
  <c r="Q69" i="1"/>
  <c r="R69" i="1" s="1"/>
  <c r="U69" i="1"/>
  <c r="BE69" i="1"/>
  <c r="I69" i="1"/>
  <c r="G70" i="19" s="1"/>
  <c r="G78" i="28" s="1"/>
  <c r="W69" i="1"/>
  <c r="BC69" i="1"/>
  <c r="BD69" i="1"/>
  <c r="BB69" i="1"/>
  <c r="X69" i="1"/>
  <c r="BG69" i="1"/>
  <c r="T69" i="1"/>
  <c r="BF69" i="1"/>
  <c r="AZ69" i="1"/>
  <c r="M79" i="28" l="1"/>
  <c r="BA69" i="1"/>
  <c r="AN69" i="1"/>
  <c r="V69" i="1"/>
  <c r="AO69" i="1"/>
  <c r="G71" i="21"/>
  <c r="G71" i="22"/>
  <c r="H71" i="22"/>
  <c r="F70" i="23"/>
  <c r="D78" i="28"/>
  <c r="M78" i="28" s="1"/>
  <c r="B71" i="21"/>
  <c r="H78" i="28"/>
  <c r="K71" i="22"/>
  <c r="G70" i="23"/>
  <c r="F78" i="28"/>
  <c r="F71" i="22"/>
  <c r="J78" i="28"/>
  <c r="I71" i="21"/>
  <c r="I71" i="22"/>
  <c r="B70" i="23"/>
  <c r="J71" i="22"/>
  <c r="K78" i="28"/>
  <c r="F71" i="21"/>
  <c r="E71" i="22"/>
  <c r="E78" i="28"/>
  <c r="E71" i="21"/>
  <c r="J71" i="21"/>
  <c r="D71" i="21"/>
  <c r="B71" i="22"/>
  <c r="K71" i="21"/>
  <c r="I70" i="23"/>
  <c r="E70" i="23"/>
  <c r="H70" i="23"/>
  <c r="D70" i="23"/>
  <c r="B69" i="19"/>
  <c r="D69" i="19"/>
  <c r="E69" i="19"/>
  <c r="E70" i="22" s="1"/>
  <c r="F69" i="19"/>
  <c r="F77" i="28" s="1"/>
  <c r="H69" i="19"/>
  <c r="H70" i="21" s="1"/>
  <c r="J69" i="19"/>
  <c r="I70" i="21" s="1"/>
  <c r="K69" i="19"/>
  <c r="K77" i="28" s="1"/>
  <c r="L69" i="19"/>
  <c r="AE68" i="1"/>
  <c r="AF68" i="1"/>
  <c r="AO68" i="1" s="1"/>
  <c r="AG68" i="1"/>
  <c r="AH68" i="1"/>
  <c r="AI68" i="1"/>
  <c r="AJ68" i="1"/>
  <c r="AK68" i="1"/>
  <c r="AL68" i="1"/>
  <c r="AQ68" i="1"/>
  <c r="AR68" i="1"/>
  <c r="AS68" i="1"/>
  <c r="AT68" i="1"/>
  <c r="AU68" i="1"/>
  <c r="AV68" i="1"/>
  <c r="AW68" i="1"/>
  <c r="AX68" i="1"/>
  <c r="X68" i="1"/>
  <c r="BG68" i="1"/>
  <c r="T68" i="1"/>
  <c r="BF68" i="1"/>
  <c r="Q68" i="1"/>
  <c r="R68" i="1" s="1"/>
  <c r="U68" i="1"/>
  <c r="BE68" i="1"/>
  <c r="I68" i="1"/>
  <c r="G69" i="19" s="1"/>
  <c r="W68" i="1"/>
  <c r="BC68" i="1"/>
  <c r="BD68" i="1"/>
  <c r="BB68" i="1"/>
  <c r="AZ68" i="1"/>
  <c r="AN68" i="1" l="1"/>
  <c r="BA68" i="1"/>
  <c r="V68" i="1"/>
  <c r="J70" i="21"/>
  <c r="E70" i="21"/>
  <c r="J70" i="22"/>
  <c r="B69" i="23"/>
  <c r="D77" i="28"/>
  <c r="D70" i="22"/>
  <c r="D70" i="21"/>
  <c r="L77" i="28"/>
  <c r="K70" i="22"/>
  <c r="K70" i="21"/>
  <c r="G77" i="28"/>
  <c r="G70" i="22"/>
  <c r="G70" i="21"/>
  <c r="B77" i="28"/>
  <c r="B70" i="22"/>
  <c r="B70" i="21"/>
  <c r="F70" i="22"/>
  <c r="F70" i="21"/>
  <c r="F69" i="23"/>
  <c r="H77" i="28"/>
  <c r="H70" i="22"/>
  <c r="J77" i="28"/>
  <c r="E77" i="28"/>
  <c r="I70" i="22"/>
  <c r="I69" i="23"/>
  <c r="E69" i="23"/>
  <c r="H69" i="23"/>
  <c r="D69" i="23"/>
  <c r="G69" i="23"/>
  <c r="B68" i="19"/>
  <c r="B76" i="28" s="1"/>
  <c r="D68" i="19"/>
  <c r="D76" i="28" s="1"/>
  <c r="E68" i="19"/>
  <c r="F68" i="19"/>
  <c r="F76" i="28" s="1"/>
  <c r="H68" i="19"/>
  <c r="J68" i="19"/>
  <c r="J76" i="28" s="1"/>
  <c r="K68" i="19"/>
  <c r="L68" i="19"/>
  <c r="L76" i="28" s="1"/>
  <c r="AE67" i="1"/>
  <c r="AF67" i="1"/>
  <c r="AO67" i="1" s="1"/>
  <c r="AG67" i="1"/>
  <c r="AH67" i="1"/>
  <c r="AI67" i="1"/>
  <c r="AJ67" i="1"/>
  <c r="AK67" i="1"/>
  <c r="AL67" i="1"/>
  <c r="AQ67" i="1"/>
  <c r="AR67" i="1"/>
  <c r="AS67" i="1"/>
  <c r="AT67" i="1"/>
  <c r="AU67" i="1"/>
  <c r="AV67" i="1"/>
  <c r="AW67" i="1"/>
  <c r="AX67" i="1"/>
  <c r="Q67" i="1"/>
  <c r="R67" i="1" s="1"/>
  <c r="U67" i="1"/>
  <c r="BE67" i="1"/>
  <c r="I67" i="1"/>
  <c r="G68" i="19" s="1"/>
  <c r="G69" i="21" s="1"/>
  <c r="W67" i="1"/>
  <c r="BC67" i="1"/>
  <c r="BD67" i="1"/>
  <c r="BB67" i="1"/>
  <c r="X67" i="1"/>
  <c r="BG67" i="1"/>
  <c r="T67" i="1"/>
  <c r="BF67" i="1"/>
  <c r="AZ67" i="1"/>
  <c r="M77" i="28" l="1"/>
  <c r="M76" i="28"/>
  <c r="BA67" i="1"/>
  <c r="V67" i="1"/>
  <c r="AN67" i="1"/>
  <c r="D69" i="22"/>
  <c r="B69" i="22"/>
  <c r="G76" i="28"/>
  <c r="H69" i="22"/>
  <c r="B68" i="23"/>
  <c r="D69" i="21"/>
  <c r="E76" i="28"/>
  <c r="G69" i="22"/>
  <c r="B69" i="21"/>
  <c r="K69" i="21"/>
  <c r="H69" i="21"/>
  <c r="K69" i="22"/>
  <c r="H76" i="28"/>
  <c r="K76" i="28"/>
  <c r="H68" i="23"/>
  <c r="J69" i="22"/>
  <c r="D68" i="23"/>
  <c r="F69" i="22"/>
  <c r="G68" i="23"/>
  <c r="I69" i="22"/>
  <c r="I69" i="21"/>
  <c r="E69" i="22"/>
  <c r="E69" i="21"/>
  <c r="F69" i="21"/>
  <c r="J69" i="21"/>
  <c r="I68" i="23"/>
  <c r="E68" i="23"/>
  <c r="F68" i="23"/>
  <c r="B67" i="19"/>
  <c r="B68" i="22" s="1"/>
  <c r="D67" i="19"/>
  <c r="D75" i="28" s="1"/>
  <c r="E67" i="19"/>
  <c r="F67" i="19"/>
  <c r="F75" i="28" s="1"/>
  <c r="H67" i="19"/>
  <c r="J67" i="19"/>
  <c r="K67" i="19"/>
  <c r="K75" i="28" s="1"/>
  <c r="L67" i="19"/>
  <c r="L75" i="28" s="1"/>
  <c r="AQ66" i="1"/>
  <c r="AR66" i="1"/>
  <c r="AS66" i="1"/>
  <c r="AT66" i="1"/>
  <c r="AU66" i="1"/>
  <c r="AV66" i="1"/>
  <c r="AW66" i="1"/>
  <c r="AX66" i="1"/>
  <c r="AE66" i="1"/>
  <c r="AF66" i="1"/>
  <c r="AO66" i="1" s="1"/>
  <c r="AG66" i="1"/>
  <c r="AH66" i="1"/>
  <c r="AI66" i="1"/>
  <c r="AJ66" i="1"/>
  <c r="AK66" i="1"/>
  <c r="AL66" i="1"/>
  <c r="Q66" i="1"/>
  <c r="R66" i="1" s="1"/>
  <c r="U66" i="1"/>
  <c r="BE66" i="1"/>
  <c r="I66" i="1"/>
  <c r="G67" i="19" s="1"/>
  <c r="G75" i="28" s="1"/>
  <c r="W66" i="1"/>
  <c r="BC66" i="1"/>
  <c r="BD66" i="1"/>
  <c r="BB66" i="1"/>
  <c r="X66" i="1"/>
  <c r="BG66" i="1"/>
  <c r="T66" i="1"/>
  <c r="BF66" i="1"/>
  <c r="AZ66" i="1"/>
  <c r="V66" i="1" l="1"/>
  <c r="AN66" i="1"/>
  <c r="B75" i="28"/>
  <c r="M75" i="28" s="1"/>
  <c r="E68" i="21"/>
  <c r="E75" i="28"/>
  <c r="I68" i="22"/>
  <c r="D68" i="22"/>
  <c r="G68" i="21"/>
  <c r="H68" i="22"/>
  <c r="B68" i="21"/>
  <c r="J75" i="28"/>
  <c r="H75" i="28"/>
  <c r="K68" i="21"/>
  <c r="G68" i="22"/>
  <c r="K68" i="22"/>
  <c r="H67" i="23"/>
  <c r="J68" i="22"/>
  <c r="J68" i="21"/>
  <c r="E68" i="22"/>
  <c r="G67" i="23"/>
  <c r="I68" i="21"/>
  <c r="D68" i="21"/>
  <c r="F67" i="23"/>
  <c r="H68" i="21"/>
  <c r="D67" i="23"/>
  <c r="F68" i="21"/>
  <c r="F68" i="22"/>
  <c r="B67" i="23"/>
  <c r="E67" i="23"/>
  <c r="BA66" i="1"/>
  <c r="I67" i="23"/>
  <c r="B66" i="19"/>
  <c r="B67" i="22" s="1"/>
  <c r="D66" i="19"/>
  <c r="D67" i="21" s="1"/>
  <c r="E66" i="19"/>
  <c r="E74" i="28" s="1"/>
  <c r="F66" i="19"/>
  <c r="F74" i="28" s="1"/>
  <c r="F81" i="28" s="1"/>
  <c r="H66" i="19"/>
  <c r="J66" i="19"/>
  <c r="J74" i="28" s="1"/>
  <c r="K66" i="19"/>
  <c r="K74" i="28" s="1"/>
  <c r="K81" i="28" s="1"/>
  <c r="L66" i="19"/>
  <c r="K67" i="21" s="1"/>
  <c r="AE65" i="1"/>
  <c r="AF65" i="1"/>
  <c r="AO65" i="1" s="1"/>
  <c r="AG65" i="1"/>
  <c r="AH65" i="1"/>
  <c r="AI65" i="1"/>
  <c r="AJ65" i="1"/>
  <c r="AK65" i="1"/>
  <c r="AL65" i="1"/>
  <c r="AQ65" i="1"/>
  <c r="AR65" i="1"/>
  <c r="AS65" i="1"/>
  <c r="AT65" i="1"/>
  <c r="AU65" i="1"/>
  <c r="AV65" i="1"/>
  <c r="AW65" i="1"/>
  <c r="AX65" i="1"/>
  <c r="Q65" i="1"/>
  <c r="R65" i="1" s="1"/>
  <c r="U65" i="1"/>
  <c r="BE65" i="1"/>
  <c r="I65" i="1"/>
  <c r="V65" i="1" s="1"/>
  <c r="W65" i="1"/>
  <c r="BC65" i="1"/>
  <c r="BD65" i="1"/>
  <c r="BB65" i="1"/>
  <c r="X65" i="1"/>
  <c r="BG65" i="1"/>
  <c r="T65" i="1"/>
  <c r="BF65" i="1"/>
  <c r="AZ65" i="1"/>
  <c r="Q64" i="1"/>
  <c r="R64" i="1" s="1"/>
  <c r="B65" i="19"/>
  <c r="D65" i="19"/>
  <c r="E65" i="19"/>
  <c r="F65" i="19"/>
  <c r="H65" i="19"/>
  <c r="J65" i="19"/>
  <c r="K65" i="19"/>
  <c r="L65" i="19"/>
  <c r="AE64" i="1"/>
  <c r="AF64" i="1"/>
  <c r="AO64" i="1" s="1"/>
  <c r="AG64" i="1"/>
  <c r="AH64" i="1"/>
  <c r="AI64" i="1"/>
  <c r="AJ64" i="1"/>
  <c r="AK64" i="1"/>
  <c r="AL64" i="1"/>
  <c r="AQ64" i="1"/>
  <c r="AR64" i="1"/>
  <c r="AS64" i="1"/>
  <c r="AT64" i="1"/>
  <c r="AU64" i="1"/>
  <c r="AV64" i="1"/>
  <c r="AW64" i="1"/>
  <c r="AX64" i="1"/>
  <c r="U64" i="1"/>
  <c r="BE64" i="1"/>
  <c r="I64" i="1"/>
  <c r="V64" i="1" s="1"/>
  <c r="W64" i="1"/>
  <c r="BC64" i="1"/>
  <c r="BD64" i="1"/>
  <c r="BB64" i="1"/>
  <c r="X64" i="1"/>
  <c r="BG64" i="1"/>
  <c r="T64" i="1"/>
  <c r="BF64" i="1"/>
  <c r="AZ64" i="1"/>
  <c r="I63" i="1"/>
  <c r="V63" i="1" s="1"/>
  <c r="Q63" i="1"/>
  <c r="R63" i="1" s="1"/>
  <c r="T63" i="1"/>
  <c r="U63" i="1"/>
  <c r="W63" i="1"/>
  <c r="X63" i="1"/>
  <c r="AE63" i="1"/>
  <c r="AF63" i="1"/>
  <c r="AG63" i="1"/>
  <c r="AH63" i="1"/>
  <c r="AI63" i="1"/>
  <c r="AJ63" i="1"/>
  <c r="AK63" i="1"/>
  <c r="AL63" i="1"/>
  <c r="AN64" i="1" l="1"/>
  <c r="BA65" i="1"/>
  <c r="G66" i="19"/>
  <c r="G74" i="28" s="1"/>
  <c r="G81" i="28" s="1"/>
  <c r="L72" i="28"/>
  <c r="H72" i="28"/>
  <c r="H74" i="28"/>
  <c r="H81" i="28" s="1"/>
  <c r="L74" i="28"/>
  <c r="L81" i="28" s="1"/>
  <c r="E81" i="28"/>
  <c r="B74" i="28"/>
  <c r="B81" i="28" s="1"/>
  <c r="J81" i="28"/>
  <c r="B72" i="28"/>
  <c r="D74" i="28"/>
  <c r="D65" i="23"/>
  <c r="G65" i="19"/>
  <c r="J72" i="28"/>
  <c r="E72" i="28"/>
  <c r="E67" i="22"/>
  <c r="I67" i="21"/>
  <c r="H66" i="21"/>
  <c r="D66" i="21"/>
  <c r="D67" i="22"/>
  <c r="I67" i="22"/>
  <c r="I66" i="23"/>
  <c r="K67" i="22"/>
  <c r="B67" i="21"/>
  <c r="BA64" i="1"/>
  <c r="AN65" i="1"/>
  <c r="H66" i="23"/>
  <c r="J67" i="22"/>
  <c r="J67" i="21"/>
  <c r="D66" i="23"/>
  <c r="F67" i="22"/>
  <c r="F67" i="21"/>
  <c r="H66" i="22"/>
  <c r="H67" i="21"/>
  <c r="H67" i="22"/>
  <c r="E67" i="21"/>
  <c r="I66" i="21"/>
  <c r="E66" i="21"/>
  <c r="J66" i="22"/>
  <c r="F66" i="22"/>
  <c r="K72" i="28"/>
  <c r="F72" i="28"/>
  <c r="K66" i="21"/>
  <c r="B66" i="21"/>
  <c r="D66" i="22"/>
  <c r="G66" i="23"/>
  <c r="B66" i="23"/>
  <c r="D72" i="28"/>
  <c r="J66" i="21"/>
  <c r="F66" i="21"/>
  <c r="K66" i="22"/>
  <c r="B66" i="22"/>
  <c r="F66" i="23"/>
  <c r="I66" i="22"/>
  <c r="E66" i="22"/>
  <c r="H65" i="23"/>
  <c r="G65" i="23"/>
  <c r="B65" i="23"/>
  <c r="F65" i="23"/>
  <c r="I65" i="23"/>
  <c r="B64" i="19"/>
  <c r="D64" i="19"/>
  <c r="D65" i="22" s="1"/>
  <c r="E64" i="19"/>
  <c r="F64" i="19"/>
  <c r="F65" i="21" s="1"/>
  <c r="G64" i="19"/>
  <c r="H64" i="19"/>
  <c r="J64" i="19"/>
  <c r="K64" i="19"/>
  <c r="J65" i="21" s="1"/>
  <c r="L64" i="19"/>
  <c r="K65" i="22" s="1"/>
  <c r="BA63" i="1"/>
  <c r="AN63" i="1"/>
  <c r="AO63" i="1"/>
  <c r="AQ63" i="1"/>
  <c r="AR63" i="1"/>
  <c r="AS63" i="1"/>
  <c r="AT63" i="1"/>
  <c r="AU63" i="1"/>
  <c r="AV63" i="1"/>
  <c r="AW63" i="1"/>
  <c r="AX63" i="1"/>
  <c r="BE63" i="1"/>
  <c r="BC63" i="1"/>
  <c r="BD63" i="1"/>
  <c r="BB63" i="1"/>
  <c r="BG63" i="1"/>
  <c r="BF63" i="1"/>
  <c r="AZ63" i="1"/>
  <c r="M74" i="28" l="1"/>
  <c r="M72" i="28"/>
  <c r="G67" i="21"/>
  <c r="G67" i="22"/>
  <c r="G72" i="28"/>
  <c r="E66" i="23"/>
  <c r="D81" i="28"/>
  <c r="M81" i="28" s="1"/>
  <c r="G66" i="22"/>
  <c r="D71" i="28"/>
  <c r="E65" i="23"/>
  <c r="G66" i="21"/>
  <c r="K65" i="21"/>
  <c r="J71" i="28"/>
  <c r="I65" i="22"/>
  <c r="I65" i="21"/>
  <c r="E65" i="21"/>
  <c r="E71" i="28"/>
  <c r="E65" i="22"/>
  <c r="F64" i="23"/>
  <c r="B64" i="23"/>
  <c r="H65" i="22"/>
  <c r="H71" i="28"/>
  <c r="L71" i="28"/>
  <c r="G71" i="28"/>
  <c r="B71" i="28"/>
  <c r="B65" i="21"/>
  <c r="D65" i="21"/>
  <c r="B65" i="22"/>
  <c r="H64" i="23"/>
  <c r="J65" i="22"/>
  <c r="K71" i="28"/>
  <c r="D64" i="23"/>
  <c r="F65" i="22"/>
  <c r="F71" i="28"/>
  <c r="G65" i="21"/>
  <c r="H65" i="21"/>
  <c r="G65" i="22"/>
  <c r="G64" i="23"/>
  <c r="I64" i="23"/>
  <c r="E64" i="23"/>
  <c r="B63" i="19"/>
  <c r="B64" i="21" s="1"/>
  <c r="D63" i="19"/>
  <c r="E63" i="19"/>
  <c r="E70" i="28" s="1"/>
  <c r="F63" i="19"/>
  <c r="H63" i="19"/>
  <c r="H70" i="28" s="1"/>
  <c r="J63" i="19"/>
  <c r="K63" i="19"/>
  <c r="L63" i="19"/>
  <c r="L70" i="28" s="1"/>
  <c r="AQ62" i="1"/>
  <c r="AR62" i="1"/>
  <c r="AS62" i="1"/>
  <c r="AT62" i="1"/>
  <c r="AU62" i="1"/>
  <c r="AV62" i="1"/>
  <c r="AW62" i="1"/>
  <c r="AX62" i="1"/>
  <c r="AE62" i="1"/>
  <c r="AF62" i="1"/>
  <c r="AG62" i="1"/>
  <c r="AH62" i="1"/>
  <c r="AI62" i="1"/>
  <c r="AJ62" i="1"/>
  <c r="AK62" i="1"/>
  <c r="AL62" i="1"/>
  <c r="X62" i="1"/>
  <c r="BG62" i="1"/>
  <c r="T62" i="1"/>
  <c r="BF62" i="1"/>
  <c r="Q62" i="1"/>
  <c r="R62" i="1" s="1"/>
  <c r="U62" i="1"/>
  <c r="BE62" i="1"/>
  <c r="I62" i="1"/>
  <c r="V62" i="1" s="1"/>
  <c r="W62" i="1"/>
  <c r="BC62" i="1"/>
  <c r="BD62" i="1"/>
  <c r="BB62" i="1"/>
  <c r="AZ62" i="1"/>
  <c r="M71" i="28" l="1"/>
  <c r="BA62" i="1"/>
  <c r="AN62" i="1"/>
  <c r="G63" i="19"/>
  <c r="G70" i="28" s="1"/>
  <c r="AO62" i="1"/>
  <c r="K64" i="22"/>
  <c r="J64" i="21"/>
  <c r="F64" i="21"/>
  <c r="F70" i="28"/>
  <c r="K70" i="28"/>
  <c r="I64" i="21"/>
  <c r="E64" i="22"/>
  <c r="J70" i="28"/>
  <c r="H64" i="22"/>
  <c r="D64" i="22"/>
  <c r="E64" i="21"/>
  <c r="D70" i="28"/>
  <c r="K64" i="21"/>
  <c r="B64" i="22"/>
  <c r="B70" i="28"/>
  <c r="F64" i="22"/>
  <c r="I64" i="22"/>
  <c r="J64" i="22"/>
  <c r="F63" i="23"/>
  <c r="H64" i="21"/>
  <c r="B63" i="23"/>
  <c r="D64" i="21"/>
  <c r="I63" i="23"/>
  <c r="H63" i="23"/>
  <c r="D63" i="23"/>
  <c r="G63" i="23"/>
  <c r="B62" i="19"/>
  <c r="B69" i="28" s="1"/>
  <c r="D62" i="19"/>
  <c r="D63" i="22" s="1"/>
  <c r="E62" i="19"/>
  <c r="F62" i="19"/>
  <c r="F69" i="28" s="1"/>
  <c r="H62" i="19"/>
  <c r="J62" i="19"/>
  <c r="K62" i="19"/>
  <c r="K69" i="28" s="1"/>
  <c r="L62" i="19"/>
  <c r="AE61" i="1"/>
  <c r="AF61" i="1"/>
  <c r="AG61" i="1"/>
  <c r="AH61" i="1"/>
  <c r="AI61" i="1"/>
  <c r="AJ61" i="1"/>
  <c r="AK61" i="1"/>
  <c r="AL61" i="1"/>
  <c r="AQ61" i="1"/>
  <c r="AR61" i="1"/>
  <c r="AS61" i="1"/>
  <c r="AT61" i="1"/>
  <c r="AU61" i="1"/>
  <c r="AV61" i="1"/>
  <c r="AW61" i="1"/>
  <c r="AX61" i="1"/>
  <c r="Q61" i="1"/>
  <c r="R61" i="1" s="1"/>
  <c r="U61" i="1"/>
  <c r="BE61" i="1"/>
  <c r="I61" i="1"/>
  <c r="G62" i="19" s="1"/>
  <c r="W61" i="1"/>
  <c r="BC61" i="1"/>
  <c r="BD61" i="1"/>
  <c r="BB61" i="1"/>
  <c r="X61" i="1"/>
  <c r="BG61" i="1"/>
  <c r="T61" i="1"/>
  <c r="BF61" i="1"/>
  <c r="AZ61" i="1"/>
  <c r="B61" i="19"/>
  <c r="D61" i="19"/>
  <c r="E61" i="19"/>
  <c r="F61" i="19"/>
  <c r="H61" i="19"/>
  <c r="J61" i="19"/>
  <c r="K61" i="19"/>
  <c r="L61" i="19"/>
  <c r="AQ60" i="1"/>
  <c r="AR60" i="1"/>
  <c r="AS60" i="1"/>
  <c r="AT60" i="1"/>
  <c r="AU60" i="1"/>
  <c r="AV60" i="1"/>
  <c r="AW60" i="1"/>
  <c r="AX60" i="1"/>
  <c r="AE60" i="1"/>
  <c r="AF60" i="1"/>
  <c r="AG60" i="1"/>
  <c r="AH60" i="1"/>
  <c r="AI60" i="1"/>
  <c r="AJ60" i="1"/>
  <c r="AK60" i="1"/>
  <c r="AL60" i="1"/>
  <c r="Q60" i="1"/>
  <c r="R60" i="1" s="1"/>
  <c r="U60" i="1"/>
  <c r="BE60" i="1"/>
  <c r="I60" i="1"/>
  <c r="V60" i="1" s="1"/>
  <c r="W60" i="1"/>
  <c r="BC60" i="1"/>
  <c r="BD60" i="1"/>
  <c r="BB60" i="1"/>
  <c r="X60" i="1"/>
  <c r="BG60" i="1"/>
  <c r="T60" i="1"/>
  <c r="BF60" i="1"/>
  <c r="AZ60" i="1"/>
  <c r="M70" i="28" l="1"/>
  <c r="BA60" i="1"/>
  <c r="BA61" i="1"/>
  <c r="AO61" i="1"/>
  <c r="AN60" i="1"/>
  <c r="F61" i="23"/>
  <c r="G69" i="28"/>
  <c r="E63" i="23"/>
  <c r="G64" i="21"/>
  <c r="G64" i="22"/>
  <c r="AO60" i="1"/>
  <c r="G61" i="19"/>
  <c r="E61" i="23" s="1"/>
  <c r="AN61" i="1"/>
  <c r="V61" i="1"/>
  <c r="J68" i="28"/>
  <c r="E68" i="28"/>
  <c r="D68" i="28"/>
  <c r="F62" i="23"/>
  <c r="H68" i="28"/>
  <c r="H69" i="28"/>
  <c r="E69" i="28"/>
  <c r="G61" i="23"/>
  <c r="E62" i="21"/>
  <c r="I62" i="23"/>
  <c r="L68" i="28"/>
  <c r="E62" i="23"/>
  <c r="B63" i="22"/>
  <c r="B68" i="28"/>
  <c r="J69" i="28"/>
  <c r="K68" i="28"/>
  <c r="F68" i="28"/>
  <c r="H63" i="21"/>
  <c r="L69" i="28"/>
  <c r="D69" i="28"/>
  <c r="M69" i="28" s="1"/>
  <c r="K63" i="21"/>
  <c r="B62" i="23"/>
  <c r="G63" i="21"/>
  <c r="D63" i="21"/>
  <c r="J62" i="21"/>
  <c r="J63" i="22"/>
  <c r="F62" i="21"/>
  <c r="F63" i="22"/>
  <c r="J63" i="21"/>
  <c r="F63" i="21"/>
  <c r="I63" i="22"/>
  <c r="I63" i="21"/>
  <c r="E63" i="22"/>
  <c r="E63" i="21"/>
  <c r="H61" i="23"/>
  <c r="D61" i="23"/>
  <c r="H63" i="22"/>
  <c r="G63" i="22"/>
  <c r="B62" i="22"/>
  <c r="B63" i="21"/>
  <c r="K63" i="22"/>
  <c r="H62" i="21"/>
  <c r="D62" i="21"/>
  <c r="I62" i="22"/>
  <c r="E62" i="22"/>
  <c r="H62" i="23"/>
  <c r="D62" i="23"/>
  <c r="K62" i="21"/>
  <c r="B62" i="21"/>
  <c r="H62" i="22"/>
  <c r="D62" i="22"/>
  <c r="G62" i="23"/>
  <c r="I61" i="23"/>
  <c r="B61" i="23"/>
  <c r="K62" i="22"/>
  <c r="I62" i="21"/>
  <c r="J62" i="22"/>
  <c r="F62" i="22"/>
  <c r="B60" i="19"/>
  <c r="B67" i="28" s="1"/>
  <c r="D60" i="19"/>
  <c r="E60" i="19"/>
  <c r="F60" i="19"/>
  <c r="H60" i="19"/>
  <c r="J60" i="19"/>
  <c r="J67" i="28" s="1"/>
  <c r="K60" i="19"/>
  <c r="L60" i="19"/>
  <c r="AE59" i="1"/>
  <c r="AF59" i="1"/>
  <c r="AO59" i="1" s="1"/>
  <c r="AG59" i="1"/>
  <c r="AH59" i="1"/>
  <c r="AI59" i="1"/>
  <c r="AJ59" i="1"/>
  <c r="AK59" i="1"/>
  <c r="AL59" i="1"/>
  <c r="AQ59" i="1"/>
  <c r="AR59" i="1"/>
  <c r="AS59" i="1"/>
  <c r="AT59" i="1"/>
  <c r="AU59" i="1"/>
  <c r="AV59" i="1"/>
  <c r="AW59" i="1"/>
  <c r="AX59" i="1"/>
  <c r="X59" i="1"/>
  <c r="BG59" i="1"/>
  <c r="T59" i="1"/>
  <c r="BF59" i="1"/>
  <c r="Q59" i="1"/>
  <c r="R59" i="1" s="1"/>
  <c r="U59" i="1"/>
  <c r="BE59" i="1"/>
  <c r="I59" i="1"/>
  <c r="V59" i="1" s="1"/>
  <c r="W59" i="1"/>
  <c r="BC59" i="1"/>
  <c r="BD59" i="1"/>
  <c r="BB59" i="1"/>
  <c r="AZ59" i="1"/>
  <c r="M68" i="28" l="1"/>
  <c r="G60" i="19"/>
  <c r="G67" i="28" s="1"/>
  <c r="G62" i="22"/>
  <c r="G68" i="28"/>
  <c r="AN59" i="1"/>
  <c r="G62" i="21"/>
  <c r="BA59" i="1"/>
  <c r="K67" i="28"/>
  <c r="H61" i="22"/>
  <c r="D61" i="21"/>
  <c r="D67" i="28"/>
  <c r="M67" i="28" s="1"/>
  <c r="E61" i="21"/>
  <c r="K61" i="22"/>
  <c r="B61" i="21"/>
  <c r="H67" i="28"/>
  <c r="E67" i="28"/>
  <c r="F67" i="28"/>
  <c r="L67" i="28"/>
  <c r="E61" i="22"/>
  <c r="H60" i="23"/>
  <c r="D60" i="23"/>
  <c r="F61" i="21"/>
  <c r="G60" i="23"/>
  <c r="J61" i="22"/>
  <c r="I61" i="22"/>
  <c r="I61" i="21"/>
  <c r="B61" i="22"/>
  <c r="J61" i="21"/>
  <c r="K61" i="21"/>
  <c r="B60" i="23"/>
  <c r="D61" i="22"/>
  <c r="F61" i="22"/>
  <c r="H61" i="21"/>
  <c r="F60" i="23"/>
  <c r="I60" i="23"/>
  <c r="AE58" i="1"/>
  <c r="AF58" i="1"/>
  <c r="AO58" i="1" s="1"/>
  <c r="AG58" i="1"/>
  <c r="AH58" i="1"/>
  <c r="AI58" i="1"/>
  <c r="AJ58" i="1"/>
  <c r="AK58" i="1"/>
  <c r="AL58" i="1"/>
  <c r="AQ58" i="1"/>
  <c r="AR58" i="1"/>
  <c r="AS58" i="1"/>
  <c r="AT58" i="1"/>
  <c r="AU58" i="1"/>
  <c r="AV58" i="1"/>
  <c r="AW58" i="1"/>
  <c r="AX58" i="1"/>
  <c r="B59" i="19"/>
  <c r="B60" i="21" s="1"/>
  <c r="D59" i="19"/>
  <c r="D60" i="21" s="1"/>
  <c r="E59" i="19"/>
  <c r="E60" i="22" s="1"/>
  <c r="F59" i="19"/>
  <c r="F66" i="28" s="1"/>
  <c r="H59" i="19"/>
  <c r="H60" i="22" s="1"/>
  <c r="J59" i="19"/>
  <c r="J66" i="28" s="1"/>
  <c r="J73" i="28" s="1"/>
  <c r="K59" i="19"/>
  <c r="J60" i="21" s="1"/>
  <c r="L59" i="19"/>
  <c r="K60" i="22" s="1"/>
  <c r="Q58" i="1"/>
  <c r="R58" i="1" s="1"/>
  <c r="U58" i="1"/>
  <c r="BE58" i="1"/>
  <c r="I58" i="1"/>
  <c r="V58" i="1" s="1"/>
  <c r="W58" i="1"/>
  <c r="BC58" i="1"/>
  <c r="BD58" i="1"/>
  <c r="BB58" i="1"/>
  <c r="X58" i="1"/>
  <c r="BG58" i="1"/>
  <c r="T58" i="1"/>
  <c r="BF58" i="1"/>
  <c r="AZ58" i="1"/>
  <c r="G61" i="22" l="1"/>
  <c r="E60" i="23"/>
  <c r="G61" i="21"/>
  <c r="AN58" i="1"/>
  <c r="BA58" i="1"/>
  <c r="G59" i="19"/>
  <c r="G60" i="21" s="1"/>
  <c r="H66" i="28"/>
  <c r="H73" i="28" s="1"/>
  <c r="E66" i="28"/>
  <c r="E73" i="28" s="1"/>
  <c r="D66" i="28"/>
  <c r="F73" i="28"/>
  <c r="B66" i="28"/>
  <c r="B73" i="28" s="1"/>
  <c r="L66" i="28"/>
  <c r="L73" i="28" s="1"/>
  <c r="K66" i="28"/>
  <c r="K73" i="28" s="1"/>
  <c r="D60" i="22"/>
  <c r="D59" i="23"/>
  <c r="H60" i="21"/>
  <c r="G59" i="23"/>
  <c r="F60" i="21"/>
  <c r="F60" i="22"/>
  <c r="K60" i="21"/>
  <c r="H59" i="23"/>
  <c r="J60" i="22"/>
  <c r="B60" i="22"/>
  <c r="E60" i="21"/>
  <c r="I60" i="22"/>
  <c r="I60" i="21"/>
  <c r="F59" i="23"/>
  <c r="I59" i="23"/>
  <c r="B59" i="23"/>
  <c r="M66" i="28" l="1"/>
  <c r="E59" i="23"/>
  <c r="G60" i="22"/>
  <c r="G66" i="28"/>
  <c r="G73" i="28" s="1"/>
  <c r="D73" i="28"/>
  <c r="M73" i="28" s="1"/>
  <c r="B58" i="19"/>
  <c r="D58" i="19"/>
  <c r="E58" i="19"/>
  <c r="F58" i="19"/>
  <c r="H58" i="19"/>
  <c r="J58" i="19"/>
  <c r="K58" i="19"/>
  <c r="L58" i="19"/>
  <c r="AE57" i="1"/>
  <c r="AF57" i="1"/>
  <c r="AO57" i="1" s="1"/>
  <c r="AG57" i="1"/>
  <c r="AH57" i="1"/>
  <c r="AI57" i="1"/>
  <c r="AJ57" i="1"/>
  <c r="AK57" i="1"/>
  <c r="AL57" i="1"/>
  <c r="AQ57" i="1"/>
  <c r="AR57" i="1"/>
  <c r="AS57" i="1"/>
  <c r="AT57" i="1"/>
  <c r="AU57" i="1"/>
  <c r="AV57" i="1"/>
  <c r="AW57" i="1"/>
  <c r="AX57" i="1"/>
  <c r="X57" i="1"/>
  <c r="BG57" i="1"/>
  <c r="T57" i="1"/>
  <c r="BF57" i="1"/>
  <c r="Q57" i="1"/>
  <c r="R57" i="1" s="1"/>
  <c r="U57" i="1"/>
  <c r="BE57" i="1"/>
  <c r="I57" i="1"/>
  <c r="G58" i="19" s="1"/>
  <c r="W57" i="1"/>
  <c r="BC57" i="1"/>
  <c r="BD57" i="1"/>
  <c r="BB57" i="1"/>
  <c r="AZ57" i="1"/>
  <c r="V57" i="1" l="1"/>
  <c r="AN57" i="1"/>
  <c r="BA57" i="1"/>
  <c r="H58" i="23"/>
  <c r="G58" i="23"/>
  <c r="I58" i="23"/>
  <c r="E58" i="23"/>
  <c r="B58" i="23"/>
  <c r="F59" i="21"/>
  <c r="F64" i="28"/>
  <c r="F59" i="22"/>
  <c r="H59" i="21"/>
  <c r="H64" i="28"/>
  <c r="H59" i="22"/>
  <c r="D59" i="21"/>
  <c r="D64" i="28"/>
  <c r="D59" i="22"/>
  <c r="K59" i="21"/>
  <c r="K59" i="22"/>
  <c r="L64" i="28"/>
  <c r="G59" i="21"/>
  <c r="G59" i="22"/>
  <c r="G64" i="28"/>
  <c r="B59" i="22"/>
  <c r="B64" i="28"/>
  <c r="B59" i="21"/>
  <c r="D58" i="23"/>
  <c r="J59" i="21"/>
  <c r="K64" i="28"/>
  <c r="J59" i="22"/>
  <c r="I59" i="22"/>
  <c r="J64" i="28"/>
  <c r="I59" i="21"/>
  <c r="E64" i="28"/>
  <c r="E59" i="22"/>
  <c r="E59" i="21"/>
  <c r="F58" i="23"/>
  <c r="B57" i="19"/>
  <c r="B63" i="28" s="1"/>
  <c r="D57" i="19"/>
  <c r="D63" i="28" s="1"/>
  <c r="E57" i="19"/>
  <c r="E58" i="21" s="1"/>
  <c r="F57" i="19"/>
  <c r="H57" i="19"/>
  <c r="H63" i="28" s="1"/>
  <c r="J57" i="19"/>
  <c r="I58" i="21" s="1"/>
  <c r="K57" i="19"/>
  <c r="L57" i="19"/>
  <c r="K58" i="22" s="1"/>
  <c r="AE56" i="1"/>
  <c r="AF56" i="1"/>
  <c r="AG56" i="1"/>
  <c r="AH56" i="1"/>
  <c r="AI56" i="1"/>
  <c r="AJ56" i="1"/>
  <c r="AK56" i="1"/>
  <c r="AL56" i="1"/>
  <c r="AQ56" i="1"/>
  <c r="AR56" i="1"/>
  <c r="AS56" i="1"/>
  <c r="AT56" i="1"/>
  <c r="AU56" i="1"/>
  <c r="AV56" i="1"/>
  <c r="AW56" i="1"/>
  <c r="AX56" i="1"/>
  <c r="X56" i="1"/>
  <c r="BG56" i="1"/>
  <c r="T56" i="1"/>
  <c r="BF56" i="1"/>
  <c r="Q56" i="1"/>
  <c r="R56" i="1" s="1"/>
  <c r="U56" i="1"/>
  <c r="BE56" i="1"/>
  <c r="I56" i="1"/>
  <c r="G57" i="19" s="1"/>
  <c r="G63" i="28" s="1"/>
  <c r="W56" i="1"/>
  <c r="BC56" i="1"/>
  <c r="BD56" i="1"/>
  <c r="BB56" i="1"/>
  <c r="AZ56" i="1"/>
  <c r="B56" i="19"/>
  <c r="D56" i="19"/>
  <c r="E56" i="19"/>
  <c r="F56" i="19"/>
  <c r="H56" i="19"/>
  <c r="J56" i="19"/>
  <c r="K56" i="19"/>
  <c r="L56" i="19"/>
  <c r="AQ55" i="1"/>
  <c r="AR55" i="1"/>
  <c r="AS55" i="1"/>
  <c r="AT55" i="1"/>
  <c r="AU55" i="1"/>
  <c r="AV55" i="1"/>
  <c r="AW55" i="1"/>
  <c r="AX55" i="1"/>
  <c r="AE55" i="1"/>
  <c r="AF55" i="1"/>
  <c r="AG55" i="1"/>
  <c r="AH55" i="1"/>
  <c r="AI55" i="1"/>
  <c r="AJ55" i="1"/>
  <c r="AK55" i="1"/>
  <c r="AL55" i="1"/>
  <c r="X55" i="1"/>
  <c r="BG55" i="1"/>
  <c r="T55" i="1"/>
  <c r="BF55" i="1"/>
  <c r="Q55" i="1"/>
  <c r="R55" i="1" s="1"/>
  <c r="U55" i="1"/>
  <c r="BE55" i="1"/>
  <c r="I55" i="1"/>
  <c r="G56" i="19" s="1"/>
  <c r="W55" i="1"/>
  <c r="BC55" i="1"/>
  <c r="BD55" i="1"/>
  <c r="BB55" i="1"/>
  <c r="AZ55" i="1"/>
  <c r="M63" i="28" l="1"/>
  <c r="M64" i="28"/>
  <c r="BA55" i="1"/>
  <c r="V55" i="1"/>
  <c r="BA56" i="1"/>
  <c r="AN56" i="1"/>
  <c r="AN55" i="1"/>
  <c r="AO55" i="1"/>
  <c r="AO56" i="1"/>
  <c r="V56" i="1"/>
  <c r="B58" i="22"/>
  <c r="E58" i="22"/>
  <c r="G58" i="22"/>
  <c r="K57" i="21"/>
  <c r="B57" i="21"/>
  <c r="L63" i="28"/>
  <c r="H57" i="22"/>
  <c r="D57" i="23"/>
  <c r="F62" i="28"/>
  <c r="H57" i="21"/>
  <c r="H62" i="28"/>
  <c r="H58" i="22"/>
  <c r="D57" i="21"/>
  <c r="D62" i="28"/>
  <c r="D58" i="22"/>
  <c r="E63" i="28"/>
  <c r="J63" i="28"/>
  <c r="D58" i="21"/>
  <c r="F63" i="28"/>
  <c r="F58" i="22"/>
  <c r="I57" i="23"/>
  <c r="L62" i="28"/>
  <c r="K58" i="21"/>
  <c r="E57" i="23"/>
  <c r="G62" i="28"/>
  <c r="G58" i="21"/>
  <c r="B62" i="28"/>
  <c r="B58" i="21"/>
  <c r="F58" i="21"/>
  <c r="H58" i="21"/>
  <c r="H57" i="23"/>
  <c r="K62" i="28"/>
  <c r="J58" i="21"/>
  <c r="B57" i="22"/>
  <c r="I57" i="22"/>
  <c r="J62" i="28"/>
  <c r="E57" i="22"/>
  <c r="E62" i="28"/>
  <c r="G57" i="21"/>
  <c r="K63" i="28"/>
  <c r="J58" i="22"/>
  <c r="I58" i="22"/>
  <c r="I57" i="21"/>
  <c r="E57" i="21"/>
  <c r="J57" i="22"/>
  <c r="F57" i="22"/>
  <c r="D57" i="22"/>
  <c r="G57" i="23"/>
  <c r="B57" i="23"/>
  <c r="I56" i="23"/>
  <c r="E56" i="23"/>
  <c r="J57" i="21"/>
  <c r="F57" i="21"/>
  <c r="K57" i="22"/>
  <c r="G57" i="22"/>
  <c r="F57" i="23"/>
  <c r="H56" i="23"/>
  <c r="D56" i="23"/>
  <c r="G56" i="23"/>
  <c r="B56" i="23"/>
  <c r="F56" i="23"/>
  <c r="B55" i="19"/>
  <c r="D55" i="19"/>
  <c r="E55" i="19"/>
  <c r="F55" i="19"/>
  <c r="H55" i="19"/>
  <c r="H61" i="28" s="1"/>
  <c r="J55" i="19"/>
  <c r="K55" i="19"/>
  <c r="K61" i="28" s="1"/>
  <c r="L55" i="19"/>
  <c r="AQ54" i="1"/>
  <c r="AR54" i="1"/>
  <c r="AS54" i="1"/>
  <c r="AT54" i="1"/>
  <c r="AU54" i="1"/>
  <c r="AV54" i="1"/>
  <c r="AW54" i="1"/>
  <c r="AX54" i="1"/>
  <c r="AE54" i="1"/>
  <c r="AF54" i="1"/>
  <c r="AO54" i="1" s="1"/>
  <c r="AG54" i="1"/>
  <c r="AH54" i="1"/>
  <c r="AI54" i="1"/>
  <c r="AJ54" i="1"/>
  <c r="AK54" i="1"/>
  <c r="AL54" i="1"/>
  <c r="X54" i="1"/>
  <c r="BG54" i="1"/>
  <c r="T54" i="1"/>
  <c r="BF54" i="1"/>
  <c r="Q54" i="1"/>
  <c r="R54" i="1" s="1"/>
  <c r="U54" i="1"/>
  <c r="BE54" i="1"/>
  <c r="I54" i="1"/>
  <c r="V54" i="1" s="1"/>
  <c r="W54" i="1"/>
  <c r="BC54" i="1"/>
  <c r="BD54" i="1"/>
  <c r="BB54" i="1"/>
  <c r="AZ54" i="1"/>
  <c r="M62" i="28" l="1"/>
  <c r="AN54" i="1"/>
  <c r="BA54" i="1"/>
  <c r="G55" i="19"/>
  <c r="G61" i="28" s="1"/>
  <c r="K55" i="23"/>
  <c r="K56" i="21"/>
  <c r="G55" i="23"/>
  <c r="E56" i="21"/>
  <c r="E61" i="28"/>
  <c r="F56" i="22"/>
  <c r="H56" i="21"/>
  <c r="D56" i="22"/>
  <c r="D61" i="28"/>
  <c r="J61" i="28"/>
  <c r="F61" i="28"/>
  <c r="B56" i="22"/>
  <c r="J56" i="21"/>
  <c r="B61" i="28"/>
  <c r="L61" i="28"/>
  <c r="F55" i="23"/>
  <c r="B55" i="23"/>
  <c r="D56" i="21"/>
  <c r="J56" i="22"/>
  <c r="B56" i="21"/>
  <c r="E56" i="22"/>
  <c r="J55" i="23"/>
  <c r="K56" i="22"/>
  <c r="I56" i="22"/>
  <c r="I56" i="21"/>
  <c r="F56" i="21"/>
  <c r="H56" i="22"/>
  <c r="I55" i="23"/>
  <c r="H55" i="23"/>
  <c r="D55" i="23"/>
  <c r="B54" i="19"/>
  <c r="B60" i="28" s="1"/>
  <c r="D54" i="19"/>
  <c r="D55" i="21" s="1"/>
  <c r="E54" i="19"/>
  <c r="F54" i="19"/>
  <c r="H54" i="19"/>
  <c r="J54" i="19"/>
  <c r="I55" i="22" s="1"/>
  <c r="K54" i="19"/>
  <c r="L54" i="19"/>
  <c r="L60" i="28" s="1"/>
  <c r="AE53" i="1"/>
  <c r="AF53" i="1"/>
  <c r="AG53" i="1"/>
  <c r="AH53" i="1"/>
  <c r="AI53" i="1"/>
  <c r="AJ53" i="1"/>
  <c r="AK53" i="1"/>
  <c r="AL53" i="1"/>
  <c r="AQ53" i="1"/>
  <c r="AR53" i="1"/>
  <c r="AS53" i="1"/>
  <c r="AT53" i="1"/>
  <c r="AU53" i="1"/>
  <c r="AV53" i="1"/>
  <c r="AW53" i="1"/>
  <c r="AX53" i="1"/>
  <c r="X53" i="1"/>
  <c r="BG53" i="1"/>
  <c r="T53" i="1"/>
  <c r="BF53" i="1"/>
  <c r="Q53" i="1"/>
  <c r="R53" i="1" s="1"/>
  <c r="U53" i="1"/>
  <c r="BE53" i="1"/>
  <c r="I53" i="1"/>
  <c r="G54" i="19" s="1"/>
  <c r="W53" i="1"/>
  <c r="BC53" i="1"/>
  <c r="BD53" i="1"/>
  <c r="BB53" i="1"/>
  <c r="AZ53" i="1"/>
  <c r="M61" i="28" l="1"/>
  <c r="AN53" i="1"/>
  <c r="AO53" i="1"/>
  <c r="BA53" i="1"/>
  <c r="G60" i="28"/>
  <c r="G56" i="21"/>
  <c r="V53" i="1"/>
  <c r="E55" i="23"/>
  <c r="G56" i="22"/>
  <c r="H55" i="21"/>
  <c r="D54" i="23"/>
  <c r="D55" i="22"/>
  <c r="I55" i="21"/>
  <c r="E55" i="22"/>
  <c r="H60" i="28"/>
  <c r="J60" i="28"/>
  <c r="B55" i="22"/>
  <c r="H55" i="22"/>
  <c r="K60" i="28"/>
  <c r="D60" i="28"/>
  <c r="M60" i="28" s="1"/>
  <c r="F60" i="28"/>
  <c r="E60" i="28"/>
  <c r="I54" i="23"/>
  <c r="K55" i="22"/>
  <c r="E54" i="23"/>
  <c r="G55" i="22"/>
  <c r="B55" i="21"/>
  <c r="J55" i="22"/>
  <c r="J55" i="21"/>
  <c r="F55" i="22"/>
  <c r="F55" i="21"/>
  <c r="H54" i="23"/>
  <c r="G55" i="21"/>
  <c r="G54" i="23"/>
  <c r="K55" i="21"/>
  <c r="E55" i="21"/>
  <c r="F54" i="23"/>
  <c r="K54" i="23"/>
  <c r="B54" i="23"/>
  <c r="J54" i="23"/>
  <c r="B53" i="19"/>
  <c r="D53" i="19"/>
  <c r="E53" i="19"/>
  <c r="F53" i="19"/>
  <c r="H53" i="19"/>
  <c r="H59" i="28" s="1"/>
  <c r="J53" i="19"/>
  <c r="J59" i="28" s="1"/>
  <c r="K53" i="19"/>
  <c r="L53" i="19"/>
  <c r="L59" i="28" s="1"/>
  <c r="AQ52" i="1"/>
  <c r="AR52" i="1"/>
  <c r="AS52" i="1"/>
  <c r="AT52" i="1"/>
  <c r="AU52" i="1"/>
  <c r="AV52" i="1"/>
  <c r="AW52" i="1"/>
  <c r="AX52" i="1"/>
  <c r="AE52" i="1"/>
  <c r="AF52" i="1"/>
  <c r="AG52" i="1"/>
  <c r="AH52" i="1"/>
  <c r="AI52" i="1"/>
  <c r="AJ52" i="1"/>
  <c r="AK52" i="1"/>
  <c r="AL52" i="1"/>
  <c r="Q52" i="1"/>
  <c r="R52" i="1" s="1"/>
  <c r="U52" i="1"/>
  <c r="BE52" i="1"/>
  <c r="I52" i="1"/>
  <c r="V52" i="1" s="1"/>
  <c r="W52" i="1"/>
  <c r="BC52" i="1"/>
  <c r="BD52" i="1"/>
  <c r="BB52" i="1"/>
  <c r="X52" i="1"/>
  <c r="BG52" i="1"/>
  <c r="T52" i="1"/>
  <c r="BF52" i="1"/>
  <c r="AZ52" i="1"/>
  <c r="AN52" i="1" l="1"/>
  <c r="BA52" i="1"/>
  <c r="G53" i="19"/>
  <c r="G59" i="28" s="1"/>
  <c r="AO52" i="1"/>
  <c r="B54" i="22"/>
  <c r="J54" i="21"/>
  <c r="I54" i="22"/>
  <c r="E54" i="22"/>
  <c r="E59" i="28"/>
  <c r="B59" i="28"/>
  <c r="D59" i="28"/>
  <c r="K59" i="28"/>
  <c r="F54" i="22"/>
  <c r="F59" i="28"/>
  <c r="I54" i="21"/>
  <c r="F54" i="21"/>
  <c r="J53" i="23"/>
  <c r="K54" i="21"/>
  <c r="J54" i="22"/>
  <c r="B54" i="21"/>
  <c r="F53" i="23"/>
  <c r="H54" i="22"/>
  <c r="H54" i="21"/>
  <c r="B53" i="23"/>
  <c r="D54" i="22"/>
  <c r="D54" i="21"/>
  <c r="K54" i="22"/>
  <c r="E54" i="21"/>
  <c r="I53" i="23"/>
  <c r="H53" i="23"/>
  <c r="D53" i="23"/>
  <c r="K53" i="23"/>
  <c r="G53" i="23"/>
  <c r="B52" i="19"/>
  <c r="B53" i="22" s="1"/>
  <c r="D52" i="19"/>
  <c r="D53" i="21" s="1"/>
  <c r="E52" i="19"/>
  <c r="E58" i="28" s="1"/>
  <c r="F52" i="19"/>
  <c r="F58" i="28" s="1"/>
  <c r="H52" i="19"/>
  <c r="H53" i="21" s="1"/>
  <c r="J52" i="19"/>
  <c r="J58" i="28" s="1"/>
  <c r="J65" i="28" s="1"/>
  <c r="K52" i="19"/>
  <c r="K58" i="28" s="1"/>
  <c r="L52" i="19"/>
  <c r="K53" i="21" s="1"/>
  <c r="AE51" i="1"/>
  <c r="AF51" i="1"/>
  <c r="AO51" i="1" s="1"/>
  <c r="AG51" i="1"/>
  <c r="AH51" i="1"/>
  <c r="AI51" i="1"/>
  <c r="AJ51" i="1"/>
  <c r="AK51" i="1"/>
  <c r="AL51" i="1"/>
  <c r="AQ51" i="1"/>
  <c r="AR51" i="1"/>
  <c r="AS51" i="1"/>
  <c r="AT51" i="1"/>
  <c r="AU51" i="1"/>
  <c r="AV51" i="1"/>
  <c r="AW51" i="1"/>
  <c r="AX51" i="1"/>
  <c r="X51" i="1"/>
  <c r="BG51" i="1"/>
  <c r="T51" i="1"/>
  <c r="BF51" i="1"/>
  <c r="Q51" i="1"/>
  <c r="R51" i="1" s="1"/>
  <c r="U51" i="1"/>
  <c r="BE51" i="1"/>
  <c r="I51" i="1"/>
  <c r="G52" i="19" s="1"/>
  <c r="W51" i="1"/>
  <c r="BC51" i="1"/>
  <c r="BD51" i="1"/>
  <c r="BB51" i="1"/>
  <c r="AZ51" i="1"/>
  <c r="M59" i="28" l="1"/>
  <c r="V51" i="1"/>
  <c r="AN51" i="1"/>
  <c r="G54" i="21"/>
  <c r="G54" i="22"/>
  <c r="G53" i="21"/>
  <c r="F65" i="28"/>
  <c r="E53" i="23"/>
  <c r="BA51" i="1"/>
  <c r="K65" i="28"/>
  <c r="E65" i="28"/>
  <c r="D58" i="28"/>
  <c r="B58" i="28"/>
  <c r="B65" i="28" s="1"/>
  <c r="B53" i="21"/>
  <c r="G58" i="28"/>
  <c r="G65" i="28" s="1"/>
  <c r="L58" i="28"/>
  <c r="L65" i="28" s="1"/>
  <c r="H58" i="28"/>
  <c r="H65" i="28" s="1"/>
  <c r="G53" i="22"/>
  <c r="F52" i="23"/>
  <c r="D53" i="22"/>
  <c r="K53" i="22"/>
  <c r="H53" i="22"/>
  <c r="H52" i="23"/>
  <c r="J53" i="22"/>
  <c r="D52" i="23"/>
  <c r="F53" i="22"/>
  <c r="J53" i="21"/>
  <c r="G52" i="23"/>
  <c r="I53" i="22"/>
  <c r="I53" i="21"/>
  <c r="E53" i="22"/>
  <c r="E53" i="21"/>
  <c r="K52" i="23"/>
  <c r="F53" i="21"/>
  <c r="J52" i="23"/>
  <c r="I52" i="23"/>
  <c r="E52" i="23"/>
  <c r="B52" i="23"/>
  <c r="B51" i="19"/>
  <c r="B52" i="21" s="1"/>
  <c r="D51" i="19"/>
  <c r="E51" i="19"/>
  <c r="E52" i="21" s="1"/>
  <c r="F51" i="19"/>
  <c r="H51" i="19"/>
  <c r="M55" i="23" s="1"/>
  <c r="J51" i="19"/>
  <c r="I52" i="22" s="1"/>
  <c r="K51" i="19"/>
  <c r="J52" i="22" s="1"/>
  <c r="L51" i="19"/>
  <c r="AE50" i="1"/>
  <c r="AF50" i="1"/>
  <c r="AO50" i="1" s="1"/>
  <c r="AG50" i="1"/>
  <c r="AH50" i="1"/>
  <c r="AI50" i="1"/>
  <c r="AJ50" i="1"/>
  <c r="AK50" i="1"/>
  <c r="AL50" i="1"/>
  <c r="AQ50" i="1"/>
  <c r="AR50" i="1"/>
  <c r="AS50" i="1"/>
  <c r="AT50" i="1"/>
  <c r="AU50" i="1"/>
  <c r="AV50" i="1"/>
  <c r="AW50" i="1"/>
  <c r="AX50" i="1"/>
  <c r="X50" i="1"/>
  <c r="BG50" i="1"/>
  <c r="T50" i="1"/>
  <c r="BF50" i="1"/>
  <c r="Q50" i="1"/>
  <c r="R50" i="1" s="1"/>
  <c r="U50" i="1"/>
  <c r="BE50" i="1"/>
  <c r="I50" i="1"/>
  <c r="V50" i="1" s="1"/>
  <c r="W50" i="1"/>
  <c r="BC50" i="1"/>
  <c r="BD50" i="1"/>
  <c r="BB50" i="1"/>
  <c r="AZ50" i="1"/>
  <c r="B50" i="19"/>
  <c r="D50" i="19"/>
  <c r="E50" i="19"/>
  <c r="F50" i="19"/>
  <c r="L54" i="23" s="1"/>
  <c r="H50" i="19"/>
  <c r="M54" i="23" s="1"/>
  <c r="J50" i="19"/>
  <c r="K50" i="19"/>
  <c r="L50" i="19"/>
  <c r="AE49" i="1"/>
  <c r="AF49" i="1"/>
  <c r="AG49" i="1"/>
  <c r="AH49" i="1"/>
  <c r="AI49" i="1"/>
  <c r="AJ49" i="1"/>
  <c r="AK49" i="1"/>
  <c r="AL49" i="1"/>
  <c r="AQ49" i="1"/>
  <c r="AR49" i="1"/>
  <c r="AS49" i="1"/>
  <c r="AT49" i="1"/>
  <c r="AU49" i="1"/>
  <c r="AV49" i="1"/>
  <c r="AW49" i="1"/>
  <c r="AX49" i="1"/>
  <c r="X49" i="1"/>
  <c r="BG49" i="1"/>
  <c r="T49" i="1"/>
  <c r="BF49" i="1"/>
  <c r="Q49" i="1"/>
  <c r="R49" i="1" s="1"/>
  <c r="U49" i="1"/>
  <c r="BE49" i="1"/>
  <c r="I49" i="1"/>
  <c r="G50" i="19" s="1"/>
  <c r="W49" i="1"/>
  <c r="BC49" i="1"/>
  <c r="BD49" i="1"/>
  <c r="BB49" i="1"/>
  <c r="AZ49" i="1"/>
  <c r="D65" i="28" l="1"/>
  <c r="M65" i="28" s="1"/>
  <c r="M58" i="28"/>
  <c r="G51" i="19"/>
  <c r="G55" i="28" s="1"/>
  <c r="BA49" i="1"/>
  <c r="AN49" i="1"/>
  <c r="BA50" i="1"/>
  <c r="AO49" i="1"/>
  <c r="AN50" i="1"/>
  <c r="V49" i="1"/>
  <c r="F56" i="28"/>
  <c r="L55" i="23"/>
  <c r="F52" i="21"/>
  <c r="F52" i="22"/>
  <c r="K56" i="28"/>
  <c r="E52" i="22"/>
  <c r="D55" i="28"/>
  <c r="F51" i="23"/>
  <c r="H55" i="28"/>
  <c r="H51" i="23"/>
  <c r="D52" i="22"/>
  <c r="I51" i="23"/>
  <c r="L55" i="28"/>
  <c r="L56" i="28"/>
  <c r="K52" i="22"/>
  <c r="B51" i="23"/>
  <c r="B55" i="28"/>
  <c r="B56" i="28"/>
  <c r="B52" i="22"/>
  <c r="G51" i="23"/>
  <c r="H52" i="22"/>
  <c r="I51" i="22"/>
  <c r="J51" i="22"/>
  <c r="K55" i="28"/>
  <c r="F51" i="22"/>
  <c r="F55" i="28"/>
  <c r="H51" i="21"/>
  <c r="D51" i="23"/>
  <c r="K52" i="21"/>
  <c r="D52" i="21"/>
  <c r="J52" i="21"/>
  <c r="D56" i="28"/>
  <c r="H51" i="22"/>
  <c r="D51" i="22"/>
  <c r="I51" i="21"/>
  <c r="J55" i="28"/>
  <c r="E51" i="21"/>
  <c r="E55" i="28"/>
  <c r="D51" i="21"/>
  <c r="J56" i="28"/>
  <c r="H52" i="21"/>
  <c r="I52" i="21"/>
  <c r="E56" i="28"/>
  <c r="H56" i="28"/>
  <c r="J51" i="21"/>
  <c r="F51" i="21"/>
  <c r="K51" i="22"/>
  <c r="B51" i="22"/>
  <c r="J51" i="23"/>
  <c r="E51" i="22"/>
  <c r="K51" i="21"/>
  <c r="B51" i="21"/>
  <c r="K51" i="23"/>
  <c r="I50" i="23"/>
  <c r="E50" i="23"/>
  <c r="H50" i="23"/>
  <c r="D50" i="23"/>
  <c r="K50" i="23"/>
  <c r="G50" i="23"/>
  <c r="B50" i="23"/>
  <c r="J50" i="23"/>
  <c r="F50" i="23"/>
  <c r="B49" i="19"/>
  <c r="D49" i="19"/>
  <c r="E49" i="19"/>
  <c r="E54" i="28" s="1"/>
  <c r="F49" i="19"/>
  <c r="L53" i="23" s="1"/>
  <c r="H49" i="19"/>
  <c r="M53" i="23" s="1"/>
  <c r="J49" i="19"/>
  <c r="K49" i="19"/>
  <c r="K54" i="28" s="1"/>
  <c r="L49" i="19"/>
  <c r="AE48" i="1"/>
  <c r="AF48" i="1"/>
  <c r="AG48" i="1"/>
  <c r="AH48" i="1"/>
  <c r="AI48" i="1"/>
  <c r="AJ48" i="1"/>
  <c r="AK48" i="1"/>
  <c r="AL48" i="1"/>
  <c r="AQ48" i="1"/>
  <c r="AR48" i="1"/>
  <c r="AS48" i="1"/>
  <c r="AT48" i="1"/>
  <c r="AU48" i="1"/>
  <c r="AV48" i="1"/>
  <c r="AW48" i="1"/>
  <c r="AX48" i="1"/>
  <c r="X48" i="1"/>
  <c r="BG48" i="1"/>
  <c r="T48" i="1"/>
  <c r="BF48" i="1"/>
  <c r="Q48" i="1"/>
  <c r="R48" i="1" s="1"/>
  <c r="U48" i="1"/>
  <c r="BE48" i="1"/>
  <c r="I48" i="1"/>
  <c r="V48" i="1" s="1"/>
  <c r="W48" i="1"/>
  <c r="BC48" i="1"/>
  <c r="BD48" i="1"/>
  <c r="BB48" i="1"/>
  <c r="AZ48" i="1"/>
  <c r="G51" i="22" l="1"/>
  <c r="M55" i="28"/>
  <c r="M56" i="28"/>
  <c r="E51" i="23"/>
  <c r="G51" i="21"/>
  <c r="G52" i="22"/>
  <c r="G52" i="21"/>
  <c r="G56" i="28"/>
  <c r="AN48" i="1"/>
  <c r="AO48" i="1"/>
  <c r="BA48" i="1"/>
  <c r="G49" i="19"/>
  <c r="E49" i="23" s="1"/>
  <c r="H54" i="28"/>
  <c r="F50" i="21"/>
  <c r="K49" i="23"/>
  <c r="J50" i="22"/>
  <c r="I50" i="21"/>
  <c r="E50" i="21"/>
  <c r="J54" i="28"/>
  <c r="H50" i="22"/>
  <c r="D50" i="22"/>
  <c r="D54" i="28"/>
  <c r="F54" i="28"/>
  <c r="L54" i="28"/>
  <c r="B54" i="28"/>
  <c r="I50" i="22"/>
  <c r="D50" i="21"/>
  <c r="H49" i="23"/>
  <c r="D49" i="23"/>
  <c r="J50" i="21"/>
  <c r="F50" i="22"/>
  <c r="E50" i="22"/>
  <c r="I49" i="23"/>
  <c r="K50" i="22"/>
  <c r="K50" i="21"/>
  <c r="B50" i="22"/>
  <c r="B50" i="21"/>
  <c r="H50" i="21"/>
  <c r="J49" i="23"/>
  <c r="F49" i="23"/>
  <c r="G49" i="23"/>
  <c r="B49" i="23"/>
  <c r="B48" i="19"/>
  <c r="B53" i="28" s="1"/>
  <c r="D48" i="19"/>
  <c r="D53" i="28" s="1"/>
  <c r="E48" i="19"/>
  <c r="E53" i="28" s="1"/>
  <c r="F48" i="19"/>
  <c r="L52" i="23" s="1"/>
  <c r="H48" i="19"/>
  <c r="J48" i="19"/>
  <c r="K48" i="19"/>
  <c r="L48" i="19"/>
  <c r="AQ47" i="1"/>
  <c r="AR47" i="1"/>
  <c r="AS47" i="1"/>
  <c r="AT47" i="1"/>
  <c r="AU47" i="1"/>
  <c r="AV47" i="1"/>
  <c r="AW47" i="1"/>
  <c r="AX47" i="1"/>
  <c r="AE47" i="1"/>
  <c r="AF47" i="1"/>
  <c r="AG47" i="1"/>
  <c r="AH47" i="1"/>
  <c r="AI47" i="1"/>
  <c r="AJ47" i="1"/>
  <c r="AK47" i="1"/>
  <c r="AL47" i="1"/>
  <c r="X47" i="1"/>
  <c r="BG47" i="1"/>
  <c r="T47" i="1"/>
  <c r="BF47" i="1"/>
  <c r="Q47" i="1"/>
  <c r="R47" i="1" s="1"/>
  <c r="U47" i="1"/>
  <c r="BE47" i="1"/>
  <c r="I47" i="1"/>
  <c r="G48" i="19" s="1"/>
  <c r="W47" i="1"/>
  <c r="BC47" i="1"/>
  <c r="BD47" i="1"/>
  <c r="BB47" i="1"/>
  <c r="AZ47" i="1"/>
  <c r="M53" i="28" l="1"/>
  <c r="M54" i="28"/>
  <c r="BA47" i="1"/>
  <c r="AN47" i="1"/>
  <c r="V47" i="1"/>
  <c r="AO47" i="1"/>
  <c r="G50" i="22"/>
  <c r="G54" i="28"/>
  <c r="G50" i="21"/>
  <c r="G49" i="21"/>
  <c r="H49" i="22"/>
  <c r="B48" i="23"/>
  <c r="F49" i="22"/>
  <c r="K49" i="22"/>
  <c r="B49" i="21"/>
  <c r="G53" i="28"/>
  <c r="K53" i="28"/>
  <c r="L53" i="28"/>
  <c r="F53" i="28"/>
  <c r="I49" i="21"/>
  <c r="E49" i="21"/>
  <c r="F49" i="21"/>
  <c r="H53" i="28"/>
  <c r="M52" i="23"/>
  <c r="J53" i="28"/>
  <c r="H49" i="21"/>
  <c r="H48" i="23"/>
  <c r="D48" i="23"/>
  <c r="J49" i="22"/>
  <c r="J49" i="21"/>
  <c r="E49" i="22"/>
  <c r="D49" i="22"/>
  <c r="D49" i="21"/>
  <c r="K48" i="23"/>
  <c r="K49" i="21"/>
  <c r="G48" i="23"/>
  <c r="G49" i="22"/>
  <c r="B49" i="22"/>
  <c r="I49" i="22"/>
  <c r="J48" i="23"/>
  <c r="F48" i="23"/>
  <c r="I48" i="23"/>
  <c r="E48" i="23"/>
  <c r="B47" i="19"/>
  <c r="B52" i="28" s="1"/>
  <c r="D47" i="19"/>
  <c r="E47" i="19"/>
  <c r="F47" i="19"/>
  <c r="H47" i="19"/>
  <c r="H52" i="28" s="1"/>
  <c r="J47" i="19"/>
  <c r="K47" i="19"/>
  <c r="L47" i="19"/>
  <c r="AQ46" i="1"/>
  <c r="AR46" i="1"/>
  <c r="AS46" i="1"/>
  <c r="AT46" i="1"/>
  <c r="AU46" i="1"/>
  <c r="AV46" i="1"/>
  <c r="AW46" i="1"/>
  <c r="AX46" i="1"/>
  <c r="AE46" i="1"/>
  <c r="AF46" i="1"/>
  <c r="AG46" i="1"/>
  <c r="AH46" i="1"/>
  <c r="AI46" i="1"/>
  <c r="AJ46" i="1"/>
  <c r="AK46" i="1"/>
  <c r="AL46" i="1"/>
  <c r="Q46" i="1"/>
  <c r="R46" i="1" s="1"/>
  <c r="U46" i="1"/>
  <c r="BE46" i="1"/>
  <c r="I46" i="1"/>
  <c r="G47" i="19" s="1"/>
  <c r="G52" i="28" s="1"/>
  <c r="W46" i="1"/>
  <c r="BC46" i="1"/>
  <c r="BD46" i="1"/>
  <c r="BB46" i="1"/>
  <c r="X46" i="1"/>
  <c r="BG46" i="1"/>
  <c r="T46" i="1"/>
  <c r="BF46" i="1"/>
  <c r="AZ46" i="1"/>
  <c r="BA46" i="1" l="1"/>
  <c r="AO46" i="1"/>
  <c r="AN46" i="1"/>
  <c r="V46" i="1"/>
  <c r="G48" i="21"/>
  <c r="J48" i="21"/>
  <c r="I48" i="21"/>
  <c r="E48" i="22"/>
  <c r="J52" i="28"/>
  <c r="D48" i="22"/>
  <c r="F52" i="28"/>
  <c r="D52" i="28"/>
  <c r="M52" i="28" s="1"/>
  <c r="K48" i="21"/>
  <c r="G48" i="22"/>
  <c r="B48" i="21"/>
  <c r="E52" i="28"/>
  <c r="K52" i="28"/>
  <c r="L52" i="28"/>
  <c r="H48" i="21"/>
  <c r="M51" i="23"/>
  <c r="B48" i="22"/>
  <c r="F48" i="22"/>
  <c r="L51" i="23"/>
  <c r="K47" i="23"/>
  <c r="G47" i="23"/>
  <c r="E48" i="21"/>
  <c r="F47" i="23"/>
  <c r="I48" i="22"/>
  <c r="H48" i="22"/>
  <c r="B47" i="23"/>
  <c r="D48" i="21"/>
  <c r="K48" i="22"/>
  <c r="H47" i="23"/>
  <c r="D47" i="23"/>
  <c r="J48" i="22"/>
  <c r="F48" i="21"/>
  <c r="J47" i="23"/>
  <c r="I47" i="23"/>
  <c r="E47" i="23"/>
  <c r="B46" i="19"/>
  <c r="B51" i="28" s="1"/>
  <c r="D46" i="19"/>
  <c r="D51" i="28" s="1"/>
  <c r="E46" i="19"/>
  <c r="F46" i="19"/>
  <c r="F51" i="28" s="1"/>
  <c r="H46" i="19"/>
  <c r="J46" i="19"/>
  <c r="K46" i="19"/>
  <c r="L46" i="19"/>
  <c r="L51" i="28" s="1"/>
  <c r="AE45" i="1"/>
  <c r="AF45" i="1"/>
  <c r="AG45" i="1"/>
  <c r="AH45" i="1"/>
  <c r="AI45" i="1"/>
  <c r="AJ45" i="1"/>
  <c r="AK45" i="1"/>
  <c r="AL45" i="1"/>
  <c r="AQ45" i="1"/>
  <c r="AR45" i="1"/>
  <c r="AS45" i="1"/>
  <c r="AT45" i="1"/>
  <c r="AU45" i="1"/>
  <c r="AV45" i="1"/>
  <c r="AW45" i="1"/>
  <c r="AX45" i="1"/>
  <c r="X45" i="1"/>
  <c r="BG45" i="1"/>
  <c r="T45" i="1"/>
  <c r="BF45" i="1"/>
  <c r="Q45" i="1"/>
  <c r="R45" i="1" s="1"/>
  <c r="U45" i="1"/>
  <c r="BE45" i="1"/>
  <c r="I45" i="1"/>
  <c r="G46" i="19" s="1"/>
  <c r="W45" i="1"/>
  <c r="BC45" i="1"/>
  <c r="BD45" i="1"/>
  <c r="BB45" i="1"/>
  <c r="AZ45" i="1"/>
  <c r="I44" i="1"/>
  <c r="V44" i="1" s="1"/>
  <c r="Q44" i="1"/>
  <c r="R44" i="1" s="1"/>
  <c r="T44" i="1"/>
  <c r="U44" i="1"/>
  <c r="W44" i="1"/>
  <c r="X44" i="1"/>
  <c r="AE44" i="1"/>
  <c r="AF44" i="1"/>
  <c r="AO44" i="1" s="1"/>
  <c r="AG44" i="1"/>
  <c r="AH44" i="1"/>
  <c r="AI44" i="1"/>
  <c r="AJ44" i="1"/>
  <c r="AK44" i="1"/>
  <c r="AL44" i="1"/>
  <c r="B45" i="19"/>
  <c r="D45" i="19"/>
  <c r="E45" i="19"/>
  <c r="F45" i="19"/>
  <c r="L49" i="23" s="1"/>
  <c r="H45" i="19"/>
  <c r="M49" i="23" s="1"/>
  <c r="J45" i="19"/>
  <c r="K45" i="19"/>
  <c r="L45" i="19"/>
  <c r="AQ44" i="1"/>
  <c r="AR44" i="1"/>
  <c r="AS44" i="1"/>
  <c r="AT44" i="1"/>
  <c r="AU44" i="1"/>
  <c r="AV44" i="1"/>
  <c r="AW44" i="1"/>
  <c r="AX44" i="1"/>
  <c r="BE44" i="1"/>
  <c r="BC44" i="1"/>
  <c r="BD44" i="1"/>
  <c r="BB44" i="1"/>
  <c r="BG44" i="1"/>
  <c r="BF44" i="1"/>
  <c r="AZ44" i="1"/>
  <c r="B24" i="28"/>
  <c r="D24" i="28"/>
  <c r="E24" i="28"/>
  <c r="F24" i="28"/>
  <c r="H24" i="28"/>
  <c r="J24" i="28"/>
  <c r="K24" i="28"/>
  <c r="L24" i="28"/>
  <c r="B19" i="21"/>
  <c r="L31" i="28"/>
  <c r="K31" i="28"/>
  <c r="J31" i="28"/>
  <c r="H31" i="28"/>
  <c r="F31" i="28"/>
  <c r="E31" i="28"/>
  <c r="D31" i="28"/>
  <c r="B31" i="28"/>
  <c r="L30" i="28"/>
  <c r="K30" i="28"/>
  <c r="J30" i="28"/>
  <c r="H30" i="28"/>
  <c r="G30" i="28"/>
  <c r="F30" i="28"/>
  <c r="E30" i="28"/>
  <c r="D30" i="28"/>
  <c r="B30" i="28"/>
  <c r="L29" i="28"/>
  <c r="K29" i="28"/>
  <c r="J29" i="28"/>
  <c r="H29" i="28"/>
  <c r="F29" i="28"/>
  <c r="E29" i="28"/>
  <c r="D29" i="28"/>
  <c r="B29" i="28"/>
  <c r="L28" i="28"/>
  <c r="K28" i="28"/>
  <c r="J28" i="28"/>
  <c r="H28" i="28"/>
  <c r="F28" i="28"/>
  <c r="E28" i="28"/>
  <c r="D28" i="28"/>
  <c r="B28" i="28"/>
  <c r="L27" i="28"/>
  <c r="K27" i="28"/>
  <c r="J27" i="28"/>
  <c r="H27" i="28"/>
  <c r="F27" i="28"/>
  <c r="E27" i="28"/>
  <c r="D27" i="28"/>
  <c r="B27" i="28"/>
  <c r="L26" i="28"/>
  <c r="K26" i="28"/>
  <c r="J26" i="28"/>
  <c r="H26" i="28"/>
  <c r="F26" i="28"/>
  <c r="E26" i="28"/>
  <c r="D26" i="28"/>
  <c r="B26" i="28"/>
  <c r="L23" i="28"/>
  <c r="K23" i="28"/>
  <c r="J23" i="28"/>
  <c r="H23" i="28"/>
  <c r="F23" i="28"/>
  <c r="E23" i="28"/>
  <c r="D23" i="28"/>
  <c r="B23" i="28"/>
  <c r="L22" i="28"/>
  <c r="K22" i="28"/>
  <c r="J22" i="28"/>
  <c r="H22" i="28"/>
  <c r="F22" i="28"/>
  <c r="E22" i="28"/>
  <c r="D22" i="28"/>
  <c r="B22" i="28"/>
  <c r="L21" i="28"/>
  <c r="K21" i="28"/>
  <c r="J21" i="28"/>
  <c r="H21" i="28"/>
  <c r="F21" i="28"/>
  <c r="E21" i="28"/>
  <c r="D21" i="28"/>
  <c r="B21" i="28"/>
  <c r="L20" i="28"/>
  <c r="K20" i="28"/>
  <c r="J20" i="28"/>
  <c r="H20" i="28"/>
  <c r="F20" i="28"/>
  <c r="E20" i="28"/>
  <c r="D20" i="28"/>
  <c r="B20" i="28"/>
  <c r="L19" i="28"/>
  <c r="K19" i="28"/>
  <c r="J19" i="28"/>
  <c r="H19" i="28"/>
  <c r="F19" i="28"/>
  <c r="E19" i="28"/>
  <c r="D19" i="28"/>
  <c r="B19" i="28"/>
  <c r="L18" i="28"/>
  <c r="K18" i="28"/>
  <c r="J18" i="28"/>
  <c r="H18" i="28"/>
  <c r="F18" i="28"/>
  <c r="E18" i="28"/>
  <c r="D18" i="28"/>
  <c r="B18" i="28"/>
  <c r="L17" i="28"/>
  <c r="K17" i="28"/>
  <c r="J17" i="28"/>
  <c r="H17" i="28"/>
  <c r="F17" i="28"/>
  <c r="E17" i="28"/>
  <c r="D17" i="28"/>
  <c r="B17" i="28"/>
  <c r="L16" i="28"/>
  <c r="K16" i="28"/>
  <c r="J16" i="28"/>
  <c r="H16" i="28"/>
  <c r="F16" i="28"/>
  <c r="E16" i="28"/>
  <c r="D16" i="28"/>
  <c r="B16" i="28"/>
  <c r="M31" i="28" l="1"/>
  <c r="M26" i="28"/>
  <c r="M27" i="28"/>
  <c r="M28" i="28"/>
  <c r="M29" i="28"/>
  <c r="M30" i="28"/>
  <c r="M51" i="28"/>
  <c r="J25" i="28"/>
  <c r="G45" i="19"/>
  <c r="G50" i="28" s="1"/>
  <c r="V45" i="1"/>
  <c r="AN45" i="1"/>
  <c r="E25" i="28"/>
  <c r="F25" i="28"/>
  <c r="K25" i="28"/>
  <c r="B25" i="28"/>
  <c r="L25" i="28"/>
  <c r="D25" i="28"/>
  <c r="H25" i="28"/>
  <c r="AO45" i="1"/>
  <c r="BA45" i="1"/>
  <c r="J50" i="28"/>
  <c r="E50" i="28"/>
  <c r="E51" i="28"/>
  <c r="J47" i="21"/>
  <c r="K50" i="28"/>
  <c r="B45" i="23"/>
  <c r="L50" i="28"/>
  <c r="L57" i="28" s="1"/>
  <c r="B50" i="28"/>
  <c r="B57" i="28" s="1"/>
  <c r="L50" i="23"/>
  <c r="F50" i="28"/>
  <c r="F57" i="28" s="1"/>
  <c r="K51" i="28"/>
  <c r="H50" i="28"/>
  <c r="D47" i="22"/>
  <c r="D50" i="28"/>
  <c r="G51" i="28"/>
  <c r="H51" i="28"/>
  <c r="J51" i="28"/>
  <c r="H47" i="22"/>
  <c r="M50" i="23"/>
  <c r="F47" i="22"/>
  <c r="G46" i="23"/>
  <c r="E46" i="22"/>
  <c r="E47" i="21"/>
  <c r="I47" i="22"/>
  <c r="I47" i="21"/>
  <c r="D47" i="21"/>
  <c r="K46" i="23"/>
  <c r="K47" i="22"/>
  <c r="K47" i="21"/>
  <c r="G47" i="22"/>
  <c r="G47" i="21"/>
  <c r="B46" i="21"/>
  <c r="B47" i="22"/>
  <c r="B47" i="21"/>
  <c r="H47" i="21"/>
  <c r="H46" i="23"/>
  <c r="D46" i="23"/>
  <c r="J46" i="22"/>
  <c r="J47" i="22"/>
  <c r="F47" i="21"/>
  <c r="E47" i="22"/>
  <c r="F46" i="21"/>
  <c r="F46" i="22"/>
  <c r="J46" i="21"/>
  <c r="G45" i="23"/>
  <c r="H46" i="22"/>
  <c r="B46" i="23"/>
  <c r="K46" i="22"/>
  <c r="B46" i="22"/>
  <c r="J46" i="23"/>
  <c r="F46" i="23"/>
  <c r="E46" i="21"/>
  <c r="I46" i="23"/>
  <c r="H46" i="21"/>
  <c r="D46" i="21"/>
  <c r="I46" i="22"/>
  <c r="I46" i="21"/>
  <c r="E46" i="23"/>
  <c r="K46" i="21"/>
  <c r="D46" i="22"/>
  <c r="K45" i="23"/>
  <c r="J45" i="23"/>
  <c r="H45" i="23"/>
  <c r="D45" i="23"/>
  <c r="F45" i="23"/>
  <c r="I45" i="23"/>
  <c r="AN44" i="1"/>
  <c r="BA44" i="1"/>
  <c r="B44" i="19"/>
  <c r="D44" i="19"/>
  <c r="D45" i="21" s="1"/>
  <c r="E44" i="19"/>
  <c r="E45" i="21" s="1"/>
  <c r="F44" i="19"/>
  <c r="L48" i="23" s="1"/>
  <c r="H44" i="19"/>
  <c r="J44" i="19"/>
  <c r="I45" i="21" s="1"/>
  <c r="K44" i="19"/>
  <c r="J45" i="21" s="1"/>
  <c r="L44" i="19"/>
  <c r="AQ43" i="1"/>
  <c r="AR43" i="1"/>
  <c r="AS43" i="1"/>
  <c r="AT43" i="1"/>
  <c r="AU43" i="1"/>
  <c r="AV43" i="1"/>
  <c r="AW43" i="1"/>
  <c r="AX43" i="1"/>
  <c r="AE43" i="1"/>
  <c r="AF43" i="1"/>
  <c r="AG43" i="1"/>
  <c r="AH43" i="1"/>
  <c r="AI43" i="1"/>
  <c r="AJ43" i="1"/>
  <c r="AK43" i="1"/>
  <c r="AL43" i="1"/>
  <c r="X43" i="1"/>
  <c r="BG43" i="1"/>
  <c r="T43" i="1"/>
  <c r="BF43" i="1"/>
  <c r="Q43" i="1"/>
  <c r="R43" i="1" s="1"/>
  <c r="U43" i="1"/>
  <c r="BE43" i="1"/>
  <c r="I43" i="1"/>
  <c r="V43" i="1" s="1"/>
  <c r="W43" i="1"/>
  <c r="BC43" i="1"/>
  <c r="BD43" i="1"/>
  <c r="BB43" i="1"/>
  <c r="AZ43" i="1"/>
  <c r="M25" i="28" l="1"/>
  <c r="G46" i="22"/>
  <c r="G46" i="21"/>
  <c r="M50" i="28"/>
  <c r="E45" i="23"/>
  <c r="G44" i="19"/>
  <c r="G48" i="28" s="1"/>
  <c r="AN43" i="1"/>
  <c r="BA43" i="1"/>
  <c r="AO43" i="1"/>
  <c r="D57" i="28"/>
  <c r="M57" i="28" s="1"/>
  <c r="E57" i="28"/>
  <c r="J57" i="28"/>
  <c r="K57" i="28"/>
  <c r="H57" i="28"/>
  <c r="G57" i="28"/>
  <c r="I45" i="22"/>
  <c r="H45" i="21"/>
  <c r="M48" i="23"/>
  <c r="E48" i="28"/>
  <c r="J48" i="28"/>
  <c r="E45" i="22"/>
  <c r="H45" i="22"/>
  <c r="D45" i="22"/>
  <c r="K45" i="22"/>
  <c r="L48" i="28"/>
  <c r="B45" i="22"/>
  <c r="B48" i="28"/>
  <c r="K45" i="21"/>
  <c r="D48" i="28"/>
  <c r="J45" i="22"/>
  <c r="K48" i="28"/>
  <c r="F48" i="28"/>
  <c r="F45" i="22"/>
  <c r="F45" i="21"/>
  <c r="H48" i="28"/>
  <c r="B45" i="21"/>
  <c r="K44" i="23"/>
  <c r="H44" i="23"/>
  <c r="B44" i="23"/>
  <c r="D44" i="23"/>
  <c r="G44" i="23"/>
  <c r="F44" i="23"/>
  <c r="J44" i="23"/>
  <c r="I44" i="23"/>
  <c r="B43" i="19"/>
  <c r="B44" i="22" s="1"/>
  <c r="D43" i="19"/>
  <c r="E43" i="19"/>
  <c r="E47" i="28" s="1"/>
  <c r="F43" i="19"/>
  <c r="F44" i="22" s="1"/>
  <c r="H43" i="19"/>
  <c r="M47" i="23" s="1"/>
  <c r="J43" i="19"/>
  <c r="K43" i="19"/>
  <c r="J44" i="22" s="1"/>
  <c r="L43" i="19"/>
  <c r="K44" i="21" s="1"/>
  <c r="AQ42" i="1"/>
  <c r="AR42" i="1"/>
  <c r="AS42" i="1"/>
  <c r="AT42" i="1"/>
  <c r="AU42" i="1"/>
  <c r="AV42" i="1"/>
  <c r="AW42" i="1"/>
  <c r="AX42" i="1"/>
  <c r="AE42" i="1"/>
  <c r="AF42" i="1"/>
  <c r="AG42" i="1"/>
  <c r="AH42" i="1"/>
  <c r="AI42" i="1"/>
  <c r="AJ42" i="1"/>
  <c r="AK42" i="1"/>
  <c r="AL42" i="1"/>
  <c r="X42" i="1"/>
  <c r="BG42" i="1"/>
  <c r="T42" i="1"/>
  <c r="BF42" i="1"/>
  <c r="Q42" i="1"/>
  <c r="R42" i="1" s="1"/>
  <c r="U42" i="1"/>
  <c r="BE42" i="1"/>
  <c r="I42" i="1"/>
  <c r="V42" i="1" s="1"/>
  <c r="W42" i="1"/>
  <c r="BC42" i="1"/>
  <c r="BD42" i="1"/>
  <c r="BB42" i="1"/>
  <c r="AZ42" i="1"/>
  <c r="M48" i="28" l="1"/>
  <c r="E44" i="23"/>
  <c r="G45" i="21"/>
  <c r="G45" i="22"/>
  <c r="BA42" i="1"/>
  <c r="AN42" i="1"/>
  <c r="G43" i="19"/>
  <c r="G47" i="28" s="1"/>
  <c r="AO42" i="1"/>
  <c r="L47" i="23"/>
  <c r="K47" i="28"/>
  <c r="H44" i="21"/>
  <c r="H47" i="28"/>
  <c r="J43" i="23"/>
  <c r="I44" i="22"/>
  <c r="E44" i="21"/>
  <c r="B47" i="28"/>
  <c r="J44" i="21"/>
  <c r="H44" i="22"/>
  <c r="J47" i="28"/>
  <c r="B43" i="23"/>
  <c r="F44" i="21"/>
  <c r="D44" i="22"/>
  <c r="I44" i="21"/>
  <c r="K44" i="22"/>
  <c r="E44" i="22"/>
  <c r="B44" i="21"/>
  <c r="D47" i="28"/>
  <c r="F47" i="28"/>
  <c r="L47" i="28"/>
  <c r="D44" i="21"/>
  <c r="H43" i="23"/>
  <c r="D43" i="23"/>
  <c r="K43" i="23"/>
  <c r="G43" i="23"/>
  <c r="F43" i="23"/>
  <c r="I43" i="23"/>
  <c r="B42" i="19"/>
  <c r="B46" i="28" s="1"/>
  <c r="D42" i="19"/>
  <c r="D46" i="28" s="1"/>
  <c r="E42" i="19"/>
  <c r="F42" i="19"/>
  <c r="L46" i="23" s="1"/>
  <c r="H42" i="19"/>
  <c r="M46" i="23" s="1"/>
  <c r="J42" i="19"/>
  <c r="I43" i="22" s="1"/>
  <c r="K42" i="19"/>
  <c r="K46" i="28" s="1"/>
  <c r="L42" i="19"/>
  <c r="AQ41" i="1"/>
  <c r="AR41" i="1"/>
  <c r="AS41" i="1"/>
  <c r="AT41" i="1"/>
  <c r="AU41" i="1"/>
  <c r="AV41" i="1"/>
  <c r="AW41" i="1"/>
  <c r="AX41" i="1"/>
  <c r="AE41" i="1"/>
  <c r="AF41" i="1"/>
  <c r="AO41" i="1" s="1"/>
  <c r="AG41" i="1"/>
  <c r="AH41" i="1"/>
  <c r="AI41" i="1"/>
  <c r="AJ41" i="1"/>
  <c r="AK41" i="1"/>
  <c r="AL41" i="1"/>
  <c r="Q41" i="1"/>
  <c r="R41" i="1" s="1"/>
  <c r="U41" i="1"/>
  <c r="BE41" i="1"/>
  <c r="I41" i="1"/>
  <c r="V41" i="1" s="1"/>
  <c r="W41" i="1"/>
  <c r="BC41" i="1"/>
  <c r="BD41" i="1"/>
  <c r="BB41" i="1"/>
  <c r="X41" i="1"/>
  <c r="BG41" i="1"/>
  <c r="T41" i="1"/>
  <c r="BF41" i="1"/>
  <c r="AZ41" i="1"/>
  <c r="M46" i="28" l="1"/>
  <c r="M47" i="28"/>
  <c r="G44" i="21"/>
  <c r="E43" i="23"/>
  <c r="AN41" i="1"/>
  <c r="G44" i="22"/>
  <c r="BA41" i="1"/>
  <c r="G42" i="19"/>
  <c r="G46" i="28" s="1"/>
  <c r="F46" i="28"/>
  <c r="F43" i="22"/>
  <c r="E43" i="21"/>
  <c r="I43" i="21"/>
  <c r="F42" i="23"/>
  <c r="B43" i="22"/>
  <c r="L46" i="28"/>
  <c r="H46" i="28"/>
  <c r="G42" i="23"/>
  <c r="D43" i="21"/>
  <c r="E46" i="28"/>
  <c r="J43" i="22"/>
  <c r="F43" i="21"/>
  <c r="J43" i="21"/>
  <c r="J46" i="28"/>
  <c r="D42" i="23"/>
  <c r="B42" i="23"/>
  <c r="B43" i="21"/>
  <c r="H42" i="23"/>
  <c r="D43" i="22"/>
  <c r="H43" i="21"/>
  <c r="H43" i="22"/>
  <c r="I42" i="23"/>
  <c r="K43" i="22"/>
  <c r="K43" i="21"/>
  <c r="E43" i="22"/>
  <c r="J42" i="23"/>
  <c r="K42" i="23"/>
  <c r="B41" i="19"/>
  <c r="B45" i="28" s="1"/>
  <c r="D41" i="19"/>
  <c r="E41" i="19"/>
  <c r="F41" i="19"/>
  <c r="H41" i="19"/>
  <c r="M45" i="23" s="1"/>
  <c r="J41" i="19"/>
  <c r="K41" i="19"/>
  <c r="J42" i="21" s="1"/>
  <c r="L41" i="19"/>
  <c r="AQ40" i="1"/>
  <c r="AR40" i="1"/>
  <c r="AS40" i="1"/>
  <c r="AT40" i="1"/>
  <c r="AU40" i="1"/>
  <c r="AV40" i="1"/>
  <c r="AW40" i="1"/>
  <c r="AX40" i="1"/>
  <c r="AE40" i="1"/>
  <c r="AF40" i="1"/>
  <c r="AO40" i="1" s="1"/>
  <c r="AG40" i="1"/>
  <c r="AH40" i="1"/>
  <c r="AI40" i="1"/>
  <c r="AJ40" i="1"/>
  <c r="AK40" i="1"/>
  <c r="AL40" i="1"/>
  <c r="Q40" i="1"/>
  <c r="R40" i="1" s="1"/>
  <c r="U40" i="1"/>
  <c r="BE40" i="1"/>
  <c r="I40" i="1"/>
  <c r="V40" i="1" s="1"/>
  <c r="W40" i="1"/>
  <c r="BC40" i="1"/>
  <c r="BD40" i="1"/>
  <c r="BB40" i="1"/>
  <c r="X40" i="1"/>
  <c r="BG40" i="1"/>
  <c r="T40" i="1"/>
  <c r="BF40" i="1"/>
  <c r="AZ40" i="1"/>
  <c r="AN40" i="1" l="1"/>
  <c r="G43" i="22"/>
  <c r="G43" i="21"/>
  <c r="E42" i="23"/>
  <c r="F45" i="28"/>
  <c r="L45" i="23"/>
  <c r="H45" i="28"/>
  <c r="I42" i="22"/>
  <c r="J45" i="28"/>
  <c r="B42" i="21"/>
  <c r="K42" i="22"/>
  <c r="F42" i="21"/>
  <c r="D45" i="28"/>
  <c r="M45" i="28" s="1"/>
  <c r="J42" i="22"/>
  <c r="E42" i="21"/>
  <c r="K45" i="28"/>
  <c r="L45" i="28"/>
  <c r="E45" i="28"/>
  <c r="K42" i="21"/>
  <c r="F42" i="22"/>
  <c r="B41" i="23"/>
  <c r="D42" i="22"/>
  <c r="D42" i="21"/>
  <c r="I42" i="21"/>
  <c r="H42" i="22"/>
  <c r="H42" i="21"/>
  <c r="B42" i="22"/>
  <c r="H41" i="23"/>
  <c r="E42" i="22"/>
  <c r="G41" i="19"/>
  <c r="E41" i="23" s="1"/>
  <c r="BA40" i="1"/>
  <c r="D41" i="23"/>
  <c r="K41" i="23"/>
  <c r="G41" i="23"/>
  <c r="J41" i="23"/>
  <c r="F41" i="23"/>
  <c r="I41" i="23"/>
  <c r="B40" i="19"/>
  <c r="B44" i="28" s="1"/>
  <c r="D40" i="19"/>
  <c r="D44" i="28" s="1"/>
  <c r="E40" i="19"/>
  <c r="E44" i="28" s="1"/>
  <c r="F40" i="19"/>
  <c r="H40" i="19"/>
  <c r="M44" i="23" s="1"/>
  <c r="J40" i="19"/>
  <c r="J44" i="28" s="1"/>
  <c r="K40" i="19"/>
  <c r="L40" i="19"/>
  <c r="AQ39" i="1"/>
  <c r="AR39" i="1"/>
  <c r="AS39" i="1"/>
  <c r="AT39" i="1"/>
  <c r="AU39" i="1"/>
  <c r="AV39" i="1"/>
  <c r="AW39" i="1"/>
  <c r="AX39" i="1"/>
  <c r="AE39" i="1"/>
  <c r="AF39" i="1"/>
  <c r="AO39" i="1" s="1"/>
  <c r="AG39" i="1"/>
  <c r="AH39" i="1"/>
  <c r="AI39" i="1"/>
  <c r="AJ39" i="1"/>
  <c r="AK39" i="1"/>
  <c r="AL39" i="1"/>
  <c r="X39" i="1"/>
  <c r="BG39" i="1"/>
  <c r="T39" i="1"/>
  <c r="BF39" i="1"/>
  <c r="Q39" i="1"/>
  <c r="R39" i="1" s="1"/>
  <c r="U39" i="1"/>
  <c r="BE39" i="1"/>
  <c r="I39" i="1"/>
  <c r="G40" i="19" s="1"/>
  <c r="W39" i="1"/>
  <c r="BC39" i="1"/>
  <c r="BD39" i="1"/>
  <c r="BB39" i="1"/>
  <c r="AZ39" i="1"/>
  <c r="M44" i="28" l="1"/>
  <c r="V39" i="1"/>
  <c r="F44" i="28"/>
  <c r="L44" i="23"/>
  <c r="H41" i="21"/>
  <c r="G44" i="28"/>
  <c r="G45" i="28"/>
  <c r="J41" i="22"/>
  <c r="E41" i="22"/>
  <c r="K44" i="28"/>
  <c r="B41" i="22"/>
  <c r="G41" i="21"/>
  <c r="D41" i="22"/>
  <c r="L44" i="28"/>
  <c r="H44" i="28"/>
  <c r="D40" i="23"/>
  <c r="G42" i="22"/>
  <c r="G42" i="21"/>
  <c r="BA39" i="1"/>
  <c r="K40" i="23"/>
  <c r="AN39" i="1"/>
  <c r="E41" i="21"/>
  <c r="F41" i="22"/>
  <c r="G41" i="22"/>
  <c r="G40" i="23"/>
  <c r="I41" i="22"/>
  <c r="F41" i="21"/>
  <c r="B41" i="21"/>
  <c r="B40" i="23"/>
  <c r="D41" i="21"/>
  <c r="K41" i="21"/>
  <c r="I41" i="21"/>
  <c r="J41" i="21"/>
  <c r="H40" i="23"/>
  <c r="K41" i="22"/>
  <c r="H41" i="22"/>
  <c r="J40" i="23"/>
  <c r="F40" i="23"/>
  <c r="I40" i="23"/>
  <c r="E40" i="23"/>
  <c r="B39" i="19"/>
  <c r="D39" i="19"/>
  <c r="D43" i="28" s="1"/>
  <c r="E39" i="19"/>
  <c r="F39" i="19"/>
  <c r="L43" i="23" s="1"/>
  <c r="H39" i="19"/>
  <c r="J39" i="19"/>
  <c r="K39" i="19"/>
  <c r="K43" i="28" s="1"/>
  <c r="L39" i="19"/>
  <c r="L43" i="28" s="1"/>
  <c r="AZ38" i="1"/>
  <c r="BB38" i="1"/>
  <c r="BC38" i="1"/>
  <c r="BD38" i="1"/>
  <c r="BE38" i="1"/>
  <c r="BF38" i="1"/>
  <c r="BG38" i="1"/>
  <c r="AQ38" i="1"/>
  <c r="AR38" i="1"/>
  <c r="AS38" i="1"/>
  <c r="AT38" i="1"/>
  <c r="AU38" i="1"/>
  <c r="AV38" i="1"/>
  <c r="AW38" i="1"/>
  <c r="AX38" i="1"/>
  <c r="AE38" i="1"/>
  <c r="AF38" i="1"/>
  <c r="AO38" i="1" s="1"/>
  <c r="AG38" i="1"/>
  <c r="AH38" i="1"/>
  <c r="AI38" i="1"/>
  <c r="AJ38" i="1"/>
  <c r="AK38" i="1"/>
  <c r="AL38" i="1"/>
  <c r="T38" i="1"/>
  <c r="U38" i="1"/>
  <c r="W38" i="1"/>
  <c r="X38" i="1"/>
  <c r="Q38" i="1"/>
  <c r="R38" i="1" s="1"/>
  <c r="I38" i="1"/>
  <c r="V38" i="1" s="1"/>
  <c r="AN38" i="1" l="1"/>
  <c r="G39" i="19"/>
  <c r="G43" i="28" s="1"/>
  <c r="H43" i="28"/>
  <c r="M43" i="23"/>
  <c r="F43" i="28"/>
  <c r="J40" i="22"/>
  <c r="I40" i="22"/>
  <c r="E40" i="21"/>
  <c r="J43" i="28"/>
  <c r="E43" i="28"/>
  <c r="B40" i="22"/>
  <c r="B43" i="28"/>
  <c r="M43" i="28" s="1"/>
  <c r="F40" i="21"/>
  <c r="I39" i="23"/>
  <c r="BA38" i="1"/>
  <c r="J40" i="21"/>
  <c r="F40" i="22"/>
  <c r="K40" i="21"/>
  <c r="K40" i="22"/>
  <c r="B40" i="21"/>
  <c r="F39" i="23"/>
  <c r="H40" i="21"/>
  <c r="B39" i="23"/>
  <c r="D40" i="21"/>
  <c r="I40" i="21"/>
  <c r="H40" i="22"/>
  <c r="D40" i="22"/>
  <c r="E40" i="22"/>
  <c r="H39" i="23"/>
  <c r="D39" i="23"/>
  <c r="K39" i="23"/>
  <c r="G39" i="23"/>
  <c r="J39" i="23"/>
  <c r="B38" i="19"/>
  <c r="D38" i="19"/>
  <c r="E38" i="19"/>
  <c r="E42" i="28" s="1"/>
  <c r="F38" i="19"/>
  <c r="H38" i="19"/>
  <c r="J38" i="19"/>
  <c r="J42" i="28" s="1"/>
  <c r="K38" i="19"/>
  <c r="K42" i="28" s="1"/>
  <c r="K49" i="28" s="1"/>
  <c r="L38" i="19"/>
  <c r="AQ37" i="1"/>
  <c r="AR37" i="1"/>
  <c r="AS37" i="1"/>
  <c r="AT37" i="1"/>
  <c r="AU37" i="1"/>
  <c r="AV37" i="1"/>
  <c r="AW37" i="1"/>
  <c r="AX37" i="1"/>
  <c r="AE37" i="1"/>
  <c r="AF37" i="1"/>
  <c r="AG37" i="1"/>
  <c r="AH37" i="1"/>
  <c r="AI37" i="1"/>
  <c r="AJ37" i="1"/>
  <c r="AK37" i="1"/>
  <c r="AL37" i="1"/>
  <c r="X37" i="1"/>
  <c r="BG37" i="1"/>
  <c r="T37" i="1"/>
  <c r="BF37" i="1"/>
  <c r="Q37" i="1"/>
  <c r="R37" i="1" s="1"/>
  <c r="U37" i="1"/>
  <c r="BE37" i="1"/>
  <c r="I37" i="1"/>
  <c r="V37" i="1" s="1"/>
  <c r="W37" i="1"/>
  <c r="BC37" i="1"/>
  <c r="BD37" i="1"/>
  <c r="BB37" i="1"/>
  <c r="AZ37" i="1"/>
  <c r="B37" i="19"/>
  <c r="D37" i="19"/>
  <c r="E37" i="19"/>
  <c r="F37" i="19"/>
  <c r="L41" i="23" s="1"/>
  <c r="H37" i="19"/>
  <c r="M41" i="23" s="1"/>
  <c r="J37" i="19"/>
  <c r="K37" i="19"/>
  <c r="L37" i="19"/>
  <c r="AQ36" i="1"/>
  <c r="AR36" i="1"/>
  <c r="AS36" i="1"/>
  <c r="AT36" i="1"/>
  <c r="AU36" i="1"/>
  <c r="AV36" i="1"/>
  <c r="AW36" i="1"/>
  <c r="AX36" i="1"/>
  <c r="AE36" i="1"/>
  <c r="AF36" i="1"/>
  <c r="AG36" i="1"/>
  <c r="AH36" i="1"/>
  <c r="AI36" i="1"/>
  <c r="AJ36" i="1"/>
  <c r="AK36" i="1"/>
  <c r="AL36" i="1"/>
  <c r="X36" i="1"/>
  <c r="BG36" i="1"/>
  <c r="T36" i="1"/>
  <c r="BF36" i="1"/>
  <c r="Q36" i="1"/>
  <c r="R36" i="1" s="1"/>
  <c r="U36" i="1"/>
  <c r="BE36" i="1"/>
  <c r="I36" i="1"/>
  <c r="V36" i="1" s="1"/>
  <c r="W36" i="1"/>
  <c r="BC36" i="1"/>
  <c r="BD36" i="1"/>
  <c r="BB36" i="1"/>
  <c r="AZ36" i="1"/>
  <c r="B36" i="19"/>
  <c r="D36" i="19"/>
  <c r="E36" i="19"/>
  <c r="F36" i="19"/>
  <c r="H36" i="19"/>
  <c r="J36" i="19"/>
  <c r="K36" i="19"/>
  <c r="L36" i="19"/>
  <c r="AQ35" i="1"/>
  <c r="AR35" i="1"/>
  <c r="AS35" i="1"/>
  <c r="AT35" i="1"/>
  <c r="AU35" i="1"/>
  <c r="AV35" i="1"/>
  <c r="AW35" i="1"/>
  <c r="AX35" i="1"/>
  <c r="AE35" i="1"/>
  <c r="AF35" i="1"/>
  <c r="AG35" i="1"/>
  <c r="AH35" i="1"/>
  <c r="AI35" i="1"/>
  <c r="AJ35" i="1"/>
  <c r="AK35" i="1"/>
  <c r="AL35" i="1"/>
  <c r="X35" i="1"/>
  <c r="BG35" i="1"/>
  <c r="T35" i="1"/>
  <c r="BF35" i="1"/>
  <c r="Q35" i="1"/>
  <c r="R35" i="1" s="1"/>
  <c r="U35" i="1"/>
  <c r="BE35" i="1"/>
  <c r="I35" i="1"/>
  <c r="V35" i="1" s="1"/>
  <c r="W35" i="1"/>
  <c r="BC35" i="1"/>
  <c r="BD35" i="1"/>
  <c r="BB35" i="1"/>
  <c r="AZ35" i="1"/>
  <c r="B35" i="19"/>
  <c r="D35" i="19"/>
  <c r="E35" i="19"/>
  <c r="F35" i="19"/>
  <c r="H35" i="19"/>
  <c r="J35" i="19"/>
  <c r="K35" i="19"/>
  <c r="L35" i="19"/>
  <c r="AQ34" i="1"/>
  <c r="AR34" i="1"/>
  <c r="AS34" i="1"/>
  <c r="AT34" i="1"/>
  <c r="AU34" i="1"/>
  <c r="AV34" i="1"/>
  <c r="AW34" i="1"/>
  <c r="AX34" i="1"/>
  <c r="AE34" i="1"/>
  <c r="AF34" i="1"/>
  <c r="AG34" i="1"/>
  <c r="AH34" i="1"/>
  <c r="AI34" i="1"/>
  <c r="AJ34" i="1"/>
  <c r="AK34" i="1"/>
  <c r="AL34" i="1"/>
  <c r="X34" i="1"/>
  <c r="BG34" i="1"/>
  <c r="T34" i="1"/>
  <c r="BF34" i="1"/>
  <c r="Q34" i="1"/>
  <c r="R34" i="1" s="1"/>
  <c r="U34" i="1"/>
  <c r="BE34" i="1"/>
  <c r="I34" i="1"/>
  <c r="V34" i="1" s="1"/>
  <c r="W34" i="1"/>
  <c r="BC34" i="1"/>
  <c r="BD34" i="1"/>
  <c r="BB34" i="1"/>
  <c r="AZ34" i="1"/>
  <c r="B34" i="19"/>
  <c r="D34" i="19"/>
  <c r="E34" i="19"/>
  <c r="F34" i="19"/>
  <c r="H34" i="19"/>
  <c r="J34" i="19"/>
  <c r="K34" i="19"/>
  <c r="L34" i="19"/>
  <c r="AQ32" i="1"/>
  <c r="AR32" i="1"/>
  <c r="AS32" i="1"/>
  <c r="AT32" i="1"/>
  <c r="AU32" i="1"/>
  <c r="AV32" i="1"/>
  <c r="AW32" i="1"/>
  <c r="AX32" i="1"/>
  <c r="AQ33" i="1"/>
  <c r="AR33" i="1"/>
  <c r="AS33" i="1"/>
  <c r="AT33" i="1"/>
  <c r="AU33" i="1"/>
  <c r="AV33" i="1"/>
  <c r="AW33" i="1"/>
  <c r="AX33" i="1"/>
  <c r="AE32" i="1"/>
  <c r="AF32" i="1"/>
  <c r="AO32" i="1" s="1"/>
  <c r="AG32" i="1"/>
  <c r="AH32" i="1"/>
  <c r="AI32" i="1"/>
  <c r="AJ32" i="1"/>
  <c r="AK32" i="1"/>
  <c r="AL32" i="1"/>
  <c r="AE33" i="1"/>
  <c r="AF33" i="1"/>
  <c r="AO33" i="1" s="1"/>
  <c r="AG33" i="1"/>
  <c r="AH33" i="1"/>
  <c r="AI33" i="1"/>
  <c r="AJ33" i="1"/>
  <c r="AK33" i="1"/>
  <c r="AL33" i="1"/>
  <c r="X33" i="1"/>
  <c r="BG33" i="1"/>
  <c r="T33" i="1"/>
  <c r="BF33" i="1"/>
  <c r="Q33" i="1"/>
  <c r="R33" i="1" s="1"/>
  <c r="U33" i="1"/>
  <c r="BE33" i="1"/>
  <c r="I33" i="1"/>
  <c r="G34" i="19" s="1"/>
  <c r="W33" i="1"/>
  <c r="BC33" i="1"/>
  <c r="BD33" i="1"/>
  <c r="BB33" i="1"/>
  <c r="AZ33" i="1"/>
  <c r="AN35" i="1" l="1"/>
  <c r="AN37" i="1"/>
  <c r="G40" i="22"/>
  <c r="G40" i="21"/>
  <c r="E39" i="23"/>
  <c r="AN34" i="1"/>
  <c r="J49" i="28"/>
  <c r="J37" i="28"/>
  <c r="D37" i="28"/>
  <c r="K38" i="28"/>
  <c r="E38" i="28"/>
  <c r="L39" i="28"/>
  <c r="H40" i="28"/>
  <c r="M42" i="23"/>
  <c r="F42" i="28"/>
  <c r="F49" i="28" s="1"/>
  <c r="L42" i="23"/>
  <c r="E49" i="28"/>
  <c r="M40" i="23"/>
  <c r="L40" i="23"/>
  <c r="F39" i="28"/>
  <c r="B39" i="22"/>
  <c r="B40" i="28"/>
  <c r="H37" i="28"/>
  <c r="D38" i="28"/>
  <c r="E39" i="28"/>
  <c r="K39" i="21"/>
  <c r="L40" i="28"/>
  <c r="L42" i="28"/>
  <c r="L49" i="28" s="1"/>
  <c r="L37" i="28"/>
  <c r="F37" i="28"/>
  <c r="H38" i="28"/>
  <c r="B38" i="28"/>
  <c r="J39" i="28"/>
  <c r="D39" i="28"/>
  <c r="J39" i="22"/>
  <c r="K40" i="28"/>
  <c r="E39" i="22"/>
  <c r="E40" i="28"/>
  <c r="H42" i="28"/>
  <c r="H49" i="28" s="1"/>
  <c r="B37" i="28"/>
  <c r="J38" i="28"/>
  <c r="K39" i="28"/>
  <c r="F40" i="28"/>
  <c r="G34" i="23"/>
  <c r="K37" i="28"/>
  <c r="E37" i="28"/>
  <c r="L38" i="28"/>
  <c r="F38" i="28"/>
  <c r="H39" i="28"/>
  <c r="B39" i="28"/>
  <c r="I39" i="22"/>
  <c r="J40" i="28"/>
  <c r="D39" i="21"/>
  <c r="D40" i="28"/>
  <c r="D42" i="28"/>
  <c r="B42" i="28"/>
  <c r="B49" i="28" s="1"/>
  <c r="H39" i="21"/>
  <c r="F39" i="21"/>
  <c r="G35" i="19"/>
  <c r="G37" i="28" s="1"/>
  <c r="BA35" i="1"/>
  <c r="AO35" i="1"/>
  <c r="BA36" i="1"/>
  <c r="AO36" i="1"/>
  <c r="BA33" i="1"/>
  <c r="AN33" i="1"/>
  <c r="AN32" i="1"/>
  <c r="BA34" i="1"/>
  <c r="AO34" i="1"/>
  <c r="AN36" i="1"/>
  <c r="BA37" i="1"/>
  <c r="AO37" i="1"/>
  <c r="H39" i="22"/>
  <c r="F38" i="22"/>
  <c r="F39" i="22"/>
  <c r="F36" i="23"/>
  <c r="K39" i="22"/>
  <c r="J39" i="21"/>
  <c r="E39" i="21"/>
  <c r="D39" i="22"/>
  <c r="I39" i="21"/>
  <c r="F34" i="23"/>
  <c r="B39" i="21"/>
  <c r="J38" i="22"/>
  <c r="BA32" i="1"/>
  <c r="G36" i="19"/>
  <c r="G37" i="19"/>
  <c r="K38" i="22"/>
  <c r="G38" i="19"/>
  <c r="B38" i="22"/>
  <c r="K34" i="23"/>
  <c r="D34" i="23"/>
  <c r="H34" i="23"/>
  <c r="H36" i="23"/>
  <c r="B37" i="23"/>
  <c r="B38" i="23"/>
  <c r="H38" i="22"/>
  <c r="K38" i="23"/>
  <c r="B38" i="21"/>
  <c r="D36" i="23"/>
  <c r="H38" i="23"/>
  <c r="D38" i="23"/>
  <c r="J38" i="21"/>
  <c r="J38" i="23"/>
  <c r="V33" i="1"/>
  <c r="G37" i="23"/>
  <c r="E37" i="22"/>
  <c r="G38" i="23"/>
  <c r="E38" i="22"/>
  <c r="F38" i="21"/>
  <c r="F38" i="23"/>
  <c r="I38" i="21"/>
  <c r="E38" i="21"/>
  <c r="I38" i="23"/>
  <c r="K37" i="23"/>
  <c r="B37" i="21"/>
  <c r="H38" i="21"/>
  <c r="D38" i="21"/>
  <c r="I38" i="22"/>
  <c r="H37" i="22"/>
  <c r="B35" i="22"/>
  <c r="H35" i="21"/>
  <c r="D35" i="21"/>
  <c r="I36" i="21"/>
  <c r="E36" i="21"/>
  <c r="H37" i="23"/>
  <c r="D37" i="23"/>
  <c r="K38" i="21"/>
  <c r="D38" i="22"/>
  <c r="J37" i="21"/>
  <c r="F37" i="21"/>
  <c r="K37" i="22"/>
  <c r="B37" i="22"/>
  <c r="J37" i="23"/>
  <c r="F37" i="23"/>
  <c r="E36" i="22"/>
  <c r="I36" i="23"/>
  <c r="B36" i="22"/>
  <c r="G36" i="23"/>
  <c r="J36" i="22"/>
  <c r="F36" i="22"/>
  <c r="I36" i="22"/>
  <c r="I37" i="21"/>
  <c r="E37" i="21"/>
  <c r="J37" i="22"/>
  <c r="F37" i="22"/>
  <c r="I37" i="23"/>
  <c r="H37" i="21"/>
  <c r="D37" i="21"/>
  <c r="I37" i="22"/>
  <c r="K37" i="21"/>
  <c r="D37" i="22"/>
  <c r="K35" i="23"/>
  <c r="H36" i="21"/>
  <c r="D36" i="21"/>
  <c r="G35" i="23"/>
  <c r="K36" i="21"/>
  <c r="B36" i="21"/>
  <c r="H36" i="22"/>
  <c r="D36" i="22"/>
  <c r="K36" i="23"/>
  <c r="B36" i="23"/>
  <c r="H35" i="23"/>
  <c r="D35" i="23"/>
  <c r="H35" i="22"/>
  <c r="F35" i="23"/>
  <c r="J36" i="21"/>
  <c r="F36" i="21"/>
  <c r="K36" i="22"/>
  <c r="J36" i="23"/>
  <c r="B34" i="23"/>
  <c r="I35" i="22"/>
  <c r="E35" i="22"/>
  <c r="D35" i="22"/>
  <c r="B35" i="23"/>
  <c r="J34" i="23"/>
  <c r="K35" i="21"/>
  <c r="B35" i="21"/>
  <c r="I34" i="23"/>
  <c r="E34" i="23"/>
  <c r="J35" i="21"/>
  <c r="F35" i="21"/>
  <c r="K35" i="22"/>
  <c r="J35" i="23"/>
  <c r="I35" i="21"/>
  <c r="E35" i="21"/>
  <c r="J35" i="22"/>
  <c r="F35" i="22"/>
  <c r="I35" i="23"/>
  <c r="B33" i="19"/>
  <c r="D33" i="19"/>
  <c r="E33" i="19"/>
  <c r="F33" i="19"/>
  <c r="F36" i="28" s="1"/>
  <c r="H33" i="19"/>
  <c r="H36" i="28" s="1"/>
  <c r="J33" i="19"/>
  <c r="J36" i="28" s="1"/>
  <c r="K33" i="19"/>
  <c r="L33" i="19"/>
  <c r="L36" i="28" s="1"/>
  <c r="X32" i="1"/>
  <c r="BG32" i="1"/>
  <c r="T32" i="1"/>
  <c r="BF32" i="1"/>
  <c r="Q32" i="1"/>
  <c r="R32" i="1" s="1"/>
  <c r="U32" i="1"/>
  <c r="BE32" i="1"/>
  <c r="I32" i="1"/>
  <c r="V32" i="1" s="1"/>
  <c r="W32" i="1"/>
  <c r="BC32" i="1"/>
  <c r="BD32" i="1"/>
  <c r="BB32" i="1"/>
  <c r="AZ32" i="1"/>
  <c r="M40" i="28" l="1"/>
  <c r="M38" i="28"/>
  <c r="M42" i="28"/>
  <c r="M39" i="28"/>
  <c r="M37" i="28"/>
  <c r="D49" i="28"/>
  <c r="M49" i="28" s="1"/>
  <c r="G35" i="22"/>
  <c r="L39" i="23"/>
  <c r="M39" i="23"/>
  <c r="M37" i="23"/>
  <c r="L37" i="23"/>
  <c r="G39" i="28"/>
  <c r="L38" i="23"/>
  <c r="M38" i="23"/>
  <c r="K36" i="28"/>
  <c r="G35" i="21"/>
  <c r="G40" i="28"/>
  <c r="G42" i="28"/>
  <c r="G49" i="28" s="1"/>
  <c r="E36" i="28"/>
  <c r="G36" i="21"/>
  <c r="G38" i="28"/>
  <c r="E35" i="23"/>
  <c r="D36" i="28"/>
  <c r="B36" i="28"/>
  <c r="G38" i="21"/>
  <c r="E38" i="23"/>
  <c r="E36" i="23"/>
  <c r="G37" i="21"/>
  <c r="G39" i="22"/>
  <c r="G39" i="21"/>
  <c r="G33" i="19"/>
  <c r="G38" i="22"/>
  <c r="G36" i="22"/>
  <c r="E37" i="23"/>
  <c r="G37" i="22"/>
  <c r="H34" i="22"/>
  <c r="H34" i="21"/>
  <c r="D34" i="22"/>
  <c r="D34" i="21"/>
  <c r="F33" i="23"/>
  <c r="I33" i="23"/>
  <c r="K34" i="21"/>
  <c r="K34" i="22"/>
  <c r="B34" i="21"/>
  <c r="B34" i="22"/>
  <c r="D33" i="23"/>
  <c r="J34" i="22"/>
  <c r="J34" i="21"/>
  <c r="F34" i="22"/>
  <c r="F34" i="21"/>
  <c r="H33" i="23"/>
  <c r="I34" i="22"/>
  <c r="I34" i="21"/>
  <c r="E34" i="22"/>
  <c r="E34" i="21"/>
  <c r="G33" i="23"/>
  <c r="K33" i="23"/>
  <c r="B33" i="23"/>
  <c r="J33" i="23"/>
  <c r="B32" i="19"/>
  <c r="D32" i="19"/>
  <c r="E32" i="19"/>
  <c r="E35" i="28" s="1"/>
  <c r="F32" i="19"/>
  <c r="L36" i="23" s="1"/>
  <c r="H32" i="19"/>
  <c r="M36" i="23" s="1"/>
  <c r="J32" i="19"/>
  <c r="J35" i="28" s="1"/>
  <c r="K32" i="19"/>
  <c r="L32" i="19"/>
  <c r="L35" i="28" s="1"/>
  <c r="AQ31" i="1"/>
  <c r="AR31" i="1"/>
  <c r="AS31" i="1"/>
  <c r="AT31" i="1"/>
  <c r="AU31" i="1"/>
  <c r="AV31" i="1"/>
  <c r="AW31" i="1"/>
  <c r="AX31" i="1"/>
  <c r="AE31" i="1"/>
  <c r="AF31" i="1"/>
  <c r="AO31" i="1" s="1"/>
  <c r="AG31" i="1"/>
  <c r="AH31" i="1"/>
  <c r="AI31" i="1"/>
  <c r="AJ31" i="1"/>
  <c r="AK31" i="1"/>
  <c r="AL31" i="1"/>
  <c r="X31" i="1"/>
  <c r="BG31" i="1"/>
  <c r="T31" i="1"/>
  <c r="BF31" i="1"/>
  <c r="Q31" i="1"/>
  <c r="R31" i="1" s="1"/>
  <c r="U31" i="1"/>
  <c r="BE31" i="1"/>
  <c r="I31" i="1"/>
  <c r="V31" i="1" s="1"/>
  <c r="W31" i="1"/>
  <c r="BC31" i="1"/>
  <c r="BD31" i="1"/>
  <c r="BB31" i="1"/>
  <c r="AZ31" i="1"/>
  <c r="M36" i="28" l="1"/>
  <c r="L34" i="23"/>
  <c r="M34" i="23"/>
  <c r="E33" i="23"/>
  <c r="G36" i="28"/>
  <c r="B33" i="22"/>
  <c r="K33" i="21"/>
  <c r="F35" i="28"/>
  <c r="B35" i="28"/>
  <c r="E33" i="22"/>
  <c r="D35" i="28"/>
  <c r="H35" i="28"/>
  <c r="K35" i="28"/>
  <c r="AN31" i="1"/>
  <c r="BA31" i="1"/>
  <c r="G34" i="21"/>
  <c r="G34" i="22"/>
  <c r="G32" i="19"/>
  <c r="E32" i="23" s="1"/>
  <c r="E33" i="21"/>
  <c r="H32" i="23"/>
  <c r="D32" i="23"/>
  <c r="K33" i="22"/>
  <c r="J33" i="21"/>
  <c r="G32" i="23"/>
  <c r="I33" i="22"/>
  <c r="J32" i="23"/>
  <c r="I33" i="21"/>
  <c r="H33" i="22"/>
  <c r="H33" i="21"/>
  <c r="B32" i="23"/>
  <c r="D33" i="22"/>
  <c r="D33" i="21"/>
  <c r="F32" i="23"/>
  <c r="F33" i="22"/>
  <c r="K32" i="23"/>
  <c r="F33" i="21"/>
  <c r="B33" i="21"/>
  <c r="J33" i="22"/>
  <c r="I32" i="23"/>
  <c r="D31" i="19"/>
  <c r="E31" i="19"/>
  <c r="E34" i="28" s="1"/>
  <c r="E41" i="28" s="1"/>
  <c r="F31" i="19"/>
  <c r="L35" i="23" s="1"/>
  <c r="H31" i="19"/>
  <c r="J31" i="19"/>
  <c r="J34" i="28" s="1"/>
  <c r="J41" i="28" s="1"/>
  <c r="K31" i="19"/>
  <c r="L31" i="19"/>
  <c r="B31" i="19"/>
  <c r="AQ30" i="1"/>
  <c r="AR30" i="1"/>
  <c r="AS30" i="1"/>
  <c r="AT30" i="1"/>
  <c r="AU30" i="1"/>
  <c r="AV30" i="1"/>
  <c r="AW30" i="1"/>
  <c r="AX30" i="1"/>
  <c r="AE30" i="1"/>
  <c r="AF30" i="1"/>
  <c r="AG30" i="1"/>
  <c r="AH30" i="1"/>
  <c r="AI30" i="1"/>
  <c r="AJ30" i="1"/>
  <c r="AK30" i="1"/>
  <c r="AL30" i="1"/>
  <c r="X30" i="1"/>
  <c r="BG30" i="1"/>
  <c r="T30" i="1"/>
  <c r="BF30" i="1"/>
  <c r="Q30" i="1"/>
  <c r="R30" i="1" s="1"/>
  <c r="U30" i="1"/>
  <c r="BE30" i="1"/>
  <c r="I30" i="1"/>
  <c r="V30" i="1" s="1"/>
  <c r="W30" i="1"/>
  <c r="BC30" i="1"/>
  <c r="BD30" i="1"/>
  <c r="BB30" i="1"/>
  <c r="AZ30" i="1"/>
  <c r="M35" i="28" l="1"/>
  <c r="AN30" i="1"/>
  <c r="F34" i="28"/>
  <c r="F41" i="28" s="1"/>
  <c r="H32" i="28"/>
  <c r="H33" i="28" s="1"/>
  <c r="M35" i="23"/>
  <c r="H34" i="28"/>
  <c r="H41" i="28" s="1"/>
  <c r="M33" i="23"/>
  <c r="L33" i="23"/>
  <c r="D32" i="22"/>
  <c r="D32" i="28"/>
  <c r="B32" i="21"/>
  <c r="B32" i="28"/>
  <c r="B33" i="28" s="1"/>
  <c r="G33" i="21"/>
  <c r="G35" i="28"/>
  <c r="L32" i="28"/>
  <c r="L33" i="28" s="1"/>
  <c r="F32" i="28"/>
  <c r="F33" i="28" s="1"/>
  <c r="G31" i="23"/>
  <c r="J32" i="28"/>
  <c r="J33" i="28" s="1"/>
  <c r="B34" i="28"/>
  <c r="B41" i="28" s="1"/>
  <c r="J31" i="22"/>
  <c r="K32" i="28"/>
  <c r="K33" i="28" s="1"/>
  <c r="E31" i="22"/>
  <c r="E32" i="28"/>
  <c r="E33" i="28" s="1"/>
  <c r="K34" i="28"/>
  <c r="K41" i="28" s="1"/>
  <c r="L34" i="28"/>
  <c r="L41" i="28" s="1"/>
  <c r="D34" i="28"/>
  <c r="BA30" i="1"/>
  <c r="AO30" i="1"/>
  <c r="G33" i="22"/>
  <c r="G31" i="19"/>
  <c r="F31" i="23"/>
  <c r="H32" i="22"/>
  <c r="H32" i="21"/>
  <c r="D32" i="21"/>
  <c r="F31" i="21"/>
  <c r="F32" i="22"/>
  <c r="F32" i="21"/>
  <c r="E32" i="22"/>
  <c r="E32" i="21"/>
  <c r="J31" i="23"/>
  <c r="K32" i="22"/>
  <c r="I31" i="23"/>
  <c r="J31" i="21"/>
  <c r="J32" i="22"/>
  <c r="J32" i="21"/>
  <c r="F31" i="22"/>
  <c r="B31" i="22"/>
  <c r="B32" i="22"/>
  <c r="B31" i="23"/>
  <c r="K32" i="21"/>
  <c r="I32" i="22"/>
  <c r="I32" i="21"/>
  <c r="I31" i="21"/>
  <c r="E31" i="21"/>
  <c r="H31" i="21"/>
  <c r="D31" i="21"/>
  <c r="I31" i="22"/>
  <c r="H31" i="23"/>
  <c r="D31" i="23"/>
  <c r="K31" i="21"/>
  <c r="B31" i="21"/>
  <c r="H31" i="22"/>
  <c r="D31" i="22"/>
  <c r="K31" i="23"/>
  <c r="K31" i="22"/>
  <c r="T16" i="1"/>
  <c r="U16" i="1"/>
  <c r="W16" i="1"/>
  <c r="X16" i="1"/>
  <c r="T17" i="1"/>
  <c r="U17" i="1"/>
  <c r="W17" i="1"/>
  <c r="X17" i="1"/>
  <c r="T18" i="1"/>
  <c r="U18" i="1"/>
  <c r="W18" i="1"/>
  <c r="X18" i="1"/>
  <c r="T19" i="1"/>
  <c r="U19" i="1"/>
  <c r="W19" i="1"/>
  <c r="X19" i="1"/>
  <c r="T20" i="1"/>
  <c r="U20" i="1"/>
  <c r="W20" i="1"/>
  <c r="X20" i="1"/>
  <c r="T21" i="1"/>
  <c r="U21" i="1"/>
  <c r="W21" i="1"/>
  <c r="X21" i="1"/>
  <c r="T22" i="1"/>
  <c r="U22" i="1"/>
  <c r="W22" i="1"/>
  <c r="X22" i="1"/>
  <c r="T23" i="1"/>
  <c r="U23" i="1"/>
  <c r="W23" i="1"/>
  <c r="X23" i="1"/>
  <c r="T24" i="1"/>
  <c r="U24" i="1"/>
  <c r="W24" i="1"/>
  <c r="X24" i="1"/>
  <c r="T25" i="1"/>
  <c r="U25" i="1"/>
  <c r="W25" i="1"/>
  <c r="X25" i="1"/>
  <c r="T26" i="1"/>
  <c r="U26" i="1"/>
  <c r="W26" i="1"/>
  <c r="X26" i="1"/>
  <c r="T27" i="1"/>
  <c r="U27" i="1"/>
  <c r="W27" i="1"/>
  <c r="X27" i="1"/>
  <c r="T28" i="1"/>
  <c r="U28" i="1"/>
  <c r="W28" i="1"/>
  <c r="X28" i="1"/>
  <c r="T29" i="1"/>
  <c r="U29" i="1"/>
  <c r="W29" i="1"/>
  <c r="X29" i="1"/>
  <c r="X15" i="1"/>
  <c r="W15" i="1"/>
  <c r="U15" i="1"/>
  <c r="T15" i="1"/>
  <c r="B30" i="23"/>
  <c r="D30" i="23"/>
  <c r="F30" i="23"/>
  <c r="G30" i="23"/>
  <c r="H30" i="23"/>
  <c r="I30" i="23"/>
  <c r="J30" i="23"/>
  <c r="K30" i="23"/>
  <c r="B30" i="22"/>
  <c r="D30" i="22"/>
  <c r="E30" i="22"/>
  <c r="F30" i="22"/>
  <c r="H30" i="22"/>
  <c r="I30" i="22"/>
  <c r="J30" i="22"/>
  <c r="K30" i="22"/>
  <c r="B30" i="21"/>
  <c r="D30" i="21"/>
  <c r="E30" i="21"/>
  <c r="F30" i="21"/>
  <c r="H30" i="21"/>
  <c r="I30" i="21"/>
  <c r="J30" i="21"/>
  <c r="K30" i="21"/>
  <c r="G30" i="19"/>
  <c r="G31" i="28" s="1"/>
  <c r="AQ29" i="1"/>
  <c r="AR29" i="1"/>
  <c r="AS29" i="1"/>
  <c r="AT29" i="1"/>
  <c r="AU29" i="1"/>
  <c r="AV29" i="1"/>
  <c r="AW29" i="1"/>
  <c r="AX29" i="1"/>
  <c r="AE29" i="1"/>
  <c r="AF29" i="1"/>
  <c r="AO29" i="1" s="1"/>
  <c r="AG29" i="1"/>
  <c r="AH29" i="1"/>
  <c r="AI29" i="1"/>
  <c r="AJ29" i="1"/>
  <c r="AK29" i="1"/>
  <c r="AL29" i="1"/>
  <c r="I29" i="1"/>
  <c r="V29" i="1" s="1"/>
  <c r="BC29" i="1"/>
  <c r="BD29" i="1"/>
  <c r="BG29" i="1"/>
  <c r="BF29" i="1"/>
  <c r="Q29" i="1"/>
  <c r="R29" i="1" s="1"/>
  <c r="BE29" i="1"/>
  <c r="BB29" i="1"/>
  <c r="AZ29" i="1"/>
  <c r="M34" i="28" l="1"/>
  <c r="M32" i="28"/>
  <c r="E30" i="23"/>
  <c r="G30" i="21"/>
  <c r="G30" i="22"/>
  <c r="AN29" i="1"/>
  <c r="D41" i="28"/>
  <c r="M41" i="28" s="1"/>
  <c r="D33" i="28"/>
  <c r="M33" i="28" s="1"/>
  <c r="L30" i="23"/>
  <c r="M30" i="23"/>
  <c r="L31" i="23"/>
  <c r="M31" i="23"/>
  <c r="M32" i="23"/>
  <c r="L32" i="23"/>
  <c r="E31" i="23"/>
  <c r="G32" i="28"/>
  <c r="G34" i="28"/>
  <c r="G41" i="28" s="1"/>
  <c r="G32" i="21"/>
  <c r="G32" i="22"/>
  <c r="G31" i="22"/>
  <c r="G31" i="21"/>
  <c r="BA29" i="1"/>
  <c r="B29" i="23"/>
  <c r="D29" i="23"/>
  <c r="E29" i="23"/>
  <c r="F29" i="23"/>
  <c r="G29" i="23"/>
  <c r="H29" i="23"/>
  <c r="I29" i="23"/>
  <c r="J29" i="23"/>
  <c r="K29" i="23"/>
  <c r="B29" i="22"/>
  <c r="D29" i="22"/>
  <c r="E29" i="22"/>
  <c r="F29" i="22"/>
  <c r="G29" i="22"/>
  <c r="H29" i="22"/>
  <c r="I29" i="22"/>
  <c r="J29" i="22"/>
  <c r="K29" i="22"/>
  <c r="B29" i="21"/>
  <c r="D29" i="21"/>
  <c r="E29" i="21"/>
  <c r="F29" i="21"/>
  <c r="G29" i="21"/>
  <c r="H29" i="21"/>
  <c r="I29" i="21"/>
  <c r="J29" i="21"/>
  <c r="K29" i="21"/>
  <c r="AQ28" i="1"/>
  <c r="AR28" i="1"/>
  <c r="AS28" i="1"/>
  <c r="AT28" i="1"/>
  <c r="AU28" i="1"/>
  <c r="AV28" i="1"/>
  <c r="AW28" i="1"/>
  <c r="AX28" i="1"/>
  <c r="AE28" i="1"/>
  <c r="AF28" i="1"/>
  <c r="AO28" i="1" s="1"/>
  <c r="AG28" i="1"/>
  <c r="AH28" i="1"/>
  <c r="AI28" i="1"/>
  <c r="AJ28" i="1"/>
  <c r="AK28" i="1"/>
  <c r="AL28" i="1"/>
  <c r="I28" i="1"/>
  <c r="V28" i="1" s="1"/>
  <c r="BC28" i="1"/>
  <c r="BD28" i="1"/>
  <c r="BG28" i="1"/>
  <c r="BF28" i="1"/>
  <c r="Q28" i="1"/>
  <c r="R28" i="1" s="1"/>
  <c r="BE28" i="1"/>
  <c r="BB28" i="1"/>
  <c r="AZ28" i="1"/>
  <c r="L29" i="23" l="1"/>
  <c r="M29" i="23"/>
  <c r="AN28" i="1"/>
  <c r="BA28" i="1"/>
  <c r="L20" i="23"/>
  <c r="M20" i="23"/>
  <c r="L21" i="23"/>
  <c r="M21" i="23"/>
  <c r="L22" i="23"/>
  <c r="M22" i="23"/>
  <c r="L23" i="23"/>
  <c r="M23" i="23"/>
  <c r="L24" i="23"/>
  <c r="M24" i="23"/>
  <c r="L25" i="23"/>
  <c r="M25" i="23"/>
  <c r="L26" i="23"/>
  <c r="M26" i="23"/>
  <c r="L27" i="23"/>
  <c r="M27" i="23"/>
  <c r="M19" i="23"/>
  <c r="L19" i="23"/>
  <c r="K17" i="23"/>
  <c r="K18" i="23"/>
  <c r="K19" i="23"/>
  <c r="K20" i="23"/>
  <c r="K21" i="23"/>
  <c r="K22" i="23"/>
  <c r="K23" i="23"/>
  <c r="K24" i="23"/>
  <c r="K25" i="23"/>
  <c r="K26" i="23"/>
  <c r="K27" i="23"/>
  <c r="K28" i="23"/>
  <c r="K16" i="23"/>
  <c r="J17" i="23"/>
  <c r="J18" i="23"/>
  <c r="J19" i="23"/>
  <c r="J20" i="23"/>
  <c r="J21" i="23"/>
  <c r="J22" i="23"/>
  <c r="J23" i="23"/>
  <c r="J24" i="23"/>
  <c r="J25" i="23"/>
  <c r="J26" i="23"/>
  <c r="J27" i="23"/>
  <c r="J28" i="23"/>
  <c r="J16" i="23"/>
  <c r="G15" i="19" l="1"/>
  <c r="I17" i="23" l="1"/>
  <c r="I18" i="23"/>
  <c r="I19" i="23"/>
  <c r="I20" i="23"/>
  <c r="I21" i="23"/>
  <c r="I22" i="23"/>
  <c r="I23" i="23"/>
  <c r="I24" i="23"/>
  <c r="I25" i="23"/>
  <c r="I26" i="23"/>
  <c r="I27" i="23"/>
  <c r="I28" i="23"/>
  <c r="I16" i="23"/>
  <c r="H17" i="23"/>
  <c r="H18" i="23"/>
  <c r="H19" i="23"/>
  <c r="H20" i="23"/>
  <c r="H21" i="23"/>
  <c r="H22" i="23"/>
  <c r="H23" i="23"/>
  <c r="H24" i="23"/>
  <c r="H25" i="23"/>
  <c r="H26" i="23"/>
  <c r="H27" i="23"/>
  <c r="H28" i="23"/>
  <c r="H16" i="23"/>
  <c r="G17" i="23"/>
  <c r="G18" i="23"/>
  <c r="G19" i="23"/>
  <c r="G20" i="23"/>
  <c r="G21" i="23"/>
  <c r="G22" i="23"/>
  <c r="G23" i="23"/>
  <c r="G24" i="23"/>
  <c r="G25" i="23"/>
  <c r="G26" i="23"/>
  <c r="G27" i="23"/>
  <c r="G28" i="23"/>
  <c r="G16" i="23"/>
  <c r="F17" i="23"/>
  <c r="F18" i="23"/>
  <c r="F19" i="23"/>
  <c r="F20" i="23"/>
  <c r="F21" i="23"/>
  <c r="F22" i="23"/>
  <c r="F23" i="23"/>
  <c r="F24" i="23"/>
  <c r="F25" i="23"/>
  <c r="F26" i="23"/>
  <c r="F27" i="23"/>
  <c r="F28" i="23"/>
  <c r="F16" i="23"/>
  <c r="D17" i="23"/>
  <c r="D18" i="23"/>
  <c r="D19" i="23"/>
  <c r="D20" i="23"/>
  <c r="D21" i="23"/>
  <c r="D22" i="23"/>
  <c r="D23" i="23"/>
  <c r="D24" i="23"/>
  <c r="D25" i="23"/>
  <c r="D26" i="23"/>
  <c r="D27" i="23"/>
  <c r="D28" i="23"/>
  <c r="D16" i="23"/>
  <c r="B17" i="23"/>
  <c r="B18" i="23"/>
  <c r="B19" i="23"/>
  <c r="B20" i="23"/>
  <c r="B21" i="23"/>
  <c r="B22" i="23"/>
  <c r="B23" i="23"/>
  <c r="B24" i="23"/>
  <c r="B25" i="23"/>
  <c r="B26" i="23"/>
  <c r="B27" i="23"/>
  <c r="B28" i="23"/>
  <c r="B16" i="23"/>
  <c r="D16" i="22"/>
  <c r="E16" i="22"/>
  <c r="F16" i="22"/>
  <c r="H16" i="22"/>
  <c r="I16" i="22"/>
  <c r="J16" i="22"/>
  <c r="K16" i="22"/>
  <c r="D17" i="22"/>
  <c r="E17" i="22"/>
  <c r="F17" i="22"/>
  <c r="H17" i="22"/>
  <c r="I17" i="22"/>
  <c r="J17" i="22"/>
  <c r="K17" i="22"/>
  <c r="D18" i="22"/>
  <c r="E18" i="22"/>
  <c r="F18" i="22"/>
  <c r="H18" i="22"/>
  <c r="I18" i="22"/>
  <c r="J18" i="22"/>
  <c r="K18" i="22"/>
  <c r="D19" i="22"/>
  <c r="E19" i="22"/>
  <c r="F19" i="22"/>
  <c r="H19" i="22"/>
  <c r="I19" i="22"/>
  <c r="J19" i="22"/>
  <c r="K19" i="22"/>
  <c r="D20" i="22"/>
  <c r="E20" i="22"/>
  <c r="F20" i="22"/>
  <c r="H20" i="22"/>
  <c r="I20" i="22"/>
  <c r="J20" i="22"/>
  <c r="K20" i="22"/>
  <c r="D21" i="22"/>
  <c r="E21" i="22"/>
  <c r="F21" i="22"/>
  <c r="H21" i="22"/>
  <c r="I21" i="22"/>
  <c r="J21" i="22"/>
  <c r="K21" i="22"/>
  <c r="D22" i="22"/>
  <c r="E22" i="22"/>
  <c r="F22" i="22"/>
  <c r="H22" i="22"/>
  <c r="I22" i="22"/>
  <c r="J22" i="22"/>
  <c r="K22" i="22"/>
  <c r="D23" i="22"/>
  <c r="E23" i="22"/>
  <c r="F23" i="22"/>
  <c r="H23" i="22"/>
  <c r="I23" i="22"/>
  <c r="J23" i="22"/>
  <c r="K23" i="22"/>
  <c r="D24" i="22"/>
  <c r="E24" i="22"/>
  <c r="F24" i="22"/>
  <c r="H24" i="22"/>
  <c r="I24" i="22"/>
  <c r="J24" i="22"/>
  <c r="K24" i="22"/>
  <c r="D25" i="22"/>
  <c r="E25" i="22"/>
  <c r="F25" i="22"/>
  <c r="H25" i="22"/>
  <c r="I25" i="22"/>
  <c r="J25" i="22"/>
  <c r="K25" i="22"/>
  <c r="D26" i="22"/>
  <c r="E26" i="22"/>
  <c r="F26" i="22"/>
  <c r="H26" i="22"/>
  <c r="I26" i="22"/>
  <c r="J26" i="22"/>
  <c r="K26" i="22"/>
  <c r="D27" i="22"/>
  <c r="E27" i="22"/>
  <c r="F27" i="22"/>
  <c r="H27" i="22"/>
  <c r="I27" i="22"/>
  <c r="J27" i="22"/>
  <c r="K27" i="22"/>
  <c r="D28" i="22"/>
  <c r="E28" i="22"/>
  <c r="F28" i="22"/>
  <c r="H28" i="22"/>
  <c r="I28" i="22"/>
  <c r="J28" i="22"/>
  <c r="K28" i="22"/>
  <c r="B17" i="22"/>
  <c r="B18" i="22"/>
  <c r="B19" i="22"/>
  <c r="B20" i="22"/>
  <c r="B21" i="22"/>
  <c r="B22" i="22"/>
  <c r="B23" i="22"/>
  <c r="B24" i="22"/>
  <c r="B25" i="22"/>
  <c r="B26" i="22"/>
  <c r="B27" i="22"/>
  <c r="B28" i="22"/>
  <c r="B16" i="22"/>
  <c r="D16" i="21"/>
  <c r="E16" i="21"/>
  <c r="F16" i="21"/>
  <c r="H16" i="21"/>
  <c r="I16" i="21"/>
  <c r="J16" i="21"/>
  <c r="K16" i="21"/>
  <c r="D17" i="21"/>
  <c r="E17" i="21"/>
  <c r="F17" i="21"/>
  <c r="H17" i="21"/>
  <c r="I17" i="21"/>
  <c r="J17" i="21"/>
  <c r="K17" i="21"/>
  <c r="D18" i="21"/>
  <c r="E18" i="21"/>
  <c r="F18" i="21"/>
  <c r="H18" i="21"/>
  <c r="I18" i="21"/>
  <c r="J18" i="21"/>
  <c r="K18" i="21"/>
  <c r="D19" i="21"/>
  <c r="E19" i="21"/>
  <c r="F19" i="21"/>
  <c r="H19" i="21"/>
  <c r="I19" i="21"/>
  <c r="J19" i="21"/>
  <c r="K19" i="21"/>
  <c r="D20" i="21"/>
  <c r="E20" i="21"/>
  <c r="F20" i="21"/>
  <c r="H20" i="21"/>
  <c r="I20" i="21"/>
  <c r="J20" i="21"/>
  <c r="K20" i="21"/>
  <c r="D21" i="21"/>
  <c r="E21" i="21"/>
  <c r="F21" i="21"/>
  <c r="H21" i="21"/>
  <c r="I21" i="21"/>
  <c r="J21" i="21"/>
  <c r="K21" i="21"/>
  <c r="D22" i="21"/>
  <c r="E22" i="21"/>
  <c r="F22" i="21"/>
  <c r="H22" i="21"/>
  <c r="I22" i="21"/>
  <c r="J22" i="21"/>
  <c r="K22" i="21"/>
  <c r="D23" i="21"/>
  <c r="E23" i="21"/>
  <c r="F23" i="21"/>
  <c r="H23" i="21"/>
  <c r="I23" i="21"/>
  <c r="J23" i="21"/>
  <c r="K23" i="21"/>
  <c r="D24" i="21"/>
  <c r="E24" i="21"/>
  <c r="F24" i="21"/>
  <c r="H24" i="21"/>
  <c r="I24" i="21"/>
  <c r="J24" i="21"/>
  <c r="K24" i="21"/>
  <c r="D25" i="21"/>
  <c r="E25" i="21"/>
  <c r="F25" i="21"/>
  <c r="H25" i="21"/>
  <c r="I25" i="21"/>
  <c r="J25" i="21"/>
  <c r="K25" i="21"/>
  <c r="D26" i="21"/>
  <c r="E26" i="21"/>
  <c r="F26" i="21"/>
  <c r="H26" i="21"/>
  <c r="I26" i="21"/>
  <c r="J26" i="21"/>
  <c r="K26" i="21"/>
  <c r="D27" i="21"/>
  <c r="E27" i="21"/>
  <c r="F27" i="21"/>
  <c r="H27" i="21"/>
  <c r="I27" i="21"/>
  <c r="J27" i="21"/>
  <c r="K27" i="21"/>
  <c r="D28" i="21"/>
  <c r="E28" i="21"/>
  <c r="F28" i="21"/>
  <c r="H28" i="21"/>
  <c r="I28" i="21"/>
  <c r="J28" i="21"/>
  <c r="K28" i="21"/>
  <c r="B17" i="21"/>
  <c r="B18" i="21"/>
  <c r="B20" i="21"/>
  <c r="B21" i="21"/>
  <c r="B22" i="21"/>
  <c r="B23" i="21"/>
  <c r="B24" i="21"/>
  <c r="B25" i="21"/>
  <c r="B26" i="21"/>
  <c r="B27" i="21"/>
  <c r="B28" i="21"/>
  <c r="B16" i="21"/>
  <c r="G27" i="19"/>
  <c r="G26" i="19"/>
  <c r="G25" i="19"/>
  <c r="G24" i="19"/>
  <c r="G23" i="19"/>
  <c r="G22" i="19"/>
  <c r="G21" i="19"/>
  <c r="G20" i="19"/>
  <c r="G19" i="19"/>
  <c r="G18" i="19"/>
  <c r="G17" i="19"/>
  <c r="G16" i="19"/>
  <c r="AQ27" i="1"/>
  <c r="AR27" i="1"/>
  <c r="AS27" i="1"/>
  <c r="AT27" i="1"/>
  <c r="AU27" i="1"/>
  <c r="AV27" i="1"/>
  <c r="AW27" i="1"/>
  <c r="AX27" i="1"/>
  <c r="AE27" i="1"/>
  <c r="AF27" i="1"/>
  <c r="AO27" i="1" s="1"/>
  <c r="AG27" i="1"/>
  <c r="AH27" i="1"/>
  <c r="AI27" i="1"/>
  <c r="AJ27" i="1"/>
  <c r="AK27" i="1"/>
  <c r="AL27" i="1"/>
  <c r="BG27" i="1"/>
  <c r="BF27" i="1"/>
  <c r="Q27" i="1"/>
  <c r="R27" i="1" s="1"/>
  <c r="BE27" i="1"/>
  <c r="I27" i="1"/>
  <c r="V27" i="1" s="1"/>
  <c r="BC27" i="1"/>
  <c r="BD27" i="1"/>
  <c r="BB27" i="1"/>
  <c r="AZ27" i="1"/>
  <c r="I16" i="1"/>
  <c r="V16" i="1" s="1"/>
  <c r="I17" i="1"/>
  <c r="V17" i="1" s="1"/>
  <c r="I18" i="1"/>
  <c r="V18" i="1" s="1"/>
  <c r="I19" i="1"/>
  <c r="V19" i="1" s="1"/>
  <c r="I20" i="1"/>
  <c r="V20" i="1" s="1"/>
  <c r="I21" i="1"/>
  <c r="V21" i="1" s="1"/>
  <c r="I22" i="1"/>
  <c r="V22" i="1" s="1"/>
  <c r="I23" i="1"/>
  <c r="V23" i="1" s="1"/>
  <c r="I24" i="1"/>
  <c r="V24" i="1" s="1"/>
  <c r="I25" i="1"/>
  <c r="V25" i="1" s="1"/>
  <c r="I26" i="1"/>
  <c r="V26" i="1" s="1"/>
  <c r="I15" i="1"/>
  <c r="V15" i="1" s="1"/>
  <c r="BB3" i="1"/>
  <c r="BC3" i="1"/>
  <c r="BD3" i="1"/>
  <c r="BE3" i="1"/>
  <c r="BF3" i="1"/>
  <c r="BG3" i="1"/>
  <c r="BB4" i="1"/>
  <c r="BC4" i="1"/>
  <c r="BD4" i="1"/>
  <c r="BE4" i="1"/>
  <c r="BF4" i="1"/>
  <c r="BG4" i="1"/>
  <c r="BB5" i="1"/>
  <c r="BC5" i="1"/>
  <c r="BD5" i="1"/>
  <c r="BE5" i="1"/>
  <c r="BF5" i="1"/>
  <c r="BG5" i="1"/>
  <c r="BB6" i="1"/>
  <c r="BC6" i="1"/>
  <c r="BD6" i="1"/>
  <c r="BE6" i="1"/>
  <c r="BF6" i="1"/>
  <c r="BG6" i="1"/>
  <c r="BB7" i="1"/>
  <c r="BC7" i="1"/>
  <c r="BD7" i="1"/>
  <c r="BE7" i="1"/>
  <c r="BF7" i="1"/>
  <c r="BG7" i="1"/>
  <c r="BB8" i="1"/>
  <c r="BC8" i="1"/>
  <c r="BD8" i="1"/>
  <c r="BE8" i="1"/>
  <c r="BF8" i="1"/>
  <c r="BG8" i="1"/>
  <c r="BB9" i="1"/>
  <c r="BC9" i="1"/>
  <c r="BD9" i="1"/>
  <c r="BE9" i="1"/>
  <c r="BF9" i="1"/>
  <c r="BG9" i="1"/>
  <c r="BB10" i="1"/>
  <c r="BC10" i="1"/>
  <c r="BD10" i="1"/>
  <c r="BE10" i="1"/>
  <c r="BF10" i="1"/>
  <c r="BG10" i="1"/>
  <c r="BB11" i="1"/>
  <c r="BC11" i="1"/>
  <c r="BD11" i="1"/>
  <c r="BE11" i="1"/>
  <c r="BF11" i="1"/>
  <c r="BG11" i="1"/>
  <c r="BB12" i="1"/>
  <c r="BC12" i="1"/>
  <c r="BD12" i="1"/>
  <c r="BE12" i="1"/>
  <c r="BF12" i="1"/>
  <c r="BG12" i="1"/>
  <c r="BB13" i="1"/>
  <c r="BC13" i="1"/>
  <c r="BD13" i="1"/>
  <c r="BE13" i="1"/>
  <c r="BF13" i="1"/>
  <c r="BG13" i="1"/>
  <c r="BB14" i="1"/>
  <c r="BC14" i="1"/>
  <c r="BD14" i="1"/>
  <c r="BE14" i="1"/>
  <c r="BF14" i="1"/>
  <c r="BG14" i="1"/>
  <c r="BB15" i="1"/>
  <c r="BC15" i="1"/>
  <c r="BD15" i="1"/>
  <c r="BE15" i="1"/>
  <c r="BF15" i="1"/>
  <c r="BG15" i="1"/>
  <c r="BB16" i="1"/>
  <c r="BC16" i="1"/>
  <c r="BD16" i="1"/>
  <c r="BE16" i="1"/>
  <c r="BF16" i="1"/>
  <c r="BG16" i="1"/>
  <c r="BB17" i="1"/>
  <c r="BC17" i="1"/>
  <c r="BD17" i="1"/>
  <c r="BE17" i="1"/>
  <c r="BF17" i="1"/>
  <c r="BG17" i="1"/>
  <c r="BB18" i="1"/>
  <c r="BC18" i="1"/>
  <c r="BD18" i="1"/>
  <c r="BE18" i="1"/>
  <c r="BF18" i="1"/>
  <c r="BG18" i="1"/>
  <c r="BB19" i="1"/>
  <c r="BC19" i="1"/>
  <c r="BD19" i="1"/>
  <c r="BE19" i="1"/>
  <c r="BF19" i="1"/>
  <c r="BG19" i="1"/>
  <c r="BB20" i="1"/>
  <c r="BC20" i="1"/>
  <c r="BD20" i="1"/>
  <c r="BE20" i="1"/>
  <c r="BF20" i="1"/>
  <c r="BG20" i="1"/>
  <c r="BB21" i="1"/>
  <c r="BC21" i="1"/>
  <c r="BD21" i="1"/>
  <c r="BE21" i="1"/>
  <c r="BF21" i="1"/>
  <c r="BG21" i="1"/>
  <c r="BB22" i="1"/>
  <c r="BC22" i="1"/>
  <c r="BD22" i="1"/>
  <c r="BE22" i="1"/>
  <c r="BF22" i="1"/>
  <c r="BG22" i="1"/>
  <c r="BB23" i="1"/>
  <c r="BC23" i="1"/>
  <c r="BD23" i="1"/>
  <c r="BE23" i="1"/>
  <c r="BF23" i="1"/>
  <c r="BG23" i="1"/>
  <c r="BB24" i="1"/>
  <c r="BC24" i="1"/>
  <c r="BD24" i="1"/>
  <c r="BE24" i="1"/>
  <c r="BF24" i="1"/>
  <c r="BG24" i="1"/>
  <c r="BB25" i="1"/>
  <c r="BC25" i="1"/>
  <c r="BD25" i="1"/>
  <c r="BE25" i="1"/>
  <c r="BF25" i="1"/>
  <c r="BG25" i="1"/>
  <c r="BG26" i="1"/>
  <c r="BF26" i="1"/>
  <c r="BE26" i="1"/>
  <c r="BD26" i="1"/>
  <c r="BC26" i="1"/>
  <c r="BB26" i="1"/>
  <c r="AZ3" i="1"/>
  <c r="AZ4" i="1"/>
  <c r="AZ5" i="1"/>
  <c r="AZ6" i="1"/>
  <c r="AZ7" i="1"/>
  <c r="AZ8" i="1"/>
  <c r="AZ9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Q3" i="1"/>
  <c r="AR3" i="1"/>
  <c r="AS3" i="1"/>
  <c r="AT3" i="1"/>
  <c r="AU3" i="1"/>
  <c r="AV3" i="1"/>
  <c r="AW3" i="1"/>
  <c r="AX3" i="1"/>
  <c r="AQ4" i="1"/>
  <c r="AR4" i="1"/>
  <c r="AS4" i="1"/>
  <c r="AT4" i="1"/>
  <c r="AU4" i="1"/>
  <c r="AV4" i="1"/>
  <c r="AW4" i="1"/>
  <c r="AX4" i="1"/>
  <c r="AQ5" i="1"/>
  <c r="AR5" i="1"/>
  <c r="AS5" i="1"/>
  <c r="AT5" i="1"/>
  <c r="AU5" i="1"/>
  <c r="AV5" i="1"/>
  <c r="AW5" i="1"/>
  <c r="AX5" i="1"/>
  <c r="AQ6" i="1"/>
  <c r="AR6" i="1"/>
  <c r="AS6" i="1"/>
  <c r="AT6" i="1"/>
  <c r="AU6" i="1"/>
  <c r="AV6" i="1"/>
  <c r="AW6" i="1"/>
  <c r="AX6" i="1"/>
  <c r="AQ7" i="1"/>
  <c r="AR7" i="1"/>
  <c r="AS7" i="1"/>
  <c r="AT7" i="1"/>
  <c r="AU7" i="1"/>
  <c r="AV7" i="1"/>
  <c r="AW7" i="1"/>
  <c r="AX7" i="1"/>
  <c r="AQ8" i="1"/>
  <c r="AR8" i="1"/>
  <c r="AS8" i="1"/>
  <c r="AT8" i="1"/>
  <c r="AU8" i="1"/>
  <c r="AV8" i="1"/>
  <c r="AW8" i="1"/>
  <c r="AX8" i="1"/>
  <c r="AQ9" i="1"/>
  <c r="AR9" i="1"/>
  <c r="AS9" i="1"/>
  <c r="AT9" i="1"/>
  <c r="AU9" i="1"/>
  <c r="AV9" i="1"/>
  <c r="AW9" i="1"/>
  <c r="AX9" i="1"/>
  <c r="AQ10" i="1"/>
  <c r="AR10" i="1"/>
  <c r="AS10" i="1"/>
  <c r="AT10" i="1"/>
  <c r="AU10" i="1"/>
  <c r="AV10" i="1"/>
  <c r="AW10" i="1"/>
  <c r="AX10" i="1"/>
  <c r="AQ11" i="1"/>
  <c r="AR11" i="1"/>
  <c r="AS11" i="1"/>
  <c r="AT11" i="1"/>
  <c r="AU11" i="1"/>
  <c r="AV11" i="1"/>
  <c r="AW11" i="1"/>
  <c r="AX11" i="1"/>
  <c r="AQ12" i="1"/>
  <c r="AR12" i="1"/>
  <c r="AS12" i="1"/>
  <c r="AT12" i="1"/>
  <c r="AU12" i="1"/>
  <c r="AV12" i="1"/>
  <c r="AW12" i="1"/>
  <c r="AX12" i="1"/>
  <c r="AQ13" i="1"/>
  <c r="AR13" i="1"/>
  <c r="AS13" i="1"/>
  <c r="AT13" i="1"/>
  <c r="AU13" i="1"/>
  <c r="AV13" i="1"/>
  <c r="AW13" i="1"/>
  <c r="AX13" i="1"/>
  <c r="AQ14" i="1"/>
  <c r="AR14" i="1"/>
  <c r="AS14" i="1"/>
  <c r="AT14" i="1"/>
  <c r="AU14" i="1"/>
  <c r="AV14" i="1"/>
  <c r="AW14" i="1"/>
  <c r="AX14" i="1"/>
  <c r="AQ15" i="1"/>
  <c r="AR15" i="1"/>
  <c r="AS15" i="1"/>
  <c r="AT15" i="1"/>
  <c r="AU15" i="1"/>
  <c r="AV15" i="1"/>
  <c r="AW15" i="1"/>
  <c r="AX15" i="1"/>
  <c r="AQ16" i="1"/>
  <c r="AR16" i="1"/>
  <c r="AS16" i="1"/>
  <c r="AT16" i="1"/>
  <c r="AU16" i="1"/>
  <c r="AV16" i="1"/>
  <c r="AW16" i="1"/>
  <c r="AX16" i="1"/>
  <c r="AQ17" i="1"/>
  <c r="AR17" i="1"/>
  <c r="AS17" i="1"/>
  <c r="AT17" i="1"/>
  <c r="AU17" i="1"/>
  <c r="AV17" i="1"/>
  <c r="AW17" i="1"/>
  <c r="AX17" i="1"/>
  <c r="AQ18" i="1"/>
  <c r="AR18" i="1"/>
  <c r="AS18" i="1"/>
  <c r="AT18" i="1"/>
  <c r="AU18" i="1"/>
  <c r="AV18" i="1"/>
  <c r="AW18" i="1"/>
  <c r="AX18" i="1"/>
  <c r="AQ19" i="1"/>
  <c r="AR19" i="1"/>
  <c r="AS19" i="1"/>
  <c r="AT19" i="1"/>
  <c r="AU19" i="1"/>
  <c r="AV19" i="1"/>
  <c r="AW19" i="1"/>
  <c r="AX19" i="1"/>
  <c r="AQ20" i="1"/>
  <c r="AR20" i="1"/>
  <c r="AS20" i="1"/>
  <c r="AT20" i="1"/>
  <c r="AU20" i="1"/>
  <c r="AV20" i="1"/>
  <c r="AW20" i="1"/>
  <c r="AX20" i="1"/>
  <c r="AQ21" i="1"/>
  <c r="AR21" i="1"/>
  <c r="AS21" i="1"/>
  <c r="AT21" i="1"/>
  <c r="AU21" i="1"/>
  <c r="AV21" i="1"/>
  <c r="AW21" i="1"/>
  <c r="AX21" i="1"/>
  <c r="AQ22" i="1"/>
  <c r="AR22" i="1"/>
  <c r="AS22" i="1"/>
  <c r="AT22" i="1"/>
  <c r="AU22" i="1"/>
  <c r="AV22" i="1"/>
  <c r="AW22" i="1"/>
  <c r="AX22" i="1"/>
  <c r="AQ23" i="1"/>
  <c r="AR23" i="1"/>
  <c r="AS23" i="1"/>
  <c r="AT23" i="1"/>
  <c r="AU23" i="1"/>
  <c r="AV23" i="1"/>
  <c r="AW23" i="1"/>
  <c r="AX23" i="1"/>
  <c r="AQ24" i="1"/>
  <c r="AR24" i="1"/>
  <c r="AS24" i="1"/>
  <c r="AT24" i="1"/>
  <c r="AU24" i="1"/>
  <c r="AV24" i="1"/>
  <c r="AW24" i="1"/>
  <c r="AX24" i="1"/>
  <c r="AQ25" i="1"/>
  <c r="AR25" i="1"/>
  <c r="AS25" i="1"/>
  <c r="AT25" i="1"/>
  <c r="AU25" i="1"/>
  <c r="AV25" i="1"/>
  <c r="AW25" i="1"/>
  <c r="AX25" i="1"/>
  <c r="AR26" i="1"/>
  <c r="AS26" i="1"/>
  <c r="AT26" i="1"/>
  <c r="AU26" i="1"/>
  <c r="AV26" i="1"/>
  <c r="AW26" i="1"/>
  <c r="AX26" i="1"/>
  <c r="AQ26" i="1"/>
  <c r="AE3" i="1"/>
  <c r="AF3" i="1"/>
  <c r="AG3" i="1"/>
  <c r="AH3" i="1"/>
  <c r="AI3" i="1"/>
  <c r="AJ3" i="1"/>
  <c r="AK3" i="1"/>
  <c r="AL3" i="1"/>
  <c r="AE4" i="1"/>
  <c r="AF4" i="1"/>
  <c r="AG4" i="1"/>
  <c r="AH4" i="1"/>
  <c r="AI4" i="1"/>
  <c r="AJ4" i="1"/>
  <c r="AK4" i="1"/>
  <c r="AL4" i="1"/>
  <c r="AE5" i="1"/>
  <c r="AF5" i="1"/>
  <c r="AG5" i="1"/>
  <c r="AH5" i="1"/>
  <c r="AI5" i="1"/>
  <c r="AJ5" i="1"/>
  <c r="AK5" i="1"/>
  <c r="AL5" i="1"/>
  <c r="AE6" i="1"/>
  <c r="AF6" i="1"/>
  <c r="AG6" i="1"/>
  <c r="AH6" i="1"/>
  <c r="AI6" i="1"/>
  <c r="AJ6" i="1"/>
  <c r="AK6" i="1"/>
  <c r="AL6" i="1"/>
  <c r="AE7" i="1"/>
  <c r="AF7" i="1"/>
  <c r="AG7" i="1"/>
  <c r="AH7" i="1"/>
  <c r="AI7" i="1"/>
  <c r="AJ7" i="1"/>
  <c r="AK7" i="1"/>
  <c r="AL7" i="1"/>
  <c r="AE8" i="1"/>
  <c r="AF8" i="1"/>
  <c r="AG8" i="1"/>
  <c r="AH8" i="1"/>
  <c r="AI8" i="1"/>
  <c r="AJ8" i="1"/>
  <c r="AK8" i="1"/>
  <c r="AL8" i="1"/>
  <c r="AE9" i="1"/>
  <c r="AF9" i="1"/>
  <c r="AG9" i="1"/>
  <c r="AH9" i="1"/>
  <c r="AI9" i="1"/>
  <c r="AJ9" i="1"/>
  <c r="AK9" i="1"/>
  <c r="AL9" i="1"/>
  <c r="AE10" i="1"/>
  <c r="AF10" i="1"/>
  <c r="AG10" i="1"/>
  <c r="AH10" i="1"/>
  <c r="AI10" i="1"/>
  <c r="AJ10" i="1"/>
  <c r="AK10" i="1"/>
  <c r="AL10" i="1"/>
  <c r="AE11" i="1"/>
  <c r="AF11" i="1"/>
  <c r="AG11" i="1"/>
  <c r="AH11" i="1"/>
  <c r="AI11" i="1"/>
  <c r="AJ11" i="1"/>
  <c r="AK11" i="1"/>
  <c r="AL11" i="1"/>
  <c r="AE12" i="1"/>
  <c r="AF12" i="1"/>
  <c r="AG12" i="1"/>
  <c r="AH12" i="1"/>
  <c r="AI12" i="1"/>
  <c r="AJ12" i="1"/>
  <c r="AK12" i="1"/>
  <c r="AL12" i="1"/>
  <c r="AE13" i="1"/>
  <c r="AF13" i="1"/>
  <c r="AG13" i="1"/>
  <c r="AH13" i="1"/>
  <c r="AI13" i="1"/>
  <c r="AJ13" i="1"/>
  <c r="AK13" i="1"/>
  <c r="AL13" i="1"/>
  <c r="AE14" i="1"/>
  <c r="AF14" i="1"/>
  <c r="AG14" i="1"/>
  <c r="AH14" i="1"/>
  <c r="AI14" i="1"/>
  <c r="AJ14" i="1"/>
  <c r="AK14" i="1"/>
  <c r="AL14" i="1"/>
  <c r="AE15" i="1"/>
  <c r="AF15" i="1"/>
  <c r="AO15" i="1" s="1"/>
  <c r="AG15" i="1"/>
  <c r="AH15" i="1"/>
  <c r="AI15" i="1"/>
  <c r="AJ15" i="1"/>
  <c r="AK15" i="1"/>
  <c r="AL15" i="1"/>
  <c r="AF16" i="1"/>
  <c r="AO16" i="1" s="1"/>
  <c r="AG16" i="1"/>
  <c r="AH16" i="1"/>
  <c r="AI16" i="1"/>
  <c r="AJ16" i="1"/>
  <c r="AK16" i="1"/>
  <c r="AL16" i="1"/>
  <c r="AF17" i="1"/>
  <c r="AO17" i="1" s="1"/>
  <c r="AG17" i="1"/>
  <c r="AH17" i="1"/>
  <c r="AI17" i="1"/>
  <c r="AJ17" i="1"/>
  <c r="AK17" i="1"/>
  <c r="AL17" i="1"/>
  <c r="AF18" i="1"/>
  <c r="AO18" i="1" s="1"/>
  <c r="AG18" i="1"/>
  <c r="AH18" i="1"/>
  <c r="AI18" i="1"/>
  <c r="AJ18" i="1"/>
  <c r="AK18" i="1"/>
  <c r="AL18" i="1"/>
  <c r="AF19" i="1"/>
  <c r="AO19" i="1" s="1"/>
  <c r="AG19" i="1"/>
  <c r="AH19" i="1"/>
  <c r="AI19" i="1"/>
  <c r="AJ19" i="1"/>
  <c r="AK19" i="1"/>
  <c r="AL19" i="1"/>
  <c r="AF20" i="1"/>
  <c r="AO20" i="1" s="1"/>
  <c r="AG20" i="1"/>
  <c r="AH20" i="1"/>
  <c r="AI20" i="1"/>
  <c r="AJ20" i="1"/>
  <c r="AK20" i="1"/>
  <c r="AL20" i="1"/>
  <c r="AF21" i="1"/>
  <c r="AO21" i="1" s="1"/>
  <c r="AG21" i="1"/>
  <c r="AH21" i="1"/>
  <c r="AI21" i="1"/>
  <c r="AJ21" i="1"/>
  <c r="AK21" i="1"/>
  <c r="AL21" i="1"/>
  <c r="AF22" i="1"/>
  <c r="AO22" i="1" s="1"/>
  <c r="AG22" i="1"/>
  <c r="AH22" i="1"/>
  <c r="AI22" i="1"/>
  <c r="AJ22" i="1"/>
  <c r="AK22" i="1"/>
  <c r="AL22" i="1"/>
  <c r="AF23" i="1"/>
  <c r="AO23" i="1" s="1"/>
  <c r="AG23" i="1"/>
  <c r="AH23" i="1"/>
  <c r="AI23" i="1"/>
  <c r="AJ23" i="1"/>
  <c r="AK23" i="1"/>
  <c r="AL23" i="1"/>
  <c r="AF24" i="1"/>
  <c r="AO24" i="1" s="1"/>
  <c r="AG24" i="1"/>
  <c r="AH24" i="1"/>
  <c r="AI24" i="1"/>
  <c r="AJ24" i="1"/>
  <c r="AK24" i="1"/>
  <c r="AL24" i="1"/>
  <c r="AF25" i="1"/>
  <c r="AO25" i="1" s="1"/>
  <c r="AG25" i="1"/>
  <c r="AH25" i="1"/>
  <c r="AI25" i="1"/>
  <c r="AJ25" i="1"/>
  <c r="AK25" i="1"/>
  <c r="AL25" i="1"/>
  <c r="AF26" i="1"/>
  <c r="AO26" i="1" s="1"/>
  <c r="AG26" i="1"/>
  <c r="AH26" i="1"/>
  <c r="AI26" i="1"/>
  <c r="AJ26" i="1"/>
  <c r="AK26" i="1"/>
  <c r="AL26" i="1"/>
  <c r="AE17" i="1"/>
  <c r="AE18" i="1"/>
  <c r="AN18" i="1" s="1"/>
  <c r="AE19" i="1"/>
  <c r="AE20" i="1"/>
  <c r="AE21" i="1"/>
  <c r="AE22" i="1"/>
  <c r="AE23" i="1"/>
  <c r="AE24" i="1"/>
  <c r="AE25" i="1"/>
  <c r="AE26" i="1"/>
  <c r="AE16" i="1"/>
  <c r="Q2" i="1"/>
  <c r="R2" i="1" s="1"/>
  <c r="Q3" i="1"/>
  <c r="R3" i="1" s="1"/>
  <c r="Q4" i="1"/>
  <c r="R4" i="1" s="1"/>
  <c r="Q5" i="1"/>
  <c r="R5" i="1" s="1"/>
  <c r="Q6" i="1"/>
  <c r="R6" i="1" s="1"/>
  <c r="Q7" i="1"/>
  <c r="R7" i="1" s="1"/>
  <c r="Q8" i="1"/>
  <c r="R8" i="1" s="1"/>
  <c r="Q9" i="1"/>
  <c r="R9" i="1" s="1"/>
  <c r="Q10" i="1"/>
  <c r="R10" i="1" s="1"/>
  <c r="Q11" i="1"/>
  <c r="R11" i="1" s="1"/>
  <c r="Q12" i="1"/>
  <c r="R12" i="1" s="1"/>
  <c r="Q13" i="1"/>
  <c r="R13" i="1" s="1"/>
  <c r="Q14" i="1"/>
  <c r="R14" i="1" s="1"/>
  <c r="Q15" i="1"/>
  <c r="R15" i="1" s="1"/>
  <c r="Q16" i="1"/>
  <c r="R16" i="1" s="1"/>
  <c r="Q17" i="1"/>
  <c r="R17" i="1" s="1"/>
  <c r="Q19" i="1"/>
  <c r="R19" i="1" s="1"/>
  <c r="Q20" i="1"/>
  <c r="R20" i="1" s="1"/>
  <c r="Q21" i="1"/>
  <c r="R21" i="1" s="1"/>
  <c r="Q22" i="1"/>
  <c r="R22" i="1" s="1"/>
  <c r="Q23" i="1"/>
  <c r="R23" i="1" s="1"/>
  <c r="Q24" i="1"/>
  <c r="R24" i="1" s="1"/>
  <c r="Q25" i="1"/>
  <c r="R25" i="1" s="1"/>
  <c r="Q26" i="1"/>
  <c r="R26" i="1" s="1"/>
  <c r="Q18" i="1"/>
  <c r="R18" i="1" s="1"/>
  <c r="AN22" i="1" l="1"/>
  <c r="AN26" i="1"/>
  <c r="G20" i="28"/>
  <c r="AN20" i="1"/>
  <c r="AN24" i="1"/>
  <c r="G24" i="28"/>
  <c r="G16" i="22"/>
  <c r="G16" i="28"/>
  <c r="G17" i="28"/>
  <c r="G21" i="28"/>
  <c r="G26" i="28"/>
  <c r="G18" i="28"/>
  <c r="G22" i="28"/>
  <c r="E26" i="23"/>
  <c r="G27" i="28"/>
  <c r="E19" i="23"/>
  <c r="G19" i="28"/>
  <c r="E23" i="23"/>
  <c r="G23" i="28"/>
  <c r="E27" i="23"/>
  <c r="G29" i="28"/>
  <c r="G28" i="28"/>
  <c r="AN16" i="1"/>
  <c r="AN23" i="1"/>
  <c r="AN19" i="1"/>
  <c r="AN15" i="1"/>
  <c r="L28" i="23"/>
  <c r="M28" i="23"/>
  <c r="AN27" i="1"/>
  <c r="AN25" i="1"/>
  <c r="AN21" i="1"/>
  <c r="AN17" i="1"/>
  <c r="BA26" i="1"/>
  <c r="BA18" i="1"/>
  <c r="BA27" i="1"/>
  <c r="BA25" i="1"/>
  <c r="BA21" i="1"/>
  <c r="BA17" i="1"/>
  <c r="BA24" i="1"/>
  <c r="BA20" i="1"/>
  <c r="BA22" i="1"/>
  <c r="BA23" i="1"/>
  <c r="BA19" i="1"/>
  <c r="G18" i="22"/>
  <c r="G22" i="22"/>
  <c r="G26" i="22"/>
  <c r="G20" i="22"/>
  <c r="G24" i="22"/>
  <c r="G28" i="22"/>
  <c r="E22" i="23"/>
  <c r="G17" i="22"/>
  <c r="G21" i="22"/>
  <c r="G25" i="22"/>
  <c r="E18" i="23"/>
  <c r="E16" i="23"/>
  <c r="E21" i="23"/>
  <c r="E17" i="23"/>
  <c r="G28" i="21"/>
  <c r="G27" i="21"/>
  <c r="G26" i="21"/>
  <c r="G25" i="21"/>
  <c r="G24" i="21"/>
  <c r="G23" i="21"/>
  <c r="G22" i="21"/>
  <c r="G21" i="21"/>
  <c r="G20" i="21"/>
  <c r="G19" i="21"/>
  <c r="G18" i="21"/>
  <c r="G17" i="21"/>
  <c r="G16" i="21"/>
  <c r="E28" i="23"/>
  <c r="E24" i="23"/>
  <c r="E20" i="23"/>
  <c r="E25" i="23"/>
  <c r="G27" i="22"/>
  <c r="G23" i="22"/>
  <c r="G19" i="22"/>
  <c r="BA15" i="1"/>
  <c r="BA14" i="1"/>
  <c r="BA13" i="1"/>
  <c r="BA12" i="1"/>
  <c r="BA11" i="1"/>
  <c r="BA10" i="1"/>
  <c r="BA9" i="1"/>
  <c r="BA8" i="1"/>
  <c r="BA7" i="1"/>
  <c r="BA6" i="1"/>
  <c r="BA5" i="1"/>
  <c r="BA4" i="1"/>
  <c r="BA3" i="1"/>
  <c r="BA16" i="1"/>
  <c r="G33" i="28" l="1"/>
  <c r="G25" i="28"/>
</calcChain>
</file>

<file path=xl/sharedStrings.xml><?xml version="1.0" encoding="utf-8"?>
<sst xmlns="http://schemas.openxmlformats.org/spreadsheetml/2006/main" count="3472" uniqueCount="1230">
  <si>
    <t>Tamponi eseguiti</t>
  </si>
  <si>
    <t>Trasmessi a ISS</t>
  </si>
  <si>
    <t>Attuali positivi</t>
  </si>
  <si>
    <t>Ricoverati</t>
  </si>
  <si>
    <t>Isolamento domiciliare</t>
  </si>
  <si>
    <t>Guariti</t>
  </si>
  <si>
    <t>Deceduti</t>
  </si>
  <si>
    <t>di cui in terapia intensiva</t>
  </si>
  <si>
    <t>Tamponi positivi/Totale tamponi</t>
  </si>
  <si>
    <t>Ricoverati/Totale positivi</t>
  </si>
  <si>
    <t>Terapia intensiva/totale positivi</t>
  </si>
  <si>
    <t>Isolamento domiciliare/totale positivi</t>
  </si>
  <si>
    <t>Guariti/totale positivi</t>
  </si>
  <si>
    <t>Deceduti/totale positivi</t>
  </si>
  <si>
    <t>Ricoverati NO TI/totale positivi</t>
  </si>
  <si>
    <t>Tamponi positivi/tamponi totali daybyday</t>
  </si>
  <si>
    <t>Ricoverati TI</t>
  </si>
  <si>
    <t>Ricoverati no TI</t>
  </si>
  <si>
    <t>TAVOLA 1. CORONAVIRUS SICILIA - VALORI ASSOLUTI</t>
  </si>
  <si>
    <t>Positivi totali</t>
  </si>
  <si>
    <t>TAVOLA 2. CORONAVIRUS SICILIA - VARIAZIONI GIORNALIERE</t>
  </si>
  <si>
    <t>TAVOLA 3. CORONAVIRUS SICILIA - VARIAZIONI GIORNALIERE (IN PERCENTUALE)</t>
  </si>
  <si>
    <t>TAVOLA 4. CORONAVIRUS SICILIA - ALCUNI INDICATORI</t>
  </si>
  <si>
    <t>Ricoverati/
Totale positivi</t>
  </si>
  <si>
    <t>Tamponi positivi/
Totale tamponi</t>
  </si>
  <si>
    <t>Ricoverati no TI/
Totale positivi</t>
  </si>
  <si>
    <t>Ricoverati TI/
Totale positivi</t>
  </si>
  <si>
    <t>Isolamento domiciliare/
Totale positivi</t>
  </si>
  <si>
    <t>Guariti/
Totale positivi</t>
  </si>
  <si>
    <t>Deceduti/
Totale positivi
(letalità)</t>
  </si>
  <si>
    <t>Deceduti/
Ricoverati</t>
  </si>
  <si>
    <t>Deceduti/
Ricoverati TI</t>
  </si>
  <si>
    <t>Deceduti/
Ricoverati TI 
(t-4)</t>
  </si>
  <si>
    <t>Deceduti/
Ricoverati 
(t-4)</t>
  </si>
  <si>
    <t>Tamponi negativi</t>
  </si>
  <si>
    <t>Tamponi positivi</t>
  </si>
  <si>
    <t>23-29 mar</t>
  </si>
  <si>
    <t>16-22 mar</t>
  </si>
  <si>
    <t>30 mar - 5 apr</t>
  </si>
  <si>
    <t>6-12 apr</t>
  </si>
  <si>
    <t>TAVOLA 5. CORONAVIRUS SICILIA - VARIAZIONI SETTIMANALI</t>
  </si>
  <si>
    <t>13-19 apr</t>
  </si>
  <si>
    <t>20-26 apr</t>
  </si>
  <si>
    <t>27 apr - 3 mag</t>
  </si>
  <si>
    <t>4-10 mag</t>
  </si>
  <si>
    <t>rettificato il 15/5</t>
  </si>
  <si>
    <t>11-17 mag</t>
  </si>
  <si>
    <t>18-24 mag</t>
  </si>
  <si>
    <t>25-31 mag</t>
  </si>
  <si>
    <t>01-07 giu</t>
  </si>
  <si>
    <t>08-14 giu</t>
  </si>
  <si>
    <t>Trasmessi a ISS new</t>
  </si>
  <si>
    <t>Attuali positivi new</t>
  </si>
  <si>
    <t>Isolamento domiciliare new</t>
  </si>
  <si>
    <t>n.d.</t>
  </si>
  <si>
    <t>rettificato il numero dei positivi: -397</t>
  </si>
  <si>
    <t>15-21 giu</t>
  </si>
  <si>
    <t>22-28 giu</t>
  </si>
  <si>
    <t>29 giu -05 lug</t>
  </si>
  <si>
    <t>06-12 lug</t>
  </si>
  <si>
    <t>13-19 lug</t>
  </si>
  <si>
    <t>20-26 lug</t>
  </si>
  <si>
    <t>27 lug - 2 ago</t>
  </si>
  <si>
    <t>03-09 ago</t>
  </si>
  <si>
    <t>10-16 ago</t>
  </si>
  <si>
    <t>17-23 ago</t>
  </si>
  <si>
    <t>24-30 ago</t>
  </si>
  <si>
    <t>31 ago - 6 set</t>
  </si>
  <si>
    <t>7-13 set</t>
  </si>
  <si>
    <t>14-20 set</t>
  </si>
  <si>
    <t>21-27 set</t>
  </si>
  <si>
    <t>28 set - 4 ott</t>
  </si>
  <si>
    <t>5-11 ott</t>
  </si>
  <si>
    <t>Ricoverati no TI/attuali positivi</t>
  </si>
  <si>
    <t>Ricoverati TI/attuali positivi</t>
  </si>
  <si>
    <t>Isolamento domiciliare/attuali positivi</t>
  </si>
  <si>
    <t>2020-10-16T17:00:00</t>
  </si>
  <si>
    <t>ITA</t>
  </si>
  <si>
    <t>Sicilia</t>
  </si>
  <si>
    <t>data</t>
  </si>
  <si>
    <t>stato</t>
  </si>
  <si>
    <t>codice_regione</t>
  </si>
  <si>
    <t>denominazione_regione</t>
  </si>
  <si>
    <t>lat</t>
  </si>
  <si>
    <t>long</t>
  </si>
  <si>
    <t>ricoverati_con_sintomi</t>
  </si>
  <si>
    <t>terapia_intensiva</t>
  </si>
  <si>
    <t>totale_ospedalizzati</t>
  </si>
  <si>
    <t>isolamento_domiciliare</t>
  </si>
  <si>
    <t>totale_positivi</t>
  </si>
  <si>
    <t>variazione_totale_positivi</t>
  </si>
  <si>
    <t>nuovi_positivi</t>
  </si>
  <si>
    <t>dimessi_guariti</t>
  </si>
  <si>
    <t>deceduti</t>
  </si>
  <si>
    <t>casi_da_sospetto_diagnostico</t>
  </si>
  <si>
    <t>casi_da_screening</t>
  </si>
  <si>
    <t>totale_casi</t>
  </si>
  <si>
    <t>tamponi</t>
  </si>
  <si>
    <t>casi_testati</t>
  </si>
  <si>
    <t>note</t>
  </si>
  <si>
    <t>2020-10-17T17:00:00</t>
  </si>
  <si>
    <t>12-18 ott</t>
  </si>
  <si>
    <t>2020-10-18T17:00:00</t>
  </si>
  <si>
    <t>2020-10-19T17:00:00</t>
  </si>
  <si>
    <t>2020-10-21T17:00:00</t>
  </si>
  <si>
    <t>2020-10-20T17:00:00</t>
  </si>
  <si>
    <t>2020-10-22T17:00:00</t>
  </si>
  <si>
    <t>2020-10-23T17:00:00</t>
  </si>
  <si>
    <t>2020-10-24T17:00:00</t>
  </si>
  <si>
    <t>2020-10-25T17:00:00</t>
  </si>
  <si>
    <t>2020-10-26T17:00:00</t>
  </si>
  <si>
    <t>2020-10-27T17:00:00</t>
  </si>
  <si>
    <t>2020-10-28T17:00:00</t>
  </si>
  <si>
    <t>2020-10-30T17:00:00</t>
  </si>
  <si>
    <t>2020-10-29T17:00:00</t>
  </si>
  <si>
    <t>2020-10-31T17:00:00</t>
  </si>
  <si>
    <t>19-25 ott</t>
  </si>
  <si>
    <t>2020-11-01T17:00:00</t>
  </si>
  <si>
    <t>2020-11-02T17:00:00</t>
  </si>
  <si>
    <t>2020-11-03T17:00:00</t>
  </si>
  <si>
    <t>2020-11-04T17:00:00</t>
  </si>
  <si>
    <t>2020-11-05T17:00:00</t>
  </si>
  <si>
    <t>2020-11-06T17:00:00</t>
  </si>
  <si>
    <t>2020-11-07T17:00:00</t>
  </si>
  <si>
    <t>26 ott - 1 nov</t>
  </si>
  <si>
    <t>2-8 nov</t>
  </si>
  <si>
    <t>2020-11-08T17:00:00</t>
  </si>
  <si>
    <t>2020-11-09T17:00:00</t>
  </si>
  <si>
    <t>2020-11-10T17:00:00</t>
  </si>
  <si>
    <t>2020-11-11T17:00:00</t>
  </si>
  <si>
    <t>2020-11-12T17:00:00</t>
  </si>
  <si>
    <t>2020-11-13T17:00:00</t>
  </si>
  <si>
    <t>9-15 nov</t>
  </si>
  <si>
    <t>2020-11-14T17:00:00</t>
  </si>
  <si>
    <t>2020-11-15T17:00:00</t>
  </si>
  <si>
    <t>2020-11-16T17:00:00</t>
  </si>
  <si>
    <t>2020-11-17T17:00:00</t>
  </si>
  <si>
    <t>2020-11-18T17:00:00</t>
  </si>
  <si>
    <t>2020-11-19T17:00:00</t>
  </si>
  <si>
    <t>2020-11-20T17:00:00</t>
  </si>
  <si>
    <t>2020-11-21T17:00:00</t>
  </si>
  <si>
    <t>2020-11-22T17:00:00</t>
  </si>
  <si>
    <t>16-22 nov</t>
  </si>
  <si>
    <t>% tamponi positivi</t>
  </si>
  <si>
    <t>2020-11-23T17:00:00</t>
  </si>
  <si>
    <t>2020-11-24T17:00:00</t>
  </si>
  <si>
    <t>2020-11-26T17:00:00</t>
  </si>
  <si>
    <t>2020-11-25T17:00:00</t>
  </si>
  <si>
    <t>2020-11-27T17:00:00</t>
  </si>
  <si>
    <t>23-29 nov</t>
  </si>
  <si>
    <t>Casi testati</t>
  </si>
  <si>
    <t>% positivi su casi testati</t>
  </si>
  <si>
    <t>Tamponi positivi/Casi testati</t>
  </si>
  <si>
    <t>2020-11-28T17:00:00</t>
  </si>
  <si>
    <t>2020-11-29T17:00:00</t>
  </si>
  <si>
    <t>2020-11-30T17:00:00</t>
  </si>
  <si>
    <t>2020-12-01T17:00:00</t>
  </si>
  <si>
    <t>30 nov 6 dic</t>
  </si>
  <si>
    <t>2020-12-02T17:00:00</t>
  </si>
  <si>
    <t>2020-12-03T17:00:00</t>
  </si>
  <si>
    <t>2020-12-04T17:00:00</t>
  </si>
  <si>
    <t>2020-12-05T17:00:00</t>
  </si>
  <si>
    <t>020-12-06T17:00:00</t>
  </si>
  <si>
    <t>2020-12-07T17:00:00</t>
  </si>
  <si>
    <t>2020-12-08T17:00:00</t>
  </si>
  <si>
    <t>7-13 dic</t>
  </si>
  <si>
    <t>2020-12-09T17:00:00</t>
  </si>
  <si>
    <t>ingressi_terapia_intensiva</t>
  </si>
  <si>
    <t>note_test</t>
  </si>
  <si>
    <t>note_casi</t>
  </si>
  <si>
    <t>2020-12-10T17:00:00</t>
  </si>
  <si>
    <t>2020-12-11T17:00:00</t>
  </si>
  <si>
    <t>2020-12-12T17:00:00</t>
  </si>
  <si>
    <t>2020-12-13T17:00:00</t>
  </si>
  <si>
    <t>2020-12-14T17:00:00</t>
  </si>
  <si>
    <t>14-20 dic</t>
  </si>
  <si>
    <t>2020-12-15T17:00:00</t>
  </si>
  <si>
    <t>2020-12-16T17:00:00</t>
  </si>
  <si>
    <t>2020-12-17T17:00:00</t>
  </si>
  <si>
    <t>2020-12-18T17:00:00</t>
  </si>
  <si>
    <t>2020-12-19T17:00:00</t>
  </si>
  <si>
    <t>2020-12-20T17:00:00</t>
  </si>
  <si>
    <t>2020-12-21T17:00:00</t>
  </si>
  <si>
    <t>2020-12-22T17:00:00</t>
  </si>
  <si>
    <t>2020-12-23T17:00:00</t>
  </si>
  <si>
    <t>2020-12-24T17:00:00</t>
  </si>
  <si>
    <t>21-27 dic</t>
  </si>
  <si>
    <t>2020-12-25T17:00:00</t>
  </si>
  <si>
    <t>2020-12-26T17:00:00</t>
  </si>
  <si>
    <t>2020-12-27T17:00:00</t>
  </si>
  <si>
    <t>Ingressi in TI</t>
  </si>
  <si>
    <t>2020-12-28T17:00:00</t>
  </si>
  <si>
    <t>2020-12-29T17:00:00</t>
  </si>
  <si>
    <t>2020-12-30T17:00:00</t>
  </si>
  <si>
    <t>2020-12-31T17:00:00</t>
  </si>
  <si>
    <t>2021-01-01T17:00:00</t>
  </si>
  <si>
    <t>2021-01-02T17:00:00</t>
  </si>
  <si>
    <t>2021-01-03T17:00:00</t>
  </si>
  <si>
    <t>2021-01-04T17:00:00</t>
  </si>
  <si>
    <t>2021-01-05T17:00:00</t>
  </si>
  <si>
    <t>2021-01-06T17:00:00</t>
  </si>
  <si>
    <t>2021-01-07T17:00:00</t>
  </si>
  <si>
    <t>2021-01-08T17:00:00</t>
  </si>
  <si>
    <t>2021-01-09T17:00:00</t>
  </si>
  <si>
    <t>2021-01-10T17:00:00</t>
  </si>
  <si>
    <t>28 dic-3 gen</t>
  </si>
  <si>
    <t>4 -10 gen</t>
  </si>
  <si>
    <t>2021-01-11T17:00:00</t>
  </si>
  <si>
    <t>2021-01-12T17:00:00</t>
  </si>
  <si>
    <t>2021-01-13T17:00:00</t>
  </si>
  <si>
    <t>2021-01-14T17:00:00</t>
  </si>
  <si>
    <t>11-17 gen</t>
  </si>
  <si>
    <t>2021-01-15T17:00:00</t>
  </si>
  <si>
    <t>2021-01-16T17:00:00</t>
  </si>
  <si>
    <t>2021-01-17T17:00:00</t>
  </si>
  <si>
    <t>2021-01-18T17:00:00</t>
  </si>
  <si>
    <t>ITG</t>
  </si>
  <si>
    <t>ITG2</t>
  </si>
  <si>
    <t>totale_positivi_test_molecolare</t>
  </si>
  <si>
    <t>totale_positivi_test_antigenico_rapido</t>
  </si>
  <si>
    <t>tamponi_test_molecolare</t>
  </si>
  <si>
    <t>tamponi_test_antigenico_rapido</t>
  </si>
  <si>
    <t>codice_nuts_1</t>
  </si>
  <si>
    <t>codice_nuts_2</t>
  </si>
  <si>
    <t>18-24 gen</t>
  </si>
  <si>
    <t>2021-01-19T17:00:00</t>
  </si>
  <si>
    <t>2021-01-20T17:00:00</t>
  </si>
  <si>
    <t>2021-01-21T17:00:00</t>
  </si>
  <si>
    <t>2021-01-22T17:00:00</t>
  </si>
  <si>
    <t>2021-01-23T17:00:00</t>
  </si>
  <si>
    <t>2021-01-24T17:00:00</t>
  </si>
  <si>
    <t>2021-01-25T17:00:00</t>
  </si>
  <si>
    <t>2021-01-26T17:00:00</t>
  </si>
  <si>
    <t>2021-01-27T17:00:00</t>
  </si>
  <si>
    <t>2021-01-28T17:00:00</t>
  </si>
  <si>
    <t>2021-01-29T17:00:00</t>
  </si>
  <si>
    <t>25-31 gen</t>
  </si>
  <si>
    <t>2021-01-30T17:00:00</t>
  </si>
  <si>
    <t>2021-01-31T17:00:00</t>
  </si>
  <si>
    <t>2021-02-01T17:00:00</t>
  </si>
  <si>
    <t>2021-02-02T17:00:00</t>
  </si>
  <si>
    <t>2021-02-03T17:00:00</t>
  </si>
  <si>
    <t>ITG1</t>
  </si>
  <si>
    <t>2021-02-04T17:00:00</t>
  </si>
  <si>
    <t>2021-02-05T17:00:00</t>
  </si>
  <si>
    <t>2021-02-06T17:00:00</t>
  </si>
  <si>
    <t>2021-02-07T17:00:00</t>
  </si>
  <si>
    <t>1-7 feb</t>
  </si>
  <si>
    <t>2021-02-08T17:00:00</t>
  </si>
  <si>
    <t>2021-02-09T17:00:00</t>
  </si>
  <si>
    <t>2021-02-10T17:00:00</t>
  </si>
  <si>
    <t>8-14 feb</t>
  </si>
  <si>
    <t>2021-02-12T17:00:00</t>
  </si>
  <si>
    <t>2021-02-11T17:00:00</t>
  </si>
  <si>
    <t>2021-02-13T17:00:00</t>
  </si>
  <si>
    <t>2021-02-14T17:00:00</t>
  </si>
  <si>
    <t>2021-02-15T17:00:00</t>
  </si>
  <si>
    <t>2021-02-16T17:00:00</t>
  </si>
  <si>
    <t>15-21 feb</t>
  </si>
  <si>
    <t>2021-02-17T17:00:00</t>
  </si>
  <si>
    <t>2021-02-18T17:00:00</t>
  </si>
  <si>
    <t>2021-02-19T17:00:00</t>
  </si>
  <si>
    <t>2021-02-20T17:00:00</t>
  </si>
  <si>
    <t>2021-02-21T17:00:00</t>
  </si>
  <si>
    <t>2021-02-22T17:00:00</t>
  </si>
  <si>
    <t>2021-02-23T17:00:00</t>
  </si>
  <si>
    <t>22-28 feb</t>
  </si>
  <si>
    <t>2021-02-24T17:00:00</t>
  </si>
  <si>
    <t>2021-02-25T17:00:00</t>
  </si>
  <si>
    <t>2021-02-26T17:00:00</t>
  </si>
  <si>
    <t>2021-02-27T17:00:00</t>
  </si>
  <si>
    <t>2021-02-28T17:00:00</t>
  </si>
  <si>
    <t>2021-03-01T17:00:00</t>
  </si>
  <si>
    <t>2021-03-02T17:00:00</t>
  </si>
  <si>
    <t>1-7 mar</t>
  </si>
  <si>
    <t>2021-03-03T17:00:00</t>
  </si>
  <si>
    <t>2021-03-04T17:00:00</t>
  </si>
  <si>
    <t>2021-03-05T17:00:00</t>
  </si>
  <si>
    <t>2021-03-06T17:00:00</t>
  </si>
  <si>
    <t>2021-03-07T17:00:00</t>
  </si>
  <si>
    <t>2021-03-08T17:00:00</t>
  </si>
  <si>
    <t>2021-03-09T17:00:00</t>
  </si>
  <si>
    <t>2021-03-10T17:00:00</t>
  </si>
  <si>
    <t>2021-03-11T17:00:00</t>
  </si>
  <si>
    <t>2021-03-12T17:00:00</t>
  </si>
  <si>
    <t>8-14 mar</t>
  </si>
  <si>
    <t>2021-03-13T17:00:00</t>
  </si>
  <si>
    <t>2021-03-14T17:00:00</t>
  </si>
  <si>
    <t>2021-03-15T17:00:00</t>
  </si>
  <si>
    <t>2021-03-16T17:00:00</t>
  </si>
  <si>
    <t>2021-03-17T17:00:00</t>
  </si>
  <si>
    <t>2021-03-18T17:00:00</t>
  </si>
  <si>
    <t>2021-03-19T17:00:00</t>
  </si>
  <si>
    <t>2021-03-20T17:00:00</t>
  </si>
  <si>
    <t>15-21 mar</t>
  </si>
  <si>
    <t>2021-03-21T17:00:00</t>
  </si>
  <si>
    <t>2021-03-22T17:00:00</t>
  </si>
  <si>
    <t>2021-03-23T17:00:00</t>
  </si>
  <si>
    <t>2021-03-24T17:00:00</t>
  </si>
  <si>
    <t>2021-03-25T17:00:00</t>
  </si>
  <si>
    <t>2021-03-26T17:00:00</t>
  </si>
  <si>
    <t>2021-03-27T17:00:00</t>
  </si>
  <si>
    <t>2021-03-28T17:00:00</t>
  </si>
  <si>
    <t>2021-03-29T17:00:00</t>
  </si>
  <si>
    <t>22-28 mar</t>
  </si>
  <si>
    <t>2021-03-30T17:00:00,ITA,19,Sicilia,38.11569725,13.362356699999998,876,133,1009,16408,17417,0,0,150426,4607,,,172450,3147423,1279237,,0,,,172450,0,1996016,1151407,ITG,ITG1</t>
  </si>
  <si>
    <t>2021-03-30T17:00:00</t>
  </si>
  <si>
    <t>2021-03-31T17:00:00</t>
  </si>
  <si>
    <t>2021-04-01T17:00:00</t>
  </si>
  <si>
    <t>In data odierna non è stato possibile rilevare il dato dei tamponi con test antigenico</t>
  </si>
  <si>
    <t>dati inviati aggregando il 30 e il 31 di marzo 2021- il dato erroneamente comunicato in data 31/03/2021 dei nuovi positivi pari a 2904 è stato modificato il data odierna in 1673.</t>
  </si>
  <si>
    <t>2021-04-02T17:00:00</t>
  </si>
  <si>
    <t>Fonte piattaforma unica regionale Qualità Sicilia relativa al dato estratto relativo ai tamponi con test antigenico.</t>
  </si>
  <si>
    <t>2021-04-03T17:00:00</t>
  </si>
  <si>
    <t>Fonte piattaforma regionale qualità sicilia relativa al dato estratto relativo ai tamponi con test antigenico.</t>
  </si>
  <si>
    <t>29 mar-4 apr</t>
  </si>
  <si>
    <t>2021-04-04T17:00:00</t>
  </si>
  <si>
    <t>Fonte piattaforma regionale Qualità Sicilia relativa al dato estratto relativo ai tamponi con test antigenico</t>
  </si>
  <si>
    <t>2021-04-05T17:00:00</t>
  </si>
  <si>
    <t>Fonte  piattaforma Regionale Qualità Sicilia relativa al dato estratto relativo ai tamponi con test antigenico</t>
  </si>
  <si>
    <t>2021-04-06T17:00:00</t>
  </si>
  <si>
    <t>2021-04-07T17:00:00</t>
  </si>
  <si>
    <t>2021-04-08T17:00:00</t>
  </si>
  <si>
    <t xml:space="preserve"> </t>
  </si>
  <si>
    <t>Persone testate, si comunica che il dato odierno è riferito al totale dei soggetti testati nelle ultime 24h con tampone molecolare con esito positivo e negativo</t>
  </si>
  <si>
    <t>2021-04-09T17:00:00</t>
  </si>
  <si>
    <t>Guariti: il conteggio dei guariti tiene conto del ricalcolo effettuato con i dati incompleti delle ultime due settimane. Deceduti: il conteggio dei deceduti tiene conto del ricalcolo effettuato con i dati incompleti dei mesi precedenti.</t>
  </si>
  <si>
    <t>2021-04-10T17:00:00</t>
  </si>
  <si>
    <t>2021-04-11T17:00:00</t>
  </si>
  <si>
    <t>5-11 apr</t>
  </si>
  <si>
    <t>2021-04-12T17:00:00</t>
  </si>
  <si>
    <t>2021-04-13T17:00:00</t>
  </si>
  <si>
    <t>12-18 apr</t>
  </si>
  <si>
    <t>2021-04-14T17:00:00</t>
  </si>
  <si>
    <t>2021-04-15T17:00:00</t>
  </si>
  <si>
    <t>2021-04-16T17:00:00</t>
  </si>
  <si>
    <t>2021-04-17T17:00:00</t>
  </si>
  <si>
    <t>2021-04-18T17:00:00</t>
  </si>
  <si>
    <t>2021-04-19T17:00:00</t>
  </si>
  <si>
    <t>2021-04-20T17:00:00</t>
  </si>
  <si>
    <t>2021-04-21T17:00:00</t>
  </si>
  <si>
    <t>2021-04-22T17:00:00</t>
  </si>
  <si>
    <t>2021-04-23T17:00:00</t>
  </si>
  <si>
    <t>2021-04-24T17:00:00</t>
  </si>
  <si>
    <t>2021-04-25T17:00:00</t>
  </si>
  <si>
    <t>2021-04-26T17:00:00</t>
  </si>
  <si>
    <t>2021-04-27T17:00:00</t>
  </si>
  <si>
    <t>2021-04-28T17:00:00</t>
  </si>
  <si>
    <t>2021-04-29T17:00:00</t>
  </si>
  <si>
    <t>Dato dei clinicamente guariti non pervenuto</t>
  </si>
  <si>
    <t>2021-04-30T17:00:00</t>
  </si>
  <si>
    <t>Il dato dei Clinicamente guariti comprende la rilevazione dei giorni 29/04/21 e 30/04/21</t>
  </si>
  <si>
    <t>2021-05-01T17:00:00</t>
  </si>
  <si>
    <t>19-25 apr</t>
  </si>
  <si>
    <t>2021-05-02T17:00:00</t>
  </si>
  <si>
    <t>26 apr-2 mag</t>
  </si>
  <si>
    <t>2021-05-03T17:00:00</t>
  </si>
  <si>
    <t>2021-05-05T17:00:00</t>
  </si>
  <si>
    <t>2021-05-04T17:00:00</t>
  </si>
  <si>
    <t>2021-05-06T17:00:00</t>
  </si>
  <si>
    <t>3-9 mag</t>
  </si>
  <si>
    <t>2021-05-07T17:00:00</t>
  </si>
  <si>
    <t>2021-05-08T17:00:00</t>
  </si>
  <si>
    <t>2021-05-09T17:00:00</t>
  </si>
  <si>
    <t>2021-05-10T17:00:00</t>
  </si>
  <si>
    <t>2021-05-11T17:00:00</t>
  </si>
  <si>
    <t>2021-05-12T17:00:00</t>
  </si>
  <si>
    <t>2021-05-13T17:00:00</t>
  </si>
  <si>
    <t>2021-05-14T17:00:00</t>
  </si>
  <si>
    <t>2021-05-15T17:00:00</t>
  </si>
  <si>
    <t>10-16 mag</t>
  </si>
  <si>
    <t>2021-05-16T17:00:00</t>
  </si>
  <si>
    <t>2021-05-17T17:00:00</t>
  </si>
  <si>
    <t>2021-05-18T17:00:00</t>
  </si>
  <si>
    <t>2021-05-19T17:00:00</t>
  </si>
  <si>
    <t>2021-05-20T17:00:00</t>
  </si>
  <si>
    <t>17-23 mag</t>
  </si>
  <si>
    <t>2021-05-21T17:00:00</t>
  </si>
  <si>
    <t>2021-05-22T17:00:00</t>
  </si>
  <si>
    <t>2021-05-23T17:00:00</t>
  </si>
  <si>
    <t>2021-05-24T17:00:00</t>
  </si>
  <si>
    <t>2021-05-25T17:00:00</t>
  </si>
  <si>
    <t>2021-05-26T17:00:00</t>
  </si>
  <si>
    <t>2021-05-27T17:00:00</t>
  </si>
  <si>
    <t>24-30 mag</t>
  </si>
  <si>
    <t>2021-05-28T17:00:00</t>
  </si>
  <si>
    <t>2021-05-29T17:00:00</t>
  </si>
  <si>
    <t>2021-05-30T17:00:00</t>
  </si>
  <si>
    <t>2021-05-31T17:00:00</t>
  </si>
  <si>
    <t>2021-06-01T17:00:00</t>
  </si>
  <si>
    <t>2021-06-02T17:00:00</t>
  </si>
  <si>
    <t>2021-06-03T17:00:00</t>
  </si>
  <si>
    <t>2021-06-04T17:00:00</t>
  </si>
  <si>
    <t>2021-06-05T17:00:00</t>
  </si>
  <si>
    <t>2021-06-06T17:00:00</t>
  </si>
  <si>
    <t>31 mag-6 giu</t>
  </si>
  <si>
    <t>2021-06-07T17:00:00</t>
  </si>
  <si>
    <t>2021-06-08T17:00:00</t>
  </si>
  <si>
    <t>2021-06-09T17:00:00</t>
  </si>
  <si>
    <t>2021-06-10T17:00:00</t>
  </si>
  <si>
    <t>2021-06-11T17:00:00</t>
  </si>
  <si>
    <t>2021-06-12T17:00:00</t>
  </si>
  <si>
    <t>2021-06-13T17:00:00</t>
  </si>
  <si>
    <t>7-13 giu</t>
  </si>
  <si>
    <t>2021-06-14T17:00:00</t>
  </si>
  <si>
    <t>2021-06-16T17:00:00</t>
  </si>
  <si>
    <t>2021-06-17T17:00:00</t>
  </si>
  <si>
    <t>2021-06-18T17:00:00</t>
  </si>
  <si>
    <t>2021-06-19T17:00:00</t>
  </si>
  <si>
    <t>2021-06-20T17:00:00</t>
  </si>
  <si>
    <t>2021-06-15T17:00:00</t>
  </si>
  <si>
    <t>14-20 giu</t>
  </si>
  <si>
    <t>2021-06-21T17:00:00</t>
  </si>
  <si>
    <t>2021-06-22T17:00:00</t>
  </si>
  <si>
    <t>2021-06-23T17:00:00</t>
  </si>
  <si>
    <t>2021-06-24T17:00:00</t>
  </si>
  <si>
    <t>2021-06-25T17:00:00</t>
  </si>
  <si>
    <t>2021-06-26T17:00:00</t>
  </si>
  <si>
    <t>2021-06-27T17:00:00</t>
  </si>
  <si>
    <t>21-27 giu</t>
  </si>
  <si>
    <t>2021-06-28T17:00:00</t>
  </si>
  <si>
    <t>2021-06-29T17:00:00</t>
  </si>
  <si>
    <t>2021-06-30T17:00:00</t>
  </si>
  <si>
    <t>2021-07-01T17:00:00</t>
  </si>
  <si>
    <t>2021-07-02T17:00:00</t>
  </si>
  <si>
    <t>2021-07-03T17:00:00</t>
  </si>
  <si>
    <t>2021-07-04T17:00:00</t>
  </si>
  <si>
    <t>28 giu-4 lug</t>
  </si>
  <si>
    <t>2021-07-05T17:00:00</t>
  </si>
  <si>
    <t>2021-07-06T17:00:00</t>
  </si>
  <si>
    <t>2021-07-07T17:00:00</t>
  </si>
  <si>
    <t>2021-07-08T17:00:00</t>
  </si>
  <si>
    <t>2021-07-09T17:00:00</t>
  </si>
  <si>
    <t>2021-07-10T17:00:00</t>
  </si>
  <si>
    <t>2021-07-11T17:00:00</t>
  </si>
  <si>
    <t>5-11 lug</t>
  </si>
  <si>
    <t>2021-07-12T17:00:00</t>
  </si>
  <si>
    <t>2021-07-13T17:00:00</t>
  </si>
  <si>
    <t>2021-07-14T17:00:00</t>
  </si>
  <si>
    <t>Deceduti: n.1 soggetto deceduto nelle ultime 24h; n.9 soggetti deceduti nel periodo marzo-luglio 2021, a seguito di aggiornamento dati da parte delle strutture ospedaliere del territorio</t>
  </si>
  <si>
    <t>2021-07-15T17:00:00</t>
  </si>
  <si>
    <t>Tamponi molecolari: n.179 si riferiscono a recupero di periodi precedenti, tamponi eseguiti tra dicembre 2020 e gennaio 2021</t>
  </si>
  <si>
    <t>n. 20 nuovi positivi si riferiscono a recupero di periodi precedenti, tamponi eseguiti tra dicembre 2020 e gennaio 2021</t>
  </si>
  <si>
    <t>2021-07-16T17:00:00</t>
  </si>
  <si>
    <t>2021-07-17T17:00:00</t>
  </si>
  <si>
    <t>2021-07-18T17:00:00</t>
  </si>
  <si>
    <t>12-18 lug</t>
  </si>
  <si>
    <t>2021-07-19T17:00:00</t>
  </si>
  <si>
    <t>2021-07-20T17:00:00</t>
  </si>
  <si>
    <t>2021-07-21T17:00:00</t>
  </si>
  <si>
    <t>decessi: dei 9 decessi rilevati n. 2 non attribuibili al covid e n. 4 risalenti ai mesi maggio/giugno</t>
  </si>
  <si>
    <t>2021-07-22T17:00:00</t>
  </si>
  <si>
    <t>2021-07-23T17:00:00</t>
  </si>
  <si>
    <t>2021-07-24T17:00:00</t>
  </si>
  <si>
    <t>2021-07-25T17:00:00</t>
  </si>
  <si>
    <t>19-25 lug</t>
  </si>
  <si>
    <t>2021-08-01T17:00:00</t>
  </si>
  <si>
    <t>2021-07-26T17:00:00</t>
  </si>
  <si>
    <t>2021-07-27T17:00:00</t>
  </si>
  <si>
    <t>2021-07-28T17:00:00</t>
  </si>
  <si>
    <t>2021-07-29T17:00:00</t>
  </si>
  <si>
    <t>2021-07-30T17:00:00</t>
  </si>
  <si>
    <t>2021-07-31T17:00:00</t>
  </si>
  <si>
    <t>26 lug-1 ago</t>
  </si>
  <si>
    <t>2021-08-02T17:00:00</t>
  </si>
  <si>
    <t>2021-08-03T17:00:00</t>
  </si>
  <si>
    <t>2021-08-04T17:00:00</t>
  </si>
  <si>
    <t>2021-08-05T17:00:00</t>
  </si>
  <si>
    <t>2021-08-06T17:00:00</t>
  </si>
  <si>
    <t>2021-08-07T17:00:00</t>
  </si>
  <si>
    <t>2021-08-08T17:00:00</t>
  </si>
  <si>
    <t>2-8 ago</t>
  </si>
  <si>
    <t>2021-08-09T17:00:00</t>
  </si>
  <si>
    <t>2021-08-10T17:00:00</t>
  </si>
  <si>
    <t xml:space="preserve">deceduti: di cui n. 5 deceduti il 08/08/21 - n. 3 deceduti il 07/08/21 - n. 2 deceduti il 06/08/21 - n.1 deceduti il 04/08/21  </t>
  </si>
  <si>
    <t>2021-08-11T17:00:00</t>
  </si>
  <si>
    <t xml:space="preserve">deceduti: di cui n. 4 deceduti il 10/08/21 - n. 3 deceduti il 09/08/21 - n. 2 deceduti l 08/08/21 </t>
  </si>
  <si>
    <t>2021-08-12T17:00:00</t>
  </si>
  <si>
    <t>Deceduti: n°5 il 11/08/2021; n°5 il 10/08/2021; n°1 il 06/08/2021; n°1 il 28/06/2021</t>
  </si>
  <si>
    <t>2021-08-13T17:00:00</t>
  </si>
  <si>
    <t>2021-08-14T17:00:00</t>
  </si>
  <si>
    <t>2021-08-15T17:00:00</t>
  </si>
  <si>
    <t>9-15 ago</t>
  </si>
  <si>
    <t>2021-08-16T17:00:00</t>
  </si>
  <si>
    <t>2021-08-17T17:00:00</t>
  </si>
  <si>
    <t xml:space="preserve">Tamponi processati con test antigenico: 11045 tamponi fanno riferimento a giorni precedenti </t>
  </si>
  <si>
    <t>2021-08-18T17:00:00</t>
  </si>
  <si>
    <t xml:space="preserve">deceduti: di cui n. 24 recuperi dei giorni precedenti </t>
  </si>
  <si>
    <t>2021-08-19T17:00:00</t>
  </si>
  <si>
    <t xml:space="preserve">deceduti: n. 7 del 18/08/21 - n. 7 del 17/08/21 - n. 2 recupero di giorni precedenti </t>
  </si>
  <si>
    <t>2021-08-20T17:00:00</t>
  </si>
  <si>
    <t>deceduti: n.1 del 20/08/21 - n. 8 del 19/08/21 - n. 3 del 18/08/21 - n. 1 del 16/06/21</t>
  </si>
  <si>
    <t>2021-08-21T17:00:00</t>
  </si>
  <si>
    <t>deceduti: n. 2 del 20/08/21 - n. 5 del 19/08/21- n. 3 del 18/08/21 - n. 1 del 16/08/21 - n. 1 del 13/08/21</t>
  </si>
  <si>
    <t>2021-08-22T17:00:00</t>
  </si>
  <si>
    <t>16-22 ago</t>
  </si>
  <si>
    <t>2021-08-23T17:00:00</t>
  </si>
  <si>
    <t>deceduti: n. 7 del 22/08/21 - n. 7 del 21/08/21 - n. 4 del 20/08/21 - n. 1 del 19/08/21 - n. 1 del 06/07/21</t>
  </si>
  <si>
    <t>2021-08-24T17:00:00</t>
  </si>
  <si>
    <t>deceduti: n. 1 del 23/08/21 - n. 7 del 22/08/21 - n. 1 del 21/08/21 - n. 1 del 18/08/21 - n. 1 del 16/08/21</t>
  </si>
  <si>
    <t>2021-08-25T17:00:00</t>
  </si>
  <si>
    <t>deceduti: n. 4 del 24/08/21 - n. 3 del 23/08/21 - n. 2 del 12/08/21</t>
  </si>
  <si>
    <t>2021-08-26T17:00:00</t>
  </si>
  <si>
    <t>Deceduti: n. 7 del 25/08/21 - n. 4 del 24/08/21 - n. 1 del 23/08/21 - n. 2 del 22/08/21 - n. 1 del 20/08/21</t>
  </si>
  <si>
    <t>2021-08-27T17:00:00</t>
  </si>
  <si>
    <t>DECEDUTI: N. 3 IL 26/08/21 - N. 7 IL 25/08/21 - N. 1 IL 24/08/21</t>
  </si>
  <si>
    <t>2021-08-28T17:00:00</t>
  </si>
  <si>
    <t xml:space="preserve">DECEDUTI: N. 6 IL 27/08/21 - N. 9 IL 26/08/21 - N. 2 IL 25/08/21 - N. 1 IL 23/08/21 - N. 1 IL 17/07/21  </t>
  </si>
  <si>
    <t>2021-08-29T17:00:00</t>
  </si>
  <si>
    <t>DECEDUTI: N. 1 IL 28/08/21 - N. 8  IL 27/08/21 - N. 1 IL 26/08/21</t>
  </si>
  <si>
    <t>23-29 ago</t>
  </si>
  <si>
    <t>deceduti -</t>
  </si>
  <si>
    <t>deceduti +</t>
  </si>
  <si>
    <t>deceduti corretto</t>
  </si>
  <si>
    <t>2021-08-30T17:00:00</t>
  </si>
  <si>
    <t xml:space="preserve">DECEDUTI: N.1 IL 30/08/21 - N.1 IL 29/08/21 - N.7 IL 28/08/21 - </t>
  </si>
  <si>
    <t>2021-08-31T17:00:00</t>
  </si>
  <si>
    <t>DECEDUTI: N. 6 IL 30/08/21 - N. 5 IL 29/08/21 - N. 5 IL 28/08/21 - N. 3 IL 27/08/21</t>
  </si>
  <si>
    <t>2021-09-01T17:00:00</t>
  </si>
  <si>
    <t>DECEDUTI: N. 4 IL 31/08/21 - N. 15 IL 30/08/21 - N. 6 IL 29/08/21 - N. 2 IL 28/08/21</t>
  </si>
  <si>
    <t>2021-09-02T17:00:00</t>
  </si>
  <si>
    <t>DECEDUTI: N. 8 IL 01/09/21 - N. 12 IL 31/08/21 - N. 3 IL 29/08/21</t>
  </si>
  <si>
    <t>2021-09-03T17:00:00</t>
  </si>
  <si>
    <t>DECEDUTI: N. 2 IL 03/09/21 - N. 6 IL 02/09/21 - N. 12 IL 01/09/21 - N. 1 IL 03/08/21</t>
  </si>
  <si>
    <t>2021-09-04T17:00:00</t>
  </si>
  <si>
    <t>DECEDUTI: N. 1 IL 04/09/2021 - N. 7 IL 03/09/2021 - N. 11 IL 02/09/2021 - N. 1 IL 22/08/2021 - N. 1 IL 20/08/2021 - N. 1 IL 12/08/2021</t>
  </si>
  <si>
    <t>2021-09-05T17:00:00</t>
  </si>
  <si>
    <t xml:space="preserve">DECEDUTI: N. 4 IL 04/09/21 - N. 5 IL 03/09/21 - N. 1 IL 02/09/21 </t>
  </si>
  <si>
    <t>30 ago-5 set</t>
  </si>
  <si>
    <t>2021-09-06T17:00:00</t>
  </si>
  <si>
    <t>DECEDUTI: N. 2 IL 05/09/21 - N. 5 IL 04/09/21 - N. 3 IL 03/09/21</t>
  </si>
  <si>
    <t>2021-09-07T17:00:00</t>
  </si>
  <si>
    <t xml:space="preserve">DECEDUTI: N. 1 DEL 07/09/2021 - N. 5 DEL 06/09/2021 - N. 12 DEL 05/09/2021 - N. 5 DEL 04/09/2021 - N. 4 DEL 03/09/2021 - N. 2 DEL 07/09/2021 </t>
  </si>
  <si>
    <t>2021-09-08T17:00:00</t>
  </si>
  <si>
    <t xml:space="preserve">DECEDUTI: N. 1 IL 08/09/2021 - N. 7 IL 07/09/2021 - N. 14 IL 06/09/2021 - N. 2 IL 05/09/2021 - N. 3 IL 03/09/2021 - N. 2 IL 02/09/2021 </t>
  </si>
  <si>
    <t>2021-09-09T17:00:00</t>
  </si>
  <si>
    <t xml:space="preserve">DECEDUTI: N. 3 IL 08/09/21 -  N. 3 IL 07/09/21 - N. 1 IL 06/09/21 - N. 1 IL 05/09/21 - N. 1 IL 04/09/21 - N. 1 IL 01/09/21 - N. 1 IL 31/07/21 - N. 1 IL 17/07/21 </t>
  </si>
  <si>
    <t>2021-09-10T17:00:00</t>
  </si>
  <si>
    <t>DECEDUTI: N. 1 IL 09/09/21 - N. 11 IL 08/09/21 - N. 1 IL 07/09/21 - N. 1 IL 06/09/21 - N. 1 IL 27/8/21 - N. 1 IL 17/08/21 - N. 1 IL 13/08/21 - N. 1 IL 12/08/21</t>
  </si>
  <si>
    <t>2021-09-11T17:00:00</t>
  </si>
  <si>
    <t xml:space="preserve">DECEDUTI: N. 8 IL 10/09/21 - N.11 IL 09/09/21 - N. 3 IL 08/09/21 - N. 1 IL 24/08/21 - N. 1 IL 13/08/21 - N. 1 IL 09/07/21 </t>
  </si>
  <si>
    <t>2021-09-12T17:00:00</t>
  </si>
  <si>
    <t>DECEDUTI: N.2 IL 11/09/21 - N.6 IL 10/09/21 - N. 1 IL 08/09/21</t>
  </si>
  <si>
    <t>6-12 set</t>
  </si>
  <si>
    <t>2021-09-13T17:00:00</t>
  </si>
  <si>
    <t>2021-09-14T17:00:00</t>
  </si>
  <si>
    <t xml:space="preserve">DECEDUTI: N. 4 IL 13/09/21 - N. 10 IL 12/09/21 - N. 6 IL 11/09/21 - N. 2 IL 10/09/21 - N. 2 IL 07/09/21 </t>
  </si>
  <si>
    <t>2021-09-15T17:00:00</t>
  </si>
  <si>
    <t xml:space="preserve">DECEDUTI: N. 6 IL 14/09/21 - N. 10 IL 13/09/21 - N. 5 IL 12/09/21 - N. 2 IL 11/09/21 - N. 1 IL 08/09/21 - N. 1 IL 04/09/21 - N. 1 IL 29/08/21 - N. 1 IL 27/08/21 - N. 1 IL 22/09/21 - </t>
  </si>
  <si>
    <t>2021-09-16T17:00:00</t>
  </si>
  <si>
    <t xml:space="preserve">DECEDUTI: N.6 IL 15/09/21 - N. 8 IL 14/09/21 - N. 2 IL 13/09/21 - N. 1 IL 12/09/21 - N. 1 IL 11/09/21 - N. 1 IL 17/08/21 - N. 1 IL 16/08/21 </t>
  </si>
  <si>
    <t>2021-09-17T17:00:00</t>
  </si>
  <si>
    <t xml:space="preserve">DECEDUTI: N. 5 IL 16/09/21 -N. 7 IL 15/09/21 - N. 1 IL 14/09/21 - N. 1 IL 05/09/21 - N. 1 IL 25/08/21 - N. 1 IL 22/08/21 -  </t>
  </si>
  <si>
    <t>2021-09-18T17:00:00</t>
  </si>
  <si>
    <t xml:space="preserve">DECEDUTI: N. 4 IL 18/09/21 - N. 5 IL 17/09/21 - N. 3 IL 16/09/21 - N. 2 IL 15/09/21 - N. 1 IL 14/09/21 - N. 1 IL 11/09/21 - N. 1 IL 09/09/21 - N. 1 IL 03/09/21 </t>
  </si>
  <si>
    <t>2021-09-19T17:00:00</t>
  </si>
  <si>
    <t>13-19 set</t>
  </si>
  <si>
    <t>2021-09-20T17:00:00</t>
  </si>
  <si>
    <t>DECEDUTI: N.1 IL 19/09/2021 - N. 4 IL 18/09/2021 - N. 2 IL 17/09/21</t>
  </si>
  <si>
    <t>2021-09-21T17:00:00</t>
  </si>
  <si>
    <t xml:space="preserve">DECEDUTI: N. 1 IL 21/09/2021 - N. 1 IL 20/09/2021 - N. 12 IL 19/09/2021 - N. 3 IL 18/09/2021 - N. 2 IL 17/09/2021 - N. 1 IL 05/09/2021 - N. 1 IL 04/09/2021 - N. 1 IL 22/08/2021 - N. 1 IL 15/08/2021  </t>
  </si>
  <si>
    <t>2021-09-22T17:00:00</t>
  </si>
  <si>
    <t>DECEDUTI: N. 6 IL 21/09/21 - N. 6 IL 20/09/21 - N. 2 IL 18/09/21 - N. 2 IL 17/09/21 - N. 1 IL 16/09/21 - N. 1 IL 25/12/20</t>
  </si>
  <si>
    <t>2021-09-23T17:00:00</t>
  </si>
  <si>
    <t xml:space="preserve">DECEDUTI: N. 4 IL 22/09/21 - N. 6 IL 21/09/21 - N. 1 IL 20/09/21 - N. 1 IL 14/09/21 - N. 2 IL 05/09/21 - N. 1 IL 25/08/21 </t>
  </si>
  <si>
    <t>2021-09-24T17:00:00</t>
  </si>
  <si>
    <t>DECEDUTI: N. 3 IL 23/09/21 - N. 5 IL 22/09/21 - N. 1 IL 12/09/21 - N. 1 IL 05/09/21 - N. 1 IL 31/08/21 - N. 1 IL 14/08/21 - N. 1 IL 22/07/21</t>
  </si>
  <si>
    <t>2021-09-25T17:00:00</t>
  </si>
  <si>
    <t>2021-09-26T17:00:00</t>
  </si>
  <si>
    <t>20-26 set</t>
  </si>
  <si>
    <t>2021-09-27T17:00:00</t>
  </si>
  <si>
    <t>2021-09-28T17:00:00</t>
  </si>
  <si>
    <t xml:space="preserve">DECEDUTI: N. 3 IL 26/09/21 - N. 5 IL 25/09/21 - N. 3 IL 24/09/21 - N. 1 IL 23/09/21 - N. 1 IL 22/09/21 </t>
  </si>
  <si>
    <t>2021-09-29T17:00:00</t>
  </si>
  <si>
    <t>DECEDUTI: N. 2 IL 28/09/21 - N. 3 IL 27/09/21 - N. 1 IL 26/09/21 - N. 1 IL 13/09/21</t>
  </si>
  <si>
    <t>2021-09-30T17:00:00</t>
  </si>
  <si>
    <t>deceduti: n. 1 il 29/09/21 - n. 5 il 28/09/21 - n. 1 il 27/09/21</t>
  </si>
  <si>
    <t xml:space="preserve">Sul numero complessivo dei tamponi molecolari comunicati in data odierna, dal laboratorio principale dell'ASP di Palermo, n. 3634 sono relativi all'anno 2020, </t>
  </si>
  <si>
    <t>Il numero complessivo di tamponi positivi comunicati in data odierna, dal laboratorio principale dell'ASP di Palermo, pari a 796  - n. 296 sono relativi all'anno 2020</t>
  </si>
  <si>
    <t>2021-10-01T17:00:00</t>
  </si>
  <si>
    <t xml:space="preserve">DECEDUTI: N. 5 IL 30/09/21 - N. 5 IL 29/09/21 - N. 1 IL 28/09/21 - N. 1 IL 10/09/21 - N. 1 IL 03/09/21 </t>
  </si>
  <si>
    <t>2021-10-02T17:00:00</t>
  </si>
  <si>
    <t>Deceduti: n. 2 il 01/10/21 - n. 5 il 30/09/21</t>
  </si>
  <si>
    <t>2021-10-03T17:00:00</t>
  </si>
  <si>
    <t>DECEDUTI: N. 1 IL 02/10/21 - N. 6 IL 01/10/21</t>
  </si>
  <si>
    <t>27 set-3 ott</t>
  </si>
  <si>
    <t>2021-10-04T17:00:00</t>
  </si>
  <si>
    <t>DECEDUTI: N. 2 IL 03/10/21 - N. 2 IL 02/10/21 - N. 2 IL 01/10/21</t>
  </si>
  <si>
    <t>2021-10-05T17:00:00</t>
  </si>
  <si>
    <t>DECEDUTI: N. 4 IL 03/10/21 - N. 5 IL 02/10/21 - N. 1 IL 29/09/21</t>
  </si>
  <si>
    <t>2021-10-06T17:00:00</t>
  </si>
  <si>
    <t>DECEDUTI: N. 4 IL 05/10/2021 - N. 1 IL 04/10/21 - N. 1 IL 02/10/21</t>
  </si>
  <si>
    <t>2021-10-07T17:00:00</t>
  </si>
  <si>
    <t>DECEDUTI: N. 2 IL 06/10/21 - N. 4 IL 05/10/21 - N. 1 IL 04/10/21 - N. 1 IL 20/09/21 - N. 1 IL 14/09/21</t>
  </si>
  <si>
    <t>2021-10-08T17:00:00</t>
  </si>
  <si>
    <t>DECEDUTI: N. 2 IL 07/10/21 - N. 1 IL 06/10/21</t>
  </si>
  <si>
    <t xml:space="preserve">Sul numero complessivo dei tamponi molecolari comunicati in data odierna, dal laboratorio del policlinico di Catania, n. 682 sono relativi alle settimane precedenti. </t>
  </si>
  <si>
    <t>Il numero complessivo di casi confermati con tamponi positivi comunicati in data odierna,  pari a 469  - n. 116 sono relativi alle settimane precedenti.</t>
  </si>
  <si>
    <t>2021-10-09T17:00:00</t>
  </si>
  <si>
    <t xml:space="preserve">DECEDUTI: N. 3 IL 08/10/21 - N. 3 IL 07/10/21 - N. 1 IL 06/10/21 - N. 1 IL 03/10/21 - N. 1 IL 08/09/21 </t>
  </si>
  <si>
    <t>2021-10-10T17:00:00</t>
  </si>
  <si>
    <t>DECEDUTI: N. 2 IL 08/10/21 - N. 1 IL 24/08/21</t>
  </si>
  <si>
    <t>4-10 ott</t>
  </si>
  <si>
    <t>2021-10-11T17:00:00</t>
  </si>
  <si>
    <t>DECEDUTI: N. 2 IL 10/10/21 - N. 2 IL 09/10/21 - N. 1 IL 03/10/21</t>
  </si>
  <si>
    <t>2021-10-12T17:00:00</t>
  </si>
  <si>
    <t xml:space="preserve">DECEDUTI: N. 1 IL 11/10/21 - N. 5 IL 10/10/21 - N. 1 IL 09/10/21 - N. 1 IL 07/10/21 - N. 1 IL 01/10/21 - N. 1 IL 30/09/21 - N. 1 IL 21/09/21 - N. 1 IL 11/08/21 </t>
  </si>
  <si>
    <t>2021-10-13T17:00:00</t>
  </si>
  <si>
    <t xml:space="preserve">DECEDUTI: N. 1 IL 12/10/21 - N. 2 IL 11/10/21 - N. 1 IL 10/10/21 - N. 2 IL 05/10/21 </t>
  </si>
  <si>
    <t xml:space="preserve">Sul numero complessivo dei tamponi molecolari comunicati in data odierna, n. 16 sono relativi al mese di settembre 2021 </t>
  </si>
  <si>
    <t>Il numero complessivo di casi confermati con tamponi positivi comunicati in data odierna,  pari a 304  - n. 5 sono relativi al mese di settembre 2021</t>
  </si>
  <si>
    <t>2021-10-14T17:00:00</t>
  </si>
  <si>
    <t>DECEDUTI: N. 2 IL 13/10/21 - N. 2 IL 12/10/21 - N. 1 IL 24/08/21 - N. 1 IL 07/02/21</t>
  </si>
  <si>
    <t>2021-10-15T17:00:00</t>
  </si>
  <si>
    <t>DECEDUTI: N. 1 IL 14/10/21 - N. 4 IL 13/10/21 - N. 1 IL 12/10/21 - N. 1 IL 11/10/21 - N. 1 IL 08/10/21 - N. 1 IL 27/09/21 - N. 2 IL 23/09/21 - N. 1 IL 15/09/21</t>
  </si>
  <si>
    <t>Sul numero complessivo dei tamponi molecolari comunicati in data odierna, n. 17 sono relativi a mesi precedenti</t>
  </si>
  <si>
    <t>L'incremento dei casi confermati, comunicati in data odierna, pari a 183  - n. 2 sono relativi a mesi precedenti</t>
  </si>
  <si>
    <t>2021-10-16T17:00:00</t>
  </si>
  <si>
    <t>DECEDUTI: N. 2 IL 15/10/21</t>
  </si>
  <si>
    <t>2021-10-17T17:00:00</t>
  </si>
  <si>
    <t>DECEDUTI: N. 1 IL 15/10/21 - N. 1 IL 13/10/21</t>
  </si>
  <si>
    <t>11-17 ott</t>
  </si>
  <si>
    <t>2021-10-18T17:00:00</t>
  </si>
  <si>
    <t>DECEDUTI: N. 1 IL 18/10/21 - N. 3 IL 17/10/21 - N. 1 IL 16/10/21</t>
  </si>
  <si>
    <t>2021-10-19T17:00:00</t>
  </si>
  <si>
    <t>DECEDUTI: N. 1 IL 19/10/21 - N. 5 IL 17/10/21 - N. 1 IL 16/10/21 - N. 1 IL 12/10/21 - N. 1 IL 11/10/21 - N. 1 IL 04/09/21 - N. 1 IL 02/09/21 - N. 1 IL 30/07/21 - N. 1 IL 01/07/21</t>
  </si>
  <si>
    <t>Sul numero complessivo dei tamponi molecolari comunicati in data odierna, n. 289 sono relativi a mesi precedenti</t>
  </si>
  <si>
    <t>2021-10-20T17:00:00</t>
  </si>
  <si>
    <t>DECEDUTI: N. 3 IL 19/10/21 - N. 1 IL 18/10/21 - N. 1 IL 14/08/21</t>
  </si>
  <si>
    <t>Sul numero complessivo dei tamponi molecolari comunicati in data odierna, n. 23 sono relativi a periodi precedenti</t>
  </si>
  <si>
    <t>L'incremento dei casi confermati, comunicati in data odierna, pari a 368 - n. 2 sono relativi a giorni  precedenti</t>
  </si>
  <si>
    <t>2021-10-21T17:00:00</t>
  </si>
  <si>
    <t>DECEDUTI: N. 2 IL 20/10/21 - N. 2 IL 19/10/21 - N. 1 IL 30/09/21  N. 1 IL 16/09/21 N. 1 IL 31/08/21</t>
  </si>
  <si>
    <t xml:space="preserve">Sul numero complessivo dei tamponi molecolari comunicati in data odierna, n. 531 sono relativi a giorni </t>
  </si>
  <si>
    <t>L'incremento dei casi confermati, comunicati in data odierna, pari a 286 - n. 5 sono relativi a giorni precedenti</t>
  </si>
  <si>
    <t>2021-10-22T17:00:00</t>
  </si>
  <si>
    <t>DECEDUTI: N. 1 IL 21/10/21 - N. 3 IL 20/10/21 - N. 1 IL 28/09/21 N. 1 IL 22/08/21</t>
  </si>
  <si>
    <t>Sul numero complessivo dei tamponi molecolari comunicati in data odierna, n. 60 sono relativi a giorni precedenti</t>
  </si>
  <si>
    <t>2021-10-23T17:00:00</t>
  </si>
  <si>
    <t>DECEDUTI: N. 2 IL 22/10/21 - N. 1 IL 21/10/21 - N. 1 IL 16/09/21 N. 1 IL 15/09/21 -N. 1 IL 14/09/2021</t>
  </si>
  <si>
    <t>Sul numero complessivo dei tamponi molecolari comunicati in data odierna, n. 12 sono relativi a giorni precedenti</t>
  </si>
  <si>
    <t>Sul numero complessivo dei casi confermati comunicati in data odierna, n. 1 è relativo a giorni precedenti</t>
  </si>
  <si>
    <t>2021-10-24T17:00:00</t>
  </si>
  <si>
    <t>DECEDUTI: N. 1 IL 23/10/21 - N. 4 IL 22/10/21 - N. 1 IL 20/10/21 N. 1 IL 08/08/21</t>
  </si>
  <si>
    <t>18-24 ott</t>
  </si>
  <si>
    <t>2021-10-25T17:00:00</t>
  </si>
  <si>
    <t>2021-10-26T17:00:00</t>
  </si>
  <si>
    <t>DECEDUTI: N. 1 IL 25/10/21 - N. 5 IL 24/10/21 - N. 1 IL 23/10/21 N. 1 IL 01/09/21</t>
  </si>
  <si>
    <t>Sul numero complessivo dei tamponi molecolari comunicati in data odierna, n. 1105 sono relativi a giorni precedenti</t>
  </si>
  <si>
    <t>Sul numero complessivo dei casi confermati comunicati in data odierna, n. 2 sono relativi a giorni precedenti</t>
  </si>
  <si>
    <t>2021-10-27T17:00:00</t>
  </si>
  <si>
    <t>DECEDUTI: N. 3 IL 26/10/21 - N. 1 IL 25/10/21 - N. 2 IL 24/10/21</t>
  </si>
  <si>
    <t>Sul numero complessivo dei tamponi molecolari comunicati in data odierna, n. 39 sono relativi a giorni precedenti</t>
  </si>
  <si>
    <t>2021-10-28T17:00:00</t>
  </si>
  <si>
    <t>DECEDUTI: N. 3 IL 27/10/21 - N. 1 IL 25/10/21 - N. 1 IL 23/10/21- N. 1 IL 17/10/21- N. 1 IL 10/09/21- N. 1 IL 05/09/21- N. 1 IL 24/08/21</t>
  </si>
  <si>
    <t>Sul numero complessivo dei tamponi molecolari comunicati in data odierna, n. 53 sono relativi a giorni precedenti</t>
  </si>
  <si>
    <t>2021-10-29T17:00:00</t>
  </si>
  <si>
    <t>DECEDUTI: N. 1 IL 27/10/21 - N. 1 IL 26/10/21 - N. 1 IL 27/08/21</t>
  </si>
  <si>
    <t>Sul numero complessivo dei tamponi molecolari comunicati in data odierna, n. 54 sono relativi a giorni precedenti</t>
  </si>
  <si>
    <t>Sul numero complessivo dei casi confermati comunicati in data odierna, n. 3 sono relativi a giorni precedenti</t>
  </si>
  <si>
    <t>2021-10-30T17:00:00</t>
  </si>
  <si>
    <t>DECEDUTI: N. 1 IL 29/10/21 - N. 1 IL 28/10/21 - N. 1 IL 20/09/21</t>
  </si>
  <si>
    <t>2021-10-31T17:00:00</t>
  </si>
  <si>
    <t>DECEDUTI: N. 1 IL 30/10/21 - N. 1 IL 29/10/21</t>
  </si>
  <si>
    <t>25-31 ott</t>
  </si>
  <si>
    <t>2021-11-01T17:00:00</t>
  </si>
  <si>
    <t>DECEDUTI: N. 2 IL 31/10/21</t>
  </si>
  <si>
    <t>2021-11-02T17:00:00</t>
  </si>
  <si>
    <t>DECEDUTI: N. 1 IL 01/11/21 - N. 1 IL 31/10/21 - N. 1 IL 29/10/21</t>
  </si>
  <si>
    <t>Dalla data odierna per la rilevazione del dato aggregato sui tamponi rapidi è in uso a livello regionale un nuovo flusso informativo che tiene conto di ulteriori fonti (ad esempio le farmacie)</t>
  </si>
  <si>
    <t>2021-11-03T17:00:00</t>
  </si>
  <si>
    <t>DECEDUTI: N. 2 IL 02/11/21 - N. 1 IL 01/11/21 - N. 1 IL 31/10/21 - N. 3 IL 29/10/21</t>
  </si>
  <si>
    <t>2021-11-04T17:00:00</t>
  </si>
  <si>
    <t>DECEDUTI: N. 1 IL 03/11/21 - N. 3 IL 02/11/21</t>
  </si>
  <si>
    <t>2021-11-05T17:00:00</t>
  </si>
  <si>
    <t>DECEDUTI: N. 3 IL 04/11/21 - N. 3 IL 03/11/21 - N. 1 IL 23/10/21 - N. 1 IL 11/10/21 N. 1 IL 21/09/21</t>
  </si>
  <si>
    <t>2021-11-06T17:00:00</t>
  </si>
  <si>
    <t>DECEDUTI: N. 1 IL 05/11/21 - N. 2 IL 04/11/21 - N. 1 IL 27/10/21</t>
  </si>
  <si>
    <t>2021-11-07T17:00:00</t>
  </si>
  <si>
    <t>DECEDUTI: N. 1 IL 05/11/21 - N. 1 IL 20/10/21</t>
  </si>
  <si>
    <t>1-7 nov</t>
  </si>
  <si>
    <t>2021-11-08T17:00:00</t>
  </si>
  <si>
    <t>In seguito alla verifica sui sistemi informatitici da parte dell'ASP di Messina, sul numero complessivo dei tamponi molecolari comunicati in data odierna, n. 3722 sono relativi a periodi precedenti</t>
  </si>
  <si>
    <t>In seguito alla verifica sui sistemi informatitici da parte dell'ASP di Messina, sul numero complessivo dei casi confermati comunicati in data odierna, n. 354 sono relativi a periodi precedenti al 05/11/21</t>
  </si>
  <si>
    <t>2021-11-09T17:00:00</t>
  </si>
  <si>
    <t>DECEDUTI: N. 5 IL 07/11/21 - N. 5 IL 06/11/21 - N. 1 IL 01/11/21</t>
  </si>
  <si>
    <t>2021-11-10T17:00:00</t>
  </si>
  <si>
    <t>DECEDUTI: N. 3 IL 09/11/21 - N. 4 IL 08/11/21 - N. 1 IL 07/11/21 -  N. 1 IL 27/08/21</t>
  </si>
  <si>
    <t>2021-11-11T17:00:00</t>
  </si>
  <si>
    <t>DECEDUTI: N. 2 IL 10/11/21 - N. 4 IL 09/11/21 - N. 1 IL 08/11/21 - N. 1 IL 14/10/21 - N. 1 IL 08/09/21</t>
  </si>
  <si>
    <t>Sul numero complessivo dei tamponi molecolari comunicati in data odierna, n. 156 sono relativi a periodi precedenti</t>
  </si>
  <si>
    <t>Sul numero complessivo dei casi confermati comunicati in data odierna, n. 12 sono relativi a giorni precedenti al 06/11/21</t>
  </si>
  <si>
    <t>2021-11-12T17:00:00</t>
  </si>
  <si>
    <t>DECEDUTI: N. 1 IL 11/11/21 - N. 2 IL 10/11/21 - N. 1 IL 09/11/21 - N. 1 IL 25/10/21 - N. 1 IL 29/09/21 - N. 1 IL 24/06/21</t>
  </si>
  <si>
    <t>2021-11-13T17:00:00</t>
  </si>
  <si>
    <t>DECEDUTI: N. 3 IL 11/11/21</t>
  </si>
  <si>
    <t>2021-11-14T17:00:00</t>
  </si>
  <si>
    <t>DECEDUTI: N. 1 IL 13/11/21 - N. 1 IL 12/11/21</t>
  </si>
  <si>
    <t>8-14 nov</t>
  </si>
  <si>
    <t>2021-11-15T17:00:00</t>
  </si>
  <si>
    <t>DECEDUTI: N. 1 IL 14/11/21 - N. 2 IL 13/11/21</t>
  </si>
  <si>
    <t>2021-11-16T17:00:00</t>
  </si>
  <si>
    <t>DECEDUTI: N. 3 IL 15/11/21 - N. 5 IL 14/11/21 - N. 1 IL 13/11/21 - N. 1 IL 12/11/21 - N. 1 IL 09/11/21 - N. 1 IL 07/11/21 - N. 1 IL 24/10/21 - N. 1 IL 11/10/21 - N. 1 IL 08/11/21 - N. 1 IL 05/11/21</t>
  </si>
  <si>
    <t>Sul numero complessivo dei casi confermati comunicati in data odierna, n. 80 sono relativi a giorni precedenti al 12/11/21</t>
  </si>
  <si>
    <t>2021-11-17T17:00:00</t>
  </si>
  <si>
    <t>DECEDUTI: N. 1 IL 17/11/21 - N. 4 IL 16/11/21 - N. 1 IL 15/11/21 - N. 1 IL 14/11/21</t>
  </si>
  <si>
    <t>2021-11-18T17:00:00</t>
  </si>
  <si>
    <t>DECEDUTI: N. 3 IL 17/11/21 - N. 3 IL 16/11/21 - N. 1 IL 15/11/21 - N. 1 IL 11/11/21 - N. 1 IL 10/11/21</t>
  </si>
  <si>
    <t>Sul numero complessivo dei tamponi molecolari comunicati in data odierna, n. 123 sono relativi a periodi precedenti</t>
  </si>
  <si>
    <t>Sul numero complessivo dei casi confermati comunicati in data odierna, n. 4 sono relativi al giorno 8/11/21 e n. 10 al giorno 9/11/21</t>
  </si>
  <si>
    <t>2021-11-19T17:00:00</t>
  </si>
  <si>
    <t>DECEDUTI: N. 2 IL 18/11/21 - N. 4 IL 17/11/21</t>
  </si>
  <si>
    <t>Sul numero complessivo dei tamponi molecolari comunicati in data odierna, n. 676 sono relativi a periodi precedenti</t>
  </si>
  <si>
    <t>Sul numero complessivo dei casi confermati comunicati in data odierna, n. 15 sono relativi a giorni precedenti al 13/11/21</t>
  </si>
  <si>
    <t>2021-11-20T17:00:00</t>
  </si>
  <si>
    <t>DECEDUTI: N. 3 IL 19/11/21 - N. 2 IL 18/11/21 - N. 1 IL 16/11/21</t>
  </si>
  <si>
    <t>2021-11-21T17:00:00</t>
  </si>
  <si>
    <t>DECEDUTI: N. 3 IL 20/11/21 - N. 3 IL 19/11/21 - N. 1 IL 09/06/21 - N. 1 IL 12/05/21 - N. 1 IL 26/04/21</t>
  </si>
  <si>
    <t>15-21 nov</t>
  </si>
  <si>
    <t>2021-11-22T17:00:00</t>
  </si>
  <si>
    <t>2021-11-23T17:00:00</t>
  </si>
  <si>
    <t>DECEDUTI: N. 2 IL 22/11/21 - N. 5 IL 21/11/21 - N. 4 IL 20/11/21 - N. 2 IL 19/11/21 - N. 1 IL 18/11/21 - N. 1 IL 14/11/21 - N. 1 IL 03/09/21</t>
  </si>
  <si>
    <t>2021-11-24T17:00:00</t>
  </si>
  <si>
    <t>DECEDUTI: N. 1 IL 24/11/21 - N. 3 IL 23/11/21 - N. 2 IL 22/11/21</t>
  </si>
  <si>
    <t>Sul numero complessivo dei casi confermati comunicati in data odierna, n. 12 sono relativi a periodi antecedenti al 18/11/2021</t>
  </si>
  <si>
    <t>2021-11-25T17:00:00</t>
  </si>
  <si>
    <t>DECEDUTI: N. 1 IL 25/11/21 - N. 1 IL 24/11/21 -  N. 1 IL 23/11/21 - N. 1 IL 14/11/21 - N. 1 IL 02/10/21</t>
  </si>
  <si>
    <t>2021-11-26T17:00:00</t>
  </si>
  <si>
    <t>DECEDUTI: N. 1 IL 26/11/21 - N. 2 IL 25/11/21 - N. 2 IL 24/11/21 - N. 1 IL 23/11/21</t>
  </si>
  <si>
    <t>2021-11-27T17:00:00</t>
  </si>
  <si>
    <t>DECEDUTI: N. 3 IL 26/11/21 - N. 3 IL 25/11/21 - N. 2 IL 24/11/21</t>
  </si>
  <si>
    <t>2021-11-28T17:00:00</t>
  </si>
  <si>
    <t>DECEDUTI: N. 3 IL 27/11/21 - N. 1 IL 26/11/21</t>
  </si>
  <si>
    <t>22-28 nov</t>
  </si>
  <si>
    <t>2021-11-29T17:00:00</t>
  </si>
  <si>
    <t>DECEDUTI: N. 4 IL 28/11/21 - N. 2 IL 27/11/21</t>
  </si>
  <si>
    <t>2021-11-30T17:00:00</t>
  </si>
  <si>
    <t>DECEDUTI: N. 1 IL 30/11/21 - N. 3 IL 29/11/21  - N. 3 IL 28/11/21 - N. 1 IL 27/11/21</t>
  </si>
  <si>
    <t>2021-12-01T17:00:00</t>
  </si>
  <si>
    <t>DECEDUTI: N. 3 IL 30/11/21 - N. 3 IL 29/11/21 - N. 1 IL 28/11/21 - N. 1 IL 26/11/21 - N. 1 IL 28/10/21</t>
  </si>
  <si>
    <t>2021-12-02T17:00:00</t>
  </si>
  <si>
    <t>DECEDUTI: N. 2 IL 30/11/21 - N. 1 IL 28/11/21 - N. 1 IL 14/11/21</t>
  </si>
  <si>
    <t>Sul numero complessivo dei casi confermati comunicati in data odierna, n. 13 sono relativi a giorni precedenti al 25/11/21</t>
  </si>
  <si>
    <t>2021-12-03T17:00:00</t>
  </si>
  <si>
    <t>DECEDUTI: N. 1 IL 03/12/21 - N. 4 IL 01/12/21</t>
  </si>
  <si>
    <t>2021-12-04T17:00:00</t>
  </si>
  <si>
    <t>DECEDUTI: N. 1 IL 03/12/21 - N. 4 IL 02/12/21</t>
  </si>
  <si>
    <t>2021-12-05T17:00:00</t>
  </si>
  <si>
    <t>DECEDUTI: N. 3 IL 04/12/21 - N. 2 IL 03/12/21 - N. 1 IL 01/12/21</t>
  </si>
  <si>
    <t>29 nov-5 dic</t>
  </si>
  <si>
    <t>2021-12-06T17:00:00</t>
  </si>
  <si>
    <t>DECEDUTI: N. 1 IL 05/12/21 - N. 4 IL 04/12/21 - N. 1 IL 03/12/2</t>
  </si>
  <si>
    <t>2021-12-07T17:00:00</t>
  </si>
  <si>
    <t>DECEDUTI: N. 3 IL 06/12/21 - N. 5 IL 05/12/21 - N. 2 IL 03/12/21</t>
  </si>
  <si>
    <t>2021-12-08T17:00:00</t>
  </si>
  <si>
    <t>DECEDUTI: N. 5 IL 07/12/21 - N. 3 IL 06/12/21 - N. 2 IL 02/12/21</t>
  </si>
  <si>
    <t>2021-12-09T17:00:00</t>
  </si>
  <si>
    <t>DECEDUTI: N. 1 IL 07/12/21 - N. 1 IL 06/12/21</t>
  </si>
  <si>
    <t>2021-12-10T17:00:00</t>
  </si>
  <si>
    <t>DECEDUTI: N. 5 IL 09/12/21 - N. 1 IL 08/12/21</t>
  </si>
  <si>
    <t>2021-12-11T17:00:00</t>
  </si>
  <si>
    <t>DECEDUTI: N. 2 IL 10/12/21 - N. 3 IL 09/12/21 - N. 1 IL 08/12/21 - N. 1 IL 07/12/21 - N. 1 IL 05/12/21</t>
  </si>
  <si>
    <t>2021-12-12T17:00:00</t>
  </si>
  <si>
    <t>DECEDUTI: N. 1 IL 11/12/21 - N. 5 IL 10/12/21</t>
  </si>
  <si>
    <t>6-12 dic</t>
  </si>
  <si>
    <t>2021-12-13T17:00:00</t>
  </si>
  <si>
    <t>DECEDUTI: N. 2 IL 12/12/21 - N. 2 IL 11/12/21 - N. 1 IL 10/12/21</t>
  </si>
  <si>
    <t>2021-12-14T17:00:00</t>
  </si>
  <si>
    <t>DECEDUTI: N. 1 IL 13/12/21 - N. 5 IL 12/12/21 - N. 1 IL 09/12/21 - N. 1 IL 17/11/2021</t>
  </si>
  <si>
    <t>2021-12-15T17:00:00</t>
  </si>
  <si>
    <t>DECEDUTI: N. 2 IL 14/12/21 - N. 7 IL 13/12/21 - N. 1 IL 11/12/21 - N. 1 IL 10/12/2021 - N. 1 IL 09/12/2021</t>
  </si>
  <si>
    <t>2021-12-16T17:00:00</t>
  </si>
  <si>
    <t>DECEDUTI: N. 2 IL 15/12/21 - N. 8 IL 14/12/21 - N. 1 IL 12/12/21</t>
  </si>
  <si>
    <t>2021-12-17T17:00:00</t>
  </si>
  <si>
    <t>DECEDUTI: N. 2 IL 16/12/21 - N. 4 IL 15/12/21 - N. 3 IL 14/12/21 - N. 1 IL 05/12/21 - N. 1 IL 28/11/21</t>
  </si>
  <si>
    <t>2021-12-18T17:00:00</t>
  </si>
  <si>
    <t>DECEDUTI: N. 3 IL 17/12/21 - N. 5 IL 16/12/21 - N. 1 IL 09/12/21 - N. 1 IL 08/12/21</t>
  </si>
  <si>
    <t>2021-12-19T17:00:00</t>
  </si>
  <si>
    <t>DECEDUTI: N. 1 IL 18/12/21 N. 6 IL 17/12/21 - N. 1 IL 27/11/21 - N. 1 IL 19/11/21 - N. 1 IL 17/11/21</t>
  </si>
  <si>
    <t>Sul numero complessivo dei casi confermati comunicati in data odierna, n. 49, imputabili alla provincia di Trapani,  sono relativi a giorni precedenti il 14/12/21</t>
  </si>
  <si>
    <t>2021-12-20T17:00:00</t>
  </si>
  <si>
    <t>Dalla data odierna la rilevazione del dato aggregato relativo ai casi positivi, test antigenici e molecolari, verrà riferita ai dati diagnosticati del giorno precedente, fino alle ore 24. Nota prot. 51171 del 15/12/21 DECEDUTI: N. 3 IL 19/12/21 N. 3 IL 18/12/21</t>
  </si>
  <si>
    <t>2021-12-21T17:00:00</t>
  </si>
  <si>
    <t>DECEDUTI: N. 2 IL 20/12/21 - N. 3 IL 19/12/21 - N. 3 IL 18/11/21 - N. 1 IL 17/11/21</t>
  </si>
  <si>
    <t>2021-12-22T17:00:00</t>
  </si>
  <si>
    <t>Sul numero complessivo dei casi confermati comunicati in data odierna, n. 40  sono relativi a giorni precedenti il 17/12/21 DECEDUTI: N. 5 IL 21/12/21 N. 8 IL 20/12/21 - N. 1 IL 19/12/21 - N. 1 IL 05/12/21 - N. 1 IL 30/11/21 - N. 1 IL 28/11/21</t>
  </si>
  <si>
    <t>2021-12-23T17:00:00</t>
  </si>
  <si>
    <t>DECEDUTI: N. 4 IL 22/12/21 - N. 5 IL 21/12/21 - N. 2 IL 19/12/21 - N. 1 IL 12/12/21 - N. 1 IL 24/11/21 - N. 1 IL 20/11/21 - N. 1 IL 17/11/21</t>
  </si>
  <si>
    <t>2021-12-24T17:00:00</t>
  </si>
  <si>
    <t>DECEDUTI: N. 4 IL 23/12/21 - N. 4 IL 22/12/21</t>
  </si>
  <si>
    <t>La definizione di caso prevede la conferma con tampone molecolare (circolare prot. 7393 del 25/2/21) pertanto il numero di casi confermati da tampone rapido è pari a 0</t>
  </si>
  <si>
    <t>2021-12-25T17:00:00</t>
  </si>
  <si>
    <t>DECEDUTI: N. 3 IL 24/12/21 - N. 8 IL 23/12/21 - N. 1 IL 22/12/21 - N. 1 IL 03/12/21</t>
  </si>
  <si>
    <t>2021-12-26T17:00:00</t>
  </si>
  <si>
    <t>DECEDUTI: N. 2 IL 25/12/21 - N. 5 IL 24/12/21 - N. 2 IL 23/12/21 - N. 1 IL 22/12/21</t>
  </si>
  <si>
    <t>13-19 dic</t>
  </si>
  <si>
    <t>20-26 dic</t>
  </si>
  <si>
    <t>2021-12-27T17:00:00</t>
  </si>
  <si>
    <t>DECEDUTI: N. 2 IL 26/12/21 - N. 12 IL 25/12/21 - N. 4 IL 24/12/21 - N. 1 IL 23/12/21 - N. 1 IL 21/12/21</t>
  </si>
  <si>
    <t>2021-12-28T17:00:00</t>
  </si>
  <si>
    <t>DECEDUTI: N. 1 IL 28/12/21 - N. 5 IL 27/12/21 - N. 13 IL 26/12/21 - N. 3 IL 25/12/21 - N. 5 IL 24/12/21 - N. 1 IL 08/12/21</t>
  </si>
  <si>
    <t>2021-12-29T17:00:00</t>
  </si>
  <si>
    <t>DECEDUTI: N. 2 IL 28/12/21 - N. 4 IL 27/12/21</t>
  </si>
  <si>
    <t>2021-12-30T17:00:00</t>
  </si>
  <si>
    <t xml:space="preserve"> DECEDUTI: N. 6 IL 29/12/21 - N. 4 IL 28/12/21 - N. 4 IL 27/12/21 - N. 1 IL 26/12/21 - N. 1 IL 25/12/21 - N. 1 IL 24/12/21</t>
  </si>
  <si>
    <t>Sul numero complessivo dei casi confermati comunicati in data odierna, n. 118 sono relativi a giorni precedenti il 24/12/21</t>
  </si>
  <si>
    <t>2021-12-31T17:00:00</t>
  </si>
  <si>
    <t>DECEDUTI: N. 2 IL 30/12/21 - N. 2 IL 29/12/21</t>
  </si>
  <si>
    <t xml:space="preserve">Sul numero complessivo dei casi confermati comunicati in data odierna, n. 16 sono relativi a giorni precedenti il 23/12/21           </t>
  </si>
  <si>
    <t>2022-01-01T17:00:00</t>
  </si>
  <si>
    <t>DECEDUTI: N. 3 IL 31/12/21 - N. 8 IL 30/12/21 - N. 1 IL 29/12/21</t>
  </si>
  <si>
    <t>2022-01-02T17:00:00</t>
  </si>
  <si>
    <t>DECEDUTI: N. 4 IL 01/01/22 - N. 9 IL 31/12/21</t>
  </si>
  <si>
    <t>27 dic-2 gen</t>
  </si>
  <si>
    <t>2022-01-03T17:00:00</t>
  </si>
  <si>
    <t>DECEDUTI: N. 1 IL 03/01/22 - N. 3 IL 02/01/22 - N. 10 IL 01/01/22 - N. 1 IL 31/12/21 - N. 1 IL 06/12/21</t>
  </si>
  <si>
    <t>2022-01-04T17:00:00</t>
  </si>
  <si>
    <t>DECEDUTI: N. 1 IL 04/01/22 - N. 7 IL 03/01/22 - N. 16 IL 02/01/22 - N. 6 IL 01/01/22 - N. 1 IL 31/12/21 - N. 4 IL 30/12/21 -  N. 1 IL 28/12/21 - N. 3 IL 27/12/21 - N. 1 IL 25/12/21</t>
  </si>
  <si>
    <t>2022-01-05T17:00:00</t>
  </si>
  <si>
    <t>DECEDUTI: N. 8 IL 04/01/22 - N. 19 IL 03/01/22 - N. 1 IL 02/01/22 - N. 1 IL 01/01/22 - N. 2 IL 31/12/21 - N. 1 IL 27/12/21</t>
  </si>
  <si>
    <t>2022-01-06T17:00:00</t>
  </si>
  <si>
    <t>DECEDUTI: N. 8 IL 05/01/22 - N. 6 IL 04/01/22 - N. 4 IL 03/01/22 - N. 1 IL 21/12/21</t>
  </si>
  <si>
    <t>Si informa che dalla data odierna per la definizione di caso vengono presi in considerazione anche i casi confermati da test antigenico (Circ. 474 del 05/01/22)</t>
  </si>
  <si>
    <t>2022-01-07T17:00:00</t>
  </si>
  <si>
    <t>DECEDUTI: N. 1 IL 06/01/22 - N. 8 IL 05/01/22</t>
  </si>
  <si>
    <t>2022-01-08T17:00:00</t>
  </si>
  <si>
    <t>DECEDUTI: N. 7 IL 07/01/22 - N. 10 IL 06/01/22 - N. 6 IL 05/01/22 - N. 1 IL 25/12/21</t>
  </si>
  <si>
    <t>2022-01-09T17:00:00</t>
  </si>
  <si>
    <t>DECEDUTI: N. 5 IL 08/01/22 - N. 9 IL 07/01/22 - N. 1 IL 04/01/22</t>
  </si>
  <si>
    <t>3-9 gen</t>
  </si>
  <si>
    <t>2022-01-10T17:00:00</t>
  </si>
  <si>
    <t>DECEDUTI: N. 1 IL 10/01/22 - N. 7 IL 09/01/22 - N. 14 IL 08/01/22 - N. 1 IL 09/11/21</t>
  </si>
  <si>
    <t>2022-01-11T17:00:00</t>
  </si>
  <si>
    <t>DECEDUTI: N. 7 IL 10/01/22 - N. 16 IL 09/01/22 - N. 6 IL 08/01/22 - N. 1 IL 06/01/22 - N. 1 IL 05/01/22 - N. 1 IL 02/01/22 - N. 1 IL 27/12/21 - N. 1 IL 22/12/21 - N. 1 IL 10/11/21</t>
  </si>
  <si>
    <t>2022-01-12T17:00:00</t>
  </si>
  <si>
    <t>DECEDUTI: N. 2 IL 11/01/22 - N. 18 IL 10/01/22 - N. 2 IL 09/01/22 - N. 1 IL 08/01/22 - N. 1 IL 10/03/21 - N. 1 IL 30/01/21</t>
  </si>
  <si>
    <t>2022-01-13T17:00:00</t>
  </si>
  <si>
    <t>DECEDUTI: N. 1 IL 13/01/22 - N. 4 IL 12/01/22 - N. 17 IL 11/01/22 - N. 2 IL 08/01/22 - N. 2 IL 07/01/22</t>
  </si>
  <si>
    <t>2022-01-14T17:00:00</t>
  </si>
  <si>
    <t>DECEDUTI: N. 6 IL 13/01/22 - N. 11 IL 12/01/22 - N. 1 IL 11/01/22 - N. 2 IL 09/01/22 - N. 1 IL 04/01/22</t>
  </si>
  <si>
    <t>2022-01-15T17:00:00</t>
  </si>
  <si>
    <t>DECEDUTI: N. 11 IL 14/01/22 - N.26 IL 13/01/22 - N. 7 IL 12/01/22 - N. 7 IL 11/01/22 - N. 4 IL 10/01/22N. 3 IL 09/01/22 - N. 2 IL 08/01/22 -  N. 2 IL 07/01/22 -  N. 1 IL 05/01/22 -  N. 2 IL 04/01/22 -  N. 1 IL 03/01/22</t>
  </si>
  <si>
    <t>2022-01-16T17:00:00</t>
  </si>
  <si>
    <t>DECEDUTI: N. 1 IL 16/01/22 - N. 9 IL 15/01/22 - N. 19 IL 14/01/22 - N. 2 IL 13/01/22 - N. 1 IL 12/01/22 - N. 1 IL 11/01/22 - N. 1 IL 08/01/22 - N. 2 IL 06/01/22 - N. 1 IL 12/12/21</t>
  </si>
  <si>
    <t>10-16 gen</t>
  </si>
  <si>
    <t>2022-01-17T17:00:00</t>
  </si>
  <si>
    <t>DECEDUTI: N. 1 IL 17/01/22 - N. 5 IL 16/01/22 - N. 12 IL 15/01/22 - N. 5 IL 14/01/22</t>
  </si>
  <si>
    <t>2022-01-18T17:00:00</t>
  </si>
  <si>
    <t>DECEDUTI: N. 2 IL 18/01/22 -N. 23 IL 17/01/22 - N. 27IL 16/01/22 - N. 9 IL 15/01/22 - N. 5 IL 14/01/22 - N. 1 IL 13/01/22 - N. 1 IL 10/01/22 - N. 1 IL 08/01/22 - N. 1 IL 16/12/21 - N. 1 IL 12/12/21 - N. 1 IL 05/12/21</t>
  </si>
  <si>
    <t>2022-01-19T17:00:00</t>
  </si>
  <si>
    <t>DECEDUTI: N. 2 IL 19/01/22 - N. 14 IL 18/01/22 - N. 22 IL 17/01/22 - N. 5 IL 16/01/22</t>
  </si>
  <si>
    <t>2022-01-20T17:00:00</t>
  </si>
  <si>
    <t>DECEDUTI: N. 3 IL 20/01/22 - N. 15 IL 19/01/22 - N. 13 IL 18/01/22 - N. 1 IL 17/01/22 - N. 1 IL 06/01/22 - N. 1 IL 04/01/22</t>
  </si>
  <si>
    <t>2022-01-21T17:00:00</t>
  </si>
  <si>
    <t>DECEDUTI: N. 5 IL 20/01/22 - N. 14 IL 19/01/22 - N. 2 IL 18/01/22 - N. 3 IL 13/01/22 - N. 2 IL 09/01/22</t>
  </si>
  <si>
    <t>2022-01-22T17:00:00</t>
  </si>
  <si>
    <t>DECEDUTI: N. 9 IL 21/01/22 - . N. 25 IL 20/01/22 - N. 3 IL 19/01/22 - N. 1 IL 18/01/22 - N. 1 IL 17/01/22 - N. 1 IL 14/01/22 - N. 1 IL 08/01/22 - N. 1 IL 08/11/21 - N. 1 IL 23/10/21 - N. 1 IL 18/09/21</t>
  </si>
  <si>
    <t>2022-01-23T17:00:00</t>
  </si>
  <si>
    <t>DECEDUTI: N. 8 IL 22/01/22 -  N. 13  IL 21/01/22 - N. 3 IL 20/01/22</t>
  </si>
  <si>
    <t>17-23 gen</t>
  </si>
  <si>
    <t>2022-01-24T17:00:00</t>
  </si>
  <si>
    <t>DECEDUTI: N. 2 IL 24/01/22 - N. 9 IL 23/01/22 - N. 14 IL 22/01/22 - N. 8 IL 21/01/22</t>
  </si>
  <si>
    <t>2022-01-25T17:00:00</t>
  </si>
  <si>
    <t>DECEDUTI: N. 1 IL 25/01/22 - N. 16 IL 24/01/22 - N. 25 IL 23/01/22 - N. 15 IL 22/01/22 - N. 11 IL 21/01/22. -N. 3 IL 20/01/22</t>
  </si>
  <si>
    <t>2022-01-26T17:00:00</t>
  </si>
  <si>
    <t>DECEDUTI: N. 1 IL 26/01/22 - N. 10 IL 25/01/22 - N. 26 IL 24/01/22 - N. 3 IL 23/01/22 - N. 4 IL 22/01/22 - N. 2 IL 21/01/22 - N. 1 IL 17/01/22 - N. 2 IL 15/01/22 - N. 1 IL 11/01/22 - N. 1 IL 06/01/22</t>
  </si>
  <si>
    <t>2022-01-27T17:00:00</t>
  </si>
  <si>
    <t>DECEDUTI: N. 13 IL 26/01/22 - N. 19 IL 25/01/22 - N. 7 IL 24/01/22 -  N. 1 IL 22/01/22 - N. 1 IL 20/01/22</t>
  </si>
  <si>
    <t>Sul numero complessivo dei casi confermati comunicati in data odierna, n. 365 sono relativi a giorni precedenti al 24/01/22</t>
  </si>
  <si>
    <t>2022-01-28T17:00:00</t>
  </si>
  <si>
    <t>DECEDUTI: N. 1 IL 28/01/22 N. 9 IL 27/01/22 - N. 27 IL 26/01/22 - N. 1 IL 24/01/22 - N. 3 IL 23/01/22 - N. 1 IL 22/01/22 - N. 2 IL 21/01/22 - N. 1 IL 20/01/22 - N. 1 IL 28/12/21 - N. 1 IL 06/12/21</t>
  </si>
  <si>
    <t>Sul numero complessivo dei casi confermati comunicati in data odierna, n. 558 sono relativi a giorni precedenti al 25/01/22</t>
  </si>
  <si>
    <t>2022-01-29T17:00:00</t>
  </si>
  <si>
    <t>DECEDUTI: N. 11 IL 28/01/22 N. 20 IL 27/01/22 - N. 5 IL 26/01/22 - N. 5 IL 25/01/22 - N. 2 IL 24/01/22 - N. 1 IL 22/01/22 - N. 1 IL 21/01/22 - N. 2 IL 19/01/22</t>
  </si>
  <si>
    <t xml:space="preserve">Sul numero complessivo dei casi confermati comunicati in data odierna, n. 308 sono relativi a giorni precedenti al 26/01/22                   </t>
  </si>
  <si>
    <t>2022-01-30T17:00:00</t>
  </si>
  <si>
    <t>DECEDUTI: N. 9 IL 29/01/22 N. 18 IL 28/01/22</t>
  </si>
  <si>
    <t xml:space="preserve">Sul numero complessivo dei casi confermati comunicati in data odierna, n. 83 sono relativi a giorni precedenti al 26/01/22                                               </t>
  </si>
  <si>
    <t>24-30 gen</t>
  </si>
  <si>
    <t>2022-01-31T17:00:00</t>
  </si>
  <si>
    <t>DECEDUTI: N. 1 IL 31/01/22 N. 3 IL 30/01/22 - N. 16 IL 29/01/22 N. 8 IL 28/01/22 - N. 1 IL 23/01/22</t>
  </si>
  <si>
    <t xml:space="preserve">Sul numero complessivo dei casi confermati comunicati in data odierna, n. 271 sono relativi a giorni precedenti al 27/01/22                                                </t>
  </si>
  <si>
    <t>2022-02-01T17:00:00</t>
  </si>
  <si>
    <t>DECEDUTI: N. 3 IL 01/02/22 N. 15 IL 31/01/22 - N. 16 IL 30/01/22 N.11 IL 29/01/22 - N. 1 IL 28/01/22</t>
  </si>
  <si>
    <t xml:space="preserve">Sul numero complessivo dei casi confermati comunicati in data odierna, n. 183 sono relativi a giorni precedenti al 28/01/22                                               </t>
  </si>
  <si>
    <t>2022-02-02T17:00:00</t>
  </si>
  <si>
    <t>DECEDUTI: N. 6 IL 02/02/22 N. 9 IL 01/02/22 - N. 18 IL 31/01/22 N.6 IL 30/01/22 - N. 4 IL 29/01/22 - N. 1 IL 28/01/22 - N. 2 IL 27/01/22 - N. 1 IL 25/01/22 N.1 IL 20/01/22 - N. 1 IL 19/01/22</t>
  </si>
  <si>
    <t xml:space="preserve">Sul numero complessivo dei casi confermati comunicati in data odierna, n. 354 sono relativi a giorni precedenti al 29/01/22                                            </t>
  </si>
  <si>
    <t>2022-02-03T17:00:00</t>
  </si>
  <si>
    <t>DECEDUTI: N. 12 IL 02/02/22 N. 15 IL 01/02/22 - N. 4 IL 31/01/22 - N.1 IL 30/01/22 - N. 2 IL 24/01/22 - N. 1 IL 18/01/22 - N. 1 IL 16/01/22 - N. 1 IL 15/01/22</t>
  </si>
  <si>
    <t xml:space="preserve">Sul numero complessivo dei casi confermati comunicati in data odierna, n. 292 sono relativi a giorni precedenti al 30/01/22 (N. 16 del 28/01/22 - N. 6 del 29/01/22)                                            </t>
  </si>
  <si>
    <t>2022-02-04T17:00:00</t>
  </si>
  <si>
    <t>DECEDUTI: N. 9 IL 03/02/22 - N. 24 IL 02/02/22 - N. 7 IL 01/02/22 - N. 1 IL 30/01/22 - N. 1 IL 28/01/22 - N. 2 IL 26/01/22</t>
  </si>
  <si>
    <t xml:space="preserve">Sul numero complessivo dei casi confermati comunicati in data odierna, n. 240 sono relativi a giorni precedenti al 31/01/22                                         </t>
  </si>
  <si>
    <t>2022-02-05T17:00:00</t>
  </si>
  <si>
    <t>DECEDUTI: N. 5 IL 05/02/22 - N. 20 IL 04/02/22 - N. 34 IL 03/02/22 - N. 2 IL 02/02/22 - N. 3 IL 01/02/22 - N. 2 IL 31/01/22 - N. 1 IL 30/01/22 - N. 2 IL 29/01/22 - N. 9 IL 28/01/22</t>
  </si>
  <si>
    <t xml:space="preserve">Sul numero complessivo dei casi confermati comunicati in data odierna, n. 45 sono relativi a giorni precedenti al 01/02/22                                              </t>
  </si>
  <si>
    <t>2022-02-06T17:00:00</t>
  </si>
  <si>
    <t>DECEDUTI: N. 2 IL 05/02/22 - N. 7 IL 04/02/22 - N. 1 IL 23/01/22</t>
  </si>
  <si>
    <t xml:space="preserve">Sul numero complessivo dei casi confermati comunicati in data odierna, n. 1923 sono relativi a giorni precedenti al 02/02/22                                         </t>
  </si>
  <si>
    <t>31 gen-6 feb</t>
  </si>
  <si>
    <t>2022-02-07T17:00:00</t>
  </si>
  <si>
    <t>DECEDUTI: N. 1 IL 07/02/22 - N.3 IL 06/02/22 - N. 17 IL 05/02/22 - N. 2 IL 04/02/22 - N. 1 IL 03/02/22 - N. 1 IL 29/01/22</t>
  </si>
  <si>
    <t xml:space="preserve">Sul numero complessivo dei casi confermati comunicati in data odierna, n. 359 sono relativi a giorni precedenti al 03/02/22                  </t>
  </si>
  <si>
    <t>2022-02-08T17:00:00</t>
  </si>
  <si>
    <t>DECEDUTI: DECEDUTI: N. 1 IL 08/02/22 - N.4 IL 07/02/22 - N. 17 IL 06/02/22 - N. 14 IL 05/02/22 - N. 6 IL 04/02/22 - N. 1 IL 03/02/22 - N. 1 IL 29/01/22 - N.2 IL 27/01/22 - N. 1 IL 22/01/22 - N. 1 IL 19/01/22 - N. 1 IL 09/01/22 - N. 1 IL 07/01/22 - N. 1 IL 04/01/22</t>
  </si>
  <si>
    <t xml:space="preserve">Sul numero complessivo dei casi confermati comunicati in data odierna, n. 580 sono relativi a giorni precedenti al 04/02/22                                          </t>
  </si>
  <si>
    <t>2022-02-09T17:00:00</t>
  </si>
  <si>
    <t>DECEDUTI: DECEDUTI: N. 1 IL 09/02/22 - N. 11 IL 08/02/22 - N.26 IL 07/02/22 - N. 7 IL 06/02/22 - N. 5 IL 05/02/22 - N. 3 IL 04/02/22 - N. 2 IL 31/01/22 - N. 1 IL 29/01/22 - N.1 IL 21/01/22</t>
  </si>
  <si>
    <t xml:space="preserve">Sul numero complessivo dei casi confermati comunicati in data odierna, n. 327 sono relativi a giorni precedenti al 06/02/22 ( di cui n. 32 il 04/02/22 e n. 48 il 05/02/22 )                                            </t>
  </si>
  <si>
    <t>2022-02-10T17:00:00</t>
  </si>
  <si>
    <t>DECEDUTI: DECEDUTI: N. 6 IL 09/02/22 - N. 14 IL 08/02/22 - N. 1 IL 07/02/22 - N. 2 IL 06/02/22 - N. 2 IL 05/02/22</t>
  </si>
  <si>
    <t xml:space="preserve">Sul numero complessivo dei casi confermati comunicati in data odierna, n. 375 sono relativi a giorni precedenti al 07/02/22 ( di cui n. 352 il 06/02/22, n. 7 il 05/02/22, n. 4 il 04/02/22)                                                </t>
  </si>
  <si>
    <t>2022-02-11T17:00:00</t>
  </si>
  <si>
    <t xml:space="preserve">DECEDUTI: N. 4 IL 11/02/22 - N. 8 IL 10/02/22 - N. 19 IL 09/02/22 - N. 2 IL 08/02/22 - N. 1 IL 02/02/22 </t>
  </si>
  <si>
    <t xml:space="preserve">Sul numero complessivo dei casi confermati comunicati in data odierna, n. 342 sono relativi a giorni precedenti al 08/02/22 ( di cui n. 31 il 07/02/22, n. 3 il 06/02/22, n. 19 il 05/02/22, n. 88 il 04/02/22)                                              </t>
  </si>
  <si>
    <t>2022-02-12T17:00:00</t>
  </si>
  <si>
    <t>DECEDUTI: N. 11 IL 11/02/2022 - N. 25 IL 10/02/2022 - N. 1 IL 09/02/2022 - N. 1 IL 06/02/2022 - N. 1 IL 04/02/2022 - N. 1 IL 25/01/2022 - N. 1 IL 19/01/2022 - N. 1 IL 17/01/2022</t>
  </si>
  <si>
    <t>2022-02-13T17:00:00</t>
  </si>
  <si>
    <t>DECEDUTI: N. 4 IL 12/02/2022 - N. 8 IL 11/02/2022</t>
  </si>
  <si>
    <t xml:space="preserve">Sul numero complessivo dei casi confermati comunicati in data odierna, n. 403 sono relativi a giorni precedenti al 10/02/22    </t>
  </si>
  <si>
    <t>7-13 feb</t>
  </si>
  <si>
    <t>2022-02-14T17:00:00</t>
  </si>
  <si>
    <t>DECEDUTI: N. 2 IL 14/02/2022 - N. 3 IL 13/02/2022 - N. 10 IL 12/02/2022 - N. 4 IL 11/02/2022</t>
  </si>
  <si>
    <t xml:space="preserve">Sul numero complessivo dei casi confermati comunicati in data odierna, n. 159 sono relativi a giorni precedenti al 11/02/22                                       </t>
  </si>
  <si>
    <t>2022-02-15T17:00:00</t>
  </si>
  <si>
    <t>DECEDUTI: N. 1 IL 15/02/2022 - N. 12 IL 14/02/2022 - N. 19 IL 13/02/2022 - N. 10 IL 12/02/2022 - N. 5 IL 11/02/2022 - N. 4 IL 10/02/2022 - N. 1 IL 08/02/2022 - N. 1 IL 07/02/2022 - N. 1 IL 06/02/2022 - N. 1 IL 02/02/2022 - N. 1 IL 31/01/2022 - N. 2 IL 27/01/2022 - N. 1 IL 19/01/2022 - N. 1 IL 13/01/2022</t>
  </si>
  <si>
    <t>Sul numero complessivo dei casi confermati comunicati in data odierna, n. 191 sono relativi a giorni precedenti al 12/02/22  (di cui n. 43 del 11/02/22)</t>
  </si>
  <si>
    <t>2022-02-16T17:00:00</t>
  </si>
  <si>
    <t>DECEDUTI: N. 11 IL 15/02/2022 - N. 14 IL 14/02/2022 - N. 2 IL 12/02/2022 - N. 1 IL 08/02/2022 - N. 2 IL 07/02/2022 - N. 1 IL 04/02/2022 - N. 1 IL 24/01/2022 - N. 1 IL 20/01/2022 - N. 1 IL 09/01/2022 - N. 1 IL 11/12/2021</t>
  </si>
  <si>
    <t xml:space="preserve">Sul numero complessivo dei casi confermati comunicati in data odierna, n. 168 sono relativi a giorni precedenti al 13/02/22  (di cui n. 18 del 11/02/22, n. 30 del 12/02/22)                                     </t>
  </si>
  <si>
    <t>2022-02-17T17:00:00</t>
  </si>
  <si>
    <t>DECEDUTI: N. 13 IL 16/02/2022 - N. 15 IL 15/02/2022 - N. 2 IL 14/02/2022 - N. 1 IL 12/02/2022 - N. 1 IL 11/02/2022 - N. 1 IL 09/02/2022 - N. 1 IL 10/01/2022 - N. 1 IL 08/01/2022 - N. 1 IL 03/01/2022</t>
  </si>
  <si>
    <t xml:space="preserve">Sul numero complessivo dei casi confermati comunicati in data odierna, n. 207 sono relativi a giorni precedenti al 13/02/22  (di cui n. 18 del 11/02/22, n. 13 del 12/02/22, n. 14 del 13/02/22)            </t>
  </si>
  <si>
    <t>2022-02-18T17:00:00</t>
  </si>
  <si>
    <t>DECEDUTI: N. 13 IL 17/02/2022 - N. 13 IL 16/02/2022 - N. 2 IL 15/02/2022 - N. 1 IL 14/02/2022 - N. 2 IL 12/02/2022 - N. 1 IL 06/02/2022</t>
  </si>
  <si>
    <t xml:space="preserve">Sul numero complessivo dei casi confermati comunicati in data odierna, n. 104 sono relativi a giorni precedenti al 15/02/22                   </t>
  </si>
  <si>
    <t>2022-02-19T17:00:00</t>
  </si>
  <si>
    <t>DECEDUTI: N. 2 IL 19/02/2022 - N. 11 IL 18/02/2022 - N. 15 IL 17/02/2022 - N. 4 IL 16/02/2022 - N. 1 IL 15/02/2022 - N. 1 IL 14/02/2022 - N. 1 IL 14/01/2022 - N. 1 IL 13/01/2022</t>
  </si>
  <si>
    <t xml:space="preserve">Sul numero complessivo dei casi confermati comunicati in data odierna, n. 152 sono relativi a giorni precedenti al 16/02/22                 </t>
  </si>
  <si>
    <t>2022-02-20T17:00:00</t>
  </si>
  <si>
    <t>DECEDUTI: N. 1 IL 19/02/2022 - N. 4 IL 18/02/2022 - N. 1 IL 17/02/2022 - N. 1 IL 16/02/2022 - N. 1 IL 14/02/2022 - N. 1 IL 15/01/2022 - N. 1 IL 07/01/2022</t>
  </si>
  <si>
    <t xml:space="preserve">Sul numero complessivo dei casi confermati comunicati in data odierna, n. 135 sono relativi a giorni precedenti al 17/02/22                        </t>
  </si>
  <si>
    <t>14-20 feb</t>
  </si>
  <si>
    <t>2022-02-21T17:00:00</t>
  </si>
  <si>
    <t>DECEDUTI: N. 1 IL 21/02/2022 - N. 2 IL 20/02/2022 - N. 11 IL 19/02/2022 - N. 2 IL 18/02/2022 - N. 1 IL 17/02/2022 - N. 1 IL 16/02/2022</t>
  </si>
  <si>
    <t>Sul numero complessivo dei casi confermati comunicati in data odierna, n. 86 sono relativi a giorni precedenti al 17/02/2022</t>
  </si>
  <si>
    <t>2022-02-22T17:00:00</t>
  </si>
  <si>
    <t>DECEDUTI: N. 8 IL 21/02/2022 - N. 14 IL 20/02/2022 - N. 6 IL 19/02/2022 - N. 1 IL 18/02/2022</t>
  </si>
  <si>
    <t>Sul numero complessivo dei casi confermati comunicati in data odierna, n. 131 sono relativi a giorni precedenti al 20/02/22 (di cui n. 56 del 19/02/22 - n. 25 del 18/02/22)</t>
  </si>
  <si>
    <t>2022-02-23T17:00:00</t>
  </si>
  <si>
    <t>DECEDUTI: N. 8 IL 22/02/2022 - N. 15 IL 21/02/2022 - N. 4 IL 20/02/2022 - N. 3 IL 19/02/2022 - N. 1 IL 18/02/2022 - N. 1 IL 17/02/2022 - N. 1 IL 15/02/2022 - N. 1 IL 06/02/2022 - N. 1 IL 03/02/2022 - N. 1 IL 30/01/2022 - N. 1 IL 28/01/2022 - N. 1 IL 09/10/2021</t>
  </si>
  <si>
    <t xml:space="preserve">Sul numero complessivo dei casi confermati comunicati in data odierna, n. 156 sono relativi a giorni precedenti al 20/02/22 (di cui n. 18 del 19/02/22 - n. 11 del 18/02/22)                    </t>
  </si>
  <si>
    <t>2022-02-24T17:00:00</t>
  </si>
  <si>
    <t>DECEDUTI: N. 9 IL 23/02/2022 - N. 12 IL 22/02/2022 - N. 3 IL 21/02/2022 - N. 1 IL 20/02/2022 - N. 1 IL 19/02/2022 - N. 1 IL 13/02/2022 - N. 2 IL 29/01/2022 - N. 1 IL 22/01/2022 - N. 1 IL 17/01/2022 - N. 1 IL 15/01/2022</t>
  </si>
  <si>
    <t xml:space="preserve">Sul numero complessivo dei casi confermati comunicati in data odierna, n. 1333 sono relativi a giorni precedenti al 23/02/22 (di cui: N. 1002 IL 22/02/2022 - N. 192 IL 21/02/2022 - N. 18 IL 20/02/2022 - N. 16 IL 19/02/2022 - N. 17 IL 18/02/2022                       </t>
  </si>
  <si>
    <t>2022-02-25T17:00:00</t>
  </si>
  <si>
    <t>DECEDUTI: N. 5 IL 24/02/2022 - N. 7 IL 23/02/2022 - N. 2 IL 22/02/2022 - N. 1 IL 20/02/2022 - N. 1 IL 18/01/2022</t>
  </si>
  <si>
    <t>Sul numero complessivo dei casi confermati comunicati in data odierna, n. 1060 sono relativi a giorni precedenti al 24/02/22</t>
  </si>
  <si>
    <t>2022-02-26T17:00:00</t>
  </si>
  <si>
    <t xml:space="preserve">Sul numero complessivo dei casi confermati comunicati in data odierna, n. 995 sono relativi a giorni precedenti al 25/02/22                      </t>
  </si>
  <si>
    <t>DECEDUTI: N. 1 IL 26/02/2022 - N. 11 IL 25/02/2022 - N. 9 IL 24/02/2022 - N. 2 IL 23/02/2022 - N. 2 IL 22/02/2022 - N. 1 IL 04/02/2022 - N. 1 IL 03/02/2022 - N. 1 IL 20/01/2022 - N. 1 IL 16/01/2022</t>
  </si>
  <si>
    <t>2022-02-27T17:00:00</t>
  </si>
  <si>
    <t>DECEDUTI: N. 1 IL 26/02/2022 - N. 3 IL 25/02/2022 - N. 1 IL 24/02/2022</t>
  </si>
  <si>
    <t xml:space="preserve">Sul numero complessivo dei casi confermati comunicati in data odierna, n. 1252 sono relativi a giorni precedenti al 26/02/22 (di cui n. 1023 del 25/02/22)                       </t>
  </si>
  <si>
    <t>21-27 feb</t>
  </si>
  <si>
    <t>2022-02-28T17:00:00</t>
  </si>
  <si>
    <t>DECEDUTI: N. 1 IL 28/02/2022 - N. 7 IL 27/02/2022 - N. 14 IL 26/02/2022 - N. 8 IL 25/02/2022 - N. 1 IL 20/02/2022 - N. 1 IL 17/01/2022 - N. 1 IL 14/01/2022 - N. 1 IL 12/01/2022 - N. 1 IL 07/01/2022 - N. 1 IL 03/01/2022</t>
  </si>
  <si>
    <t xml:space="preserve">Sul numero complessivo dei casi confermati comunicati in data odierna, n. 302 sono relativi a giorni precedenti al 27/02/22 (di cui n. 297 del 26/02/22 e n. 2 del 25/02/22)                       </t>
  </si>
  <si>
    <t>2022-03-01T17:00:00</t>
  </si>
  <si>
    <t>DECEDUTI: N. 6 IL 28/02/2022 - N. 13 IL 27/02/2022 - N. 6 IL 26/02/2022 - N. 2 IL 25/02/2022 - N. 2 IL 24/02/2022 - N. 1 IL 09/02/2022 - N. 1 IL 17/01/2022 - N. 1 IL 11/01/2022 - N. 1 IL 10/01/2022</t>
  </si>
  <si>
    <t xml:space="preserve">Sul numero complessivo dei casi confermati comunicati in data odierna, n. 511 sono relativi a giorni precedenti al 28/02/22 (di cui n. 318 del 27/02/22 - n. 45 del 26/02/22 e n. 77 del 25/02/22)                      </t>
  </si>
  <si>
    <t>2022-03-02T17:00:00</t>
  </si>
  <si>
    <t>DECEDUTI: N. 1 IL 02/03/2022 - N. 12 IL 01/03/2022 - N. 12 IL 28/02/2022 - N. 1 IL 27/02/2022 - N. 1 IL 26/02/2022 - N. 2 IL 25/02/2022 - N. 1 IL 24/02/2022 - N. 1 IL 21/02/2022 - N. 1 IL 14/02/2022 - N. 1 IL 11/02/2022 - N. 1 IL 01/02/2022 - N. 1 IL 21/01/2022 - N. 1 IL 16/01/2022</t>
  </si>
  <si>
    <t xml:space="preserve">Sul numero complessivo dei casi confermati comunicati in data odierna, n. 1533 sono relativi a giorni precedenti al 01/03/22 (di cui: n. 1325 del 28/02/22 - n. 111 del 27/02/22 - n. 38 del 26/02/22 e n. 13 del 25/02/22)                 </t>
  </si>
  <si>
    <t>2022-03-03T17:00:00</t>
  </si>
  <si>
    <t>DECEDUTI: N. 5 IL 02/03/2022 - N. 8 IL 01/03/2022 - N. 1 IL 28/02/2022 - N. 1 IL 25/02/2022 - N. 1 IL 03/02/2022 - N. 1 IL 24/12/2021 - N. 1 IL 21/12/2021</t>
  </si>
  <si>
    <t xml:space="preserve">Sul numero complessivo dei casi confermati comunicati in data odierna, n. 1112 sono relativi a giorni precedenti al 01/03/22 (di cui: n. 870 del 01/03/22 - n. 137 del 28/02/22 - n. 5 del 27/02/22 - n. 10 del 26/02/22 e n. 14 del 25/02/22)                      </t>
  </si>
  <si>
    <t>2022-03-04T17:00:00</t>
  </si>
  <si>
    <t>DECEDUTI: N. 1 IL 04/03/2022 - N. 7 IL 03/03/2022 - N. 12 IL 02/03/2022 - N. 5 IL 01/03/2022 - N. 1 IL 25/02/2022 - N. 1 IL 26/01/2022 - N. 1 IL 25/01/2022 A seguito di problemi tecnici non è stato possibile aggiornare i dati relativi alle ospedalizzazioni, pertanto si riportano i dati più recenti in possesso.</t>
  </si>
  <si>
    <t xml:space="preserve">Sul numero complessivo dei casi confermati comunicati in data odierna, n. 268 sono relativi a giorni precedenti al 03/03/22                  </t>
  </si>
  <si>
    <t>2022-03-05T17:00:00</t>
  </si>
  <si>
    <t>DECEDUTI: N. 8 IL 04/03/2022 - N. 8 IL 03/03/2022 - N. 1 IL 02/03/2022 - N. 1 IL 01/03/2022 - N. 2 IL 28/02/2022 - N. 1 IL 15/02/2022 - N. 1 IL 16/01/2022</t>
  </si>
  <si>
    <t xml:space="preserve">Sul numero complessivo dei casi confermati comunicati in data odierna, n. 1365 sono relativi a giorni precedenti al 04/03/22                  </t>
  </si>
  <si>
    <t>2022-03-06T17:00:00</t>
  </si>
  <si>
    <t>DECEDUTI: N. 1 IL 06/03/2022 - N. 5 IL 05/03/2022 - N. 6 IL 04/03/2022 - N. 2 IL 03/03/2022 - N. 1 IL 27/02/2022</t>
  </si>
  <si>
    <t xml:space="preserve">Sul numero complessivo dei casi confermati comunicati in data odierna, n. 835 sono relativi a giorni precedenti al 05/03/22 (di cui n. 780 del 04/03/22)                         </t>
  </si>
  <si>
    <t>28 feb-6 mar</t>
  </si>
  <si>
    <t>2022-03-07T17:00:00</t>
  </si>
  <si>
    <t>DECEDUTI: N. 1 IL 06/03/2022 - N. 1 IL 05/03/2022 - N. 1 IL 04/03/2022</t>
  </si>
  <si>
    <t xml:space="preserve">Sul numero complessivo dei casi confermati comunicati in data odierna, n. 595 sono relativi a giorni precedenti al 06/03/22 (di cui n. 509 del 05/03/22, n. 85 del 04/03/22)                      </t>
  </si>
  <si>
    <t>2022-03-08T17:00:00</t>
  </si>
  <si>
    <t xml:space="preserve">DECEDUTI: N. 1 IL 08/03/2022 - N. 8 IL 07/03/2022 - N. 15 IL 06/03/2022 - N. 8 IL 05/03/2022 - N. 3 IL 04/03/2022 </t>
  </si>
  <si>
    <t xml:space="preserve">Sul numero complessivo dei casi confermati comunicati in data odierna, n. 611 sono relativi a giorni precedenti al 07/03/22 (di cui n. 464 del 06/03/22, n. 55 del 05/03/22, n. 49 del 04/03/22)                      </t>
  </si>
  <si>
    <t>2022-03-09T17:00:00</t>
  </si>
  <si>
    <t>DECEDUTI: N. 8 IL 08/03/2022 - N. 4 IL 07/03/2022 - N. 2 IL 06/03/2022 - N. 1 IL 05/03/2022 - N. 1 IL 04/03/2022 - N. 1 IL 02/03/2022 - N. 2 IL 01/03/2022 - N. 2 IL 28/02/2022 - N. 2 IL 27/02/2022 - N. 1 IL 23/02/2022 - N. 1 IL 22/02/2022 - N. 1 IL 04/02/2022</t>
  </si>
  <si>
    <t xml:space="preserve">Sul numero complessivo dei casi confermati comunicati in data odierna, n. 1341 sono relativi a giorni precedenti al 08/03/22 (di cui n. 1070 del 07/03/22, n. 76 del 06/03/22, n. 21 del 05/03/22, n. 38 del 04/03/22)                      </t>
  </si>
  <si>
    <t>2022-03-10T17:00:00</t>
  </si>
  <si>
    <t>DECEDUTI: N. 4 IL 09/03/2022 - N. 6 IL 08/03/2022 - N. 1 IL 07/03/2022 - N. 1 IL 06/03/2022 - N. 1 IL 05/03/2022 - N. 1 IL 25/02/2022 - N. 1 IL 20/01/2022</t>
  </si>
  <si>
    <t xml:space="preserve">Sul numero complessivo dei casi confermati comunicati in data odierna, n. 928 sono relativi a giorni precedenti al 09/03/22 (di cui n. 727 del 08/03/22, n. 58 del 07/03/22, n. 2 del 06/03/22, n. 2 del 05/03/22, n. 5 del 04/03/22)                 </t>
  </si>
  <si>
    <t>2022-03-11T17:00:00</t>
  </si>
  <si>
    <t>DECEDUTI: N. 6 IL 10/03/2022 - N. 11 IL 09/03/2022 - N. 4 IL 08/03/2022 - N. 1 IL 06/03/2022 - N. 1 IL 07/02/2022 - N. 1 IL 04/02/2022 - N. 1 IL 25/01/2022</t>
  </si>
  <si>
    <t xml:space="preserve">Sul numero complessivo dei casi confermati comunicati in data odierna, n. 1159 sono relativi a giorni precedenti al 10/03/22                         </t>
  </si>
  <si>
    <t>2022-03-12T17:00:00</t>
  </si>
  <si>
    <t>DECEDUTI: N. 1 IL 12/03/2022 - N. 3 IL 11/03/2022 - N. 3 IL 10/03/2022</t>
  </si>
  <si>
    <t xml:space="preserve">Sul numero complessivo dei casi confermati comunicati in data odierna, n. 945 sono relativi a giorni precedenti al 11/03/22                        </t>
  </si>
  <si>
    <t>2022-03-13T17:00:00</t>
  </si>
  <si>
    <t>DECEDUTI: N. 1 IL 12/03/2022 - N. 7 IL 11/03/2022 - N. 1 IL 10/03/2022</t>
  </si>
  <si>
    <t xml:space="preserve">Sul numero complessivo dei casi confermati comunicati in data odierna, n. 1194 sono relativi a giorni precedenti al 12/03/22 (di cui n. 1168 del 11/03/22)                        </t>
  </si>
  <si>
    <t>7-13 mar</t>
  </si>
  <si>
    <t>2022-03-14T17:00:00</t>
  </si>
  <si>
    <t>DECEDUTI: N. 1 IL 14/03/2022 - N. 1 IL 13/03/2022 - N. 4 IL 12/03/2022</t>
  </si>
  <si>
    <t xml:space="preserve">Sul numero complessivo dei casi confermati comunicati in data odierna, n. 812 sono relativi a giorni precedenti al 13/03/22  (di cui n. 491 del 12/03/22, n. 167 del 11/03/22)                    </t>
  </si>
  <si>
    <t>2022-03-15T17:00:00</t>
  </si>
  <si>
    <t>DECEDUTI: N. 6 IL 14/03/2022 - N. 7 IL 13/03/2022 - N. 7 IL 12/03/2022 - N. 4 IL 11/03/2022</t>
  </si>
  <si>
    <t xml:space="preserve">Sul numero complessivo dei casi confermati comunicati in data odierna, n. 1137 sono relativi a giorni precedenti al 15/03/22  (di cui n. 957 del 13/03/22, n. 81 del 12/03/22, n. 90 del 11/03/22)                   </t>
  </si>
  <si>
    <t>2022-03-16T17:00:00</t>
  </si>
  <si>
    <t>DECEDUTI: N. 3 IL 15/03/2022 - N. 11 IL 14/03/2022 - N. 1 IL 13/03/2022 - N. 1 IL 12/03/2022 - N. 1 IL 04/02/2022 - N. 1 IL 01/02/2022 - N. 1 IL 29/01/2022 - N. 1 IL 28/01/2022 - N. 3 IL 21/01/2022 - N. 1 IL 16/01/2022 - N. 1 IL 11/01/2022 - N. 2 IL 06/01/2022 - N. 1 IL 30/12/2021 - N. 1 IL 15/12/2021</t>
  </si>
  <si>
    <t xml:space="preserve">Sul numero complessivo dei casi confermati comunicati in data odierna, n. 1598 sono relativi a giorni precedenti al 15/03/22  (di cui n. 1473 del 14/03/22, n. 76 del 13/03/22, n. 17 del 12/03/22, n. 5 del 11/03/22)                   </t>
  </si>
  <si>
    <t>2022-03-17T17:00:00</t>
  </si>
  <si>
    <t xml:space="preserve">Sul numero complessivo dei casi confermati comunicati in data odierna, n. 2485 sono relativi a giorni precedenti al 16/03/22  (di cui n. 1523 del 15/03/22, n. 812 del 14/03/22, n. 50 del 13/03/22, n. 79 del 12/03/22, n. 8 del 11/03/22)                 </t>
  </si>
  <si>
    <t>DECEDUTI: N. 6 IL 16/03/2022 - N. 8 IL 15/03/2022 - N. 1 IL 23/02/2022 - N. 1 IL 14/01/2022 - N. 1 IL 27/12/2021 - N. 1 IL 22/12/2021</t>
  </si>
  <si>
    <t>2022-03-18T17:00:00</t>
  </si>
  <si>
    <t>DECEDUTI: N. 1 IL 18/03/2022 - N. 3 IL 17/03/2022 - N. 7 IL 16/03/2022 - N. 2 IL 15/03/2022 - N. 2 IL 14/03/2022 - N. 1 IL 13/03/2022 - N. 1 IL 12/03/2022 - N. 1 IL 10/03/2022 - N. 1 IL 27/02/2022</t>
  </si>
  <si>
    <t xml:space="preserve">Sul numero complessivo dei casi confermati comunicati in data odierna, n. 2347 sono relativi a giorni precedenti al 17/03/22 </t>
  </si>
  <si>
    <t>2022-03-19T17:00:00</t>
  </si>
  <si>
    <t>DECEDUTI: N. 2 IL 18/03/2022 - N. 7 IL 17/03/2022 - N. 3 IL 16/03/2022 - N. 1 IL 15/03/2022 - N. 1 IL 06/02/2022 - N. 1 IL 13/01/2022</t>
  </si>
  <si>
    <t xml:space="preserve">Sul numero complessivo dei casi confermati comunicati in data odierna, n. 1748 sono relativi a giorni precedenti al 18/03/22                       </t>
  </si>
  <si>
    <t>2022-03-20T17:00:00</t>
  </si>
  <si>
    <t>DECEDUTI: N. 2 IL 19/03/2022 - N. 6 IL 18/03/2022 - N. 3 IL 28/01/2022 - N. 1 IL 22/01/2022</t>
  </si>
  <si>
    <t xml:space="preserve">Sul numero complessivo dei casi confermati comunicati in data odierna, n. 1156 sono relativi a giorni precedenti al 19/03/22  (di cui n.  1032 del 18/03/22)                 </t>
  </si>
  <si>
    <t>14-20 mar</t>
  </si>
  <si>
    <t>2022-03-21T17:00:00</t>
  </si>
  <si>
    <t xml:space="preserve">DECEDUTI: N. 1 IL 21/03/2022 - N. 2 IL 20/03/2022 - N. 1 IL 19/03/2022 - N. 1 IL 11/03/2022 - N. 1 IL 19/02/2022 - N. 1 IL 14/02/2022 - N. 1 IL 06/02/2022 </t>
  </si>
  <si>
    <t xml:space="preserve">Sul numero complessivo dei casi confermati comunicati in data odierna, n. 886 sono relativi a giorni precedenti al 20/03/22  (di cui n. 786 del 19/03/22, n.  99 del 18/03/22)                       </t>
  </si>
  <si>
    <t>2022-03-22T17:00:00</t>
  </si>
  <si>
    <t>DECEDUTI: N. 9 IL 21/03/2022 - N. 10 IL 20/03/2022 - N. 3 IL 19/03/2022 - N. 2 IL 18/03/2022 - N. 1 IL 22/02/2022 - N. 1 IL 24/01/2022 - N. 1 IL 17/01/2022 - N. 1 IL 16/01/2022 - N. 1 IL 01/01/2022 - N. 1 IL 24/12/2021</t>
  </si>
  <si>
    <t>Sul numero complessivo dei casi confermati comunicati in data odierna, n. 875 sono relativi a giorni precedenti al 21/03/22  (di cui n. 689 del 20/03/22, n. 82 del 19/03/22, n. 71 del 18/03/22)</t>
  </si>
  <si>
    <t>2022-03-23T17:00:00</t>
  </si>
  <si>
    <t>DECEDUTI: N. 1 IL 23/03/2022 - N. 2 IL 22/03/2022 - N. 9 IL 21/03/2022 - N. 1 IL 20/03/2022 - N. 1 IL 18/03/2022 - N. 1 IL 09/03/2022 - N. 1 IL 27/02/2022 - N. 1 IL 22/02/2022 - N. 1 IL 21/02/2022 - N. 1 IL 01/02/2022 - N. 1 IL 11/08/2021</t>
  </si>
  <si>
    <t xml:space="preserve">Sul numero complessivo dei casi confermati comunicati in data odierna, n. 2108 sono relativi a giorni precedenti al 22/03/22  (di cui n. 1809 del 21/03/22, n. 18 del 20/03/22, n. 42 del 19/03/22, n. 41 del 18/03/22)                   </t>
  </si>
  <si>
    <t>2022-03-24T17:00:00</t>
  </si>
  <si>
    <t xml:space="preserve">DECEDUTI: N. 6 IL 23/03/2022 - N. 9 IL 22/03/2022 - N. 1 IL 04/03/2022 - N. 1 IL 18/02/2022 - N. 1 IL 06/02/2022 </t>
  </si>
  <si>
    <t xml:space="preserve">Sul numero complessivo dei casi confermati comunicati in data odierna, n. 892 sono relativi a giorni precedenti al 23/03/22  (di cui n. 677 del 22/03/22, n. 57 del 21/03/22, n. 6 del 20/03/22, n. 8 del 19/03/22, n. 10 del 18/03/22)                       </t>
  </si>
  <si>
    <t>2022-03-25T17:00:00</t>
  </si>
  <si>
    <t>DECEDUTI: N. 4 IL 24/03/2022 - N. 9 IL 23/03/2022 - N. 1 IL 01/03/2022 - N. 1 IL 13/02/2022 - N. 1 IL 12/02/2022 - N. 1 IL 27/01/2022 - N. 1 IL 11/01/2022</t>
  </si>
  <si>
    <t xml:space="preserve">Sul numero complessivo dei casi confermati comunicati in data odierna, n. 815 sono relativi a giorni precedenti al 24/03/22                  </t>
  </si>
  <si>
    <t>2022-03-26T17:00:00</t>
  </si>
  <si>
    <t xml:space="preserve">DECEDUTI: N. 5 IL 25/03/2022 - N. 13 IL 24/03/2022 - N. 1 IL 01/03/2022 </t>
  </si>
  <si>
    <t xml:space="preserve">Sul numero complessivo dei casi confermati comunicati in data odierna, n. 1274 sono relativi a giorni precedenti al 25/03/22                   </t>
  </si>
  <si>
    <t>2022-03-27T17:00:00</t>
  </si>
  <si>
    <t>DECEDUTI: N. 1 IL 26/03/2022 - N. 4 IL 25/03/2022 - N. 1 IL 24/03/2022 - N. 1 IL 22/03/2022 - N. 1 IL 27/02/2022 - N. 3 IL 25/02/2022 - N. 1 IL 22/02/2022 - N. 1 IL 21/02/2022 - N. 1 IL 16/02/2022</t>
  </si>
  <si>
    <t xml:space="preserve">Sul numero complessivo dei casi confermati comunicati in data odierna, n. 1065 sono relativi a giorni precedenti al 26/03/22 (di cui n. 969 del 25/03/22)                    </t>
  </si>
  <si>
    <t>21-27 mar</t>
  </si>
  <si>
    <t>2022-03-28T17:00:00</t>
  </si>
  <si>
    <t>DECEDUTI: N. 1 IL 28/03/2022 - N. 3 IL 27/03/2022 - N. 2 IL 26/03/2022 - N. 2 IL 25/03/2022</t>
  </si>
  <si>
    <t xml:space="preserve">Sul numero complessivo dei casi confermati comunicati in data odierna, n. 856 sono relativi a giorni precedenti al 27/03/22 (di cui n. 747 del 25/03/22, n. 19 del 25/03/22)                        </t>
  </si>
  <si>
    <t>2022-03-29T17:00:00</t>
  </si>
  <si>
    <t>DECEDUTI: N. 4 IL 28/03/2022 - N. 16 IL 27/03/2022 - N. 6 IL 26/03/2022 - N. 3 IL 25/03/2022 - N. 1 IL 24/03/2022 - N. 1 IL 14/12/2021</t>
  </si>
  <si>
    <t xml:space="preserve">Sul numero complessivo dei casi confermati comunicati in data odierna, n. 849 sono relativi a giorni precedenti al 28/03/22 (di cui n. 459 del 27/03/22, n. 168 del 26/03/22, n. 40 del 25/03/22)                       </t>
  </si>
  <si>
    <t>2022-03-30T17:00:00</t>
  </si>
  <si>
    <t>DECEDUTI: N. 7 IL 29/03/2022 - N. 8 IL 28/03/2022 - N. 9 IL 27/03/2022 - N. 5 IL 26/03/2022 - N. 1 IL 23/03/2022 - N. 1 IL 12/02/2022</t>
  </si>
  <si>
    <t xml:space="preserve">Sul numero complessivo dei casi confermati comunicati in data odierna, n. 1942 sono relativi a giorni precedenti al 29/03/22 (di cui n. 1535 del 28/03/22, n. 56 del 27/03/22, n. 115 del 26/03/22, n. 135 del 25/03/22)                 </t>
  </si>
  <si>
    <t>2022-03-31T17:00:00</t>
  </si>
  <si>
    <t>DECEDUTI: N. 3 IL 30/03/2022 - N. 11 IL 29/03/2022 - N. 3 IL 28/03/2022 - N. 1 IL 22/03/2022 - N. 1 IL 21/03/2022 - N. 1 IL 05/03/2022</t>
  </si>
  <si>
    <t xml:space="preserve">Sul numero complessivo dei casi confermati comunicati in data odierna, n. 1190 sono relativi a giorni precedenti al 30/03/22 (di cui n. 972 del 29/03/22, n. 116 del 28/03/22, n. 73 del 27/03/22, n. 3 del 26/03/22, n. 2 del 25/03/22)                      </t>
  </si>
  <si>
    <t>2022-04-01T17:00:00</t>
  </si>
  <si>
    <t>DECEDUTI: N. 1 IL 01/04/2022 - N. 7 IL 31/03/2022 - N. 10 IL 30/03/2022 - N. 3 IL 28/03/2022 - N. 1 IL 25/03/2022 - N. 1 IL 05/02/2022 - N. 1 IL 29/01/2022 - N. 1 IL 22/01/2022 - N. 1 IL 21/01/2022 - N. 1 IL 18/01/2022</t>
  </si>
  <si>
    <t xml:space="preserve">Sul numero complessivo dei casi confermati comunicati in data odierna, n. 2695 sono relativi a giorni precedenti al 31/03/22                      </t>
  </si>
  <si>
    <t>2022-04-02T17:00:00</t>
  </si>
  <si>
    <t>DECEDUTI: N. 3 IL 01/04/2022 - N. 3 IL 31/03/2022 - N. 1 IL 30/03/2022 - N. 1 IL 26/02/2022 - N. 1 IL 18/02/2022 - N. 2 IL 16/02/2022 - N. 1 IL 12/02/2022 - N. 1 IL 09/02/2022 - N. 1 IL 03/02/2022 - N. 1 IL 02/02/2022 - N. 1 IL 01/02/2022</t>
  </si>
  <si>
    <t xml:space="preserve">Sul numero complessivo dei casi confermati comunicati in data odierna, n. 622 sono relativi a giorni precedenti al 01/04/22                   </t>
  </si>
  <si>
    <t>2022-04-03T17:00:00</t>
  </si>
  <si>
    <t>DECEDUTI: N. 5 IL 02/04/2022 - N. 8 IL 01/04/2022 - N. 1 IL 20/02/2022 - N. 1 IL 28/01/2022 - N. 1 IL 16/01/2022 - N. 1 IL 14/01/2022</t>
  </si>
  <si>
    <t xml:space="preserve">Sul numero complessivo dei casi confermati comunicati in data odierna, n. 1422 sono relativi a giorni precedenti al 02/04/22 (di cui n. 792 del 01/04/22)                 </t>
  </si>
  <si>
    <t>28 mar-3 apr</t>
  </si>
  <si>
    <t>2022-04-04T17:00:00</t>
  </si>
  <si>
    <t>DECEDUTI: N. 4 IL 03/04/2022 - N. 1 IL 02/04/2022</t>
  </si>
  <si>
    <t xml:space="preserve">Sul numero complessivo dei casi confermati comunicati in data odierna, n. 699 sono relativi a giorni precedenti al 03/04/22 (di cui n. 617 del 02/04/22, n. 71 del 01/04/22)                        </t>
  </si>
  <si>
    <t>2022-04-05T17:00:00</t>
  </si>
  <si>
    <t>DECEDUTI: N. 5 IL 04/04/2022 - N. 9 IL 03/04/2022 - N. 10 IL 02/04/2022 - N. 5 IL 01/04/2022 - N. 1 IL 28/03/2022 - N. 1 IL 27/03/2022 - N. 1 IL 25/03/2022 - N. 1 IL 23/03/2022 - N. 1 IL 06/03/2022 - N. 1 IL 07/02/2022 - N. 1 IL 03/02/2022 - N. 1 IL 27/01/2022 - N. 1 IL 25/01/2022 - N. 1 IL 24/01/2022 - N. 1 IL 23/01/2022 - N. 1 IL 20/01/2022 - N. 1 IL 07/01/2022 - N. 1 IL 02/01/2022</t>
  </si>
  <si>
    <t xml:space="preserve">Sul numero complessivo dei casi confermati comunicati in data odierna, n. 745 sono relativi a giorni precedenti al 04/04/22 (di cui n. 461 del 03/04/22,  n. 73 del 02/04/22, n. 117 del 01/04/22)                        </t>
  </si>
  <si>
    <t>2022-04-06T17:00:00</t>
  </si>
  <si>
    <t>DECEDUTI: N. 6 IL 05/04/2022 - N. 8 IL 04/04/2022 - N. 5 IL 03/04/2022 - N. 2 IL 02/04/2022 - N. 1 IL 01/04/2022 - N. 1 IL 17/01/2022</t>
  </si>
  <si>
    <t xml:space="preserve">Sul numero complessivo dei casi confermati comunicati in data odierna, n. 611 sono relativi a giorni precedenti al 05/04/22 (di cui n. 556 del 04/04/22, n. 5 del 03/04/22,  n. 5 del 02/04/22, n. 11 del 01/04/22)                   </t>
  </si>
  <si>
    <t>2022-04-07T17:00:00</t>
  </si>
  <si>
    <t>DECEDUTI: N. 2 IL 06/04/2022 - N. 7 IL 05/04/2022 - N. 3 IL 04/04/2022 - N. 1 IL 02/04/2022 - N. 1 IL 09/02/2022 - N. 1 IL 26/01/2022 - N. 1 IL 13/01/2022</t>
  </si>
  <si>
    <t xml:space="preserve">Sul numero complessivo dei casi confermati comunicati in data odierna, n. 537 sono relativi a giorni precedenti al 06/04/22 (di cui n. 441 del 05/04/22, n. 85 del 04/04/22, n. 6 del 03/04/22,  n. 1 del 02/04/22, n. 2 del 01/04/22)                   </t>
  </si>
  <si>
    <t>2022-04-08T17:00:00</t>
  </si>
  <si>
    <t>DECEDUTI: N. 2 IL 08/04/2022 - N. 5 IL 07/04/2022 - N. 7 IL 06/04/2022 - N. 1 IL 05/04/2022 - N. 2 IL 03/04/2022 - N. 1 IL 06/02/2022 - N. 1 IL 03/02/2022</t>
  </si>
  <si>
    <t xml:space="preserve">Sul numero complessivo dei casi confermati comunicati in data odierna, n. 1114 sono relativi a giorni precedenti al 07/04/22                      </t>
  </si>
  <si>
    <t>2022-04-09T17:00:00</t>
  </si>
  <si>
    <t>DECEDUTI: N. 1 IL 08/04/2022 - N. 7 IL 07/04/2022</t>
  </si>
  <si>
    <t xml:space="preserve">Sul numero complessivo dei casi confermati comunicati in data odierna, n. 439 sono relativi a giorni precedenti al 08/04/22                        </t>
  </si>
  <si>
    <t>2022-04-10T17:00:00</t>
  </si>
  <si>
    <t>DECEDUTI: N. 1 IL 09/04/2022 - N. 7 IL 08/04/2022</t>
  </si>
  <si>
    <t xml:space="preserve">Sul numero complessivo dei casi confermati comunicati in data odierna, n. 669 sono relativi a giorni precedenti al 09/04/22 (di cui n. 646 del 08/04/22)                     </t>
  </si>
  <si>
    <t>4-10 apr</t>
  </si>
  <si>
    <t>2022-04-11T17:00:00</t>
  </si>
  <si>
    <t>DECEDUTI: N. 2 IL 10/04/2022 - N. 3 IL 09/04/2022</t>
  </si>
  <si>
    <t xml:space="preserve">Sul numero complessivo dei casi confermati comunicati in data odierna, n. 338 sono relativi a giorni precedenti al 10/04/22 (di cui n. 205 del 09/04/22, n. 45 del 08/04/22)                      </t>
  </si>
  <si>
    <t>2022-04-12T17:00:00</t>
  </si>
  <si>
    <t>DECEDUTI: N. 5 IL 11/04/2022 - N. 11 IL 10/04/2022 - N. 1 IL 09/04/2022 - N. 2 IL 08/04/2022</t>
  </si>
  <si>
    <t xml:space="preserve">Sul numero complessivo dei casi confermati comunicati in data odierna, n. 423 sono relativi a giorni precedenti al 11/04/22 (di cui n. 186 del 10/04/22, n. 126 del 09/04/22, n. 78 del 08/04/22)                 </t>
  </si>
  <si>
    <t>2022-04-13T17:00:00</t>
  </si>
  <si>
    <t>DECEDUTI: N. 2 IL 13/04/2022 - N. 14 IL 12/04/2022 - N. 7 IL 11/04/2022 - N. 2 IL 09/04/2022 - N. 1 IL 11/02/2022 - N. 1 IL 03/02/2022</t>
  </si>
  <si>
    <t xml:space="preserve">Sul numero complessivo dei casi confermati comunicati in data odierna, n. 558 sono relativi a giorni precedenti al 12/04/22 (di cui n. 488 del 11/04/22, n. 11 del 10/04/22, n. 1 del 09/04/22, n. 11 del 08/04/22)                   </t>
  </si>
  <si>
    <t>2022-04-14T17:00:00</t>
  </si>
  <si>
    <t>DECEDUTI: N. 6 IL 13/04/2022 - N. 10 IL 12/04/2022 - N. 1 IL 09/04/2022 - N. 2 IL 08/04/2022</t>
  </si>
  <si>
    <t xml:space="preserve">Sul numero complessivo dei casi confermati comunicati in data odierna, n. 670 sono relativi a giorni precedenti al 13/04/22 (di cui n. 616 del 12/04/22, n. 15 del 11/04/22, n. 2 del 10/04/22, n. 15 del 09/04/22, n. 6 del 08/04/22)                   </t>
  </si>
  <si>
    <t>2022-04-15T17:00:00</t>
  </si>
  <si>
    <t>DECEDUTI: N. 3 IL 14/04/2022 - N. 11 IL 13/04/2022 - N. 1 IL 12/04/2022 - N. 1 IL 11/04/2022</t>
  </si>
  <si>
    <t xml:space="preserve">Sul numero complessivo dei casi confermati comunicati in data odierna, n. 741 sono relativi a giorni precedenti al 14/04/22                     </t>
  </si>
  <si>
    <t>2022-04-16T17:00:00</t>
  </si>
  <si>
    <t xml:space="preserve">DECEDUTI: N. 1 IL 16/04/2022 - N. 5 IL 15/04/2022 - N. 3 IL 14/04/2022 </t>
  </si>
  <si>
    <t xml:space="preserve">Sul numero complessivo dei casi confermati comunicati in data odierna, n. 723 sono relativi a giorni precedenti al 15/04/22                   </t>
  </si>
  <si>
    <t>2022-04-17T17:00:00</t>
  </si>
  <si>
    <t>DECEDUTI: N. 5 IL 16/04/2022 - N. 5 IL 15/04/2022 - N. 1 IL 10/04/2022</t>
  </si>
  <si>
    <t xml:space="preserve">Sul numero complessivo dei casi confermati comunicati in data odierna, n. 261 sono relativi a giorni precedenti al 16/04/22  (di cui n. 234 del 15/04/22)                       </t>
  </si>
  <si>
    <t>2022-04-18T17:00:00</t>
  </si>
  <si>
    <t>DECEDUTI: N. 1 IL 18/04/2022 - N. 1 IL 17/04/2022 - N. 1 IL 16/04/2022</t>
  </si>
  <si>
    <t xml:space="preserve">Sul numero complessivo dei casi confermati comunicati in data odierna, n. 209 sono relativi a giorni precedenti al 17/04/22  (di cui n. 189 del 16/04/22, n. 11 del 15/04/22)                    </t>
  </si>
  <si>
    <t>2022-04-19T17:00:00</t>
  </si>
  <si>
    <t>DECEDUTI: N. 3 IL 18/04/2022 - N. 5 IL 17/04/2022 - N. 1 IL 16/04/2022 - N. 1 IL 15/04/2022</t>
  </si>
  <si>
    <t xml:space="preserve">Sul numero complessivo dei casi confermati comunicati in data odierna, n. 117 sono relativi a giorni precedenti al 18/04/22  (di cui n. 111 del 17/04/22, n. 2 del 16/04/22, n. 2 del 15/04/22)                    </t>
  </si>
  <si>
    <t>2022-04-20T17:00:00</t>
  </si>
  <si>
    <t>DECEDUTI: N. 7 IL 19/04/2022 - N. 8 IL 18/04/2022 - N. 8 IL 17/04/2022 - N. 2 IL 16/04/2022 - N. 3 IL 15/04/2022 - N. 1 IL 13/04/2022</t>
  </si>
  <si>
    <t xml:space="preserve">Sul numero complessivo dei casi confermati comunicati in data odierna, n. 600 sono relativi a giorni precedenti al 19/04/22  (di cui n. 243 del 18/04/22, n. 43 del 17/04/22, n. 115 del 16/04/22, n. 85 del 15/04/22)                  </t>
  </si>
  <si>
    <t>2022-04-21T17:00:00</t>
  </si>
  <si>
    <t>DECEDUTI: N. 2 IL 21/04/2022 - N. 8 IL 20/04/2022 - N. 12 IL 19/04/2022 - N. 1 IL 18/04/2022 - N. 3 IL 17/04/2022 - N. 2 IL 16/04/2022 - N. 1 IL 07/04/2022 - N. 1 IL 30/03/2022 - N. 1 IL 23/03/2022 - N. 1 IL 17/03/2022</t>
  </si>
  <si>
    <t xml:space="preserve">Sul numero complessivo dei casi confermati comunicati in data odierna, n. 984 sono relativi a giorni precedenti al 20/04/22  (di cui n. 919 del 19/04/22, n. 5 del 18/04/22, n. 5 del 17/04/22, n. 20 del 16/04/22, n. 8 del 15/04/22)                     </t>
  </si>
  <si>
    <t>2022-04-22T17:00:00</t>
  </si>
  <si>
    <t>DECEDUTI: N. 4 IL 21/04/2022 - N. 9 IL 20/04/2022 - N. 1 IL 19/04/2022 - N. 1 IL 12/03/2022 - N. 1 IL 05/03/2022 - N. 1 IL 03/03/2022 - N. 1 IL 02/03/2022 - N. 1 IL 27/02/2022 - N. 1 IL 23/02/2022 - N. 1 IL 16/02/2022 - N. 1 IL 14/02/2022 - N. 1 IL 10/02/2022 - N. 1 IL 07/02/2022 - N. 1 IL 05/02/2022 - N. 1 IL 14/01/2022 - N. 1 IL 09/01/2022</t>
  </si>
  <si>
    <t xml:space="preserve">Sul numero complessivo dei casi confermati comunicati in data odierna, n. 540 sono relativi a giorni precedenti al 21/04/22                   </t>
  </si>
  <si>
    <t>2022-04-23T17:00:00</t>
  </si>
  <si>
    <t>DECEDUTI: N. 4 IL 22/04/2022 - N. 6 IL 21/04/2022 - N. 1 IL 20/04/2022 - N. 1 IL 06/04/2022 - N. 1 IL 04/04/2022 - N. 1 IL 13/03/2022</t>
  </si>
  <si>
    <t xml:space="preserve">Sul numero complessivo dei casi confermati comunicati in data odierna, n. 515 sono relativi a giorni precedenti al 22/04/22                     </t>
  </si>
  <si>
    <t>2022-04-24T17:00:00</t>
  </si>
  <si>
    <t xml:space="preserve">DECEDUTI: N. 1 IL 24/04/2022 - N. 1 IL 23/04/2022 - N. 5 IL 22/04/2022 </t>
  </si>
  <si>
    <t xml:space="preserve">Sul numero complessivo dei casi confermati comunicati in data odierna, n. 587 sono relativi a giorni precedenti al 23/04/22 (di cui n. 554 del 22/04/22)                       </t>
  </si>
  <si>
    <t>11-17 apr</t>
  </si>
  <si>
    <t>18-24 apr</t>
  </si>
  <si>
    <t>2022-04-25T17:00:00</t>
  </si>
  <si>
    <t xml:space="preserve">DECEDUTI: N. 2 IL 24/04/2022 - N. 5 IL 23/04/2022 </t>
  </si>
  <si>
    <t xml:space="preserve">Sul numero complessivo dei casi confermati comunicati in data odierna, n. 404 sono relativi a giorni precedenti al 24/04/22 (di cui n. 279 del 22/04/22, n. 71 del 22/04/22)                 </t>
  </si>
  <si>
    <t>2022-04-26T17:00:00</t>
  </si>
  <si>
    <t>DECEDUTI: N. 4 IL 25/04/2022 - N. 5 IL 24/04/2022 - N. 2 IL 23/04/2022</t>
  </si>
  <si>
    <t xml:space="preserve">Sul numero complessivo dei casi confermati comunicati in data odierna, n. 417 sono relativi a giorni precedenti al 25/04/22 (di cui n. 354 del 24/04/22, n. 24 del 23/04/22, n. 13 del 22/04/22)                 </t>
  </si>
  <si>
    <t>2022-04-27T17:00:00</t>
  </si>
  <si>
    <t>DECEDUTI: N. 3 IL 26/04/2022 - N. 6 IL 25/04/2022 - N. 5 IL 24/04/2022 - N. 2 IL 23/04/2022 - N. 1 IL 22/04/2022 - N. 1 IL 17/04/2022 - N. 1 IL 27/03/2022 - N. 1 IL 25/03/2022 - N. 1 IL 18/03/2022 - N. 2 IL 09/03/2022 - N. 2 IL 08/03/2022</t>
  </si>
  <si>
    <t xml:space="preserve">Sul numero complessivo dei casi confermati comunicati in data odierna, n. 493 sono relativi a giorni precedenti al 26/04/22 (di cui n. 375 del 25/04/22, n. 15 del 24/04/22, n. 46 del 23/04/22, n. 38 del 22/04/22)                    </t>
  </si>
  <si>
    <t>2022-04-28T17:00:00</t>
  </si>
  <si>
    <t>DECEDUTI: N. 3 IL 27/04/2022 - N. 6 IL 26/04/2022 - N. 1 IL 25/04/2022 - N. 1 IL 24/04/2022 - N. 1 IL 23/04/2022 - N. 1 IL 22/04/2022 - N. 2 IL 21/04/2022 - N. 1 IL 20/04/2022 - N. 2 IL 18/04/2022 - N. 1 IL 17/04/2022 - N. 1 IL 25/03/2022</t>
  </si>
  <si>
    <t xml:space="preserve">Sul numero complessivo dei casi confermati comunicati in data odierna, n. 836 sono relativi a giorni precedenti al 27/04/22 (di cui n. 738 del 26/04/22, n. 49 del 25/04/22, n. 23 del 24/04/22, n. 3 del 23/04/22, n. 6 del 22/04/22)                   </t>
  </si>
  <si>
    <t>2022-04-29T17:00:00</t>
  </si>
  <si>
    <t>DECEDUTI: N. 2 IL 29/04/2022 - N. 3 IL 28/04/2022 - N. 8 IL 27/04/2022 - N. 3 IL 26/04/2022 - N. 1 IL 23/04/2022 - N. 1 IL 06/04/2022 - N. 1 IL 02/04/2022</t>
  </si>
  <si>
    <t xml:space="preserve">Sul numero complessivo dei casi confermati comunicati in data odierna, n. 543 sono relativi a giorni precedenti al 28/04/22                        </t>
  </si>
  <si>
    <t>2022-04-30T17:00:00</t>
  </si>
  <si>
    <t>DECEDUTI: N. 5 IL 29/04/2022 - N. 8 IL 28/04/2022 - N. 2 IL 27/04/2022 - N. 1 IL 26/04/2022 - N. 1 IL 11/04/2022 - N. 1 IL 10/03/2022 - N. 1 IL 09/02/2022</t>
  </si>
  <si>
    <t xml:space="preserve">Sul numero complessivo dei casi confermati comunicati in data odierna, n. 420 sono relativi a giorni precedenti al 29/04/22                        </t>
  </si>
  <si>
    <t>2022-05-01T17:00:00</t>
  </si>
  <si>
    <t>DECEDUTI: N. 1 IL 30/04/2022 - N. 2 IL 29/04/2022 - N. 1 IL 22/04/2022 - N. 1 IL 10/04/2022 - N. 1 IL 04/04/2022 - N. 1 IL 06/03/2022 - N. 1 IL 05/02/2022 - N. 1 IL 30/01/2022 - N. 1 IL 14/01/2022 - N. 1 IL 12/01/2022 - N. 1 IL 10/01/2022</t>
  </si>
  <si>
    <t xml:space="preserve">Sul numero complessivo dei casi confermati comunicati in data odierna, n. 835 sono relativi a giorni precedenti al 30/04/22 (di cui n. 565 del 29/04/22)        </t>
  </si>
  <si>
    <t>25 apr-1 mag</t>
  </si>
  <si>
    <t>2022-05-02T17:00:00</t>
  </si>
  <si>
    <t>DECEDUTI: N. 4 IL 01/05/2022 - N. 2 IL 30/04/2022</t>
  </si>
  <si>
    <t xml:space="preserve">Sul numero complessivo dei casi confermati comunicati in data odierna, n. 175 sono relativi a giorni precedenti al 01/05/22 (di cui n. 171 del 30/04/22, n. 3 del 29/04/22 )                   </t>
  </si>
  <si>
    <t>2022-05-03T17:00:00</t>
  </si>
  <si>
    <t xml:space="preserve">DECEDUTI: N. 5 IL 02/05/2022 - N. 6 IL 01/05/2022 - N. 4 IL 30/04/2022 - N. 2 IL 29/04/2022 - N. 1 IL 24/04/2022 - N. 2 IL 18/04/2022 - N. 1 IL 04/02/2022 </t>
  </si>
  <si>
    <t xml:space="preserve">Sul numero complessivo dei casi confermati comunicati in data odierna, n. 345 sono relativi a giorni precedenti al 02/05/22 (di cui n. 157 del 01/04/22, n. 92 del 30/04/22, n. 81 del 29/04/22 )                   </t>
  </si>
  <si>
    <t>2022-05-04T17:00:00</t>
  </si>
  <si>
    <t>DECEDUTI: N. 1 IL 04/05/2022 - N. 5 IL 03/05/2022 - N. 7 IL 02/05/2022 - N. 4 IL 01/05/2022 - N. 1 IL 30/04/2022 - N. 1 IL 28/04/2022 - N. 1 IL 08/04/2022</t>
  </si>
  <si>
    <t xml:space="preserve">Sul numero complessivo dei casi confermati comunicati in data odierna, n. 611 sono relativi a giorni precedenti al 03/05/22 (di cui n. 537 del 02/04/22, 3 del 01/04/22, n. 29 del 30/04/22, n. 11 del 29/04/22 ) </t>
  </si>
  <si>
    <t>2022-05-05T17:00:00</t>
  </si>
  <si>
    <t xml:space="preserve">DECEDUTI: N. 3 IL 04/05/2022 - N. 11 IL 03/05/2022 - N. 1 IL 02/05/2022 - N. 1 IL 21/04/2022 - N. 1 IL 31/03/2022 </t>
  </si>
  <si>
    <t xml:space="preserve">Sul numero complessivo dei casi confermati comunicati in data odierna, n. 465 sono relativi a giorni precedenti al 04/05/22 (di cui n. 422 del 03/04/22, n. 24 del 02/04/22, n. 2 del 01/04/22, n. 2 del 30/04/22, n. 1 del 29/04/22 )                    </t>
  </si>
  <si>
    <t>2022-05-06T17:00:00</t>
  </si>
  <si>
    <t>DECEDUTI: N. 2 IL 05/05/2022 - N. 4 IL 04/05/2022 - N. 1 IL 31/03/2022 - N. 1 IL 27/03/2022 - N. 1 IL 24/03/2022 - N. 1 IL 18/03/2022 - N. 1 IL 16/03/2022</t>
  </si>
  <si>
    <t xml:space="preserve">Sul numero complessivo dei casi confermati comunicati in data odierna, n. 427 sono relativi a giorni precedenti al 05/05/22                       </t>
  </si>
  <si>
    <t>2022-05-07T17:00:00</t>
  </si>
  <si>
    <t>DECEDUTI: N. 5 IL 06/05/2022 - N. 4 IL 05/05/2022 - N. 3 IL 04/05/2022 - N. 1 IL 30/04/2022 - N. 1 IL 24/02/2022</t>
  </si>
  <si>
    <t xml:space="preserve">Sul numero complessivo dei casi confermati comunicati in data odierna, n. 273 sono relativi a giorni precedenti al 06/05/22                   </t>
  </si>
  <si>
    <t>2022-05-08T17:00:00</t>
  </si>
  <si>
    <t>DECEDUTI: N. 1 IL 07/05/2022 - N. 8 IL 06/05/2022</t>
  </si>
  <si>
    <t xml:space="preserve">Sul numero complessivo dei casi confermati comunicati in data odierna, n. 424 sono relativi a giorni precedenti al 07/05/22 (di cui n. 354 del 06/05/22)                     </t>
  </si>
  <si>
    <t>2-8 mag</t>
  </si>
  <si>
    <t>2022-05-09T17:00:00</t>
  </si>
  <si>
    <t>DECEDUTI: N. 2 IL 08/05/2022 - N. 5 IL 07/05/2022 - N. 1 IL 16/03/2022</t>
  </si>
  <si>
    <t>Sul numero complessivo dei casi confermati comunicati in data odierna, n. 266 sono relativi a giorni precedenti al 08/05/22 (di cui n. 154 del 07/05/22, n. 61 del 06/05/22)</t>
  </si>
  <si>
    <t>2022-05-10T17:00:00</t>
  </si>
  <si>
    <t>DECEDUTI: N. 6 IL 09/05/2022 - N. 4 IL 08/05/2022 - N. 6 IL 07/05/2022 - N. 3 IL 06/05/2022</t>
  </si>
  <si>
    <t>Sul numero complessivo dei casi confermati comunicati in data odierna, n. 193 sono relativi a giorni precedenti al 09/05/22 (di cui n. 97 del 08/05/22, n. 45 del 07/05/22, n. 33 del 06/05/22)</t>
  </si>
  <si>
    <t>2022-05-11T17:00:00</t>
  </si>
  <si>
    <t>DECEDUTI: N. 4 IL 09/05/2022 - N. 1 IL 08/05/2022</t>
  </si>
  <si>
    <t xml:space="preserve">Sul numero complessivo dei casi confermati comunicati in data odierna, n. 441 sono relativi a giorni precedenti al 10/05/22 (di cui n. 389 del 09/05/22, n. 9 del 08/05/22, n. 4 del 07/05/22, n. 3 del 06/05/22)                  </t>
  </si>
  <si>
    <t>2022-05-12T17:00:00</t>
  </si>
  <si>
    <t xml:space="preserve">DECEDUTI: N. 1 IL 11/05/2022 - N. 5 IL 10/05/2022 - N. 2 IL 09/05/2022 - N. 1 IL 07/05/2022 - N. 1 IL 01/01/2022 </t>
  </si>
  <si>
    <t xml:space="preserve">Sul numero complessivo dei casi confermati comunicati in data odierna, n. 175 sono relativi a giorni precedenti al 11/05/22 (di cui n. 124 del 10/05/22, n. 39 del 09/05/22, n. 12 del 08/05/22)                      </t>
  </si>
  <si>
    <t>2022-05-13T17:00:00</t>
  </si>
  <si>
    <t>DECEDUTI: N. 1 IL 13/05/2022 - N. 7 IL 12/05/2022 - N. 1 IL 11/05/2022 - N. 1 IL 07/05/2022 - N. 1 IL 18/02/2022 - N. 1 IL 26/01/2022</t>
  </si>
  <si>
    <t xml:space="preserve">Sul numero complessivo dei casi confermati comunicati in data odierna, n. 525 sono relativi a giorni precedenti al 12/05/22 (di cui n. 319 del 11/05/22, n. 128 del 10/05/22)                    </t>
  </si>
  <si>
    <t>2022-05-14T17:00:00</t>
  </si>
  <si>
    <t xml:space="preserve">DECEDUTI: N. 2 IL 13/05/2022 - N. 4 IL 12/05/2022 - N. 1 IL 08/05/2022 - N. 1 IL 17/04/2022 - N. 1 IL 15/04/2022 - N. 1 IL 13/04/2022 - N. 1 IL 29/03/2022 - N. 1 IL 22/02/2022 - N. 1 IL 18/01/2022 - N. 1 IL 10/01/2022 </t>
  </si>
  <si>
    <t xml:space="preserve">Sul numero complessivo dei casi confermati comunicati in data odierna, n. 297 sono relativi a giorni precedenti al 13/05/22                 </t>
  </si>
  <si>
    <t>2022-05-15T17:00:00</t>
  </si>
  <si>
    <t>DECEDUTI: N. 1 IL 15/05/2022 - N. 2 IL 13/05/2022</t>
  </si>
  <si>
    <t xml:space="preserve">Sul numero complessivo dei casi confermati comunicati in data odierna, n. 564 sono relativi a giorni precedenti al 14/05/22 (di cui n. 284 del 13/05/22)                       </t>
  </si>
  <si>
    <t>9-15 mag</t>
  </si>
  <si>
    <t>2022-05-16T17:00:00</t>
  </si>
  <si>
    <t>DECEDUTI: N. 1 IL 14/05/2022 - N. 1 IL 13/05/2022</t>
  </si>
  <si>
    <t xml:space="preserve">Sul numero complessivo dei casi confermati comunicati in data odierna, n. 110 sono relativi a giorni precedenti al 15/05/22 (di cui  n. 107 del 13/05/22, n. 3 del 13/05/22)                   </t>
  </si>
  <si>
    <t>2022-05-17T17:00:00</t>
  </si>
  <si>
    <t>DECEDUTI: N. 1 IL 17/05/2022 - N. 2 IL 16/05/2022 - N. 10 IL 15/05/2022 - N. 7 IL 14/05/2022 - N. 3 IL 13/05/2022 - N. 1 IL 10/05/2022</t>
  </si>
  <si>
    <t xml:space="preserve">Sul numero complessivo dei casi confermati comunicati in data odierna, n. 419 sono relativi a giorni precedenti al 16/05/22 (di cui  n. 299 del 15/05/22, n. 45 del 14/05/22, n. 42 del 13/05/22)                 </t>
  </si>
  <si>
    <t>2022-05-18T17:00:00</t>
  </si>
  <si>
    <t>DECEDUTI: N. 1 IL 17/05/2022 - N. 4 IL 16/05/2022 - N. 3 IL 15/05/2022 - N. 2 IL 14/05/2022 - N. 1 IL 12/05/2022 - N. 1 IL 11/05/2022 - N. 1 IL 09/05/2022 - N. 1 IL 06/05/2022 - N. 2 IL 05/05/2022 - N. 1 IL 22/04/2022 - N. 1 IL 28/03/2022 - N. 1 IL 23/03/2022 - N. 1 IL 20/03/2022 - N. 1 IL 17/03/2022 - N. 1 IL 16/03/2022 - N. 1 IL 13/03/2022 - N. 1 IL 12/03/2022 - N. 1 IL 11/03/2022 - N. 1 IL 10/03/2022 - N. 1 IL 09/03/2022 - N. 1 IL 08/03/2022 - N. 1 IL 06/03/2022 - N. 2 IL 05/03/2022 - N. 1 IL 01/03/2022</t>
  </si>
  <si>
    <t xml:space="preserve">Sul numero complessivo dei casi confermati comunicati in data odierna, n. 526 sono relativi a giorni precedenti al 17/05/22 (di cui  n. 428 del 16/05/22, n. 14 del 15/05/22, n. 14 del 14/05/22, n. 20 del 13/05/22)                  </t>
  </si>
  <si>
    <t>2022-05-19T17:00:00</t>
  </si>
  <si>
    <t>DECEDUTI: N. 2 IL 18/05/2022 - N. 5 IL 17/05/2022 - N. 1 IL 24/04/2022 - N. 1 IL 15/04/2022</t>
  </si>
  <si>
    <t xml:space="preserve">Sul numero complessivo dei casi confermati comunicati in data odierna, n. 421 sono relativi a giorni precedenti al 18/05/22 (di cui  n. 329 del 17/05/22, n. 57 del 16/05/22, n. 3 del 15/05/22, n. 10 del 14/05/22, n. 1 del 13/05/22)    </t>
  </si>
  <si>
    <t>2022-05-20T17:00:00</t>
  </si>
  <si>
    <t>Sul numero complessivo dei casi confermati comunicati in data odierna, n. 257 sono relativi a giorni precedenti al 19/05/22 (di cui  n. 240 del 18/05/22, n. 8 del 17/05/22, n. 1 del 13/05/22)</t>
  </si>
  <si>
    <t>DECEDUTI: N. 1 IL 19/05/2022 - N. 1 IL 18/05/2022 - N. 1 IL 16/05/2022 - N. 1 IL 14/05/2022</t>
  </si>
  <si>
    <t>2022-05-21T17:00:00</t>
  </si>
  <si>
    <t>DECEDUTI: N. 2 IL 20/05/2022 - N. 4 IL 19/05/2022 - N. 1 IL 18/05/2022 - N. 1 IL 09/04/2022 - N. 1 IL 06/04/2022 - N. 1 IL 05/04/2022 - N. 1 IL 04/04/2022 - N. 1 IL 03/04/2022</t>
  </si>
  <si>
    <t xml:space="preserve">Sul numero complessivo dei casi confermati comunicati in data odierna, n. 275 sono relativi a giorni precedenti al 20/05/22                    </t>
  </si>
  <si>
    <t>2022-05-22T17:00:00</t>
  </si>
  <si>
    <t>DECEDUTI: N. 1 IL 22/05/2022 - N. 4 IL 21/05/2022 - N. 1 IL 20/05/2022 - N. 1 IL 10/04/2022 - N. 1 IL 09/04/2022</t>
  </si>
  <si>
    <t xml:space="preserve">Sul numero complessivo dei casi confermati comunicati in data odierna, n. 545 sono relativi a giorni precedenti al 21/05/22 (di cui n. 241 del 20/05/22)                        </t>
  </si>
  <si>
    <t>16-22 mag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</si>
</sst>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"/>
    <numFmt numFmtId="165" formatCode="\+0;\-0;0"/>
    <numFmt numFmtId="166" formatCode="d/m;@"/>
    <numFmt numFmtId="167" formatCode="\+0.0%;\-0.0%;0.0%"/>
    <numFmt numFmtId="168" formatCode="0.000%"/>
    <numFmt numFmtId="169" formatCode="0.0"/>
  </numFmts>
  <fonts count="1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000000"/>
      <name val="Arial Unicode MS"/>
    </font>
    <font>
      <sz val="8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4">
    <xf numFmtId="0" fontId="0" fillId="0" borderId="0" xfId="0"/>
    <xf numFmtId="0" fontId="0" fillId="2" borderId="0" xfId="0" applyFill="1"/>
    <xf numFmtId="164" fontId="0" fillId="0" borderId="0" xfId="1" applyNumberFormat="1" applyFont="1"/>
    <xf numFmtId="165" fontId="0" fillId="0" borderId="0" xfId="0" applyNumberFormat="1"/>
    <xf numFmtId="166" fontId="0" fillId="0" borderId="0" xfId="0" applyNumberFormat="1"/>
    <xf numFmtId="0" fontId="0" fillId="0" borderId="0" xfId="0" applyNumberFormat="1"/>
    <xf numFmtId="167" fontId="0" fillId="0" borderId="0" xfId="1" applyNumberFormat="1" applyFont="1"/>
    <xf numFmtId="0" fontId="2" fillId="0" borderId="0" xfId="0" applyFont="1" applyAlignment="1">
      <alignment wrapText="1"/>
    </xf>
    <xf numFmtId="0" fontId="2" fillId="0" borderId="0" xfId="0" applyNumberFormat="1" applyFont="1" applyAlignment="1">
      <alignment wrapText="1"/>
    </xf>
    <xf numFmtId="0" fontId="0" fillId="3" borderId="0" xfId="0" applyFill="1"/>
    <xf numFmtId="166" fontId="0" fillId="0" borderId="1" xfId="0" applyNumberFormat="1" applyBorder="1"/>
    <xf numFmtId="0" fontId="2" fillId="0" borderId="1" xfId="0" applyFont="1" applyBorder="1" applyAlignment="1">
      <alignment horizontal="right" vertical="center" wrapText="1"/>
    </xf>
    <xf numFmtId="0" fontId="2" fillId="0" borderId="1" xfId="0" applyNumberFormat="1" applyFont="1" applyBorder="1" applyAlignment="1">
      <alignment horizontal="right" vertical="center" wrapText="1"/>
    </xf>
    <xf numFmtId="167" fontId="0" fillId="0" borderId="0" xfId="0" applyNumberFormat="1"/>
    <xf numFmtId="164" fontId="0" fillId="0" borderId="0" xfId="0" applyNumberFormat="1"/>
    <xf numFmtId="0" fontId="4" fillId="0" borderId="1" xfId="0" applyFont="1" applyBorder="1" applyAlignment="1">
      <alignment horizontal="right" wrapText="1"/>
    </xf>
    <xf numFmtId="16" fontId="0" fillId="0" borderId="0" xfId="0" applyNumberFormat="1"/>
    <xf numFmtId="10" fontId="0" fillId="0" borderId="0" xfId="1" applyNumberFormat="1" applyFont="1"/>
    <xf numFmtId="0" fontId="0" fillId="0" borderId="1" xfId="0" applyBorder="1"/>
    <xf numFmtId="165" fontId="0" fillId="0" borderId="0" xfId="0" applyNumberFormat="1" applyAlignment="1">
      <alignment horizontal="right"/>
    </xf>
    <xf numFmtId="10" fontId="0" fillId="0" borderId="0" xfId="1" applyNumberFormat="1" applyFont="1" applyAlignment="1">
      <alignment horizontal="right"/>
    </xf>
    <xf numFmtId="164" fontId="0" fillId="0" borderId="1" xfId="0" applyNumberFormat="1" applyBorder="1"/>
    <xf numFmtId="0" fontId="0" fillId="0" borderId="1" xfId="0" applyNumberFormat="1" applyBorder="1"/>
    <xf numFmtId="165" fontId="0" fillId="0" borderId="1" xfId="0" applyNumberFormat="1" applyBorder="1"/>
    <xf numFmtId="167" fontId="0" fillId="0" borderId="1" xfId="1" applyNumberFormat="1" applyFont="1" applyBorder="1"/>
    <xf numFmtId="164" fontId="0" fillId="0" borderId="1" xfId="1" applyNumberFormat="1" applyFont="1" applyBorder="1"/>
    <xf numFmtId="10" fontId="0" fillId="0" borderId="1" xfId="1" applyNumberFormat="1" applyFont="1" applyBorder="1"/>
    <xf numFmtId="167" fontId="0" fillId="0" borderId="0" xfId="0" applyNumberFormat="1" applyAlignment="1">
      <alignment horizontal="right"/>
    </xf>
    <xf numFmtId="167" fontId="0" fillId="0" borderId="1" xfId="0" applyNumberFormat="1" applyBorder="1"/>
    <xf numFmtId="165" fontId="0" fillId="2" borderId="0" xfId="0" applyNumberFormat="1" applyFill="1"/>
    <xf numFmtId="168" fontId="0" fillId="0" borderId="0" xfId="0" applyNumberFormat="1"/>
    <xf numFmtId="0" fontId="5" fillId="0" borderId="0" xfId="0" applyFont="1" applyAlignment="1">
      <alignment vertical="center"/>
    </xf>
    <xf numFmtId="3" fontId="0" fillId="0" borderId="0" xfId="0" applyNumberFormat="1"/>
    <xf numFmtId="0" fontId="2" fillId="0" borderId="0" xfId="0" applyFont="1" applyFill="1" applyBorder="1" applyAlignment="1">
      <alignment horizontal="right" vertical="center" wrapText="1"/>
    </xf>
    <xf numFmtId="165" fontId="0" fillId="0" borderId="0" xfId="0" applyNumberFormat="1" applyFill="1"/>
    <xf numFmtId="169" fontId="0" fillId="0" borderId="0" xfId="0" applyNumberFormat="1"/>
    <xf numFmtId="10" fontId="0" fillId="0" borderId="0" xfId="0" applyNumberFormat="1"/>
    <xf numFmtId="0" fontId="7" fillId="0" borderId="0" xfId="0" applyFont="1"/>
    <xf numFmtId="0" fontId="8" fillId="0" borderId="0" xfId="0" applyFont="1"/>
    <xf numFmtId="16" fontId="8" fillId="0" borderId="0" xfId="0" applyNumberFormat="1" applyFont="1"/>
    <xf numFmtId="10" fontId="8" fillId="0" borderId="0" xfId="1" applyNumberFormat="1" applyFont="1"/>
    <xf numFmtId="166" fontId="9" fillId="0" borderId="0" xfId="0" applyNumberFormat="1" applyFont="1"/>
    <xf numFmtId="0" fontId="9" fillId="0" borderId="0" xfId="0" applyFont="1"/>
    <xf numFmtId="164" fontId="9" fillId="0" borderId="0" xfId="1" applyNumberFormat="1" applyFont="1"/>
    <xf numFmtId="165" fontId="9" fillId="0" borderId="0" xfId="0" applyNumberFormat="1" applyFont="1"/>
    <xf numFmtId="164" fontId="7" fillId="0" borderId="0" xfId="1" applyNumberFormat="1" applyFont="1" applyFill="1"/>
    <xf numFmtId="0" fontId="7" fillId="0" borderId="0" xfId="0" applyFont="1" applyFill="1"/>
    <xf numFmtId="165" fontId="7" fillId="0" borderId="0" xfId="0" applyNumberFormat="1" applyFont="1" applyFill="1"/>
    <xf numFmtId="166" fontId="7" fillId="0" borderId="0" xfId="0" applyNumberFormat="1" applyFont="1" applyFill="1"/>
    <xf numFmtId="16" fontId="9" fillId="0" borderId="0" xfId="0" applyNumberFormat="1" applyFont="1"/>
    <xf numFmtId="10" fontId="9" fillId="0" borderId="0" xfId="1" applyNumberFormat="1" applyFont="1"/>
    <xf numFmtId="164" fontId="7" fillId="3" borderId="0" xfId="1" applyNumberFormat="1" applyFont="1" applyFill="1"/>
    <xf numFmtId="0" fontId="7" fillId="3" borderId="0" xfId="0" applyFont="1" applyFill="1"/>
    <xf numFmtId="0" fontId="3" fillId="4" borderId="0" xfId="0" applyFont="1" applyFill="1" applyAlignment="1">
      <alignment horizontal="center" vertical="center"/>
    </xf>
  </cellXfs>
  <cellStyles count="2">
    <cellStyle name="Normale" xfId="0" builtinId="0"/>
    <cellStyle name="Percentual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8.xml"/><Relationship Id="rId13" Type="http://schemas.openxmlformats.org/officeDocument/2006/relationships/chartsheet" Target="chartsheets/sheet13.xml"/><Relationship Id="rId18" Type="http://schemas.openxmlformats.org/officeDocument/2006/relationships/chartsheet" Target="chartsheets/sheet18.xml"/><Relationship Id="rId26" Type="http://schemas.openxmlformats.org/officeDocument/2006/relationships/worksheet" Target="worksheets/sheet2.xml"/><Relationship Id="rId3" Type="http://schemas.openxmlformats.org/officeDocument/2006/relationships/chartsheet" Target="chartsheets/sheet3.xml"/><Relationship Id="rId21" Type="http://schemas.openxmlformats.org/officeDocument/2006/relationships/chartsheet" Target="chartsheets/sheet21.xml"/><Relationship Id="rId34" Type="http://schemas.openxmlformats.org/officeDocument/2006/relationships/sharedStrings" Target="sharedStrings.xml"/><Relationship Id="rId7" Type="http://schemas.openxmlformats.org/officeDocument/2006/relationships/chartsheet" Target="chartsheets/sheet7.xml"/><Relationship Id="rId12" Type="http://schemas.openxmlformats.org/officeDocument/2006/relationships/chartsheet" Target="chartsheets/sheet12.xml"/><Relationship Id="rId17" Type="http://schemas.openxmlformats.org/officeDocument/2006/relationships/chartsheet" Target="chartsheets/sheet17.xml"/><Relationship Id="rId25" Type="http://schemas.openxmlformats.org/officeDocument/2006/relationships/worksheet" Target="worksheets/sheet1.xml"/><Relationship Id="rId33" Type="http://schemas.openxmlformats.org/officeDocument/2006/relationships/styles" Target="styles.xml"/><Relationship Id="rId2" Type="http://schemas.openxmlformats.org/officeDocument/2006/relationships/chartsheet" Target="chartsheets/sheet2.xml"/><Relationship Id="rId16" Type="http://schemas.openxmlformats.org/officeDocument/2006/relationships/chartsheet" Target="chartsheets/sheet16.xml"/><Relationship Id="rId20" Type="http://schemas.openxmlformats.org/officeDocument/2006/relationships/chartsheet" Target="chartsheets/sheet20.xml"/><Relationship Id="rId29" Type="http://schemas.openxmlformats.org/officeDocument/2006/relationships/worksheet" Target="worksheets/sheet5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6.xml"/><Relationship Id="rId11" Type="http://schemas.openxmlformats.org/officeDocument/2006/relationships/chartsheet" Target="chartsheets/sheet11.xml"/><Relationship Id="rId24" Type="http://schemas.openxmlformats.org/officeDocument/2006/relationships/chartsheet" Target="chartsheets/sheet24.xml"/><Relationship Id="rId32" Type="http://schemas.openxmlformats.org/officeDocument/2006/relationships/theme" Target="theme/theme1.xml"/><Relationship Id="rId5" Type="http://schemas.openxmlformats.org/officeDocument/2006/relationships/chartsheet" Target="chartsheets/sheet5.xml"/><Relationship Id="rId15" Type="http://schemas.openxmlformats.org/officeDocument/2006/relationships/chartsheet" Target="chartsheets/sheet15.xml"/><Relationship Id="rId23" Type="http://schemas.openxmlformats.org/officeDocument/2006/relationships/chartsheet" Target="chartsheets/sheet23.xml"/><Relationship Id="rId28" Type="http://schemas.openxmlformats.org/officeDocument/2006/relationships/worksheet" Target="worksheets/sheet4.xml"/><Relationship Id="rId10" Type="http://schemas.openxmlformats.org/officeDocument/2006/relationships/chartsheet" Target="chartsheets/sheet10.xml"/><Relationship Id="rId19" Type="http://schemas.openxmlformats.org/officeDocument/2006/relationships/chartsheet" Target="chartsheets/sheet19.xml"/><Relationship Id="rId31" Type="http://schemas.openxmlformats.org/officeDocument/2006/relationships/worksheet" Target="worksheets/sheet7.xml"/><Relationship Id="rId4" Type="http://schemas.openxmlformats.org/officeDocument/2006/relationships/chartsheet" Target="chartsheets/sheet4.xml"/><Relationship Id="rId9" Type="http://schemas.openxmlformats.org/officeDocument/2006/relationships/chartsheet" Target="chartsheets/sheet9.xml"/><Relationship Id="rId14" Type="http://schemas.openxmlformats.org/officeDocument/2006/relationships/chartsheet" Target="chartsheets/sheet14.xml"/><Relationship Id="rId22" Type="http://schemas.openxmlformats.org/officeDocument/2006/relationships/chartsheet" Target="chartsheets/sheet22.xml"/><Relationship Id="rId27" Type="http://schemas.openxmlformats.org/officeDocument/2006/relationships/worksheet" Target="worksheets/sheet3.xml"/><Relationship Id="rId30" Type="http://schemas.openxmlformats.org/officeDocument/2006/relationships/worksheet" Target="worksheets/sheet6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Grafico 1. La situazione AL 22 MAGGIO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4758981398648194"/>
          <c:y val="0.169072062232448"/>
          <c:w val="0.50482037202703611"/>
          <c:h val="0.7724704216168119"/>
        </c:manualLayout>
      </c:layout>
      <c:doughnutChart>
        <c:varyColors val="1"/>
        <c:ser>
          <c:idx val="0"/>
          <c:order val="0"/>
          <c:explosion val="2"/>
          <c:dPt>
            <c:idx val="0"/>
            <c:bubble3D val="0"/>
            <c:explosion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862-4543-B429-1172B8E6D5BA}"/>
              </c:ext>
            </c:extLst>
          </c:dPt>
          <c:dPt>
            <c:idx val="1"/>
            <c:bubble3D val="0"/>
            <c:explosion val="0"/>
            <c:spPr>
              <a:solidFill>
                <a:srgbClr val="92D050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862-4543-B429-1172B8E6D5BA}"/>
              </c:ext>
            </c:extLst>
          </c:dPt>
          <c:dPt>
            <c:idx val="2"/>
            <c:bubble3D val="0"/>
            <c:explosion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862-4543-B429-1172B8E6D5BA}"/>
              </c:ext>
            </c:extLst>
          </c:dPt>
          <c:dPt>
            <c:idx val="3"/>
            <c:bubble3D val="0"/>
            <c:explosion val="0"/>
            <c:spPr>
              <a:solidFill>
                <a:schemeClr val="tx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862-4543-B429-1172B8E6D5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862-4543-B429-1172B8E6D5BA}"/>
              </c:ext>
            </c:extLst>
          </c:dPt>
          <c:dLbls>
            <c:dLbl>
              <c:idx val="0"/>
              <c:layout>
                <c:manualLayout>
                  <c:x val="0.21035525224239662"/>
                  <c:y val="-7.1133046637612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7.5084185854105562E-2"/>
                      <c:h val="9.938118668882883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862-4543-B429-1172B8E6D5BA}"/>
                </c:ext>
              </c:extLst>
            </c:dLbl>
            <c:dLbl>
              <c:idx val="1"/>
              <c:layout>
                <c:manualLayout>
                  <c:x val="-0.21170964600125272"/>
                  <c:y val="-0.100423124664865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62-4543-B429-1172B8E6D5BA}"/>
                </c:ext>
              </c:extLst>
            </c:dLbl>
            <c:dLbl>
              <c:idx val="2"/>
              <c:layout>
                <c:manualLayout>
                  <c:x val="-0.11200123207808209"/>
                  <c:y val="-0.1715561713024777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62-4543-B429-1172B8E6D5BA}"/>
                </c:ext>
              </c:extLst>
            </c:dLbl>
            <c:dLbl>
              <c:idx val="3"/>
              <c:layout>
                <c:manualLayout>
                  <c:x val="-2.2536779509646689E-2"/>
                  <c:y val="-0.16214142099709816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7.002980820192313E-2"/>
                      <c:h val="0.1054620723965724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862-4543-B429-1172B8E6D5BA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'Sicilia foglio di lavoro'!$Z$1:$AC$1</c:f>
              <c:strCache>
                <c:ptCount val="4"/>
                <c:pt idx="0">
                  <c:v>Guariti</c:v>
                </c:pt>
                <c:pt idx="1">
                  <c:v>Isolamento domiciliare</c:v>
                </c:pt>
                <c:pt idx="2">
                  <c:v>Ricoverati</c:v>
                </c:pt>
                <c:pt idx="3">
                  <c:v>Deceduti</c:v>
                </c:pt>
              </c:strCache>
            </c:strRef>
          </c:cat>
          <c:val>
            <c:numRef>
              <c:f>'Sicilia foglio di lavoro'!$Z$814:$AC$814</c:f>
              <c:numCache>
                <c:formatCode>General</c:formatCode>
                <c:ptCount val="4"/>
                <c:pt idx="0">
                  <c:v>1078394</c:v>
                </c:pt>
                <c:pt idx="1">
                  <c:v>83702</c:v>
                </c:pt>
                <c:pt idx="2">
                  <c:v>627</c:v>
                </c:pt>
                <c:pt idx="3">
                  <c:v>10857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62-4543-B429-1172B8E6D5B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6. Ricoverati e ricoverati in T.I. su attuali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7923867282951097E-2"/>
          <c:y val="2.1094569112738111E-2"/>
          <c:w val="0.94351849444254499"/>
          <c:h val="0.88056445216148804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lavoro'!$BH$1</c:f>
              <c:strCache>
                <c:ptCount val="1"/>
                <c:pt idx="0">
                  <c:v>Ricoverati no TI/attuali positivi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lavoro'!$A$124:$A$816</c:f>
              <c:numCache>
                <c:formatCode>d/m;@</c:formatCode>
                <c:ptCount val="509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  <c:pt idx="486">
                  <c:v>44683</c:v>
                </c:pt>
                <c:pt idx="487">
                  <c:v>44684</c:v>
                </c:pt>
                <c:pt idx="488">
                  <c:v>44685</c:v>
                </c:pt>
                <c:pt idx="489">
                  <c:v>44686</c:v>
                </c:pt>
                <c:pt idx="490">
                  <c:v>44687</c:v>
                </c:pt>
                <c:pt idx="491">
                  <c:v>44688</c:v>
                </c:pt>
                <c:pt idx="492">
                  <c:v>44689</c:v>
                </c:pt>
                <c:pt idx="493">
                  <c:v>44690</c:v>
                </c:pt>
                <c:pt idx="494">
                  <c:v>44691</c:v>
                </c:pt>
                <c:pt idx="495">
                  <c:v>44692</c:v>
                </c:pt>
                <c:pt idx="496">
                  <c:v>44693</c:v>
                </c:pt>
                <c:pt idx="497">
                  <c:v>44694</c:v>
                </c:pt>
                <c:pt idx="498">
                  <c:v>44695</c:v>
                </c:pt>
                <c:pt idx="499">
                  <c:v>44696</c:v>
                </c:pt>
                <c:pt idx="500">
                  <c:v>44697</c:v>
                </c:pt>
                <c:pt idx="501">
                  <c:v>44698</c:v>
                </c:pt>
                <c:pt idx="502">
                  <c:v>44699</c:v>
                </c:pt>
                <c:pt idx="503">
                  <c:v>44700</c:v>
                </c:pt>
                <c:pt idx="504">
                  <c:v>44701</c:v>
                </c:pt>
                <c:pt idx="505">
                  <c:v>44702</c:v>
                </c:pt>
                <c:pt idx="506">
                  <c:v>44703</c:v>
                </c:pt>
              </c:numCache>
            </c:numRef>
          </c:cat>
          <c:val>
            <c:numRef>
              <c:f>'Sicilia foglio di lavoro'!$BH$124:$BH$816</c:f>
              <c:numCache>
                <c:formatCode>0.0%</c:formatCode>
                <c:ptCount val="509"/>
                <c:pt idx="0">
                  <c:v>3.1239991847905203E-2</c:v>
                </c:pt>
                <c:pt idx="1">
                  <c:v>3.1187410586552219E-2</c:v>
                </c:pt>
                <c:pt idx="2">
                  <c:v>3.1946278553566916E-2</c:v>
                </c:pt>
                <c:pt idx="3">
                  <c:v>3.2287167149652796E-2</c:v>
                </c:pt>
                <c:pt idx="4">
                  <c:v>3.2009832736600227E-2</c:v>
                </c:pt>
                <c:pt idx="5">
                  <c:v>3.1532367047351545E-2</c:v>
                </c:pt>
                <c:pt idx="6">
                  <c:v>3.1727167032683114E-2</c:v>
                </c:pt>
                <c:pt idx="7">
                  <c:v>3.1407541843113528E-2</c:v>
                </c:pt>
                <c:pt idx="8">
                  <c:v>3.1090648051883756E-2</c:v>
                </c:pt>
                <c:pt idx="9">
                  <c:v>3.0477521322218475E-2</c:v>
                </c:pt>
                <c:pt idx="10">
                  <c:v>3.0313645811438847E-2</c:v>
                </c:pt>
                <c:pt idx="11">
                  <c:v>3.0473681820246151E-2</c:v>
                </c:pt>
                <c:pt idx="12">
                  <c:v>3.0686930635450006E-2</c:v>
                </c:pt>
                <c:pt idx="13">
                  <c:v>3.1137858018499946E-2</c:v>
                </c:pt>
                <c:pt idx="14">
                  <c:v>3.1146631146631146E-2</c:v>
                </c:pt>
                <c:pt idx="15">
                  <c:v>3.0933732289008184E-2</c:v>
                </c:pt>
                <c:pt idx="16">
                  <c:v>3.0630048465266558E-2</c:v>
                </c:pt>
                <c:pt idx="17">
                  <c:v>3.0798762930574812E-2</c:v>
                </c:pt>
                <c:pt idx="18">
                  <c:v>3.0635217876154607E-2</c:v>
                </c:pt>
                <c:pt idx="19">
                  <c:v>3.1237287772710728E-2</c:v>
                </c:pt>
                <c:pt idx="20">
                  <c:v>3.0619642628683524E-2</c:v>
                </c:pt>
                <c:pt idx="21">
                  <c:v>3.0472202837869271E-2</c:v>
                </c:pt>
                <c:pt idx="22">
                  <c:v>3.0318936737564826E-2</c:v>
                </c:pt>
                <c:pt idx="23">
                  <c:v>3.0028958744281697E-2</c:v>
                </c:pt>
                <c:pt idx="24">
                  <c:v>2.9978542113705965E-2</c:v>
                </c:pt>
                <c:pt idx="25">
                  <c:v>3.0223888455948946E-2</c:v>
                </c:pt>
                <c:pt idx="26">
                  <c:v>3.0214756538379756E-2</c:v>
                </c:pt>
                <c:pt idx="27">
                  <c:v>3.0427061677061676E-2</c:v>
                </c:pt>
                <c:pt idx="28">
                  <c:v>3.1016332708338038E-2</c:v>
                </c:pt>
                <c:pt idx="29">
                  <c:v>3.1375384902491366E-2</c:v>
                </c:pt>
                <c:pt idx="30">
                  <c:v>3.1332024876445409E-2</c:v>
                </c:pt>
                <c:pt idx="31">
                  <c:v>3.1657267428083974E-2</c:v>
                </c:pt>
                <c:pt idx="32">
                  <c:v>3.188907312618653E-2</c:v>
                </c:pt>
                <c:pt idx="33">
                  <c:v>3.202665240017509E-2</c:v>
                </c:pt>
                <c:pt idx="34">
                  <c:v>3.1632803660156444E-2</c:v>
                </c:pt>
                <c:pt idx="35">
                  <c:v>3.1450675026545985E-2</c:v>
                </c:pt>
                <c:pt idx="36">
                  <c:v>3.1273875617582644E-2</c:v>
                </c:pt>
                <c:pt idx="37">
                  <c:v>3.0710861596041941E-2</c:v>
                </c:pt>
                <c:pt idx="38">
                  <c:v>3.0617486900236308E-2</c:v>
                </c:pt>
                <c:pt idx="39">
                  <c:v>3.0139404480672878E-2</c:v>
                </c:pt>
                <c:pt idx="40">
                  <c:v>2.9478277063878469E-2</c:v>
                </c:pt>
                <c:pt idx="41">
                  <c:v>2.9218387668803709E-2</c:v>
                </c:pt>
                <c:pt idx="42">
                  <c:v>2.9880760189197608E-2</c:v>
                </c:pt>
                <c:pt idx="43">
                  <c:v>2.9825564769802689E-2</c:v>
                </c:pt>
                <c:pt idx="44">
                  <c:v>2.9541673836975851E-2</c:v>
                </c:pt>
                <c:pt idx="45">
                  <c:v>2.9957451735216648E-2</c:v>
                </c:pt>
                <c:pt idx="46">
                  <c:v>2.9147331786542923E-2</c:v>
                </c:pt>
                <c:pt idx="47">
                  <c:v>2.8554449561729311E-2</c:v>
                </c:pt>
                <c:pt idx="48">
                  <c:v>2.8178402617864501E-2</c:v>
                </c:pt>
                <c:pt idx="49">
                  <c:v>2.8002154011847066E-2</c:v>
                </c:pt>
                <c:pt idx="50">
                  <c:v>2.8823647428609645E-2</c:v>
                </c:pt>
                <c:pt idx="51">
                  <c:v>2.8992460589444824E-2</c:v>
                </c:pt>
                <c:pt idx="52">
                  <c:v>2.8705690060271735E-2</c:v>
                </c:pt>
                <c:pt idx="53">
                  <c:v>2.8544509194961092E-2</c:v>
                </c:pt>
                <c:pt idx="54">
                  <c:v>2.9469122426868905E-2</c:v>
                </c:pt>
                <c:pt idx="55">
                  <c:v>2.9564123436690595E-2</c:v>
                </c:pt>
                <c:pt idx="56">
                  <c:v>2.9176222882279956E-2</c:v>
                </c:pt>
                <c:pt idx="57">
                  <c:v>2.8481626634589266E-2</c:v>
                </c:pt>
                <c:pt idx="58">
                  <c:v>2.7903933492417828E-2</c:v>
                </c:pt>
                <c:pt idx="59">
                  <c:v>2.773003323020511E-2</c:v>
                </c:pt>
                <c:pt idx="60">
                  <c:v>2.821718683197948E-2</c:v>
                </c:pt>
                <c:pt idx="61">
                  <c:v>2.7697083051454494E-2</c:v>
                </c:pt>
                <c:pt idx="62">
                  <c:v>2.7541250763903034E-2</c:v>
                </c:pt>
                <c:pt idx="63">
                  <c:v>2.9544051503659935E-2</c:v>
                </c:pt>
                <c:pt idx="64">
                  <c:v>3.3558067623054695E-2</c:v>
                </c:pt>
                <c:pt idx="65">
                  <c:v>3.9294258373205743E-2</c:v>
                </c:pt>
                <c:pt idx="66">
                  <c:v>4.3444379505162674E-2</c:v>
                </c:pt>
                <c:pt idx="67">
                  <c:v>4.682439093085481E-2</c:v>
                </c:pt>
                <c:pt idx="68">
                  <c:v>4.8753746071193628E-2</c:v>
                </c:pt>
                <c:pt idx="69">
                  <c:v>4.9622836858452889E-2</c:v>
                </c:pt>
                <c:pt idx="70">
                  <c:v>4.8637286169904322E-2</c:v>
                </c:pt>
                <c:pt idx="71">
                  <c:v>4.9315068493150684E-2</c:v>
                </c:pt>
                <c:pt idx="72">
                  <c:v>4.8244082943517418E-2</c:v>
                </c:pt>
                <c:pt idx="73">
                  <c:v>4.8658172946597994E-2</c:v>
                </c:pt>
                <c:pt idx="74">
                  <c:v>4.9066053059014618E-2</c:v>
                </c:pt>
                <c:pt idx="75">
                  <c:v>4.9047778149014364E-2</c:v>
                </c:pt>
                <c:pt idx="76">
                  <c:v>4.7280253541168098E-2</c:v>
                </c:pt>
                <c:pt idx="77">
                  <c:v>4.5995945261023824E-2</c:v>
                </c:pt>
                <c:pt idx="78">
                  <c:v>4.6462848789169259E-2</c:v>
                </c:pt>
                <c:pt idx="79">
                  <c:v>4.6380928853754944E-2</c:v>
                </c:pt>
                <c:pt idx="80">
                  <c:v>4.7117583343362621E-2</c:v>
                </c:pt>
                <c:pt idx="81">
                  <c:v>4.9366244162775186E-2</c:v>
                </c:pt>
                <c:pt idx="82">
                  <c:v>4.9551473729175566E-2</c:v>
                </c:pt>
                <c:pt idx="83">
                  <c:v>5.0831561835688384E-2</c:v>
                </c:pt>
                <c:pt idx="84">
                  <c:v>4.8710601719197708E-2</c:v>
                </c:pt>
                <c:pt idx="85">
                  <c:v>4.9536924201803556E-2</c:v>
                </c:pt>
                <c:pt idx="86">
                  <c:v>4.9647058823529412E-2</c:v>
                </c:pt>
                <c:pt idx="87">
                  <c:v>5.0295688120801513E-2</c:v>
                </c:pt>
                <c:pt idx="88">
                  <c:v>5.0295688120801513E-2</c:v>
                </c:pt>
                <c:pt idx="89">
                  <c:v>4.7675103001765744E-2</c:v>
                </c:pt>
                <c:pt idx="90">
                  <c:v>4.5093105183694013E-2</c:v>
                </c:pt>
                <c:pt idx="91">
                  <c:v>4.2739517395649899E-2</c:v>
                </c:pt>
                <c:pt idx="92">
                  <c:v>4.1140250855188139E-2</c:v>
                </c:pt>
                <c:pt idx="93">
                  <c:v>4.2622089970243304E-2</c:v>
                </c:pt>
                <c:pt idx="94">
                  <c:v>4.3239822822189411E-2</c:v>
                </c:pt>
                <c:pt idx="95">
                  <c:v>4.4249959103549813E-2</c:v>
                </c:pt>
                <c:pt idx="96">
                  <c:v>4.4385701885899152E-2</c:v>
                </c:pt>
                <c:pt idx="97">
                  <c:v>4.2183435744712935E-2</c:v>
                </c:pt>
                <c:pt idx="98">
                  <c:v>5.2822728944464874E-2</c:v>
                </c:pt>
                <c:pt idx="99">
                  <c:v>5.19129376774368E-2</c:v>
                </c:pt>
                <c:pt idx="100">
                  <c:v>4.9976056767228244E-2</c:v>
                </c:pt>
                <c:pt idx="101">
                  <c:v>5.0234088320890803E-2</c:v>
                </c:pt>
                <c:pt idx="102">
                  <c:v>4.9207571642819505E-2</c:v>
                </c:pt>
                <c:pt idx="103">
                  <c:v>5.0969666832421684E-2</c:v>
                </c:pt>
                <c:pt idx="104">
                  <c:v>4.9164446597239043E-2</c:v>
                </c:pt>
                <c:pt idx="105">
                  <c:v>4.8643216080402008E-2</c:v>
                </c:pt>
                <c:pt idx="106">
                  <c:v>4.7729324488754561E-2</c:v>
                </c:pt>
                <c:pt idx="107">
                  <c:v>4.7053342650826925E-2</c:v>
                </c:pt>
                <c:pt idx="108">
                  <c:v>4.7944685054327175E-2</c:v>
                </c:pt>
                <c:pt idx="109">
                  <c:v>5.0403630667898311E-2</c:v>
                </c:pt>
                <c:pt idx="110">
                  <c:v>5.0579641098936E-2</c:v>
                </c:pt>
                <c:pt idx="111">
                  <c:v>4.8540658654596537E-2</c:v>
                </c:pt>
                <c:pt idx="112">
                  <c:v>4.8726467331118496E-2</c:v>
                </c:pt>
                <c:pt idx="113">
                  <c:v>4.8946888263059776E-2</c:v>
                </c:pt>
                <c:pt idx="114">
                  <c:v>4.8765190121520974E-2</c:v>
                </c:pt>
                <c:pt idx="115">
                  <c:v>4.8062550304702772E-2</c:v>
                </c:pt>
                <c:pt idx="116">
                  <c:v>4.807360552041403E-2</c:v>
                </c:pt>
                <c:pt idx="117">
                  <c:v>4.8163329654737505E-2</c:v>
                </c:pt>
                <c:pt idx="118">
                  <c:v>4.7575661543337033E-2</c:v>
                </c:pt>
                <c:pt idx="119">
                  <c:v>4.7075835475578406E-2</c:v>
                </c:pt>
                <c:pt idx="120">
                  <c:v>4.5856375893109431E-2</c:v>
                </c:pt>
                <c:pt idx="121">
                  <c:v>4.632581413179452E-2</c:v>
                </c:pt>
                <c:pt idx="122">
                  <c:v>4.7204968944099382E-2</c:v>
                </c:pt>
                <c:pt idx="123">
                  <c:v>4.6408572694678324E-2</c:v>
                </c:pt>
                <c:pt idx="124">
                  <c:v>4.5701006971340045E-2</c:v>
                </c:pt>
                <c:pt idx="125">
                  <c:v>4.4517966328838261E-2</c:v>
                </c:pt>
                <c:pt idx="126">
                  <c:v>4.3763394770681523E-2</c:v>
                </c:pt>
                <c:pt idx="127">
                  <c:v>4.3968183826778612E-2</c:v>
                </c:pt>
                <c:pt idx="128">
                  <c:v>4.3982840370286748E-2</c:v>
                </c:pt>
                <c:pt idx="129">
                  <c:v>4.4444444444444446E-2</c:v>
                </c:pt>
                <c:pt idx="130">
                  <c:v>4.3272267845862286E-2</c:v>
                </c:pt>
                <c:pt idx="131">
                  <c:v>4.5869727976041927E-2</c:v>
                </c:pt>
                <c:pt idx="132">
                  <c:v>4.6073571614923037E-2</c:v>
                </c:pt>
                <c:pt idx="133">
                  <c:v>4.6698872785829307E-2</c:v>
                </c:pt>
                <c:pt idx="134">
                  <c:v>4.7564666247930112E-2</c:v>
                </c:pt>
                <c:pt idx="135">
                  <c:v>4.7322105017774931E-2</c:v>
                </c:pt>
                <c:pt idx="136">
                  <c:v>4.8394825107810256E-2</c:v>
                </c:pt>
                <c:pt idx="137">
                  <c:v>4.8241576136991343E-2</c:v>
                </c:pt>
                <c:pt idx="138">
                  <c:v>4.8008907518993976E-2</c:v>
                </c:pt>
                <c:pt idx="139">
                  <c:v>4.689269299940052E-2</c:v>
                </c:pt>
                <c:pt idx="140">
                  <c:v>4.8448091330717091E-2</c:v>
                </c:pt>
                <c:pt idx="141">
                  <c:v>4.9898243762719528E-2</c:v>
                </c:pt>
                <c:pt idx="142">
                  <c:v>4.7803217821782179E-2</c:v>
                </c:pt>
                <c:pt idx="143">
                  <c:v>4.6173939766441303E-2</c:v>
                </c:pt>
                <c:pt idx="144">
                  <c:v>4.5620437956204379E-2</c:v>
                </c:pt>
                <c:pt idx="145">
                  <c:v>4.7204438753734528E-2</c:v>
                </c:pt>
                <c:pt idx="146">
                  <c:v>4.7178130511463842E-2</c:v>
                </c:pt>
                <c:pt idx="147">
                  <c:v>4.8233631653320772E-2</c:v>
                </c:pt>
                <c:pt idx="148">
                  <c:v>5.0260312374849819E-2</c:v>
                </c:pt>
                <c:pt idx="149">
                  <c:v>4.897298391176768E-2</c:v>
                </c:pt>
                <c:pt idx="150">
                  <c:v>4.7825211437776884E-2</c:v>
                </c:pt>
                <c:pt idx="151">
                  <c:v>4.7533726812816188E-2</c:v>
                </c:pt>
                <c:pt idx="152">
                  <c:v>4.8401931478500804E-2</c:v>
                </c:pt>
                <c:pt idx="153">
                  <c:v>4.7129978317927652E-2</c:v>
                </c:pt>
                <c:pt idx="154">
                  <c:v>4.9170473671555665E-2</c:v>
                </c:pt>
                <c:pt idx="155">
                  <c:v>5.0158328055731477E-2</c:v>
                </c:pt>
                <c:pt idx="156">
                  <c:v>4.7923723497679087E-2</c:v>
                </c:pt>
                <c:pt idx="157">
                  <c:v>4.972726119497653E-2</c:v>
                </c:pt>
                <c:pt idx="158">
                  <c:v>4.7754996106929667E-2</c:v>
                </c:pt>
                <c:pt idx="159">
                  <c:v>4.9849767822999179E-2</c:v>
                </c:pt>
                <c:pt idx="160">
                  <c:v>4.9178100801521532E-2</c:v>
                </c:pt>
                <c:pt idx="161">
                  <c:v>4.90967365967366E-2</c:v>
                </c:pt>
                <c:pt idx="162">
                  <c:v>4.8671245147805318E-2</c:v>
                </c:pt>
                <c:pt idx="163">
                  <c:v>4.6117227015769119E-2</c:v>
                </c:pt>
                <c:pt idx="164">
                  <c:v>4.8107374453325288E-2</c:v>
                </c:pt>
                <c:pt idx="165">
                  <c:v>4.8531490497879692E-2</c:v>
                </c:pt>
                <c:pt idx="166">
                  <c:v>4.8642345493919707E-2</c:v>
                </c:pt>
                <c:pt idx="167">
                  <c:v>4.7957973224877139E-2</c:v>
                </c:pt>
                <c:pt idx="168">
                  <c:v>4.5422658716239919E-2</c:v>
                </c:pt>
                <c:pt idx="169">
                  <c:v>4.2742653606411399E-2</c:v>
                </c:pt>
                <c:pt idx="170">
                  <c:v>4.2985611510791367E-2</c:v>
                </c:pt>
                <c:pt idx="171">
                  <c:v>4.3020511889635141E-2</c:v>
                </c:pt>
                <c:pt idx="172">
                  <c:v>4.338644653484354E-2</c:v>
                </c:pt>
                <c:pt idx="173">
                  <c:v>4.1972290138549306E-2</c:v>
                </c:pt>
                <c:pt idx="174">
                  <c:v>3.8922785609088996E-2</c:v>
                </c:pt>
                <c:pt idx="175">
                  <c:v>3.9494470774091628E-2</c:v>
                </c:pt>
                <c:pt idx="176">
                  <c:v>3.796889295516926E-2</c:v>
                </c:pt>
                <c:pt idx="177">
                  <c:v>3.7087912087912088E-2</c:v>
                </c:pt>
                <c:pt idx="178">
                  <c:v>3.9292279411764705E-2</c:v>
                </c:pt>
                <c:pt idx="179">
                  <c:v>3.8325053229240597E-2</c:v>
                </c:pt>
                <c:pt idx="180">
                  <c:v>3.8451997023071199E-2</c:v>
                </c:pt>
                <c:pt idx="181">
                  <c:v>3.8867438867438868E-2</c:v>
                </c:pt>
                <c:pt idx="182">
                  <c:v>4.1342281879194628E-2</c:v>
                </c:pt>
                <c:pt idx="183">
                  <c:v>3.9455782312925167E-2</c:v>
                </c:pt>
                <c:pt idx="184">
                  <c:v>4.0134717934325007E-2</c:v>
                </c:pt>
                <c:pt idx="185">
                  <c:v>3.9128004471771942E-2</c:v>
                </c:pt>
                <c:pt idx="186">
                  <c:v>3.9390454284071307E-2</c:v>
                </c:pt>
                <c:pt idx="187">
                  <c:v>3.8427167113494191E-2</c:v>
                </c:pt>
                <c:pt idx="188">
                  <c:v>3.7026323401793459E-2</c:v>
                </c:pt>
                <c:pt idx="189">
                  <c:v>3.6477628954117984E-2</c:v>
                </c:pt>
                <c:pt idx="190">
                  <c:v>3.6932619114744852E-2</c:v>
                </c:pt>
                <c:pt idx="191">
                  <c:v>3.5342465753424659E-2</c:v>
                </c:pt>
                <c:pt idx="192">
                  <c:v>3.7483266398929051E-2</c:v>
                </c:pt>
                <c:pt idx="193">
                  <c:v>3.6627140974967061E-2</c:v>
                </c:pt>
                <c:pt idx="194">
                  <c:v>3.4789233113255456E-2</c:v>
                </c:pt>
                <c:pt idx="195">
                  <c:v>3.3816425120772944E-2</c:v>
                </c:pt>
                <c:pt idx="196">
                  <c:v>3.2660467226128372E-2</c:v>
                </c:pt>
                <c:pt idx="197">
                  <c:v>2.9872571547942345E-2</c:v>
                </c:pt>
                <c:pt idx="198">
                  <c:v>2.9084520788600431E-2</c:v>
                </c:pt>
                <c:pt idx="199">
                  <c:v>2.8619215759152574E-2</c:v>
                </c:pt>
                <c:pt idx="200">
                  <c:v>2.6896551724137931E-2</c:v>
                </c:pt>
                <c:pt idx="201">
                  <c:v>2.665159101922145E-2</c:v>
                </c:pt>
                <c:pt idx="202">
                  <c:v>2.3928517340602758E-2</c:v>
                </c:pt>
                <c:pt idx="203">
                  <c:v>2.4916702882804578E-2</c:v>
                </c:pt>
                <c:pt idx="204">
                  <c:v>2.4357601713062099E-2</c:v>
                </c:pt>
                <c:pt idx="205">
                  <c:v>2.4239363716702437E-2</c:v>
                </c:pt>
                <c:pt idx="206">
                  <c:v>2.5815704553603443E-2</c:v>
                </c:pt>
                <c:pt idx="207">
                  <c:v>2.7503526093088856E-2</c:v>
                </c:pt>
                <c:pt idx="208">
                  <c:v>2.9408475902940847E-2</c:v>
                </c:pt>
                <c:pt idx="209">
                  <c:v>2.8179419525065964E-2</c:v>
                </c:pt>
                <c:pt idx="210">
                  <c:v>2.6813406703351677E-2</c:v>
                </c:pt>
                <c:pt idx="211">
                  <c:v>2.5773195876288658E-2</c:v>
                </c:pt>
                <c:pt idx="212">
                  <c:v>2.6294678670113199E-2</c:v>
                </c:pt>
                <c:pt idx="213">
                  <c:v>2.8196316856110671E-2</c:v>
                </c:pt>
                <c:pt idx="214">
                  <c:v>2.8748830483966998E-2</c:v>
                </c:pt>
                <c:pt idx="215">
                  <c:v>2.9020256304257957E-2</c:v>
                </c:pt>
                <c:pt idx="216">
                  <c:v>2.8851518291224995E-2</c:v>
                </c:pt>
                <c:pt idx="217">
                  <c:v>2.889282687418137E-2</c:v>
                </c:pt>
                <c:pt idx="218">
                  <c:v>2.93788680933562E-2</c:v>
                </c:pt>
                <c:pt idx="219">
                  <c:v>2.9693826809689565E-2</c:v>
                </c:pt>
                <c:pt idx="220">
                  <c:v>2.9586987080795234E-2</c:v>
                </c:pt>
                <c:pt idx="221">
                  <c:v>2.947950253339475E-2</c:v>
                </c:pt>
                <c:pt idx="222">
                  <c:v>2.945328542094456E-2</c:v>
                </c:pt>
                <c:pt idx="223">
                  <c:v>2.9136380436121719E-2</c:v>
                </c:pt>
                <c:pt idx="224">
                  <c:v>2.9474305965741288E-2</c:v>
                </c:pt>
                <c:pt idx="225">
                  <c:v>3.0365414307771486E-2</c:v>
                </c:pt>
                <c:pt idx="226">
                  <c:v>2.9829230428032823E-2</c:v>
                </c:pt>
                <c:pt idx="227">
                  <c:v>3.1121550205519672E-2</c:v>
                </c:pt>
                <c:pt idx="228">
                  <c:v>3.0427590355406285E-2</c:v>
                </c:pt>
                <c:pt idx="229">
                  <c:v>3.1495663640513261E-2</c:v>
                </c:pt>
                <c:pt idx="230">
                  <c:v>3.0963191962129263E-2</c:v>
                </c:pt>
                <c:pt idx="231">
                  <c:v>3.1177992005643074E-2</c:v>
                </c:pt>
                <c:pt idx="232">
                  <c:v>2.991736267621194E-2</c:v>
                </c:pt>
                <c:pt idx="233">
                  <c:v>3.0008525149190109E-2</c:v>
                </c:pt>
                <c:pt idx="234">
                  <c:v>3.0191336039095504E-2</c:v>
                </c:pt>
                <c:pt idx="235">
                  <c:v>2.9662885316871768E-2</c:v>
                </c:pt>
                <c:pt idx="236">
                  <c:v>2.9444052379832195E-2</c:v>
                </c:pt>
                <c:pt idx="237">
                  <c:v>2.8801225584067409E-2</c:v>
                </c:pt>
                <c:pt idx="238">
                  <c:v>2.933081998114986E-2</c:v>
                </c:pt>
                <c:pt idx="239">
                  <c:v>2.9633480634260464E-2</c:v>
                </c:pt>
                <c:pt idx="240">
                  <c:v>2.9390315052508751E-2</c:v>
                </c:pt>
                <c:pt idx="241">
                  <c:v>2.9169153006423532E-2</c:v>
                </c:pt>
                <c:pt idx="242">
                  <c:v>2.897022114404247E-2</c:v>
                </c:pt>
                <c:pt idx="243">
                  <c:v>2.9540636042402826E-2</c:v>
                </c:pt>
                <c:pt idx="244">
                  <c:v>3.0186666666666667E-2</c:v>
                </c:pt>
                <c:pt idx="245">
                  <c:v>2.9932456452186278E-2</c:v>
                </c:pt>
                <c:pt idx="246">
                  <c:v>2.9980555064521831E-2</c:v>
                </c:pt>
                <c:pt idx="247">
                  <c:v>2.9688707750685123E-2</c:v>
                </c:pt>
                <c:pt idx="248">
                  <c:v>2.9532658630099132E-2</c:v>
                </c:pt>
                <c:pt idx="249">
                  <c:v>2.9775458016604195E-2</c:v>
                </c:pt>
                <c:pt idx="250">
                  <c:v>2.9376070816676186E-2</c:v>
                </c:pt>
                <c:pt idx="251">
                  <c:v>2.9754680201552097E-2</c:v>
                </c:pt>
                <c:pt idx="252">
                  <c:v>3.0091450688726141E-2</c:v>
                </c:pt>
                <c:pt idx="253">
                  <c:v>3.0508474576271188E-2</c:v>
                </c:pt>
                <c:pt idx="254">
                  <c:v>3.0011454753722796E-2</c:v>
                </c:pt>
                <c:pt idx="255">
                  <c:v>3.0445144921965095E-2</c:v>
                </c:pt>
                <c:pt idx="256">
                  <c:v>3.0269761606022585E-2</c:v>
                </c:pt>
                <c:pt idx="257">
                  <c:v>3.0995934959349592E-2</c:v>
                </c:pt>
                <c:pt idx="258">
                  <c:v>3.0677816901408451E-2</c:v>
                </c:pt>
                <c:pt idx="259">
                  <c:v>3.1960325113652016E-2</c:v>
                </c:pt>
                <c:pt idx="260">
                  <c:v>3.2114958048027775E-2</c:v>
                </c:pt>
                <c:pt idx="261">
                  <c:v>3.123217341699943E-2</c:v>
                </c:pt>
                <c:pt idx="262">
                  <c:v>3.1365839749073282E-2</c:v>
                </c:pt>
                <c:pt idx="263">
                  <c:v>3.160624296687705E-2</c:v>
                </c:pt>
                <c:pt idx="264">
                  <c:v>3.1404357094577028E-2</c:v>
                </c:pt>
                <c:pt idx="265">
                  <c:v>3.1168549087749783E-2</c:v>
                </c:pt>
                <c:pt idx="266">
                  <c:v>3.0908469945355191E-2</c:v>
                </c:pt>
                <c:pt idx="267">
                  <c:v>3.0752302079110443E-2</c:v>
                </c:pt>
                <c:pt idx="268">
                  <c:v>3.1406222431335645E-2</c:v>
                </c:pt>
                <c:pt idx="269">
                  <c:v>3.2258064516129031E-2</c:v>
                </c:pt>
                <c:pt idx="270">
                  <c:v>3.1692474543592218E-2</c:v>
                </c:pt>
                <c:pt idx="271">
                  <c:v>3.3208881902141878E-2</c:v>
                </c:pt>
                <c:pt idx="272">
                  <c:v>3.3451315150253312E-2</c:v>
                </c:pt>
                <c:pt idx="273">
                  <c:v>3.2375358366547792E-2</c:v>
                </c:pt>
                <c:pt idx="274">
                  <c:v>3.2460506383899586E-2</c:v>
                </c:pt>
                <c:pt idx="275">
                  <c:v>3.0638051882361444E-2</c:v>
                </c:pt>
                <c:pt idx="276">
                  <c:v>3.2018800029375044E-2</c:v>
                </c:pt>
                <c:pt idx="277">
                  <c:v>3.059545182525434E-2</c:v>
                </c:pt>
                <c:pt idx="278">
                  <c:v>3.144196572906563E-2</c:v>
                </c:pt>
                <c:pt idx="279">
                  <c:v>3.1409168081494056E-2</c:v>
                </c:pt>
                <c:pt idx="280">
                  <c:v>3.2595106268976604E-2</c:v>
                </c:pt>
                <c:pt idx="281">
                  <c:v>3.173734610123119E-2</c:v>
                </c:pt>
                <c:pt idx="282">
                  <c:v>3.1168589505024189E-2</c:v>
                </c:pt>
                <c:pt idx="283">
                  <c:v>3.2385243593353985E-2</c:v>
                </c:pt>
                <c:pt idx="284">
                  <c:v>3.387803905938621E-2</c:v>
                </c:pt>
                <c:pt idx="285">
                  <c:v>3.380342340402627E-2</c:v>
                </c:pt>
                <c:pt idx="286">
                  <c:v>3.3181299885974916E-2</c:v>
                </c:pt>
                <c:pt idx="287">
                  <c:v>3.2496863237139274E-2</c:v>
                </c:pt>
                <c:pt idx="288">
                  <c:v>3.2354083085285361E-2</c:v>
                </c:pt>
                <c:pt idx="289">
                  <c:v>3.1964656964656966E-2</c:v>
                </c:pt>
                <c:pt idx="290">
                  <c:v>3.3669141039236482E-2</c:v>
                </c:pt>
                <c:pt idx="291">
                  <c:v>3.724258799474222E-2</c:v>
                </c:pt>
                <c:pt idx="292">
                  <c:v>3.8642374375550986E-2</c:v>
                </c:pt>
                <c:pt idx="293">
                  <c:v>3.9808440586650701E-2</c:v>
                </c:pt>
                <c:pt idx="294">
                  <c:v>3.9432412247946226E-2</c:v>
                </c:pt>
                <c:pt idx="295">
                  <c:v>4.0972328390154411E-2</c:v>
                </c:pt>
                <c:pt idx="296">
                  <c:v>4.0041991601679663E-2</c:v>
                </c:pt>
                <c:pt idx="297">
                  <c:v>4.1251778093883355E-2</c:v>
                </c:pt>
                <c:pt idx="298">
                  <c:v>3.9915671117357693E-2</c:v>
                </c:pt>
                <c:pt idx="299">
                  <c:v>4.0120361083249748E-2</c:v>
                </c:pt>
                <c:pt idx="300">
                  <c:v>4.0601930721181144E-2</c:v>
                </c:pt>
                <c:pt idx="301">
                  <c:v>3.9904788574628952E-2</c:v>
                </c:pt>
                <c:pt idx="302">
                  <c:v>3.9793353811784421E-2</c:v>
                </c:pt>
                <c:pt idx="303">
                  <c:v>4.0016673614005835E-2</c:v>
                </c:pt>
                <c:pt idx="304">
                  <c:v>4.0628385698808236E-2</c:v>
                </c:pt>
                <c:pt idx="305">
                  <c:v>4.0073577716463013E-2</c:v>
                </c:pt>
                <c:pt idx="306">
                  <c:v>4.1210647209836505E-2</c:v>
                </c:pt>
                <c:pt idx="307">
                  <c:v>4.0444623007901435E-2</c:v>
                </c:pt>
                <c:pt idx="308">
                  <c:v>4.0712135096216781E-2</c:v>
                </c:pt>
                <c:pt idx="309">
                  <c:v>4.2789223454833596E-2</c:v>
                </c:pt>
                <c:pt idx="310">
                  <c:v>4.1146971840041145E-2</c:v>
                </c:pt>
                <c:pt idx="311">
                  <c:v>3.9525222551928786E-2</c:v>
                </c:pt>
                <c:pt idx="312">
                  <c:v>4.0120593692022262E-2</c:v>
                </c:pt>
                <c:pt idx="313">
                  <c:v>3.6904624610771534E-2</c:v>
                </c:pt>
                <c:pt idx="314">
                  <c:v>3.6234337961395191E-2</c:v>
                </c:pt>
                <c:pt idx="315">
                  <c:v>3.427935447968837E-2</c:v>
                </c:pt>
                <c:pt idx="316">
                  <c:v>3.5531867643793028E-2</c:v>
                </c:pt>
                <c:pt idx="317">
                  <c:v>3.5914949873306158E-2</c:v>
                </c:pt>
                <c:pt idx="318">
                  <c:v>3.5835453774385073E-2</c:v>
                </c:pt>
                <c:pt idx="319">
                  <c:v>3.6807885906040269E-2</c:v>
                </c:pt>
                <c:pt idx="320">
                  <c:v>3.6513055237698946E-2</c:v>
                </c:pt>
                <c:pt idx="321">
                  <c:v>3.5442777891925209E-2</c:v>
                </c:pt>
                <c:pt idx="322">
                  <c:v>3.3090800358815904E-2</c:v>
                </c:pt>
                <c:pt idx="323">
                  <c:v>3.4680935394371781E-2</c:v>
                </c:pt>
                <c:pt idx="324">
                  <c:v>3.265266807936814E-2</c:v>
                </c:pt>
                <c:pt idx="325">
                  <c:v>3.2659120430506589E-2</c:v>
                </c:pt>
                <c:pt idx="326">
                  <c:v>3.118407777675869E-2</c:v>
                </c:pt>
                <c:pt idx="327">
                  <c:v>3.0906469634168317E-2</c:v>
                </c:pt>
                <c:pt idx="328">
                  <c:v>2.9635527246992217E-2</c:v>
                </c:pt>
                <c:pt idx="329">
                  <c:v>2.9184091111308836E-2</c:v>
                </c:pt>
                <c:pt idx="330">
                  <c:v>2.8305203938115329E-2</c:v>
                </c:pt>
                <c:pt idx="331">
                  <c:v>2.650460032075631E-2</c:v>
                </c:pt>
                <c:pt idx="332">
                  <c:v>2.6294233289646134E-2</c:v>
                </c:pt>
                <c:pt idx="333">
                  <c:v>2.455161418891989E-2</c:v>
                </c:pt>
                <c:pt idx="334">
                  <c:v>2.437287330853842E-2</c:v>
                </c:pt>
                <c:pt idx="335">
                  <c:v>2.444267515923567E-2</c:v>
                </c:pt>
                <c:pt idx="336">
                  <c:v>2.4255186398377787E-2</c:v>
                </c:pt>
                <c:pt idx="337">
                  <c:v>2.3355391202802646E-2</c:v>
                </c:pt>
                <c:pt idx="338">
                  <c:v>2.2827964256213862E-2</c:v>
                </c:pt>
                <c:pt idx="339">
                  <c:v>2.3133620375100344E-2</c:v>
                </c:pt>
                <c:pt idx="340">
                  <c:v>2.3175053153791637E-2</c:v>
                </c:pt>
                <c:pt idx="341">
                  <c:v>2.2842458419587409E-2</c:v>
                </c:pt>
                <c:pt idx="342">
                  <c:v>2.3310183593481401E-2</c:v>
                </c:pt>
                <c:pt idx="343">
                  <c:v>2.2903289865625207E-2</c:v>
                </c:pt>
                <c:pt idx="344">
                  <c:v>2.3261892315734448E-2</c:v>
                </c:pt>
                <c:pt idx="345">
                  <c:v>2.4160319640404545E-2</c:v>
                </c:pt>
                <c:pt idx="346">
                  <c:v>2.4115365971885603E-2</c:v>
                </c:pt>
                <c:pt idx="347">
                  <c:v>2.5198154501360464E-2</c:v>
                </c:pt>
                <c:pt idx="348">
                  <c:v>2.5629316741823165E-2</c:v>
                </c:pt>
                <c:pt idx="349">
                  <c:v>2.5284450063211124E-2</c:v>
                </c:pt>
                <c:pt idx="350">
                  <c:v>2.5368762422847579E-2</c:v>
                </c:pt>
                <c:pt idx="351">
                  <c:v>2.4855345911949687E-2</c:v>
                </c:pt>
                <c:pt idx="352">
                  <c:v>2.4726992832058498E-2</c:v>
                </c:pt>
                <c:pt idx="353">
                  <c:v>2.5061704955382572E-2</c:v>
                </c:pt>
                <c:pt idx="354">
                  <c:v>2.4528129844077689E-2</c:v>
                </c:pt>
                <c:pt idx="355">
                  <c:v>2.5040171397964651E-2</c:v>
                </c:pt>
                <c:pt idx="356">
                  <c:v>2.4032155701290459E-2</c:v>
                </c:pt>
                <c:pt idx="357">
                  <c:v>2.3484999006556727E-2</c:v>
                </c:pt>
                <c:pt idx="358">
                  <c:v>2.2049861495844876E-2</c:v>
                </c:pt>
                <c:pt idx="359">
                  <c:v>2.2187949104420065E-2</c:v>
                </c:pt>
                <c:pt idx="360">
                  <c:v>2.1999732118939189E-2</c:v>
                </c:pt>
                <c:pt idx="361">
                  <c:v>2.1311016395482687E-2</c:v>
                </c:pt>
                <c:pt idx="362">
                  <c:v>1.9955717043261042E-2</c:v>
                </c:pt>
                <c:pt idx="363">
                  <c:v>1.955410319928319E-2</c:v>
                </c:pt>
                <c:pt idx="364">
                  <c:v>1.758959184632004E-2</c:v>
                </c:pt>
                <c:pt idx="365">
                  <c:v>1.6078718727101433E-2</c:v>
                </c:pt>
                <c:pt idx="366">
                  <c:v>1.581019962570181E-2</c:v>
                </c:pt>
                <c:pt idx="367">
                  <c:v>1.5745756590827012E-2</c:v>
                </c:pt>
                <c:pt idx="368">
                  <c:v>1.465808739043367E-2</c:v>
                </c:pt>
                <c:pt idx="369">
                  <c:v>1.3586713890294354E-2</c:v>
                </c:pt>
                <c:pt idx="370">
                  <c:v>1.1782914773578311E-2</c:v>
                </c:pt>
                <c:pt idx="371">
                  <c:v>1.1348207820419986E-2</c:v>
                </c:pt>
                <c:pt idx="372">
                  <c:v>1.0547357635784673E-2</c:v>
                </c:pt>
                <c:pt idx="373">
                  <c:v>1.0046789589987207E-2</c:v>
                </c:pt>
                <c:pt idx="374">
                  <c:v>9.7774780849629126E-3</c:v>
                </c:pt>
                <c:pt idx="375">
                  <c:v>9.4576724691253014E-3</c:v>
                </c:pt>
                <c:pt idx="376">
                  <c:v>9.0545900953002707E-3</c:v>
                </c:pt>
                <c:pt idx="377">
                  <c:v>8.6398256084431035E-3</c:v>
                </c:pt>
                <c:pt idx="378">
                  <c:v>8.189582249848051E-3</c:v>
                </c:pt>
                <c:pt idx="379">
                  <c:v>8.0016351951713652E-3</c:v>
                </c:pt>
                <c:pt idx="380">
                  <c:v>7.7609981058098096E-3</c:v>
                </c:pt>
                <c:pt idx="381">
                  <c:v>7.8753521843918668E-3</c:v>
                </c:pt>
                <c:pt idx="382">
                  <c:v>7.5432556017769282E-3</c:v>
                </c:pt>
                <c:pt idx="383">
                  <c:v>7.2640748000545067E-3</c:v>
                </c:pt>
                <c:pt idx="384">
                  <c:v>7.1212128902582014E-3</c:v>
                </c:pt>
                <c:pt idx="385">
                  <c:v>6.9996393975469157E-3</c:v>
                </c:pt>
                <c:pt idx="386">
                  <c:v>6.7993166999494739E-3</c:v>
                </c:pt>
                <c:pt idx="387">
                  <c:v>6.7207721818473166E-3</c:v>
                </c:pt>
                <c:pt idx="388">
                  <c:v>6.802214327949605E-3</c:v>
                </c:pt>
                <c:pt idx="389">
                  <c:v>6.6456945976494939E-3</c:v>
                </c:pt>
                <c:pt idx="390">
                  <c:v>6.4572055337366874E-3</c:v>
                </c:pt>
                <c:pt idx="391">
                  <c:v>6.3159086850278117E-3</c:v>
                </c:pt>
                <c:pt idx="392">
                  <c:v>6.283554005765679E-3</c:v>
                </c:pt>
                <c:pt idx="393">
                  <c:v>6.2171713555202665E-3</c:v>
                </c:pt>
                <c:pt idx="394">
                  <c:v>6.0632558446486609E-3</c:v>
                </c:pt>
                <c:pt idx="395">
                  <c:v>6.1071195297191377E-3</c:v>
                </c:pt>
                <c:pt idx="396">
                  <c:v>5.9044830186270481E-3</c:v>
                </c:pt>
                <c:pt idx="397">
                  <c:v>5.748909317238482E-3</c:v>
                </c:pt>
                <c:pt idx="398">
                  <c:v>5.6821703024293509E-3</c:v>
                </c:pt>
                <c:pt idx="399">
                  <c:v>5.4228903053943484E-3</c:v>
                </c:pt>
                <c:pt idx="400">
                  <c:v>5.3329109245472302E-3</c:v>
                </c:pt>
                <c:pt idx="401">
                  <c:v>5.1524512897737126E-3</c:v>
                </c:pt>
                <c:pt idx="402">
                  <c:v>5.1534163281543692E-3</c:v>
                </c:pt>
                <c:pt idx="403">
                  <c:v>4.9854037457120132E-3</c:v>
                </c:pt>
                <c:pt idx="404">
                  <c:v>4.965218085144967E-3</c:v>
                </c:pt>
                <c:pt idx="405">
                  <c:v>4.9331873265107884E-3</c:v>
                </c:pt>
                <c:pt idx="406">
                  <c:v>4.7644084642975469E-3</c:v>
                </c:pt>
                <c:pt idx="407">
                  <c:v>4.691568806088996E-3</c:v>
                </c:pt>
                <c:pt idx="408">
                  <c:v>4.9768082275024423E-3</c:v>
                </c:pt>
                <c:pt idx="409">
                  <c:v>5.0364124185511691E-3</c:v>
                </c:pt>
                <c:pt idx="410">
                  <c:v>5.0289929060721283E-3</c:v>
                </c:pt>
                <c:pt idx="411">
                  <c:v>5.0937068455316628E-3</c:v>
                </c:pt>
                <c:pt idx="412">
                  <c:v>4.9308526514774652E-3</c:v>
                </c:pt>
                <c:pt idx="413">
                  <c:v>4.7981575075171133E-3</c:v>
                </c:pt>
                <c:pt idx="414">
                  <c:v>4.7854978084915416E-3</c:v>
                </c:pt>
                <c:pt idx="415">
                  <c:v>4.7632129669281922E-3</c:v>
                </c:pt>
                <c:pt idx="416">
                  <c:v>4.7108235427663321E-3</c:v>
                </c:pt>
                <c:pt idx="417">
                  <c:v>4.7149074159968055E-3</c:v>
                </c:pt>
                <c:pt idx="418">
                  <c:v>4.8905027643847193E-3</c:v>
                </c:pt>
                <c:pt idx="419">
                  <c:v>4.8965654709802664E-3</c:v>
                </c:pt>
                <c:pt idx="420">
                  <c:v>4.8104376113927774E-3</c:v>
                </c:pt>
                <c:pt idx="421">
                  <c:v>4.5510117952131711E-3</c:v>
                </c:pt>
                <c:pt idx="422">
                  <c:v>4.5418102234067908E-3</c:v>
                </c:pt>
                <c:pt idx="423">
                  <c:v>4.595918438877352E-3</c:v>
                </c:pt>
                <c:pt idx="424">
                  <c:v>4.5237048228179326E-3</c:v>
                </c:pt>
                <c:pt idx="425">
                  <c:v>4.3309425611971659E-3</c:v>
                </c:pt>
                <c:pt idx="426">
                  <c:v>4.3478651847055861E-3</c:v>
                </c:pt>
                <c:pt idx="427">
                  <c:v>4.3774076873978641E-3</c:v>
                </c:pt>
                <c:pt idx="428">
                  <c:v>4.1139254796945489E-3</c:v>
                </c:pt>
                <c:pt idx="429">
                  <c:v>3.9951120750684266E-3</c:v>
                </c:pt>
                <c:pt idx="430">
                  <c:v>4.128308915714439E-3</c:v>
                </c:pt>
                <c:pt idx="431">
                  <c:v>3.9563389734713341E-3</c:v>
                </c:pt>
                <c:pt idx="432">
                  <c:v>4.0624914796739105E-3</c:v>
                </c:pt>
                <c:pt idx="433">
                  <c:v>3.9070051838630349E-3</c:v>
                </c:pt>
                <c:pt idx="434">
                  <c:v>3.880682427840767E-3</c:v>
                </c:pt>
                <c:pt idx="435">
                  <c:v>3.6911225827159174E-3</c:v>
                </c:pt>
                <c:pt idx="436">
                  <c:v>3.6329056233347355E-3</c:v>
                </c:pt>
                <c:pt idx="437">
                  <c:v>3.7374729467801234E-3</c:v>
                </c:pt>
                <c:pt idx="438">
                  <c:v>3.7790012639516701E-3</c:v>
                </c:pt>
                <c:pt idx="439">
                  <c:v>3.8668061060383695E-3</c:v>
                </c:pt>
                <c:pt idx="440">
                  <c:v>3.7702478269309577E-3</c:v>
                </c:pt>
                <c:pt idx="441">
                  <c:v>3.6710436802854687E-3</c:v>
                </c:pt>
                <c:pt idx="442">
                  <c:v>3.6540490466019917E-3</c:v>
                </c:pt>
                <c:pt idx="443">
                  <c:v>3.7067997399329567E-3</c:v>
                </c:pt>
                <c:pt idx="444">
                  <c:v>3.8660063986179654E-3</c:v>
                </c:pt>
                <c:pt idx="445">
                  <c:v>3.9783169112112002E-3</c:v>
                </c:pt>
                <c:pt idx="446">
                  <c:v>3.8720348859065451E-3</c:v>
                </c:pt>
                <c:pt idx="447">
                  <c:v>3.9166436067178956E-3</c:v>
                </c:pt>
                <c:pt idx="448">
                  <c:v>3.8689940615439984E-3</c:v>
                </c:pt>
                <c:pt idx="449">
                  <c:v>3.9445661633190328E-3</c:v>
                </c:pt>
                <c:pt idx="450">
                  <c:v>4.0496253660154396E-3</c:v>
                </c:pt>
                <c:pt idx="451">
                  <c:v>4.243043664857068E-3</c:v>
                </c:pt>
                <c:pt idx="452">
                  <c:v>4.3546706281457175E-3</c:v>
                </c:pt>
                <c:pt idx="453">
                  <c:v>4.4005671842148545E-3</c:v>
                </c:pt>
                <c:pt idx="454">
                  <c:v>4.7465095672581843E-3</c:v>
                </c:pt>
                <c:pt idx="455">
                  <c:v>5.1814024471587665E-3</c:v>
                </c:pt>
                <c:pt idx="456">
                  <c:v>5.2245818455177598E-3</c:v>
                </c:pt>
                <c:pt idx="457">
                  <c:v>5.2228672846435942E-3</c:v>
                </c:pt>
                <c:pt idx="458">
                  <c:v>5.4186190812418426E-3</c:v>
                </c:pt>
                <c:pt idx="459">
                  <c:v>5.4067957367228067E-3</c:v>
                </c:pt>
                <c:pt idx="460">
                  <c:v>5.4484492875104774E-3</c:v>
                </c:pt>
                <c:pt idx="461">
                  <c:v>6.2567272406825747E-3</c:v>
                </c:pt>
                <c:pt idx="462">
                  <c:v>6.2288052019112694E-3</c:v>
                </c:pt>
                <c:pt idx="463">
                  <c:v>6.5129625304460982E-3</c:v>
                </c:pt>
                <c:pt idx="464">
                  <c:v>6.5639838793344236E-3</c:v>
                </c:pt>
                <c:pt idx="465">
                  <c:v>6.8387619948641707E-3</c:v>
                </c:pt>
                <c:pt idx="466">
                  <c:v>6.520258652659686E-3</c:v>
                </c:pt>
                <c:pt idx="467">
                  <c:v>6.6280498507986663E-3</c:v>
                </c:pt>
                <c:pt idx="468">
                  <c:v>6.6530376744285439E-3</c:v>
                </c:pt>
                <c:pt idx="469">
                  <c:v>7.0322032018338447E-3</c:v>
                </c:pt>
                <c:pt idx="470">
                  <c:v>6.8834577650698555E-3</c:v>
                </c:pt>
                <c:pt idx="471">
                  <c:v>6.8910499924023701E-3</c:v>
                </c:pt>
                <c:pt idx="472">
                  <c:v>6.7934577035389529E-3</c:v>
                </c:pt>
                <c:pt idx="473">
                  <c:v>6.9813506745898266E-3</c:v>
                </c:pt>
                <c:pt idx="474">
                  <c:v>7.016911147872582E-3</c:v>
                </c:pt>
                <c:pt idx="475">
                  <c:v>7.1424527004618731E-3</c:v>
                </c:pt>
                <c:pt idx="476">
                  <c:v>6.9979006298110571E-3</c:v>
                </c:pt>
                <c:pt idx="477">
                  <c:v>7.0518614526664048E-3</c:v>
                </c:pt>
                <c:pt idx="478">
                  <c:v>6.7773832830075988E-3</c:v>
                </c:pt>
                <c:pt idx="479">
                  <c:v>6.6838300821863549E-3</c:v>
                </c:pt>
                <c:pt idx="480">
                  <c:v>6.9036764947033548E-3</c:v>
                </c:pt>
                <c:pt idx="481">
                  <c:v>6.9360626981444821E-3</c:v>
                </c:pt>
                <c:pt idx="482">
                  <c:v>6.8184917496249831E-3</c:v>
                </c:pt>
                <c:pt idx="483">
                  <c:v>6.7595214324293364E-3</c:v>
                </c:pt>
                <c:pt idx="484">
                  <c:v>7.0578009561060411E-3</c:v>
                </c:pt>
                <c:pt idx="485">
                  <c:v>6.8933507529395583E-3</c:v>
                </c:pt>
                <c:pt idx="486">
                  <c:v>6.9106005518166109E-3</c:v>
                </c:pt>
                <c:pt idx="487">
                  <c:v>6.6373197218320716E-3</c:v>
                </c:pt>
                <c:pt idx="488">
                  <c:v>6.5493915348468941E-3</c:v>
                </c:pt>
                <c:pt idx="489">
                  <c:v>6.6113820853437484E-3</c:v>
                </c:pt>
                <c:pt idx="490">
                  <c:v>6.6055468860831325E-3</c:v>
                </c:pt>
                <c:pt idx="491">
                  <c:v>6.411848173111032E-3</c:v>
                </c:pt>
                <c:pt idx="492">
                  <c:v>6.3094270262627691E-3</c:v>
                </c:pt>
                <c:pt idx="493">
                  <c:v>6.3882322961609098E-3</c:v>
                </c:pt>
                <c:pt idx="494">
                  <c:v>6.8701770092348411E-3</c:v>
                </c:pt>
                <c:pt idx="495">
                  <c:v>6.8909526544028831E-3</c:v>
                </c:pt>
                <c:pt idx="496">
                  <c:v>6.9703835241769234E-3</c:v>
                </c:pt>
                <c:pt idx="497">
                  <c:v>6.9774883106427342E-3</c:v>
                </c:pt>
                <c:pt idx="498">
                  <c:v>6.8109897939937552E-3</c:v>
                </c:pt>
                <c:pt idx="499">
                  <c:v>6.592466646499838E-3</c:v>
                </c:pt>
                <c:pt idx="500">
                  <c:v>6.7660562507223078E-3</c:v>
                </c:pt>
                <c:pt idx="501">
                  <c:v>6.7015553061845184E-3</c:v>
                </c:pt>
                <c:pt idx="502">
                  <c:v>6.805431423433512E-3</c:v>
                </c:pt>
                <c:pt idx="503">
                  <c:v>6.8186094907074311E-3</c:v>
                </c:pt>
                <c:pt idx="504">
                  <c:v>6.8182075589231306E-3</c:v>
                </c:pt>
                <c:pt idx="505">
                  <c:v>7.1540247311318523E-3</c:v>
                </c:pt>
                <c:pt idx="506">
                  <c:v>7.1149900983054461E-3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0C-44A6-A744-F3A12CA617DB}"/>
            </c:ext>
          </c:extLst>
        </c:ser>
        <c:ser>
          <c:idx val="1"/>
          <c:order val="1"/>
          <c:tx>
            <c:strRef>
              <c:f>'Sicilia foglio di lavoro'!$BI$1</c:f>
              <c:strCache>
                <c:ptCount val="1"/>
                <c:pt idx="0">
                  <c:v>Ricoverati TI/attuali positivi</c:v>
                </c:pt>
              </c:strCache>
            </c:strRef>
          </c:tx>
          <c:marker>
            <c:symbol val="none"/>
          </c:marker>
          <c:cat>
            <c:numRef>
              <c:f>'Sicilia foglio di lavoro'!$A$124:$A$816</c:f>
              <c:numCache>
                <c:formatCode>d/m;@</c:formatCode>
                <c:ptCount val="509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  <c:pt idx="486">
                  <c:v>44683</c:v>
                </c:pt>
                <c:pt idx="487">
                  <c:v>44684</c:v>
                </c:pt>
                <c:pt idx="488">
                  <c:v>44685</c:v>
                </c:pt>
                <c:pt idx="489">
                  <c:v>44686</c:v>
                </c:pt>
                <c:pt idx="490">
                  <c:v>44687</c:v>
                </c:pt>
                <c:pt idx="491">
                  <c:v>44688</c:v>
                </c:pt>
                <c:pt idx="492">
                  <c:v>44689</c:v>
                </c:pt>
                <c:pt idx="493">
                  <c:v>44690</c:v>
                </c:pt>
                <c:pt idx="494">
                  <c:v>44691</c:v>
                </c:pt>
                <c:pt idx="495">
                  <c:v>44692</c:v>
                </c:pt>
                <c:pt idx="496">
                  <c:v>44693</c:v>
                </c:pt>
                <c:pt idx="497">
                  <c:v>44694</c:v>
                </c:pt>
                <c:pt idx="498">
                  <c:v>44695</c:v>
                </c:pt>
                <c:pt idx="499">
                  <c:v>44696</c:v>
                </c:pt>
                <c:pt idx="500">
                  <c:v>44697</c:v>
                </c:pt>
                <c:pt idx="501">
                  <c:v>44698</c:v>
                </c:pt>
                <c:pt idx="502">
                  <c:v>44699</c:v>
                </c:pt>
                <c:pt idx="503">
                  <c:v>44700</c:v>
                </c:pt>
                <c:pt idx="504">
                  <c:v>44701</c:v>
                </c:pt>
                <c:pt idx="505">
                  <c:v>44702</c:v>
                </c:pt>
                <c:pt idx="506">
                  <c:v>44703</c:v>
                </c:pt>
              </c:numCache>
            </c:numRef>
          </c:cat>
          <c:val>
            <c:numRef>
              <c:f>'Sicilia foglio di lavoro'!$BI$124:$BI$816</c:f>
              <c:numCache>
                <c:formatCode>0.0%</c:formatCode>
                <c:ptCount val="509"/>
                <c:pt idx="0">
                  <c:v>5.1241738725361754E-3</c:v>
                </c:pt>
                <c:pt idx="1">
                  <c:v>5.3218884120171672E-3</c:v>
                </c:pt>
                <c:pt idx="2">
                  <c:v>5.1698463094602565E-3</c:v>
                </c:pt>
                <c:pt idx="3">
                  <c:v>5.0850237847886708E-3</c:v>
                </c:pt>
                <c:pt idx="4">
                  <c:v>5.0766846577245768E-3</c:v>
                </c:pt>
                <c:pt idx="5">
                  <c:v>5.1405707623413443E-3</c:v>
                </c:pt>
                <c:pt idx="6">
                  <c:v>5.0639452267148945E-3</c:v>
                </c:pt>
                <c:pt idx="7">
                  <c:v>5.0413389796329904E-3</c:v>
                </c:pt>
                <c:pt idx="8">
                  <c:v>5.0745086390415368E-3</c:v>
                </c:pt>
                <c:pt idx="9">
                  <c:v>5.0113236640485712E-3</c:v>
                </c:pt>
                <c:pt idx="10">
                  <c:v>4.8576566477498305E-3</c:v>
                </c:pt>
                <c:pt idx="11">
                  <c:v>4.7459012670875156E-3</c:v>
                </c:pt>
                <c:pt idx="12">
                  <c:v>4.6556393670121096E-3</c:v>
                </c:pt>
                <c:pt idx="13">
                  <c:v>4.5692633455923322E-3</c:v>
                </c:pt>
                <c:pt idx="14">
                  <c:v>4.662004662004662E-3</c:v>
                </c:pt>
                <c:pt idx="15">
                  <c:v>4.6642611986271228E-3</c:v>
                </c:pt>
                <c:pt idx="16">
                  <c:v>4.4803446418955305E-3</c:v>
                </c:pt>
                <c:pt idx="17">
                  <c:v>4.3724005545483632E-3</c:v>
                </c:pt>
                <c:pt idx="18">
                  <c:v>4.4395817114482291E-3</c:v>
                </c:pt>
                <c:pt idx="19">
                  <c:v>4.6031644079045971E-3</c:v>
                </c:pt>
                <c:pt idx="20">
                  <c:v>4.7123544714060299E-3</c:v>
                </c:pt>
                <c:pt idx="21">
                  <c:v>4.6945378417813871E-3</c:v>
                </c:pt>
                <c:pt idx="22">
                  <c:v>4.6822180695823799E-3</c:v>
                </c:pt>
                <c:pt idx="23">
                  <c:v>4.7635035883661393E-3</c:v>
                </c:pt>
                <c:pt idx="24">
                  <c:v>4.7290681444136584E-3</c:v>
                </c:pt>
                <c:pt idx="25">
                  <c:v>4.8231849870469046E-3</c:v>
                </c:pt>
                <c:pt idx="26">
                  <c:v>4.9330214756538376E-3</c:v>
                </c:pt>
                <c:pt idx="27">
                  <c:v>4.6560984060984058E-3</c:v>
                </c:pt>
                <c:pt idx="28">
                  <c:v>4.7665303725122551E-3</c:v>
                </c:pt>
                <c:pt idx="29">
                  <c:v>4.852104133619483E-3</c:v>
                </c:pt>
                <c:pt idx="30">
                  <c:v>4.8239494904112178E-3</c:v>
                </c:pt>
                <c:pt idx="31">
                  <c:v>4.833894128240368E-3</c:v>
                </c:pt>
                <c:pt idx="32">
                  <c:v>4.8542522769326893E-3</c:v>
                </c:pt>
                <c:pt idx="33">
                  <c:v>4.6933514906862504E-3</c:v>
                </c:pt>
                <c:pt idx="34">
                  <c:v>4.5997933782653613E-3</c:v>
                </c:pt>
                <c:pt idx="35">
                  <c:v>4.601304545684381E-3</c:v>
                </c:pt>
                <c:pt idx="36">
                  <c:v>4.5077165996027097E-3</c:v>
                </c:pt>
                <c:pt idx="37">
                  <c:v>4.5630495526673334E-3</c:v>
                </c:pt>
                <c:pt idx="38">
                  <c:v>4.6491318195828624E-3</c:v>
                </c:pt>
                <c:pt idx="39">
                  <c:v>4.5689364242880509E-3</c:v>
                </c:pt>
                <c:pt idx="40">
                  <c:v>4.5228403437358664E-3</c:v>
                </c:pt>
                <c:pt idx="41">
                  <c:v>4.5014322739053338E-3</c:v>
                </c:pt>
                <c:pt idx="42">
                  <c:v>4.786586229359617E-3</c:v>
                </c:pt>
                <c:pt idx="43">
                  <c:v>4.8041178152702316E-3</c:v>
                </c:pt>
                <c:pt idx="44">
                  <c:v>4.7324040612631213E-3</c:v>
                </c:pt>
                <c:pt idx="45">
                  <c:v>4.7758256389475815E-3</c:v>
                </c:pt>
                <c:pt idx="46">
                  <c:v>4.5823665893271462E-3</c:v>
                </c:pt>
                <c:pt idx="47">
                  <c:v>4.5758431139503791E-3</c:v>
                </c:pt>
                <c:pt idx="48">
                  <c:v>4.3934068597745726E-3</c:v>
                </c:pt>
                <c:pt idx="49">
                  <c:v>4.7514967214672618E-3</c:v>
                </c:pt>
                <c:pt idx="50">
                  <c:v>4.8485253795225039E-3</c:v>
                </c:pt>
                <c:pt idx="51">
                  <c:v>4.9006168608636052E-3</c:v>
                </c:pt>
                <c:pt idx="52">
                  <c:v>4.8353594170327235E-3</c:v>
                </c:pt>
                <c:pt idx="53">
                  <c:v>4.7108908818089823E-3</c:v>
                </c:pt>
                <c:pt idx="54">
                  <c:v>4.6948356807511738E-3</c:v>
                </c:pt>
                <c:pt idx="55">
                  <c:v>4.8471841929993336E-3</c:v>
                </c:pt>
                <c:pt idx="56">
                  <c:v>4.9629657480166935E-3</c:v>
                </c:pt>
                <c:pt idx="57">
                  <c:v>5.1996430095844169E-3</c:v>
                </c:pt>
                <c:pt idx="58">
                  <c:v>5.1189284889538913E-3</c:v>
                </c:pt>
                <c:pt idx="59">
                  <c:v>5.0418242236736563E-3</c:v>
                </c:pt>
                <c:pt idx="60">
                  <c:v>4.7805977690543741E-3</c:v>
                </c:pt>
                <c:pt idx="61">
                  <c:v>4.6559751681324365E-3</c:v>
                </c:pt>
                <c:pt idx="62">
                  <c:v>4.8074964351191686E-3</c:v>
                </c:pt>
                <c:pt idx="63">
                  <c:v>5.2914719111032717E-3</c:v>
                </c:pt>
                <c:pt idx="64">
                  <c:v>6.1337253510417196E-3</c:v>
                </c:pt>
                <c:pt idx="65">
                  <c:v>7.3564593301435411E-3</c:v>
                </c:pt>
                <c:pt idx="66">
                  <c:v>7.7927138125852332E-3</c:v>
                </c:pt>
                <c:pt idx="67">
                  <c:v>7.8862132094071266E-3</c:v>
                </c:pt>
                <c:pt idx="68">
                  <c:v>7.894159783641547E-3</c:v>
                </c:pt>
                <c:pt idx="69">
                  <c:v>7.3953557166099686E-3</c:v>
                </c:pt>
                <c:pt idx="70">
                  <c:v>7.3209625978544503E-3</c:v>
                </c:pt>
                <c:pt idx="71">
                  <c:v>7.1377072819033887E-3</c:v>
                </c:pt>
                <c:pt idx="72">
                  <c:v>6.9817775605669199E-3</c:v>
                </c:pt>
                <c:pt idx="73">
                  <c:v>7.2512876118189214E-3</c:v>
                </c:pt>
                <c:pt idx="74">
                  <c:v>7.6475365457498645E-3</c:v>
                </c:pt>
                <c:pt idx="75">
                  <c:v>7.7514199799532243E-3</c:v>
                </c:pt>
                <c:pt idx="76">
                  <c:v>7.5674277213634306E-3</c:v>
                </c:pt>
                <c:pt idx="77">
                  <c:v>7.6659908768373034E-3</c:v>
                </c:pt>
                <c:pt idx="78">
                  <c:v>7.7544015763045824E-3</c:v>
                </c:pt>
                <c:pt idx="79">
                  <c:v>7.7198616600790511E-3</c:v>
                </c:pt>
                <c:pt idx="80">
                  <c:v>7.4016127091106028E-3</c:v>
                </c:pt>
                <c:pt idx="81">
                  <c:v>7.3382254836557703E-3</c:v>
                </c:pt>
                <c:pt idx="82">
                  <c:v>7.261853908586074E-3</c:v>
                </c:pt>
                <c:pt idx="83">
                  <c:v>7.3777666624984372E-3</c:v>
                </c:pt>
                <c:pt idx="84">
                  <c:v>7.3766993842589767E-3</c:v>
                </c:pt>
                <c:pt idx="85">
                  <c:v>7.7382403119668538E-3</c:v>
                </c:pt>
                <c:pt idx="86">
                  <c:v>7.5882352941176474E-3</c:v>
                </c:pt>
                <c:pt idx="87">
                  <c:v>7.6362174886605043E-3</c:v>
                </c:pt>
                <c:pt idx="88">
                  <c:v>7.6362174886605043E-3</c:v>
                </c:pt>
                <c:pt idx="89">
                  <c:v>7.4910375086949541E-3</c:v>
                </c:pt>
                <c:pt idx="90">
                  <c:v>7.1967790639154506E-3</c:v>
                </c:pt>
                <c:pt idx="91">
                  <c:v>7.139117605064014E-3</c:v>
                </c:pt>
                <c:pt idx="92">
                  <c:v>6.9327251995438995E-3</c:v>
                </c:pt>
                <c:pt idx="93">
                  <c:v>6.6952564326973572E-3</c:v>
                </c:pt>
                <c:pt idx="94">
                  <c:v>6.6652604935667579E-3</c:v>
                </c:pt>
                <c:pt idx="95">
                  <c:v>6.5434320300997873E-3</c:v>
                </c:pt>
                <c:pt idx="96">
                  <c:v>6.1942712854099269E-3</c:v>
                </c:pt>
                <c:pt idx="97">
                  <c:v>6.1823802163833074E-3</c:v>
                </c:pt>
                <c:pt idx="98">
                  <c:v>7.7234277307833762E-3</c:v>
                </c:pt>
                <c:pt idx="99">
                  <c:v>7.3903834888017668E-3</c:v>
                </c:pt>
                <c:pt idx="100">
                  <c:v>7.4441687344913151E-3</c:v>
                </c:pt>
                <c:pt idx="101">
                  <c:v>7.3389851954953813E-3</c:v>
                </c:pt>
                <c:pt idx="102">
                  <c:v>7.1338818856146891E-3</c:v>
                </c:pt>
                <c:pt idx="103">
                  <c:v>7.6661694016243991E-3</c:v>
                </c:pt>
                <c:pt idx="104">
                  <c:v>7.4271413578751921E-3</c:v>
                </c:pt>
                <c:pt idx="105">
                  <c:v>7.5979899497487435E-3</c:v>
                </c:pt>
                <c:pt idx="106">
                  <c:v>7.4184558621501751E-3</c:v>
                </c:pt>
                <c:pt idx="107">
                  <c:v>7.2598804254988738E-3</c:v>
                </c:pt>
                <c:pt idx="108">
                  <c:v>6.6864220044069601E-3</c:v>
                </c:pt>
                <c:pt idx="109">
                  <c:v>7.2292059922085226E-3</c:v>
                </c:pt>
                <c:pt idx="110">
                  <c:v>7.2256630141337144E-3</c:v>
                </c:pt>
                <c:pt idx="111">
                  <c:v>6.9455283283908226E-3</c:v>
                </c:pt>
                <c:pt idx="112">
                  <c:v>7.0004746084480303E-3</c:v>
                </c:pt>
                <c:pt idx="113">
                  <c:v>7.1000753639284438E-3</c:v>
                </c:pt>
                <c:pt idx="114">
                  <c:v>6.7032536260290083E-3</c:v>
                </c:pt>
                <c:pt idx="115">
                  <c:v>6.668966310221916E-3</c:v>
                </c:pt>
                <c:pt idx="116">
                  <c:v>6.4404830362277173E-3</c:v>
                </c:pt>
                <c:pt idx="117">
                  <c:v>6.7791265962478323E-3</c:v>
                </c:pt>
                <c:pt idx="118">
                  <c:v>6.6550467437807006E-3</c:v>
                </c:pt>
                <c:pt idx="119">
                  <c:v>6.6275706940874032E-3</c:v>
                </c:pt>
                <c:pt idx="120">
                  <c:v>6.7412101885116864E-3</c:v>
                </c:pt>
                <c:pt idx="121">
                  <c:v>6.5776199507687344E-3</c:v>
                </c:pt>
                <c:pt idx="122">
                  <c:v>6.4115407733921059E-3</c:v>
                </c:pt>
                <c:pt idx="123">
                  <c:v>6.4456350964831001E-3</c:v>
                </c:pt>
                <c:pt idx="124">
                  <c:v>6.1967467079783118E-3</c:v>
                </c:pt>
                <c:pt idx="125">
                  <c:v>6.2400536058296336E-3</c:v>
                </c:pt>
                <c:pt idx="126">
                  <c:v>6.0865837976853835E-3</c:v>
                </c:pt>
                <c:pt idx="127">
                  <c:v>6.1864781263809105E-3</c:v>
                </c:pt>
                <c:pt idx="128">
                  <c:v>6.1413411605328516E-3</c:v>
                </c:pt>
                <c:pt idx="129">
                  <c:v>5.8929374718848402E-3</c:v>
                </c:pt>
                <c:pt idx="130">
                  <c:v>6.0012634238787114E-3</c:v>
                </c:pt>
                <c:pt idx="131">
                  <c:v>6.2390816071874224E-3</c:v>
                </c:pt>
                <c:pt idx="132">
                  <c:v>6.4701278372032347E-3</c:v>
                </c:pt>
                <c:pt idx="133">
                  <c:v>6.6633349991670832E-3</c:v>
                </c:pt>
                <c:pt idx="134">
                  <c:v>6.5094501227659449E-3</c:v>
                </c:pt>
                <c:pt idx="135">
                  <c:v>6.8768576257357654E-3</c:v>
                </c:pt>
                <c:pt idx="136">
                  <c:v>6.7081935793004309E-3</c:v>
                </c:pt>
                <c:pt idx="137">
                  <c:v>6.6286135150064448E-3</c:v>
                </c:pt>
                <c:pt idx="138">
                  <c:v>7.0081215614356826E-3</c:v>
                </c:pt>
                <c:pt idx="139">
                  <c:v>6.9273296476387129E-3</c:v>
                </c:pt>
                <c:pt idx="140">
                  <c:v>7.0638601498394576E-3</c:v>
                </c:pt>
                <c:pt idx="141">
                  <c:v>7.8389990201251231E-3</c:v>
                </c:pt>
                <c:pt idx="142">
                  <c:v>7.8898514851485149E-3</c:v>
                </c:pt>
                <c:pt idx="143">
                  <c:v>7.5291948371235401E-3</c:v>
                </c:pt>
                <c:pt idx="144">
                  <c:v>7.3786099650904472E-3</c:v>
                </c:pt>
                <c:pt idx="145">
                  <c:v>7.341015791720017E-3</c:v>
                </c:pt>
                <c:pt idx="146">
                  <c:v>7.1428571428571426E-3</c:v>
                </c:pt>
                <c:pt idx="147">
                  <c:v>6.8770607630711262E-3</c:v>
                </c:pt>
                <c:pt idx="148">
                  <c:v>7.2086503804565478E-3</c:v>
                </c:pt>
                <c:pt idx="149">
                  <c:v>6.5769503187291306E-3</c:v>
                </c:pt>
                <c:pt idx="150">
                  <c:v>5.9403946838501812E-3</c:v>
                </c:pt>
                <c:pt idx="151">
                  <c:v>5.902192242833052E-3</c:v>
                </c:pt>
                <c:pt idx="152">
                  <c:v>5.4035410439181421E-3</c:v>
                </c:pt>
                <c:pt idx="153">
                  <c:v>5.2493438320209973E-3</c:v>
                </c:pt>
                <c:pt idx="154">
                  <c:v>5.4099543159413319E-3</c:v>
                </c:pt>
                <c:pt idx="155">
                  <c:v>5.699810006333122E-3</c:v>
                </c:pt>
                <c:pt idx="156">
                  <c:v>5.5200100363818842E-3</c:v>
                </c:pt>
                <c:pt idx="157">
                  <c:v>5.4547761004693643E-3</c:v>
                </c:pt>
                <c:pt idx="158">
                  <c:v>5.4502984687256686E-3</c:v>
                </c:pt>
                <c:pt idx="159">
                  <c:v>5.3264135482108711E-3</c:v>
                </c:pt>
                <c:pt idx="160">
                  <c:v>5.1623420730878954E-3</c:v>
                </c:pt>
                <c:pt idx="161">
                  <c:v>5.536130536130536E-3</c:v>
                </c:pt>
                <c:pt idx="162">
                  <c:v>6.4198268139743211E-3</c:v>
                </c:pt>
                <c:pt idx="163">
                  <c:v>6.9919666765843498E-3</c:v>
                </c:pt>
                <c:pt idx="164">
                  <c:v>5.8814658422560702E-3</c:v>
                </c:pt>
                <c:pt idx="165">
                  <c:v>5.3400345531647558E-3</c:v>
                </c:pt>
                <c:pt idx="166">
                  <c:v>5.9970014992503746E-3</c:v>
                </c:pt>
                <c:pt idx="167">
                  <c:v>5.9311981020166073E-3</c:v>
                </c:pt>
                <c:pt idx="168">
                  <c:v>5.2613118204138899E-3</c:v>
                </c:pt>
                <c:pt idx="169">
                  <c:v>4.9866429207479964E-3</c:v>
                </c:pt>
                <c:pt idx="170">
                  <c:v>4.6762589928057551E-3</c:v>
                </c:pt>
                <c:pt idx="171">
                  <c:v>4.5380286803412594E-3</c:v>
                </c:pt>
                <c:pt idx="172">
                  <c:v>4.7993856786331347E-3</c:v>
                </c:pt>
                <c:pt idx="173">
                  <c:v>5.0937245313773432E-3</c:v>
                </c:pt>
                <c:pt idx="174">
                  <c:v>5.6806227645697458E-3</c:v>
                </c:pt>
                <c:pt idx="175">
                  <c:v>5.1907018731663281E-3</c:v>
                </c:pt>
                <c:pt idx="176">
                  <c:v>4.5745654162854532E-3</c:v>
                </c:pt>
                <c:pt idx="177">
                  <c:v>5.2655677655677659E-3</c:v>
                </c:pt>
                <c:pt idx="178">
                  <c:v>5.5147058823529415E-3</c:v>
                </c:pt>
                <c:pt idx="179">
                  <c:v>5.6777856635911996E-3</c:v>
                </c:pt>
                <c:pt idx="180">
                  <c:v>4.9615480029769291E-3</c:v>
                </c:pt>
                <c:pt idx="181">
                  <c:v>4.633204633204633E-3</c:v>
                </c:pt>
                <c:pt idx="182">
                  <c:v>5.100671140939597E-3</c:v>
                </c:pt>
                <c:pt idx="183">
                  <c:v>4.6258503401360547E-3</c:v>
                </c:pt>
                <c:pt idx="184">
                  <c:v>4.2099354476564689E-3</c:v>
                </c:pt>
                <c:pt idx="185">
                  <c:v>4.7512576858580215E-3</c:v>
                </c:pt>
                <c:pt idx="186">
                  <c:v>5.1753881541115581E-3</c:v>
                </c:pt>
                <c:pt idx="187">
                  <c:v>5.6598153112898423E-3</c:v>
                </c:pt>
                <c:pt idx="188">
                  <c:v>5.7853630315302289E-3</c:v>
                </c:pt>
                <c:pt idx="189">
                  <c:v>5.6996295240809344E-3</c:v>
                </c:pt>
                <c:pt idx="190">
                  <c:v>5.0747110234000562E-3</c:v>
                </c:pt>
                <c:pt idx="191">
                  <c:v>4.6575342465753422E-3</c:v>
                </c:pt>
                <c:pt idx="192">
                  <c:v>4.8192771084337354E-3</c:v>
                </c:pt>
                <c:pt idx="193">
                  <c:v>5.270092226613966E-3</c:v>
                </c:pt>
                <c:pt idx="194">
                  <c:v>5.0787201625190452E-3</c:v>
                </c:pt>
                <c:pt idx="195">
                  <c:v>5.0724637681159417E-3</c:v>
                </c:pt>
                <c:pt idx="196">
                  <c:v>5.2166024041732815E-3</c:v>
                </c:pt>
                <c:pt idx="197">
                  <c:v>4.8046793398788387E-3</c:v>
                </c:pt>
                <c:pt idx="198">
                  <c:v>4.0991606480577786E-3</c:v>
                </c:pt>
                <c:pt idx="199">
                  <c:v>4.0884593941646532E-3</c:v>
                </c:pt>
                <c:pt idx="200">
                  <c:v>3.620689655172414E-3</c:v>
                </c:pt>
                <c:pt idx="201">
                  <c:v>3.2304958811177516E-3</c:v>
                </c:pt>
                <c:pt idx="202">
                  <c:v>3.3318188702105103E-3</c:v>
                </c:pt>
                <c:pt idx="203">
                  <c:v>3.0421555845284659E-3</c:v>
                </c:pt>
                <c:pt idx="204">
                  <c:v>3.6134903640256959E-3</c:v>
                </c:pt>
                <c:pt idx="205">
                  <c:v>3.6611538947102637E-3</c:v>
                </c:pt>
                <c:pt idx="206">
                  <c:v>3.3464802199115575E-3</c:v>
                </c:pt>
                <c:pt idx="207">
                  <c:v>3.526093088857546E-3</c:v>
                </c:pt>
                <c:pt idx="208">
                  <c:v>2.9073018002907301E-3</c:v>
                </c:pt>
                <c:pt idx="209">
                  <c:v>3.0606860158311345E-3</c:v>
                </c:pt>
                <c:pt idx="210">
                  <c:v>3.0015007503751876E-3</c:v>
                </c:pt>
                <c:pt idx="211">
                  <c:v>2.9053420805998124E-3</c:v>
                </c:pt>
                <c:pt idx="212">
                  <c:v>2.9414386308940191E-3</c:v>
                </c:pt>
                <c:pt idx="213">
                  <c:v>2.9958586659617589E-3</c:v>
                </c:pt>
                <c:pt idx="214">
                  <c:v>2.7217827677128519E-3</c:v>
                </c:pt>
                <c:pt idx="215">
                  <c:v>2.9764365440264574E-3</c:v>
                </c:pt>
                <c:pt idx="216">
                  <c:v>3.1880130708535903E-3</c:v>
                </c:pt>
                <c:pt idx="217">
                  <c:v>3.2359966099083136E-3</c:v>
                </c:pt>
                <c:pt idx="218">
                  <c:v>3.5045857877861455E-3</c:v>
                </c:pt>
                <c:pt idx="219">
                  <c:v>3.8360446117780777E-3</c:v>
                </c:pt>
                <c:pt idx="220">
                  <c:v>3.4808220095053216E-3</c:v>
                </c:pt>
                <c:pt idx="221">
                  <c:v>3.2901230506020927E-3</c:v>
                </c:pt>
                <c:pt idx="222">
                  <c:v>3.785934291581109E-3</c:v>
                </c:pt>
                <c:pt idx="223">
                  <c:v>3.6343476653936183E-3</c:v>
                </c:pt>
                <c:pt idx="224">
                  <c:v>3.8393384524512699E-3</c:v>
                </c:pt>
                <c:pt idx="225">
                  <c:v>3.7170469491622348E-3</c:v>
                </c:pt>
                <c:pt idx="226">
                  <c:v>3.7702373031714351E-3</c:v>
                </c:pt>
                <c:pt idx="227">
                  <c:v>3.7901030267442483E-3</c:v>
                </c:pt>
                <c:pt idx="228">
                  <c:v>3.8598425986264974E-3</c:v>
                </c:pt>
                <c:pt idx="229">
                  <c:v>4.0574123852513064E-3</c:v>
                </c:pt>
                <c:pt idx="230">
                  <c:v>4.0092744662351461E-3</c:v>
                </c:pt>
                <c:pt idx="231">
                  <c:v>3.9031272043263581E-3</c:v>
                </c:pt>
                <c:pt idx="232">
                  <c:v>3.7120509081267402E-3</c:v>
                </c:pt>
                <c:pt idx="233">
                  <c:v>3.5805626598465474E-3</c:v>
                </c:pt>
                <c:pt idx="234">
                  <c:v>3.6444959827714733E-3</c:v>
                </c:pt>
                <c:pt idx="235">
                  <c:v>4.088667976109352E-3</c:v>
                </c:pt>
                <c:pt idx="236">
                  <c:v>3.9990590449306045E-3</c:v>
                </c:pt>
                <c:pt idx="237">
                  <c:v>3.9448487169666795E-3</c:v>
                </c:pt>
                <c:pt idx="238">
                  <c:v>3.8831291234684259E-3</c:v>
                </c:pt>
                <c:pt idx="239">
                  <c:v>3.8620075012068774E-3</c:v>
                </c:pt>
                <c:pt idx="240">
                  <c:v>3.9381563593932321E-3</c:v>
                </c:pt>
                <c:pt idx="241">
                  <c:v>4.0717469900663416E-3</c:v>
                </c:pt>
                <c:pt idx="242">
                  <c:v>4.1134901381710788E-3</c:v>
                </c:pt>
                <c:pt idx="243">
                  <c:v>4.0282685512367487E-3</c:v>
                </c:pt>
                <c:pt idx="244">
                  <c:v>4.1955555555555557E-3</c:v>
                </c:pt>
                <c:pt idx="245">
                  <c:v>4.088162104514753E-3</c:v>
                </c:pt>
                <c:pt idx="246">
                  <c:v>4.1364680926286018E-3</c:v>
                </c:pt>
                <c:pt idx="247">
                  <c:v>4.216147846251142E-3</c:v>
                </c:pt>
                <c:pt idx="248">
                  <c:v>4.1449345445753166E-3</c:v>
                </c:pt>
                <c:pt idx="249">
                  <c:v>4.0634742705012786E-3</c:v>
                </c:pt>
                <c:pt idx="250">
                  <c:v>4.1404911479154772E-3</c:v>
                </c:pt>
                <c:pt idx="251">
                  <c:v>4.3032108573320092E-3</c:v>
                </c:pt>
                <c:pt idx="252">
                  <c:v>4.0982051379349601E-3</c:v>
                </c:pt>
                <c:pt idx="253">
                  <c:v>4.037326223576462E-3</c:v>
                </c:pt>
                <c:pt idx="254">
                  <c:v>4.0473463153875523E-3</c:v>
                </c:pt>
                <c:pt idx="255">
                  <c:v>3.95940647343738E-3</c:v>
                </c:pt>
                <c:pt idx="256">
                  <c:v>3.8817440401505646E-3</c:v>
                </c:pt>
                <c:pt idx="257">
                  <c:v>4.1497289972899729E-3</c:v>
                </c:pt>
                <c:pt idx="258">
                  <c:v>4.3573943661971834E-3</c:v>
                </c:pt>
                <c:pt idx="259">
                  <c:v>4.5460807273729163E-3</c:v>
                </c:pt>
                <c:pt idx="260">
                  <c:v>4.8220657729771436E-3</c:v>
                </c:pt>
                <c:pt idx="261">
                  <c:v>4.8012930214869744E-3</c:v>
                </c:pt>
                <c:pt idx="262">
                  <c:v>4.5623039635015687E-3</c:v>
                </c:pt>
                <c:pt idx="263">
                  <c:v>4.4033465433729636E-3</c:v>
                </c:pt>
                <c:pt idx="264">
                  <c:v>4.7834451203660373E-3</c:v>
                </c:pt>
                <c:pt idx="265">
                  <c:v>4.4526498696785405E-3</c:v>
                </c:pt>
                <c:pt idx="266">
                  <c:v>4.5537340619307837E-3</c:v>
                </c:pt>
                <c:pt idx="267">
                  <c:v>4.4593733711704407E-3</c:v>
                </c:pt>
                <c:pt idx="268">
                  <c:v>4.2933599952949481E-3</c:v>
                </c:pt>
                <c:pt idx="269">
                  <c:v>4.2773124220281591E-3</c:v>
                </c:pt>
                <c:pt idx="270">
                  <c:v>4.2176296921130323E-3</c:v>
                </c:pt>
                <c:pt idx="271">
                  <c:v>4.2575489618130605E-3</c:v>
                </c:pt>
                <c:pt idx="272">
                  <c:v>4.3722673329169267E-3</c:v>
                </c:pt>
                <c:pt idx="273">
                  <c:v>4.2654359834976572E-3</c:v>
                </c:pt>
                <c:pt idx="274">
                  <c:v>3.9673952246988388E-3</c:v>
                </c:pt>
                <c:pt idx="275">
                  <c:v>3.6129778163162076E-3</c:v>
                </c:pt>
                <c:pt idx="276">
                  <c:v>3.6718807373136522E-3</c:v>
                </c:pt>
                <c:pt idx="277">
                  <c:v>3.6654697785757032E-3</c:v>
                </c:pt>
                <c:pt idx="278">
                  <c:v>3.9605560944067251E-3</c:v>
                </c:pt>
                <c:pt idx="279">
                  <c:v>3.8200339558573855E-3</c:v>
                </c:pt>
                <c:pt idx="280">
                  <c:v>3.572066440435792E-3</c:v>
                </c:pt>
                <c:pt idx="281">
                  <c:v>3.8303693570451436E-3</c:v>
                </c:pt>
                <c:pt idx="282">
                  <c:v>4.0007443245254929E-3</c:v>
                </c:pt>
                <c:pt idx="283">
                  <c:v>3.942551393973529E-3</c:v>
                </c:pt>
                <c:pt idx="284">
                  <c:v>3.8860103626943004E-3</c:v>
                </c:pt>
                <c:pt idx="285">
                  <c:v>4.4138228011626653E-3</c:v>
                </c:pt>
                <c:pt idx="286">
                  <c:v>4.6750285062713793E-3</c:v>
                </c:pt>
                <c:pt idx="287">
                  <c:v>5.3952321204516936E-3</c:v>
                </c:pt>
                <c:pt idx="288">
                  <c:v>5.5649022906690826E-3</c:v>
                </c:pt>
                <c:pt idx="289">
                  <c:v>5.4573804573804577E-3</c:v>
                </c:pt>
                <c:pt idx="290">
                  <c:v>5.6998939554612936E-3</c:v>
                </c:pt>
                <c:pt idx="291">
                  <c:v>7.0103695048926535E-3</c:v>
                </c:pt>
                <c:pt idx="292">
                  <c:v>7.1995298266235679E-3</c:v>
                </c:pt>
                <c:pt idx="293">
                  <c:v>7.1834780005986228E-3</c:v>
                </c:pt>
                <c:pt idx="294">
                  <c:v>6.5720687079910377E-3</c:v>
                </c:pt>
                <c:pt idx="295">
                  <c:v>6.4210365387555417E-3</c:v>
                </c:pt>
                <c:pt idx="296">
                  <c:v>6.2987402519496102E-3</c:v>
                </c:pt>
                <c:pt idx="297">
                  <c:v>5.5476529160739686E-3</c:v>
                </c:pt>
                <c:pt idx="298">
                  <c:v>5.3408292340126496E-3</c:v>
                </c:pt>
                <c:pt idx="299">
                  <c:v>5.4449061470124658E-3</c:v>
                </c:pt>
                <c:pt idx="300">
                  <c:v>5.3946621237932991E-3</c:v>
                </c:pt>
                <c:pt idx="301">
                  <c:v>5.04060487258471E-3</c:v>
                </c:pt>
                <c:pt idx="302">
                  <c:v>4.6076514939960905E-3</c:v>
                </c:pt>
                <c:pt idx="303">
                  <c:v>4.5852438516048354E-3</c:v>
                </c:pt>
                <c:pt idx="304">
                  <c:v>4.8754062838569879E-3</c:v>
                </c:pt>
                <c:pt idx="305">
                  <c:v>5.2555511759295754E-3</c:v>
                </c:pt>
                <c:pt idx="306">
                  <c:v>5.4046750439129846E-3</c:v>
                </c:pt>
                <c:pt idx="307">
                  <c:v>4.9551359314316326E-3</c:v>
                </c:pt>
                <c:pt idx="308">
                  <c:v>5.1053802853776673E-3</c:v>
                </c:pt>
                <c:pt idx="309">
                  <c:v>5.6788166930797678E-3</c:v>
                </c:pt>
                <c:pt idx="310">
                  <c:v>5.4005400540054005E-3</c:v>
                </c:pt>
                <c:pt idx="311">
                  <c:v>5.4599406528189915E-3</c:v>
                </c:pt>
                <c:pt idx="312">
                  <c:v>5.5658627087198514E-3</c:v>
                </c:pt>
                <c:pt idx="313">
                  <c:v>5.7663475954330525E-3</c:v>
                </c:pt>
                <c:pt idx="314">
                  <c:v>5.3053392030703236E-3</c:v>
                </c:pt>
                <c:pt idx="315">
                  <c:v>5.5648302726766831E-3</c:v>
                </c:pt>
                <c:pt idx="316">
                  <c:v>5.5518543193426601E-3</c:v>
                </c:pt>
                <c:pt idx="317">
                  <c:v>5.5084278946788585E-3</c:v>
                </c:pt>
                <c:pt idx="318">
                  <c:v>4.877014418999152E-3</c:v>
                </c:pt>
                <c:pt idx="319">
                  <c:v>4.9286912751677851E-3</c:v>
                </c:pt>
                <c:pt idx="320">
                  <c:v>4.4731093311141164E-3</c:v>
                </c:pt>
                <c:pt idx="321">
                  <c:v>4.4175056502979244E-3</c:v>
                </c:pt>
                <c:pt idx="322">
                  <c:v>3.7875012458885677E-3</c:v>
                </c:pt>
                <c:pt idx="323">
                  <c:v>3.5671819262782403E-3</c:v>
                </c:pt>
                <c:pt idx="324">
                  <c:v>3.8528221922558272E-3</c:v>
                </c:pt>
                <c:pt idx="325">
                  <c:v>3.8040452774169603E-3</c:v>
                </c:pt>
                <c:pt idx="326">
                  <c:v>3.8521507841878383E-3</c:v>
                </c:pt>
                <c:pt idx="327">
                  <c:v>3.6943593440259504E-3</c:v>
                </c:pt>
                <c:pt idx="328">
                  <c:v>3.6270346779900919E-3</c:v>
                </c:pt>
                <c:pt idx="329">
                  <c:v>3.8259631639825605E-3</c:v>
                </c:pt>
                <c:pt idx="330">
                  <c:v>3.9556962025316458E-3</c:v>
                </c:pt>
                <c:pt idx="331">
                  <c:v>3.7984299822739933E-3</c:v>
                </c:pt>
                <c:pt idx="332">
                  <c:v>3.6041939711664484E-3</c:v>
                </c:pt>
                <c:pt idx="333">
                  <c:v>3.4276604224790755E-3</c:v>
                </c:pt>
                <c:pt idx="334">
                  <c:v>3.4027063385297144E-3</c:v>
                </c:pt>
                <c:pt idx="335">
                  <c:v>3.5031847133757963E-3</c:v>
                </c:pt>
                <c:pt idx="336">
                  <c:v>3.5095928872250818E-3</c:v>
                </c:pt>
                <c:pt idx="337">
                  <c:v>3.5033086804203972E-3</c:v>
                </c:pt>
                <c:pt idx="338">
                  <c:v>3.2289554704513028E-3</c:v>
                </c:pt>
                <c:pt idx="339">
                  <c:v>3.2839524191782821E-3</c:v>
                </c:pt>
                <c:pt idx="340">
                  <c:v>3.260099220411056E-3</c:v>
                </c:pt>
                <c:pt idx="341">
                  <c:v>3.2836033978156901E-3</c:v>
                </c:pt>
                <c:pt idx="342">
                  <c:v>3.3005569689885167E-3</c:v>
                </c:pt>
                <c:pt idx="343">
                  <c:v>3.044946051499305E-3</c:v>
                </c:pt>
                <c:pt idx="344">
                  <c:v>2.8750653423941452E-3</c:v>
                </c:pt>
                <c:pt idx="345">
                  <c:v>2.9966287926083157E-3</c:v>
                </c:pt>
                <c:pt idx="346">
                  <c:v>3.1507513330101791E-3</c:v>
                </c:pt>
                <c:pt idx="347">
                  <c:v>2.8392286762096296E-3</c:v>
                </c:pt>
                <c:pt idx="348">
                  <c:v>2.7398824133797592E-3</c:v>
                </c:pt>
                <c:pt idx="349">
                  <c:v>2.858242181058649E-3</c:v>
                </c:pt>
                <c:pt idx="350">
                  <c:v>2.5107228789622345E-3</c:v>
                </c:pt>
                <c:pt idx="351">
                  <c:v>2.7672955974842768E-3</c:v>
                </c:pt>
                <c:pt idx="352">
                  <c:v>2.934526386683985E-3</c:v>
                </c:pt>
                <c:pt idx="353">
                  <c:v>2.990317068539966E-3</c:v>
                </c:pt>
                <c:pt idx="354">
                  <c:v>3.0546184006565152E-3</c:v>
                </c:pt>
                <c:pt idx="355">
                  <c:v>3.2583467237993218E-3</c:v>
                </c:pt>
                <c:pt idx="356">
                  <c:v>3.2155701290459064E-3</c:v>
                </c:pt>
                <c:pt idx="357">
                  <c:v>2.9008543612159747E-3</c:v>
                </c:pt>
                <c:pt idx="358">
                  <c:v>2.8070175438596489E-3</c:v>
                </c:pt>
                <c:pt idx="359">
                  <c:v>2.6990080269199764E-3</c:v>
                </c:pt>
                <c:pt idx="360">
                  <c:v>2.712295740691133E-3</c:v>
                </c:pt>
                <c:pt idx="361">
                  <c:v>2.7377656099306226E-3</c:v>
                </c:pt>
                <c:pt idx="362">
                  <c:v>2.5263994549789941E-3</c:v>
                </c:pt>
                <c:pt idx="363">
                  <c:v>2.4244979708006112E-3</c:v>
                </c:pt>
                <c:pt idx="364">
                  <c:v>2.3014419238175754E-3</c:v>
                </c:pt>
                <c:pt idx="365">
                  <c:v>2.1354548309431591E-3</c:v>
                </c:pt>
                <c:pt idx="366">
                  <c:v>2.0859326263256393E-3</c:v>
                </c:pt>
                <c:pt idx="367">
                  <c:v>2.0223907547851209E-3</c:v>
                </c:pt>
                <c:pt idx="368">
                  <c:v>1.8712451987787663E-3</c:v>
                </c:pt>
                <c:pt idx="369">
                  <c:v>1.711360457156463E-3</c:v>
                </c:pt>
                <c:pt idx="370">
                  <c:v>1.4853462479404863E-3</c:v>
                </c:pt>
                <c:pt idx="371">
                  <c:v>1.5274257784214337E-3</c:v>
                </c:pt>
                <c:pt idx="372">
                  <c:v>1.3761790439071431E-3</c:v>
                </c:pt>
                <c:pt idx="373">
                  <c:v>1.2346010359913042E-3</c:v>
                </c:pt>
                <c:pt idx="374">
                  <c:v>1.2053270397842212E-3</c:v>
                </c:pt>
                <c:pt idx="375">
                  <c:v>1.2605074509136746E-3</c:v>
                </c:pt>
                <c:pt idx="376">
                  <c:v>1.1708521674957245E-3</c:v>
                </c:pt>
                <c:pt idx="377">
                  <c:v>1.0833012109047891E-3</c:v>
                </c:pt>
                <c:pt idx="378">
                  <c:v>1.0338799320772215E-3</c:v>
                </c:pt>
                <c:pt idx="379">
                  <c:v>9.4384427170691532E-4</c:v>
                </c:pt>
                <c:pt idx="380">
                  <c:v>9.6724605473000596E-4</c:v>
                </c:pt>
                <c:pt idx="381">
                  <c:v>9.6178870068004121E-4</c:v>
                </c:pt>
                <c:pt idx="382">
                  <c:v>9.2322062800725545E-4</c:v>
                </c:pt>
                <c:pt idx="383">
                  <c:v>8.9097598557667107E-4</c:v>
                </c:pt>
                <c:pt idx="384">
                  <c:v>8.628697015993544E-4</c:v>
                </c:pt>
                <c:pt idx="385">
                  <c:v>8.3975913732037798E-4</c:v>
                </c:pt>
                <c:pt idx="386">
                  <c:v>7.6991554988812161E-4</c:v>
                </c:pt>
                <c:pt idx="387">
                  <c:v>7.7293593115214583E-4</c:v>
                </c:pt>
                <c:pt idx="388">
                  <c:v>7.6356136193274143E-4</c:v>
                </c:pt>
                <c:pt idx="389">
                  <c:v>7.1722660275178962E-4</c:v>
                </c:pt>
                <c:pt idx="390">
                  <c:v>6.8552524501999082E-4</c:v>
                </c:pt>
                <c:pt idx="391">
                  <c:v>6.5336986396839433E-4</c:v>
                </c:pt>
                <c:pt idx="392">
                  <c:v>6.257660239258403E-4</c:v>
                </c:pt>
                <c:pt idx="393">
                  <c:v>6.0655330297758705E-4</c:v>
                </c:pt>
                <c:pt idx="394">
                  <c:v>5.7745293758558675E-4</c:v>
                </c:pt>
                <c:pt idx="395">
                  <c:v>5.7560418027433047E-4</c:v>
                </c:pt>
                <c:pt idx="396">
                  <c:v>5.585321774376937E-4</c:v>
                </c:pt>
                <c:pt idx="397">
                  <c:v>5.8117389272629462E-4</c:v>
                </c:pt>
                <c:pt idx="398">
                  <c:v>5.4226574119980173E-4</c:v>
                </c:pt>
                <c:pt idx="399">
                  <c:v>5.0613642850347253E-4</c:v>
                </c:pt>
                <c:pt idx="400">
                  <c:v>4.8275289840314395E-4</c:v>
                </c:pt>
                <c:pt idx="401">
                  <c:v>4.6874019613270886E-4</c:v>
                </c:pt>
                <c:pt idx="402">
                  <c:v>4.6351549127167483E-4</c:v>
                </c:pt>
                <c:pt idx="403">
                  <c:v>4.4634661694461342E-4</c:v>
                </c:pt>
                <c:pt idx="404">
                  <c:v>4.1709282672875911E-4</c:v>
                </c:pt>
                <c:pt idx="405">
                  <c:v>4.1837503137812733E-4</c:v>
                </c:pt>
                <c:pt idx="406">
                  <c:v>4.1774102937151581E-4</c:v>
                </c:pt>
                <c:pt idx="407">
                  <c:v>4.1248502500017937E-4</c:v>
                </c:pt>
                <c:pt idx="408">
                  <c:v>4.4229748544264363E-4</c:v>
                </c:pt>
                <c:pt idx="409">
                  <c:v>4.4461479494059026E-4</c:v>
                </c:pt>
                <c:pt idx="410">
                  <c:v>4.2289258528333803E-4</c:v>
                </c:pt>
                <c:pt idx="411">
                  <c:v>4.3401065298875516E-4</c:v>
                </c:pt>
                <c:pt idx="412">
                  <c:v>4.1388916525718833E-4</c:v>
                </c:pt>
                <c:pt idx="413">
                  <c:v>3.8785106519096665E-4</c:v>
                </c:pt>
                <c:pt idx="414">
                  <c:v>3.9845608329744543E-4</c:v>
                </c:pt>
                <c:pt idx="415">
                  <c:v>4.0400449252995694E-4</c:v>
                </c:pt>
                <c:pt idx="416">
                  <c:v>3.8108211103273252E-4</c:v>
                </c:pt>
                <c:pt idx="417">
                  <c:v>3.4282902511525103E-4</c:v>
                </c:pt>
                <c:pt idx="418">
                  <c:v>3.4932162602747995E-4</c:v>
                </c:pt>
                <c:pt idx="419">
                  <c:v>2.9899382079437024E-4</c:v>
                </c:pt>
                <c:pt idx="420">
                  <c:v>3.2011904967901579E-4</c:v>
                </c:pt>
                <c:pt idx="421">
                  <c:v>3.3501712068012828E-4</c:v>
                </c:pt>
                <c:pt idx="422">
                  <c:v>3.1636655182127455E-4</c:v>
                </c:pt>
                <c:pt idx="423">
                  <c:v>2.9354293174907773E-4</c:v>
                </c:pt>
                <c:pt idx="424">
                  <c:v>3.1348098868420708E-4</c:v>
                </c:pt>
                <c:pt idx="425">
                  <c:v>2.7983227284077112E-4</c:v>
                </c:pt>
                <c:pt idx="426">
                  <c:v>3.0124815654113162E-4</c:v>
                </c:pt>
                <c:pt idx="427">
                  <c:v>3.0329505176386444E-4</c:v>
                </c:pt>
                <c:pt idx="428">
                  <c:v>2.9352926035142228E-4</c:v>
                </c:pt>
                <c:pt idx="429">
                  <c:v>2.8407681797890615E-4</c:v>
                </c:pt>
                <c:pt idx="430">
                  <c:v>2.9104130099939107E-4</c:v>
                </c:pt>
                <c:pt idx="431">
                  <c:v>2.7818008407220319E-4</c:v>
                </c:pt>
                <c:pt idx="432">
                  <c:v>2.99915478365188E-4</c:v>
                </c:pt>
                <c:pt idx="433">
                  <c:v>2.8774261423156986E-4</c:v>
                </c:pt>
                <c:pt idx="434">
                  <c:v>2.9060409885904359E-4</c:v>
                </c:pt>
                <c:pt idx="435">
                  <c:v>3.0313567104430238E-4</c:v>
                </c:pt>
                <c:pt idx="436">
                  <c:v>2.8923012200252421E-4</c:v>
                </c:pt>
                <c:pt idx="437">
                  <c:v>2.8248342039617212E-4</c:v>
                </c:pt>
                <c:pt idx="438">
                  <c:v>2.5279033398316157E-4</c:v>
                </c:pt>
                <c:pt idx="439">
                  <c:v>2.7243406656179422E-4</c:v>
                </c:pt>
                <c:pt idx="440">
                  <c:v>2.8039600543536871E-4</c:v>
                </c:pt>
                <c:pt idx="441">
                  <c:v>2.5671634127870412E-4</c:v>
                </c:pt>
                <c:pt idx="442">
                  <c:v>2.4874981772642665E-4</c:v>
                </c:pt>
                <c:pt idx="443">
                  <c:v>2.533120551207032E-4</c:v>
                </c:pt>
                <c:pt idx="444">
                  <c:v>2.4739086498748371E-4</c:v>
                </c:pt>
                <c:pt idx="445">
                  <c:v>2.481191308260685E-4</c:v>
                </c:pt>
                <c:pt idx="446">
                  <c:v>2.5897104954283255E-4</c:v>
                </c:pt>
                <c:pt idx="447">
                  <c:v>2.6820494263394282E-4</c:v>
                </c:pt>
                <c:pt idx="448">
                  <c:v>2.8278361911617266E-4</c:v>
                </c:pt>
                <c:pt idx="449">
                  <c:v>2.7113425956294907E-4</c:v>
                </c:pt>
                <c:pt idx="450">
                  <c:v>2.836483284385814E-4</c:v>
                </c:pt>
                <c:pt idx="451">
                  <c:v>2.6546675692536403E-4</c:v>
                </c:pt>
                <c:pt idx="452">
                  <c:v>2.5720050553202809E-4</c:v>
                </c:pt>
                <c:pt idx="453">
                  <c:v>2.4892097203639579E-4</c:v>
                </c:pt>
                <c:pt idx="454">
                  <c:v>2.7779773451157888E-4</c:v>
                </c:pt>
                <c:pt idx="455">
                  <c:v>3.2550520007897506E-4</c:v>
                </c:pt>
                <c:pt idx="456">
                  <c:v>3.4902139769645875E-4</c:v>
                </c:pt>
                <c:pt idx="457">
                  <c:v>3.4747837615336092E-4</c:v>
                </c:pt>
                <c:pt idx="458">
                  <c:v>3.2629394270064402E-4</c:v>
                </c:pt>
                <c:pt idx="459">
                  <c:v>2.6256986233837219E-4</c:v>
                </c:pt>
                <c:pt idx="460">
                  <c:v>3.048083517488379E-4</c:v>
                </c:pt>
                <c:pt idx="461">
                  <c:v>3.9655313497283928E-4</c:v>
                </c:pt>
                <c:pt idx="462">
                  <c:v>4.1355703587766347E-4</c:v>
                </c:pt>
                <c:pt idx="463">
                  <c:v>4.1373327549964968E-4</c:v>
                </c:pt>
                <c:pt idx="464">
                  <c:v>4.1232725483154436E-4</c:v>
                </c:pt>
                <c:pt idx="465">
                  <c:v>4.3924854710095958E-4</c:v>
                </c:pt>
                <c:pt idx="466">
                  <c:v>4.0456620388788122E-4</c:v>
                </c:pt>
                <c:pt idx="467">
                  <c:v>4.1425311567491665E-4</c:v>
                </c:pt>
                <c:pt idx="468">
                  <c:v>3.775278337737825E-4</c:v>
                </c:pt>
                <c:pt idx="469">
                  <c:v>4.1409398454542092E-4</c:v>
                </c:pt>
                <c:pt idx="470">
                  <c:v>4.3116164022965033E-4</c:v>
                </c:pt>
                <c:pt idx="471">
                  <c:v>3.6468621790001522E-4</c:v>
                </c:pt>
                <c:pt idx="472">
                  <c:v>3.7068978560513216E-4</c:v>
                </c:pt>
                <c:pt idx="473">
                  <c:v>3.8868333520200322E-4</c:v>
                </c:pt>
                <c:pt idx="474">
                  <c:v>3.7632596100322231E-4</c:v>
                </c:pt>
                <c:pt idx="475">
                  <c:v>3.8826469945885605E-4</c:v>
                </c:pt>
                <c:pt idx="476">
                  <c:v>3.9988003598920324E-4</c:v>
                </c:pt>
                <c:pt idx="477">
                  <c:v>4.1782492283029489E-4</c:v>
                </c:pt>
                <c:pt idx="478">
                  <c:v>4.0647708796496E-4</c:v>
                </c:pt>
                <c:pt idx="479">
                  <c:v>4.2083374591543718E-4</c:v>
                </c:pt>
                <c:pt idx="480">
                  <c:v>4.1815617723262602E-4</c:v>
                </c:pt>
                <c:pt idx="481">
                  <c:v>3.9427734595020843E-4</c:v>
                </c:pt>
                <c:pt idx="482">
                  <c:v>3.7702248497926375E-4</c:v>
                </c:pt>
                <c:pt idx="483">
                  <c:v>3.9280511956005828E-4</c:v>
                </c:pt>
                <c:pt idx="484">
                  <c:v>3.9982616253802692E-4</c:v>
                </c:pt>
                <c:pt idx="485">
                  <c:v>3.9537922024341607E-4</c:v>
                </c:pt>
                <c:pt idx="486">
                  <c:v>3.9538261863627378E-4</c:v>
                </c:pt>
                <c:pt idx="487">
                  <c:v>3.8539275804186222E-4</c:v>
                </c:pt>
                <c:pt idx="488">
                  <c:v>3.6146444738971033E-4</c:v>
                </c:pt>
                <c:pt idx="489">
                  <c:v>3.6778549348932111E-4</c:v>
                </c:pt>
                <c:pt idx="490">
                  <c:v>3.5466023549439636E-4</c:v>
                </c:pt>
                <c:pt idx="491">
                  <c:v>3.3699893579283436E-4</c:v>
                </c:pt>
                <c:pt idx="492">
                  <c:v>3.5346930119119153E-4</c:v>
                </c:pt>
                <c:pt idx="493">
                  <c:v>3.1633612470673004E-4</c:v>
                </c:pt>
                <c:pt idx="494">
                  <c:v>3.3085838288099802E-4</c:v>
                </c:pt>
                <c:pt idx="495">
                  <c:v>3.1682540939783368E-4</c:v>
                </c:pt>
                <c:pt idx="496">
                  <c:v>3.4698834527381464E-4</c:v>
                </c:pt>
                <c:pt idx="497">
                  <c:v>3.7158221772653615E-4</c:v>
                </c:pt>
                <c:pt idx="498">
                  <c:v>3.7722405012888488E-4</c:v>
                </c:pt>
                <c:pt idx="499">
                  <c:v>3.9638248823891433E-4</c:v>
                </c:pt>
                <c:pt idx="500">
                  <c:v>3.887330454607537E-4</c:v>
                </c:pt>
                <c:pt idx="501">
                  <c:v>3.8803997860536332E-4</c:v>
                </c:pt>
                <c:pt idx="502">
                  <c:v>3.2304263085918569E-4</c:v>
                </c:pt>
                <c:pt idx="503">
                  <c:v>3.3207513753445277E-4</c:v>
                </c:pt>
                <c:pt idx="504">
                  <c:v>3.3977778532839523E-4</c:v>
                </c:pt>
                <c:pt idx="505">
                  <c:v>3.4348794238878096E-4</c:v>
                </c:pt>
                <c:pt idx="506">
                  <c:v>3.2017455442374509E-4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0C-44A6-A744-F3A12CA61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67360"/>
        <c:axId val="58377344"/>
      </c:lineChart>
      <c:dateAx>
        <c:axId val="58367360"/>
        <c:scaling>
          <c:orientation val="minMax"/>
        </c:scaling>
        <c:delete val="0"/>
        <c:axPos val="b"/>
        <c:numFmt formatCode="[$-410]d\-mmm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377344"/>
        <c:crosses val="autoZero"/>
        <c:auto val="1"/>
        <c:lblOffset val="100"/>
        <c:baseTimeUnit val="days"/>
      </c:dateAx>
      <c:valAx>
        <c:axId val="58377344"/>
        <c:scaling>
          <c:orientation val="minMax"/>
        </c:scaling>
        <c:delete val="0"/>
        <c:axPos val="l"/>
        <c:majorGridlines/>
        <c:minorGridlines/>
        <c:numFmt formatCode="0%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200"/>
            </a:pPr>
            <a:endParaRPr lang="it-IT"/>
          </a:p>
        </c:txPr>
        <c:crossAx val="58367360"/>
        <c:crosses val="autoZero"/>
        <c:crossBetween val="between"/>
        <c:minorUnit val="1.0000000000000002E-2"/>
      </c:valAx>
    </c:plotArea>
    <c:legend>
      <c:legendPos val="r"/>
      <c:layout>
        <c:manualLayout>
          <c:xMode val="edge"/>
          <c:yMode val="edge"/>
          <c:x val="0.75393109076941056"/>
          <c:y val="0.15025046522502658"/>
          <c:w val="0.24539477261482853"/>
          <c:h val="8.5810002329832435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7.1. Ricoverati:</a:t>
            </a:r>
            <a:r>
              <a:rPr lang="it-IT" baseline="0"/>
              <a:t> non in terapia intensiva e in terapia intensiva</a:t>
            </a:r>
            <a:endParaRPr lang="it-IT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3182619398250216E-2"/>
          <c:w val="0.94884708838269172"/>
          <c:h val="0.89736361455643976"/>
        </c:manualLayout>
      </c:layout>
      <c:lineChart>
        <c:grouping val="standard"/>
        <c:varyColors val="0"/>
        <c:ser>
          <c:idx val="0"/>
          <c:order val="0"/>
          <c:tx>
            <c:v>Ricoverati no T.I.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lavoro'!$A$2:$A$816</c:f>
              <c:numCache>
                <c:formatCode>d/m;@</c:formatCode>
                <c:ptCount val="509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  <c:pt idx="486">
                  <c:v>44683</c:v>
                </c:pt>
                <c:pt idx="487">
                  <c:v>44684</c:v>
                </c:pt>
                <c:pt idx="488">
                  <c:v>44685</c:v>
                </c:pt>
                <c:pt idx="489">
                  <c:v>44686</c:v>
                </c:pt>
                <c:pt idx="490">
                  <c:v>44687</c:v>
                </c:pt>
                <c:pt idx="491">
                  <c:v>44688</c:v>
                </c:pt>
                <c:pt idx="492">
                  <c:v>44689</c:v>
                </c:pt>
                <c:pt idx="493">
                  <c:v>44690</c:v>
                </c:pt>
                <c:pt idx="494">
                  <c:v>44691</c:v>
                </c:pt>
                <c:pt idx="495">
                  <c:v>44692</c:v>
                </c:pt>
                <c:pt idx="496">
                  <c:v>44693</c:v>
                </c:pt>
                <c:pt idx="497">
                  <c:v>44694</c:v>
                </c:pt>
                <c:pt idx="498">
                  <c:v>44695</c:v>
                </c:pt>
                <c:pt idx="499">
                  <c:v>44696</c:v>
                </c:pt>
                <c:pt idx="500">
                  <c:v>44697</c:v>
                </c:pt>
                <c:pt idx="501">
                  <c:v>44698</c:v>
                </c:pt>
                <c:pt idx="502">
                  <c:v>44699</c:v>
                </c:pt>
                <c:pt idx="503">
                  <c:v>44700</c:v>
                </c:pt>
                <c:pt idx="504">
                  <c:v>44701</c:v>
                </c:pt>
                <c:pt idx="505">
                  <c:v>44702</c:v>
                </c:pt>
                <c:pt idx="506">
                  <c:v>44703</c:v>
                </c:pt>
              </c:numCache>
            </c:numRef>
          </c:cat>
          <c:val>
            <c:numRef>
              <c:f>'Sicilia foglio di lavoro'!$I$2:$I$816</c:f>
              <c:numCache>
                <c:formatCode>General</c:formatCode>
                <c:ptCount val="509"/>
                <c:pt idx="0">
                  <c:v>1073</c:v>
                </c:pt>
                <c:pt idx="1">
                  <c:v>1090</c:v>
                </c:pt>
                <c:pt idx="2">
                  <c:v>1137</c:v>
                </c:pt>
                <c:pt idx="3">
                  <c:v>1181</c:v>
                </c:pt>
                <c:pt idx="4">
                  <c:v>1198</c:v>
                </c:pt>
                <c:pt idx="5">
                  <c:v>1190</c:v>
                </c:pt>
                <c:pt idx="6">
                  <c:v>1228</c:v>
                </c:pt>
                <c:pt idx="7">
                  <c:v>1246</c:v>
                </c:pt>
                <c:pt idx="8">
                  <c:v>1256</c:v>
                </c:pt>
                <c:pt idx="9">
                  <c:v>1265</c:v>
                </c:pt>
                <c:pt idx="10">
                  <c:v>1298</c:v>
                </c:pt>
                <c:pt idx="11">
                  <c:v>1342</c:v>
                </c:pt>
                <c:pt idx="12">
                  <c:v>1371</c:v>
                </c:pt>
                <c:pt idx="13">
                  <c:v>1397</c:v>
                </c:pt>
                <c:pt idx="14">
                  <c:v>1403</c:v>
                </c:pt>
                <c:pt idx="15">
                  <c:v>1406</c:v>
                </c:pt>
                <c:pt idx="16">
                  <c:v>1422</c:v>
                </c:pt>
                <c:pt idx="17">
                  <c:v>1444</c:v>
                </c:pt>
                <c:pt idx="18">
                  <c:v>1456</c:v>
                </c:pt>
                <c:pt idx="19">
                  <c:v>1459</c:v>
                </c:pt>
                <c:pt idx="20">
                  <c:v>1436</c:v>
                </c:pt>
                <c:pt idx="21">
                  <c:v>1441</c:v>
                </c:pt>
                <c:pt idx="22">
                  <c:v>1444</c:v>
                </c:pt>
                <c:pt idx="23">
                  <c:v>1431</c:v>
                </c:pt>
                <c:pt idx="24">
                  <c:v>1439</c:v>
                </c:pt>
                <c:pt idx="25">
                  <c:v>1435</c:v>
                </c:pt>
                <c:pt idx="26">
                  <c:v>1421</c:v>
                </c:pt>
                <c:pt idx="27">
                  <c:v>1405</c:v>
                </c:pt>
                <c:pt idx="28">
                  <c:v>1373</c:v>
                </c:pt>
                <c:pt idx="29">
                  <c:v>1345</c:v>
                </c:pt>
                <c:pt idx="30">
                  <c:v>1325</c:v>
                </c:pt>
                <c:pt idx="31">
                  <c:v>1336</c:v>
                </c:pt>
                <c:pt idx="32">
                  <c:v>1327</c:v>
                </c:pt>
                <c:pt idx="33">
                  <c:v>1317</c:v>
                </c:pt>
                <c:pt idx="34">
                  <c:v>1286</c:v>
                </c:pt>
                <c:pt idx="35">
                  <c:v>1244</c:v>
                </c:pt>
                <c:pt idx="36">
                  <c:v>1228</c:v>
                </c:pt>
                <c:pt idx="37">
                  <c:v>1198</c:v>
                </c:pt>
                <c:pt idx="38">
                  <c:v>1192</c:v>
                </c:pt>
                <c:pt idx="39">
                  <c:v>1161</c:v>
                </c:pt>
                <c:pt idx="40">
                  <c:v>1108</c:v>
                </c:pt>
                <c:pt idx="41">
                  <c:v>1071</c:v>
                </c:pt>
                <c:pt idx="42">
                  <c:v>1055</c:v>
                </c:pt>
                <c:pt idx="43">
                  <c:v>1043</c:v>
                </c:pt>
                <c:pt idx="44">
                  <c:v>1030</c:v>
                </c:pt>
                <c:pt idx="45">
                  <c:v>1035</c:v>
                </c:pt>
                <c:pt idx="46">
                  <c:v>1005</c:v>
                </c:pt>
                <c:pt idx="47">
                  <c:v>961</c:v>
                </c:pt>
                <c:pt idx="48">
                  <c:v>930</c:v>
                </c:pt>
                <c:pt idx="49">
                  <c:v>884</c:v>
                </c:pt>
                <c:pt idx="50">
                  <c:v>862</c:v>
                </c:pt>
                <c:pt idx="51">
                  <c:v>846</c:v>
                </c:pt>
                <c:pt idx="52">
                  <c:v>843</c:v>
                </c:pt>
                <c:pt idx="53">
                  <c:v>818</c:v>
                </c:pt>
                <c:pt idx="54">
                  <c:v>816</c:v>
                </c:pt>
                <c:pt idx="55">
                  <c:v>799</c:v>
                </c:pt>
                <c:pt idx="56">
                  <c:v>776</c:v>
                </c:pt>
                <c:pt idx="57">
                  <c:v>734</c:v>
                </c:pt>
                <c:pt idx="58">
                  <c:v>725</c:v>
                </c:pt>
                <c:pt idx="59">
                  <c:v>726</c:v>
                </c:pt>
                <c:pt idx="60">
                  <c:v>726</c:v>
                </c:pt>
                <c:pt idx="61">
                  <c:v>696</c:v>
                </c:pt>
                <c:pt idx="62">
                  <c:v>676</c:v>
                </c:pt>
                <c:pt idx="63">
                  <c:v>670</c:v>
                </c:pt>
                <c:pt idx="64">
                  <c:v>662</c:v>
                </c:pt>
                <c:pt idx="65">
                  <c:v>657</c:v>
                </c:pt>
                <c:pt idx="66">
                  <c:v>669</c:v>
                </c:pt>
                <c:pt idx="67">
                  <c:v>665</c:v>
                </c:pt>
                <c:pt idx="68">
                  <c:v>667</c:v>
                </c:pt>
                <c:pt idx="69">
                  <c:v>671</c:v>
                </c:pt>
                <c:pt idx="70">
                  <c:v>671</c:v>
                </c:pt>
                <c:pt idx="71">
                  <c:v>684</c:v>
                </c:pt>
                <c:pt idx="72">
                  <c:v>691</c:v>
                </c:pt>
                <c:pt idx="73">
                  <c:v>718</c:v>
                </c:pt>
                <c:pt idx="74">
                  <c:v>725</c:v>
                </c:pt>
                <c:pt idx="75">
                  <c:v>734</c:v>
                </c:pt>
                <c:pt idx="76">
                  <c:v>731</c:v>
                </c:pt>
                <c:pt idx="77">
                  <c:v>726</c:v>
                </c:pt>
                <c:pt idx="78">
                  <c:v>731</c:v>
                </c:pt>
                <c:pt idx="79">
                  <c:v>751</c:v>
                </c:pt>
                <c:pt idx="80">
                  <c:v>783</c:v>
                </c:pt>
                <c:pt idx="81">
                  <c:v>814</c:v>
                </c:pt>
                <c:pt idx="82">
                  <c:v>812</c:v>
                </c:pt>
                <c:pt idx="83">
                  <c:v>813</c:v>
                </c:pt>
                <c:pt idx="84">
                  <c:v>799</c:v>
                </c:pt>
                <c:pt idx="85">
                  <c:v>813</c:v>
                </c:pt>
                <c:pt idx="86">
                  <c:v>844</c:v>
                </c:pt>
                <c:pt idx="87">
                  <c:v>876</c:v>
                </c:pt>
                <c:pt idx="88">
                  <c:v>876</c:v>
                </c:pt>
                <c:pt idx="89">
                  <c:v>891</c:v>
                </c:pt>
                <c:pt idx="90">
                  <c:v>896</c:v>
                </c:pt>
                <c:pt idx="91">
                  <c:v>898</c:v>
                </c:pt>
                <c:pt idx="92">
                  <c:v>902</c:v>
                </c:pt>
                <c:pt idx="93">
                  <c:v>974</c:v>
                </c:pt>
                <c:pt idx="94">
                  <c:v>1025</c:v>
                </c:pt>
                <c:pt idx="95">
                  <c:v>1082</c:v>
                </c:pt>
                <c:pt idx="96">
                  <c:v>1125</c:v>
                </c:pt>
                <c:pt idx="97">
                  <c:v>1119</c:v>
                </c:pt>
                <c:pt idx="98">
                  <c:v>1149</c:v>
                </c:pt>
                <c:pt idx="99">
                  <c:v>1152</c:v>
                </c:pt>
                <c:pt idx="100">
                  <c:v>1148</c:v>
                </c:pt>
                <c:pt idx="101">
                  <c:v>1191</c:v>
                </c:pt>
                <c:pt idx="102">
                  <c:v>1214</c:v>
                </c:pt>
                <c:pt idx="103">
                  <c:v>1230</c:v>
                </c:pt>
                <c:pt idx="104">
                  <c:v>1218</c:v>
                </c:pt>
                <c:pt idx="105">
                  <c:v>1210</c:v>
                </c:pt>
                <c:pt idx="106">
                  <c:v>1216</c:v>
                </c:pt>
                <c:pt idx="107">
                  <c:v>1212</c:v>
                </c:pt>
                <c:pt idx="108">
                  <c:v>1262</c:v>
                </c:pt>
                <c:pt idx="109">
                  <c:v>1255</c:v>
                </c:pt>
                <c:pt idx="110">
                  <c:v>1274</c:v>
                </c:pt>
                <c:pt idx="111">
                  <c:v>1244</c:v>
                </c:pt>
                <c:pt idx="112">
                  <c:v>1232</c:v>
                </c:pt>
                <c:pt idx="113">
                  <c:v>1234</c:v>
                </c:pt>
                <c:pt idx="114">
                  <c:v>1244</c:v>
                </c:pt>
                <c:pt idx="115">
                  <c:v>1254</c:v>
                </c:pt>
                <c:pt idx="116">
                  <c:v>1254</c:v>
                </c:pt>
                <c:pt idx="117">
                  <c:v>1222</c:v>
                </c:pt>
                <c:pt idx="118">
                  <c:v>1201</c:v>
                </c:pt>
                <c:pt idx="119">
                  <c:v>1172</c:v>
                </c:pt>
                <c:pt idx="120">
                  <c:v>1136</c:v>
                </c:pt>
                <c:pt idx="121">
                  <c:v>1148</c:v>
                </c:pt>
                <c:pt idx="122">
                  <c:v>1178</c:v>
                </c:pt>
                <c:pt idx="123">
                  <c:v>1152</c:v>
                </c:pt>
                <c:pt idx="124">
                  <c:v>1121</c:v>
                </c:pt>
                <c:pt idx="125">
                  <c:v>1063</c:v>
                </c:pt>
                <c:pt idx="126">
                  <c:v>1021</c:v>
                </c:pt>
                <c:pt idx="127">
                  <c:v>995</c:v>
                </c:pt>
                <c:pt idx="128">
                  <c:v>974</c:v>
                </c:pt>
                <c:pt idx="129">
                  <c:v>988</c:v>
                </c:pt>
                <c:pt idx="130">
                  <c:v>959</c:v>
                </c:pt>
                <c:pt idx="131">
                  <c:v>919</c:v>
                </c:pt>
                <c:pt idx="132">
                  <c:v>883</c:v>
                </c:pt>
                <c:pt idx="133">
                  <c:v>841</c:v>
                </c:pt>
                <c:pt idx="134">
                  <c:v>833</c:v>
                </c:pt>
                <c:pt idx="135">
                  <c:v>812</c:v>
                </c:pt>
                <c:pt idx="136">
                  <c:v>808</c:v>
                </c:pt>
                <c:pt idx="137">
                  <c:v>786</c:v>
                </c:pt>
                <c:pt idx="138">
                  <c:v>733</c:v>
                </c:pt>
                <c:pt idx="139">
                  <c:v>704</c:v>
                </c:pt>
                <c:pt idx="140">
                  <c:v>679</c:v>
                </c:pt>
                <c:pt idx="141">
                  <c:v>662</c:v>
                </c:pt>
                <c:pt idx="142">
                  <c:v>618</c:v>
                </c:pt>
                <c:pt idx="143">
                  <c:v>601</c:v>
                </c:pt>
                <c:pt idx="144">
                  <c:v>575</c:v>
                </c:pt>
                <c:pt idx="145">
                  <c:v>553</c:v>
                </c:pt>
                <c:pt idx="146">
                  <c:v>535</c:v>
                </c:pt>
                <c:pt idx="147">
                  <c:v>512</c:v>
                </c:pt>
                <c:pt idx="148">
                  <c:v>502</c:v>
                </c:pt>
                <c:pt idx="149">
                  <c:v>484</c:v>
                </c:pt>
                <c:pt idx="150">
                  <c:v>475</c:v>
                </c:pt>
                <c:pt idx="151">
                  <c:v>451</c:v>
                </c:pt>
                <c:pt idx="152">
                  <c:v>421</c:v>
                </c:pt>
                <c:pt idx="153">
                  <c:v>413</c:v>
                </c:pt>
                <c:pt idx="154">
                  <c:v>409</c:v>
                </c:pt>
                <c:pt idx="155">
                  <c:v>396</c:v>
                </c:pt>
                <c:pt idx="156">
                  <c:v>382</c:v>
                </c:pt>
                <c:pt idx="157">
                  <c:v>392</c:v>
                </c:pt>
                <c:pt idx="158">
                  <c:v>368</c:v>
                </c:pt>
                <c:pt idx="159">
                  <c:v>365</c:v>
                </c:pt>
                <c:pt idx="160">
                  <c:v>362</c:v>
                </c:pt>
                <c:pt idx="161">
                  <c:v>337</c:v>
                </c:pt>
                <c:pt idx="162">
                  <c:v>326</c:v>
                </c:pt>
                <c:pt idx="163">
                  <c:v>310</c:v>
                </c:pt>
                <c:pt idx="164">
                  <c:v>319</c:v>
                </c:pt>
                <c:pt idx="165">
                  <c:v>309</c:v>
                </c:pt>
                <c:pt idx="166">
                  <c:v>292</c:v>
                </c:pt>
                <c:pt idx="167">
                  <c:v>283</c:v>
                </c:pt>
                <c:pt idx="168">
                  <c:v>259</c:v>
                </c:pt>
                <c:pt idx="169">
                  <c:v>240</c:v>
                </c:pt>
                <c:pt idx="170">
                  <c:v>239</c:v>
                </c:pt>
                <c:pt idx="171">
                  <c:v>237</c:v>
                </c:pt>
                <c:pt idx="172">
                  <c:v>226</c:v>
                </c:pt>
                <c:pt idx="173">
                  <c:v>206</c:v>
                </c:pt>
                <c:pt idx="174">
                  <c:v>185</c:v>
                </c:pt>
                <c:pt idx="175">
                  <c:v>175</c:v>
                </c:pt>
                <c:pt idx="176">
                  <c:v>166</c:v>
                </c:pt>
                <c:pt idx="177">
                  <c:v>162</c:v>
                </c:pt>
                <c:pt idx="178">
                  <c:v>171</c:v>
                </c:pt>
                <c:pt idx="179">
                  <c:v>162</c:v>
                </c:pt>
                <c:pt idx="180">
                  <c:v>155</c:v>
                </c:pt>
                <c:pt idx="181">
                  <c:v>151</c:v>
                </c:pt>
                <c:pt idx="182">
                  <c:v>154</c:v>
                </c:pt>
                <c:pt idx="183">
                  <c:v>145</c:v>
                </c:pt>
                <c:pt idx="184">
                  <c:v>143</c:v>
                </c:pt>
                <c:pt idx="185">
                  <c:v>140</c:v>
                </c:pt>
                <c:pt idx="186">
                  <c:v>137</c:v>
                </c:pt>
                <c:pt idx="187">
                  <c:v>129</c:v>
                </c:pt>
                <c:pt idx="188">
                  <c:v>128</c:v>
                </c:pt>
                <c:pt idx="189">
                  <c:v>128</c:v>
                </c:pt>
                <c:pt idx="190">
                  <c:v>131</c:v>
                </c:pt>
                <c:pt idx="191">
                  <c:v>129</c:v>
                </c:pt>
                <c:pt idx="192">
                  <c:v>140</c:v>
                </c:pt>
                <c:pt idx="193">
                  <c:v>139</c:v>
                </c:pt>
                <c:pt idx="194">
                  <c:v>137</c:v>
                </c:pt>
                <c:pt idx="195">
                  <c:v>140</c:v>
                </c:pt>
                <c:pt idx="196">
                  <c:v>144</c:v>
                </c:pt>
                <c:pt idx="197">
                  <c:v>143</c:v>
                </c:pt>
                <c:pt idx="198">
                  <c:v>149</c:v>
                </c:pt>
                <c:pt idx="199">
                  <c:v>154</c:v>
                </c:pt>
                <c:pt idx="200">
                  <c:v>156</c:v>
                </c:pt>
                <c:pt idx="201">
                  <c:v>165</c:v>
                </c:pt>
                <c:pt idx="202">
                  <c:v>158</c:v>
                </c:pt>
                <c:pt idx="203">
                  <c:v>172</c:v>
                </c:pt>
                <c:pt idx="204">
                  <c:v>182</c:v>
                </c:pt>
                <c:pt idx="205">
                  <c:v>192</c:v>
                </c:pt>
                <c:pt idx="206">
                  <c:v>216</c:v>
                </c:pt>
                <c:pt idx="207">
                  <c:v>234</c:v>
                </c:pt>
                <c:pt idx="208">
                  <c:v>263</c:v>
                </c:pt>
                <c:pt idx="209">
                  <c:v>267</c:v>
                </c:pt>
                <c:pt idx="210">
                  <c:v>268</c:v>
                </c:pt>
                <c:pt idx="211">
                  <c:v>275</c:v>
                </c:pt>
                <c:pt idx="212">
                  <c:v>295</c:v>
                </c:pt>
                <c:pt idx="213">
                  <c:v>320</c:v>
                </c:pt>
                <c:pt idx="214">
                  <c:v>338</c:v>
                </c:pt>
                <c:pt idx="215">
                  <c:v>351</c:v>
                </c:pt>
                <c:pt idx="216">
                  <c:v>362</c:v>
                </c:pt>
                <c:pt idx="217">
                  <c:v>375</c:v>
                </c:pt>
                <c:pt idx="218">
                  <c:v>394</c:v>
                </c:pt>
                <c:pt idx="219">
                  <c:v>418</c:v>
                </c:pt>
                <c:pt idx="220">
                  <c:v>442</c:v>
                </c:pt>
                <c:pt idx="221">
                  <c:v>448</c:v>
                </c:pt>
                <c:pt idx="222">
                  <c:v>459</c:v>
                </c:pt>
                <c:pt idx="223">
                  <c:v>473</c:v>
                </c:pt>
                <c:pt idx="224">
                  <c:v>499</c:v>
                </c:pt>
                <c:pt idx="225">
                  <c:v>531</c:v>
                </c:pt>
                <c:pt idx="226">
                  <c:v>538</c:v>
                </c:pt>
                <c:pt idx="227">
                  <c:v>583</c:v>
                </c:pt>
                <c:pt idx="228">
                  <c:v>607</c:v>
                </c:pt>
                <c:pt idx="229">
                  <c:v>621</c:v>
                </c:pt>
                <c:pt idx="230">
                  <c:v>641</c:v>
                </c:pt>
                <c:pt idx="231">
                  <c:v>663</c:v>
                </c:pt>
                <c:pt idx="232">
                  <c:v>677</c:v>
                </c:pt>
                <c:pt idx="233">
                  <c:v>704</c:v>
                </c:pt>
                <c:pt idx="234">
                  <c:v>729</c:v>
                </c:pt>
                <c:pt idx="235">
                  <c:v>740</c:v>
                </c:pt>
                <c:pt idx="236">
                  <c:v>751</c:v>
                </c:pt>
                <c:pt idx="237">
                  <c:v>752</c:v>
                </c:pt>
                <c:pt idx="238">
                  <c:v>778</c:v>
                </c:pt>
                <c:pt idx="239">
                  <c:v>798</c:v>
                </c:pt>
                <c:pt idx="240">
                  <c:v>806</c:v>
                </c:pt>
                <c:pt idx="241">
                  <c:v>831</c:v>
                </c:pt>
                <c:pt idx="242">
                  <c:v>824</c:v>
                </c:pt>
                <c:pt idx="243">
                  <c:v>836</c:v>
                </c:pt>
                <c:pt idx="244">
                  <c:v>849</c:v>
                </c:pt>
                <c:pt idx="245">
                  <c:v>842</c:v>
                </c:pt>
                <c:pt idx="246">
                  <c:v>848</c:v>
                </c:pt>
                <c:pt idx="247">
                  <c:v>845</c:v>
                </c:pt>
                <c:pt idx="248">
                  <c:v>855</c:v>
                </c:pt>
                <c:pt idx="249">
                  <c:v>850</c:v>
                </c:pt>
                <c:pt idx="250">
                  <c:v>823</c:v>
                </c:pt>
                <c:pt idx="251">
                  <c:v>809</c:v>
                </c:pt>
                <c:pt idx="252">
                  <c:v>793</c:v>
                </c:pt>
                <c:pt idx="253">
                  <c:v>801</c:v>
                </c:pt>
                <c:pt idx="254">
                  <c:v>786</c:v>
                </c:pt>
                <c:pt idx="255">
                  <c:v>792</c:v>
                </c:pt>
                <c:pt idx="256">
                  <c:v>772</c:v>
                </c:pt>
                <c:pt idx="257">
                  <c:v>732</c:v>
                </c:pt>
                <c:pt idx="258">
                  <c:v>697</c:v>
                </c:pt>
                <c:pt idx="259">
                  <c:v>696</c:v>
                </c:pt>
                <c:pt idx="260">
                  <c:v>666</c:v>
                </c:pt>
                <c:pt idx="261">
                  <c:v>657</c:v>
                </c:pt>
                <c:pt idx="262">
                  <c:v>660</c:v>
                </c:pt>
                <c:pt idx="263">
                  <c:v>646</c:v>
                </c:pt>
                <c:pt idx="264">
                  <c:v>604</c:v>
                </c:pt>
                <c:pt idx="265">
                  <c:v>574</c:v>
                </c:pt>
                <c:pt idx="266">
                  <c:v>543</c:v>
                </c:pt>
                <c:pt idx="267">
                  <c:v>531</c:v>
                </c:pt>
                <c:pt idx="268">
                  <c:v>534</c:v>
                </c:pt>
                <c:pt idx="269">
                  <c:v>543</c:v>
                </c:pt>
                <c:pt idx="270">
                  <c:v>526</c:v>
                </c:pt>
                <c:pt idx="271">
                  <c:v>507</c:v>
                </c:pt>
                <c:pt idx="272">
                  <c:v>482</c:v>
                </c:pt>
                <c:pt idx="273">
                  <c:v>463</c:v>
                </c:pt>
                <c:pt idx="274">
                  <c:v>450</c:v>
                </c:pt>
                <c:pt idx="275">
                  <c:v>424</c:v>
                </c:pt>
                <c:pt idx="276">
                  <c:v>436</c:v>
                </c:pt>
                <c:pt idx="277">
                  <c:v>409</c:v>
                </c:pt>
                <c:pt idx="278">
                  <c:v>389</c:v>
                </c:pt>
                <c:pt idx="279">
                  <c:v>370</c:v>
                </c:pt>
                <c:pt idx="280">
                  <c:v>365</c:v>
                </c:pt>
                <c:pt idx="281">
                  <c:v>348</c:v>
                </c:pt>
                <c:pt idx="282">
                  <c:v>335</c:v>
                </c:pt>
                <c:pt idx="283">
                  <c:v>345</c:v>
                </c:pt>
                <c:pt idx="284">
                  <c:v>340</c:v>
                </c:pt>
                <c:pt idx="285">
                  <c:v>314</c:v>
                </c:pt>
                <c:pt idx="286">
                  <c:v>291</c:v>
                </c:pt>
                <c:pt idx="287">
                  <c:v>259</c:v>
                </c:pt>
                <c:pt idx="288">
                  <c:v>250</c:v>
                </c:pt>
                <c:pt idx="289">
                  <c:v>246</c:v>
                </c:pt>
                <c:pt idx="290">
                  <c:v>254</c:v>
                </c:pt>
                <c:pt idx="291">
                  <c:v>255</c:v>
                </c:pt>
                <c:pt idx="292">
                  <c:v>263</c:v>
                </c:pt>
                <c:pt idx="293">
                  <c:v>266</c:v>
                </c:pt>
                <c:pt idx="294">
                  <c:v>264</c:v>
                </c:pt>
                <c:pt idx="295">
                  <c:v>268</c:v>
                </c:pt>
                <c:pt idx="296">
                  <c:v>267</c:v>
                </c:pt>
                <c:pt idx="297">
                  <c:v>290</c:v>
                </c:pt>
                <c:pt idx="298">
                  <c:v>284</c:v>
                </c:pt>
                <c:pt idx="299">
                  <c:v>280</c:v>
                </c:pt>
                <c:pt idx="300">
                  <c:v>286</c:v>
                </c:pt>
                <c:pt idx="301">
                  <c:v>285</c:v>
                </c:pt>
                <c:pt idx="302">
                  <c:v>285</c:v>
                </c:pt>
                <c:pt idx="303">
                  <c:v>288</c:v>
                </c:pt>
                <c:pt idx="304">
                  <c:v>300</c:v>
                </c:pt>
                <c:pt idx="305">
                  <c:v>305</c:v>
                </c:pt>
                <c:pt idx="306">
                  <c:v>305</c:v>
                </c:pt>
                <c:pt idx="307">
                  <c:v>302</c:v>
                </c:pt>
                <c:pt idx="308">
                  <c:v>311</c:v>
                </c:pt>
                <c:pt idx="309">
                  <c:v>324</c:v>
                </c:pt>
                <c:pt idx="310">
                  <c:v>320</c:v>
                </c:pt>
                <c:pt idx="311">
                  <c:v>333</c:v>
                </c:pt>
                <c:pt idx="312">
                  <c:v>346</c:v>
                </c:pt>
                <c:pt idx="313">
                  <c:v>320</c:v>
                </c:pt>
                <c:pt idx="314">
                  <c:v>321</c:v>
                </c:pt>
                <c:pt idx="315">
                  <c:v>308</c:v>
                </c:pt>
                <c:pt idx="316">
                  <c:v>320</c:v>
                </c:pt>
                <c:pt idx="317">
                  <c:v>326</c:v>
                </c:pt>
                <c:pt idx="318">
                  <c:v>338</c:v>
                </c:pt>
                <c:pt idx="319">
                  <c:v>351</c:v>
                </c:pt>
                <c:pt idx="320">
                  <c:v>351</c:v>
                </c:pt>
                <c:pt idx="321">
                  <c:v>345</c:v>
                </c:pt>
                <c:pt idx="322">
                  <c:v>332</c:v>
                </c:pt>
                <c:pt idx="323">
                  <c:v>350</c:v>
                </c:pt>
                <c:pt idx="324">
                  <c:v>339</c:v>
                </c:pt>
                <c:pt idx="325">
                  <c:v>352</c:v>
                </c:pt>
                <c:pt idx="326">
                  <c:v>340</c:v>
                </c:pt>
                <c:pt idx="327">
                  <c:v>343</c:v>
                </c:pt>
                <c:pt idx="328">
                  <c:v>335</c:v>
                </c:pt>
                <c:pt idx="329">
                  <c:v>328</c:v>
                </c:pt>
                <c:pt idx="330">
                  <c:v>322</c:v>
                </c:pt>
                <c:pt idx="331">
                  <c:v>314</c:v>
                </c:pt>
                <c:pt idx="332">
                  <c:v>321</c:v>
                </c:pt>
                <c:pt idx="333">
                  <c:v>308</c:v>
                </c:pt>
                <c:pt idx="334">
                  <c:v>308</c:v>
                </c:pt>
                <c:pt idx="335">
                  <c:v>307</c:v>
                </c:pt>
                <c:pt idx="336">
                  <c:v>311</c:v>
                </c:pt>
                <c:pt idx="337">
                  <c:v>300</c:v>
                </c:pt>
                <c:pt idx="338">
                  <c:v>304</c:v>
                </c:pt>
                <c:pt idx="339">
                  <c:v>317</c:v>
                </c:pt>
                <c:pt idx="340">
                  <c:v>327</c:v>
                </c:pt>
                <c:pt idx="341">
                  <c:v>320</c:v>
                </c:pt>
                <c:pt idx="342">
                  <c:v>339</c:v>
                </c:pt>
                <c:pt idx="343">
                  <c:v>346</c:v>
                </c:pt>
                <c:pt idx="344">
                  <c:v>356</c:v>
                </c:pt>
                <c:pt idx="345">
                  <c:v>387</c:v>
                </c:pt>
                <c:pt idx="346">
                  <c:v>398</c:v>
                </c:pt>
                <c:pt idx="347">
                  <c:v>426</c:v>
                </c:pt>
                <c:pt idx="348">
                  <c:v>449</c:v>
                </c:pt>
                <c:pt idx="349">
                  <c:v>460</c:v>
                </c:pt>
                <c:pt idx="350">
                  <c:v>485</c:v>
                </c:pt>
                <c:pt idx="351">
                  <c:v>494</c:v>
                </c:pt>
                <c:pt idx="352">
                  <c:v>514</c:v>
                </c:pt>
                <c:pt idx="353">
                  <c:v>528</c:v>
                </c:pt>
                <c:pt idx="354">
                  <c:v>538</c:v>
                </c:pt>
                <c:pt idx="355">
                  <c:v>561</c:v>
                </c:pt>
                <c:pt idx="356">
                  <c:v>568</c:v>
                </c:pt>
                <c:pt idx="357">
                  <c:v>591</c:v>
                </c:pt>
                <c:pt idx="358">
                  <c:v>597</c:v>
                </c:pt>
                <c:pt idx="359">
                  <c:v>633</c:v>
                </c:pt>
                <c:pt idx="360">
                  <c:v>657</c:v>
                </c:pt>
                <c:pt idx="361">
                  <c:v>685</c:v>
                </c:pt>
                <c:pt idx="362">
                  <c:v>703</c:v>
                </c:pt>
                <c:pt idx="363">
                  <c:v>742</c:v>
                </c:pt>
                <c:pt idx="364">
                  <c:v>749</c:v>
                </c:pt>
                <c:pt idx="365">
                  <c:v>768</c:v>
                </c:pt>
                <c:pt idx="366">
                  <c:v>811</c:v>
                </c:pt>
                <c:pt idx="367">
                  <c:v>872</c:v>
                </c:pt>
                <c:pt idx="368">
                  <c:v>893</c:v>
                </c:pt>
                <c:pt idx="369">
                  <c:v>913</c:v>
                </c:pt>
                <c:pt idx="370">
                  <c:v>944</c:v>
                </c:pt>
                <c:pt idx="371">
                  <c:v>1003</c:v>
                </c:pt>
                <c:pt idx="372">
                  <c:v>1050</c:v>
                </c:pt>
                <c:pt idx="373">
                  <c:v>1123</c:v>
                </c:pt>
                <c:pt idx="374">
                  <c:v>1160</c:v>
                </c:pt>
                <c:pt idx="375">
                  <c:v>1223</c:v>
                </c:pt>
                <c:pt idx="376">
                  <c:v>1276</c:v>
                </c:pt>
                <c:pt idx="377">
                  <c:v>1300</c:v>
                </c:pt>
                <c:pt idx="378">
                  <c:v>1307</c:v>
                </c:pt>
                <c:pt idx="379">
                  <c:v>1331</c:v>
                </c:pt>
                <c:pt idx="380">
                  <c:v>1348</c:v>
                </c:pt>
                <c:pt idx="381">
                  <c:v>1392</c:v>
                </c:pt>
                <c:pt idx="382">
                  <c:v>1389</c:v>
                </c:pt>
                <c:pt idx="383">
                  <c:v>1386</c:v>
                </c:pt>
                <c:pt idx="384">
                  <c:v>1403</c:v>
                </c:pt>
                <c:pt idx="385">
                  <c:v>1417</c:v>
                </c:pt>
                <c:pt idx="386">
                  <c:v>1413</c:v>
                </c:pt>
                <c:pt idx="387">
                  <c:v>1426</c:v>
                </c:pt>
                <c:pt idx="388">
                  <c:v>1461</c:v>
                </c:pt>
                <c:pt idx="389">
                  <c:v>1464</c:v>
                </c:pt>
                <c:pt idx="390">
                  <c:v>1460</c:v>
                </c:pt>
                <c:pt idx="391">
                  <c:v>1450</c:v>
                </c:pt>
                <c:pt idx="392">
                  <c:v>1456</c:v>
                </c:pt>
                <c:pt idx="393">
                  <c:v>1476</c:v>
                </c:pt>
                <c:pt idx="394">
                  <c:v>1470</c:v>
                </c:pt>
                <c:pt idx="395">
                  <c:v>1496</c:v>
                </c:pt>
                <c:pt idx="396">
                  <c:v>1480</c:v>
                </c:pt>
                <c:pt idx="397">
                  <c:v>1464</c:v>
                </c:pt>
                <c:pt idx="398">
                  <c:v>1467</c:v>
                </c:pt>
                <c:pt idx="399">
                  <c:v>1425</c:v>
                </c:pt>
                <c:pt idx="400">
                  <c:v>1414</c:v>
                </c:pt>
                <c:pt idx="401">
                  <c:v>1396</c:v>
                </c:pt>
                <c:pt idx="402">
                  <c:v>1412</c:v>
                </c:pt>
                <c:pt idx="403">
                  <c:v>1385</c:v>
                </c:pt>
                <c:pt idx="404">
                  <c:v>1369</c:v>
                </c:pt>
                <c:pt idx="405">
                  <c:v>1356</c:v>
                </c:pt>
                <c:pt idx="406">
                  <c:v>1323</c:v>
                </c:pt>
                <c:pt idx="407">
                  <c:v>1308</c:v>
                </c:pt>
                <c:pt idx="408">
                  <c:v>1294</c:v>
                </c:pt>
                <c:pt idx="409">
                  <c:v>1314</c:v>
                </c:pt>
                <c:pt idx="410">
                  <c:v>1320</c:v>
                </c:pt>
                <c:pt idx="411">
                  <c:v>1291</c:v>
                </c:pt>
                <c:pt idx="412">
                  <c:v>1239</c:v>
                </c:pt>
                <c:pt idx="413">
                  <c:v>1200</c:v>
                </c:pt>
                <c:pt idx="414">
                  <c:v>1189</c:v>
                </c:pt>
                <c:pt idx="415">
                  <c:v>1179</c:v>
                </c:pt>
                <c:pt idx="416">
                  <c:v>1162</c:v>
                </c:pt>
                <c:pt idx="417">
                  <c:v>1169</c:v>
                </c:pt>
                <c:pt idx="418">
                  <c:v>1134</c:v>
                </c:pt>
                <c:pt idx="419">
                  <c:v>1130</c:v>
                </c:pt>
                <c:pt idx="420">
                  <c:v>1112</c:v>
                </c:pt>
                <c:pt idx="421">
                  <c:v>1046</c:v>
                </c:pt>
                <c:pt idx="422">
                  <c:v>1048</c:v>
                </c:pt>
                <c:pt idx="423">
                  <c:v>1049</c:v>
                </c:pt>
                <c:pt idx="424">
                  <c:v>1039</c:v>
                </c:pt>
                <c:pt idx="425">
                  <c:v>1006</c:v>
                </c:pt>
                <c:pt idx="426">
                  <c:v>967</c:v>
                </c:pt>
                <c:pt idx="427">
                  <c:v>967</c:v>
                </c:pt>
                <c:pt idx="428">
                  <c:v>911</c:v>
                </c:pt>
                <c:pt idx="429">
                  <c:v>886</c:v>
                </c:pt>
                <c:pt idx="430">
                  <c:v>922</c:v>
                </c:pt>
                <c:pt idx="431">
                  <c:v>896</c:v>
                </c:pt>
                <c:pt idx="432">
                  <c:v>894</c:v>
                </c:pt>
                <c:pt idx="433">
                  <c:v>869</c:v>
                </c:pt>
                <c:pt idx="434">
                  <c:v>868</c:v>
                </c:pt>
                <c:pt idx="435">
                  <c:v>828</c:v>
                </c:pt>
                <c:pt idx="436">
                  <c:v>829</c:v>
                </c:pt>
                <c:pt idx="437">
                  <c:v>860</c:v>
                </c:pt>
                <c:pt idx="438">
                  <c:v>882</c:v>
                </c:pt>
                <c:pt idx="439">
                  <c:v>880</c:v>
                </c:pt>
                <c:pt idx="440">
                  <c:v>874</c:v>
                </c:pt>
                <c:pt idx="441">
                  <c:v>858</c:v>
                </c:pt>
                <c:pt idx="442">
                  <c:v>852</c:v>
                </c:pt>
                <c:pt idx="443">
                  <c:v>878</c:v>
                </c:pt>
                <c:pt idx="444">
                  <c:v>922</c:v>
                </c:pt>
                <c:pt idx="445">
                  <c:v>946</c:v>
                </c:pt>
                <c:pt idx="446">
                  <c:v>927</c:v>
                </c:pt>
                <c:pt idx="447">
                  <c:v>920</c:v>
                </c:pt>
                <c:pt idx="448">
                  <c:v>903</c:v>
                </c:pt>
                <c:pt idx="449">
                  <c:v>902</c:v>
                </c:pt>
                <c:pt idx="450">
                  <c:v>928</c:v>
                </c:pt>
                <c:pt idx="451">
                  <c:v>959</c:v>
                </c:pt>
                <c:pt idx="452">
                  <c:v>982</c:v>
                </c:pt>
                <c:pt idx="453">
                  <c:v>990</c:v>
                </c:pt>
                <c:pt idx="454">
                  <c:v>991</c:v>
                </c:pt>
                <c:pt idx="455">
                  <c:v>971</c:v>
                </c:pt>
                <c:pt idx="456">
                  <c:v>973</c:v>
                </c:pt>
                <c:pt idx="457">
                  <c:v>977</c:v>
                </c:pt>
                <c:pt idx="458">
                  <c:v>1013</c:v>
                </c:pt>
                <c:pt idx="459">
                  <c:v>1009</c:v>
                </c:pt>
                <c:pt idx="460">
                  <c:v>1001</c:v>
                </c:pt>
                <c:pt idx="461">
                  <c:v>994</c:v>
                </c:pt>
                <c:pt idx="462">
                  <c:v>979</c:v>
                </c:pt>
                <c:pt idx="463">
                  <c:v>976</c:v>
                </c:pt>
                <c:pt idx="464">
                  <c:v>987</c:v>
                </c:pt>
                <c:pt idx="465">
                  <c:v>1012</c:v>
                </c:pt>
                <c:pt idx="466">
                  <c:v>967</c:v>
                </c:pt>
                <c:pt idx="467">
                  <c:v>944</c:v>
                </c:pt>
                <c:pt idx="468">
                  <c:v>934</c:v>
                </c:pt>
                <c:pt idx="469">
                  <c:v>951</c:v>
                </c:pt>
                <c:pt idx="470">
                  <c:v>910</c:v>
                </c:pt>
                <c:pt idx="471">
                  <c:v>907</c:v>
                </c:pt>
                <c:pt idx="472">
                  <c:v>898</c:v>
                </c:pt>
                <c:pt idx="473">
                  <c:v>934</c:v>
                </c:pt>
                <c:pt idx="474">
                  <c:v>895</c:v>
                </c:pt>
                <c:pt idx="475">
                  <c:v>883</c:v>
                </c:pt>
                <c:pt idx="476">
                  <c:v>840</c:v>
                </c:pt>
                <c:pt idx="477">
                  <c:v>827</c:v>
                </c:pt>
                <c:pt idx="478">
                  <c:v>817</c:v>
                </c:pt>
                <c:pt idx="479">
                  <c:v>810</c:v>
                </c:pt>
                <c:pt idx="480">
                  <c:v>842</c:v>
                </c:pt>
                <c:pt idx="481">
                  <c:v>862</c:v>
                </c:pt>
                <c:pt idx="482">
                  <c:v>850</c:v>
                </c:pt>
                <c:pt idx="483">
                  <c:v>826</c:v>
                </c:pt>
                <c:pt idx="484">
                  <c:v>812</c:v>
                </c:pt>
                <c:pt idx="485">
                  <c:v>802</c:v>
                </c:pt>
                <c:pt idx="486">
                  <c:v>804</c:v>
                </c:pt>
                <c:pt idx="487">
                  <c:v>775</c:v>
                </c:pt>
                <c:pt idx="488">
                  <c:v>761</c:v>
                </c:pt>
                <c:pt idx="489">
                  <c:v>755</c:v>
                </c:pt>
                <c:pt idx="490">
                  <c:v>745</c:v>
                </c:pt>
                <c:pt idx="491">
                  <c:v>723</c:v>
                </c:pt>
                <c:pt idx="492">
                  <c:v>714</c:v>
                </c:pt>
                <c:pt idx="493">
                  <c:v>727</c:v>
                </c:pt>
                <c:pt idx="494">
                  <c:v>706</c:v>
                </c:pt>
                <c:pt idx="495">
                  <c:v>696</c:v>
                </c:pt>
                <c:pt idx="496">
                  <c:v>683</c:v>
                </c:pt>
                <c:pt idx="497">
                  <c:v>676</c:v>
                </c:pt>
                <c:pt idx="498">
                  <c:v>650</c:v>
                </c:pt>
                <c:pt idx="499">
                  <c:v>632</c:v>
                </c:pt>
                <c:pt idx="500">
                  <c:v>644</c:v>
                </c:pt>
                <c:pt idx="501">
                  <c:v>639</c:v>
                </c:pt>
                <c:pt idx="502">
                  <c:v>632</c:v>
                </c:pt>
                <c:pt idx="503">
                  <c:v>616</c:v>
                </c:pt>
                <c:pt idx="504">
                  <c:v>602</c:v>
                </c:pt>
                <c:pt idx="505">
                  <c:v>604</c:v>
                </c:pt>
                <c:pt idx="506">
                  <c:v>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AB-479D-85BA-0955FDE3E45A}"/>
            </c:ext>
          </c:extLst>
        </c:ser>
        <c:ser>
          <c:idx val="1"/>
          <c:order val="1"/>
          <c:tx>
            <c:v>Ricoverati T.I.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lavoro'!$A$2:$A$816</c:f>
              <c:numCache>
                <c:formatCode>d/m;@</c:formatCode>
                <c:ptCount val="509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  <c:pt idx="486">
                  <c:v>44683</c:v>
                </c:pt>
                <c:pt idx="487">
                  <c:v>44684</c:v>
                </c:pt>
                <c:pt idx="488">
                  <c:v>44685</c:v>
                </c:pt>
                <c:pt idx="489">
                  <c:v>44686</c:v>
                </c:pt>
                <c:pt idx="490">
                  <c:v>44687</c:v>
                </c:pt>
                <c:pt idx="491">
                  <c:v>44688</c:v>
                </c:pt>
                <c:pt idx="492">
                  <c:v>44689</c:v>
                </c:pt>
                <c:pt idx="493">
                  <c:v>44690</c:v>
                </c:pt>
                <c:pt idx="494">
                  <c:v>44691</c:v>
                </c:pt>
                <c:pt idx="495">
                  <c:v>44692</c:v>
                </c:pt>
                <c:pt idx="496">
                  <c:v>44693</c:v>
                </c:pt>
                <c:pt idx="497">
                  <c:v>44694</c:v>
                </c:pt>
                <c:pt idx="498">
                  <c:v>44695</c:v>
                </c:pt>
                <c:pt idx="499">
                  <c:v>44696</c:v>
                </c:pt>
                <c:pt idx="500">
                  <c:v>44697</c:v>
                </c:pt>
                <c:pt idx="501">
                  <c:v>44698</c:v>
                </c:pt>
                <c:pt idx="502">
                  <c:v>44699</c:v>
                </c:pt>
                <c:pt idx="503">
                  <c:v>44700</c:v>
                </c:pt>
                <c:pt idx="504">
                  <c:v>44701</c:v>
                </c:pt>
                <c:pt idx="505">
                  <c:v>44702</c:v>
                </c:pt>
                <c:pt idx="506">
                  <c:v>44703</c:v>
                </c:pt>
              </c:numCache>
            </c:numRef>
          </c:cat>
          <c:val>
            <c:numRef>
              <c:f>'Sicilia foglio di lavoro'!$J$2:$J$816</c:f>
              <c:numCache>
                <c:formatCode>General</c:formatCode>
                <c:ptCount val="509"/>
                <c:pt idx="0">
                  <c:v>176</c:v>
                </c:pt>
                <c:pt idx="1">
                  <c:v>186</c:v>
                </c:pt>
                <c:pt idx="2">
                  <c:v>184</c:v>
                </c:pt>
                <c:pt idx="3">
                  <c:v>186</c:v>
                </c:pt>
                <c:pt idx="4">
                  <c:v>190</c:v>
                </c:pt>
                <c:pt idx="5">
                  <c:v>194</c:v>
                </c:pt>
                <c:pt idx="6">
                  <c:v>196</c:v>
                </c:pt>
                <c:pt idx="7">
                  <c:v>200</c:v>
                </c:pt>
                <c:pt idx="8">
                  <c:v>205</c:v>
                </c:pt>
                <c:pt idx="9">
                  <c:v>208</c:v>
                </c:pt>
                <c:pt idx="10">
                  <c:v>208</c:v>
                </c:pt>
                <c:pt idx="11">
                  <c:v>209</c:v>
                </c:pt>
                <c:pt idx="12">
                  <c:v>208</c:v>
                </c:pt>
                <c:pt idx="13">
                  <c:v>205</c:v>
                </c:pt>
                <c:pt idx="14">
                  <c:v>210</c:v>
                </c:pt>
                <c:pt idx="15">
                  <c:v>212</c:v>
                </c:pt>
                <c:pt idx="16">
                  <c:v>208</c:v>
                </c:pt>
                <c:pt idx="17">
                  <c:v>205</c:v>
                </c:pt>
                <c:pt idx="18">
                  <c:v>211</c:v>
                </c:pt>
                <c:pt idx="19">
                  <c:v>215</c:v>
                </c:pt>
                <c:pt idx="20">
                  <c:v>221</c:v>
                </c:pt>
                <c:pt idx="21">
                  <c:v>222</c:v>
                </c:pt>
                <c:pt idx="22">
                  <c:v>223</c:v>
                </c:pt>
                <c:pt idx="23">
                  <c:v>227</c:v>
                </c:pt>
                <c:pt idx="24">
                  <c:v>227</c:v>
                </c:pt>
                <c:pt idx="25">
                  <c:v>229</c:v>
                </c:pt>
                <c:pt idx="26">
                  <c:v>232</c:v>
                </c:pt>
                <c:pt idx="27">
                  <c:v>215</c:v>
                </c:pt>
                <c:pt idx="28">
                  <c:v>211</c:v>
                </c:pt>
                <c:pt idx="29">
                  <c:v>208</c:v>
                </c:pt>
                <c:pt idx="30">
                  <c:v>204</c:v>
                </c:pt>
                <c:pt idx="31">
                  <c:v>204</c:v>
                </c:pt>
                <c:pt idx="32">
                  <c:v>202</c:v>
                </c:pt>
                <c:pt idx="33">
                  <c:v>193</c:v>
                </c:pt>
                <c:pt idx="34">
                  <c:v>187</c:v>
                </c:pt>
                <c:pt idx="35">
                  <c:v>182</c:v>
                </c:pt>
                <c:pt idx="36">
                  <c:v>177</c:v>
                </c:pt>
                <c:pt idx="37">
                  <c:v>178</c:v>
                </c:pt>
                <c:pt idx="38">
                  <c:v>181</c:v>
                </c:pt>
                <c:pt idx="39">
                  <c:v>176</c:v>
                </c:pt>
                <c:pt idx="40">
                  <c:v>170</c:v>
                </c:pt>
                <c:pt idx="41">
                  <c:v>165</c:v>
                </c:pt>
                <c:pt idx="42">
                  <c:v>169</c:v>
                </c:pt>
                <c:pt idx="43">
                  <c:v>168</c:v>
                </c:pt>
                <c:pt idx="44">
                  <c:v>165</c:v>
                </c:pt>
                <c:pt idx="45">
                  <c:v>165</c:v>
                </c:pt>
                <c:pt idx="46">
                  <c:v>158</c:v>
                </c:pt>
                <c:pt idx="47">
                  <c:v>154</c:v>
                </c:pt>
                <c:pt idx="48">
                  <c:v>145</c:v>
                </c:pt>
                <c:pt idx="49">
                  <c:v>150</c:v>
                </c:pt>
                <c:pt idx="50">
                  <c:v>145</c:v>
                </c:pt>
                <c:pt idx="51">
                  <c:v>143</c:v>
                </c:pt>
                <c:pt idx="52">
                  <c:v>142</c:v>
                </c:pt>
                <c:pt idx="53">
                  <c:v>135</c:v>
                </c:pt>
                <c:pt idx="54">
                  <c:v>130</c:v>
                </c:pt>
                <c:pt idx="55">
                  <c:v>131</c:v>
                </c:pt>
                <c:pt idx="56">
                  <c:v>132</c:v>
                </c:pt>
                <c:pt idx="57">
                  <c:v>134</c:v>
                </c:pt>
                <c:pt idx="58">
                  <c:v>133</c:v>
                </c:pt>
                <c:pt idx="59">
                  <c:v>132</c:v>
                </c:pt>
                <c:pt idx="60">
                  <c:v>123</c:v>
                </c:pt>
                <c:pt idx="61">
                  <c:v>117</c:v>
                </c:pt>
                <c:pt idx="62">
                  <c:v>118</c:v>
                </c:pt>
                <c:pt idx="63">
                  <c:v>120</c:v>
                </c:pt>
                <c:pt idx="64">
                  <c:v>121</c:v>
                </c:pt>
                <c:pt idx="65">
                  <c:v>123</c:v>
                </c:pt>
                <c:pt idx="66">
                  <c:v>120</c:v>
                </c:pt>
                <c:pt idx="67">
                  <c:v>112</c:v>
                </c:pt>
                <c:pt idx="68">
                  <c:v>108</c:v>
                </c:pt>
                <c:pt idx="69">
                  <c:v>100</c:v>
                </c:pt>
                <c:pt idx="70">
                  <c:v>101</c:v>
                </c:pt>
                <c:pt idx="71">
                  <c:v>99</c:v>
                </c:pt>
                <c:pt idx="72">
                  <c:v>100</c:v>
                </c:pt>
                <c:pt idx="73">
                  <c:v>107</c:v>
                </c:pt>
                <c:pt idx="74">
                  <c:v>113</c:v>
                </c:pt>
                <c:pt idx="75">
                  <c:v>116</c:v>
                </c:pt>
                <c:pt idx="76">
                  <c:v>117</c:v>
                </c:pt>
                <c:pt idx="77">
                  <c:v>121</c:v>
                </c:pt>
                <c:pt idx="78">
                  <c:v>122</c:v>
                </c:pt>
                <c:pt idx="79">
                  <c:v>125</c:v>
                </c:pt>
                <c:pt idx="80">
                  <c:v>123</c:v>
                </c:pt>
                <c:pt idx="81">
                  <c:v>121</c:v>
                </c:pt>
                <c:pt idx="82">
                  <c:v>119</c:v>
                </c:pt>
                <c:pt idx="83">
                  <c:v>118</c:v>
                </c:pt>
                <c:pt idx="84">
                  <c:v>121</c:v>
                </c:pt>
                <c:pt idx="85">
                  <c:v>127</c:v>
                </c:pt>
                <c:pt idx="86">
                  <c:v>129</c:v>
                </c:pt>
                <c:pt idx="87">
                  <c:v>133</c:v>
                </c:pt>
                <c:pt idx="88">
                  <c:v>133</c:v>
                </c:pt>
                <c:pt idx="89">
                  <c:v>140</c:v>
                </c:pt>
                <c:pt idx="90">
                  <c:v>143</c:v>
                </c:pt>
                <c:pt idx="91">
                  <c:v>150</c:v>
                </c:pt>
                <c:pt idx="92">
                  <c:v>152</c:v>
                </c:pt>
                <c:pt idx="93">
                  <c:v>153</c:v>
                </c:pt>
                <c:pt idx="94">
                  <c:v>158</c:v>
                </c:pt>
                <c:pt idx="95">
                  <c:v>160</c:v>
                </c:pt>
                <c:pt idx="96">
                  <c:v>157</c:v>
                </c:pt>
                <c:pt idx="97">
                  <c:v>164</c:v>
                </c:pt>
                <c:pt idx="98">
                  <c:v>168</c:v>
                </c:pt>
                <c:pt idx="99">
                  <c:v>164</c:v>
                </c:pt>
                <c:pt idx="100">
                  <c:v>171</c:v>
                </c:pt>
                <c:pt idx="101">
                  <c:v>174</c:v>
                </c:pt>
                <c:pt idx="102">
                  <c:v>176</c:v>
                </c:pt>
                <c:pt idx="103">
                  <c:v>185</c:v>
                </c:pt>
                <c:pt idx="104">
                  <c:v>184</c:v>
                </c:pt>
                <c:pt idx="105">
                  <c:v>189</c:v>
                </c:pt>
                <c:pt idx="106">
                  <c:v>189</c:v>
                </c:pt>
                <c:pt idx="107">
                  <c:v>187</c:v>
                </c:pt>
                <c:pt idx="108">
                  <c:v>176</c:v>
                </c:pt>
                <c:pt idx="109">
                  <c:v>180</c:v>
                </c:pt>
                <c:pt idx="110">
                  <c:v>182</c:v>
                </c:pt>
                <c:pt idx="111">
                  <c:v>178</c:v>
                </c:pt>
                <c:pt idx="112">
                  <c:v>177</c:v>
                </c:pt>
                <c:pt idx="113">
                  <c:v>179</c:v>
                </c:pt>
                <c:pt idx="114">
                  <c:v>171</c:v>
                </c:pt>
                <c:pt idx="115">
                  <c:v>174</c:v>
                </c:pt>
                <c:pt idx="116">
                  <c:v>168</c:v>
                </c:pt>
                <c:pt idx="117">
                  <c:v>172</c:v>
                </c:pt>
                <c:pt idx="118">
                  <c:v>168</c:v>
                </c:pt>
                <c:pt idx="119">
                  <c:v>165</c:v>
                </c:pt>
                <c:pt idx="120">
                  <c:v>167</c:v>
                </c:pt>
                <c:pt idx="121">
                  <c:v>163</c:v>
                </c:pt>
                <c:pt idx="122">
                  <c:v>160</c:v>
                </c:pt>
                <c:pt idx="123">
                  <c:v>160</c:v>
                </c:pt>
                <c:pt idx="124">
                  <c:v>152</c:v>
                </c:pt>
                <c:pt idx="125">
                  <c:v>149</c:v>
                </c:pt>
                <c:pt idx="126">
                  <c:v>142</c:v>
                </c:pt>
                <c:pt idx="127">
                  <c:v>140</c:v>
                </c:pt>
                <c:pt idx="128">
                  <c:v>136</c:v>
                </c:pt>
                <c:pt idx="129">
                  <c:v>131</c:v>
                </c:pt>
                <c:pt idx="130">
                  <c:v>133</c:v>
                </c:pt>
                <c:pt idx="131">
                  <c:v>125</c:v>
                </c:pt>
                <c:pt idx="132">
                  <c:v>124</c:v>
                </c:pt>
                <c:pt idx="133">
                  <c:v>120</c:v>
                </c:pt>
                <c:pt idx="134">
                  <c:v>114</c:v>
                </c:pt>
                <c:pt idx="135">
                  <c:v>118</c:v>
                </c:pt>
                <c:pt idx="136">
                  <c:v>112</c:v>
                </c:pt>
                <c:pt idx="137">
                  <c:v>108</c:v>
                </c:pt>
                <c:pt idx="138">
                  <c:v>107</c:v>
                </c:pt>
                <c:pt idx="139">
                  <c:v>104</c:v>
                </c:pt>
                <c:pt idx="140">
                  <c:v>99</c:v>
                </c:pt>
                <c:pt idx="141">
                  <c:v>104</c:v>
                </c:pt>
                <c:pt idx="142">
                  <c:v>102</c:v>
                </c:pt>
                <c:pt idx="143">
                  <c:v>98</c:v>
                </c:pt>
                <c:pt idx="144">
                  <c:v>93</c:v>
                </c:pt>
                <c:pt idx="145">
                  <c:v>86</c:v>
                </c:pt>
                <c:pt idx="146">
                  <c:v>81</c:v>
                </c:pt>
                <c:pt idx="147">
                  <c:v>73</c:v>
                </c:pt>
                <c:pt idx="148">
                  <c:v>72</c:v>
                </c:pt>
                <c:pt idx="149">
                  <c:v>65</c:v>
                </c:pt>
                <c:pt idx="150">
                  <c:v>59</c:v>
                </c:pt>
                <c:pt idx="151">
                  <c:v>56</c:v>
                </c:pt>
                <c:pt idx="152">
                  <c:v>47</c:v>
                </c:pt>
                <c:pt idx="153">
                  <c:v>46</c:v>
                </c:pt>
                <c:pt idx="154">
                  <c:v>45</c:v>
                </c:pt>
                <c:pt idx="155">
                  <c:v>45</c:v>
                </c:pt>
                <c:pt idx="156">
                  <c:v>44</c:v>
                </c:pt>
                <c:pt idx="157">
                  <c:v>43</c:v>
                </c:pt>
                <c:pt idx="158">
                  <c:v>42</c:v>
                </c:pt>
                <c:pt idx="159">
                  <c:v>39</c:v>
                </c:pt>
                <c:pt idx="160">
                  <c:v>38</c:v>
                </c:pt>
                <c:pt idx="161">
                  <c:v>38</c:v>
                </c:pt>
                <c:pt idx="162">
                  <c:v>43</c:v>
                </c:pt>
                <c:pt idx="163">
                  <c:v>47</c:v>
                </c:pt>
                <c:pt idx="164">
                  <c:v>39</c:v>
                </c:pt>
                <c:pt idx="165">
                  <c:v>34</c:v>
                </c:pt>
                <c:pt idx="166">
                  <c:v>36</c:v>
                </c:pt>
                <c:pt idx="167">
                  <c:v>35</c:v>
                </c:pt>
                <c:pt idx="168">
                  <c:v>30</c:v>
                </c:pt>
                <c:pt idx="169">
                  <c:v>28</c:v>
                </c:pt>
                <c:pt idx="170">
                  <c:v>26</c:v>
                </c:pt>
                <c:pt idx="171">
                  <c:v>25</c:v>
                </c:pt>
                <c:pt idx="172">
                  <c:v>25</c:v>
                </c:pt>
                <c:pt idx="173">
                  <c:v>25</c:v>
                </c:pt>
                <c:pt idx="174">
                  <c:v>27</c:v>
                </c:pt>
                <c:pt idx="175">
                  <c:v>23</c:v>
                </c:pt>
                <c:pt idx="176">
                  <c:v>20</c:v>
                </c:pt>
                <c:pt idx="177">
                  <c:v>23</c:v>
                </c:pt>
                <c:pt idx="178">
                  <c:v>24</c:v>
                </c:pt>
                <c:pt idx="179">
                  <c:v>24</c:v>
                </c:pt>
                <c:pt idx="180">
                  <c:v>20</c:v>
                </c:pt>
                <c:pt idx="181">
                  <c:v>18</c:v>
                </c:pt>
                <c:pt idx="182">
                  <c:v>19</c:v>
                </c:pt>
                <c:pt idx="183">
                  <c:v>17</c:v>
                </c:pt>
                <c:pt idx="184">
                  <c:v>15</c:v>
                </c:pt>
                <c:pt idx="185">
                  <c:v>17</c:v>
                </c:pt>
                <c:pt idx="186">
                  <c:v>18</c:v>
                </c:pt>
                <c:pt idx="187">
                  <c:v>19</c:v>
                </c:pt>
                <c:pt idx="188">
                  <c:v>20</c:v>
                </c:pt>
                <c:pt idx="189">
                  <c:v>20</c:v>
                </c:pt>
                <c:pt idx="190">
                  <c:v>18</c:v>
                </c:pt>
                <c:pt idx="191">
                  <c:v>17</c:v>
                </c:pt>
                <c:pt idx="192">
                  <c:v>18</c:v>
                </c:pt>
                <c:pt idx="193">
                  <c:v>20</c:v>
                </c:pt>
                <c:pt idx="194">
                  <c:v>20</c:v>
                </c:pt>
                <c:pt idx="195">
                  <c:v>21</c:v>
                </c:pt>
                <c:pt idx="196">
                  <c:v>23</c:v>
                </c:pt>
                <c:pt idx="197">
                  <c:v>23</c:v>
                </c:pt>
                <c:pt idx="198">
                  <c:v>21</c:v>
                </c:pt>
                <c:pt idx="199">
                  <c:v>22</c:v>
                </c:pt>
                <c:pt idx="200">
                  <c:v>21</c:v>
                </c:pt>
                <c:pt idx="201">
                  <c:v>20</c:v>
                </c:pt>
                <c:pt idx="202">
                  <c:v>22</c:v>
                </c:pt>
                <c:pt idx="203">
                  <c:v>21</c:v>
                </c:pt>
                <c:pt idx="204">
                  <c:v>27</c:v>
                </c:pt>
                <c:pt idx="205">
                  <c:v>29</c:v>
                </c:pt>
                <c:pt idx="206">
                  <c:v>28</c:v>
                </c:pt>
                <c:pt idx="207">
                  <c:v>30</c:v>
                </c:pt>
                <c:pt idx="208">
                  <c:v>26</c:v>
                </c:pt>
                <c:pt idx="209">
                  <c:v>29</c:v>
                </c:pt>
                <c:pt idx="210">
                  <c:v>30</c:v>
                </c:pt>
                <c:pt idx="211">
                  <c:v>31</c:v>
                </c:pt>
                <c:pt idx="212">
                  <c:v>33</c:v>
                </c:pt>
                <c:pt idx="213">
                  <c:v>34</c:v>
                </c:pt>
                <c:pt idx="214">
                  <c:v>32</c:v>
                </c:pt>
                <c:pt idx="215">
                  <c:v>36</c:v>
                </c:pt>
                <c:pt idx="216">
                  <c:v>40</c:v>
                </c:pt>
                <c:pt idx="217">
                  <c:v>42</c:v>
                </c:pt>
                <c:pt idx="218">
                  <c:v>47</c:v>
                </c:pt>
                <c:pt idx="219">
                  <c:v>54</c:v>
                </c:pt>
                <c:pt idx="220">
                  <c:v>52</c:v>
                </c:pt>
                <c:pt idx="221">
                  <c:v>50</c:v>
                </c:pt>
                <c:pt idx="222">
                  <c:v>59</c:v>
                </c:pt>
                <c:pt idx="223">
                  <c:v>59</c:v>
                </c:pt>
                <c:pt idx="224">
                  <c:v>65</c:v>
                </c:pt>
                <c:pt idx="225">
                  <c:v>65</c:v>
                </c:pt>
                <c:pt idx="226">
                  <c:v>68</c:v>
                </c:pt>
                <c:pt idx="227">
                  <c:v>71</c:v>
                </c:pt>
                <c:pt idx="228">
                  <c:v>77</c:v>
                </c:pt>
                <c:pt idx="229">
                  <c:v>80</c:v>
                </c:pt>
                <c:pt idx="230">
                  <c:v>83</c:v>
                </c:pt>
                <c:pt idx="231">
                  <c:v>83</c:v>
                </c:pt>
                <c:pt idx="232">
                  <c:v>84</c:v>
                </c:pt>
                <c:pt idx="233">
                  <c:v>84</c:v>
                </c:pt>
                <c:pt idx="234">
                  <c:v>88</c:v>
                </c:pt>
                <c:pt idx="235">
                  <c:v>102</c:v>
                </c:pt>
                <c:pt idx="236">
                  <c:v>102</c:v>
                </c:pt>
                <c:pt idx="237">
                  <c:v>103</c:v>
                </c:pt>
                <c:pt idx="238">
                  <c:v>103</c:v>
                </c:pt>
                <c:pt idx="239">
                  <c:v>104</c:v>
                </c:pt>
                <c:pt idx="240">
                  <c:v>108</c:v>
                </c:pt>
                <c:pt idx="241">
                  <c:v>116</c:v>
                </c:pt>
                <c:pt idx="242">
                  <c:v>117</c:v>
                </c:pt>
                <c:pt idx="243">
                  <c:v>114</c:v>
                </c:pt>
                <c:pt idx="244">
                  <c:v>118</c:v>
                </c:pt>
                <c:pt idx="245">
                  <c:v>115</c:v>
                </c:pt>
                <c:pt idx="246">
                  <c:v>117</c:v>
                </c:pt>
                <c:pt idx="247">
                  <c:v>120</c:v>
                </c:pt>
                <c:pt idx="248">
                  <c:v>120</c:v>
                </c:pt>
                <c:pt idx="249">
                  <c:v>116</c:v>
                </c:pt>
                <c:pt idx="250">
                  <c:v>116</c:v>
                </c:pt>
                <c:pt idx="251">
                  <c:v>117</c:v>
                </c:pt>
                <c:pt idx="252">
                  <c:v>108</c:v>
                </c:pt>
                <c:pt idx="253">
                  <c:v>106</c:v>
                </c:pt>
                <c:pt idx="254">
                  <c:v>106</c:v>
                </c:pt>
                <c:pt idx="255">
                  <c:v>103</c:v>
                </c:pt>
                <c:pt idx="256">
                  <c:v>99</c:v>
                </c:pt>
                <c:pt idx="257">
                  <c:v>98</c:v>
                </c:pt>
                <c:pt idx="258">
                  <c:v>99</c:v>
                </c:pt>
                <c:pt idx="259">
                  <c:v>99</c:v>
                </c:pt>
                <c:pt idx="260">
                  <c:v>100</c:v>
                </c:pt>
                <c:pt idx="261">
                  <c:v>101</c:v>
                </c:pt>
                <c:pt idx="262">
                  <c:v>96</c:v>
                </c:pt>
                <c:pt idx="263">
                  <c:v>90</c:v>
                </c:pt>
                <c:pt idx="264">
                  <c:v>92</c:v>
                </c:pt>
                <c:pt idx="265">
                  <c:v>82</c:v>
                </c:pt>
                <c:pt idx="266">
                  <c:v>80</c:v>
                </c:pt>
                <c:pt idx="267">
                  <c:v>77</c:v>
                </c:pt>
                <c:pt idx="268">
                  <c:v>73</c:v>
                </c:pt>
                <c:pt idx="269">
                  <c:v>72</c:v>
                </c:pt>
                <c:pt idx="270">
                  <c:v>70</c:v>
                </c:pt>
                <c:pt idx="271">
                  <c:v>65</c:v>
                </c:pt>
                <c:pt idx="272">
                  <c:v>63</c:v>
                </c:pt>
                <c:pt idx="273">
                  <c:v>61</c:v>
                </c:pt>
                <c:pt idx="274">
                  <c:v>55</c:v>
                </c:pt>
                <c:pt idx="275">
                  <c:v>50</c:v>
                </c:pt>
                <c:pt idx="276">
                  <c:v>50</c:v>
                </c:pt>
                <c:pt idx="277">
                  <c:v>49</c:v>
                </c:pt>
                <c:pt idx="278">
                  <c:v>49</c:v>
                </c:pt>
                <c:pt idx="279">
                  <c:v>45</c:v>
                </c:pt>
                <c:pt idx="280">
                  <c:v>40</c:v>
                </c:pt>
                <c:pt idx="281">
                  <c:v>42</c:v>
                </c:pt>
                <c:pt idx="282">
                  <c:v>43</c:v>
                </c:pt>
                <c:pt idx="283">
                  <c:v>42</c:v>
                </c:pt>
                <c:pt idx="284">
                  <c:v>39</c:v>
                </c:pt>
                <c:pt idx="285">
                  <c:v>41</c:v>
                </c:pt>
                <c:pt idx="286">
                  <c:v>41</c:v>
                </c:pt>
                <c:pt idx="287">
                  <c:v>43</c:v>
                </c:pt>
                <c:pt idx="288">
                  <c:v>43</c:v>
                </c:pt>
                <c:pt idx="289">
                  <c:v>42</c:v>
                </c:pt>
                <c:pt idx="290">
                  <c:v>43</c:v>
                </c:pt>
                <c:pt idx="291">
                  <c:v>48</c:v>
                </c:pt>
                <c:pt idx="292">
                  <c:v>49</c:v>
                </c:pt>
                <c:pt idx="293">
                  <c:v>48</c:v>
                </c:pt>
                <c:pt idx="294">
                  <c:v>44</c:v>
                </c:pt>
                <c:pt idx="295">
                  <c:v>42</c:v>
                </c:pt>
                <c:pt idx="296">
                  <c:v>42</c:v>
                </c:pt>
                <c:pt idx="297">
                  <c:v>39</c:v>
                </c:pt>
                <c:pt idx="298">
                  <c:v>38</c:v>
                </c:pt>
                <c:pt idx="299">
                  <c:v>38</c:v>
                </c:pt>
                <c:pt idx="300">
                  <c:v>38</c:v>
                </c:pt>
                <c:pt idx="301">
                  <c:v>36</c:v>
                </c:pt>
                <c:pt idx="302">
                  <c:v>33</c:v>
                </c:pt>
                <c:pt idx="303">
                  <c:v>33</c:v>
                </c:pt>
                <c:pt idx="304">
                  <c:v>36</c:v>
                </c:pt>
                <c:pt idx="305">
                  <c:v>40</c:v>
                </c:pt>
                <c:pt idx="306">
                  <c:v>40</c:v>
                </c:pt>
                <c:pt idx="307">
                  <c:v>37</c:v>
                </c:pt>
                <c:pt idx="308">
                  <c:v>39</c:v>
                </c:pt>
                <c:pt idx="309">
                  <c:v>43</c:v>
                </c:pt>
                <c:pt idx="310">
                  <c:v>42</c:v>
                </c:pt>
                <c:pt idx="311">
                  <c:v>46</c:v>
                </c:pt>
                <c:pt idx="312">
                  <c:v>48</c:v>
                </c:pt>
                <c:pt idx="313">
                  <c:v>50</c:v>
                </c:pt>
                <c:pt idx="314">
                  <c:v>47</c:v>
                </c:pt>
                <c:pt idx="315">
                  <c:v>50</c:v>
                </c:pt>
                <c:pt idx="316">
                  <c:v>50</c:v>
                </c:pt>
                <c:pt idx="317">
                  <c:v>50</c:v>
                </c:pt>
                <c:pt idx="318">
                  <c:v>46</c:v>
                </c:pt>
                <c:pt idx="319">
                  <c:v>47</c:v>
                </c:pt>
                <c:pt idx="320">
                  <c:v>43</c:v>
                </c:pt>
                <c:pt idx="321">
                  <c:v>43</c:v>
                </c:pt>
                <c:pt idx="322">
                  <c:v>38</c:v>
                </c:pt>
                <c:pt idx="323">
                  <c:v>36</c:v>
                </c:pt>
                <c:pt idx="324">
                  <c:v>40</c:v>
                </c:pt>
                <c:pt idx="325">
                  <c:v>41</c:v>
                </c:pt>
                <c:pt idx="326">
                  <c:v>42</c:v>
                </c:pt>
                <c:pt idx="327">
                  <c:v>41</c:v>
                </c:pt>
                <c:pt idx="328">
                  <c:v>41</c:v>
                </c:pt>
                <c:pt idx="329">
                  <c:v>43</c:v>
                </c:pt>
                <c:pt idx="330">
                  <c:v>45</c:v>
                </c:pt>
                <c:pt idx="331">
                  <c:v>45</c:v>
                </c:pt>
                <c:pt idx="332">
                  <c:v>44</c:v>
                </c:pt>
                <c:pt idx="333">
                  <c:v>43</c:v>
                </c:pt>
                <c:pt idx="334">
                  <c:v>43</c:v>
                </c:pt>
                <c:pt idx="335">
                  <c:v>44</c:v>
                </c:pt>
                <c:pt idx="336">
                  <c:v>45</c:v>
                </c:pt>
                <c:pt idx="337">
                  <c:v>45</c:v>
                </c:pt>
                <c:pt idx="338">
                  <c:v>43</c:v>
                </c:pt>
                <c:pt idx="339">
                  <c:v>45</c:v>
                </c:pt>
                <c:pt idx="340">
                  <c:v>46</c:v>
                </c:pt>
                <c:pt idx="341">
                  <c:v>46</c:v>
                </c:pt>
                <c:pt idx="342">
                  <c:v>48</c:v>
                </c:pt>
                <c:pt idx="343">
                  <c:v>46</c:v>
                </c:pt>
                <c:pt idx="344">
                  <c:v>44</c:v>
                </c:pt>
                <c:pt idx="345">
                  <c:v>48</c:v>
                </c:pt>
                <c:pt idx="346">
                  <c:v>52</c:v>
                </c:pt>
                <c:pt idx="347">
                  <c:v>48</c:v>
                </c:pt>
                <c:pt idx="348">
                  <c:v>48</c:v>
                </c:pt>
                <c:pt idx="349">
                  <c:v>52</c:v>
                </c:pt>
                <c:pt idx="350">
                  <c:v>48</c:v>
                </c:pt>
                <c:pt idx="351">
                  <c:v>55</c:v>
                </c:pt>
                <c:pt idx="352">
                  <c:v>61</c:v>
                </c:pt>
                <c:pt idx="353">
                  <c:v>63</c:v>
                </c:pt>
                <c:pt idx="354">
                  <c:v>67</c:v>
                </c:pt>
                <c:pt idx="355">
                  <c:v>73</c:v>
                </c:pt>
                <c:pt idx="356">
                  <c:v>76</c:v>
                </c:pt>
                <c:pt idx="357">
                  <c:v>73</c:v>
                </c:pt>
                <c:pt idx="358">
                  <c:v>76</c:v>
                </c:pt>
                <c:pt idx="359">
                  <c:v>77</c:v>
                </c:pt>
                <c:pt idx="360">
                  <c:v>81</c:v>
                </c:pt>
                <c:pt idx="361">
                  <c:v>88</c:v>
                </c:pt>
                <c:pt idx="362">
                  <c:v>89</c:v>
                </c:pt>
                <c:pt idx="363">
                  <c:v>92</c:v>
                </c:pt>
                <c:pt idx="364">
                  <c:v>98</c:v>
                </c:pt>
                <c:pt idx="365">
                  <c:v>102</c:v>
                </c:pt>
                <c:pt idx="366">
                  <c:v>107</c:v>
                </c:pt>
                <c:pt idx="367">
                  <c:v>112</c:v>
                </c:pt>
                <c:pt idx="368">
                  <c:v>114</c:v>
                </c:pt>
                <c:pt idx="369">
                  <c:v>115</c:v>
                </c:pt>
                <c:pt idx="370">
                  <c:v>119</c:v>
                </c:pt>
                <c:pt idx="371">
                  <c:v>135</c:v>
                </c:pt>
                <c:pt idx="372">
                  <c:v>137</c:v>
                </c:pt>
                <c:pt idx="373">
                  <c:v>138</c:v>
                </c:pt>
                <c:pt idx="374">
                  <c:v>143</c:v>
                </c:pt>
                <c:pt idx="375">
                  <c:v>163</c:v>
                </c:pt>
                <c:pt idx="376">
                  <c:v>165</c:v>
                </c:pt>
                <c:pt idx="377">
                  <c:v>163</c:v>
                </c:pt>
                <c:pt idx="378">
                  <c:v>165</c:v>
                </c:pt>
                <c:pt idx="379">
                  <c:v>157</c:v>
                </c:pt>
                <c:pt idx="380">
                  <c:v>168</c:v>
                </c:pt>
                <c:pt idx="381">
                  <c:v>170</c:v>
                </c:pt>
                <c:pt idx="382">
                  <c:v>170</c:v>
                </c:pt>
                <c:pt idx="383">
                  <c:v>170</c:v>
                </c:pt>
                <c:pt idx="384">
                  <c:v>170</c:v>
                </c:pt>
                <c:pt idx="385">
                  <c:v>170</c:v>
                </c:pt>
                <c:pt idx="386">
                  <c:v>160</c:v>
                </c:pt>
                <c:pt idx="387">
                  <c:v>164</c:v>
                </c:pt>
                <c:pt idx="388">
                  <c:v>164</c:v>
                </c:pt>
                <c:pt idx="389">
                  <c:v>158</c:v>
                </c:pt>
                <c:pt idx="390">
                  <c:v>155</c:v>
                </c:pt>
                <c:pt idx="391">
                  <c:v>150</c:v>
                </c:pt>
                <c:pt idx="392">
                  <c:v>145</c:v>
                </c:pt>
                <c:pt idx="393">
                  <c:v>144</c:v>
                </c:pt>
                <c:pt idx="394">
                  <c:v>140</c:v>
                </c:pt>
                <c:pt idx="395">
                  <c:v>141</c:v>
                </c:pt>
                <c:pt idx="396">
                  <c:v>140</c:v>
                </c:pt>
                <c:pt idx="397">
                  <c:v>148</c:v>
                </c:pt>
                <c:pt idx="398">
                  <c:v>140</c:v>
                </c:pt>
                <c:pt idx="399">
                  <c:v>133</c:v>
                </c:pt>
                <c:pt idx="400">
                  <c:v>128</c:v>
                </c:pt>
                <c:pt idx="401">
                  <c:v>127</c:v>
                </c:pt>
                <c:pt idx="402">
                  <c:v>127</c:v>
                </c:pt>
                <c:pt idx="403">
                  <c:v>124</c:v>
                </c:pt>
                <c:pt idx="404">
                  <c:v>115</c:v>
                </c:pt>
                <c:pt idx="405">
                  <c:v>115</c:v>
                </c:pt>
                <c:pt idx="406">
                  <c:v>116</c:v>
                </c:pt>
                <c:pt idx="407">
                  <c:v>115</c:v>
                </c:pt>
                <c:pt idx="408">
                  <c:v>115</c:v>
                </c:pt>
                <c:pt idx="409">
                  <c:v>116</c:v>
                </c:pt>
                <c:pt idx="410">
                  <c:v>111</c:v>
                </c:pt>
                <c:pt idx="411">
                  <c:v>110</c:v>
                </c:pt>
                <c:pt idx="412">
                  <c:v>104</c:v>
                </c:pt>
                <c:pt idx="413">
                  <c:v>97</c:v>
                </c:pt>
                <c:pt idx="414">
                  <c:v>99</c:v>
                </c:pt>
                <c:pt idx="415">
                  <c:v>100</c:v>
                </c:pt>
                <c:pt idx="416">
                  <c:v>94</c:v>
                </c:pt>
                <c:pt idx="417">
                  <c:v>85</c:v>
                </c:pt>
                <c:pt idx="418">
                  <c:v>81</c:v>
                </c:pt>
                <c:pt idx="419">
                  <c:v>69</c:v>
                </c:pt>
                <c:pt idx="420">
                  <c:v>74</c:v>
                </c:pt>
                <c:pt idx="421">
                  <c:v>77</c:v>
                </c:pt>
                <c:pt idx="422">
                  <c:v>73</c:v>
                </c:pt>
                <c:pt idx="423">
                  <c:v>67</c:v>
                </c:pt>
                <c:pt idx="424">
                  <c:v>72</c:v>
                </c:pt>
                <c:pt idx="425">
                  <c:v>65</c:v>
                </c:pt>
                <c:pt idx="426">
                  <c:v>67</c:v>
                </c:pt>
                <c:pt idx="427">
                  <c:v>67</c:v>
                </c:pt>
                <c:pt idx="428">
                  <c:v>65</c:v>
                </c:pt>
                <c:pt idx="429">
                  <c:v>63</c:v>
                </c:pt>
                <c:pt idx="430">
                  <c:v>65</c:v>
                </c:pt>
                <c:pt idx="431">
                  <c:v>63</c:v>
                </c:pt>
                <c:pt idx="432">
                  <c:v>66</c:v>
                </c:pt>
                <c:pt idx="433">
                  <c:v>64</c:v>
                </c:pt>
                <c:pt idx="434">
                  <c:v>65</c:v>
                </c:pt>
                <c:pt idx="435">
                  <c:v>68</c:v>
                </c:pt>
                <c:pt idx="436">
                  <c:v>66</c:v>
                </c:pt>
                <c:pt idx="437">
                  <c:v>65</c:v>
                </c:pt>
                <c:pt idx="438">
                  <c:v>59</c:v>
                </c:pt>
                <c:pt idx="439">
                  <c:v>62</c:v>
                </c:pt>
                <c:pt idx="440">
                  <c:v>65</c:v>
                </c:pt>
                <c:pt idx="441">
                  <c:v>60</c:v>
                </c:pt>
                <c:pt idx="442">
                  <c:v>58</c:v>
                </c:pt>
                <c:pt idx="443">
                  <c:v>60</c:v>
                </c:pt>
                <c:pt idx="444">
                  <c:v>59</c:v>
                </c:pt>
                <c:pt idx="445">
                  <c:v>59</c:v>
                </c:pt>
                <c:pt idx="446">
                  <c:v>62</c:v>
                </c:pt>
                <c:pt idx="447">
                  <c:v>63</c:v>
                </c:pt>
                <c:pt idx="448">
                  <c:v>66</c:v>
                </c:pt>
                <c:pt idx="449">
                  <c:v>62</c:v>
                </c:pt>
                <c:pt idx="450">
                  <c:v>65</c:v>
                </c:pt>
                <c:pt idx="451">
                  <c:v>60</c:v>
                </c:pt>
                <c:pt idx="452">
                  <c:v>58</c:v>
                </c:pt>
                <c:pt idx="453">
                  <c:v>56</c:v>
                </c:pt>
                <c:pt idx="454">
                  <c:v>58</c:v>
                </c:pt>
                <c:pt idx="455">
                  <c:v>61</c:v>
                </c:pt>
                <c:pt idx="456">
                  <c:v>65</c:v>
                </c:pt>
                <c:pt idx="457">
                  <c:v>65</c:v>
                </c:pt>
                <c:pt idx="458">
                  <c:v>61</c:v>
                </c:pt>
                <c:pt idx="459">
                  <c:v>49</c:v>
                </c:pt>
                <c:pt idx="460">
                  <c:v>56</c:v>
                </c:pt>
                <c:pt idx="461">
                  <c:v>63</c:v>
                </c:pt>
                <c:pt idx="462">
                  <c:v>65</c:v>
                </c:pt>
                <c:pt idx="463">
                  <c:v>62</c:v>
                </c:pt>
                <c:pt idx="464">
                  <c:v>62</c:v>
                </c:pt>
                <c:pt idx="465">
                  <c:v>65</c:v>
                </c:pt>
                <c:pt idx="466">
                  <c:v>60</c:v>
                </c:pt>
                <c:pt idx="467">
                  <c:v>59</c:v>
                </c:pt>
                <c:pt idx="468">
                  <c:v>53</c:v>
                </c:pt>
                <c:pt idx="469">
                  <c:v>56</c:v>
                </c:pt>
                <c:pt idx="470">
                  <c:v>57</c:v>
                </c:pt>
                <c:pt idx="471">
                  <c:v>48</c:v>
                </c:pt>
                <c:pt idx="472">
                  <c:v>49</c:v>
                </c:pt>
                <c:pt idx="473">
                  <c:v>52</c:v>
                </c:pt>
                <c:pt idx="474">
                  <c:v>48</c:v>
                </c:pt>
                <c:pt idx="475">
                  <c:v>48</c:v>
                </c:pt>
                <c:pt idx="476">
                  <c:v>48</c:v>
                </c:pt>
                <c:pt idx="477">
                  <c:v>49</c:v>
                </c:pt>
                <c:pt idx="478">
                  <c:v>49</c:v>
                </c:pt>
                <c:pt idx="479">
                  <c:v>51</c:v>
                </c:pt>
                <c:pt idx="480">
                  <c:v>51</c:v>
                </c:pt>
                <c:pt idx="481">
                  <c:v>49</c:v>
                </c:pt>
                <c:pt idx="482">
                  <c:v>47</c:v>
                </c:pt>
                <c:pt idx="483">
                  <c:v>48</c:v>
                </c:pt>
                <c:pt idx="484">
                  <c:v>46</c:v>
                </c:pt>
                <c:pt idx="485">
                  <c:v>46</c:v>
                </c:pt>
                <c:pt idx="486">
                  <c:v>46</c:v>
                </c:pt>
                <c:pt idx="487">
                  <c:v>45</c:v>
                </c:pt>
                <c:pt idx="488">
                  <c:v>42</c:v>
                </c:pt>
                <c:pt idx="489">
                  <c:v>42</c:v>
                </c:pt>
                <c:pt idx="490">
                  <c:v>40</c:v>
                </c:pt>
                <c:pt idx="491">
                  <c:v>38</c:v>
                </c:pt>
                <c:pt idx="492">
                  <c:v>40</c:v>
                </c:pt>
                <c:pt idx="493">
                  <c:v>36</c:v>
                </c:pt>
                <c:pt idx="494">
                  <c:v>34</c:v>
                </c:pt>
                <c:pt idx="495">
                  <c:v>32</c:v>
                </c:pt>
                <c:pt idx="496">
                  <c:v>34</c:v>
                </c:pt>
                <c:pt idx="497">
                  <c:v>36</c:v>
                </c:pt>
                <c:pt idx="498">
                  <c:v>36</c:v>
                </c:pt>
                <c:pt idx="499">
                  <c:v>38</c:v>
                </c:pt>
                <c:pt idx="500">
                  <c:v>37</c:v>
                </c:pt>
                <c:pt idx="501">
                  <c:v>37</c:v>
                </c:pt>
                <c:pt idx="502">
                  <c:v>30</c:v>
                </c:pt>
                <c:pt idx="503">
                  <c:v>30</c:v>
                </c:pt>
                <c:pt idx="504">
                  <c:v>30</c:v>
                </c:pt>
                <c:pt idx="505">
                  <c:v>29</c:v>
                </c:pt>
                <c:pt idx="50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AB-479D-85BA-0955FDE3E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56704"/>
        <c:axId val="58724736"/>
      </c:lineChart>
      <c:dateAx>
        <c:axId val="584567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724736"/>
        <c:crosses val="autoZero"/>
        <c:auto val="1"/>
        <c:lblOffset val="100"/>
        <c:baseTimeUnit val="days"/>
      </c:dateAx>
      <c:valAx>
        <c:axId val="58724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456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1520465419251394E-2"/>
          <c:y val="0.13333405949257643"/>
          <c:w val="0.15252534716499205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7.2. Ricoverati</a:t>
            </a:r>
            <a:r>
              <a:rPr lang="it-IT" baseline="0"/>
              <a:t> terapia intensiva (dato complessivo e var. giornaliera)</a:t>
            </a:r>
            <a:endParaRPr lang="it-IT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9446770254786526E-2"/>
          <c:w val="0.94884708838269172"/>
          <c:h val="0.89736361455643976"/>
        </c:manualLayout>
      </c:layout>
      <c:barChart>
        <c:barDir val="col"/>
        <c:grouping val="clustered"/>
        <c:varyColors val="0"/>
        <c:ser>
          <c:idx val="0"/>
          <c:order val="0"/>
          <c:tx>
            <c:v>var.giornaliera (scala dx)</c:v>
          </c:tx>
          <c:spPr>
            <a:solidFill>
              <a:srgbClr val="C00000"/>
            </a:solidFill>
          </c:spPr>
          <c:invertIfNegative val="0"/>
          <c:val>
            <c:numRef>
              <c:f>'Sicilia foglio di lavoro'!$AI$2:$AI$816</c:f>
              <c:numCache>
                <c:formatCode>\+0;\-0;0</c:formatCode>
                <c:ptCount val="509"/>
                <c:pt idx="0">
                  <c:v>5</c:v>
                </c:pt>
                <c:pt idx="1">
                  <c:v>10</c:v>
                </c:pt>
                <c:pt idx="2">
                  <c:v>-2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2</c:v>
                </c:pt>
                <c:pt idx="7">
                  <c:v>4</c:v>
                </c:pt>
                <c:pt idx="8">
                  <c:v>5</c:v>
                </c:pt>
                <c:pt idx="9">
                  <c:v>3</c:v>
                </c:pt>
                <c:pt idx="10">
                  <c:v>0</c:v>
                </c:pt>
                <c:pt idx="11">
                  <c:v>1</c:v>
                </c:pt>
                <c:pt idx="12">
                  <c:v>-1</c:v>
                </c:pt>
                <c:pt idx="13">
                  <c:v>-3</c:v>
                </c:pt>
                <c:pt idx="14">
                  <c:v>5</c:v>
                </c:pt>
                <c:pt idx="15">
                  <c:v>2</c:v>
                </c:pt>
                <c:pt idx="16">
                  <c:v>-4</c:v>
                </c:pt>
                <c:pt idx="17">
                  <c:v>-3</c:v>
                </c:pt>
                <c:pt idx="18">
                  <c:v>6</c:v>
                </c:pt>
                <c:pt idx="19">
                  <c:v>4</c:v>
                </c:pt>
                <c:pt idx="20">
                  <c:v>6</c:v>
                </c:pt>
                <c:pt idx="21">
                  <c:v>1</c:v>
                </c:pt>
                <c:pt idx="22">
                  <c:v>1</c:v>
                </c:pt>
                <c:pt idx="23">
                  <c:v>4</c:v>
                </c:pt>
                <c:pt idx="24">
                  <c:v>0</c:v>
                </c:pt>
                <c:pt idx="25">
                  <c:v>2</c:v>
                </c:pt>
                <c:pt idx="26">
                  <c:v>3</c:v>
                </c:pt>
                <c:pt idx="27">
                  <c:v>-17</c:v>
                </c:pt>
                <c:pt idx="28">
                  <c:v>-4</c:v>
                </c:pt>
                <c:pt idx="29">
                  <c:v>-3</c:v>
                </c:pt>
                <c:pt idx="30">
                  <c:v>-4</c:v>
                </c:pt>
                <c:pt idx="31">
                  <c:v>0</c:v>
                </c:pt>
                <c:pt idx="32">
                  <c:v>-2</c:v>
                </c:pt>
                <c:pt idx="33">
                  <c:v>-9</c:v>
                </c:pt>
                <c:pt idx="34">
                  <c:v>-6</c:v>
                </c:pt>
                <c:pt idx="35">
                  <c:v>-5</c:v>
                </c:pt>
                <c:pt idx="36">
                  <c:v>-5</c:v>
                </c:pt>
                <c:pt idx="37">
                  <c:v>1</c:v>
                </c:pt>
                <c:pt idx="38">
                  <c:v>3</c:v>
                </c:pt>
                <c:pt idx="39">
                  <c:v>-5</c:v>
                </c:pt>
                <c:pt idx="40">
                  <c:v>-6</c:v>
                </c:pt>
                <c:pt idx="41">
                  <c:v>-5</c:v>
                </c:pt>
                <c:pt idx="42">
                  <c:v>4</c:v>
                </c:pt>
                <c:pt idx="43">
                  <c:v>-1</c:v>
                </c:pt>
                <c:pt idx="44">
                  <c:v>-3</c:v>
                </c:pt>
                <c:pt idx="45">
                  <c:v>0</c:v>
                </c:pt>
                <c:pt idx="46">
                  <c:v>-7</c:v>
                </c:pt>
                <c:pt idx="47">
                  <c:v>-4</c:v>
                </c:pt>
                <c:pt idx="48">
                  <c:v>-9</c:v>
                </c:pt>
                <c:pt idx="49">
                  <c:v>5</c:v>
                </c:pt>
                <c:pt idx="50">
                  <c:v>-5</c:v>
                </c:pt>
                <c:pt idx="51">
                  <c:v>-2</c:v>
                </c:pt>
                <c:pt idx="52">
                  <c:v>-1</c:v>
                </c:pt>
                <c:pt idx="53">
                  <c:v>-7</c:v>
                </c:pt>
                <c:pt idx="54">
                  <c:v>-5</c:v>
                </c:pt>
                <c:pt idx="55">
                  <c:v>1</c:v>
                </c:pt>
                <c:pt idx="56">
                  <c:v>1</c:v>
                </c:pt>
                <c:pt idx="57">
                  <c:v>2</c:v>
                </c:pt>
                <c:pt idx="58">
                  <c:v>-1</c:v>
                </c:pt>
                <c:pt idx="59">
                  <c:v>-1</c:v>
                </c:pt>
                <c:pt idx="60">
                  <c:v>-9</c:v>
                </c:pt>
                <c:pt idx="61">
                  <c:v>-6</c:v>
                </c:pt>
                <c:pt idx="62">
                  <c:v>1</c:v>
                </c:pt>
                <c:pt idx="63">
                  <c:v>2</c:v>
                </c:pt>
                <c:pt idx="64">
                  <c:v>1</c:v>
                </c:pt>
                <c:pt idx="65">
                  <c:v>2</c:v>
                </c:pt>
                <c:pt idx="66">
                  <c:v>-3</c:v>
                </c:pt>
                <c:pt idx="67">
                  <c:v>-8</c:v>
                </c:pt>
                <c:pt idx="68">
                  <c:v>-4</c:v>
                </c:pt>
                <c:pt idx="69">
                  <c:v>-8</c:v>
                </c:pt>
                <c:pt idx="70">
                  <c:v>1</c:v>
                </c:pt>
                <c:pt idx="71">
                  <c:v>-2</c:v>
                </c:pt>
                <c:pt idx="72">
                  <c:v>1</c:v>
                </c:pt>
                <c:pt idx="73">
                  <c:v>7</c:v>
                </c:pt>
                <c:pt idx="74">
                  <c:v>6</c:v>
                </c:pt>
                <c:pt idx="75">
                  <c:v>3</c:v>
                </c:pt>
                <c:pt idx="76">
                  <c:v>1</c:v>
                </c:pt>
                <c:pt idx="77">
                  <c:v>4</c:v>
                </c:pt>
                <c:pt idx="78">
                  <c:v>1</c:v>
                </c:pt>
                <c:pt idx="79">
                  <c:v>3</c:v>
                </c:pt>
                <c:pt idx="80">
                  <c:v>-2</c:v>
                </c:pt>
                <c:pt idx="81">
                  <c:v>-2</c:v>
                </c:pt>
                <c:pt idx="82">
                  <c:v>-2</c:v>
                </c:pt>
                <c:pt idx="83">
                  <c:v>-1</c:v>
                </c:pt>
                <c:pt idx="84">
                  <c:v>3</c:v>
                </c:pt>
                <c:pt idx="85">
                  <c:v>6</c:v>
                </c:pt>
                <c:pt idx="86">
                  <c:v>2</c:v>
                </c:pt>
                <c:pt idx="87">
                  <c:v>4</c:v>
                </c:pt>
                <c:pt idx="88">
                  <c:v>0</c:v>
                </c:pt>
                <c:pt idx="89">
                  <c:v>7</c:v>
                </c:pt>
                <c:pt idx="90">
                  <c:v>3</c:v>
                </c:pt>
                <c:pt idx="91">
                  <c:v>7</c:v>
                </c:pt>
                <c:pt idx="92">
                  <c:v>2</c:v>
                </c:pt>
                <c:pt idx="93">
                  <c:v>1</c:v>
                </c:pt>
                <c:pt idx="94">
                  <c:v>5</c:v>
                </c:pt>
                <c:pt idx="95">
                  <c:v>2</c:v>
                </c:pt>
                <c:pt idx="96">
                  <c:v>-3</c:v>
                </c:pt>
                <c:pt idx="97">
                  <c:v>7</c:v>
                </c:pt>
                <c:pt idx="98">
                  <c:v>4</c:v>
                </c:pt>
                <c:pt idx="99">
                  <c:v>-4</c:v>
                </c:pt>
                <c:pt idx="100">
                  <c:v>7</c:v>
                </c:pt>
                <c:pt idx="101">
                  <c:v>3</c:v>
                </c:pt>
                <c:pt idx="102">
                  <c:v>2</c:v>
                </c:pt>
                <c:pt idx="103">
                  <c:v>9</c:v>
                </c:pt>
                <c:pt idx="104">
                  <c:v>-1</c:v>
                </c:pt>
                <c:pt idx="105">
                  <c:v>5</c:v>
                </c:pt>
                <c:pt idx="106">
                  <c:v>0</c:v>
                </c:pt>
                <c:pt idx="107">
                  <c:v>-2</c:v>
                </c:pt>
                <c:pt idx="108">
                  <c:v>-11</c:v>
                </c:pt>
                <c:pt idx="109">
                  <c:v>4</c:v>
                </c:pt>
                <c:pt idx="110">
                  <c:v>2</c:v>
                </c:pt>
                <c:pt idx="111">
                  <c:v>-4</c:v>
                </c:pt>
                <c:pt idx="112">
                  <c:v>-1</c:v>
                </c:pt>
                <c:pt idx="113">
                  <c:v>2</c:v>
                </c:pt>
                <c:pt idx="114">
                  <c:v>-8</c:v>
                </c:pt>
                <c:pt idx="115">
                  <c:v>3</c:v>
                </c:pt>
                <c:pt idx="116">
                  <c:v>-6</c:v>
                </c:pt>
                <c:pt idx="117">
                  <c:v>4</c:v>
                </c:pt>
                <c:pt idx="118">
                  <c:v>-4</c:v>
                </c:pt>
                <c:pt idx="119">
                  <c:v>-3</c:v>
                </c:pt>
                <c:pt idx="120">
                  <c:v>2</c:v>
                </c:pt>
                <c:pt idx="121">
                  <c:v>-4</c:v>
                </c:pt>
                <c:pt idx="122">
                  <c:v>-3</c:v>
                </c:pt>
                <c:pt idx="123">
                  <c:v>0</c:v>
                </c:pt>
                <c:pt idx="124">
                  <c:v>-8</c:v>
                </c:pt>
                <c:pt idx="125">
                  <c:v>-3</c:v>
                </c:pt>
                <c:pt idx="126">
                  <c:v>-7</c:v>
                </c:pt>
                <c:pt idx="127">
                  <c:v>-2</c:v>
                </c:pt>
                <c:pt idx="128">
                  <c:v>-4</c:v>
                </c:pt>
                <c:pt idx="129">
                  <c:v>-5</c:v>
                </c:pt>
                <c:pt idx="130">
                  <c:v>2</c:v>
                </c:pt>
                <c:pt idx="131">
                  <c:v>-8</c:v>
                </c:pt>
                <c:pt idx="132">
                  <c:v>-1</c:v>
                </c:pt>
                <c:pt idx="133">
                  <c:v>-4</c:v>
                </c:pt>
                <c:pt idx="134">
                  <c:v>-6</c:v>
                </c:pt>
                <c:pt idx="135">
                  <c:v>4</c:v>
                </c:pt>
                <c:pt idx="136">
                  <c:v>-6</c:v>
                </c:pt>
                <c:pt idx="137">
                  <c:v>-4</c:v>
                </c:pt>
                <c:pt idx="138">
                  <c:v>-1</c:v>
                </c:pt>
                <c:pt idx="139">
                  <c:v>-3</c:v>
                </c:pt>
                <c:pt idx="140">
                  <c:v>-5</c:v>
                </c:pt>
                <c:pt idx="141">
                  <c:v>5</c:v>
                </c:pt>
                <c:pt idx="142">
                  <c:v>-2</c:v>
                </c:pt>
                <c:pt idx="143">
                  <c:v>-4</c:v>
                </c:pt>
                <c:pt idx="144">
                  <c:v>-5</c:v>
                </c:pt>
                <c:pt idx="145">
                  <c:v>-7</c:v>
                </c:pt>
                <c:pt idx="146">
                  <c:v>-5</c:v>
                </c:pt>
                <c:pt idx="147">
                  <c:v>-8</c:v>
                </c:pt>
                <c:pt idx="148">
                  <c:v>-1</c:v>
                </c:pt>
                <c:pt idx="149">
                  <c:v>-7</c:v>
                </c:pt>
                <c:pt idx="150">
                  <c:v>-6</c:v>
                </c:pt>
                <c:pt idx="151">
                  <c:v>-3</c:v>
                </c:pt>
                <c:pt idx="152">
                  <c:v>-9</c:v>
                </c:pt>
                <c:pt idx="153">
                  <c:v>-1</c:v>
                </c:pt>
                <c:pt idx="154">
                  <c:v>-1</c:v>
                </c:pt>
                <c:pt idx="155">
                  <c:v>0</c:v>
                </c:pt>
                <c:pt idx="156">
                  <c:v>-1</c:v>
                </c:pt>
                <c:pt idx="157">
                  <c:v>-1</c:v>
                </c:pt>
                <c:pt idx="158">
                  <c:v>-1</c:v>
                </c:pt>
                <c:pt idx="159">
                  <c:v>-3</c:v>
                </c:pt>
                <c:pt idx="160">
                  <c:v>-1</c:v>
                </c:pt>
                <c:pt idx="161">
                  <c:v>0</c:v>
                </c:pt>
                <c:pt idx="162">
                  <c:v>5</c:v>
                </c:pt>
                <c:pt idx="163">
                  <c:v>4</c:v>
                </c:pt>
                <c:pt idx="164">
                  <c:v>-8</c:v>
                </c:pt>
                <c:pt idx="165">
                  <c:v>-5</c:v>
                </c:pt>
                <c:pt idx="166">
                  <c:v>2</c:v>
                </c:pt>
                <c:pt idx="167">
                  <c:v>-1</c:v>
                </c:pt>
                <c:pt idx="168">
                  <c:v>-5</c:v>
                </c:pt>
                <c:pt idx="169">
                  <c:v>-2</c:v>
                </c:pt>
                <c:pt idx="170">
                  <c:v>-2</c:v>
                </c:pt>
                <c:pt idx="171">
                  <c:v>-1</c:v>
                </c:pt>
                <c:pt idx="172">
                  <c:v>0</c:v>
                </c:pt>
                <c:pt idx="173">
                  <c:v>0</c:v>
                </c:pt>
                <c:pt idx="174">
                  <c:v>2</c:v>
                </c:pt>
                <c:pt idx="175">
                  <c:v>-4</c:v>
                </c:pt>
                <c:pt idx="176">
                  <c:v>-3</c:v>
                </c:pt>
                <c:pt idx="177">
                  <c:v>3</c:v>
                </c:pt>
                <c:pt idx="178">
                  <c:v>1</c:v>
                </c:pt>
                <c:pt idx="179">
                  <c:v>0</c:v>
                </c:pt>
                <c:pt idx="180">
                  <c:v>-4</c:v>
                </c:pt>
                <c:pt idx="181">
                  <c:v>-2</c:v>
                </c:pt>
                <c:pt idx="182">
                  <c:v>1</c:v>
                </c:pt>
                <c:pt idx="183">
                  <c:v>-2</c:v>
                </c:pt>
                <c:pt idx="184">
                  <c:v>-2</c:v>
                </c:pt>
                <c:pt idx="185">
                  <c:v>2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0</c:v>
                </c:pt>
                <c:pt idx="190">
                  <c:v>-2</c:v>
                </c:pt>
                <c:pt idx="191">
                  <c:v>-1</c:v>
                </c:pt>
                <c:pt idx="192">
                  <c:v>1</c:v>
                </c:pt>
                <c:pt idx="193">
                  <c:v>2</c:v>
                </c:pt>
                <c:pt idx="194">
                  <c:v>0</c:v>
                </c:pt>
                <c:pt idx="195">
                  <c:v>1</c:v>
                </c:pt>
                <c:pt idx="196">
                  <c:v>2</c:v>
                </c:pt>
                <c:pt idx="197">
                  <c:v>0</c:v>
                </c:pt>
                <c:pt idx="198">
                  <c:v>-2</c:v>
                </c:pt>
                <c:pt idx="199">
                  <c:v>1</c:v>
                </c:pt>
                <c:pt idx="200">
                  <c:v>-1</c:v>
                </c:pt>
                <c:pt idx="201">
                  <c:v>-1</c:v>
                </c:pt>
                <c:pt idx="202">
                  <c:v>2</c:v>
                </c:pt>
                <c:pt idx="203">
                  <c:v>-1</c:v>
                </c:pt>
                <c:pt idx="204">
                  <c:v>6</c:v>
                </c:pt>
                <c:pt idx="205">
                  <c:v>2</c:v>
                </c:pt>
                <c:pt idx="206">
                  <c:v>-1</c:v>
                </c:pt>
                <c:pt idx="207">
                  <c:v>2</c:v>
                </c:pt>
                <c:pt idx="208">
                  <c:v>-4</c:v>
                </c:pt>
                <c:pt idx="209">
                  <c:v>3</c:v>
                </c:pt>
                <c:pt idx="210">
                  <c:v>1</c:v>
                </c:pt>
                <c:pt idx="211">
                  <c:v>1</c:v>
                </c:pt>
                <c:pt idx="212">
                  <c:v>2</c:v>
                </c:pt>
                <c:pt idx="213">
                  <c:v>1</c:v>
                </c:pt>
                <c:pt idx="214">
                  <c:v>-2</c:v>
                </c:pt>
                <c:pt idx="215">
                  <c:v>4</c:v>
                </c:pt>
                <c:pt idx="216">
                  <c:v>4</c:v>
                </c:pt>
                <c:pt idx="217">
                  <c:v>2</c:v>
                </c:pt>
                <c:pt idx="218">
                  <c:v>5</c:v>
                </c:pt>
                <c:pt idx="219">
                  <c:v>7</c:v>
                </c:pt>
                <c:pt idx="220">
                  <c:v>-2</c:v>
                </c:pt>
                <c:pt idx="221">
                  <c:v>-2</c:v>
                </c:pt>
                <c:pt idx="222">
                  <c:v>9</c:v>
                </c:pt>
                <c:pt idx="223">
                  <c:v>0</c:v>
                </c:pt>
                <c:pt idx="224">
                  <c:v>6</c:v>
                </c:pt>
                <c:pt idx="225">
                  <c:v>0</c:v>
                </c:pt>
                <c:pt idx="226">
                  <c:v>3</c:v>
                </c:pt>
                <c:pt idx="227">
                  <c:v>3</c:v>
                </c:pt>
                <c:pt idx="228">
                  <c:v>6</c:v>
                </c:pt>
                <c:pt idx="229">
                  <c:v>3</c:v>
                </c:pt>
                <c:pt idx="230">
                  <c:v>3</c:v>
                </c:pt>
                <c:pt idx="231">
                  <c:v>0</c:v>
                </c:pt>
                <c:pt idx="232">
                  <c:v>1</c:v>
                </c:pt>
                <c:pt idx="233">
                  <c:v>0</c:v>
                </c:pt>
                <c:pt idx="234">
                  <c:v>4</c:v>
                </c:pt>
                <c:pt idx="235">
                  <c:v>14</c:v>
                </c:pt>
                <c:pt idx="236">
                  <c:v>0</c:v>
                </c:pt>
                <c:pt idx="237">
                  <c:v>1</c:v>
                </c:pt>
                <c:pt idx="238">
                  <c:v>0</c:v>
                </c:pt>
                <c:pt idx="239">
                  <c:v>1</c:v>
                </c:pt>
                <c:pt idx="240">
                  <c:v>4</c:v>
                </c:pt>
                <c:pt idx="241">
                  <c:v>8</c:v>
                </c:pt>
                <c:pt idx="242">
                  <c:v>1</c:v>
                </c:pt>
                <c:pt idx="243">
                  <c:v>-3</c:v>
                </c:pt>
                <c:pt idx="244">
                  <c:v>4</c:v>
                </c:pt>
                <c:pt idx="245">
                  <c:v>-3</c:v>
                </c:pt>
                <c:pt idx="246">
                  <c:v>2</c:v>
                </c:pt>
                <c:pt idx="247">
                  <c:v>3</c:v>
                </c:pt>
                <c:pt idx="248">
                  <c:v>0</c:v>
                </c:pt>
                <c:pt idx="249">
                  <c:v>-4</c:v>
                </c:pt>
                <c:pt idx="250">
                  <c:v>0</c:v>
                </c:pt>
                <c:pt idx="251">
                  <c:v>1</c:v>
                </c:pt>
                <c:pt idx="252">
                  <c:v>-9</c:v>
                </c:pt>
                <c:pt idx="253">
                  <c:v>-2</c:v>
                </c:pt>
                <c:pt idx="254">
                  <c:v>0</c:v>
                </c:pt>
                <c:pt idx="255">
                  <c:v>-3</c:v>
                </c:pt>
                <c:pt idx="256">
                  <c:v>-4</c:v>
                </c:pt>
                <c:pt idx="257">
                  <c:v>-1</c:v>
                </c:pt>
                <c:pt idx="258">
                  <c:v>1</c:v>
                </c:pt>
                <c:pt idx="259">
                  <c:v>0</c:v>
                </c:pt>
                <c:pt idx="260">
                  <c:v>1</c:v>
                </c:pt>
                <c:pt idx="261">
                  <c:v>1</c:v>
                </c:pt>
                <c:pt idx="262">
                  <c:v>-5</c:v>
                </c:pt>
                <c:pt idx="263">
                  <c:v>-6</c:v>
                </c:pt>
                <c:pt idx="264">
                  <c:v>2</c:v>
                </c:pt>
                <c:pt idx="265">
                  <c:v>-10</c:v>
                </c:pt>
                <c:pt idx="266">
                  <c:v>-2</c:v>
                </c:pt>
                <c:pt idx="267">
                  <c:v>-3</c:v>
                </c:pt>
                <c:pt idx="268">
                  <c:v>-4</c:v>
                </c:pt>
                <c:pt idx="269">
                  <c:v>-1</c:v>
                </c:pt>
                <c:pt idx="270">
                  <c:v>-2</c:v>
                </c:pt>
                <c:pt idx="271">
                  <c:v>-5</c:v>
                </c:pt>
                <c:pt idx="272">
                  <c:v>-2</c:v>
                </c:pt>
                <c:pt idx="273">
                  <c:v>-2</c:v>
                </c:pt>
                <c:pt idx="274">
                  <c:v>-6</c:v>
                </c:pt>
                <c:pt idx="275">
                  <c:v>-5</c:v>
                </c:pt>
                <c:pt idx="276">
                  <c:v>0</c:v>
                </c:pt>
                <c:pt idx="277">
                  <c:v>-1</c:v>
                </c:pt>
                <c:pt idx="278">
                  <c:v>0</c:v>
                </c:pt>
                <c:pt idx="279">
                  <c:v>-4</c:v>
                </c:pt>
                <c:pt idx="280">
                  <c:v>-5</c:v>
                </c:pt>
                <c:pt idx="281">
                  <c:v>2</c:v>
                </c:pt>
                <c:pt idx="282">
                  <c:v>1</c:v>
                </c:pt>
                <c:pt idx="283">
                  <c:v>-1</c:v>
                </c:pt>
                <c:pt idx="284">
                  <c:v>-3</c:v>
                </c:pt>
                <c:pt idx="285">
                  <c:v>2</c:v>
                </c:pt>
                <c:pt idx="286">
                  <c:v>0</c:v>
                </c:pt>
                <c:pt idx="287">
                  <c:v>2</c:v>
                </c:pt>
                <c:pt idx="288">
                  <c:v>0</c:v>
                </c:pt>
                <c:pt idx="289">
                  <c:v>-1</c:v>
                </c:pt>
                <c:pt idx="290">
                  <c:v>1</c:v>
                </c:pt>
                <c:pt idx="291">
                  <c:v>5</c:v>
                </c:pt>
                <c:pt idx="292">
                  <c:v>1</c:v>
                </c:pt>
                <c:pt idx="293">
                  <c:v>-1</c:v>
                </c:pt>
                <c:pt idx="294">
                  <c:v>-4</c:v>
                </c:pt>
                <c:pt idx="295">
                  <c:v>-2</c:v>
                </c:pt>
                <c:pt idx="296">
                  <c:v>0</c:v>
                </c:pt>
                <c:pt idx="297">
                  <c:v>-3</c:v>
                </c:pt>
                <c:pt idx="298">
                  <c:v>-1</c:v>
                </c:pt>
                <c:pt idx="299">
                  <c:v>0</c:v>
                </c:pt>
                <c:pt idx="300">
                  <c:v>0</c:v>
                </c:pt>
                <c:pt idx="301">
                  <c:v>-2</c:v>
                </c:pt>
                <c:pt idx="302">
                  <c:v>-3</c:v>
                </c:pt>
                <c:pt idx="303">
                  <c:v>0</c:v>
                </c:pt>
                <c:pt idx="304">
                  <c:v>3</c:v>
                </c:pt>
                <c:pt idx="305">
                  <c:v>4</c:v>
                </c:pt>
                <c:pt idx="306">
                  <c:v>0</c:v>
                </c:pt>
                <c:pt idx="307">
                  <c:v>-3</c:v>
                </c:pt>
                <c:pt idx="308">
                  <c:v>2</c:v>
                </c:pt>
                <c:pt idx="309">
                  <c:v>4</c:v>
                </c:pt>
                <c:pt idx="310">
                  <c:v>-1</c:v>
                </c:pt>
                <c:pt idx="311">
                  <c:v>4</c:v>
                </c:pt>
                <c:pt idx="312">
                  <c:v>2</c:v>
                </c:pt>
                <c:pt idx="313">
                  <c:v>2</c:v>
                </c:pt>
                <c:pt idx="314">
                  <c:v>-3</c:v>
                </c:pt>
                <c:pt idx="315">
                  <c:v>3</c:v>
                </c:pt>
                <c:pt idx="316">
                  <c:v>0</c:v>
                </c:pt>
                <c:pt idx="317">
                  <c:v>0</c:v>
                </c:pt>
                <c:pt idx="318">
                  <c:v>-4</c:v>
                </c:pt>
                <c:pt idx="319">
                  <c:v>1</c:v>
                </c:pt>
                <c:pt idx="320">
                  <c:v>-4</c:v>
                </c:pt>
                <c:pt idx="321">
                  <c:v>0</c:v>
                </c:pt>
                <c:pt idx="322">
                  <c:v>-5</c:v>
                </c:pt>
                <c:pt idx="323">
                  <c:v>-2</c:v>
                </c:pt>
                <c:pt idx="324">
                  <c:v>4</c:v>
                </c:pt>
                <c:pt idx="325">
                  <c:v>1</c:v>
                </c:pt>
                <c:pt idx="326">
                  <c:v>1</c:v>
                </c:pt>
                <c:pt idx="327">
                  <c:v>-1</c:v>
                </c:pt>
                <c:pt idx="328">
                  <c:v>0</c:v>
                </c:pt>
                <c:pt idx="329">
                  <c:v>2</c:v>
                </c:pt>
                <c:pt idx="330">
                  <c:v>2</c:v>
                </c:pt>
                <c:pt idx="331">
                  <c:v>0</c:v>
                </c:pt>
                <c:pt idx="332">
                  <c:v>-1</c:v>
                </c:pt>
                <c:pt idx="333">
                  <c:v>-1</c:v>
                </c:pt>
                <c:pt idx="334">
                  <c:v>0</c:v>
                </c:pt>
                <c:pt idx="335">
                  <c:v>1</c:v>
                </c:pt>
                <c:pt idx="336">
                  <c:v>1</c:v>
                </c:pt>
                <c:pt idx="337">
                  <c:v>0</c:v>
                </c:pt>
                <c:pt idx="338">
                  <c:v>-2</c:v>
                </c:pt>
                <c:pt idx="339">
                  <c:v>2</c:v>
                </c:pt>
                <c:pt idx="340">
                  <c:v>1</c:v>
                </c:pt>
                <c:pt idx="341">
                  <c:v>0</c:v>
                </c:pt>
                <c:pt idx="342">
                  <c:v>2</c:v>
                </c:pt>
                <c:pt idx="343">
                  <c:v>-2</c:v>
                </c:pt>
                <c:pt idx="344">
                  <c:v>-2</c:v>
                </c:pt>
                <c:pt idx="345">
                  <c:v>4</c:v>
                </c:pt>
                <c:pt idx="346">
                  <c:v>4</c:v>
                </c:pt>
                <c:pt idx="347">
                  <c:v>-4</c:v>
                </c:pt>
                <c:pt idx="348">
                  <c:v>0</c:v>
                </c:pt>
                <c:pt idx="349">
                  <c:v>4</c:v>
                </c:pt>
                <c:pt idx="350">
                  <c:v>-4</c:v>
                </c:pt>
                <c:pt idx="351">
                  <c:v>7</c:v>
                </c:pt>
                <c:pt idx="352">
                  <c:v>6</c:v>
                </c:pt>
                <c:pt idx="353">
                  <c:v>2</c:v>
                </c:pt>
                <c:pt idx="354">
                  <c:v>4</c:v>
                </c:pt>
                <c:pt idx="355">
                  <c:v>6</c:v>
                </c:pt>
                <c:pt idx="356">
                  <c:v>3</c:v>
                </c:pt>
                <c:pt idx="357">
                  <c:v>-3</c:v>
                </c:pt>
                <c:pt idx="358">
                  <c:v>3</c:v>
                </c:pt>
                <c:pt idx="359">
                  <c:v>1</c:v>
                </c:pt>
                <c:pt idx="360">
                  <c:v>4</c:v>
                </c:pt>
                <c:pt idx="361">
                  <c:v>7</c:v>
                </c:pt>
                <c:pt idx="362">
                  <c:v>1</c:v>
                </c:pt>
                <c:pt idx="363">
                  <c:v>3</c:v>
                </c:pt>
                <c:pt idx="364">
                  <c:v>6</c:v>
                </c:pt>
                <c:pt idx="365">
                  <c:v>4</c:v>
                </c:pt>
                <c:pt idx="366">
                  <c:v>5</c:v>
                </c:pt>
                <c:pt idx="367">
                  <c:v>5</c:v>
                </c:pt>
                <c:pt idx="368">
                  <c:v>2</c:v>
                </c:pt>
                <c:pt idx="369">
                  <c:v>1</c:v>
                </c:pt>
                <c:pt idx="370">
                  <c:v>4</c:v>
                </c:pt>
                <c:pt idx="371">
                  <c:v>16</c:v>
                </c:pt>
                <c:pt idx="372">
                  <c:v>2</c:v>
                </c:pt>
                <c:pt idx="373">
                  <c:v>1</c:v>
                </c:pt>
                <c:pt idx="374">
                  <c:v>5</c:v>
                </c:pt>
                <c:pt idx="375">
                  <c:v>20</c:v>
                </c:pt>
                <c:pt idx="376">
                  <c:v>2</c:v>
                </c:pt>
                <c:pt idx="377">
                  <c:v>-2</c:v>
                </c:pt>
                <c:pt idx="378">
                  <c:v>2</c:v>
                </c:pt>
                <c:pt idx="379">
                  <c:v>-8</c:v>
                </c:pt>
                <c:pt idx="380">
                  <c:v>11</c:v>
                </c:pt>
                <c:pt idx="381">
                  <c:v>2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-10</c:v>
                </c:pt>
                <c:pt idx="387">
                  <c:v>4</c:v>
                </c:pt>
                <c:pt idx="388">
                  <c:v>0</c:v>
                </c:pt>
                <c:pt idx="389">
                  <c:v>-6</c:v>
                </c:pt>
                <c:pt idx="390">
                  <c:v>-3</c:v>
                </c:pt>
                <c:pt idx="391">
                  <c:v>-5</c:v>
                </c:pt>
                <c:pt idx="392">
                  <c:v>-5</c:v>
                </c:pt>
                <c:pt idx="393">
                  <c:v>-1</c:v>
                </c:pt>
                <c:pt idx="394">
                  <c:v>-4</c:v>
                </c:pt>
                <c:pt idx="395">
                  <c:v>1</c:v>
                </c:pt>
                <c:pt idx="396">
                  <c:v>-1</c:v>
                </c:pt>
                <c:pt idx="397">
                  <c:v>8</c:v>
                </c:pt>
                <c:pt idx="398">
                  <c:v>-8</c:v>
                </c:pt>
                <c:pt idx="399">
                  <c:v>-7</c:v>
                </c:pt>
                <c:pt idx="400">
                  <c:v>-5</c:v>
                </c:pt>
                <c:pt idx="401">
                  <c:v>-1</c:v>
                </c:pt>
                <c:pt idx="402">
                  <c:v>0</c:v>
                </c:pt>
                <c:pt idx="403">
                  <c:v>-3</c:v>
                </c:pt>
                <c:pt idx="404">
                  <c:v>-9</c:v>
                </c:pt>
                <c:pt idx="405">
                  <c:v>0</c:v>
                </c:pt>
                <c:pt idx="406">
                  <c:v>1</c:v>
                </c:pt>
                <c:pt idx="407">
                  <c:v>-1</c:v>
                </c:pt>
                <c:pt idx="408">
                  <c:v>0</c:v>
                </c:pt>
                <c:pt idx="409">
                  <c:v>1</c:v>
                </c:pt>
                <c:pt idx="410">
                  <c:v>-5</c:v>
                </c:pt>
                <c:pt idx="411">
                  <c:v>-1</c:v>
                </c:pt>
                <c:pt idx="412">
                  <c:v>-6</c:v>
                </c:pt>
                <c:pt idx="413">
                  <c:v>-7</c:v>
                </c:pt>
                <c:pt idx="414">
                  <c:v>2</c:v>
                </c:pt>
                <c:pt idx="415">
                  <c:v>1</c:v>
                </c:pt>
                <c:pt idx="416">
                  <c:v>-6</c:v>
                </c:pt>
                <c:pt idx="417">
                  <c:v>-9</c:v>
                </c:pt>
                <c:pt idx="418">
                  <c:v>-4</c:v>
                </c:pt>
                <c:pt idx="419">
                  <c:v>-12</c:v>
                </c:pt>
                <c:pt idx="420">
                  <c:v>5</c:v>
                </c:pt>
                <c:pt idx="421">
                  <c:v>3</c:v>
                </c:pt>
                <c:pt idx="422">
                  <c:v>-4</c:v>
                </c:pt>
                <c:pt idx="423">
                  <c:v>-6</c:v>
                </c:pt>
                <c:pt idx="424">
                  <c:v>5</c:v>
                </c:pt>
                <c:pt idx="425">
                  <c:v>-7</c:v>
                </c:pt>
                <c:pt idx="426">
                  <c:v>2</c:v>
                </c:pt>
                <c:pt idx="427">
                  <c:v>0</c:v>
                </c:pt>
                <c:pt idx="428">
                  <c:v>-2</c:v>
                </c:pt>
                <c:pt idx="429">
                  <c:v>-2</c:v>
                </c:pt>
                <c:pt idx="430">
                  <c:v>2</c:v>
                </c:pt>
                <c:pt idx="431">
                  <c:v>-2</c:v>
                </c:pt>
                <c:pt idx="432">
                  <c:v>3</c:v>
                </c:pt>
                <c:pt idx="433">
                  <c:v>-2</c:v>
                </c:pt>
                <c:pt idx="434">
                  <c:v>1</c:v>
                </c:pt>
                <c:pt idx="435">
                  <c:v>3</c:v>
                </c:pt>
                <c:pt idx="436">
                  <c:v>-2</c:v>
                </c:pt>
                <c:pt idx="437">
                  <c:v>-1</c:v>
                </c:pt>
                <c:pt idx="438">
                  <c:v>-6</c:v>
                </c:pt>
                <c:pt idx="439">
                  <c:v>3</c:v>
                </c:pt>
                <c:pt idx="440">
                  <c:v>3</c:v>
                </c:pt>
                <c:pt idx="441">
                  <c:v>-5</c:v>
                </c:pt>
                <c:pt idx="442">
                  <c:v>-2</c:v>
                </c:pt>
                <c:pt idx="443">
                  <c:v>2</c:v>
                </c:pt>
                <c:pt idx="444">
                  <c:v>-1</c:v>
                </c:pt>
                <c:pt idx="445">
                  <c:v>0</c:v>
                </c:pt>
                <c:pt idx="446">
                  <c:v>3</c:v>
                </c:pt>
                <c:pt idx="447">
                  <c:v>1</c:v>
                </c:pt>
                <c:pt idx="448">
                  <c:v>3</c:v>
                </c:pt>
                <c:pt idx="449">
                  <c:v>-4</c:v>
                </c:pt>
                <c:pt idx="450">
                  <c:v>3</c:v>
                </c:pt>
                <c:pt idx="451">
                  <c:v>-5</c:v>
                </c:pt>
                <c:pt idx="452">
                  <c:v>-2</c:v>
                </c:pt>
                <c:pt idx="453">
                  <c:v>-2</c:v>
                </c:pt>
                <c:pt idx="454">
                  <c:v>2</c:v>
                </c:pt>
                <c:pt idx="455">
                  <c:v>3</c:v>
                </c:pt>
                <c:pt idx="456">
                  <c:v>4</c:v>
                </c:pt>
                <c:pt idx="457">
                  <c:v>0</c:v>
                </c:pt>
                <c:pt idx="458">
                  <c:v>-4</c:v>
                </c:pt>
                <c:pt idx="459">
                  <c:v>-12</c:v>
                </c:pt>
                <c:pt idx="460">
                  <c:v>7</c:v>
                </c:pt>
                <c:pt idx="461">
                  <c:v>7</c:v>
                </c:pt>
                <c:pt idx="462">
                  <c:v>2</c:v>
                </c:pt>
                <c:pt idx="463">
                  <c:v>-3</c:v>
                </c:pt>
                <c:pt idx="464">
                  <c:v>0</c:v>
                </c:pt>
                <c:pt idx="465">
                  <c:v>3</c:v>
                </c:pt>
                <c:pt idx="466">
                  <c:v>-5</c:v>
                </c:pt>
                <c:pt idx="467">
                  <c:v>-1</c:v>
                </c:pt>
                <c:pt idx="468">
                  <c:v>-6</c:v>
                </c:pt>
                <c:pt idx="469">
                  <c:v>3</c:v>
                </c:pt>
                <c:pt idx="470">
                  <c:v>1</c:v>
                </c:pt>
                <c:pt idx="471">
                  <c:v>-9</c:v>
                </c:pt>
                <c:pt idx="472">
                  <c:v>1</c:v>
                </c:pt>
                <c:pt idx="473">
                  <c:v>3</c:v>
                </c:pt>
                <c:pt idx="474">
                  <c:v>-4</c:v>
                </c:pt>
                <c:pt idx="475">
                  <c:v>0</c:v>
                </c:pt>
                <c:pt idx="476">
                  <c:v>0</c:v>
                </c:pt>
                <c:pt idx="477">
                  <c:v>1</c:v>
                </c:pt>
                <c:pt idx="478">
                  <c:v>0</c:v>
                </c:pt>
                <c:pt idx="479">
                  <c:v>2</c:v>
                </c:pt>
                <c:pt idx="480">
                  <c:v>0</c:v>
                </c:pt>
                <c:pt idx="481">
                  <c:v>-2</c:v>
                </c:pt>
                <c:pt idx="482">
                  <c:v>-2</c:v>
                </c:pt>
                <c:pt idx="483">
                  <c:v>1</c:v>
                </c:pt>
                <c:pt idx="484">
                  <c:v>-2</c:v>
                </c:pt>
                <c:pt idx="485">
                  <c:v>0</c:v>
                </c:pt>
                <c:pt idx="486">
                  <c:v>0</c:v>
                </c:pt>
                <c:pt idx="487">
                  <c:v>-1</c:v>
                </c:pt>
                <c:pt idx="488">
                  <c:v>-3</c:v>
                </c:pt>
                <c:pt idx="489">
                  <c:v>0</c:v>
                </c:pt>
                <c:pt idx="490">
                  <c:v>-2</c:v>
                </c:pt>
                <c:pt idx="491">
                  <c:v>-2</c:v>
                </c:pt>
                <c:pt idx="492">
                  <c:v>2</c:v>
                </c:pt>
                <c:pt idx="493">
                  <c:v>-4</c:v>
                </c:pt>
                <c:pt idx="494">
                  <c:v>-2</c:v>
                </c:pt>
                <c:pt idx="495">
                  <c:v>-2</c:v>
                </c:pt>
                <c:pt idx="496">
                  <c:v>2</c:v>
                </c:pt>
                <c:pt idx="497">
                  <c:v>2</c:v>
                </c:pt>
                <c:pt idx="498">
                  <c:v>0</c:v>
                </c:pt>
                <c:pt idx="499">
                  <c:v>2</c:v>
                </c:pt>
                <c:pt idx="500">
                  <c:v>-1</c:v>
                </c:pt>
                <c:pt idx="501">
                  <c:v>0</c:v>
                </c:pt>
                <c:pt idx="502">
                  <c:v>-7</c:v>
                </c:pt>
                <c:pt idx="503">
                  <c:v>0</c:v>
                </c:pt>
                <c:pt idx="504">
                  <c:v>0</c:v>
                </c:pt>
                <c:pt idx="505">
                  <c:v>-1</c:v>
                </c:pt>
                <c:pt idx="506">
                  <c:v>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0-413D-864E-8C144BB7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8861440"/>
        <c:axId val="58859904"/>
      </c:barChart>
      <c:lineChart>
        <c:grouping val="standard"/>
        <c:varyColors val="0"/>
        <c:ser>
          <c:idx val="1"/>
          <c:order val="1"/>
          <c:tx>
            <c:v>dato complessivo (scala sx)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lavoro'!$A$2:$A$816</c:f>
              <c:numCache>
                <c:formatCode>d/m;@</c:formatCode>
                <c:ptCount val="509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  <c:pt idx="486">
                  <c:v>44683</c:v>
                </c:pt>
                <c:pt idx="487">
                  <c:v>44684</c:v>
                </c:pt>
                <c:pt idx="488">
                  <c:v>44685</c:v>
                </c:pt>
                <c:pt idx="489">
                  <c:v>44686</c:v>
                </c:pt>
                <c:pt idx="490">
                  <c:v>44687</c:v>
                </c:pt>
                <c:pt idx="491">
                  <c:v>44688</c:v>
                </c:pt>
                <c:pt idx="492">
                  <c:v>44689</c:v>
                </c:pt>
                <c:pt idx="493">
                  <c:v>44690</c:v>
                </c:pt>
                <c:pt idx="494">
                  <c:v>44691</c:v>
                </c:pt>
                <c:pt idx="495">
                  <c:v>44692</c:v>
                </c:pt>
                <c:pt idx="496">
                  <c:v>44693</c:v>
                </c:pt>
                <c:pt idx="497">
                  <c:v>44694</c:v>
                </c:pt>
                <c:pt idx="498">
                  <c:v>44695</c:v>
                </c:pt>
                <c:pt idx="499">
                  <c:v>44696</c:v>
                </c:pt>
                <c:pt idx="500">
                  <c:v>44697</c:v>
                </c:pt>
                <c:pt idx="501">
                  <c:v>44698</c:v>
                </c:pt>
                <c:pt idx="502">
                  <c:v>44699</c:v>
                </c:pt>
                <c:pt idx="503">
                  <c:v>44700</c:v>
                </c:pt>
                <c:pt idx="504">
                  <c:v>44701</c:v>
                </c:pt>
                <c:pt idx="505">
                  <c:v>44702</c:v>
                </c:pt>
                <c:pt idx="506">
                  <c:v>44703</c:v>
                </c:pt>
              </c:numCache>
            </c:numRef>
          </c:cat>
          <c:val>
            <c:numRef>
              <c:f>'Sicilia foglio di lavoro'!$J$2:$J$816</c:f>
              <c:numCache>
                <c:formatCode>General</c:formatCode>
                <c:ptCount val="509"/>
                <c:pt idx="0">
                  <c:v>176</c:v>
                </c:pt>
                <c:pt idx="1">
                  <c:v>186</c:v>
                </c:pt>
                <c:pt idx="2">
                  <c:v>184</c:v>
                </c:pt>
                <c:pt idx="3">
                  <c:v>186</c:v>
                </c:pt>
                <c:pt idx="4">
                  <c:v>190</c:v>
                </c:pt>
                <c:pt idx="5">
                  <c:v>194</c:v>
                </c:pt>
                <c:pt idx="6">
                  <c:v>196</c:v>
                </c:pt>
                <c:pt idx="7">
                  <c:v>200</c:v>
                </c:pt>
                <c:pt idx="8">
                  <c:v>205</c:v>
                </c:pt>
                <c:pt idx="9">
                  <c:v>208</c:v>
                </c:pt>
                <c:pt idx="10">
                  <c:v>208</c:v>
                </c:pt>
                <c:pt idx="11">
                  <c:v>209</c:v>
                </c:pt>
                <c:pt idx="12">
                  <c:v>208</c:v>
                </c:pt>
                <c:pt idx="13">
                  <c:v>205</c:v>
                </c:pt>
                <c:pt idx="14">
                  <c:v>210</c:v>
                </c:pt>
                <c:pt idx="15">
                  <c:v>212</c:v>
                </c:pt>
                <c:pt idx="16">
                  <c:v>208</c:v>
                </c:pt>
                <c:pt idx="17">
                  <c:v>205</c:v>
                </c:pt>
                <c:pt idx="18">
                  <c:v>211</c:v>
                </c:pt>
                <c:pt idx="19">
                  <c:v>215</c:v>
                </c:pt>
                <c:pt idx="20">
                  <c:v>221</c:v>
                </c:pt>
                <c:pt idx="21">
                  <c:v>222</c:v>
                </c:pt>
                <c:pt idx="22">
                  <c:v>223</c:v>
                </c:pt>
                <c:pt idx="23">
                  <c:v>227</c:v>
                </c:pt>
                <c:pt idx="24">
                  <c:v>227</c:v>
                </c:pt>
                <c:pt idx="25">
                  <c:v>229</c:v>
                </c:pt>
                <c:pt idx="26">
                  <c:v>232</c:v>
                </c:pt>
                <c:pt idx="27">
                  <c:v>215</c:v>
                </c:pt>
                <c:pt idx="28">
                  <c:v>211</c:v>
                </c:pt>
                <c:pt idx="29">
                  <c:v>208</c:v>
                </c:pt>
                <c:pt idx="30">
                  <c:v>204</c:v>
                </c:pt>
                <c:pt idx="31">
                  <c:v>204</c:v>
                </c:pt>
                <c:pt idx="32">
                  <c:v>202</c:v>
                </c:pt>
                <c:pt idx="33">
                  <c:v>193</c:v>
                </c:pt>
                <c:pt idx="34">
                  <c:v>187</c:v>
                </c:pt>
                <c:pt idx="35">
                  <c:v>182</c:v>
                </c:pt>
                <c:pt idx="36">
                  <c:v>177</c:v>
                </c:pt>
                <c:pt idx="37">
                  <c:v>178</c:v>
                </c:pt>
                <c:pt idx="38">
                  <c:v>181</c:v>
                </c:pt>
                <c:pt idx="39">
                  <c:v>176</c:v>
                </c:pt>
                <c:pt idx="40">
                  <c:v>170</c:v>
                </c:pt>
                <c:pt idx="41">
                  <c:v>165</c:v>
                </c:pt>
                <c:pt idx="42">
                  <c:v>169</c:v>
                </c:pt>
                <c:pt idx="43">
                  <c:v>168</c:v>
                </c:pt>
                <c:pt idx="44">
                  <c:v>165</c:v>
                </c:pt>
                <c:pt idx="45">
                  <c:v>165</c:v>
                </c:pt>
                <c:pt idx="46">
                  <c:v>158</c:v>
                </c:pt>
                <c:pt idx="47">
                  <c:v>154</c:v>
                </c:pt>
                <c:pt idx="48">
                  <c:v>145</c:v>
                </c:pt>
                <c:pt idx="49">
                  <c:v>150</c:v>
                </c:pt>
                <c:pt idx="50">
                  <c:v>145</c:v>
                </c:pt>
                <c:pt idx="51">
                  <c:v>143</c:v>
                </c:pt>
                <c:pt idx="52">
                  <c:v>142</c:v>
                </c:pt>
                <c:pt idx="53">
                  <c:v>135</c:v>
                </c:pt>
                <c:pt idx="54">
                  <c:v>130</c:v>
                </c:pt>
                <c:pt idx="55">
                  <c:v>131</c:v>
                </c:pt>
                <c:pt idx="56">
                  <c:v>132</c:v>
                </c:pt>
                <c:pt idx="57">
                  <c:v>134</c:v>
                </c:pt>
                <c:pt idx="58">
                  <c:v>133</c:v>
                </c:pt>
                <c:pt idx="59">
                  <c:v>132</c:v>
                </c:pt>
                <c:pt idx="60">
                  <c:v>123</c:v>
                </c:pt>
                <c:pt idx="61">
                  <c:v>117</c:v>
                </c:pt>
                <c:pt idx="62">
                  <c:v>118</c:v>
                </c:pt>
                <c:pt idx="63">
                  <c:v>120</c:v>
                </c:pt>
                <c:pt idx="64">
                  <c:v>121</c:v>
                </c:pt>
                <c:pt idx="65">
                  <c:v>123</c:v>
                </c:pt>
                <c:pt idx="66">
                  <c:v>120</c:v>
                </c:pt>
                <c:pt idx="67">
                  <c:v>112</c:v>
                </c:pt>
                <c:pt idx="68">
                  <c:v>108</c:v>
                </c:pt>
                <c:pt idx="69">
                  <c:v>100</c:v>
                </c:pt>
                <c:pt idx="70">
                  <c:v>101</c:v>
                </c:pt>
                <c:pt idx="71">
                  <c:v>99</c:v>
                </c:pt>
                <c:pt idx="72">
                  <c:v>100</c:v>
                </c:pt>
                <c:pt idx="73">
                  <c:v>107</c:v>
                </c:pt>
                <c:pt idx="74">
                  <c:v>113</c:v>
                </c:pt>
                <c:pt idx="75">
                  <c:v>116</c:v>
                </c:pt>
                <c:pt idx="76">
                  <c:v>117</c:v>
                </c:pt>
                <c:pt idx="77">
                  <c:v>121</c:v>
                </c:pt>
                <c:pt idx="78">
                  <c:v>122</c:v>
                </c:pt>
                <c:pt idx="79">
                  <c:v>125</c:v>
                </c:pt>
                <c:pt idx="80">
                  <c:v>123</c:v>
                </c:pt>
                <c:pt idx="81">
                  <c:v>121</c:v>
                </c:pt>
                <c:pt idx="82">
                  <c:v>119</c:v>
                </c:pt>
                <c:pt idx="83">
                  <c:v>118</c:v>
                </c:pt>
                <c:pt idx="84">
                  <c:v>121</c:v>
                </c:pt>
                <c:pt idx="85">
                  <c:v>127</c:v>
                </c:pt>
                <c:pt idx="86">
                  <c:v>129</c:v>
                </c:pt>
                <c:pt idx="87">
                  <c:v>133</c:v>
                </c:pt>
                <c:pt idx="88">
                  <c:v>133</c:v>
                </c:pt>
                <c:pt idx="89">
                  <c:v>140</c:v>
                </c:pt>
                <c:pt idx="90">
                  <c:v>143</c:v>
                </c:pt>
                <c:pt idx="91">
                  <c:v>150</c:v>
                </c:pt>
                <c:pt idx="92">
                  <c:v>152</c:v>
                </c:pt>
                <c:pt idx="93">
                  <c:v>153</c:v>
                </c:pt>
                <c:pt idx="94">
                  <c:v>158</c:v>
                </c:pt>
                <c:pt idx="95">
                  <c:v>160</c:v>
                </c:pt>
                <c:pt idx="96">
                  <c:v>157</c:v>
                </c:pt>
                <c:pt idx="97">
                  <c:v>164</c:v>
                </c:pt>
                <c:pt idx="98">
                  <c:v>168</c:v>
                </c:pt>
                <c:pt idx="99">
                  <c:v>164</c:v>
                </c:pt>
                <c:pt idx="100">
                  <c:v>171</c:v>
                </c:pt>
                <c:pt idx="101">
                  <c:v>174</c:v>
                </c:pt>
                <c:pt idx="102">
                  <c:v>176</c:v>
                </c:pt>
                <c:pt idx="103">
                  <c:v>185</c:v>
                </c:pt>
                <c:pt idx="104">
                  <c:v>184</c:v>
                </c:pt>
                <c:pt idx="105">
                  <c:v>189</c:v>
                </c:pt>
                <c:pt idx="106">
                  <c:v>189</c:v>
                </c:pt>
                <c:pt idx="107">
                  <c:v>187</c:v>
                </c:pt>
                <c:pt idx="108">
                  <c:v>176</c:v>
                </c:pt>
                <c:pt idx="109">
                  <c:v>180</c:v>
                </c:pt>
                <c:pt idx="110">
                  <c:v>182</c:v>
                </c:pt>
                <c:pt idx="111">
                  <c:v>178</c:v>
                </c:pt>
                <c:pt idx="112">
                  <c:v>177</c:v>
                </c:pt>
                <c:pt idx="113">
                  <c:v>179</c:v>
                </c:pt>
                <c:pt idx="114">
                  <c:v>171</c:v>
                </c:pt>
                <c:pt idx="115">
                  <c:v>174</c:v>
                </c:pt>
                <c:pt idx="116">
                  <c:v>168</c:v>
                </c:pt>
                <c:pt idx="117">
                  <c:v>172</c:v>
                </c:pt>
                <c:pt idx="118">
                  <c:v>168</c:v>
                </c:pt>
                <c:pt idx="119">
                  <c:v>165</c:v>
                </c:pt>
                <c:pt idx="120">
                  <c:v>167</c:v>
                </c:pt>
                <c:pt idx="121">
                  <c:v>163</c:v>
                </c:pt>
                <c:pt idx="122">
                  <c:v>160</c:v>
                </c:pt>
                <c:pt idx="123">
                  <c:v>160</c:v>
                </c:pt>
                <c:pt idx="124">
                  <c:v>152</c:v>
                </c:pt>
                <c:pt idx="125">
                  <c:v>149</c:v>
                </c:pt>
                <c:pt idx="126">
                  <c:v>142</c:v>
                </c:pt>
                <c:pt idx="127">
                  <c:v>140</c:v>
                </c:pt>
                <c:pt idx="128">
                  <c:v>136</c:v>
                </c:pt>
                <c:pt idx="129">
                  <c:v>131</c:v>
                </c:pt>
                <c:pt idx="130">
                  <c:v>133</c:v>
                </c:pt>
                <c:pt idx="131">
                  <c:v>125</c:v>
                </c:pt>
                <c:pt idx="132">
                  <c:v>124</c:v>
                </c:pt>
                <c:pt idx="133">
                  <c:v>120</c:v>
                </c:pt>
                <c:pt idx="134">
                  <c:v>114</c:v>
                </c:pt>
                <c:pt idx="135">
                  <c:v>118</c:v>
                </c:pt>
                <c:pt idx="136">
                  <c:v>112</c:v>
                </c:pt>
                <c:pt idx="137">
                  <c:v>108</c:v>
                </c:pt>
                <c:pt idx="138">
                  <c:v>107</c:v>
                </c:pt>
                <c:pt idx="139">
                  <c:v>104</c:v>
                </c:pt>
                <c:pt idx="140">
                  <c:v>99</c:v>
                </c:pt>
                <c:pt idx="141">
                  <c:v>104</c:v>
                </c:pt>
                <c:pt idx="142">
                  <c:v>102</c:v>
                </c:pt>
                <c:pt idx="143">
                  <c:v>98</c:v>
                </c:pt>
                <c:pt idx="144">
                  <c:v>93</c:v>
                </c:pt>
                <c:pt idx="145">
                  <c:v>86</c:v>
                </c:pt>
                <c:pt idx="146">
                  <c:v>81</c:v>
                </c:pt>
                <c:pt idx="147">
                  <c:v>73</c:v>
                </c:pt>
                <c:pt idx="148">
                  <c:v>72</c:v>
                </c:pt>
                <c:pt idx="149">
                  <c:v>65</c:v>
                </c:pt>
                <c:pt idx="150">
                  <c:v>59</c:v>
                </c:pt>
                <c:pt idx="151">
                  <c:v>56</c:v>
                </c:pt>
                <c:pt idx="152">
                  <c:v>47</c:v>
                </c:pt>
                <c:pt idx="153">
                  <c:v>46</c:v>
                </c:pt>
                <c:pt idx="154">
                  <c:v>45</c:v>
                </c:pt>
                <c:pt idx="155">
                  <c:v>45</c:v>
                </c:pt>
                <c:pt idx="156">
                  <c:v>44</c:v>
                </c:pt>
                <c:pt idx="157">
                  <c:v>43</c:v>
                </c:pt>
                <c:pt idx="158">
                  <c:v>42</c:v>
                </c:pt>
                <c:pt idx="159">
                  <c:v>39</c:v>
                </c:pt>
                <c:pt idx="160">
                  <c:v>38</c:v>
                </c:pt>
                <c:pt idx="161">
                  <c:v>38</c:v>
                </c:pt>
                <c:pt idx="162">
                  <c:v>43</c:v>
                </c:pt>
                <c:pt idx="163">
                  <c:v>47</c:v>
                </c:pt>
                <c:pt idx="164">
                  <c:v>39</c:v>
                </c:pt>
                <c:pt idx="165">
                  <c:v>34</c:v>
                </c:pt>
                <c:pt idx="166">
                  <c:v>36</c:v>
                </c:pt>
                <c:pt idx="167">
                  <c:v>35</c:v>
                </c:pt>
                <c:pt idx="168">
                  <c:v>30</c:v>
                </c:pt>
                <c:pt idx="169">
                  <c:v>28</c:v>
                </c:pt>
                <c:pt idx="170">
                  <c:v>26</c:v>
                </c:pt>
                <c:pt idx="171">
                  <c:v>25</c:v>
                </c:pt>
                <c:pt idx="172">
                  <c:v>25</c:v>
                </c:pt>
                <c:pt idx="173">
                  <c:v>25</c:v>
                </c:pt>
                <c:pt idx="174">
                  <c:v>27</c:v>
                </c:pt>
                <c:pt idx="175">
                  <c:v>23</c:v>
                </c:pt>
                <c:pt idx="176">
                  <c:v>20</c:v>
                </c:pt>
                <c:pt idx="177">
                  <c:v>23</c:v>
                </c:pt>
                <c:pt idx="178">
                  <c:v>24</c:v>
                </c:pt>
                <c:pt idx="179">
                  <c:v>24</c:v>
                </c:pt>
                <c:pt idx="180">
                  <c:v>20</c:v>
                </c:pt>
                <c:pt idx="181">
                  <c:v>18</c:v>
                </c:pt>
                <c:pt idx="182">
                  <c:v>19</c:v>
                </c:pt>
                <c:pt idx="183">
                  <c:v>17</c:v>
                </c:pt>
                <c:pt idx="184">
                  <c:v>15</c:v>
                </c:pt>
                <c:pt idx="185">
                  <c:v>17</c:v>
                </c:pt>
                <c:pt idx="186">
                  <c:v>18</c:v>
                </c:pt>
                <c:pt idx="187">
                  <c:v>19</c:v>
                </c:pt>
                <c:pt idx="188">
                  <c:v>20</c:v>
                </c:pt>
                <c:pt idx="189">
                  <c:v>20</c:v>
                </c:pt>
                <c:pt idx="190">
                  <c:v>18</c:v>
                </c:pt>
                <c:pt idx="191">
                  <c:v>17</c:v>
                </c:pt>
                <c:pt idx="192">
                  <c:v>18</c:v>
                </c:pt>
                <c:pt idx="193">
                  <c:v>20</c:v>
                </c:pt>
                <c:pt idx="194">
                  <c:v>20</c:v>
                </c:pt>
                <c:pt idx="195">
                  <c:v>21</c:v>
                </c:pt>
                <c:pt idx="196">
                  <c:v>23</c:v>
                </c:pt>
                <c:pt idx="197">
                  <c:v>23</c:v>
                </c:pt>
                <c:pt idx="198">
                  <c:v>21</c:v>
                </c:pt>
                <c:pt idx="199">
                  <c:v>22</c:v>
                </c:pt>
                <c:pt idx="200">
                  <c:v>21</c:v>
                </c:pt>
                <c:pt idx="201">
                  <c:v>20</c:v>
                </c:pt>
                <c:pt idx="202">
                  <c:v>22</c:v>
                </c:pt>
                <c:pt idx="203">
                  <c:v>21</c:v>
                </c:pt>
                <c:pt idx="204">
                  <c:v>27</c:v>
                </c:pt>
                <c:pt idx="205">
                  <c:v>29</c:v>
                </c:pt>
                <c:pt idx="206">
                  <c:v>28</c:v>
                </c:pt>
                <c:pt idx="207">
                  <c:v>30</c:v>
                </c:pt>
                <c:pt idx="208">
                  <c:v>26</c:v>
                </c:pt>
                <c:pt idx="209">
                  <c:v>29</c:v>
                </c:pt>
                <c:pt idx="210">
                  <c:v>30</c:v>
                </c:pt>
                <c:pt idx="211">
                  <c:v>31</c:v>
                </c:pt>
                <c:pt idx="212">
                  <c:v>33</c:v>
                </c:pt>
                <c:pt idx="213">
                  <c:v>34</c:v>
                </c:pt>
                <c:pt idx="214">
                  <c:v>32</c:v>
                </c:pt>
                <c:pt idx="215">
                  <c:v>36</c:v>
                </c:pt>
                <c:pt idx="216">
                  <c:v>40</c:v>
                </c:pt>
                <c:pt idx="217">
                  <c:v>42</c:v>
                </c:pt>
                <c:pt idx="218">
                  <c:v>47</c:v>
                </c:pt>
                <c:pt idx="219">
                  <c:v>54</c:v>
                </c:pt>
                <c:pt idx="220">
                  <c:v>52</c:v>
                </c:pt>
                <c:pt idx="221">
                  <c:v>50</c:v>
                </c:pt>
                <c:pt idx="222">
                  <c:v>59</c:v>
                </c:pt>
                <c:pt idx="223">
                  <c:v>59</c:v>
                </c:pt>
                <c:pt idx="224">
                  <c:v>65</c:v>
                </c:pt>
                <c:pt idx="225">
                  <c:v>65</c:v>
                </c:pt>
                <c:pt idx="226">
                  <c:v>68</c:v>
                </c:pt>
                <c:pt idx="227">
                  <c:v>71</c:v>
                </c:pt>
                <c:pt idx="228">
                  <c:v>77</c:v>
                </c:pt>
                <c:pt idx="229">
                  <c:v>80</c:v>
                </c:pt>
                <c:pt idx="230">
                  <c:v>83</c:v>
                </c:pt>
                <c:pt idx="231">
                  <c:v>83</c:v>
                </c:pt>
                <c:pt idx="232">
                  <c:v>84</c:v>
                </c:pt>
                <c:pt idx="233">
                  <c:v>84</c:v>
                </c:pt>
                <c:pt idx="234">
                  <c:v>88</c:v>
                </c:pt>
                <c:pt idx="235">
                  <c:v>102</c:v>
                </c:pt>
                <c:pt idx="236">
                  <c:v>102</c:v>
                </c:pt>
                <c:pt idx="237">
                  <c:v>103</c:v>
                </c:pt>
                <c:pt idx="238">
                  <c:v>103</c:v>
                </c:pt>
                <c:pt idx="239">
                  <c:v>104</c:v>
                </c:pt>
                <c:pt idx="240">
                  <c:v>108</c:v>
                </c:pt>
                <c:pt idx="241">
                  <c:v>116</c:v>
                </c:pt>
                <c:pt idx="242">
                  <c:v>117</c:v>
                </c:pt>
                <c:pt idx="243">
                  <c:v>114</c:v>
                </c:pt>
                <c:pt idx="244">
                  <c:v>118</c:v>
                </c:pt>
                <c:pt idx="245">
                  <c:v>115</c:v>
                </c:pt>
                <c:pt idx="246">
                  <c:v>117</c:v>
                </c:pt>
                <c:pt idx="247">
                  <c:v>120</c:v>
                </c:pt>
                <c:pt idx="248">
                  <c:v>120</c:v>
                </c:pt>
                <c:pt idx="249">
                  <c:v>116</c:v>
                </c:pt>
                <c:pt idx="250">
                  <c:v>116</c:v>
                </c:pt>
                <c:pt idx="251">
                  <c:v>117</c:v>
                </c:pt>
                <c:pt idx="252">
                  <c:v>108</c:v>
                </c:pt>
                <c:pt idx="253">
                  <c:v>106</c:v>
                </c:pt>
                <c:pt idx="254">
                  <c:v>106</c:v>
                </c:pt>
                <c:pt idx="255">
                  <c:v>103</c:v>
                </c:pt>
                <c:pt idx="256">
                  <c:v>99</c:v>
                </c:pt>
                <c:pt idx="257">
                  <c:v>98</c:v>
                </c:pt>
                <c:pt idx="258">
                  <c:v>99</c:v>
                </c:pt>
                <c:pt idx="259">
                  <c:v>99</c:v>
                </c:pt>
                <c:pt idx="260">
                  <c:v>100</c:v>
                </c:pt>
                <c:pt idx="261">
                  <c:v>101</c:v>
                </c:pt>
                <c:pt idx="262">
                  <c:v>96</c:v>
                </c:pt>
                <c:pt idx="263">
                  <c:v>90</c:v>
                </c:pt>
                <c:pt idx="264">
                  <c:v>92</c:v>
                </c:pt>
                <c:pt idx="265">
                  <c:v>82</c:v>
                </c:pt>
                <c:pt idx="266">
                  <c:v>80</c:v>
                </c:pt>
                <c:pt idx="267">
                  <c:v>77</c:v>
                </c:pt>
                <c:pt idx="268">
                  <c:v>73</c:v>
                </c:pt>
                <c:pt idx="269">
                  <c:v>72</c:v>
                </c:pt>
                <c:pt idx="270">
                  <c:v>70</c:v>
                </c:pt>
                <c:pt idx="271">
                  <c:v>65</c:v>
                </c:pt>
                <c:pt idx="272">
                  <c:v>63</c:v>
                </c:pt>
                <c:pt idx="273">
                  <c:v>61</c:v>
                </c:pt>
                <c:pt idx="274">
                  <c:v>55</c:v>
                </c:pt>
                <c:pt idx="275">
                  <c:v>50</c:v>
                </c:pt>
                <c:pt idx="276">
                  <c:v>50</c:v>
                </c:pt>
                <c:pt idx="277">
                  <c:v>49</c:v>
                </c:pt>
                <c:pt idx="278">
                  <c:v>49</c:v>
                </c:pt>
                <c:pt idx="279">
                  <c:v>45</c:v>
                </c:pt>
                <c:pt idx="280">
                  <c:v>40</c:v>
                </c:pt>
                <c:pt idx="281">
                  <c:v>42</c:v>
                </c:pt>
                <c:pt idx="282">
                  <c:v>43</c:v>
                </c:pt>
                <c:pt idx="283">
                  <c:v>42</c:v>
                </c:pt>
                <c:pt idx="284">
                  <c:v>39</c:v>
                </c:pt>
                <c:pt idx="285">
                  <c:v>41</c:v>
                </c:pt>
                <c:pt idx="286">
                  <c:v>41</c:v>
                </c:pt>
                <c:pt idx="287">
                  <c:v>43</c:v>
                </c:pt>
                <c:pt idx="288">
                  <c:v>43</c:v>
                </c:pt>
                <c:pt idx="289">
                  <c:v>42</c:v>
                </c:pt>
                <c:pt idx="290">
                  <c:v>43</c:v>
                </c:pt>
                <c:pt idx="291">
                  <c:v>48</c:v>
                </c:pt>
                <c:pt idx="292">
                  <c:v>49</c:v>
                </c:pt>
                <c:pt idx="293">
                  <c:v>48</c:v>
                </c:pt>
                <c:pt idx="294">
                  <c:v>44</c:v>
                </c:pt>
                <c:pt idx="295">
                  <c:v>42</c:v>
                </c:pt>
                <c:pt idx="296">
                  <c:v>42</c:v>
                </c:pt>
                <c:pt idx="297">
                  <c:v>39</c:v>
                </c:pt>
                <c:pt idx="298">
                  <c:v>38</c:v>
                </c:pt>
                <c:pt idx="299">
                  <c:v>38</c:v>
                </c:pt>
                <c:pt idx="300">
                  <c:v>38</c:v>
                </c:pt>
                <c:pt idx="301">
                  <c:v>36</c:v>
                </c:pt>
                <c:pt idx="302">
                  <c:v>33</c:v>
                </c:pt>
                <c:pt idx="303">
                  <c:v>33</c:v>
                </c:pt>
                <c:pt idx="304">
                  <c:v>36</c:v>
                </c:pt>
                <c:pt idx="305">
                  <c:v>40</c:v>
                </c:pt>
                <c:pt idx="306">
                  <c:v>40</c:v>
                </c:pt>
                <c:pt idx="307">
                  <c:v>37</c:v>
                </c:pt>
                <c:pt idx="308">
                  <c:v>39</c:v>
                </c:pt>
                <c:pt idx="309">
                  <c:v>43</c:v>
                </c:pt>
                <c:pt idx="310">
                  <c:v>42</c:v>
                </c:pt>
                <c:pt idx="311">
                  <c:v>46</c:v>
                </c:pt>
                <c:pt idx="312">
                  <c:v>48</c:v>
                </c:pt>
                <c:pt idx="313">
                  <c:v>50</c:v>
                </c:pt>
                <c:pt idx="314">
                  <c:v>47</c:v>
                </c:pt>
                <c:pt idx="315">
                  <c:v>50</c:v>
                </c:pt>
                <c:pt idx="316">
                  <c:v>50</c:v>
                </c:pt>
                <c:pt idx="317">
                  <c:v>50</c:v>
                </c:pt>
                <c:pt idx="318">
                  <c:v>46</c:v>
                </c:pt>
                <c:pt idx="319">
                  <c:v>47</c:v>
                </c:pt>
                <c:pt idx="320">
                  <c:v>43</c:v>
                </c:pt>
                <c:pt idx="321">
                  <c:v>43</c:v>
                </c:pt>
                <c:pt idx="322">
                  <c:v>38</c:v>
                </c:pt>
                <c:pt idx="323">
                  <c:v>36</c:v>
                </c:pt>
                <c:pt idx="324">
                  <c:v>40</c:v>
                </c:pt>
                <c:pt idx="325">
                  <c:v>41</c:v>
                </c:pt>
                <c:pt idx="326">
                  <c:v>42</c:v>
                </c:pt>
                <c:pt idx="327">
                  <c:v>41</c:v>
                </c:pt>
                <c:pt idx="328">
                  <c:v>41</c:v>
                </c:pt>
                <c:pt idx="329">
                  <c:v>43</c:v>
                </c:pt>
                <c:pt idx="330">
                  <c:v>45</c:v>
                </c:pt>
                <c:pt idx="331">
                  <c:v>45</c:v>
                </c:pt>
                <c:pt idx="332">
                  <c:v>44</c:v>
                </c:pt>
                <c:pt idx="333">
                  <c:v>43</c:v>
                </c:pt>
                <c:pt idx="334">
                  <c:v>43</c:v>
                </c:pt>
                <c:pt idx="335">
                  <c:v>44</c:v>
                </c:pt>
                <c:pt idx="336">
                  <c:v>45</c:v>
                </c:pt>
                <c:pt idx="337">
                  <c:v>45</c:v>
                </c:pt>
                <c:pt idx="338">
                  <c:v>43</c:v>
                </c:pt>
                <c:pt idx="339">
                  <c:v>45</c:v>
                </c:pt>
                <c:pt idx="340">
                  <c:v>46</c:v>
                </c:pt>
                <c:pt idx="341">
                  <c:v>46</c:v>
                </c:pt>
                <c:pt idx="342">
                  <c:v>48</c:v>
                </c:pt>
                <c:pt idx="343">
                  <c:v>46</c:v>
                </c:pt>
                <c:pt idx="344">
                  <c:v>44</c:v>
                </c:pt>
                <c:pt idx="345">
                  <c:v>48</c:v>
                </c:pt>
                <c:pt idx="346">
                  <c:v>52</c:v>
                </c:pt>
                <c:pt idx="347">
                  <c:v>48</c:v>
                </c:pt>
                <c:pt idx="348">
                  <c:v>48</c:v>
                </c:pt>
                <c:pt idx="349">
                  <c:v>52</c:v>
                </c:pt>
                <c:pt idx="350">
                  <c:v>48</c:v>
                </c:pt>
                <c:pt idx="351">
                  <c:v>55</c:v>
                </c:pt>
                <c:pt idx="352">
                  <c:v>61</c:v>
                </c:pt>
                <c:pt idx="353">
                  <c:v>63</c:v>
                </c:pt>
                <c:pt idx="354">
                  <c:v>67</c:v>
                </c:pt>
                <c:pt idx="355">
                  <c:v>73</c:v>
                </c:pt>
                <c:pt idx="356">
                  <c:v>76</c:v>
                </c:pt>
                <c:pt idx="357">
                  <c:v>73</c:v>
                </c:pt>
                <c:pt idx="358">
                  <c:v>76</c:v>
                </c:pt>
                <c:pt idx="359">
                  <c:v>77</c:v>
                </c:pt>
                <c:pt idx="360">
                  <c:v>81</c:v>
                </c:pt>
                <c:pt idx="361">
                  <c:v>88</c:v>
                </c:pt>
                <c:pt idx="362">
                  <c:v>89</c:v>
                </c:pt>
                <c:pt idx="363">
                  <c:v>92</c:v>
                </c:pt>
                <c:pt idx="364">
                  <c:v>98</c:v>
                </c:pt>
                <c:pt idx="365">
                  <c:v>102</c:v>
                </c:pt>
                <c:pt idx="366">
                  <c:v>107</c:v>
                </c:pt>
                <c:pt idx="367">
                  <c:v>112</c:v>
                </c:pt>
                <c:pt idx="368">
                  <c:v>114</c:v>
                </c:pt>
                <c:pt idx="369">
                  <c:v>115</c:v>
                </c:pt>
                <c:pt idx="370">
                  <c:v>119</c:v>
                </c:pt>
                <c:pt idx="371">
                  <c:v>135</c:v>
                </c:pt>
                <c:pt idx="372">
                  <c:v>137</c:v>
                </c:pt>
                <c:pt idx="373">
                  <c:v>138</c:v>
                </c:pt>
                <c:pt idx="374">
                  <c:v>143</c:v>
                </c:pt>
                <c:pt idx="375">
                  <c:v>163</c:v>
                </c:pt>
                <c:pt idx="376">
                  <c:v>165</c:v>
                </c:pt>
                <c:pt idx="377">
                  <c:v>163</c:v>
                </c:pt>
                <c:pt idx="378">
                  <c:v>165</c:v>
                </c:pt>
                <c:pt idx="379">
                  <c:v>157</c:v>
                </c:pt>
                <c:pt idx="380">
                  <c:v>168</c:v>
                </c:pt>
                <c:pt idx="381">
                  <c:v>170</c:v>
                </c:pt>
                <c:pt idx="382">
                  <c:v>170</c:v>
                </c:pt>
                <c:pt idx="383">
                  <c:v>170</c:v>
                </c:pt>
                <c:pt idx="384">
                  <c:v>170</c:v>
                </c:pt>
                <c:pt idx="385">
                  <c:v>170</c:v>
                </c:pt>
                <c:pt idx="386">
                  <c:v>160</c:v>
                </c:pt>
                <c:pt idx="387">
                  <c:v>164</c:v>
                </c:pt>
                <c:pt idx="388">
                  <c:v>164</c:v>
                </c:pt>
                <c:pt idx="389">
                  <c:v>158</c:v>
                </c:pt>
                <c:pt idx="390">
                  <c:v>155</c:v>
                </c:pt>
                <c:pt idx="391">
                  <c:v>150</c:v>
                </c:pt>
                <c:pt idx="392">
                  <c:v>145</c:v>
                </c:pt>
                <c:pt idx="393">
                  <c:v>144</c:v>
                </c:pt>
                <c:pt idx="394">
                  <c:v>140</c:v>
                </c:pt>
                <c:pt idx="395">
                  <c:v>141</c:v>
                </c:pt>
                <c:pt idx="396">
                  <c:v>140</c:v>
                </c:pt>
                <c:pt idx="397">
                  <c:v>148</c:v>
                </c:pt>
                <c:pt idx="398">
                  <c:v>140</c:v>
                </c:pt>
                <c:pt idx="399">
                  <c:v>133</c:v>
                </c:pt>
                <c:pt idx="400">
                  <c:v>128</c:v>
                </c:pt>
                <c:pt idx="401">
                  <c:v>127</c:v>
                </c:pt>
                <c:pt idx="402">
                  <c:v>127</c:v>
                </c:pt>
                <c:pt idx="403">
                  <c:v>124</c:v>
                </c:pt>
                <c:pt idx="404">
                  <c:v>115</c:v>
                </c:pt>
                <c:pt idx="405">
                  <c:v>115</c:v>
                </c:pt>
                <c:pt idx="406">
                  <c:v>116</c:v>
                </c:pt>
                <c:pt idx="407">
                  <c:v>115</c:v>
                </c:pt>
                <c:pt idx="408">
                  <c:v>115</c:v>
                </c:pt>
                <c:pt idx="409">
                  <c:v>116</c:v>
                </c:pt>
                <c:pt idx="410">
                  <c:v>111</c:v>
                </c:pt>
                <c:pt idx="411">
                  <c:v>110</c:v>
                </c:pt>
                <c:pt idx="412">
                  <c:v>104</c:v>
                </c:pt>
                <c:pt idx="413">
                  <c:v>97</c:v>
                </c:pt>
                <c:pt idx="414">
                  <c:v>99</c:v>
                </c:pt>
                <c:pt idx="415">
                  <c:v>100</c:v>
                </c:pt>
                <c:pt idx="416">
                  <c:v>94</c:v>
                </c:pt>
                <c:pt idx="417">
                  <c:v>85</c:v>
                </c:pt>
                <c:pt idx="418">
                  <c:v>81</c:v>
                </c:pt>
                <c:pt idx="419">
                  <c:v>69</c:v>
                </c:pt>
                <c:pt idx="420">
                  <c:v>74</c:v>
                </c:pt>
                <c:pt idx="421">
                  <c:v>77</c:v>
                </c:pt>
                <c:pt idx="422">
                  <c:v>73</c:v>
                </c:pt>
                <c:pt idx="423">
                  <c:v>67</c:v>
                </c:pt>
                <c:pt idx="424">
                  <c:v>72</c:v>
                </c:pt>
                <c:pt idx="425">
                  <c:v>65</c:v>
                </c:pt>
                <c:pt idx="426">
                  <c:v>67</c:v>
                </c:pt>
                <c:pt idx="427">
                  <c:v>67</c:v>
                </c:pt>
                <c:pt idx="428">
                  <c:v>65</c:v>
                </c:pt>
                <c:pt idx="429">
                  <c:v>63</c:v>
                </c:pt>
                <c:pt idx="430">
                  <c:v>65</c:v>
                </c:pt>
                <c:pt idx="431">
                  <c:v>63</c:v>
                </c:pt>
                <c:pt idx="432">
                  <c:v>66</c:v>
                </c:pt>
                <c:pt idx="433">
                  <c:v>64</c:v>
                </c:pt>
                <c:pt idx="434">
                  <c:v>65</c:v>
                </c:pt>
                <c:pt idx="435">
                  <c:v>68</c:v>
                </c:pt>
                <c:pt idx="436">
                  <c:v>66</c:v>
                </c:pt>
                <c:pt idx="437">
                  <c:v>65</c:v>
                </c:pt>
                <c:pt idx="438">
                  <c:v>59</c:v>
                </c:pt>
                <c:pt idx="439">
                  <c:v>62</c:v>
                </c:pt>
                <c:pt idx="440">
                  <c:v>65</c:v>
                </c:pt>
                <c:pt idx="441">
                  <c:v>60</c:v>
                </c:pt>
                <c:pt idx="442">
                  <c:v>58</c:v>
                </c:pt>
                <c:pt idx="443">
                  <c:v>60</c:v>
                </c:pt>
                <c:pt idx="444">
                  <c:v>59</c:v>
                </c:pt>
                <c:pt idx="445">
                  <c:v>59</c:v>
                </c:pt>
                <c:pt idx="446">
                  <c:v>62</c:v>
                </c:pt>
                <c:pt idx="447">
                  <c:v>63</c:v>
                </c:pt>
                <c:pt idx="448">
                  <c:v>66</c:v>
                </c:pt>
                <c:pt idx="449">
                  <c:v>62</c:v>
                </c:pt>
                <c:pt idx="450">
                  <c:v>65</c:v>
                </c:pt>
                <c:pt idx="451">
                  <c:v>60</c:v>
                </c:pt>
                <c:pt idx="452">
                  <c:v>58</c:v>
                </c:pt>
                <c:pt idx="453">
                  <c:v>56</c:v>
                </c:pt>
                <c:pt idx="454">
                  <c:v>58</c:v>
                </c:pt>
                <c:pt idx="455">
                  <c:v>61</c:v>
                </c:pt>
                <c:pt idx="456">
                  <c:v>65</c:v>
                </c:pt>
                <c:pt idx="457">
                  <c:v>65</c:v>
                </c:pt>
                <c:pt idx="458">
                  <c:v>61</c:v>
                </c:pt>
                <c:pt idx="459">
                  <c:v>49</c:v>
                </c:pt>
                <c:pt idx="460">
                  <c:v>56</c:v>
                </c:pt>
                <c:pt idx="461">
                  <c:v>63</c:v>
                </c:pt>
                <c:pt idx="462">
                  <c:v>65</c:v>
                </c:pt>
                <c:pt idx="463">
                  <c:v>62</c:v>
                </c:pt>
                <c:pt idx="464">
                  <c:v>62</c:v>
                </c:pt>
                <c:pt idx="465">
                  <c:v>65</c:v>
                </c:pt>
                <c:pt idx="466">
                  <c:v>60</c:v>
                </c:pt>
                <c:pt idx="467">
                  <c:v>59</c:v>
                </c:pt>
                <c:pt idx="468">
                  <c:v>53</c:v>
                </c:pt>
                <c:pt idx="469">
                  <c:v>56</c:v>
                </c:pt>
                <c:pt idx="470">
                  <c:v>57</c:v>
                </c:pt>
                <c:pt idx="471">
                  <c:v>48</c:v>
                </c:pt>
                <c:pt idx="472">
                  <c:v>49</c:v>
                </c:pt>
                <c:pt idx="473">
                  <c:v>52</c:v>
                </c:pt>
                <c:pt idx="474">
                  <c:v>48</c:v>
                </c:pt>
                <c:pt idx="475">
                  <c:v>48</c:v>
                </c:pt>
                <c:pt idx="476">
                  <c:v>48</c:v>
                </c:pt>
                <c:pt idx="477">
                  <c:v>49</c:v>
                </c:pt>
                <c:pt idx="478">
                  <c:v>49</c:v>
                </c:pt>
                <c:pt idx="479">
                  <c:v>51</c:v>
                </c:pt>
                <c:pt idx="480">
                  <c:v>51</c:v>
                </c:pt>
                <c:pt idx="481">
                  <c:v>49</c:v>
                </c:pt>
                <c:pt idx="482">
                  <c:v>47</c:v>
                </c:pt>
                <c:pt idx="483">
                  <c:v>48</c:v>
                </c:pt>
                <c:pt idx="484">
                  <c:v>46</c:v>
                </c:pt>
                <c:pt idx="485">
                  <c:v>46</c:v>
                </c:pt>
                <c:pt idx="486">
                  <c:v>46</c:v>
                </c:pt>
                <c:pt idx="487">
                  <c:v>45</c:v>
                </c:pt>
                <c:pt idx="488">
                  <c:v>42</c:v>
                </c:pt>
                <c:pt idx="489">
                  <c:v>42</c:v>
                </c:pt>
                <c:pt idx="490">
                  <c:v>40</c:v>
                </c:pt>
                <c:pt idx="491">
                  <c:v>38</c:v>
                </c:pt>
                <c:pt idx="492">
                  <c:v>40</c:v>
                </c:pt>
                <c:pt idx="493">
                  <c:v>36</c:v>
                </c:pt>
                <c:pt idx="494">
                  <c:v>34</c:v>
                </c:pt>
                <c:pt idx="495">
                  <c:v>32</c:v>
                </c:pt>
                <c:pt idx="496">
                  <c:v>34</c:v>
                </c:pt>
                <c:pt idx="497">
                  <c:v>36</c:v>
                </c:pt>
                <c:pt idx="498">
                  <c:v>36</c:v>
                </c:pt>
                <c:pt idx="499">
                  <c:v>38</c:v>
                </c:pt>
                <c:pt idx="500">
                  <c:v>37</c:v>
                </c:pt>
                <c:pt idx="501">
                  <c:v>37</c:v>
                </c:pt>
                <c:pt idx="502">
                  <c:v>30</c:v>
                </c:pt>
                <c:pt idx="503">
                  <c:v>30</c:v>
                </c:pt>
                <c:pt idx="504">
                  <c:v>30</c:v>
                </c:pt>
                <c:pt idx="505">
                  <c:v>29</c:v>
                </c:pt>
                <c:pt idx="50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00-413D-864E-8C144BB7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782848"/>
        <c:axId val="58784384"/>
      </c:lineChart>
      <c:dateAx>
        <c:axId val="587828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784384"/>
        <c:crosses val="autoZero"/>
        <c:auto val="1"/>
        <c:lblOffset val="100"/>
        <c:baseTimeUnit val="days"/>
      </c:dateAx>
      <c:valAx>
        <c:axId val="58784384"/>
        <c:scaling>
          <c:orientation val="minMax"/>
          <c:max val="30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782848"/>
        <c:crosses val="autoZero"/>
        <c:crossBetween val="between"/>
      </c:valAx>
      <c:valAx>
        <c:axId val="58859904"/>
        <c:scaling>
          <c:orientation val="minMax"/>
          <c:max val="40"/>
          <c:min val="-20"/>
        </c:scaling>
        <c:delete val="0"/>
        <c:axPos val="r"/>
        <c:numFmt formatCode="\+0;\-0;0" sourceLinked="1"/>
        <c:majorTickMark val="out"/>
        <c:minorTickMark val="none"/>
        <c:tickLblPos val="nextTo"/>
        <c:crossAx val="58861440"/>
        <c:crosses val="max"/>
        <c:crossBetween val="between"/>
      </c:valAx>
      <c:catAx>
        <c:axId val="58861440"/>
        <c:scaling>
          <c:orientation val="minMax"/>
        </c:scaling>
        <c:delete val="1"/>
        <c:axPos val="b"/>
        <c:numFmt formatCode="d/m;@" sourceLinked="1"/>
        <c:majorTickMark val="out"/>
        <c:minorTickMark val="none"/>
        <c:tickLblPos val="nextTo"/>
        <c:crossAx val="58859904"/>
        <c:crosses val="autoZero"/>
        <c:auto val="1"/>
        <c:lblAlgn val="ctr"/>
        <c:lblOffset val="100"/>
        <c:noMultiLvlLbl val="1"/>
      </c:catAx>
    </c:plotArea>
    <c:legend>
      <c:legendPos val="r"/>
      <c:layout>
        <c:manualLayout>
          <c:xMode val="edge"/>
          <c:yMode val="edge"/>
          <c:x val="6.0117494889307545E-2"/>
          <c:y val="8.1338436944745102E-2"/>
          <c:w val="0.2205973208431799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8. Ricoverati: non in terapia intensiva e in terapia intensiva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5270669683762317E-2"/>
          <c:w val="0.94884708838269172"/>
          <c:h val="0.89736361455643976"/>
        </c:manualLayout>
      </c:layout>
      <c:areaChart>
        <c:grouping val="stacked"/>
        <c:varyColors val="0"/>
        <c:ser>
          <c:idx val="1"/>
          <c:order val="0"/>
          <c:tx>
            <c:v>Ricoverati T.I.</c:v>
          </c:tx>
          <c:spPr>
            <a:solidFill>
              <a:srgbClr val="C00000"/>
            </a:solidFill>
          </c:spPr>
          <c:cat>
            <c:numRef>
              <c:f>'Sicilia foglio di lavoro'!$A$2:$A$816</c:f>
              <c:numCache>
                <c:formatCode>d/m;@</c:formatCode>
                <c:ptCount val="509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  <c:pt idx="486">
                  <c:v>44683</c:v>
                </c:pt>
                <c:pt idx="487">
                  <c:v>44684</c:v>
                </c:pt>
                <c:pt idx="488">
                  <c:v>44685</c:v>
                </c:pt>
                <c:pt idx="489">
                  <c:v>44686</c:v>
                </c:pt>
                <c:pt idx="490">
                  <c:v>44687</c:v>
                </c:pt>
                <c:pt idx="491">
                  <c:v>44688</c:v>
                </c:pt>
                <c:pt idx="492">
                  <c:v>44689</c:v>
                </c:pt>
                <c:pt idx="493">
                  <c:v>44690</c:v>
                </c:pt>
                <c:pt idx="494">
                  <c:v>44691</c:v>
                </c:pt>
                <c:pt idx="495">
                  <c:v>44692</c:v>
                </c:pt>
                <c:pt idx="496">
                  <c:v>44693</c:v>
                </c:pt>
                <c:pt idx="497">
                  <c:v>44694</c:v>
                </c:pt>
                <c:pt idx="498">
                  <c:v>44695</c:v>
                </c:pt>
                <c:pt idx="499">
                  <c:v>44696</c:v>
                </c:pt>
                <c:pt idx="500">
                  <c:v>44697</c:v>
                </c:pt>
                <c:pt idx="501">
                  <c:v>44698</c:v>
                </c:pt>
                <c:pt idx="502">
                  <c:v>44699</c:v>
                </c:pt>
                <c:pt idx="503">
                  <c:v>44700</c:v>
                </c:pt>
                <c:pt idx="504">
                  <c:v>44701</c:v>
                </c:pt>
                <c:pt idx="505">
                  <c:v>44702</c:v>
                </c:pt>
                <c:pt idx="506">
                  <c:v>44703</c:v>
                </c:pt>
              </c:numCache>
            </c:numRef>
          </c:cat>
          <c:val>
            <c:numRef>
              <c:f>'Sicilia foglio di lavoro'!$J$2:$J$816</c:f>
              <c:numCache>
                <c:formatCode>General</c:formatCode>
                <c:ptCount val="509"/>
                <c:pt idx="0">
                  <c:v>176</c:v>
                </c:pt>
                <c:pt idx="1">
                  <c:v>186</c:v>
                </c:pt>
                <c:pt idx="2">
                  <c:v>184</c:v>
                </c:pt>
                <c:pt idx="3">
                  <c:v>186</c:v>
                </c:pt>
                <c:pt idx="4">
                  <c:v>190</c:v>
                </c:pt>
                <c:pt idx="5">
                  <c:v>194</c:v>
                </c:pt>
                <c:pt idx="6">
                  <c:v>196</c:v>
                </c:pt>
                <c:pt idx="7">
                  <c:v>200</c:v>
                </c:pt>
                <c:pt idx="8">
                  <c:v>205</c:v>
                </c:pt>
                <c:pt idx="9">
                  <c:v>208</c:v>
                </c:pt>
                <c:pt idx="10">
                  <c:v>208</c:v>
                </c:pt>
                <c:pt idx="11">
                  <c:v>209</c:v>
                </c:pt>
                <c:pt idx="12">
                  <c:v>208</c:v>
                </c:pt>
                <c:pt idx="13">
                  <c:v>205</c:v>
                </c:pt>
                <c:pt idx="14">
                  <c:v>210</c:v>
                </c:pt>
                <c:pt idx="15">
                  <c:v>212</c:v>
                </c:pt>
                <c:pt idx="16">
                  <c:v>208</c:v>
                </c:pt>
                <c:pt idx="17">
                  <c:v>205</c:v>
                </c:pt>
                <c:pt idx="18">
                  <c:v>211</c:v>
                </c:pt>
                <c:pt idx="19">
                  <c:v>215</c:v>
                </c:pt>
                <c:pt idx="20">
                  <c:v>221</c:v>
                </c:pt>
                <c:pt idx="21">
                  <c:v>222</c:v>
                </c:pt>
                <c:pt idx="22">
                  <c:v>223</c:v>
                </c:pt>
                <c:pt idx="23">
                  <c:v>227</c:v>
                </c:pt>
                <c:pt idx="24">
                  <c:v>227</c:v>
                </c:pt>
                <c:pt idx="25">
                  <c:v>229</c:v>
                </c:pt>
                <c:pt idx="26">
                  <c:v>232</c:v>
                </c:pt>
                <c:pt idx="27">
                  <c:v>215</c:v>
                </c:pt>
                <c:pt idx="28">
                  <c:v>211</c:v>
                </c:pt>
                <c:pt idx="29">
                  <c:v>208</c:v>
                </c:pt>
                <c:pt idx="30">
                  <c:v>204</c:v>
                </c:pt>
                <c:pt idx="31">
                  <c:v>204</c:v>
                </c:pt>
                <c:pt idx="32">
                  <c:v>202</c:v>
                </c:pt>
                <c:pt idx="33">
                  <c:v>193</c:v>
                </c:pt>
                <c:pt idx="34">
                  <c:v>187</c:v>
                </c:pt>
                <c:pt idx="35">
                  <c:v>182</c:v>
                </c:pt>
                <c:pt idx="36">
                  <c:v>177</c:v>
                </c:pt>
                <c:pt idx="37">
                  <c:v>178</c:v>
                </c:pt>
                <c:pt idx="38">
                  <c:v>181</c:v>
                </c:pt>
                <c:pt idx="39">
                  <c:v>176</c:v>
                </c:pt>
                <c:pt idx="40">
                  <c:v>170</c:v>
                </c:pt>
                <c:pt idx="41">
                  <c:v>165</c:v>
                </c:pt>
                <c:pt idx="42">
                  <c:v>169</c:v>
                </c:pt>
                <c:pt idx="43">
                  <c:v>168</c:v>
                </c:pt>
                <c:pt idx="44">
                  <c:v>165</c:v>
                </c:pt>
                <c:pt idx="45">
                  <c:v>165</c:v>
                </c:pt>
                <c:pt idx="46">
                  <c:v>158</c:v>
                </c:pt>
                <c:pt idx="47">
                  <c:v>154</c:v>
                </c:pt>
                <c:pt idx="48">
                  <c:v>145</c:v>
                </c:pt>
                <c:pt idx="49">
                  <c:v>150</c:v>
                </c:pt>
                <c:pt idx="50">
                  <c:v>145</c:v>
                </c:pt>
                <c:pt idx="51">
                  <c:v>143</c:v>
                </c:pt>
                <c:pt idx="52">
                  <c:v>142</c:v>
                </c:pt>
                <c:pt idx="53">
                  <c:v>135</c:v>
                </c:pt>
                <c:pt idx="54">
                  <c:v>130</c:v>
                </c:pt>
                <c:pt idx="55">
                  <c:v>131</c:v>
                </c:pt>
                <c:pt idx="56">
                  <c:v>132</c:v>
                </c:pt>
                <c:pt idx="57">
                  <c:v>134</c:v>
                </c:pt>
                <c:pt idx="58">
                  <c:v>133</c:v>
                </c:pt>
                <c:pt idx="59">
                  <c:v>132</c:v>
                </c:pt>
                <c:pt idx="60">
                  <c:v>123</c:v>
                </c:pt>
                <c:pt idx="61">
                  <c:v>117</c:v>
                </c:pt>
                <c:pt idx="62">
                  <c:v>118</c:v>
                </c:pt>
                <c:pt idx="63">
                  <c:v>120</c:v>
                </c:pt>
                <c:pt idx="64">
                  <c:v>121</c:v>
                </c:pt>
                <c:pt idx="65">
                  <c:v>123</c:v>
                </c:pt>
                <c:pt idx="66">
                  <c:v>120</c:v>
                </c:pt>
                <c:pt idx="67">
                  <c:v>112</c:v>
                </c:pt>
                <c:pt idx="68">
                  <c:v>108</c:v>
                </c:pt>
                <c:pt idx="69">
                  <c:v>100</c:v>
                </c:pt>
                <c:pt idx="70">
                  <c:v>101</c:v>
                </c:pt>
                <c:pt idx="71">
                  <c:v>99</c:v>
                </c:pt>
                <c:pt idx="72">
                  <c:v>100</c:v>
                </c:pt>
                <c:pt idx="73">
                  <c:v>107</c:v>
                </c:pt>
                <c:pt idx="74">
                  <c:v>113</c:v>
                </c:pt>
                <c:pt idx="75">
                  <c:v>116</c:v>
                </c:pt>
                <c:pt idx="76">
                  <c:v>117</c:v>
                </c:pt>
                <c:pt idx="77">
                  <c:v>121</c:v>
                </c:pt>
                <c:pt idx="78">
                  <c:v>122</c:v>
                </c:pt>
                <c:pt idx="79">
                  <c:v>125</c:v>
                </c:pt>
                <c:pt idx="80">
                  <c:v>123</c:v>
                </c:pt>
                <c:pt idx="81">
                  <c:v>121</c:v>
                </c:pt>
                <c:pt idx="82">
                  <c:v>119</c:v>
                </c:pt>
                <c:pt idx="83">
                  <c:v>118</c:v>
                </c:pt>
                <c:pt idx="84">
                  <c:v>121</c:v>
                </c:pt>
                <c:pt idx="85">
                  <c:v>127</c:v>
                </c:pt>
                <c:pt idx="86">
                  <c:v>129</c:v>
                </c:pt>
                <c:pt idx="87">
                  <c:v>133</c:v>
                </c:pt>
                <c:pt idx="88">
                  <c:v>133</c:v>
                </c:pt>
                <c:pt idx="89">
                  <c:v>140</c:v>
                </c:pt>
                <c:pt idx="90">
                  <c:v>143</c:v>
                </c:pt>
                <c:pt idx="91">
                  <c:v>150</c:v>
                </c:pt>
                <c:pt idx="92">
                  <c:v>152</c:v>
                </c:pt>
                <c:pt idx="93">
                  <c:v>153</c:v>
                </c:pt>
                <c:pt idx="94">
                  <c:v>158</c:v>
                </c:pt>
                <c:pt idx="95">
                  <c:v>160</c:v>
                </c:pt>
                <c:pt idx="96">
                  <c:v>157</c:v>
                </c:pt>
                <c:pt idx="97">
                  <c:v>164</c:v>
                </c:pt>
                <c:pt idx="98">
                  <c:v>168</c:v>
                </c:pt>
                <c:pt idx="99">
                  <c:v>164</c:v>
                </c:pt>
                <c:pt idx="100">
                  <c:v>171</c:v>
                </c:pt>
                <c:pt idx="101">
                  <c:v>174</c:v>
                </c:pt>
                <c:pt idx="102">
                  <c:v>176</c:v>
                </c:pt>
                <c:pt idx="103">
                  <c:v>185</c:v>
                </c:pt>
                <c:pt idx="104">
                  <c:v>184</c:v>
                </c:pt>
                <c:pt idx="105">
                  <c:v>189</c:v>
                </c:pt>
                <c:pt idx="106">
                  <c:v>189</c:v>
                </c:pt>
                <c:pt idx="107">
                  <c:v>187</c:v>
                </c:pt>
                <c:pt idx="108">
                  <c:v>176</c:v>
                </c:pt>
                <c:pt idx="109">
                  <c:v>180</c:v>
                </c:pt>
                <c:pt idx="110">
                  <c:v>182</c:v>
                </c:pt>
                <c:pt idx="111">
                  <c:v>178</c:v>
                </c:pt>
                <c:pt idx="112">
                  <c:v>177</c:v>
                </c:pt>
                <c:pt idx="113">
                  <c:v>179</c:v>
                </c:pt>
                <c:pt idx="114">
                  <c:v>171</c:v>
                </c:pt>
                <c:pt idx="115">
                  <c:v>174</c:v>
                </c:pt>
                <c:pt idx="116">
                  <c:v>168</c:v>
                </c:pt>
                <c:pt idx="117">
                  <c:v>172</c:v>
                </c:pt>
                <c:pt idx="118">
                  <c:v>168</c:v>
                </c:pt>
                <c:pt idx="119">
                  <c:v>165</c:v>
                </c:pt>
                <c:pt idx="120">
                  <c:v>167</c:v>
                </c:pt>
                <c:pt idx="121">
                  <c:v>163</c:v>
                </c:pt>
                <c:pt idx="122">
                  <c:v>160</c:v>
                </c:pt>
                <c:pt idx="123">
                  <c:v>160</c:v>
                </c:pt>
                <c:pt idx="124">
                  <c:v>152</c:v>
                </c:pt>
                <c:pt idx="125">
                  <c:v>149</c:v>
                </c:pt>
                <c:pt idx="126">
                  <c:v>142</c:v>
                </c:pt>
                <c:pt idx="127">
                  <c:v>140</c:v>
                </c:pt>
                <c:pt idx="128">
                  <c:v>136</c:v>
                </c:pt>
                <c:pt idx="129">
                  <c:v>131</c:v>
                </c:pt>
                <c:pt idx="130">
                  <c:v>133</c:v>
                </c:pt>
                <c:pt idx="131">
                  <c:v>125</c:v>
                </c:pt>
                <c:pt idx="132">
                  <c:v>124</c:v>
                </c:pt>
                <c:pt idx="133">
                  <c:v>120</c:v>
                </c:pt>
                <c:pt idx="134">
                  <c:v>114</c:v>
                </c:pt>
                <c:pt idx="135">
                  <c:v>118</c:v>
                </c:pt>
                <c:pt idx="136">
                  <c:v>112</c:v>
                </c:pt>
                <c:pt idx="137">
                  <c:v>108</c:v>
                </c:pt>
                <c:pt idx="138">
                  <c:v>107</c:v>
                </c:pt>
                <c:pt idx="139">
                  <c:v>104</c:v>
                </c:pt>
                <c:pt idx="140">
                  <c:v>99</c:v>
                </c:pt>
                <c:pt idx="141">
                  <c:v>104</c:v>
                </c:pt>
                <c:pt idx="142">
                  <c:v>102</c:v>
                </c:pt>
                <c:pt idx="143">
                  <c:v>98</c:v>
                </c:pt>
                <c:pt idx="144">
                  <c:v>93</c:v>
                </c:pt>
                <c:pt idx="145">
                  <c:v>86</c:v>
                </c:pt>
                <c:pt idx="146">
                  <c:v>81</c:v>
                </c:pt>
                <c:pt idx="147">
                  <c:v>73</c:v>
                </c:pt>
                <c:pt idx="148">
                  <c:v>72</c:v>
                </c:pt>
                <c:pt idx="149">
                  <c:v>65</c:v>
                </c:pt>
                <c:pt idx="150">
                  <c:v>59</c:v>
                </c:pt>
                <c:pt idx="151">
                  <c:v>56</c:v>
                </c:pt>
                <c:pt idx="152">
                  <c:v>47</c:v>
                </c:pt>
                <c:pt idx="153">
                  <c:v>46</c:v>
                </c:pt>
                <c:pt idx="154">
                  <c:v>45</c:v>
                </c:pt>
                <c:pt idx="155">
                  <c:v>45</c:v>
                </c:pt>
                <c:pt idx="156">
                  <c:v>44</c:v>
                </c:pt>
                <c:pt idx="157">
                  <c:v>43</c:v>
                </c:pt>
                <c:pt idx="158">
                  <c:v>42</c:v>
                </c:pt>
                <c:pt idx="159">
                  <c:v>39</c:v>
                </c:pt>
                <c:pt idx="160">
                  <c:v>38</c:v>
                </c:pt>
                <c:pt idx="161">
                  <c:v>38</c:v>
                </c:pt>
                <c:pt idx="162">
                  <c:v>43</c:v>
                </c:pt>
                <c:pt idx="163">
                  <c:v>47</c:v>
                </c:pt>
                <c:pt idx="164">
                  <c:v>39</c:v>
                </c:pt>
                <c:pt idx="165">
                  <c:v>34</c:v>
                </c:pt>
                <c:pt idx="166">
                  <c:v>36</c:v>
                </c:pt>
                <c:pt idx="167">
                  <c:v>35</c:v>
                </c:pt>
                <c:pt idx="168">
                  <c:v>30</c:v>
                </c:pt>
                <c:pt idx="169">
                  <c:v>28</c:v>
                </c:pt>
                <c:pt idx="170">
                  <c:v>26</c:v>
                </c:pt>
                <c:pt idx="171">
                  <c:v>25</c:v>
                </c:pt>
                <c:pt idx="172">
                  <c:v>25</c:v>
                </c:pt>
                <c:pt idx="173">
                  <c:v>25</c:v>
                </c:pt>
                <c:pt idx="174">
                  <c:v>27</c:v>
                </c:pt>
                <c:pt idx="175">
                  <c:v>23</c:v>
                </c:pt>
                <c:pt idx="176">
                  <c:v>20</c:v>
                </c:pt>
                <c:pt idx="177">
                  <c:v>23</c:v>
                </c:pt>
                <c:pt idx="178">
                  <c:v>24</c:v>
                </c:pt>
                <c:pt idx="179">
                  <c:v>24</c:v>
                </c:pt>
                <c:pt idx="180">
                  <c:v>20</c:v>
                </c:pt>
                <c:pt idx="181">
                  <c:v>18</c:v>
                </c:pt>
                <c:pt idx="182">
                  <c:v>19</c:v>
                </c:pt>
                <c:pt idx="183">
                  <c:v>17</c:v>
                </c:pt>
                <c:pt idx="184">
                  <c:v>15</c:v>
                </c:pt>
                <c:pt idx="185">
                  <c:v>17</c:v>
                </c:pt>
                <c:pt idx="186">
                  <c:v>18</c:v>
                </c:pt>
                <c:pt idx="187">
                  <c:v>19</c:v>
                </c:pt>
                <c:pt idx="188">
                  <c:v>20</c:v>
                </c:pt>
                <c:pt idx="189">
                  <c:v>20</c:v>
                </c:pt>
                <c:pt idx="190">
                  <c:v>18</c:v>
                </c:pt>
                <c:pt idx="191">
                  <c:v>17</c:v>
                </c:pt>
                <c:pt idx="192">
                  <c:v>18</c:v>
                </c:pt>
                <c:pt idx="193">
                  <c:v>20</c:v>
                </c:pt>
                <c:pt idx="194">
                  <c:v>20</c:v>
                </c:pt>
                <c:pt idx="195">
                  <c:v>21</c:v>
                </c:pt>
                <c:pt idx="196">
                  <c:v>23</c:v>
                </c:pt>
                <c:pt idx="197">
                  <c:v>23</c:v>
                </c:pt>
                <c:pt idx="198">
                  <c:v>21</c:v>
                </c:pt>
                <c:pt idx="199">
                  <c:v>22</c:v>
                </c:pt>
                <c:pt idx="200">
                  <c:v>21</c:v>
                </c:pt>
                <c:pt idx="201">
                  <c:v>20</c:v>
                </c:pt>
                <c:pt idx="202">
                  <c:v>22</c:v>
                </c:pt>
                <c:pt idx="203">
                  <c:v>21</c:v>
                </c:pt>
                <c:pt idx="204">
                  <c:v>27</c:v>
                </c:pt>
                <c:pt idx="205">
                  <c:v>29</c:v>
                </c:pt>
                <c:pt idx="206">
                  <c:v>28</c:v>
                </c:pt>
                <c:pt idx="207">
                  <c:v>30</c:v>
                </c:pt>
                <c:pt idx="208">
                  <c:v>26</c:v>
                </c:pt>
                <c:pt idx="209">
                  <c:v>29</c:v>
                </c:pt>
                <c:pt idx="210">
                  <c:v>30</c:v>
                </c:pt>
                <c:pt idx="211">
                  <c:v>31</c:v>
                </c:pt>
                <c:pt idx="212">
                  <c:v>33</c:v>
                </c:pt>
                <c:pt idx="213">
                  <c:v>34</c:v>
                </c:pt>
                <c:pt idx="214">
                  <c:v>32</c:v>
                </c:pt>
                <c:pt idx="215">
                  <c:v>36</c:v>
                </c:pt>
                <c:pt idx="216">
                  <c:v>40</c:v>
                </c:pt>
                <c:pt idx="217">
                  <c:v>42</c:v>
                </c:pt>
                <c:pt idx="218">
                  <c:v>47</c:v>
                </c:pt>
                <c:pt idx="219">
                  <c:v>54</c:v>
                </c:pt>
                <c:pt idx="220">
                  <c:v>52</c:v>
                </c:pt>
                <c:pt idx="221">
                  <c:v>50</c:v>
                </c:pt>
                <c:pt idx="222">
                  <c:v>59</c:v>
                </c:pt>
                <c:pt idx="223">
                  <c:v>59</c:v>
                </c:pt>
                <c:pt idx="224">
                  <c:v>65</c:v>
                </c:pt>
                <c:pt idx="225">
                  <c:v>65</c:v>
                </c:pt>
                <c:pt idx="226">
                  <c:v>68</c:v>
                </c:pt>
                <c:pt idx="227">
                  <c:v>71</c:v>
                </c:pt>
                <c:pt idx="228">
                  <c:v>77</c:v>
                </c:pt>
                <c:pt idx="229">
                  <c:v>80</c:v>
                </c:pt>
                <c:pt idx="230">
                  <c:v>83</c:v>
                </c:pt>
                <c:pt idx="231">
                  <c:v>83</c:v>
                </c:pt>
                <c:pt idx="232">
                  <c:v>84</c:v>
                </c:pt>
                <c:pt idx="233">
                  <c:v>84</c:v>
                </c:pt>
                <c:pt idx="234">
                  <c:v>88</c:v>
                </c:pt>
                <c:pt idx="235">
                  <c:v>102</c:v>
                </c:pt>
                <c:pt idx="236">
                  <c:v>102</c:v>
                </c:pt>
                <c:pt idx="237">
                  <c:v>103</c:v>
                </c:pt>
                <c:pt idx="238">
                  <c:v>103</c:v>
                </c:pt>
                <c:pt idx="239">
                  <c:v>104</c:v>
                </c:pt>
                <c:pt idx="240">
                  <c:v>108</c:v>
                </c:pt>
                <c:pt idx="241">
                  <c:v>116</c:v>
                </c:pt>
                <c:pt idx="242">
                  <c:v>117</c:v>
                </c:pt>
                <c:pt idx="243">
                  <c:v>114</c:v>
                </c:pt>
                <c:pt idx="244">
                  <c:v>118</c:v>
                </c:pt>
                <c:pt idx="245">
                  <c:v>115</c:v>
                </c:pt>
                <c:pt idx="246">
                  <c:v>117</c:v>
                </c:pt>
                <c:pt idx="247">
                  <c:v>120</c:v>
                </c:pt>
                <c:pt idx="248">
                  <c:v>120</c:v>
                </c:pt>
                <c:pt idx="249">
                  <c:v>116</c:v>
                </c:pt>
                <c:pt idx="250">
                  <c:v>116</c:v>
                </c:pt>
                <c:pt idx="251">
                  <c:v>117</c:v>
                </c:pt>
                <c:pt idx="252">
                  <c:v>108</c:v>
                </c:pt>
                <c:pt idx="253">
                  <c:v>106</c:v>
                </c:pt>
                <c:pt idx="254">
                  <c:v>106</c:v>
                </c:pt>
                <c:pt idx="255">
                  <c:v>103</c:v>
                </c:pt>
                <c:pt idx="256">
                  <c:v>99</c:v>
                </c:pt>
                <c:pt idx="257">
                  <c:v>98</c:v>
                </c:pt>
                <c:pt idx="258">
                  <c:v>99</c:v>
                </c:pt>
                <c:pt idx="259">
                  <c:v>99</c:v>
                </c:pt>
                <c:pt idx="260">
                  <c:v>100</c:v>
                </c:pt>
                <c:pt idx="261">
                  <c:v>101</c:v>
                </c:pt>
                <c:pt idx="262">
                  <c:v>96</c:v>
                </c:pt>
                <c:pt idx="263">
                  <c:v>90</c:v>
                </c:pt>
                <c:pt idx="264">
                  <c:v>92</c:v>
                </c:pt>
                <c:pt idx="265">
                  <c:v>82</c:v>
                </c:pt>
                <c:pt idx="266">
                  <c:v>80</c:v>
                </c:pt>
                <c:pt idx="267">
                  <c:v>77</c:v>
                </c:pt>
                <c:pt idx="268">
                  <c:v>73</c:v>
                </c:pt>
                <c:pt idx="269">
                  <c:v>72</c:v>
                </c:pt>
                <c:pt idx="270">
                  <c:v>70</c:v>
                </c:pt>
                <c:pt idx="271">
                  <c:v>65</c:v>
                </c:pt>
                <c:pt idx="272">
                  <c:v>63</c:v>
                </c:pt>
                <c:pt idx="273">
                  <c:v>61</c:v>
                </c:pt>
                <c:pt idx="274">
                  <c:v>55</c:v>
                </c:pt>
                <c:pt idx="275">
                  <c:v>50</c:v>
                </c:pt>
                <c:pt idx="276">
                  <c:v>50</c:v>
                </c:pt>
                <c:pt idx="277">
                  <c:v>49</c:v>
                </c:pt>
                <c:pt idx="278">
                  <c:v>49</c:v>
                </c:pt>
                <c:pt idx="279">
                  <c:v>45</c:v>
                </c:pt>
                <c:pt idx="280">
                  <c:v>40</c:v>
                </c:pt>
                <c:pt idx="281">
                  <c:v>42</c:v>
                </c:pt>
                <c:pt idx="282">
                  <c:v>43</c:v>
                </c:pt>
                <c:pt idx="283">
                  <c:v>42</c:v>
                </c:pt>
                <c:pt idx="284">
                  <c:v>39</c:v>
                </c:pt>
                <c:pt idx="285">
                  <c:v>41</c:v>
                </c:pt>
                <c:pt idx="286">
                  <c:v>41</c:v>
                </c:pt>
                <c:pt idx="287">
                  <c:v>43</c:v>
                </c:pt>
                <c:pt idx="288">
                  <c:v>43</c:v>
                </c:pt>
                <c:pt idx="289">
                  <c:v>42</c:v>
                </c:pt>
                <c:pt idx="290">
                  <c:v>43</c:v>
                </c:pt>
                <c:pt idx="291">
                  <c:v>48</c:v>
                </c:pt>
                <c:pt idx="292">
                  <c:v>49</c:v>
                </c:pt>
                <c:pt idx="293">
                  <c:v>48</c:v>
                </c:pt>
                <c:pt idx="294">
                  <c:v>44</c:v>
                </c:pt>
                <c:pt idx="295">
                  <c:v>42</c:v>
                </c:pt>
                <c:pt idx="296">
                  <c:v>42</c:v>
                </c:pt>
                <c:pt idx="297">
                  <c:v>39</c:v>
                </c:pt>
                <c:pt idx="298">
                  <c:v>38</c:v>
                </c:pt>
                <c:pt idx="299">
                  <c:v>38</c:v>
                </c:pt>
                <c:pt idx="300">
                  <c:v>38</c:v>
                </c:pt>
                <c:pt idx="301">
                  <c:v>36</c:v>
                </c:pt>
                <c:pt idx="302">
                  <c:v>33</c:v>
                </c:pt>
                <c:pt idx="303">
                  <c:v>33</c:v>
                </c:pt>
                <c:pt idx="304">
                  <c:v>36</c:v>
                </c:pt>
                <c:pt idx="305">
                  <c:v>40</c:v>
                </c:pt>
                <c:pt idx="306">
                  <c:v>40</c:v>
                </c:pt>
                <c:pt idx="307">
                  <c:v>37</c:v>
                </c:pt>
                <c:pt idx="308">
                  <c:v>39</c:v>
                </c:pt>
                <c:pt idx="309">
                  <c:v>43</c:v>
                </c:pt>
                <c:pt idx="310">
                  <c:v>42</c:v>
                </c:pt>
                <c:pt idx="311">
                  <c:v>46</c:v>
                </c:pt>
                <c:pt idx="312">
                  <c:v>48</c:v>
                </c:pt>
                <c:pt idx="313">
                  <c:v>50</c:v>
                </c:pt>
                <c:pt idx="314">
                  <c:v>47</c:v>
                </c:pt>
                <c:pt idx="315">
                  <c:v>50</c:v>
                </c:pt>
                <c:pt idx="316">
                  <c:v>50</c:v>
                </c:pt>
                <c:pt idx="317">
                  <c:v>50</c:v>
                </c:pt>
                <c:pt idx="318">
                  <c:v>46</c:v>
                </c:pt>
                <c:pt idx="319">
                  <c:v>47</c:v>
                </c:pt>
                <c:pt idx="320">
                  <c:v>43</c:v>
                </c:pt>
                <c:pt idx="321">
                  <c:v>43</c:v>
                </c:pt>
                <c:pt idx="322">
                  <c:v>38</c:v>
                </c:pt>
                <c:pt idx="323">
                  <c:v>36</c:v>
                </c:pt>
                <c:pt idx="324">
                  <c:v>40</c:v>
                </c:pt>
                <c:pt idx="325">
                  <c:v>41</c:v>
                </c:pt>
                <c:pt idx="326">
                  <c:v>42</c:v>
                </c:pt>
                <c:pt idx="327">
                  <c:v>41</c:v>
                </c:pt>
                <c:pt idx="328">
                  <c:v>41</c:v>
                </c:pt>
                <c:pt idx="329">
                  <c:v>43</c:v>
                </c:pt>
                <c:pt idx="330">
                  <c:v>45</c:v>
                </c:pt>
                <c:pt idx="331">
                  <c:v>45</c:v>
                </c:pt>
                <c:pt idx="332">
                  <c:v>44</c:v>
                </c:pt>
                <c:pt idx="333">
                  <c:v>43</c:v>
                </c:pt>
                <c:pt idx="334">
                  <c:v>43</c:v>
                </c:pt>
                <c:pt idx="335">
                  <c:v>44</c:v>
                </c:pt>
                <c:pt idx="336">
                  <c:v>45</c:v>
                </c:pt>
                <c:pt idx="337">
                  <c:v>45</c:v>
                </c:pt>
                <c:pt idx="338">
                  <c:v>43</c:v>
                </c:pt>
                <c:pt idx="339">
                  <c:v>45</c:v>
                </c:pt>
                <c:pt idx="340">
                  <c:v>46</c:v>
                </c:pt>
                <c:pt idx="341">
                  <c:v>46</c:v>
                </c:pt>
                <c:pt idx="342">
                  <c:v>48</c:v>
                </c:pt>
                <c:pt idx="343">
                  <c:v>46</c:v>
                </c:pt>
                <c:pt idx="344">
                  <c:v>44</c:v>
                </c:pt>
                <c:pt idx="345">
                  <c:v>48</c:v>
                </c:pt>
                <c:pt idx="346">
                  <c:v>52</c:v>
                </c:pt>
                <c:pt idx="347">
                  <c:v>48</c:v>
                </c:pt>
                <c:pt idx="348">
                  <c:v>48</c:v>
                </c:pt>
                <c:pt idx="349">
                  <c:v>52</c:v>
                </c:pt>
                <c:pt idx="350">
                  <c:v>48</c:v>
                </c:pt>
                <c:pt idx="351">
                  <c:v>55</c:v>
                </c:pt>
                <c:pt idx="352">
                  <c:v>61</c:v>
                </c:pt>
                <c:pt idx="353">
                  <c:v>63</c:v>
                </c:pt>
                <c:pt idx="354">
                  <c:v>67</c:v>
                </c:pt>
                <c:pt idx="355">
                  <c:v>73</c:v>
                </c:pt>
                <c:pt idx="356">
                  <c:v>76</c:v>
                </c:pt>
                <c:pt idx="357">
                  <c:v>73</c:v>
                </c:pt>
                <c:pt idx="358">
                  <c:v>76</c:v>
                </c:pt>
                <c:pt idx="359">
                  <c:v>77</c:v>
                </c:pt>
                <c:pt idx="360">
                  <c:v>81</c:v>
                </c:pt>
                <c:pt idx="361">
                  <c:v>88</c:v>
                </c:pt>
                <c:pt idx="362">
                  <c:v>89</c:v>
                </c:pt>
                <c:pt idx="363">
                  <c:v>92</c:v>
                </c:pt>
                <c:pt idx="364">
                  <c:v>98</c:v>
                </c:pt>
                <c:pt idx="365">
                  <c:v>102</c:v>
                </c:pt>
                <c:pt idx="366">
                  <c:v>107</c:v>
                </c:pt>
                <c:pt idx="367">
                  <c:v>112</c:v>
                </c:pt>
                <c:pt idx="368">
                  <c:v>114</c:v>
                </c:pt>
                <c:pt idx="369">
                  <c:v>115</c:v>
                </c:pt>
                <c:pt idx="370">
                  <c:v>119</c:v>
                </c:pt>
                <c:pt idx="371">
                  <c:v>135</c:v>
                </c:pt>
                <c:pt idx="372">
                  <c:v>137</c:v>
                </c:pt>
                <c:pt idx="373">
                  <c:v>138</c:v>
                </c:pt>
                <c:pt idx="374">
                  <c:v>143</c:v>
                </c:pt>
                <c:pt idx="375">
                  <c:v>163</c:v>
                </c:pt>
                <c:pt idx="376">
                  <c:v>165</c:v>
                </c:pt>
                <c:pt idx="377">
                  <c:v>163</c:v>
                </c:pt>
                <c:pt idx="378">
                  <c:v>165</c:v>
                </c:pt>
                <c:pt idx="379">
                  <c:v>157</c:v>
                </c:pt>
                <c:pt idx="380">
                  <c:v>168</c:v>
                </c:pt>
                <c:pt idx="381">
                  <c:v>170</c:v>
                </c:pt>
                <c:pt idx="382">
                  <c:v>170</c:v>
                </c:pt>
                <c:pt idx="383">
                  <c:v>170</c:v>
                </c:pt>
                <c:pt idx="384">
                  <c:v>170</c:v>
                </c:pt>
                <c:pt idx="385">
                  <c:v>170</c:v>
                </c:pt>
                <c:pt idx="386">
                  <c:v>160</c:v>
                </c:pt>
                <c:pt idx="387">
                  <c:v>164</c:v>
                </c:pt>
                <c:pt idx="388">
                  <c:v>164</c:v>
                </c:pt>
                <c:pt idx="389">
                  <c:v>158</c:v>
                </c:pt>
                <c:pt idx="390">
                  <c:v>155</c:v>
                </c:pt>
                <c:pt idx="391">
                  <c:v>150</c:v>
                </c:pt>
                <c:pt idx="392">
                  <c:v>145</c:v>
                </c:pt>
                <c:pt idx="393">
                  <c:v>144</c:v>
                </c:pt>
                <c:pt idx="394">
                  <c:v>140</c:v>
                </c:pt>
                <c:pt idx="395">
                  <c:v>141</c:v>
                </c:pt>
                <c:pt idx="396">
                  <c:v>140</c:v>
                </c:pt>
                <c:pt idx="397">
                  <c:v>148</c:v>
                </c:pt>
                <c:pt idx="398">
                  <c:v>140</c:v>
                </c:pt>
                <c:pt idx="399">
                  <c:v>133</c:v>
                </c:pt>
                <c:pt idx="400">
                  <c:v>128</c:v>
                </c:pt>
                <c:pt idx="401">
                  <c:v>127</c:v>
                </c:pt>
                <c:pt idx="402">
                  <c:v>127</c:v>
                </c:pt>
                <c:pt idx="403">
                  <c:v>124</c:v>
                </c:pt>
                <c:pt idx="404">
                  <c:v>115</c:v>
                </c:pt>
                <c:pt idx="405">
                  <c:v>115</c:v>
                </c:pt>
                <c:pt idx="406">
                  <c:v>116</c:v>
                </c:pt>
                <c:pt idx="407">
                  <c:v>115</c:v>
                </c:pt>
                <c:pt idx="408">
                  <c:v>115</c:v>
                </c:pt>
                <c:pt idx="409">
                  <c:v>116</c:v>
                </c:pt>
                <c:pt idx="410">
                  <c:v>111</c:v>
                </c:pt>
                <c:pt idx="411">
                  <c:v>110</c:v>
                </c:pt>
                <c:pt idx="412">
                  <c:v>104</c:v>
                </c:pt>
                <c:pt idx="413">
                  <c:v>97</c:v>
                </c:pt>
                <c:pt idx="414">
                  <c:v>99</c:v>
                </c:pt>
                <c:pt idx="415">
                  <c:v>100</c:v>
                </c:pt>
                <c:pt idx="416">
                  <c:v>94</c:v>
                </c:pt>
                <c:pt idx="417">
                  <c:v>85</c:v>
                </c:pt>
                <c:pt idx="418">
                  <c:v>81</c:v>
                </c:pt>
                <c:pt idx="419">
                  <c:v>69</c:v>
                </c:pt>
                <c:pt idx="420">
                  <c:v>74</c:v>
                </c:pt>
                <c:pt idx="421">
                  <c:v>77</c:v>
                </c:pt>
                <c:pt idx="422">
                  <c:v>73</c:v>
                </c:pt>
                <c:pt idx="423">
                  <c:v>67</c:v>
                </c:pt>
                <c:pt idx="424">
                  <c:v>72</c:v>
                </c:pt>
                <c:pt idx="425">
                  <c:v>65</c:v>
                </c:pt>
                <c:pt idx="426">
                  <c:v>67</c:v>
                </c:pt>
                <c:pt idx="427">
                  <c:v>67</c:v>
                </c:pt>
                <c:pt idx="428">
                  <c:v>65</c:v>
                </c:pt>
                <c:pt idx="429">
                  <c:v>63</c:v>
                </c:pt>
                <c:pt idx="430">
                  <c:v>65</c:v>
                </c:pt>
                <c:pt idx="431">
                  <c:v>63</c:v>
                </c:pt>
                <c:pt idx="432">
                  <c:v>66</c:v>
                </c:pt>
                <c:pt idx="433">
                  <c:v>64</c:v>
                </c:pt>
                <c:pt idx="434">
                  <c:v>65</c:v>
                </c:pt>
                <c:pt idx="435">
                  <c:v>68</c:v>
                </c:pt>
                <c:pt idx="436">
                  <c:v>66</c:v>
                </c:pt>
                <c:pt idx="437">
                  <c:v>65</c:v>
                </c:pt>
                <c:pt idx="438">
                  <c:v>59</c:v>
                </c:pt>
                <c:pt idx="439">
                  <c:v>62</c:v>
                </c:pt>
                <c:pt idx="440">
                  <c:v>65</c:v>
                </c:pt>
                <c:pt idx="441">
                  <c:v>60</c:v>
                </c:pt>
                <c:pt idx="442">
                  <c:v>58</c:v>
                </c:pt>
                <c:pt idx="443">
                  <c:v>60</c:v>
                </c:pt>
                <c:pt idx="444">
                  <c:v>59</c:v>
                </c:pt>
                <c:pt idx="445">
                  <c:v>59</c:v>
                </c:pt>
                <c:pt idx="446">
                  <c:v>62</c:v>
                </c:pt>
                <c:pt idx="447">
                  <c:v>63</c:v>
                </c:pt>
                <c:pt idx="448">
                  <c:v>66</c:v>
                </c:pt>
                <c:pt idx="449">
                  <c:v>62</c:v>
                </c:pt>
                <c:pt idx="450">
                  <c:v>65</c:v>
                </c:pt>
                <c:pt idx="451">
                  <c:v>60</c:v>
                </c:pt>
                <c:pt idx="452">
                  <c:v>58</c:v>
                </c:pt>
                <c:pt idx="453">
                  <c:v>56</c:v>
                </c:pt>
                <c:pt idx="454">
                  <c:v>58</c:v>
                </c:pt>
                <c:pt idx="455">
                  <c:v>61</c:v>
                </c:pt>
                <c:pt idx="456">
                  <c:v>65</c:v>
                </c:pt>
                <c:pt idx="457">
                  <c:v>65</c:v>
                </c:pt>
                <c:pt idx="458">
                  <c:v>61</c:v>
                </c:pt>
                <c:pt idx="459">
                  <c:v>49</c:v>
                </c:pt>
                <c:pt idx="460">
                  <c:v>56</c:v>
                </c:pt>
                <c:pt idx="461">
                  <c:v>63</c:v>
                </c:pt>
                <c:pt idx="462">
                  <c:v>65</c:v>
                </c:pt>
                <c:pt idx="463">
                  <c:v>62</c:v>
                </c:pt>
                <c:pt idx="464">
                  <c:v>62</c:v>
                </c:pt>
                <c:pt idx="465">
                  <c:v>65</c:v>
                </c:pt>
                <c:pt idx="466">
                  <c:v>60</c:v>
                </c:pt>
                <c:pt idx="467">
                  <c:v>59</c:v>
                </c:pt>
                <c:pt idx="468">
                  <c:v>53</c:v>
                </c:pt>
                <c:pt idx="469">
                  <c:v>56</c:v>
                </c:pt>
                <c:pt idx="470">
                  <c:v>57</c:v>
                </c:pt>
                <c:pt idx="471">
                  <c:v>48</c:v>
                </c:pt>
                <c:pt idx="472">
                  <c:v>49</c:v>
                </c:pt>
                <c:pt idx="473">
                  <c:v>52</c:v>
                </c:pt>
                <c:pt idx="474">
                  <c:v>48</c:v>
                </c:pt>
                <c:pt idx="475">
                  <c:v>48</c:v>
                </c:pt>
                <c:pt idx="476">
                  <c:v>48</c:v>
                </c:pt>
                <c:pt idx="477">
                  <c:v>49</c:v>
                </c:pt>
                <c:pt idx="478">
                  <c:v>49</c:v>
                </c:pt>
                <c:pt idx="479">
                  <c:v>51</c:v>
                </c:pt>
                <c:pt idx="480">
                  <c:v>51</c:v>
                </c:pt>
                <c:pt idx="481">
                  <c:v>49</c:v>
                </c:pt>
                <c:pt idx="482">
                  <c:v>47</c:v>
                </c:pt>
                <c:pt idx="483">
                  <c:v>48</c:v>
                </c:pt>
                <c:pt idx="484">
                  <c:v>46</c:v>
                </c:pt>
                <c:pt idx="485">
                  <c:v>46</c:v>
                </c:pt>
                <c:pt idx="486">
                  <c:v>46</c:v>
                </c:pt>
                <c:pt idx="487">
                  <c:v>45</c:v>
                </c:pt>
                <c:pt idx="488">
                  <c:v>42</c:v>
                </c:pt>
                <c:pt idx="489">
                  <c:v>42</c:v>
                </c:pt>
                <c:pt idx="490">
                  <c:v>40</c:v>
                </c:pt>
                <c:pt idx="491">
                  <c:v>38</c:v>
                </c:pt>
                <c:pt idx="492">
                  <c:v>40</c:v>
                </c:pt>
                <c:pt idx="493">
                  <c:v>36</c:v>
                </c:pt>
                <c:pt idx="494">
                  <c:v>34</c:v>
                </c:pt>
                <c:pt idx="495">
                  <c:v>32</c:v>
                </c:pt>
                <c:pt idx="496">
                  <c:v>34</c:v>
                </c:pt>
                <c:pt idx="497">
                  <c:v>36</c:v>
                </c:pt>
                <c:pt idx="498">
                  <c:v>36</c:v>
                </c:pt>
                <c:pt idx="499">
                  <c:v>38</c:v>
                </c:pt>
                <c:pt idx="500">
                  <c:v>37</c:v>
                </c:pt>
                <c:pt idx="501">
                  <c:v>37</c:v>
                </c:pt>
                <c:pt idx="502">
                  <c:v>30</c:v>
                </c:pt>
                <c:pt idx="503">
                  <c:v>30</c:v>
                </c:pt>
                <c:pt idx="504">
                  <c:v>30</c:v>
                </c:pt>
                <c:pt idx="505">
                  <c:v>29</c:v>
                </c:pt>
                <c:pt idx="50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6-4C9C-A45E-8EFC47A2700C}"/>
            </c:ext>
          </c:extLst>
        </c:ser>
        <c:ser>
          <c:idx val="0"/>
          <c:order val="1"/>
          <c:tx>
            <c:v>Ricoverati no T.I.</c:v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lavoro'!$A$2:$A$816</c:f>
              <c:numCache>
                <c:formatCode>d/m;@</c:formatCode>
                <c:ptCount val="509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  <c:pt idx="486">
                  <c:v>44683</c:v>
                </c:pt>
                <c:pt idx="487">
                  <c:v>44684</c:v>
                </c:pt>
                <c:pt idx="488">
                  <c:v>44685</c:v>
                </c:pt>
                <c:pt idx="489">
                  <c:v>44686</c:v>
                </c:pt>
                <c:pt idx="490">
                  <c:v>44687</c:v>
                </c:pt>
                <c:pt idx="491">
                  <c:v>44688</c:v>
                </c:pt>
                <c:pt idx="492">
                  <c:v>44689</c:v>
                </c:pt>
                <c:pt idx="493">
                  <c:v>44690</c:v>
                </c:pt>
                <c:pt idx="494">
                  <c:v>44691</c:v>
                </c:pt>
                <c:pt idx="495">
                  <c:v>44692</c:v>
                </c:pt>
                <c:pt idx="496">
                  <c:v>44693</c:v>
                </c:pt>
                <c:pt idx="497">
                  <c:v>44694</c:v>
                </c:pt>
                <c:pt idx="498">
                  <c:v>44695</c:v>
                </c:pt>
                <c:pt idx="499">
                  <c:v>44696</c:v>
                </c:pt>
                <c:pt idx="500">
                  <c:v>44697</c:v>
                </c:pt>
                <c:pt idx="501">
                  <c:v>44698</c:v>
                </c:pt>
                <c:pt idx="502">
                  <c:v>44699</c:v>
                </c:pt>
                <c:pt idx="503">
                  <c:v>44700</c:v>
                </c:pt>
                <c:pt idx="504">
                  <c:v>44701</c:v>
                </c:pt>
                <c:pt idx="505">
                  <c:v>44702</c:v>
                </c:pt>
                <c:pt idx="506">
                  <c:v>44703</c:v>
                </c:pt>
              </c:numCache>
            </c:numRef>
          </c:cat>
          <c:val>
            <c:numRef>
              <c:f>'Sicilia foglio di lavoro'!$I$2:$I$816</c:f>
              <c:numCache>
                <c:formatCode>General</c:formatCode>
                <c:ptCount val="509"/>
                <c:pt idx="0">
                  <c:v>1073</c:v>
                </c:pt>
                <c:pt idx="1">
                  <c:v>1090</c:v>
                </c:pt>
                <c:pt idx="2">
                  <c:v>1137</c:v>
                </c:pt>
                <c:pt idx="3">
                  <c:v>1181</c:v>
                </c:pt>
                <c:pt idx="4">
                  <c:v>1198</c:v>
                </c:pt>
                <c:pt idx="5">
                  <c:v>1190</c:v>
                </c:pt>
                <c:pt idx="6">
                  <c:v>1228</c:v>
                </c:pt>
                <c:pt idx="7">
                  <c:v>1246</c:v>
                </c:pt>
                <c:pt idx="8">
                  <c:v>1256</c:v>
                </c:pt>
                <c:pt idx="9">
                  <c:v>1265</c:v>
                </c:pt>
                <c:pt idx="10">
                  <c:v>1298</c:v>
                </c:pt>
                <c:pt idx="11">
                  <c:v>1342</c:v>
                </c:pt>
                <c:pt idx="12">
                  <c:v>1371</c:v>
                </c:pt>
                <c:pt idx="13">
                  <c:v>1397</c:v>
                </c:pt>
                <c:pt idx="14">
                  <c:v>1403</c:v>
                </c:pt>
                <c:pt idx="15">
                  <c:v>1406</c:v>
                </c:pt>
                <c:pt idx="16">
                  <c:v>1422</c:v>
                </c:pt>
                <c:pt idx="17">
                  <c:v>1444</c:v>
                </c:pt>
                <c:pt idx="18">
                  <c:v>1456</c:v>
                </c:pt>
                <c:pt idx="19">
                  <c:v>1459</c:v>
                </c:pt>
                <c:pt idx="20">
                  <c:v>1436</c:v>
                </c:pt>
                <c:pt idx="21">
                  <c:v>1441</c:v>
                </c:pt>
                <c:pt idx="22">
                  <c:v>1444</c:v>
                </c:pt>
                <c:pt idx="23">
                  <c:v>1431</c:v>
                </c:pt>
                <c:pt idx="24">
                  <c:v>1439</c:v>
                </c:pt>
                <c:pt idx="25">
                  <c:v>1435</c:v>
                </c:pt>
                <c:pt idx="26">
                  <c:v>1421</c:v>
                </c:pt>
                <c:pt idx="27">
                  <c:v>1405</c:v>
                </c:pt>
                <c:pt idx="28">
                  <c:v>1373</c:v>
                </c:pt>
                <c:pt idx="29">
                  <c:v>1345</c:v>
                </c:pt>
                <c:pt idx="30">
                  <c:v>1325</c:v>
                </c:pt>
                <c:pt idx="31">
                  <c:v>1336</c:v>
                </c:pt>
                <c:pt idx="32">
                  <c:v>1327</c:v>
                </c:pt>
                <c:pt idx="33">
                  <c:v>1317</c:v>
                </c:pt>
                <c:pt idx="34">
                  <c:v>1286</c:v>
                </c:pt>
                <c:pt idx="35">
                  <c:v>1244</c:v>
                </c:pt>
                <c:pt idx="36">
                  <c:v>1228</c:v>
                </c:pt>
                <c:pt idx="37">
                  <c:v>1198</c:v>
                </c:pt>
                <c:pt idx="38">
                  <c:v>1192</c:v>
                </c:pt>
                <c:pt idx="39">
                  <c:v>1161</c:v>
                </c:pt>
                <c:pt idx="40">
                  <c:v>1108</c:v>
                </c:pt>
                <c:pt idx="41">
                  <c:v>1071</c:v>
                </c:pt>
                <c:pt idx="42">
                  <c:v>1055</c:v>
                </c:pt>
                <c:pt idx="43">
                  <c:v>1043</c:v>
                </c:pt>
                <c:pt idx="44">
                  <c:v>1030</c:v>
                </c:pt>
                <c:pt idx="45">
                  <c:v>1035</c:v>
                </c:pt>
                <c:pt idx="46">
                  <c:v>1005</c:v>
                </c:pt>
                <c:pt idx="47">
                  <c:v>961</c:v>
                </c:pt>
                <c:pt idx="48">
                  <c:v>930</c:v>
                </c:pt>
                <c:pt idx="49">
                  <c:v>884</c:v>
                </c:pt>
                <c:pt idx="50">
                  <c:v>862</c:v>
                </c:pt>
                <c:pt idx="51">
                  <c:v>846</c:v>
                </c:pt>
                <c:pt idx="52">
                  <c:v>843</c:v>
                </c:pt>
                <c:pt idx="53">
                  <c:v>818</c:v>
                </c:pt>
                <c:pt idx="54">
                  <c:v>816</c:v>
                </c:pt>
                <c:pt idx="55">
                  <c:v>799</c:v>
                </c:pt>
                <c:pt idx="56">
                  <c:v>776</c:v>
                </c:pt>
                <c:pt idx="57">
                  <c:v>734</c:v>
                </c:pt>
                <c:pt idx="58">
                  <c:v>725</c:v>
                </c:pt>
                <c:pt idx="59">
                  <c:v>726</c:v>
                </c:pt>
                <c:pt idx="60">
                  <c:v>726</c:v>
                </c:pt>
                <c:pt idx="61">
                  <c:v>696</c:v>
                </c:pt>
                <c:pt idx="62">
                  <c:v>676</c:v>
                </c:pt>
                <c:pt idx="63">
                  <c:v>670</c:v>
                </c:pt>
                <c:pt idx="64">
                  <c:v>662</c:v>
                </c:pt>
                <c:pt idx="65">
                  <c:v>657</c:v>
                </c:pt>
                <c:pt idx="66">
                  <c:v>669</c:v>
                </c:pt>
                <c:pt idx="67">
                  <c:v>665</c:v>
                </c:pt>
                <c:pt idx="68">
                  <c:v>667</c:v>
                </c:pt>
                <c:pt idx="69">
                  <c:v>671</c:v>
                </c:pt>
                <c:pt idx="70">
                  <c:v>671</c:v>
                </c:pt>
                <c:pt idx="71">
                  <c:v>684</c:v>
                </c:pt>
                <c:pt idx="72">
                  <c:v>691</c:v>
                </c:pt>
                <c:pt idx="73">
                  <c:v>718</c:v>
                </c:pt>
                <c:pt idx="74">
                  <c:v>725</c:v>
                </c:pt>
                <c:pt idx="75">
                  <c:v>734</c:v>
                </c:pt>
                <c:pt idx="76">
                  <c:v>731</c:v>
                </c:pt>
                <c:pt idx="77">
                  <c:v>726</c:v>
                </c:pt>
                <c:pt idx="78">
                  <c:v>731</c:v>
                </c:pt>
                <c:pt idx="79">
                  <c:v>751</c:v>
                </c:pt>
                <c:pt idx="80">
                  <c:v>783</c:v>
                </c:pt>
                <c:pt idx="81">
                  <c:v>814</c:v>
                </c:pt>
                <c:pt idx="82">
                  <c:v>812</c:v>
                </c:pt>
                <c:pt idx="83">
                  <c:v>813</c:v>
                </c:pt>
                <c:pt idx="84">
                  <c:v>799</c:v>
                </c:pt>
                <c:pt idx="85">
                  <c:v>813</c:v>
                </c:pt>
                <c:pt idx="86">
                  <c:v>844</c:v>
                </c:pt>
                <c:pt idx="87">
                  <c:v>876</c:v>
                </c:pt>
                <c:pt idx="88">
                  <c:v>876</c:v>
                </c:pt>
                <c:pt idx="89">
                  <c:v>891</c:v>
                </c:pt>
                <c:pt idx="90">
                  <c:v>896</c:v>
                </c:pt>
                <c:pt idx="91">
                  <c:v>898</c:v>
                </c:pt>
                <c:pt idx="92">
                  <c:v>902</c:v>
                </c:pt>
                <c:pt idx="93">
                  <c:v>974</c:v>
                </c:pt>
                <c:pt idx="94">
                  <c:v>1025</c:v>
                </c:pt>
                <c:pt idx="95">
                  <c:v>1082</c:v>
                </c:pt>
                <c:pt idx="96">
                  <c:v>1125</c:v>
                </c:pt>
                <c:pt idx="97">
                  <c:v>1119</c:v>
                </c:pt>
                <c:pt idx="98">
                  <c:v>1149</c:v>
                </c:pt>
                <c:pt idx="99">
                  <c:v>1152</c:v>
                </c:pt>
                <c:pt idx="100">
                  <c:v>1148</c:v>
                </c:pt>
                <c:pt idx="101">
                  <c:v>1191</c:v>
                </c:pt>
                <c:pt idx="102">
                  <c:v>1214</c:v>
                </c:pt>
                <c:pt idx="103">
                  <c:v>1230</c:v>
                </c:pt>
                <c:pt idx="104">
                  <c:v>1218</c:v>
                </c:pt>
                <c:pt idx="105">
                  <c:v>1210</c:v>
                </c:pt>
                <c:pt idx="106">
                  <c:v>1216</c:v>
                </c:pt>
                <c:pt idx="107">
                  <c:v>1212</c:v>
                </c:pt>
                <c:pt idx="108">
                  <c:v>1262</c:v>
                </c:pt>
                <c:pt idx="109">
                  <c:v>1255</c:v>
                </c:pt>
                <c:pt idx="110">
                  <c:v>1274</c:v>
                </c:pt>
                <c:pt idx="111">
                  <c:v>1244</c:v>
                </c:pt>
                <c:pt idx="112">
                  <c:v>1232</c:v>
                </c:pt>
                <c:pt idx="113">
                  <c:v>1234</c:v>
                </c:pt>
                <c:pt idx="114">
                  <c:v>1244</c:v>
                </c:pt>
                <c:pt idx="115">
                  <c:v>1254</c:v>
                </c:pt>
                <c:pt idx="116">
                  <c:v>1254</c:v>
                </c:pt>
                <c:pt idx="117">
                  <c:v>1222</c:v>
                </c:pt>
                <c:pt idx="118">
                  <c:v>1201</c:v>
                </c:pt>
                <c:pt idx="119">
                  <c:v>1172</c:v>
                </c:pt>
                <c:pt idx="120">
                  <c:v>1136</c:v>
                </c:pt>
                <c:pt idx="121">
                  <c:v>1148</c:v>
                </c:pt>
                <c:pt idx="122">
                  <c:v>1178</c:v>
                </c:pt>
                <c:pt idx="123">
                  <c:v>1152</c:v>
                </c:pt>
                <c:pt idx="124">
                  <c:v>1121</c:v>
                </c:pt>
                <c:pt idx="125">
                  <c:v>1063</c:v>
                </c:pt>
                <c:pt idx="126">
                  <c:v>1021</c:v>
                </c:pt>
                <c:pt idx="127">
                  <c:v>995</c:v>
                </c:pt>
                <c:pt idx="128">
                  <c:v>974</c:v>
                </c:pt>
                <c:pt idx="129">
                  <c:v>988</c:v>
                </c:pt>
                <c:pt idx="130">
                  <c:v>959</c:v>
                </c:pt>
                <c:pt idx="131">
                  <c:v>919</c:v>
                </c:pt>
                <c:pt idx="132">
                  <c:v>883</c:v>
                </c:pt>
                <c:pt idx="133">
                  <c:v>841</c:v>
                </c:pt>
                <c:pt idx="134">
                  <c:v>833</c:v>
                </c:pt>
                <c:pt idx="135">
                  <c:v>812</c:v>
                </c:pt>
                <c:pt idx="136">
                  <c:v>808</c:v>
                </c:pt>
                <c:pt idx="137">
                  <c:v>786</c:v>
                </c:pt>
                <c:pt idx="138">
                  <c:v>733</c:v>
                </c:pt>
                <c:pt idx="139">
                  <c:v>704</c:v>
                </c:pt>
                <c:pt idx="140">
                  <c:v>679</c:v>
                </c:pt>
                <c:pt idx="141">
                  <c:v>662</c:v>
                </c:pt>
                <c:pt idx="142">
                  <c:v>618</c:v>
                </c:pt>
                <c:pt idx="143">
                  <c:v>601</c:v>
                </c:pt>
                <c:pt idx="144">
                  <c:v>575</c:v>
                </c:pt>
                <c:pt idx="145">
                  <c:v>553</c:v>
                </c:pt>
                <c:pt idx="146">
                  <c:v>535</c:v>
                </c:pt>
                <c:pt idx="147">
                  <c:v>512</c:v>
                </c:pt>
                <c:pt idx="148">
                  <c:v>502</c:v>
                </c:pt>
                <c:pt idx="149">
                  <c:v>484</c:v>
                </c:pt>
                <c:pt idx="150">
                  <c:v>475</c:v>
                </c:pt>
                <c:pt idx="151">
                  <c:v>451</c:v>
                </c:pt>
                <c:pt idx="152">
                  <c:v>421</c:v>
                </c:pt>
                <c:pt idx="153">
                  <c:v>413</c:v>
                </c:pt>
                <c:pt idx="154">
                  <c:v>409</c:v>
                </c:pt>
                <c:pt idx="155">
                  <c:v>396</c:v>
                </c:pt>
                <c:pt idx="156">
                  <c:v>382</c:v>
                </c:pt>
                <c:pt idx="157">
                  <c:v>392</c:v>
                </c:pt>
                <c:pt idx="158">
                  <c:v>368</c:v>
                </c:pt>
                <c:pt idx="159">
                  <c:v>365</c:v>
                </c:pt>
                <c:pt idx="160">
                  <c:v>362</c:v>
                </c:pt>
                <c:pt idx="161">
                  <c:v>337</c:v>
                </c:pt>
                <c:pt idx="162">
                  <c:v>326</c:v>
                </c:pt>
                <c:pt idx="163">
                  <c:v>310</c:v>
                </c:pt>
                <c:pt idx="164">
                  <c:v>319</c:v>
                </c:pt>
                <c:pt idx="165">
                  <c:v>309</c:v>
                </c:pt>
                <c:pt idx="166">
                  <c:v>292</c:v>
                </c:pt>
                <c:pt idx="167">
                  <c:v>283</c:v>
                </c:pt>
                <c:pt idx="168">
                  <c:v>259</c:v>
                </c:pt>
                <c:pt idx="169">
                  <c:v>240</c:v>
                </c:pt>
                <c:pt idx="170">
                  <c:v>239</c:v>
                </c:pt>
                <c:pt idx="171">
                  <c:v>237</c:v>
                </c:pt>
                <c:pt idx="172">
                  <c:v>226</c:v>
                </c:pt>
                <c:pt idx="173">
                  <c:v>206</c:v>
                </c:pt>
                <c:pt idx="174">
                  <c:v>185</c:v>
                </c:pt>
                <c:pt idx="175">
                  <c:v>175</c:v>
                </c:pt>
                <c:pt idx="176">
                  <c:v>166</c:v>
                </c:pt>
                <c:pt idx="177">
                  <c:v>162</c:v>
                </c:pt>
                <c:pt idx="178">
                  <c:v>171</c:v>
                </c:pt>
                <c:pt idx="179">
                  <c:v>162</c:v>
                </c:pt>
                <c:pt idx="180">
                  <c:v>155</c:v>
                </c:pt>
                <c:pt idx="181">
                  <c:v>151</c:v>
                </c:pt>
                <c:pt idx="182">
                  <c:v>154</c:v>
                </c:pt>
                <c:pt idx="183">
                  <c:v>145</c:v>
                </c:pt>
                <c:pt idx="184">
                  <c:v>143</c:v>
                </c:pt>
                <c:pt idx="185">
                  <c:v>140</c:v>
                </c:pt>
                <c:pt idx="186">
                  <c:v>137</c:v>
                </c:pt>
                <c:pt idx="187">
                  <c:v>129</c:v>
                </c:pt>
                <c:pt idx="188">
                  <c:v>128</c:v>
                </c:pt>
                <c:pt idx="189">
                  <c:v>128</c:v>
                </c:pt>
                <c:pt idx="190">
                  <c:v>131</c:v>
                </c:pt>
                <c:pt idx="191">
                  <c:v>129</c:v>
                </c:pt>
                <c:pt idx="192">
                  <c:v>140</c:v>
                </c:pt>
                <c:pt idx="193">
                  <c:v>139</c:v>
                </c:pt>
                <c:pt idx="194">
                  <c:v>137</c:v>
                </c:pt>
                <c:pt idx="195">
                  <c:v>140</c:v>
                </c:pt>
                <c:pt idx="196">
                  <c:v>144</c:v>
                </c:pt>
                <c:pt idx="197">
                  <c:v>143</c:v>
                </c:pt>
                <c:pt idx="198">
                  <c:v>149</c:v>
                </c:pt>
                <c:pt idx="199">
                  <c:v>154</c:v>
                </c:pt>
                <c:pt idx="200">
                  <c:v>156</c:v>
                </c:pt>
                <c:pt idx="201">
                  <c:v>165</c:v>
                </c:pt>
                <c:pt idx="202">
                  <c:v>158</c:v>
                </c:pt>
                <c:pt idx="203">
                  <c:v>172</c:v>
                </c:pt>
                <c:pt idx="204">
                  <c:v>182</c:v>
                </c:pt>
                <c:pt idx="205">
                  <c:v>192</c:v>
                </c:pt>
                <c:pt idx="206">
                  <c:v>216</c:v>
                </c:pt>
                <c:pt idx="207">
                  <c:v>234</c:v>
                </c:pt>
                <c:pt idx="208">
                  <c:v>263</c:v>
                </c:pt>
                <c:pt idx="209">
                  <c:v>267</c:v>
                </c:pt>
                <c:pt idx="210">
                  <c:v>268</c:v>
                </c:pt>
                <c:pt idx="211">
                  <c:v>275</c:v>
                </c:pt>
                <c:pt idx="212">
                  <c:v>295</c:v>
                </c:pt>
                <c:pt idx="213">
                  <c:v>320</c:v>
                </c:pt>
                <c:pt idx="214">
                  <c:v>338</c:v>
                </c:pt>
                <c:pt idx="215">
                  <c:v>351</c:v>
                </c:pt>
                <c:pt idx="216">
                  <c:v>362</c:v>
                </c:pt>
                <c:pt idx="217">
                  <c:v>375</c:v>
                </c:pt>
                <c:pt idx="218">
                  <c:v>394</c:v>
                </c:pt>
                <c:pt idx="219">
                  <c:v>418</c:v>
                </c:pt>
                <c:pt idx="220">
                  <c:v>442</c:v>
                </c:pt>
                <c:pt idx="221">
                  <c:v>448</c:v>
                </c:pt>
                <c:pt idx="222">
                  <c:v>459</c:v>
                </c:pt>
                <c:pt idx="223">
                  <c:v>473</c:v>
                </c:pt>
                <c:pt idx="224">
                  <c:v>499</c:v>
                </c:pt>
                <c:pt idx="225">
                  <c:v>531</c:v>
                </c:pt>
                <c:pt idx="226">
                  <c:v>538</c:v>
                </c:pt>
                <c:pt idx="227">
                  <c:v>583</c:v>
                </c:pt>
                <c:pt idx="228">
                  <c:v>607</c:v>
                </c:pt>
                <c:pt idx="229">
                  <c:v>621</c:v>
                </c:pt>
                <c:pt idx="230">
                  <c:v>641</c:v>
                </c:pt>
                <c:pt idx="231">
                  <c:v>663</c:v>
                </c:pt>
                <c:pt idx="232">
                  <c:v>677</c:v>
                </c:pt>
                <c:pt idx="233">
                  <c:v>704</c:v>
                </c:pt>
                <c:pt idx="234">
                  <c:v>729</c:v>
                </c:pt>
                <c:pt idx="235">
                  <c:v>740</c:v>
                </c:pt>
                <c:pt idx="236">
                  <c:v>751</c:v>
                </c:pt>
                <c:pt idx="237">
                  <c:v>752</c:v>
                </c:pt>
                <c:pt idx="238">
                  <c:v>778</c:v>
                </c:pt>
                <c:pt idx="239">
                  <c:v>798</c:v>
                </c:pt>
                <c:pt idx="240">
                  <c:v>806</c:v>
                </c:pt>
                <c:pt idx="241">
                  <c:v>831</c:v>
                </c:pt>
                <c:pt idx="242">
                  <c:v>824</c:v>
                </c:pt>
                <c:pt idx="243">
                  <c:v>836</c:v>
                </c:pt>
                <c:pt idx="244">
                  <c:v>849</c:v>
                </c:pt>
                <c:pt idx="245">
                  <c:v>842</c:v>
                </c:pt>
                <c:pt idx="246">
                  <c:v>848</c:v>
                </c:pt>
                <c:pt idx="247">
                  <c:v>845</c:v>
                </c:pt>
                <c:pt idx="248">
                  <c:v>855</c:v>
                </c:pt>
                <c:pt idx="249">
                  <c:v>850</c:v>
                </c:pt>
                <c:pt idx="250">
                  <c:v>823</c:v>
                </c:pt>
                <c:pt idx="251">
                  <c:v>809</c:v>
                </c:pt>
                <c:pt idx="252">
                  <c:v>793</c:v>
                </c:pt>
                <c:pt idx="253">
                  <c:v>801</c:v>
                </c:pt>
                <c:pt idx="254">
                  <c:v>786</c:v>
                </c:pt>
                <c:pt idx="255">
                  <c:v>792</c:v>
                </c:pt>
                <c:pt idx="256">
                  <c:v>772</c:v>
                </c:pt>
                <c:pt idx="257">
                  <c:v>732</c:v>
                </c:pt>
                <c:pt idx="258">
                  <c:v>697</c:v>
                </c:pt>
                <c:pt idx="259">
                  <c:v>696</c:v>
                </c:pt>
                <c:pt idx="260">
                  <c:v>666</c:v>
                </c:pt>
                <c:pt idx="261">
                  <c:v>657</c:v>
                </c:pt>
                <c:pt idx="262">
                  <c:v>660</c:v>
                </c:pt>
                <c:pt idx="263">
                  <c:v>646</c:v>
                </c:pt>
                <c:pt idx="264">
                  <c:v>604</c:v>
                </c:pt>
                <c:pt idx="265">
                  <c:v>574</c:v>
                </c:pt>
                <c:pt idx="266">
                  <c:v>543</c:v>
                </c:pt>
                <c:pt idx="267">
                  <c:v>531</c:v>
                </c:pt>
                <c:pt idx="268">
                  <c:v>534</c:v>
                </c:pt>
                <c:pt idx="269">
                  <c:v>543</c:v>
                </c:pt>
                <c:pt idx="270">
                  <c:v>526</c:v>
                </c:pt>
                <c:pt idx="271">
                  <c:v>507</c:v>
                </c:pt>
                <c:pt idx="272">
                  <c:v>482</c:v>
                </c:pt>
                <c:pt idx="273">
                  <c:v>463</c:v>
                </c:pt>
                <c:pt idx="274">
                  <c:v>450</c:v>
                </c:pt>
                <c:pt idx="275">
                  <c:v>424</c:v>
                </c:pt>
                <c:pt idx="276">
                  <c:v>436</c:v>
                </c:pt>
                <c:pt idx="277">
                  <c:v>409</c:v>
                </c:pt>
                <c:pt idx="278">
                  <c:v>389</c:v>
                </c:pt>
                <c:pt idx="279">
                  <c:v>370</c:v>
                </c:pt>
                <c:pt idx="280">
                  <c:v>365</c:v>
                </c:pt>
                <c:pt idx="281">
                  <c:v>348</c:v>
                </c:pt>
                <c:pt idx="282">
                  <c:v>335</c:v>
                </c:pt>
                <c:pt idx="283">
                  <c:v>345</c:v>
                </c:pt>
                <c:pt idx="284">
                  <c:v>340</c:v>
                </c:pt>
                <c:pt idx="285">
                  <c:v>314</c:v>
                </c:pt>
                <c:pt idx="286">
                  <c:v>291</c:v>
                </c:pt>
                <c:pt idx="287">
                  <c:v>259</c:v>
                </c:pt>
                <c:pt idx="288">
                  <c:v>250</c:v>
                </c:pt>
                <c:pt idx="289">
                  <c:v>246</c:v>
                </c:pt>
                <c:pt idx="290">
                  <c:v>254</c:v>
                </c:pt>
                <c:pt idx="291">
                  <c:v>255</c:v>
                </c:pt>
                <c:pt idx="292">
                  <c:v>263</c:v>
                </c:pt>
                <c:pt idx="293">
                  <c:v>266</c:v>
                </c:pt>
                <c:pt idx="294">
                  <c:v>264</c:v>
                </c:pt>
                <c:pt idx="295">
                  <c:v>268</c:v>
                </c:pt>
                <c:pt idx="296">
                  <c:v>267</c:v>
                </c:pt>
                <c:pt idx="297">
                  <c:v>290</c:v>
                </c:pt>
                <c:pt idx="298">
                  <c:v>284</c:v>
                </c:pt>
                <c:pt idx="299">
                  <c:v>280</c:v>
                </c:pt>
                <c:pt idx="300">
                  <c:v>286</c:v>
                </c:pt>
                <c:pt idx="301">
                  <c:v>285</c:v>
                </c:pt>
                <c:pt idx="302">
                  <c:v>285</c:v>
                </c:pt>
                <c:pt idx="303">
                  <c:v>288</c:v>
                </c:pt>
                <c:pt idx="304">
                  <c:v>300</c:v>
                </c:pt>
                <c:pt idx="305">
                  <c:v>305</c:v>
                </c:pt>
                <c:pt idx="306">
                  <c:v>305</c:v>
                </c:pt>
                <c:pt idx="307">
                  <c:v>302</c:v>
                </c:pt>
                <c:pt idx="308">
                  <c:v>311</c:v>
                </c:pt>
                <c:pt idx="309">
                  <c:v>324</c:v>
                </c:pt>
                <c:pt idx="310">
                  <c:v>320</c:v>
                </c:pt>
                <c:pt idx="311">
                  <c:v>333</c:v>
                </c:pt>
                <c:pt idx="312">
                  <c:v>346</c:v>
                </c:pt>
                <c:pt idx="313">
                  <c:v>320</c:v>
                </c:pt>
                <c:pt idx="314">
                  <c:v>321</c:v>
                </c:pt>
                <c:pt idx="315">
                  <c:v>308</c:v>
                </c:pt>
                <c:pt idx="316">
                  <c:v>320</c:v>
                </c:pt>
                <c:pt idx="317">
                  <c:v>326</c:v>
                </c:pt>
                <c:pt idx="318">
                  <c:v>338</c:v>
                </c:pt>
                <c:pt idx="319">
                  <c:v>351</c:v>
                </c:pt>
                <c:pt idx="320">
                  <c:v>351</c:v>
                </c:pt>
                <c:pt idx="321">
                  <c:v>345</c:v>
                </c:pt>
                <c:pt idx="322">
                  <c:v>332</c:v>
                </c:pt>
                <c:pt idx="323">
                  <c:v>350</c:v>
                </c:pt>
                <c:pt idx="324">
                  <c:v>339</c:v>
                </c:pt>
                <c:pt idx="325">
                  <c:v>352</c:v>
                </c:pt>
                <c:pt idx="326">
                  <c:v>340</c:v>
                </c:pt>
                <c:pt idx="327">
                  <c:v>343</c:v>
                </c:pt>
                <c:pt idx="328">
                  <c:v>335</c:v>
                </c:pt>
                <c:pt idx="329">
                  <c:v>328</c:v>
                </c:pt>
                <c:pt idx="330">
                  <c:v>322</c:v>
                </c:pt>
                <c:pt idx="331">
                  <c:v>314</c:v>
                </c:pt>
                <c:pt idx="332">
                  <c:v>321</c:v>
                </c:pt>
                <c:pt idx="333">
                  <c:v>308</c:v>
                </c:pt>
                <c:pt idx="334">
                  <c:v>308</c:v>
                </c:pt>
                <c:pt idx="335">
                  <c:v>307</c:v>
                </c:pt>
                <c:pt idx="336">
                  <c:v>311</c:v>
                </c:pt>
                <c:pt idx="337">
                  <c:v>300</c:v>
                </c:pt>
                <c:pt idx="338">
                  <c:v>304</c:v>
                </c:pt>
                <c:pt idx="339">
                  <c:v>317</c:v>
                </c:pt>
                <c:pt idx="340">
                  <c:v>327</c:v>
                </c:pt>
                <c:pt idx="341">
                  <c:v>320</c:v>
                </c:pt>
                <c:pt idx="342">
                  <c:v>339</c:v>
                </c:pt>
                <c:pt idx="343">
                  <c:v>346</c:v>
                </c:pt>
                <c:pt idx="344">
                  <c:v>356</c:v>
                </c:pt>
                <c:pt idx="345">
                  <c:v>387</c:v>
                </c:pt>
                <c:pt idx="346">
                  <c:v>398</c:v>
                </c:pt>
                <c:pt idx="347">
                  <c:v>426</c:v>
                </c:pt>
                <c:pt idx="348">
                  <c:v>449</c:v>
                </c:pt>
                <c:pt idx="349">
                  <c:v>460</c:v>
                </c:pt>
                <c:pt idx="350">
                  <c:v>485</c:v>
                </c:pt>
                <c:pt idx="351">
                  <c:v>494</c:v>
                </c:pt>
                <c:pt idx="352">
                  <c:v>514</c:v>
                </c:pt>
                <c:pt idx="353">
                  <c:v>528</c:v>
                </c:pt>
                <c:pt idx="354">
                  <c:v>538</c:v>
                </c:pt>
                <c:pt idx="355">
                  <c:v>561</c:v>
                </c:pt>
                <c:pt idx="356">
                  <c:v>568</c:v>
                </c:pt>
                <c:pt idx="357">
                  <c:v>591</c:v>
                </c:pt>
                <c:pt idx="358">
                  <c:v>597</c:v>
                </c:pt>
                <c:pt idx="359">
                  <c:v>633</c:v>
                </c:pt>
                <c:pt idx="360">
                  <c:v>657</c:v>
                </c:pt>
                <c:pt idx="361">
                  <c:v>685</c:v>
                </c:pt>
                <c:pt idx="362">
                  <c:v>703</c:v>
                </c:pt>
                <c:pt idx="363">
                  <c:v>742</c:v>
                </c:pt>
                <c:pt idx="364">
                  <c:v>749</c:v>
                </c:pt>
                <c:pt idx="365">
                  <c:v>768</c:v>
                </c:pt>
                <c:pt idx="366">
                  <c:v>811</c:v>
                </c:pt>
                <c:pt idx="367">
                  <c:v>872</c:v>
                </c:pt>
                <c:pt idx="368">
                  <c:v>893</c:v>
                </c:pt>
                <c:pt idx="369">
                  <c:v>913</c:v>
                </c:pt>
                <c:pt idx="370">
                  <c:v>944</c:v>
                </c:pt>
                <c:pt idx="371">
                  <c:v>1003</c:v>
                </c:pt>
                <c:pt idx="372">
                  <c:v>1050</c:v>
                </c:pt>
                <c:pt idx="373">
                  <c:v>1123</c:v>
                </c:pt>
                <c:pt idx="374">
                  <c:v>1160</c:v>
                </c:pt>
                <c:pt idx="375">
                  <c:v>1223</c:v>
                </c:pt>
                <c:pt idx="376">
                  <c:v>1276</c:v>
                </c:pt>
                <c:pt idx="377">
                  <c:v>1300</c:v>
                </c:pt>
                <c:pt idx="378">
                  <c:v>1307</c:v>
                </c:pt>
                <c:pt idx="379">
                  <c:v>1331</c:v>
                </c:pt>
                <c:pt idx="380">
                  <c:v>1348</c:v>
                </c:pt>
                <c:pt idx="381">
                  <c:v>1392</c:v>
                </c:pt>
                <c:pt idx="382">
                  <c:v>1389</c:v>
                </c:pt>
                <c:pt idx="383">
                  <c:v>1386</c:v>
                </c:pt>
                <c:pt idx="384">
                  <c:v>1403</c:v>
                </c:pt>
                <c:pt idx="385">
                  <c:v>1417</c:v>
                </c:pt>
                <c:pt idx="386">
                  <c:v>1413</c:v>
                </c:pt>
                <c:pt idx="387">
                  <c:v>1426</c:v>
                </c:pt>
                <c:pt idx="388">
                  <c:v>1461</c:v>
                </c:pt>
                <c:pt idx="389">
                  <c:v>1464</c:v>
                </c:pt>
                <c:pt idx="390">
                  <c:v>1460</c:v>
                </c:pt>
                <c:pt idx="391">
                  <c:v>1450</c:v>
                </c:pt>
                <c:pt idx="392">
                  <c:v>1456</c:v>
                </c:pt>
                <c:pt idx="393">
                  <c:v>1476</c:v>
                </c:pt>
                <c:pt idx="394">
                  <c:v>1470</c:v>
                </c:pt>
                <c:pt idx="395">
                  <c:v>1496</c:v>
                </c:pt>
                <c:pt idx="396">
                  <c:v>1480</c:v>
                </c:pt>
                <c:pt idx="397">
                  <c:v>1464</c:v>
                </c:pt>
                <c:pt idx="398">
                  <c:v>1467</c:v>
                </c:pt>
                <c:pt idx="399">
                  <c:v>1425</c:v>
                </c:pt>
                <c:pt idx="400">
                  <c:v>1414</c:v>
                </c:pt>
                <c:pt idx="401">
                  <c:v>1396</c:v>
                </c:pt>
                <c:pt idx="402">
                  <c:v>1412</c:v>
                </c:pt>
                <c:pt idx="403">
                  <c:v>1385</c:v>
                </c:pt>
                <c:pt idx="404">
                  <c:v>1369</c:v>
                </c:pt>
                <c:pt idx="405">
                  <c:v>1356</c:v>
                </c:pt>
                <c:pt idx="406">
                  <c:v>1323</c:v>
                </c:pt>
                <c:pt idx="407">
                  <c:v>1308</c:v>
                </c:pt>
                <c:pt idx="408">
                  <c:v>1294</c:v>
                </c:pt>
                <c:pt idx="409">
                  <c:v>1314</c:v>
                </c:pt>
                <c:pt idx="410">
                  <c:v>1320</c:v>
                </c:pt>
                <c:pt idx="411">
                  <c:v>1291</c:v>
                </c:pt>
                <c:pt idx="412">
                  <c:v>1239</c:v>
                </c:pt>
                <c:pt idx="413">
                  <c:v>1200</c:v>
                </c:pt>
                <c:pt idx="414">
                  <c:v>1189</c:v>
                </c:pt>
                <c:pt idx="415">
                  <c:v>1179</c:v>
                </c:pt>
                <c:pt idx="416">
                  <c:v>1162</c:v>
                </c:pt>
                <c:pt idx="417">
                  <c:v>1169</c:v>
                </c:pt>
                <c:pt idx="418">
                  <c:v>1134</c:v>
                </c:pt>
                <c:pt idx="419">
                  <c:v>1130</c:v>
                </c:pt>
                <c:pt idx="420">
                  <c:v>1112</c:v>
                </c:pt>
                <c:pt idx="421">
                  <c:v>1046</c:v>
                </c:pt>
                <c:pt idx="422">
                  <c:v>1048</c:v>
                </c:pt>
                <c:pt idx="423">
                  <c:v>1049</c:v>
                </c:pt>
                <c:pt idx="424">
                  <c:v>1039</c:v>
                </c:pt>
                <c:pt idx="425">
                  <c:v>1006</c:v>
                </c:pt>
                <c:pt idx="426">
                  <c:v>967</c:v>
                </c:pt>
                <c:pt idx="427">
                  <c:v>967</c:v>
                </c:pt>
                <c:pt idx="428">
                  <c:v>911</c:v>
                </c:pt>
                <c:pt idx="429">
                  <c:v>886</c:v>
                </c:pt>
                <c:pt idx="430">
                  <c:v>922</c:v>
                </c:pt>
                <c:pt idx="431">
                  <c:v>896</c:v>
                </c:pt>
                <c:pt idx="432">
                  <c:v>894</c:v>
                </c:pt>
                <c:pt idx="433">
                  <c:v>869</c:v>
                </c:pt>
                <c:pt idx="434">
                  <c:v>868</c:v>
                </c:pt>
                <c:pt idx="435">
                  <c:v>828</c:v>
                </c:pt>
                <c:pt idx="436">
                  <c:v>829</c:v>
                </c:pt>
                <c:pt idx="437">
                  <c:v>860</c:v>
                </c:pt>
                <c:pt idx="438">
                  <c:v>882</c:v>
                </c:pt>
                <c:pt idx="439">
                  <c:v>880</c:v>
                </c:pt>
                <c:pt idx="440">
                  <c:v>874</c:v>
                </c:pt>
                <c:pt idx="441">
                  <c:v>858</c:v>
                </c:pt>
                <c:pt idx="442">
                  <c:v>852</c:v>
                </c:pt>
                <c:pt idx="443">
                  <c:v>878</c:v>
                </c:pt>
                <c:pt idx="444">
                  <c:v>922</c:v>
                </c:pt>
                <c:pt idx="445">
                  <c:v>946</c:v>
                </c:pt>
                <c:pt idx="446">
                  <c:v>927</c:v>
                </c:pt>
                <c:pt idx="447">
                  <c:v>920</c:v>
                </c:pt>
                <c:pt idx="448">
                  <c:v>903</c:v>
                </c:pt>
                <c:pt idx="449">
                  <c:v>902</c:v>
                </c:pt>
                <c:pt idx="450">
                  <c:v>928</c:v>
                </c:pt>
                <c:pt idx="451">
                  <c:v>959</c:v>
                </c:pt>
                <c:pt idx="452">
                  <c:v>982</c:v>
                </c:pt>
                <c:pt idx="453">
                  <c:v>990</c:v>
                </c:pt>
                <c:pt idx="454">
                  <c:v>991</c:v>
                </c:pt>
                <c:pt idx="455">
                  <c:v>971</c:v>
                </c:pt>
                <c:pt idx="456">
                  <c:v>973</c:v>
                </c:pt>
                <c:pt idx="457">
                  <c:v>977</c:v>
                </c:pt>
                <c:pt idx="458">
                  <c:v>1013</c:v>
                </c:pt>
                <c:pt idx="459">
                  <c:v>1009</c:v>
                </c:pt>
                <c:pt idx="460">
                  <c:v>1001</c:v>
                </c:pt>
                <c:pt idx="461">
                  <c:v>994</c:v>
                </c:pt>
                <c:pt idx="462">
                  <c:v>979</c:v>
                </c:pt>
                <c:pt idx="463">
                  <c:v>976</c:v>
                </c:pt>
                <c:pt idx="464">
                  <c:v>987</c:v>
                </c:pt>
                <c:pt idx="465">
                  <c:v>1012</c:v>
                </c:pt>
                <c:pt idx="466">
                  <c:v>967</c:v>
                </c:pt>
                <c:pt idx="467">
                  <c:v>944</c:v>
                </c:pt>
                <c:pt idx="468">
                  <c:v>934</c:v>
                </c:pt>
                <c:pt idx="469">
                  <c:v>951</c:v>
                </c:pt>
                <c:pt idx="470">
                  <c:v>910</c:v>
                </c:pt>
                <c:pt idx="471">
                  <c:v>907</c:v>
                </c:pt>
                <c:pt idx="472">
                  <c:v>898</c:v>
                </c:pt>
                <c:pt idx="473">
                  <c:v>934</c:v>
                </c:pt>
                <c:pt idx="474">
                  <c:v>895</c:v>
                </c:pt>
                <c:pt idx="475">
                  <c:v>883</c:v>
                </c:pt>
                <c:pt idx="476">
                  <c:v>840</c:v>
                </c:pt>
                <c:pt idx="477">
                  <c:v>827</c:v>
                </c:pt>
                <c:pt idx="478">
                  <c:v>817</c:v>
                </c:pt>
                <c:pt idx="479">
                  <c:v>810</c:v>
                </c:pt>
                <c:pt idx="480">
                  <c:v>842</c:v>
                </c:pt>
                <c:pt idx="481">
                  <c:v>862</c:v>
                </c:pt>
                <c:pt idx="482">
                  <c:v>850</c:v>
                </c:pt>
                <c:pt idx="483">
                  <c:v>826</c:v>
                </c:pt>
                <c:pt idx="484">
                  <c:v>812</c:v>
                </c:pt>
                <c:pt idx="485">
                  <c:v>802</c:v>
                </c:pt>
                <c:pt idx="486">
                  <c:v>804</c:v>
                </c:pt>
                <c:pt idx="487">
                  <c:v>775</c:v>
                </c:pt>
                <c:pt idx="488">
                  <c:v>761</c:v>
                </c:pt>
                <c:pt idx="489">
                  <c:v>755</c:v>
                </c:pt>
                <c:pt idx="490">
                  <c:v>745</c:v>
                </c:pt>
                <c:pt idx="491">
                  <c:v>723</c:v>
                </c:pt>
                <c:pt idx="492">
                  <c:v>714</c:v>
                </c:pt>
                <c:pt idx="493">
                  <c:v>727</c:v>
                </c:pt>
                <c:pt idx="494">
                  <c:v>706</c:v>
                </c:pt>
                <c:pt idx="495">
                  <c:v>696</c:v>
                </c:pt>
                <c:pt idx="496">
                  <c:v>683</c:v>
                </c:pt>
                <c:pt idx="497">
                  <c:v>676</c:v>
                </c:pt>
                <c:pt idx="498">
                  <c:v>650</c:v>
                </c:pt>
                <c:pt idx="499">
                  <c:v>632</c:v>
                </c:pt>
                <c:pt idx="500">
                  <c:v>644</c:v>
                </c:pt>
                <c:pt idx="501">
                  <c:v>639</c:v>
                </c:pt>
                <c:pt idx="502">
                  <c:v>632</c:v>
                </c:pt>
                <c:pt idx="503">
                  <c:v>616</c:v>
                </c:pt>
                <c:pt idx="504">
                  <c:v>602</c:v>
                </c:pt>
                <c:pt idx="505">
                  <c:v>604</c:v>
                </c:pt>
                <c:pt idx="506">
                  <c:v>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6-4C9C-A45E-8EFC47A27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048704"/>
        <c:axId val="59050240"/>
      </c:areaChart>
      <c:dateAx>
        <c:axId val="590487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050240"/>
        <c:crosses val="autoZero"/>
        <c:auto val="1"/>
        <c:lblOffset val="100"/>
        <c:baseTimeUnit val="days"/>
      </c:dateAx>
      <c:valAx>
        <c:axId val="59050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0487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8500425165773771E-2"/>
          <c:y val="0.33190447120619759"/>
          <c:w val="0.13776757131599821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Grafico 9. Guariti/dimessi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3999401308139568E-2"/>
          <c:y val="1.2742367970689693E-2"/>
          <c:w val="0.96260937247164968"/>
          <c:h val="0.91197996655502445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marker>
            <c:symbol val="none"/>
          </c:marker>
          <c:cat>
            <c:numRef>
              <c:f>'Sicilia foglio di lavoro'!$A$2:$A$816</c:f>
              <c:numCache>
                <c:formatCode>d/m;@</c:formatCode>
                <c:ptCount val="509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  <c:pt idx="486">
                  <c:v>44683</c:v>
                </c:pt>
                <c:pt idx="487">
                  <c:v>44684</c:v>
                </c:pt>
                <c:pt idx="488">
                  <c:v>44685</c:v>
                </c:pt>
                <c:pt idx="489">
                  <c:v>44686</c:v>
                </c:pt>
                <c:pt idx="490">
                  <c:v>44687</c:v>
                </c:pt>
                <c:pt idx="491">
                  <c:v>44688</c:v>
                </c:pt>
                <c:pt idx="492">
                  <c:v>44689</c:v>
                </c:pt>
                <c:pt idx="493">
                  <c:v>44690</c:v>
                </c:pt>
                <c:pt idx="494">
                  <c:v>44691</c:v>
                </c:pt>
                <c:pt idx="495">
                  <c:v>44692</c:v>
                </c:pt>
                <c:pt idx="496">
                  <c:v>44693</c:v>
                </c:pt>
                <c:pt idx="497">
                  <c:v>44694</c:v>
                </c:pt>
                <c:pt idx="498">
                  <c:v>44695</c:v>
                </c:pt>
                <c:pt idx="499">
                  <c:v>44696</c:v>
                </c:pt>
                <c:pt idx="500">
                  <c:v>44697</c:v>
                </c:pt>
                <c:pt idx="501">
                  <c:v>44698</c:v>
                </c:pt>
                <c:pt idx="502">
                  <c:v>44699</c:v>
                </c:pt>
                <c:pt idx="503">
                  <c:v>44700</c:v>
                </c:pt>
                <c:pt idx="504">
                  <c:v>44701</c:v>
                </c:pt>
                <c:pt idx="505">
                  <c:v>44702</c:v>
                </c:pt>
                <c:pt idx="506">
                  <c:v>44703</c:v>
                </c:pt>
              </c:numCache>
            </c:numRef>
          </c:cat>
          <c:val>
            <c:numRef>
              <c:f>'Sicilia foglio di lavoro'!$N$2:$N$816</c:f>
              <c:numCache>
                <c:formatCode>General</c:formatCode>
                <c:ptCount val="509"/>
                <c:pt idx="0">
                  <c:v>57979</c:v>
                </c:pt>
                <c:pt idx="1">
                  <c:v>58082</c:v>
                </c:pt>
                <c:pt idx="2">
                  <c:v>58462</c:v>
                </c:pt>
                <c:pt idx="3">
                  <c:v>58832</c:v>
                </c:pt>
                <c:pt idx="4">
                  <c:v>59524</c:v>
                </c:pt>
                <c:pt idx="5">
                  <c:v>60874</c:v>
                </c:pt>
                <c:pt idx="6">
                  <c:v>61307</c:v>
                </c:pt>
                <c:pt idx="7">
                  <c:v>62147</c:v>
                </c:pt>
                <c:pt idx="8">
                  <c:v>63229</c:v>
                </c:pt>
                <c:pt idx="9">
                  <c:v>63821</c:v>
                </c:pt>
                <c:pt idx="10">
                  <c:v>64058</c:v>
                </c:pt>
                <c:pt idx="11">
                  <c:v>64712</c:v>
                </c:pt>
                <c:pt idx="12">
                  <c:v>66006</c:v>
                </c:pt>
                <c:pt idx="13">
                  <c:v>67649</c:v>
                </c:pt>
                <c:pt idx="14">
                  <c:v>69375</c:v>
                </c:pt>
                <c:pt idx="15">
                  <c:v>70884</c:v>
                </c:pt>
                <c:pt idx="16">
                  <c:v>71315</c:v>
                </c:pt>
                <c:pt idx="17">
                  <c:v>72095</c:v>
                </c:pt>
                <c:pt idx="18">
                  <c:v>73057</c:v>
                </c:pt>
                <c:pt idx="19">
                  <c:v>75326</c:v>
                </c:pt>
                <c:pt idx="20">
                  <c:v>76337</c:v>
                </c:pt>
                <c:pt idx="21">
                  <c:v>77269</c:v>
                </c:pt>
                <c:pt idx="22">
                  <c:v>78056</c:v>
                </c:pt>
                <c:pt idx="23">
                  <c:v>78872</c:v>
                </c:pt>
                <c:pt idx="24">
                  <c:v>79376</c:v>
                </c:pt>
                <c:pt idx="25">
                  <c:v>80832</c:v>
                </c:pt>
                <c:pt idx="26">
                  <c:v>82239</c:v>
                </c:pt>
                <c:pt idx="27">
                  <c:v>84050</c:v>
                </c:pt>
                <c:pt idx="28">
                  <c:v>86866</c:v>
                </c:pt>
                <c:pt idx="29">
                  <c:v>89076</c:v>
                </c:pt>
                <c:pt idx="30">
                  <c:v>90336</c:v>
                </c:pt>
                <c:pt idx="31">
                  <c:v>91159</c:v>
                </c:pt>
                <c:pt idx="32">
                  <c:v>92695</c:v>
                </c:pt>
                <c:pt idx="33">
                  <c:v>94038</c:v>
                </c:pt>
                <c:pt idx="34">
                  <c:v>95271</c:v>
                </c:pt>
                <c:pt idx="35">
                  <c:v>96956</c:v>
                </c:pt>
                <c:pt idx="36">
                  <c:v>98057</c:v>
                </c:pt>
                <c:pt idx="37">
                  <c:v>98863</c:v>
                </c:pt>
                <c:pt idx="38">
                  <c:v>99396</c:v>
                </c:pt>
                <c:pt idx="39">
                  <c:v>100527</c:v>
                </c:pt>
                <c:pt idx="40">
                  <c:v>102127</c:v>
                </c:pt>
                <c:pt idx="41">
                  <c:v>103793</c:v>
                </c:pt>
                <c:pt idx="42">
                  <c:v>105611</c:v>
                </c:pt>
                <c:pt idx="43">
                  <c:v>106471</c:v>
                </c:pt>
                <c:pt idx="44">
                  <c:v>107030</c:v>
                </c:pt>
                <c:pt idx="45">
                  <c:v>107658</c:v>
                </c:pt>
                <c:pt idx="46">
                  <c:v>108330</c:v>
                </c:pt>
                <c:pt idx="47">
                  <c:v>109615</c:v>
                </c:pt>
                <c:pt idx="48">
                  <c:v>110720</c:v>
                </c:pt>
                <c:pt idx="49">
                  <c:v>112573</c:v>
                </c:pt>
                <c:pt idx="50">
                  <c:v>114692</c:v>
                </c:pt>
                <c:pt idx="51">
                  <c:v>115811</c:v>
                </c:pt>
                <c:pt idx="52">
                  <c:v>116017</c:v>
                </c:pt>
                <c:pt idx="53">
                  <c:v>117158</c:v>
                </c:pt>
                <c:pt idx="54">
                  <c:v>118646</c:v>
                </c:pt>
                <c:pt idx="55">
                  <c:v>119908</c:v>
                </c:pt>
                <c:pt idx="56">
                  <c:v>120894</c:v>
                </c:pt>
                <c:pt idx="57">
                  <c:v>122217</c:v>
                </c:pt>
                <c:pt idx="58">
                  <c:v>122438</c:v>
                </c:pt>
                <c:pt idx="59">
                  <c:v>122699</c:v>
                </c:pt>
                <c:pt idx="60">
                  <c:v>123703</c:v>
                </c:pt>
                <c:pt idx="61">
                  <c:v>124825</c:v>
                </c:pt>
                <c:pt idx="62">
                  <c:v>125955</c:v>
                </c:pt>
                <c:pt idx="63">
                  <c:v>128329</c:v>
                </c:pt>
                <c:pt idx="64">
                  <c:v>131862</c:v>
                </c:pt>
                <c:pt idx="65">
                  <c:v>135433</c:v>
                </c:pt>
                <c:pt idx="66">
                  <c:v>137250</c:v>
                </c:pt>
                <c:pt idx="67">
                  <c:v>139024</c:v>
                </c:pt>
                <c:pt idx="68">
                  <c:v>140225</c:v>
                </c:pt>
                <c:pt idx="69">
                  <c:v>141038</c:v>
                </c:pt>
                <c:pt idx="70">
                  <c:v>141430</c:v>
                </c:pt>
                <c:pt idx="71">
                  <c:v>141993</c:v>
                </c:pt>
                <c:pt idx="72">
                  <c:v>142140</c:v>
                </c:pt>
                <c:pt idx="73">
                  <c:v>142216</c:v>
                </c:pt>
                <c:pt idx="74">
                  <c:v>142781</c:v>
                </c:pt>
                <c:pt idx="75">
                  <c:v>143362</c:v>
                </c:pt>
                <c:pt idx="76">
                  <c:v>143641</c:v>
                </c:pt>
                <c:pt idx="77">
                  <c:v>144162</c:v>
                </c:pt>
                <c:pt idx="78">
                  <c:v>144985</c:v>
                </c:pt>
                <c:pt idx="79">
                  <c:v>145217</c:v>
                </c:pt>
                <c:pt idx="80">
                  <c:v>145436</c:v>
                </c:pt>
                <c:pt idx="81">
                  <c:v>146296</c:v>
                </c:pt>
                <c:pt idx="82">
                  <c:v>147141</c:v>
                </c:pt>
                <c:pt idx="83">
                  <c:v>148409</c:v>
                </c:pt>
                <c:pt idx="84">
                  <c:v>148870</c:v>
                </c:pt>
                <c:pt idx="85">
                  <c:v>149728</c:v>
                </c:pt>
                <c:pt idx="86">
                  <c:v>150068</c:v>
                </c:pt>
                <c:pt idx="87">
                  <c:v>150426</c:v>
                </c:pt>
                <c:pt idx="88">
                  <c:v>150426</c:v>
                </c:pt>
                <c:pt idx="89">
                  <c:v>150806</c:v>
                </c:pt>
                <c:pt idx="90">
                  <c:v>150888</c:v>
                </c:pt>
                <c:pt idx="91">
                  <c:v>150954</c:v>
                </c:pt>
                <c:pt idx="92">
                  <c:v>151040</c:v>
                </c:pt>
                <c:pt idx="93">
                  <c:v>151107</c:v>
                </c:pt>
                <c:pt idx="94">
                  <c:v>151143</c:v>
                </c:pt>
                <c:pt idx="95">
                  <c:v>151166</c:v>
                </c:pt>
                <c:pt idx="96">
                  <c:v>151254</c:v>
                </c:pt>
                <c:pt idx="97">
                  <c:v>151349</c:v>
                </c:pt>
                <c:pt idx="98">
                  <c:v>157371</c:v>
                </c:pt>
                <c:pt idx="99">
                  <c:v>158147</c:v>
                </c:pt>
                <c:pt idx="100">
                  <c:v>158478</c:v>
                </c:pt>
                <c:pt idx="101">
                  <c:v>158830</c:v>
                </c:pt>
                <c:pt idx="102">
                  <c:v>159242</c:v>
                </c:pt>
                <c:pt idx="103">
                  <c:v>161290</c:v>
                </c:pt>
                <c:pt idx="104">
                  <c:v>162092</c:v>
                </c:pt>
                <c:pt idx="105">
                  <c:v>163340</c:v>
                </c:pt>
                <c:pt idx="106">
                  <c:v>164015</c:v>
                </c:pt>
                <c:pt idx="107">
                  <c:v>164599</c:v>
                </c:pt>
                <c:pt idx="108">
                  <c:v>165148</c:v>
                </c:pt>
                <c:pt idx="109">
                  <c:v>167683</c:v>
                </c:pt>
                <c:pt idx="110">
                  <c:v>168672</c:v>
                </c:pt>
                <c:pt idx="111">
                  <c:v>169621</c:v>
                </c:pt>
                <c:pt idx="112">
                  <c:v>170871</c:v>
                </c:pt>
                <c:pt idx="113">
                  <c:v>172018</c:v>
                </c:pt>
                <c:pt idx="114">
                  <c:v>172774</c:v>
                </c:pt>
                <c:pt idx="115">
                  <c:v>173249</c:v>
                </c:pt>
                <c:pt idx="116">
                  <c:v>174162</c:v>
                </c:pt>
                <c:pt idx="117">
                  <c:v>175825</c:v>
                </c:pt>
                <c:pt idx="118">
                  <c:v>176991</c:v>
                </c:pt>
                <c:pt idx="119">
                  <c:v>178181</c:v>
                </c:pt>
                <c:pt idx="120">
                  <c:v>179294</c:v>
                </c:pt>
                <c:pt idx="121">
                  <c:v>180055</c:v>
                </c:pt>
                <c:pt idx="122">
                  <c:v>180595</c:v>
                </c:pt>
                <c:pt idx="123">
                  <c:v>181604</c:v>
                </c:pt>
                <c:pt idx="124">
                  <c:v>182656</c:v>
                </c:pt>
                <c:pt idx="125">
                  <c:v>184485</c:v>
                </c:pt>
                <c:pt idx="126">
                  <c:v>185625</c:v>
                </c:pt>
                <c:pt idx="127">
                  <c:v>187157</c:v>
                </c:pt>
                <c:pt idx="128">
                  <c:v>188122</c:v>
                </c:pt>
                <c:pt idx="129">
                  <c:v>188620</c:v>
                </c:pt>
                <c:pt idx="130">
                  <c:v>189556</c:v>
                </c:pt>
                <c:pt idx="131">
                  <c:v>192268</c:v>
                </c:pt>
                <c:pt idx="132">
                  <c:v>193722</c:v>
                </c:pt>
                <c:pt idx="133">
                  <c:v>195434</c:v>
                </c:pt>
                <c:pt idx="134">
                  <c:v>196477</c:v>
                </c:pt>
                <c:pt idx="135">
                  <c:v>197233</c:v>
                </c:pt>
                <c:pt idx="136">
                  <c:v>197991</c:v>
                </c:pt>
                <c:pt idx="137">
                  <c:v>198783</c:v>
                </c:pt>
                <c:pt idx="138">
                  <c:v>200401</c:v>
                </c:pt>
                <c:pt idx="139">
                  <c:v>201089</c:v>
                </c:pt>
                <c:pt idx="140">
                  <c:v>202569</c:v>
                </c:pt>
                <c:pt idx="141">
                  <c:v>203650</c:v>
                </c:pt>
                <c:pt idx="142">
                  <c:v>204225</c:v>
                </c:pt>
                <c:pt idx="143">
                  <c:v>204507</c:v>
                </c:pt>
                <c:pt idx="144">
                  <c:v>205280</c:v>
                </c:pt>
                <c:pt idx="145">
                  <c:v>206524</c:v>
                </c:pt>
                <c:pt idx="146">
                  <c:v>207262</c:v>
                </c:pt>
                <c:pt idx="147">
                  <c:v>208396</c:v>
                </c:pt>
                <c:pt idx="148">
                  <c:v>209401</c:v>
                </c:pt>
                <c:pt idx="149">
                  <c:v>209849</c:v>
                </c:pt>
                <c:pt idx="150">
                  <c:v>210050</c:v>
                </c:pt>
                <c:pt idx="151">
                  <c:v>210808</c:v>
                </c:pt>
                <c:pt idx="152">
                  <c:v>211871</c:v>
                </c:pt>
                <c:pt idx="153">
                  <c:v>212057</c:v>
                </c:pt>
                <c:pt idx="154">
                  <c:v>212834</c:v>
                </c:pt>
                <c:pt idx="155">
                  <c:v>213483</c:v>
                </c:pt>
                <c:pt idx="156">
                  <c:v>213680</c:v>
                </c:pt>
                <c:pt idx="157">
                  <c:v>213921</c:v>
                </c:pt>
                <c:pt idx="158">
                  <c:v>214423</c:v>
                </c:pt>
                <c:pt idx="159">
                  <c:v>215125</c:v>
                </c:pt>
                <c:pt idx="160">
                  <c:v>215367</c:v>
                </c:pt>
                <c:pt idx="161">
                  <c:v>216133</c:v>
                </c:pt>
                <c:pt idx="162">
                  <c:v>216559</c:v>
                </c:pt>
                <c:pt idx="163">
                  <c:v>216713</c:v>
                </c:pt>
                <c:pt idx="164">
                  <c:v>216960</c:v>
                </c:pt>
                <c:pt idx="165">
                  <c:v>217416</c:v>
                </c:pt>
                <c:pt idx="166">
                  <c:v>217940</c:v>
                </c:pt>
                <c:pt idx="167">
                  <c:v>218270</c:v>
                </c:pt>
                <c:pt idx="168">
                  <c:v>218636</c:v>
                </c:pt>
                <c:pt idx="169">
                  <c:v>218901</c:v>
                </c:pt>
                <c:pt idx="170">
                  <c:v>219091</c:v>
                </c:pt>
                <c:pt idx="171">
                  <c:v>219225</c:v>
                </c:pt>
                <c:pt idx="172">
                  <c:v>219651</c:v>
                </c:pt>
                <c:pt idx="173">
                  <c:v>220104</c:v>
                </c:pt>
                <c:pt idx="174">
                  <c:v>220372</c:v>
                </c:pt>
                <c:pt idx="175">
                  <c:v>220755</c:v>
                </c:pt>
                <c:pt idx="176">
                  <c:v>220924</c:v>
                </c:pt>
                <c:pt idx="177">
                  <c:v>221038</c:v>
                </c:pt>
                <c:pt idx="178">
                  <c:v>221138</c:v>
                </c:pt>
                <c:pt idx="179">
                  <c:v>221360</c:v>
                </c:pt>
                <c:pt idx="180">
                  <c:v>221695</c:v>
                </c:pt>
                <c:pt idx="181">
                  <c:v>221974</c:v>
                </c:pt>
                <c:pt idx="182">
                  <c:v>222244</c:v>
                </c:pt>
                <c:pt idx="183">
                  <c:v>222428</c:v>
                </c:pt>
                <c:pt idx="184">
                  <c:v>222640</c:v>
                </c:pt>
                <c:pt idx="185">
                  <c:v>222683</c:v>
                </c:pt>
                <c:pt idx="186">
                  <c:v>222923</c:v>
                </c:pt>
                <c:pt idx="187">
                  <c:v>223151</c:v>
                </c:pt>
                <c:pt idx="188">
                  <c:v>223270</c:v>
                </c:pt>
                <c:pt idx="189">
                  <c:v>223418</c:v>
                </c:pt>
                <c:pt idx="190">
                  <c:v>223570</c:v>
                </c:pt>
                <c:pt idx="191">
                  <c:v>223648</c:v>
                </c:pt>
                <c:pt idx="192">
                  <c:v>223713</c:v>
                </c:pt>
                <c:pt idx="193">
                  <c:v>223823</c:v>
                </c:pt>
                <c:pt idx="194">
                  <c:v>223958</c:v>
                </c:pt>
                <c:pt idx="195">
                  <c:v>224129</c:v>
                </c:pt>
                <c:pt idx="196">
                  <c:v>224246</c:v>
                </c:pt>
                <c:pt idx="197">
                  <c:v>224299</c:v>
                </c:pt>
                <c:pt idx="198">
                  <c:v>224367</c:v>
                </c:pt>
                <c:pt idx="199">
                  <c:v>224408</c:v>
                </c:pt>
                <c:pt idx="200">
                  <c:v>224538</c:v>
                </c:pt>
                <c:pt idx="201">
                  <c:v>224688</c:v>
                </c:pt>
                <c:pt idx="202">
                  <c:v>224794</c:v>
                </c:pt>
                <c:pt idx="203">
                  <c:v>224976</c:v>
                </c:pt>
                <c:pt idx="204">
                  <c:v>225032</c:v>
                </c:pt>
                <c:pt idx="205">
                  <c:v>225151</c:v>
                </c:pt>
                <c:pt idx="206">
                  <c:v>225162</c:v>
                </c:pt>
                <c:pt idx="207">
                  <c:v>225451</c:v>
                </c:pt>
                <c:pt idx="208">
                  <c:v>225637</c:v>
                </c:pt>
                <c:pt idx="209">
                  <c:v>225821</c:v>
                </c:pt>
                <c:pt idx="210">
                  <c:v>226021</c:v>
                </c:pt>
                <c:pt idx="211">
                  <c:v>226243</c:v>
                </c:pt>
                <c:pt idx="212">
                  <c:v>226275</c:v>
                </c:pt>
                <c:pt idx="213">
                  <c:v>226404</c:v>
                </c:pt>
                <c:pt idx="214">
                  <c:v>226799</c:v>
                </c:pt>
                <c:pt idx="215">
                  <c:v>227263</c:v>
                </c:pt>
                <c:pt idx="216">
                  <c:v>227637</c:v>
                </c:pt>
                <c:pt idx="217">
                  <c:v>227985</c:v>
                </c:pt>
                <c:pt idx="218">
                  <c:v>228322</c:v>
                </c:pt>
                <c:pt idx="219">
                  <c:v>228475</c:v>
                </c:pt>
                <c:pt idx="220">
                  <c:v>228534</c:v>
                </c:pt>
                <c:pt idx="221">
                  <c:v>229112</c:v>
                </c:pt>
                <c:pt idx="222">
                  <c:v>229584</c:v>
                </c:pt>
                <c:pt idx="223">
                  <c:v>230056</c:v>
                </c:pt>
                <c:pt idx="224">
                  <c:v>230448</c:v>
                </c:pt>
                <c:pt idx="225">
                  <c:v>230901</c:v>
                </c:pt>
                <c:pt idx="226">
                  <c:v>231294</c:v>
                </c:pt>
                <c:pt idx="227">
                  <c:v>231471</c:v>
                </c:pt>
                <c:pt idx="228">
                  <c:v>231484</c:v>
                </c:pt>
                <c:pt idx="229">
                  <c:v>232688</c:v>
                </c:pt>
                <c:pt idx="230">
                  <c:v>233064</c:v>
                </c:pt>
                <c:pt idx="231">
                  <c:v>233997</c:v>
                </c:pt>
                <c:pt idx="232">
                  <c:v>234360</c:v>
                </c:pt>
                <c:pt idx="233">
                  <c:v>234873</c:v>
                </c:pt>
                <c:pt idx="234">
                  <c:v>235288</c:v>
                </c:pt>
                <c:pt idx="235">
                  <c:v>235967</c:v>
                </c:pt>
                <c:pt idx="236">
                  <c:v>236808</c:v>
                </c:pt>
                <c:pt idx="237">
                  <c:v>237286</c:v>
                </c:pt>
                <c:pt idx="238">
                  <c:v>238541</c:v>
                </c:pt>
                <c:pt idx="239">
                  <c:v>239257</c:v>
                </c:pt>
                <c:pt idx="240">
                  <c:v>240121</c:v>
                </c:pt>
                <c:pt idx="241">
                  <c:v>240647</c:v>
                </c:pt>
                <c:pt idx="242">
                  <c:v>241765</c:v>
                </c:pt>
                <c:pt idx="243">
                  <c:v>243036</c:v>
                </c:pt>
                <c:pt idx="244">
                  <c:v>244370</c:v>
                </c:pt>
                <c:pt idx="245">
                  <c:v>245692</c:v>
                </c:pt>
                <c:pt idx="246">
                  <c:v>246715</c:v>
                </c:pt>
                <c:pt idx="247">
                  <c:v>247552</c:v>
                </c:pt>
                <c:pt idx="248">
                  <c:v>247996</c:v>
                </c:pt>
                <c:pt idx="249">
                  <c:v>249246</c:v>
                </c:pt>
                <c:pt idx="250">
                  <c:v>250625</c:v>
                </c:pt>
                <c:pt idx="251">
                  <c:v>252369</c:v>
                </c:pt>
                <c:pt idx="252">
                  <c:v>254160</c:v>
                </c:pt>
                <c:pt idx="253">
                  <c:v>255003</c:v>
                </c:pt>
                <c:pt idx="254">
                  <c:v>255944</c:v>
                </c:pt>
                <c:pt idx="255">
                  <c:v>256730</c:v>
                </c:pt>
                <c:pt idx="256">
                  <c:v>257900</c:v>
                </c:pt>
                <c:pt idx="257">
                  <c:v>260231</c:v>
                </c:pt>
                <c:pt idx="258">
                  <c:v>261985</c:v>
                </c:pt>
                <c:pt idx="259">
                  <c:v>263514</c:v>
                </c:pt>
                <c:pt idx="260">
                  <c:v>265178</c:v>
                </c:pt>
                <c:pt idx="261">
                  <c:v>265416</c:v>
                </c:pt>
                <c:pt idx="262">
                  <c:v>265917</c:v>
                </c:pt>
                <c:pt idx="263">
                  <c:v>266989</c:v>
                </c:pt>
                <c:pt idx="264">
                  <c:v>268591</c:v>
                </c:pt>
                <c:pt idx="265">
                  <c:v>270040</c:v>
                </c:pt>
                <c:pt idx="266">
                  <c:v>271339</c:v>
                </c:pt>
                <c:pt idx="267">
                  <c:v>272051</c:v>
                </c:pt>
                <c:pt idx="268">
                  <c:v>272734</c:v>
                </c:pt>
                <c:pt idx="269">
                  <c:v>273124</c:v>
                </c:pt>
                <c:pt idx="270">
                  <c:v>273900</c:v>
                </c:pt>
                <c:pt idx="271">
                  <c:v>275501</c:v>
                </c:pt>
                <c:pt idx="272">
                  <c:v>277148</c:v>
                </c:pt>
                <c:pt idx="273">
                  <c:v>277677</c:v>
                </c:pt>
                <c:pt idx="274">
                  <c:v>278518</c:v>
                </c:pt>
                <c:pt idx="275">
                  <c:v>278937</c:v>
                </c:pt>
                <c:pt idx="276">
                  <c:v>279336</c:v>
                </c:pt>
                <c:pt idx="277">
                  <c:v>279896</c:v>
                </c:pt>
                <c:pt idx="278">
                  <c:v>281171</c:v>
                </c:pt>
                <c:pt idx="279">
                  <c:v>281999</c:v>
                </c:pt>
                <c:pt idx="280">
                  <c:v>283047</c:v>
                </c:pt>
                <c:pt idx="281">
                  <c:v>283554</c:v>
                </c:pt>
                <c:pt idx="282">
                  <c:v>284018</c:v>
                </c:pt>
                <c:pt idx="283">
                  <c:v>284339</c:v>
                </c:pt>
                <c:pt idx="284">
                  <c:v>285217</c:v>
                </c:pt>
                <c:pt idx="285">
                  <c:v>286262</c:v>
                </c:pt>
                <c:pt idx="286">
                  <c:v>287045</c:v>
                </c:pt>
                <c:pt idx="287">
                  <c:v>288016</c:v>
                </c:pt>
                <c:pt idx="288">
                  <c:v>288523</c:v>
                </c:pt>
                <c:pt idx="289">
                  <c:v>288781</c:v>
                </c:pt>
                <c:pt idx="290">
                  <c:v>289188</c:v>
                </c:pt>
                <c:pt idx="291">
                  <c:v>290136</c:v>
                </c:pt>
                <c:pt idx="292">
                  <c:v>290540</c:v>
                </c:pt>
                <c:pt idx="293">
                  <c:v>290943</c:v>
                </c:pt>
                <c:pt idx="294">
                  <c:v>291324</c:v>
                </c:pt>
                <c:pt idx="295">
                  <c:v>291763</c:v>
                </c:pt>
                <c:pt idx="296">
                  <c:v>292004</c:v>
                </c:pt>
                <c:pt idx="297">
                  <c:v>292085</c:v>
                </c:pt>
                <c:pt idx="298">
                  <c:v>292476</c:v>
                </c:pt>
                <c:pt idx="299">
                  <c:v>292888</c:v>
                </c:pt>
                <c:pt idx="300">
                  <c:v>293122</c:v>
                </c:pt>
                <c:pt idx="301">
                  <c:v>293492</c:v>
                </c:pt>
                <c:pt idx="302">
                  <c:v>293754</c:v>
                </c:pt>
                <c:pt idx="303">
                  <c:v>294018</c:v>
                </c:pt>
                <c:pt idx="304">
                  <c:v>294124</c:v>
                </c:pt>
                <c:pt idx="305">
                  <c:v>294276</c:v>
                </c:pt>
                <c:pt idx="306">
                  <c:v>294877</c:v>
                </c:pt>
                <c:pt idx="307">
                  <c:v>295179</c:v>
                </c:pt>
                <c:pt idx="308">
                  <c:v>295464</c:v>
                </c:pt>
                <c:pt idx="309">
                  <c:v>295828</c:v>
                </c:pt>
                <c:pt idx="310">
                  <c:v>295980</c:v>
                </c:pt>
                <c:pt idx="311">
                  <c:v>296101</c:v>
                </c:pt>
                <c:pt idx="312">
                  <c:v>296395</c:v>
                </c:pt>
                <c:pt idx="313">
                  <c:v>296911</c:v>
                </c:pt>
                <c:pt idx="314">
                  <c:v>297330</c:v>
                </c:pt>
                <c:pt idx="315">
                  <c:v>297743</c:v>
                </c:pt>
                <c:pt idx="316">
                  <c:v>298046</c:v>
                </c:pt>
                <c:pt idx="317">
                  <c:v>298474</c:v>
                </c:pt>
                <c:pt idx="318">
                  <c:v>298558</c:v>
                </c:pt>
                <c:pt idx="319">
                  <c:v>298990</c:v>
                </c:pt>
                <c:pt idx="320">
                  <c:v>299397</c:v>
                </c:pt>
                <c:pt idx="321">
                  <c:v>299782</c:v>
                </c:pt>
                <c:pt idx="322">
                  <c:v>300132</c:v>
                </c:pt>
                <c:pt idx="323">
                  <c:v>300715</c:v>
                </c:pt>
                <c:pt idx="324">
                  <c:v>300983</c:v>
                </c:pt>
                <c:pt idx="325">
                  <c:v>301101</c:v>
                </c:pt>
                <c:pt idx="326">
                  <c:v>301465</c:v>
                </c:pt>
                <c:pt idx="327">
                  <c:v>301966</c:v>
                </c:pt>
                <c:pt idx="328">
                  <c:v>302410</c:v>
                </c:pt>
                <c:pt idx="329">
                  <c:v>303278</c:v>
                </c:pt>
                <c:pt idx="330">
                  <c:v>303778</c:v>
                </c:pt>
                <c:pt idx="331">
                  <c:v>304080</c:v>
                </c:pt>
                <c:pt idx="332">
                  <c:v>304272</c:v>
                </c:pt>
                <c:pt idx="333">
                  <c:v>304472</c:v>
                </c:pt>
                <c:pt idx="334">
                  <c:v>305100</c:v>
                </c:pt>
                <c:pt idx="335">
                  <c:v>305848</c:v>
                </c:pt>
                <c:pt idx="336">
                  <c:v>306417</c:v>
                </c:pt>
                <c:pt idx="337">
                  <c:v>306938</c:v>
                </c:pt>
                <c:pt idx="338">
                  <c:v>307330</c:v>
                </c:pt>
                <c:pt idx="339">
                  <c:v>307443</c:v>
                </c:pt>
                <c:pt idx="340">
                  <c:v>308001</c:v>
                </c:pt>
                <c:pt idx="341">
                  <c:v>308710</c:v>
                </c:pt>
                <c:pt idx="342">
                  <c:v>308963</c:v>
                </c:pt>
                <c:pt idx="343">
                  <c:v>309536</c:v>
                </c:pt>
                <c:pt idx="344">
                  <c:v>310218</c:v>
                </c:pt>
                <c:pt idx="345">
                  <c:v>310526</c:v>
                </c:pt>
                <c:pt idx="346">
                  <c:v>310817</c:v>
                </c:pt>
                <c:pt idx="347">
                  <c:v>311444</c:v>
                </c:pt>
                <c:pt idx="348">
                  <c:v>312223</c:v>
                </c:pt>
                <c:pt idx="349">
                  <c:v>312884</c:v>
                </c:pt>
                <c:pt idx="350">
                  <c:v>313470</c:v>
                </c:pt>
                <c:pt idx="351">
                  <c:v>314071</c:v>
                </c:pt>
                <c:pt idx="352">
                  <c:v>314410</c:v>
                </c:pt>
                <c:pt idx="353">
                  <c:v>314731</c:v>
                </c:pt>
                <c:pt idx="354">
                  <c:v>315279</c:v>
                </c:pt>
                <c:pt idx="355">
                  <c:v>316242</c:v>
                </c:pt>
                <c:pt idx="356">
                  <c:v>317074</c:v>
                </c:pt>
                <c:pt idx="357">
                  <c:v>317667</c:v>
                </c:pt>
                <c:pt idx="358">
                  <c:v>318190</c:v>
                </c:pt>
                <c:pt idx="359">
                  <c:v>318453</c:v>
                </c:pt>
                <c:pt idx="360">
                  <c:v>319185</c:v>
                </c:pt>
                <c:pt idx="361">
                  <c:v>319697</c:v>
                </c:pt>
                <c:pt idx="362">
                  <c:v>320335</c:v>
                </c:pt>
                <c:pt idx="363">
                  <c:v>321681</c:v>
                </c:pt>
                <c:pt idx="364">
                  <c:v>322520</c:v>
                </c:pt>
                <c:pt idx="365">
                  <c:v>323089</c:v>
                </c:pt>
                <c:pt idx="366">
                  <c:v>323509</c:v>
                </c:pt>
                <c:pt idx="367">
                  <c:v>323793</c:v>
                </c:pt>
                <c:pt idx="368">
                  <c:v>324626</c:v>
                </c:pt>
                <c:pt idx="369">
                  <c:v>325646</c:v>
                </c:pt>
                <c:pt idx="370">
                  <c:v>326978</c:v>
                </c:pt>
                <c:pt idx="371">
                  <c:v>327949</c:v>
                </c:pt>
                <c:pt idx="372">
                  <c:v>329183</c:v>
                </c:pt>
                <c:pt idx="373">
                  <c:v>329891</c:v>
                </c:pt>
                <c:pt idx="374">
                  <c:v>330808</c:v>
                </c:pt>
                <c:pt idx="375">
                  <c:v>333331</c:v>
                </c:pt>
                <c:pt idx="376">
                  <c:v>334744</c:v>
                </c:pt>
                <c:pt idx="377">
                  <c:v>336529</c:v>
                </c:pt>
                <c:pt idx="378">
                  <c:v>337404</c:v>
                </c:pt>
                <c:pt idx="379">
                  <c:v>339882</c:v>
                </c:pt>
                <c:pt idx="380">
                  <c:v>341018</c:v>
                </c:pt>
                <c:pt idx="381">
                  <c:v>341967</c:v>
                </c:pt>
                <c:pt idx="382">
                  <c:v>343117</c:v>
                </c:pt>
                <c:pt idx="383">
                  <c:v>344543</c:v>
                </c:pt>
                <c:pt idx="384">
                  <c:v>346291</c:v>
                </c:pt>
                <c:pt idx="385">
                  <c:v>348261</c:v>
                </c:pt>
                <c:pt idx="386">
                  <c:v>350349</c:v>
                </c:pt>
                <c:pt idx="387">
                  <c:v>351356</c:v>
                </c:pt>
                <c:pt idx="388">
                  <c:v>352347</c:v>
                </c:pt>
                <c:pt idx="389">
                  <c:v>354282</c:v>
                </c:pt>
                <c:pt idx="390">
                  <c:v>356337</c:v>
                </c:pt>
                <c:pt idx="391">
                  <c:v>360555</c:v>
                </c:pt>
                <c:pt idx="392">
                  <c:v>366029</c:v>
                </c:pt>
                <c:pt idx="393">
                  <c:v>367968</c:v>
                </c:pt>
                <c:pt idx="394">
                  <c:v>369128</c:v>
                </c:pt>
                <c:pt idx="395">
                  <c:v>370182</c:v>
                </c:pt>
                <c:pt idx="396">
                  <c:v>371840</c:v>
                </c:pt>
                <c:pt idx="397">
                  <c:v>376776</c:v>
                </c:pt>
                <c:pt idx="398">
                  <c:v>379965</c:v>
                </c:pt>
                <c:pt idx="399">
                  <c:v>382619</c:v>
                </c:pt>
                <c:pt idx="400">
                  <c:v>387620</c:v>
                </c:pt>
                <c:pt idx="401">
                  <c:v>389669</c:v>
                </c:pt>
                <c:pt idx="402">
                  <c:v>390412</c:v>
                </c:pt>
                <c:pt idx="403">
                  <c:v>394371</c:v>
                </c:pt>
                <c:pt idx="404">
                  <c:v>403893</c:v>
                </c:pt>
                <c:pt idx="405">
                  <c:v>412282</c:v>
                </c:pt>
                <c:pt idx="406">
                  <c:v>415533</c:v>
                </c:pt>
                <c:pt idx="407">
                  <c:v>420322</c:v>
                </c:pt>
                <c:pt idx="408">
                  <c:v>444567</c:v>
                </c:pt>
                <c:pt idx="409">
                  <c:v>446337</c:v>
                </c:pt>
                <c:pt idx="410">
                  <c:v>450895</c:v>
                </c:pt>
                <c:pt idx="411">
                  <c:v>466823</c:v>
                </c:pt>
                <c:pt idx="412">
                  <c:v>474455</c:v>
                </c:pt>
                <c:pt idx="413">
                  <c:v>481300</c:v>
                </c:pt>
                <c:pt idx="414">
                  <c:v>488557</c:v>
                </c:pt>
                <c:pt idx="415">
                  <c:v>494087</c:v>
                </c:pt>
                <c:pt idx="416">
                  <c:v>497477</c:v>
                </c:pt>
                <c:pt idx="417">
                  <c:v>502103</c:v>
                </c:pt>
                <c:pt idx="418">
                  <c:v>523552</c:v>
                </c:pt>
                <c:pt idx="419">
                  <c:v>530734</c:v>
                </c:pt>
                <c:pt idx="420">
                  <c:v>534868</c:v>
                </c:pt>
                <c:pt idx="421">
                  <c:v>540517</c:v>
                </c:pt>
                <c:pt idx="422">
                  <c:v>544197</c:v>
                </c:pt>
                <c:pt idx="423">
                  <c:v>548568</c:v>
                </c:pt>
                <c:pt idx="424">
                  <c:v>552375</c:v>
                </c:pt>
                <c:pt idx="425">
                  <c:v>554719</c:v>
                </c:pt>
                <c:pt idx="426">
                  <c:v>570098</c:v>
                </c:pt>
                <c:pt idx="427">
                  <c:v>574273</c:v>
                </c:pt>
                <c:pt idx="428">
                  <c:v>578687</c:v>
                </c:pt>
                <c:pt idx="429">
                  <c:v>583196</c:v>
                </c:pt>
                <c:pt idx="430">
                  <c:v>584580</c:v>
                </c:pt>
                <c:pt idx="431">
                  <c:v>589069</c:v>
                </c:pt>
                <c:pt idx="432">
                  <c:v>601678</c:v>
                </c:pt>
                <c:pt idx="433">
                  <c:v>605760</c:v>
                </c:pt>
                <c:pt idx="434">
                  <c:v>611140</c:v>
                </c:pt>
                <c:pt idx="435">
                  <c:v>616763</c:v>
                </c:pt>
                <c:pt idx="436">
                  <c:v>618881</c:v>
                </c:pt>
                <c:pt idx="437">
                  <c:v>620293</c:v>
                </c:pt>
                <c:pt idx="438">
                  <c:v>624212</c:v>
                </c:pt>
                <c:pt idx="439">
                  <c:v>637600</c:v>
                </c:pt>
                <c:pt idx="440">
                  <c:v>642060</c:v>
                </c:pt>
                <c:pt idx="441">
                  <c:v>648428</c:v>
                </c:pt>
                <c:pt idx="442">
                  <c:v>656823</c:v>
                </c:pt>
                <c:pt idx="443">
                  <c:v>659048</c:v>
                </c:pt>
                <c:pt idx="444">
                  <c:v>661097</c:v>
                </c:pt>
                <c:pt idx="445">
                  <c:v>669368</c:v>
                </c:pt>
                <c:pt idx="446">
                  <c:v>676317</c:v>
                </c:pt>
                <c:pt idx="447">
                  <c:v>688453</c:v>
                </c:pt>
                <c:pt idx="448">
                  <c:v>696246</c:v>
                </c:pt>
                <c:pt idx="449">
                  <c:v>707717</c:v>
                </c:pt>
                <c:pt idx="450">
                  <c:v>712626</c:v>
                </c:pt>
                <c:pt idx="451">
                  <c:v>717514</c:v>
                </c:pt>
                <c:pt idx="452">
                  <c:v>725472</c:v>
                </c:pt>
                <c:pt idx="453">
                  <c:v>733163</c:v>
                </c:pt>
                <c:pt idx="454">
                  <c:v>754428</c:v>
                </c:pt>
                <c:pt idx="455">
                  <c:v>783229</c:v>
                </c:pt>
                <c:pt idx="456">
                  <c:v>789953</c:v>
                </c:pt>
                <c:pt idx="457">
                  <c:v>793966</c:v>
                </c:pt>
                <c:pt idx="458">
                  <c:v>796767</c:v>
                </c:pt>
                <c:pt idx="459">
                  <c:v>803569</c:v>
                </c:pt>
                <c:pt idx="460">
                  <c:v>811618</c:v>
                </c:pt>
                <c:pt idx="461">
                  <c:v>841135</c:v>
                </c:pt>
                <c:pt idx="462">
                  <c:v>848374</c:v>
                </c:pt>
                <c:pt idx="463">
                  <c:v>860128</c:v>
                </c:pt>
                <c:pt idx="464">
                  <c:v>863826</c:v>
                </c:pt>
                <c:pt idx="465">
                  <c:v>868363</c:v>
                </c:pt>
                <c:pt idx="466">
                  <c:v>874132</c:v>
                </c:pt>
                <c:pt idx="467">
                  <c:v>884309</c:v>
                </c:pt>
                <c:pt idx="468">
                  <c:v>890745</c:v>
                </c:pt>
                <c:pt idx="469">
                  <c:v>900327</c:v>
                </c:pt>
                <c:pt idx="470">
                  <c:v>908474</c:v>
                </c:pt>
                <c:pt idx="471">
                  <c:v>913092</c:v>
                </c:pt>
                <c:pt idx="472">
                  <c:v>914087</c:v>
                </c:pt>
                <c:pt idx="473">
                  <c:v>914556</c:v>
                </c:pt>
                <c:pt idx="474">
                  <c:v>928397</c:v>
                </c:pt>
                <c:pt idx="475">
                  <c:v>938350</c:v>
                </c:pt>
                <c:pt idx="476">
                  <c:v>947530</c:v>
                </c:pt>
                <c:pt idx="477">
                  <c:v>955737</c:v>
                </c:pt>
                <c:pt idx="478">
                  <c:v>957057</c:v>
                </c:pt>
                <c:pt idx="479">
                  <c:v>958591</c:v>
                </c:pt>
                <c:pt idx="480">
                  <c:v>960024</c:v>
                </c:pt>
                <c:pt idx="481">
                  <c:v>964728</c:v>
                </c:pt>
                <c:pt idx="482">
                  <c:v>969267</c:v>
                </c:pt>
                <c:pt idx="483">
                  <c:v>975716</c:v>
                </c:pt>
                <c:pt idx="484">
                  <c:v>986376</c:v>
                </c:pt>
                <c:pt idx="485">
                  <c:v>988722</c:v>
                </c:pt>
                <c:pt idx="486">
                  <c:v>990096</c:v>
                </c:pt>
                <c:pt idx="487">
                  <c:v>994614</c:v>
                </c:pt>
                <c:pt idx="488">
                  <c:v>998906</c:v>
                </c:pt>
                <c:pt idx="489">
                  <c:v>1004614</c:v>
                </c:pt>
                <c:pt idx="490">
                  <c:v>1009443</c:v>
                </c:pt>
                <c:pt idx="491">
                  <c:v>1012497</c:v>
                </c:pt>
                <c:pt idx="492">
                  <c:v>1014796</c:v>
                </c:pt>
                <c:pt idx="493">
                  <c:v>1015642</c:v>
                </c:pt>
                <c:pt idx="494">
                  <c:v>1030621</c:v>
                </c:pt>
                <c:pt idx="495">
                  <c:v>1035585</c:v>
                </c:pt>
                <c:pt idx="496">
                  <c:v>1039746</c:v>
                </c:pt>
                <c:pt idx="497">
                  <c:v>1044065</c:v>
                </c:pt>
                <c:pt idx="498">
                  <c:v>1048167</c:v>
                </c:pt>
                <c:pt idx="499">
                  <c:v>1050132</c:v>
                </c:pt>
                <c:pt idx="500">
                  <c:v>1051774</c:v>
                </c:pt>
                <c:pt idx="501">
                  <c:v>1055280</c:v>
                </c:pt>
                <c:pt idx="502">
                  <c:v>1060462</c:v>
                </c:pt>
                <c:pt idx="503">
                  <c:v>1065752</c:v>
                </c:pt>
                <c:pt idx="504">
                  <c:v>1070170</c:v>
                </c:pt>
                <c:pt idx="505">
                  <c:v>1076296</c:v>
                </c:pt>
                <c:pt idx="506">
                  <c:v>1078394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2B-426C-A1B9-A5A4B6A7B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06048"/>
        <c:axId val="59107584"/>
      </c:lineChart>
      <c:dateAx>
        <c:axId val="591060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07584"/>
        <c:crosses val="autoZero"/>
        <c:auto val="1"/>
        <c:lblOffset val="100"/>
        <c:baseTimeUnit val="days"/>
      </c:dateAx>
      <c:valAx>
        <c:axId val="5910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1060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it-IT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Grafico 10. Deceduti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3999401308139568E-2"/>
          <c:y val="1.2742367970689693E-2"/>
          <c:w val="0.96260937247164968"/>
          <c:h val="0.91197996655502445"/>
        </c:manualLayout>
      </c:layout>
      <c:lineChart>
        <c:grouping val="standard"/>
        <c:varyColors val="0"/>
        <c:ser>
          <c:idx val="1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'Sicilia foglio di lavoro'!$A$2:$A$816</c:f>
              <c:numCache>
                <c:formatCode>d/m;@</c:formatCode>
                <c:ptCount val="509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  <c:pt idx="486">
                  <c:v>44683</c:v>
                </c:pt>
                <c:pt idx="487">
                  <c:v>44684</c:v>
                </c:pt>
                <c:pt idx="488">
                  <c:v>44685</c:v>
                </c:pt>
                <c:pt idx="489">
                  <c:v>44686</c:v>
                </c:pt>
                <c:pt idx="490">
                  <c:v>44687</c:v>
                </c:pt>
                <c:pt idx="491">
                  <c:v>44688</c:v>
                </c:pt>
                <c:pt idx="492">
                  <c:v>44689</c:v>
                </c:pt>
                <c:pt idx="493">
                  <c:v>44690</c:v>
                </c:pt>
                <c:pt idx="494">
                  <c:v>44691</c:v>
                </c:pt>
                <c:pt idx="495">
                  <c:v>44692</c:v>
                </c:pt>
                <c:pt idx="496">
                  <c:v>44693</c:v>
                </c:pt>
                <c:pt idx="497">
                  <c:v>44694</c:v>
                </c:pt>
                <c:pt idx="498">
                  <c:v>44695</c:v>
                </c:pt>
                <c:pt idx="499">
                  <c:v>44696</c:v>
                </c:pt>
                <c:pt idx="500">
                  <c:v>44697</c:v>
                </c:pt>
                <c:pt idx="501">
                  <c:v>44698</c:v>
                </c:pt>
                <c:pt idx="502">
                  <c:v>44699</c:v>
                </c:pt>
                <c:pt idx="503">
                  <c:v>44700</c:v>
                </c:pt>
                <c:pt idx="504">
                  <c:v>44701</c:v>
                </c:pt>
                <c:pt idx="505">
                  <c:v>44702</c:v>
                </c:pt>
                <c:pt idx="506">
                  <c:v>44703</c:v>
                </c:pt>
              </c:numCache>
            </c:numRef>
          </c:cat>
          <c:val>
            <c:numRef>
              <c:f>'Sicilia foglio di lavoro'!$O$2:$O$816</c:f>
              <c:numCache>
                <c:formatCode>General</c:formatCode>
                <c:ptCount val="509"/>
                <c:pt idx="0">
                  <c:v>2440</c:v>
                </c:pt>
                <c:pt idx="1">
                  <c:v>2468</c:v>
                </c:pt>
                <c:pt idx="2">
                  <c:v>2494</c:v>
                </c:pt>
                <c:pt idx="3">
                  <c:v>2528</c:v>
                </c:pt>
                <c:pt idx="4">
                  <c:v>2564</c:v>
                </c:pt>
                <c:pt idx="5">
                  <c:v>2593</c:v>
                </c:pt>
                <c:pt idx="6">
                  <c:v>2629</c:v>
                </c:pt>
                <c:pt idx="7">
                  <c:v>2664</c:v>
                </c:pt>
                <c:pt idx="8">
                  <c:v>2695</c:v>
                </c:pt>
                <c:pt idx="9">
                  <c:v>2728</c:v>
                </c:pt>
                <c:pt idx="10">
                  <c:v>2765</c:v>
                </c:pt>
                <c:pt idx="11">
                  <c:v>2805</c:v>
                </c:pt>
                <c:pt idx="12">
                  <c:v>2841</c:v>
                </c:pt>
                <c:pt idx="13">
                  <c:v>2877</c:v>
                </c:pt>
                <c:pt idx="14">
                  <c:v>2916</c:v>
                </c:pt>
                <c:pt idx="15">
                  <c:v>2954</c:v>
                </c:pt>
                <c:pt idx="16">
                  <c:v>2989</c:v>
                </c:pt>
                <c:pt idx="17">
                  <c:v>3027</c:v>
                </c:pt>
                <c:pt idx="18">
                  <c:v>3064</c:v>
                </c:pt>
                <c:pt idx="19">
                  <c:v>3101</c:v>
                </c:pt>
                <c:pt idx="20">
                  <c:v>3129</c:v>
                </c:pt>
                <c:pt idx="21">
                  <c:v>3161</c:v>
                </c:pt>
                <c:pt idx="22">
                  <c:v>3194</c:v>
                </c:pt>
                <c:pt idx="23">
                  <c:v>3226</c:v>
                </c:pt>
                <c:pt idx="24">
                  <c:v>3260</c:v>
                </c:pt>
                <c:pt idx="25">
                  <c:v>3296</c:v>
                </c:pt>
                <c:pt idx="26">
                  <c:v>3334</c:v>
                </c:pt>
                <c:pt idx="27">
                  <c:v>3371</c:v>
                </c:pt>
                <c:pt idx="28">
                  <c:v>3408</c:v>
                </c:pt>
                <c:pt idx="29">
                  <c:v>3443</c:v>
                </c:pt>
                <c:pt idx="30">
                  <c:v>3478</c:v>
                </c:pt>
                <c:pt idx="31">
                  <c:v>3508</c:v>
                </c:pt>
                <c:pt idx="32">
                  <c:v>3545</c:v>
                </c:pt>
                <c:pt idx="33">
                  <c:v>3579</c:v>
                </c:pt>
                <c:pt idx="34">
                  <c:v>3603</c:v>
                </c:pt>
                <c:pt idx="35">
                  <c:v>3634</c:v>
                </c:pt>
                <c:pt idx="36">
                  <c:v>3657</c:v>
                </c:pt>
                <c:pt idx="37">
                  <c:v>3682</c:v>
                </c:pt>
                <c:pt idx="38">
                  <c:v>3704</c:v>
                </c:pt>
                <c:pt idx="39">
                  <c:v>3728</c:v>
                </c:pt>
                <c:pt idx="40">
                  <c:v>3757</c:v>
                </c:pt>
                <c:pt idx="41">
                  <c:v>3783</c:v>
                </c:pt>
                <c:pt idx="42">
                  <c:v>3804</c:v>
                </c:pt>
                <c:pt idx="43">
                  <c:v>3824</c:v>
                </c:pt>
                <c:pt idx="44">
                  <c:v>3848</c:v>
                </c:pt>
                <c:pt idx="45">
                  <c:v>3869</c:v>
                </c:pt>
                <c:pt idx="46">
                  <c:v>3891</c:v>
                </c:pt>
                <c:pt idx="47">
                  <c:v>3915</c:v>
                </c:pt>
                <c:pt idx="48">
                  <c:v>3941</c:v>
                </c:pt>
                <c:pt idx="49">
                  <c:v>3963</c:v>
                </c:pt>
                <c:pt idx="50">
                  <c:v>3981</c:v>
                </c:pt>
                <c:pt idx="51">
                  <c:v>3999</c:v>
                </c:pt>
                <c:pt idx="52">
                  <c:v>4018</c:v>
                </c:pt>
                <c:pt idx="53">
                  <c:v>4039</c:v>
                </c:pt>
                <c:pt idx="54">
                  <c:v>4060</c:v>
                </c:pt>
                <c:pt idx="55">
                  <c:v>4075</c:v>
                </c:pt>
                <c:pt idx="56">
                  <c:v>4096</c:v>
                </c:pt>
                <c:pt idx="57">
                  <c:v>4117</c:v>
                </c:pt>
                <c:pt idx="58">
                  <c:v>4138</c:v>
                </c:pt>
                <c:pt idx="59">
                  <c:v>4156</c:v>
                </c:pt>
                <c:pt idx="60">
                  <c:v>4170</c:v>
                </c:pt>
                <c:pt idx="61">
                  <c:v>4187</c:v>
                </c:pt>
                <c:pt idx="62">
                  <c:v>4201</c:v>
                </c:pt>
                <c:pt idx="63">
                  <c:v>4213</c:v>
                </c:pt>
                <c:pt idx="64">
                  <c:v>4223</c:v>
                </c:pt>
                <c:pt idx="65">
                  <c:v>4235</c:v>
                </c:pt>
                <c:pt idx="66">
                  <c:v>4254</c:v>
                </c:pt>
                <c:pt idx="67">
                  <c:v>4272</c:v>
                </c:pt>
                <c:pt idx="68">
                  <c:v>4287</c:v>
                </c:pt>
                <c:pt idx="69">
                  <c:v>4305</c:v>
                </c:pt>
                <c:pt idx="70">
                  <c:v>4318</c:v>
                </c:pt>
                <c:pt idx="71">
                  <c:v>4331</c:v>
                </c:pt>
                <c:pt idx="72">
                  <c:v>4344</c:v>
                </c:pt>
                <c:pt idx="73">
                  <c:v>4358</c:v>
                </c:pt>
                <c:pt idx="74">
                  <c:v>4371</c:v>
                </c:pt>
                <c:pt idx="75">
                  <c:v>4383</c:v>
                </c:pt>
                <c:pt idx="76">
                  <c:v>4397</c:v>
                </c:pt>
                <c:pt idx="77">
                  <c:v>4412</c:v>
                </c:pt>
                <c:pt idx="78">
                  <c:v>4422</c:v>
                </c:pt>
                <c:pt idx="79">
                  <c:v>4430</c:v>
                </c:pt>
                <c:pt idx="80">
                  <c:v>4451</c:v>
                </c:pt>
                <c:pt idx="81">
                  <c:v>4471</c:v>
                </c:pt>
                <c:pt idx="82">
                  <c:v>4493</c:v>
                </c:pt>
                <c:pt idx="83">
                  <c:v>4513</c:v>
                </c:pt>
                <c:pt idx="84">
                  <c:v>4535</c:v>
                </c:pt>
                <c:pt idx="85">
                  <c:v>4558</c:v>
                </c:pt>
                <c:pt idx="86">
                  <c:v>4583</c:v>
                </c:pt>
                <c:pt idx="87">
                  <c:v>4607</c:v>
                </c:pt>
                <c:pt idx="88">
                  <c:v>4607</c:v>
                </c:pt>
                <c:pt idx="89">
                  <c:v>4628</c:v>
                </c:pt>
                <c:pt idx="90">
                  <c:v>4647</c:v>
                </c:pt>
                <c:pt idx="91">
                  <c:v>4662</c:v>
                </c:pt>
                <c:pt idx="92">
                  <c:v>4676</c:v>
                </c:pt>
                <c:pt idx="93">
                  <c:v>4697</c:v>
                </c:pt>
                <c:pt idx="94">
                  <c:v>4717</c:v>
                </c:pt>
                <c:pt idx="95">
                  <c:v>4730</c:v>
                </c:pt>
                <c:pt idx="96">
                  <c:v>4746</c:v>
                </c:pt>
                <c:pt idx="97">
                  <c:v>4757</c:v>
                </c:pt>
                <c:pt idx="98">
                  <c:v>5015</c:v>
                </c:pt>
                <c:pt idx="99">
                  <c:v>5029</c:v>
                </c:pt>
                <c:pt idx="100">
                  <c:v>5038</c:v>
                </c:pt>
                <c:pt idx="101">
                  <c:v>5058</c:v>
                </c:pt>
                <c:pt idx="102">
                  <c:v>5068</c:v>
                </c:pt>
                <c:pt idx="103">
                  <c:v>5101</c:v>
                </c:pt>
                <c:pt idx="104">
                  <c:v>5107</c:v>
                </c:pt>
                <c:pt idx="105">
                  <c:v>5128</c:v>
                </c:pt>
                <c:pt idx="106">
                  <c:v>5152</c:v>
                </c:pt>
                <c:pt idx="107">
                  <c:v>5162</c:v>
                </c:pt>
                <c:pt idx="108">
                  <c:v>5172</c:v>
                </c:pt>
                <c:pt idx="109">
                  <c:v>5208</c:v>
                </c:pt>
                <c:pt idx="110">
                  <c:v>5218</c:v>
                </c:pt>
                <c:pt idx="111">
                  <c:v>5241</c:v>
                </c:pt>
                <c:pt idx="112">
                  <c:v>5265</c:v>
                </c:pt>
                <c:pt idx="113">
                  <c:v>5286</c:v>
                </c:pt>
                <c:pt idx="114">
                  <c:v>5292</c:v>
                </c:pt>
                <c:pt idx="115">
                  <c:v>5305</c:v>
                </c:pt>
                <c:pt idx="116">
                  <c:v>5338</c:v>
                </c:pt>
                <c:pt idx="117">
                  <c:v>5368</c:v>
                </c:pt>
                <c:pt idx="118">
                  <c:v>5391</c:v>
                </c:pt>
                <c:pt idx="119">
                  <c:v>5410</c:v>
                </c:pt>
                <c:pt idx="120">
                  <c:v>5420</c:v>
                </c:pt>
                <c:pt idx="121">
                  <c:v>5423</c:v>
                </c:pt>
                <c:pt idx="122">
                  <c:v>5443</c:v>
                </c:pt>
                <c:pt idx="123">
                  <c:v>5468</c:v>
                </c:pt>
                <c:pt idx="124">
                  <c:v>5492</c:v>
                </c:pt>
                <c:pt idx="125">
                  <c:v>5516</c:v>
                </c:pt>
                <c:pt idx="126">
                  <c:v>5527</c:v>
                </c:pt>
                <c:pt idx="127">
                  <c:v>5546</c:v>
                </c:pt>
                <c:pt idx="128">
                  <c:v>5560</c:v>
                </c:pt>
                <c:pt idx="129">
                  <c:v>5566</c:v>
                </c:pt>
                <c:pt idx="130">
                  <c:v>5592</c:v>
                </c:pt>
                <c:pt idx="131">
                  <c:v>5614</c:v>
                </c:pt>
                <c:pt idx="132">
                  <c:v>5633</c:v>
                </c:pt>
                <c:pt idx="133">
                  <c:v>5650</c:v>
                </c:pt>
                <c:pt idx="134">
                  <c:v>5660</c:v>
                </c:pt>
                <c:pt idx="135">
                  <c:v>5663</c:v>
                </c:pt>
                <c:pt idx="136">
                  <c:v>5667</c:v>
                </c:pt>
                <c:pt idx="137">
                  <c:v>5689</c:v>
                </c:pt>
                <c:pt idx="138">
                  <c:v>5699</c:v>
                </c:pt>
                <c:pt idx="139">
                  <c:v>5709</c:v>
                </c:pt>
                <c:pt idx="140">
                  <c:v>5720</c:v>
                </c:pt>
                <c:pt idx="141">
                  <c:v>5737</c:v>
                </c:pt>
                <c:pt idx="142">
                  <c:v>5739</c:v>
                </c:pt>
                <c:pt idx="143">
                  <c:v>5747</c:v>
                </c:pt>
                <c:pt idx="144">
                  <c:v>5758</c:v>
                </c:pt>
                <c:pt idx="145">
                  <c:v>5778</c:v>
                </c:pt>
                <c:pt idx="146">
                  <c:v>5798</c:v>
                </c:pt>
                <c:pt idx="147">
                  <c:v>5807</c:v>
                </c:pt>
                <c:pt idx="148">
                  <c:v>5814</c:v>
                </c:pt>
                <c:pt idx="149">
                  <c:v>5819</c:v>
                </c:pt>
                <c:pt idx="150">
                  <c:v>5827</c:v>
                </c:pt>
                <c:pt idx="151">
                  <c:v>5839</c:v>
                </c:pt>
                <c:pt idx="152">
                  <c:v>5855</c:v>
                </c:pt>
                <c:pt idx="153">
                  <c:v>5858</c:v>
                </c:pt>
                <c:pt idx="154">
                  <c:v>5863</c:v>
                </c:pt>
                <c:pt idx="155">
                  <c:v>5871</c:v>
                </c:pt>
                <c:pt idx="156">
                  <c:v>5873</c:v>
                </c:pt>
                <c:pt idx="157">
                  <c:v>5876</c:v>
                </c:pt>
                <c:pt idx="158">
                  <c:v>5888</c:v>
                </c:pt>
                <c:pt idx="159">
                  <c:v>5890</c:v>
                </c:pt>
                <c:pt idx="160">
                  <c:v>5893</c:v>
                </c:pt>
                <c:pt idx="161">
                  <c:v>5897</c:v>
                </c:pt>
                <c:pt idx="162">
                  <c:v>5900</c:v>
                </c:pt>
                <c:pt idx="163">
                  <c:v>5905</c:v>
                </c:pt>
                <c:pt idx="164">
                  <c:v>5912</c:v>
                </c:pt>
                <c:pt idx="165">
                  <c:v>5920</c:v>
                </c:pt>
                <c:pt idx="166">
                  <c:v>5928</c:v>
                </c:pt>
                <c:pt idx="167">
                  <c:v>5928</c:v>
                </c:pt>
                <c:pt idx="168">
                  <c:v>5931</c:v>
                </c:pt>
                <c:pt idx="169">
                  <c:v>5936</c:v>
                </c:pt>
                <c:pt idx="170">
                  <c:v>5936</c:v>
                </c:pt>
                <c:pt idx="171">
                  <c:v>5938</c:v>
                </c:pt>
                <c:pt idx="172">
                  <c:v>5945</c:v>
                </c:pt>
                <c:pt idx="173">
                  <c:v>5951</c:v>
                </c:pt>
                <c:pt idx="174">
                  <c:v>5957</c:v>
                </c:pt>
                <c:pt idx="175">
                  <c:v>5963</c:v>
                </c:pt>
                <c:pt idx="176">
                  <c:v>5964</c:v>
                </c:pt>
                <c:pt idx="177">
                  <c:v>5965</c:v>
                </c:pt>
                <c:pt idx="178">
                  <c:v>5965</c:v>
                </c:pt>
                <c:pt idx="179">
                  <c:v>5967</c:v>
                </c:pt>
                <c:pt idx="180">
                  <c:v>5970</c:v>
                </c:pt>
                <c:pt idx="181">
                  <c:v>5974</c:v>
                </c:pt>
                <c:pt idx="182">
                  <c:v>5979</c:v>
                </c:pt>
                <c:pt idx="183">
                  <c:v>5979</c:v>
                </c:pt>
                <c:pt idx="184">
                  <c:v>5981</c:v>
                </c:pt>
                <c:pt idx="185">
                  <c:v>5981</c:v>
                </c:pt>
                <c:pt idx="186">
                  <c:v>5985</c:v>
                </c:pt>
                <c:pt idx="187">
                  <c:v>5987</c:v>
                </c:pt>
                <c:pt idx="188">
                  <c:v>5987</c:v>
                </c:pt>
                <c:pt idx="189">
                  <c:v>5988</c:v>
                </c:pt>
                <c:pt idx="190">
                  <c:v>5990</c:v>
                </c:pt>
                <c:pt idx="191">
                  <c:v>5992</c:v>
                </c:pt>
                <c:pt idx="192">
                  <c:v>5992</c:v>
                </c:pt>
                <c:pt idx="193">
                  <c:v>5996</c:v>
                </c:pt>
                <c:pt idx="194">
                  <c:v>6006</c:v>
                </c:pt>
                <c:pt idx="195">
                  <c:v>6006</c:v>
                </c:pt>
                <c:pt idx="196">
                  <c:v>6006</c:v>
                </c:pt>
                <c:pt idx="197">
                  <c:v>6006</c:v>
                </c:pt>
                <c:pt idx="198">
                  <c:v>6006</c:v>
                </c:pt>
                <c:pt idx="199">
                  <c:v>6007</c:v>
                </c:pt>
                <c:pt idx="200">
                  <c:v>6010</c:v>
                </c:pt>
                <c:pt idx="201">
                  <c:v>6019</c:v>
                </c:pt>
                <c:pt idx="202">
                  <c:v>6021</c:v>
                </c:pt>
                <c:pt idx="203">
                  <c:v>6023</c:v>
                </c:pt>
                <c:pt idx="204">
                  <c:v>6024</c:v>
                </c:pt>
                <c:pt idx="205">
                  <c:v>6024</c:v>
                </c:pt>
                <c:pt idx="206">
                  <c:v>6024</c:v>
                </c:pt>
                <c:pt idx="207">
                  <c:v>6030</c:v>
                </c:pt>
                <c:pt idx="208">
                  <c:v>6036</c:v>
                </c:pt>
                <c:pt idx="209">
                  <c:v>6039</c:v>
                </c:pt>
                <c:pt idx="210">
                  <c:v>6043</c:v>
                </c:pt>
                <c:pt idx="211">
                  <c:v>6047</c:v>
                </c:pt>
                <c:pt idx="212">
                  <c:v>6047</c:v>
                </c:pt>
                <c:pt idx="213">
                  <c:v>6050</c:v>
                </c:pt>
                <c:pt idx="214">
                  <c:v>6056</c:v>
                </c:pt>
                <c:pt idx="215">
                  <c:v>6062</c:v>
                </c:pt>
                <c:pt idx="216">
                  <c:v>6067</c:v>
                </c:pt>
                <c:pt idx="217">
                  <c:v>6076</c:v>
                </c:pt>
                <c:pt idx="218">
                  <c:v>6083</c:v>
                </c:pt>
                <c:pt idx="219">
                  <c:v>6086</c:v>
                </c:pt>
                <c:pt idx="220">
                  <c:v>6088</c:v>
                </c:pt>
                <c:pt idx="221">
                  <c:v>6100</c:v>
                </c:pt>
                <c:pt idx="222">
                  <c:v>6109</c:v>
                </c:pt>
                <c:pt idx="223">
                  <c:v>6121</c:v>
                </c:pt>
                <c:pt idx="224">
                  <c:v>6134</c:v>
                </c:pt>
                <c:pt idx="225">
                  <c:v>6137</c:v>
                </c:pt>
                <c:pt idx="226">
                  <c:v>6141</c:v>
                </c:pt>
                <c:pt idx="227">
                  <c:v>6148</c:v>
                </c:pt>
                <c:pt idx="228">
                  <c:v>6148</c:v>
                </c:pt>
                <c:pt idx="229">
                  <c:v>6173</c:v>
                </c:pt>
                <c:pt idx="230">
                  <c:v>6189</c:v>
                </c:pt>
                <c:pt idx="231">
                  <c:v>6201</c:v>
                </c:pt>
                <c:pt idx="232">
                  <c:v>6213</c:v>
                </c:pt>
                <c:pt idx="233">
                  <c:v>6219</c:v>
                </c:pt>
                <c:pt idx="234">
                  <c:v>6239</c:v>
                </c:pt>
                <c:pt idx="235">
                  <c:v>6250</c:v>
                </c:pt>
                <c:pt idx="236">
                  <c:v>6259</c:v>
                </c:pt>
                <c:pt idx="237">
                  <c:v>6274</c:v>
                </c:pt>
                <c:pt idx="238">
                  <c:v>6285</c:v>
                </c:pt>
                <c:pt idx="239">
                  <c:v>6304</c:v>
                </c:pt>
                <c:pt idx="240">
                  <c:v>6314</c:v>
                </c:pt>
                <c:pt idx="241">
                  <c:v>6323</c:v>
                </c:pt>
                <c:pt idx="242">
                  <c:v>6342</c:v>
                </c:pt>
                <c:pt idx="243">
                  <c:v>6369</c:v>
                </c:pt>
                <c:pt idx="244">
                  <c:v>6392</c:v>
                </c:pt>
                <c:pt idx="245">
                  <c:v>6413</c:v>
                </c:pt>
                <c:pt idx="246">
                  <c:v>6435</c:v>
                </c:pt>
                <c:pt idx="247">
                  <c:v>6445</c:v>
                </c:pt>
                <c:pt idx="248">
                  <c:v>6455</c:v>
                </c:pt>
                <c:pt idx="249">
                  <c:v>6484</c:v>
                </c:pt>
                <c:pt idx="250">
                  <c:v>6513</c:v>
                </c:pt>
                <c:pt idx="251">
                  <c:v>6525</c:v>
                </c:pt>
                <c:pt idx="252">
                  <c:v>6543</c:v>
                </c:pt>
                <c:pt idx="253">
                  <c:v>6568</c:v>
                </c:pt>
                <c:pt idx="254">
                  <c:v>6577</c:v>
                </c:pt>
                <c:pt idx="255">
                  <c:v>6585</c:v>
                </c:pt>
                <c:pt idx="256">
                  <c:v>6609</c:v>
                </c:pt>
                <c:pt idx="257">
                  <c:v>6637</c:v>
                </c:pt>
                <c:pt idx="258">
                  <c:v>6657</c:v>
                </c:pt>
                <c:pt idx="259">
                  <c:v>6673</c:v>
                </c:pt>
                <c:pt idx="260">
                  <c:v>6691</c:v>
                </c:pt>
                <c:pt idx="261">
                  <c:v>6693</c:v>
                </c:pt>
                <c:pt idx="262">
                  <c:v>6700</c:v>
                </c:pt>
                <c:pt idx="263">
                  <c:v>6723</c:v>
                </c:pt>
                <c:pt idx="264">
                  <c:v>6741</c:v>
                </c:pt>
                <c:pt idx="265">
                  <c:v>6756</c:v>
                </c:pt>
                <c:pt idx="266">
                  <c:v>6769</c:v>
                </c:pt>
                <c:pt idx="267">
                  <c:v>6782</c:v>
                </c:pt>
                <c:pt idx="268">
                  <c:v>6785</c:v>
                </c:pt>
                <c:pt idx="269">
                  <c:v>6792</c:v>
                </c:pt>
                <c:pt idx="270">
                  <c:v>6805</c:v>
                </c:pt>
                <c:pt idx="271">
                  <c:v>6812</c:v>
                </c:pt>
                <c:pt idx="272">
                  <c:v>6819</c:v>
                </c:pt>
                <c:pt idx="273">
                  <c:v>6832</c:v>
                </c:pt>
                <c:pt idx="274">
                  <c:v>6839</c:v>
                </c:pt>
                <c:pt idx="275">
                  <c:v>6846</c:v>
                </c:pt>
                <c:pt idx="276">
                  <c:v>6852</c:v>
                </c:pt>
                <c:pt idx="277">
                  <c:v>6862</c:v>
                </c:pt>
                <c:pt idx="278">
                  <c:v>6868</c:v>
                </c:pt>
                <c:pt idx="279">
                  <c:v>6877</c:v>
                </c:pt>
                <c:pt idx="280">
                  <c:v>6880</c:v>
                </c:pt>
                <c:pt idx="281">
                  <c:v>6889</c:v>
                </c:pt>
                <c:pt idx="282">
                  <c:v>6892</c:v>
                </c:pt>
                <c:pt idx="283">
                  <c:v>6897</c:v>
                </c:pt>
                <c:pt idx="284">
                  <c:v>6909</c:v>
                </c:pt>
                <c:pt idx="285">
                  <c:v>6915</c:v>
                </c:pt>
                <c:pt idx="286">
                  <c:v>6921</c:v>
                </c:pt>
                <c:pt idx="287">
                  <c:v>6933</c:v>
                </c:pt>
                <c:pt idx="288">
                  <c:v>6935</c:v>
                </c:pt>
                <c:pt idx="289">
                  <c:v>6937</c:v>
                </c:pt>
                <c:pt idx="290">
                  <c:v>6942</c:v>
                </c:pt>
                <c:pt idx="291">
                  <c:v>6955</c:v>
                </c:pt>
                <c:pt idx="292">
                  <c:v>6960</c:v>
                </c:pt>
                <c:pt idx="293">
                  <c:v>6967</c:v>
                </c:pt>
                <c:pt idx="294">
                  <c:v>6973</c:v>
                </c:pt>
                <c:pt idx="295">
                  <c:v>6979</c:v>
                </c:pt>
                <c:pt idx="296">
                  <c:v>6986</c:v>
                </c:pt>
                <c:pt idx="297">
                  <c:v>6986</c:v>
                </c:pt>
                <c:pt idx="298">
                  <c:v>6994</c:v>
                </c:pt>
                <c:pt idx="299">
                  <c:v>7000</c:v>
                </c:pt>
                <c:pt idx="300">
                  <c:v>7009</c:v>
                </c:pt>
                <c:pt idx="301">
                  <c:v>7012</c:v>
                </c:pt>
                <c:pt idx="302">
                  <c:v>7015</c:v>
                </c:pt>
                <c:pt idx="303">
                  <c:v>7017</c:v>
                </c:pt>
                <c:pt idx="304">
                  <c:v>7019</c:v>
                </c:pt>
                <c:pt idx="305">
                  <c:v>7022</c:v>
                </c:pt>
                <c:pt idx="306">
                  <c:v>7029</c:v>
                </c:pt>
                <c:pt idx="307">
                  <c:v>7033</c:v>
                </c:pt>
                <c:pt idx="308">
                  <c:v>7042</c:v>
                </c:pt>
                <c:pt idx="309">
                  <c:v>7046</c:v>
                </c:pt>
                <c:pt idx="310">
                  <c:v>7048</c:v>
                </c:pt>
                <c:pt idx="311">
                  <c:v>7049</c:v>
                </c:pt>
                <c:pt idx="312">
                  <c:v>7060</c:v>
                </c:pt>
                <c:pt idx="313">
                  <c:v>7069</c:v>
                </c:pt>
                <c:pt idx="314">
                  <c:v>7078</c:v>
                </c:pt>
                <c:pt idx="315">
                  <c:v>7085</c:v>
                </c:pt>
                <c:pt idx="316">
                  <c:v>7088</c:v>
                </c:pt>
                <c:pt idx="317">
                  <c:v>7090</c:v>
                </c:pt>
                <c:pt idx="318">
                  <c:v>7093</c:v>
                </c:pt>
                <c:pt idx="319">
                  <c:v>7109</c:v>
                </c:pt>
                <c:pt idx="320">
                  <c:v>7116</c:v>
                </c:pt>
                <c:pt idx="321">
                  <c:v>7125</c:v>
                </c:pt>
                <c:pt idx="322">
                  <c:v>7131</c:v>
                </c:pt>
                <c:pt idx="323">
                  <c:v>7137</c:v>
                </c:pt>
                <c:pt idx="324">
                  <c:v>7146</c:v>
                </c:pt>
                <c:pt idx="325">
                  <c:v>7146</c:v>
                </c:pt>
                <c:pt idx="326">
                  <c:v>7162</c:v>
                </c:pt>
                <c:pt idx="327">
                  <c:v>7168</c:v>
                </c:pt>
                <c:pt idx="328">
                  <c:v>7173</c:v>
                </c:pt>
                <c:pt idx="329">
                  <c:v>7179</c:v>
                </c:pt>
                <c:pt idx="330">
                  <c:v>7187</c:v>
                </c:pt>
                <c:pt idx="331">
                  <c:v>7191</c:v>
                </c:pt>
                <c:pt idx="332">
                  <c:v>7197</c:v>
                </c:pt>
                <c:pt idx="333">
                  <c:v>7205</c:v>
                </c:pt>
                <c:pt idx="334">
                  <c:v>7214</c:v>
                </c:pt>
                <c:pt idx="335">
                  <c:v>7218</c:v>
                </c:pt>
                <c:pt idx="336">
                  <c:v>7223</c:v>
                </c:pt>
                <c:pt idx="337">
                  <c:v>7228</c:v>
                </c:pt>
                <c:pt idx="338">
                  <c:v>7234</c:v>
                </c:pt>
                <c:pt idx="339">
                  <c:v>7240</c:v>
                </c:pt>
                <c:pt idx="340">
                  <c:v>7250</c:v>
                </c:pt>
                <c:pt idx="341">
                  <c:v>7260</c:v>
                </c:pt>
                <c:pt idx="342">
                  <c:v>7262</c:v>
                </c:pt>
                <c:pt idx="343">
                  <c:v>7268</c:v>
                </c:pt>
                <c:pt idx="344">
                  <c:v>7276</c:v>
                </c:pt>
                <c:pt idx="345">
                  <c:v>7282</c:v>
                </c:pt>
                <c:pt idx="346">
                  <c:v>7287</c:v>
                </c:pt>
                <c:pt idx="347">
                  <c:v>7295</c:v>
                </c:pt>
                <c:pt idx="348">
                  <c:v>7307</c:v>
                </c:pt>
                <c:pt idx="349">
                  <c:v>7318</c:v>
                </c:pt>
                <c:pt idx="350">
                  <c:v>7329</c:v>
                </c:pt>
                <c:pt idx="351">
                  <c:v>7339</c:v>
                </c:pt>
                <c:pt idx="352">
                  <c:v>7349</c:v>
                </c:pt>
                <c:pt idx="353">
                  <c:v>7355</c:v>
                </c:pt>
                <c:pt idx="354">
                  <c:v>7364</c:v>
                </c:pt>
                <c:pt idx="355">
                  <c:v>7381</c:v>
                </c:pt>
                <c:pt idx="356">
                  <c:v>7396</c:v>
                </c:pt>
                <c:pt idx="357">
                  <c:v>7404</c:v>
                </c:pt>
                <c:pt idx="358">
                  <c:v>7417</c:v>
                </c:pt>
                <c:pt idx="359">
                  <c:v>7427</c:v>
                </c:pt>
                <c:pt idx="360">
                  <c:v>7447</c:v>
                </c:pt>
                <c:pt idx="361">
                  <c:v>7475</c:v>
                </c:pt>
                <c:pt idx="362">
                  <c:v>7481</c:v>
                </c:pt>
                <c:pt idx="363">
                  <c:v>7498</c:v>
                </c:pt>
                <c:pt idx="364">
                  <c:v>7502</c:v>
                </c:pt>
                <c:pt idx="365">
                  <c:v>7514</c:v>
                </c:pt>
                <c:pt idx="366">
                  <c:v>7527</c:v>
                </c:pt>
                <c:pt idx="367">
                  <c:v>7543</c:v>
                </c:pt>
                <c:pt idx="368">
                  <c:v>7583</c:v>
                </c:pt>
                <c:pt idx="369">
                  <c:v>7615</c:v>
                </c:pt>
                <c:pt idx="370">
                  <c:v>7634</c:v>
                </c:pt>
                <c:pt idx="371">
                  <c:v>7643</c:v>
                </c:pt>
                <c:pt idx="372">
                  <c:v>7667</c:v>
                </c:pt>
                <c:pt idx="373">
                  <c:v>7682</c:v>
                </c:pt>
                <c:pt idx="374">
                  <c:v>7705</c:v>
                </c:pt>
                <c:pt idx="375">
                  <c:v>7740</c:v>
                </c:pt>
                <c:pt idx="376">
                  <c:v>7765</c:v>
                </c:pt>
                <c:pt idx="377">
                  <c:v>7791</c:v>
                </c:pt>
                <c:pt idx="378">
                  <c:v>7812</c:v>
                </c:pt>
                <c:pt idx="379">
                  <c:v>7878</c:v>
                </c:pt>
                <c:pt idx="380">
                  <c:v>7915</c:v>
                </c:pt>
                <c:pt idx="381">
                  <c:v>7938</c:v>
                </c:pt>
                <c:pt idx="382">
                  <c:v>8010</c:v>
                </c:pt>
                <c:pt idx="383">
                  <c:v>8053</c:v>
                </c:pt>
                <c:pt idx="384">
                  <c:v>8087</c:v>
                </c:pt>
                <c:pt idx="385">
                  <c:v>8113</c:v>
                </c:pt>
                <c:pt idx="386">
                  <c:v>8157</c:v>
                </c:pt>
                <c:pt idx="387">
                  <c:v>8181</c:v>
                </c:pt>
                <c:pt idx="388">
                  <c:v>8214</c:v>
                </c:pt>
                <c:pt idx="389">
                  <c:v>8285</c:v>
                </c:pt>
                <c:pt idx="390">
                  <c:v>8336</c:v>
                </c:pt>
                <c:pt idx="391">
                  <c:v>8377</c:v>
                </c:pt>
                <c:pt idx="392">
                  <c:v>8424</c:v>
                </c:pt>
                <c:pt idx="393">
                  <c:v>8471</c:v>
                </c:pt>
                <c:pt idx="394">
                  <c:v>8498</c:v>
                </c:pt>
                <c:pt idx="395">
                  <c:v>8527</c:v>
                </c:pt>
                <c:pt idx="396">
                  <c:v>8573</c:v>
                </c:pt>
                <c:pt idx="397">
                  <c:v>8622</c:v>
                </c:pt>
                <c:pt idx="398">
                  <c:v>8658</c:v>
                </c:pt>
                <c:pt idx="399">
                  <c:v>8702</c:v>
                </c:pt>
                <c:pt idx="400">
                  <c:v>8780</c:v>
                </c:pt>
                <c:pt idx="401">
                  <c:v>8790</c:v>
                </c:pt>
                <c:pt idx="402">
                  <c:v>8815</c:v>
                </c:pt>
                <c:pt idx="403">
                  <c:v>8866</c:v>
                </c:pt>
                <c:pt idx="404">
                  <c:v>8923</c:v>
                </c:pt>
                <c:pt idx="405">
                  <c:v>8948</c:v>
                </c:pt>
                <c:pt idx="406">
                  <c:v>8982</c:v>
                </c:pt>
                <c:pt idx="407">
                  <c:v>9024</c:v>
                </c:pt>
                <c:pt idx="408">
                  <c:v>9036</c:v>
                </c:pt>
                <c:pt idx="409">
                  <c:v>9055</c:v>
                </c:pt>
                <c:pt idx="410">
                  <c:v>9115</c:v>
                </c:pt>
                <c:pt idx="411">
                  <c:v>9149</c:v>
                </c:pt>
                <c:pt idx="412">
                  <c:v>9185</c:v>
                </c:pt>
                <c:pt idx="413">
                  <c:v>9217</c:v>
                </c:pt>
                <c:pt idx="414">
                  <c:v>9253</c:v>
                </c:pt>
                <c:pt idx="415">
                  <c:v>9263</c:v>
                </c:pt>
                <c:pt idx="416">
                  <c:v>9281</c:v>
                </c:pt>
                <c:pt idx="417">
                  <c:v>9310</c:v>
                </c:pt>
                <c:pt idx="418">
                  <c:v>9348</c:v>
                </c:pt>
                <c:pt idx="419">
                  <c:v>9379</c:v>
                </c:pt>
                <c:pt idx="420">
                  <c:v>9395</c:v>
                </c:pt>
                <c:pt idx="421">
                  <c:v>9424</c:v>
                </c:pt>
                <c:pt idx="422">
                  <c:v>9429</c:v>
                </c:pt>
                <c:pt idx="423">
                  <c:v>9465</c:v>
                </c:pt>
                <c:pt idx="424">
                  <c:v>9498</c:v>
                </c:pt>
                <c:pt idx="425">
                  <c:v>9534</c:v>
                </c:pt>
                <c:pt idx="426">
                  <c:v>9552</c:v>
                </c:pt>
                <c:pt idx="427">
                  <c:v>9580</c:v>
                </c:pt>
                <c:pt idx="428">
                  <c:v>9602</c:v>
                </c:pt>
                <c:pt idx="429">
                  <c:v>9617</c:v>
                </c:pt>
                <c:pt idx="430">
                  <c:v>9620</c:v>
                </c:pt>
                <c:pt idx="431">
                  <c:v>9655</c:v>
                </c:pt>
                <c:pt idx="432">
                  <c:v>9681</c:v>
                </c:pt>
                <c:pt idx="433">
                  <c:v>9696</c:v>
                </c:pt>
                <c:pt idx="434">
                  <c:v>9721</c:v>
                </c:pt>
                <c:pt idx="435">
                  <c:v>9728</c:v>
                </c:pt>
                <c:pt idx="436">
                  <c:v>9737</c:v>
                </c:pt>
                <c:pt idx="437">
                  <c:v>9743</c:v>
                </c:pt>
                <c:pt idx="438">
                  <c:v>9767</c:v>
                </c:pt>
                <c:pt idx="439">
                  <c:v>9796</c:v>
                </c:pt>
                <c:pt idx="440">
                  <c:v>9814</c:v>
                </c:pt>
                <c:pt idx="441">
                  <c:v>9833</c:v>
                </c:pt>
                <c:pt idx="442">
                  <c:v>9848</c:v>
                </c:pt>
                <c:pt idx="443">
                  <c:v>9860</c:v>
                </c:pt>
                <c:pt idx="444">
                  <c:v>9868</c:v>
                </c:pt>
                <c:pt idx="445">
                  <c:v>9898</c:v>
                </c:pt>
                <c:pt idx="446">
                  <c:v>9918</c:v>
                </c:pt>
                <c:pt idx="447">
                  <c:v>9936</c:v>
                </c:pt>
                <c:pt idx="448">
                  <c:v>9954</c:v>
                </c:pt>
                <c:pt idx="449">
                  <c:v>9973</c:v>
                </c:pt>
                <c:pt idx="450">
                  <c:v>9987</c:v>
                </c:pt>
                <c:pt idx="451">
                  <c:v>9995</c:v>
                </c:pt>
                <c:pt idx="452">
                  <c:v>10026</c:v>
                </c:pt>
                <c:pt idx="453">
                  <c:v>10057</c:v>
                </c:pt>
                <c:pt idx="454">
                  <c:v>10077</c:v>
                </c:pt>
                <c:pt idx="455">
                  <c:v>10104</c:v>
                </c:pt>
                <c:pt idx="456">
                  <c:v>10120</c:v>
                </c:pt>
                <c:pt idx="457">
                  <c:v>10137</c:v>
                </c:pt>
                <c:pt idx="458">
                  <c:v>10142</c:v>
                </c:pt>
                <c:pt idx="459">
                  <c:v>10185</c:v>
                </c:pt>
                <c:pt idx="460">
                  <c:v>10208</c:v>
                </c:pt>
                <c:pt idx="461">
                  <c:v>10223</c:v>
                </c:pt>
                <c:pt idx="462">
                  <c:v>10242</c:v>
                </c:pt>
                <c:pt idx="463">
                  <c:v>10250</c:v>
                </c:pt>
                <c:pt idx="464">
                  <c:v>10258</c:v>
                </c:pt>
                <c:pt idx="465">
                  <c:v>10263</c:v>
                </c:pt>
                <c:pt idx="466">
                  <c:v>10282</c:v>
                </c:pt>
                <c:pt idx="467">
                  <c:v>10309</c:v>
                </c:pt>
                <c:pt idx="468">
                  <c:v>10328</c:v>
                </c:pt>
                <c:pt idx="469">
                  <c:v>10344</c:v>
                </c:pt>
                <c:pt idx="470">
                  <c:v>10353</c:v>
                </c:pt>
                <c:pt idx="471">
                  <c:v>10364</c:v>
                </c:pt>
                <c:pt idx="472">
                  <c:v>10367</c:v>
                </c:pt>
                <c:pt idx="473">
                  <c:v>10377</c:v>
                </c:pt>
                <c:pt idx="474">
                  <c:v>10406</c:v>
                </c:pt>
                <c:pt idx="475">
                  <c:v>10438</c:v>
                </c:pt>
                <c:pt idx="476">
                  <c:v>10465</c:v>
                </c:pt>
                <c:pt idx="477">
                  <c:v>10479</c:v>
                </c:pt>
                <c:pt idx="478">
                  <c:v>10486</c:v>
                </c:pt>
                <c:pt idx="479">
                  <c:v>10493</c:v>
                </c:pt>
                <c:pt idx="480">
                  <c:v>10504</c:v>
                </c:pt>
                <c:pt idx="481">
                  <c:v>10529</c:v>
                </c:pt>
                <c:pt idx="482">
                  <c:v>10549</c:v>
                </c:pt>
                <c:pt idx="483">
                  <c:v>10568</c:v>
                </c:pt>
                <c:pt idx="484">
                  <c:v>10587</c:v>
                </c:pt>
                <c:pt idx="485">
                  <c:v>10599</c:v>
                </c:pt>
                <c:pt idx="486">
                  <c:v>10605</c:v>
                </c:pt>
                <c:pt idx="487">
                  <c:v>10626</c:v>
                </c:pt>
                <c:pt idx="488">
                  <c:v>10646</c:v>
                </c:pt>
                <c:pt idx="489">
                  <c:v>10663</c:v>
                </c:pt>
                <c:pt idx="490">
                  <c:v>10674</c:v>
                </c:pt>
                <c:pt idx="491">
                  <c:v>10688</c:v>
                </c:pt>
                <c:pt idx="492">
                  <c:v>10697</c:v>
                </c:pt>
                <c:pt idx="493">
                  <c:v>10705</c:v>
                </c:pt>
                <c:pt idx="494">
                  <c:v>10722</c:v>
                </c:pt>
                <c:pt idx="495">
                  <c:v>10727</c:v>
                </c:pt>
                <c:pt idx="496">
                  <c:v>10737</c:v>
                </c:pt>
                <c:pt idx="497">
                  <c:v>10749</c:v>
                </c:pt>
                <c:pt idx="498">
                  <c:v>10763</c:v>
                </c:pt>
                <c:pt idx="499">
                  <c:v>10766</c:v>
                </c:pt>
                <c:pt idx="500">
                  <c:v>10768</c:v>
                </c:pt>
                <c:pt idx="501">
                  <c:v>10792</c:v>
                </c:pt>
                <c:pt idx="502">
                  <c:v>10824</c:v>
                </c:pt>
                <c:pt idx="503">
                  <c:v>10833</c:v>
                </c:pt>
                <c:pt idx="504">
                  <c:v>10837</c:v>
                </c:pt>
                <c:pt idx="505">
                  <c:v>10849</c:v>
                </c:pt>
                <c:pt idx="506">
                  <c:v>10857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E1-4B8E-8AB7-6B9301784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06048"/>
        <c:axId val="59107584"/>
      </c:lineChart>
      <c:dateAx>
        <c:axId val="591060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07584"/>
        <c:crosses val="autoZero"/>
        <c:auto val="1"/>
        <c:lblOffset val="100"/>
        <c:baseTimeUnit val="days"/>
      </c:dateAx>
      <c:valAx>
        <c:axId val="5910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1060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it-IT"/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11. Ricoverati e in isolamento domiciliare su totale tamponi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5443679879075419E-2"/>
          <c:y val="2.3182619398250216E-2"/>
          <c:w val="0.93988830722132855"/>
          <c:h val="0.92450826826809707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lavoro'!$BB$1</c:f>
              <c:strCache>
                <c:ptCount val="1"/>
                <c:pt idx="0">
                  <c:v>Ricoverati/Totale positivi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lavoro'!$A$2:$A$816</c:f>
              <c:numCache>
                <c:formatCode>d/m;@</c:formatCode>
                <c:ptCount val="509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  <c:pt idx="486">
                  <c:v>44683</c:v>
                </c:pt>
                <c:pt idx="487">
                  <c:v>44684</c:v>
                </c:pt>
                <c:pt idx="488">
                  <c:v>44685</c:v>
                </c:pt>
                <c:pt idx="489">
                  <c:v>44686</c:v>
                </c:pt>
                <c:pt idx="490">
                  <c:v>44687</c:v>
                </c:pt>
                <c:pt idx="491">
                  <c:v>44688</c:v>
                </c:pt>
                <c:pt idx="492">
                  <c:v>44689</c:v>
                </c:pt>
                <c:pt idx="493">
                  <c:v>44690</c:v>
                </c:pt>
                <c:pt idx="494">
                  <c:v>44691</c:v>
                </c:pt>
                <c:pt idx="495">
                  <c:v>44692</c:v>
                </c:pt>
                <c:pt idx="496">
                  <c:v>44693</c:v>
                </c:pt>
                <c:pt idx="497">
                  <c:v>44694</c:v>
                </c:pt>
                <c:pt idx="498">
                  <c:v>44695</c:v>
                </c:pt>
                <c:pt idx="499">
                  <c:v>44696</c:v>
                </c:pt>
                <c:pt idx="500">
                  <c:v>44697</c:v>
                </c:pt>
                <c:pt idx="501">
                  <c:v>44698</c:v>
                </c:pt>
                <c:pt idx="502">
                  <c:v>44699</c:v>
                </c:pt>
                <c:pt idx="503">
                  <c:v>44700</c:v>
                </c:pt>
                <c:pt idx="504">
                  <c:v>44701</c:v>
                </c:pt>
                <c:pt idx="505">
                  <c:v>44702</c:v>
                </c:pt>
                <c:pt idx="506">
                  <c:v>44703</c:v>
                </c:pt>
              </c:numCache>
            </c:numRef>
          </c:cat>
          <c:val>
            <c:numRef>
              <c:f>'Sicilia foglio di lavoro'!$BB$2:$BB$816</c:f>
              <c:numCache>
                <c:formatCode>0.0%</c:formatCode>
                <c:ptCount val="509"/>
                <c:pt idx="0">
                  <c:v>1.3179832429352299E-2</c:v>
                </c:pt>
                <c:pt idx="1">
                  <c:v>1.3361256544502619E-2</c:v>
                </c:pt>
                <c:pt idx="2">
                  <c:v>1.3682455177271173E-2</c:v>
                </c:pt>
                <c:pt idx="3">
                  <c:v>1.3957810043088485E-2</c:v>
                </c:pt>
                <c:pt idx="4">
                  <c:v>1.3947786241131901E-2</c:v>
                </c:pt>
                <c:pt idx="5">
                  <c:v>1.3675078552654981E-2</c:v>
                </c:pt>
                <c:pt idx="6">
                  <c:v>1.3873598269697295E-2</c:v>
                </c:pt>
                <c:pt idx="7">
                  <c:v>1.3839571987787487E-2</c:v>
                </c:pt>
                <c:pt idx="8">
                  <c:v>1.3741276499689621E-2</c:v>
                </c:pt>
                <c:pt idx="9">
                  <c:v>1.3631946693813336E-2</c:v>
                </c:pt>
                <c:pt idx="10">
                  <c:v>1.3735612265372758E-2</c:v>
                </c:pt>
                <c:pt idx="11">
                  <c:v>1.3903455694500471E-2</c:v>
                </c:pt>
                <c:pt idx="12">
                  <c:v>1.3908953172897361E-2</c:v>
                </c:pt>
                <c:pt idx="13">
                  <c:v>1.3883231794507371E-2</c:v>
                </c:pt>
                <c:pt idx="14">
                  <c:v>1.374684666257585E-2</c:v>
                </c:pt>
                <c:pt idx="15">
                  <c:v>1.3563584541872746E-2</c:v>
                </c:pt>
                <c:pt idx="16">
                  <c:v>1.3501312857722669E-2</c:v>
                </c:pt>
                <c:pt idx="17">
                  <c:v>1.3515617956346766E-2</c:v>
                </c:pt>
                <c:pt idx="18">
                  <c:v>1.3481819358178054E-2</c:v>
                </c:pt>
                <c:pt idx="19">
                  <c:v>1.3377659149391851E-2</c:v>
                </c:pt>
                <c:pt idx="20">
                  <c:v>1.3112911905289482E-2</c:v>
                </c:pt>
                <c:pt idx="21">
                  <c:v>1.3020772163891041E-2</c:v>
                </c:pt>
                <c:pt idx="22">
                  <c:v>1.2934813814722565E-2</c:v>
                </c:pt>
                <c:pt idx="23">
                  <c:v>1.2778223071706023E-2</c:v>
                </c:pt>
                <c:pt idx="24">
                  <c:v>1.2752895427788452E-2</c:v>
                </c:pt>
                <c:pt idx="25">
                  <c:v>1.2643704362229972E-2</c:v>
                </c:pt>
                <c:pt idx="26">
                  <c:v>1.2465781317164771E-2</c:v>
                </c:pt>
                <c:pt idx="27">
                  <c:v>1.2126020793880102E-2</c:v>
                </c:pt>
                <c:pt idx="28">
                  <c:v>1.177336276674025E-2</c:v>
                </c:pt>
                <c:pt idx="29">
                  <c:v>1.1470820684408399E-2</c:v>
                </c:pt>
                <c:pt idx="30">
                  <c:v>1.1234138850723349E-2</c:v>
                </c:pt>
                <c:pt idx="31">
                  <c:v>1.1251634774857711E-2</c:v>
                </c:pt>
                <c:pt idx="32">
                  <c:v>1.1091525030285885E-2</c:v>
                </c:pt>
                <c:pt idx="33">
                  <c:v>1.0883745738400882E-2</c:v>
                </c:pt>
                <c:pt idx="34">
                  <c:v>1.0557020813026776E-2</c:v>
                </c:pt>
                <c:pt idx="35">
                  <c:v>1.017524831601781E-2</c:v>
                </c:pt>
                <c:pt idx="36">
                  <c:v>9.9659526173925383E-3</c:v>
                </c:pt>
                <c:pt idx="37">
                  <c:v>9.7206719697076737E-3</c:v>
                </c:pt>
                <c:pt idx="38">
                  <c:v>9.6668356426720739E-3</c:v>
                </c:pt>
                <c:pt idx="39">
                  <c:v>9.3643189331540314E-3</c:v>
                </c:pt>
                <c:pt idx="40">
                  <c:v>8.9077235120686403E-3</c:v>
                </c:pt>
                <c:pt idx="41">
                  <c:v>8.5695862886619387E-3</c:v>
                </c:pt>
                <c:pt idx="42">
                  <c:v>8.4575945606058505E-3</c:v>
                </c:pt>
                <c:pt idx="43">
                  <c:v>8.3364884865590478E-3</c:v>
                </c:pt>
                <c:pt idx="44">
                  <c:v>8.1993083763311006E-3</c:v>
                </c:pt>
                <c:pt idx="45">
                  <c:v>8.2149018319231087E-3</c:v>
                </c:pt>
                <c:pt idx="46">
                  <c:v>7.9276896544672494E-3</c:v>
                </c:pt>
                <c:pt idx="47">
                  <c:v>7.575500220810545E-3</c:v>
                </c:pt>
                <c:pt idx="48">
                  <c:v>7.2799918734974432E-3</c:v>
                </c:pt>
                <c:pt idx="49">
                  <c:v>6.9815333715944772E-3</c:v>
                </c:pt>
                <c:pt idx="50">
                  <c:v>6.7775392215589014E-3</c:v>
                </c:pt>
                <c:pt idx="51">
                  <c:v>6.638029397946171E-3</c:v>
                </c:pt>
                <c:pt idx="52">
                  <c:v>6.5929505629108041E-3</c:v>
                </c:pt>
                <c:pt idx="53">
                  <c:v>6.3595232693154672E-3</c:v>
                </c:pt>
                <c:pt idx="54">
                  <c:v>6.2900609058751562E-3</c:v>
                </c:pt>
                <c:pt idx="55">
                  <c:v>6.15857333006642E-3</c:v>
                </c:pt>
                <c:pt idx="56">
                  <c:v>5.9899595611760904E-3</c:v>
                </c:pt>
                <c:pt idx="57">
                  <c:v>5.7065842674468292E-3</c:v>
                </c:pt>
                <c:pt idx="58">
                  <c:v>5.6240905098388812E-3</c:v>
                </c:pt>
                <c:pt idx="59">
                  <c:v>5.6065239551478085E-3</c:v>
                </c:pt>
                <c:pt idx="60">
                  <c:v>5.5272717803153603E-3</c:v>
                </c:pt>
                <c:pt idx="61">
                  <c:v>5.2743916284440865E-3</c:v>
                </c:pt>
                <c:pt idx="62">
                  <c:v>5.1324813672826933E-3</c:v>
                </c:pt>
                <c:pt idx="63">
                  <c:v>5.0895503156809692E-3</c:v>
                </c:pt>
                <c:pt idx="64">
                  <c:v>5.0252868841937724E-3</c:v>
                </c:pt>
                <c:pt idx="65">
                  <c:v>4.9875949561347414E-3</c:v>
                </c:pt>
                <c:pt idx="66">
                  <c:v>5.0285845394925531E-3</c:v>
                </c:pt>
                <c:pt idx="67">
                  <c:v>4.9333959796314872E-3</c:v>
                </c:pt>
                <c:pt idx="68">
                  <c:v>4.8990789731530471E-3</c:v>
                </c:pt>
                <c:pt idx="69">
                  <c:v>4.8531772259465585E-3</c:v>
                </c:pt>
                <c:pt idx="70">
                  <c:v>4.838790553076267E-3</c:v>
                </c:pt>
                <c:pt idx="71">
                  <c:v>4.8878235139892881E-3</c:v>
                </c:pt>
                <c:pt idx="72">
                  <c:v>4.9189400958913479E-3</c:v>
                </c:pt>
                <c:pt idx="73">
                  <c:v>5.1137420194632124E-3</c:v>
                </c:pt>
                <c:pt idx="74">
                  <c:v>5.1751395682031517E-3</c:v>
                </c:pt>
                <c:pt idx="75">
                  <c:v>5.2240181918751152E-3</c:v>
                </c:pt>
                <c:pt idx="76">
                  <c:v>5.1865760646854107E-3</c:v>
                </c:pt>
                <c:pt idx="77">
                  <c:v>5.1533846846517966E-3</c:v>
                </c:pt>
                <c:pt idx="78">
                  <c:v>5.1653142787937509E-3</c:v>
                </c:pt>
                <c:pt idx="79">
                  <c:v>5.2822315619365772E-3</c:v>
                </c:pt>
                <c:pt idx="80">
                  <c:v>5.4412780396985074E-3</c:v>
                </c:pt>
                <c:pt idx="81">
                  <c:v>5.5902329363371117E-3</c:v>
                </c:pt>
                <c:pt idx="82">
                  <c:v>5.5409740449110529E-3</c:v>
                </c:pt>
                <c:pt idx="83">
                  <c:v>5.5116152407113598E-3</c:v>
                </c:pt>
                <c:pt idx="84">
                  <c:v>5.4178837275040042E-3</c:v>
                </c:pt>
                <c:pt idx="85">
                  <c:v>5.5068014856647415E-3</c:v>
                </c:pt>
                <c:pt idx="86">
                  <c:v>5.6684784825022866E-3</c:v>
                </c:pt>
                <c:pt idx="87">
                  <c:v>5.8509712960278341E-3</c:v>
                </c:pt>
                <c:pt idx="88">
                  <c:v>5.8509712960278341E-3</c:v>
                </c:pt>
                <c:pt idx="89">
                  <c:v>5.9211017499124184E-3</c:v>
                </c:pt>
                <c:pt idx="90">
                  <c:v>5.9234343376756652E-3</c:v>
                </c:pt>
                <c:pt idx="91">
                  <c:v>5.9334076896510723E-3</c:v>
                </c:pt>
                <c:pt idx="92">
                  <c:v>5.9333149441851826E-3</c:v>
                </c:pt>
                <c:pt idx="93">
                  <c:v>6.3082124305928709E-3</c:v>
                </c:pt>
                <c:pt idx="94">
                  <c:v>6.5881435691810767E-3</c:v>
                </c:pt>
                <c:pt idx="95">
                  <c:v>6.8866857409009248E-3</c:v>
                </c:pt>
                <c:pt idx="96">
                  <c:v>7.0693591256493112E-3</c:v>
                </c:pt>
                <c:pt idx="97">
                  <c:v>7.025017384590956E-3</c:v>
                </c:pt>
                <c:pt idx="98">
                  <c:v>7.1522445122679731E-3</c:v>
                </c:pt>
                <c:pt idx="99">
                  <c:v>7.0994297798421509E-3</c:v>
                </c:pt>
                <c:pt idx="100">
                  <c:v>7.0728790746808091E-3</c:v>
                </c:pt>
                <c:pt idx="101">
                  <c:v>7.2762357606997981E-3</c:v>
                </c:pt>
                <c:pt idx="102">
                  <c:v>7.3552367698340041E-3</c:v>
                </c:pt>
                <c:pt idx="103">
                  <c:v>7.4269248332222357E-3</c:v>
                </c:pt>
                <c:pt idx="104">
                  <c:v>7.303110333223943E-3</c:v>
                </c:pt>
                <c:pt idx="105">
                  <c:v>7.2358451042965092E-3</c:v>
                </c:pt>
                <c:pt idx="106">
                  <c:v>7.218306241137667E-3</c:v>
                </c:pt>
                <c:pt idx="107">
                  <c:v>7.155314828737872E-3</c:v>
                </c:pt>
                <c:pt idx="108">
                  <c:v>7.3127816031163233E-3</c:v>
                </c:pt>
                <c:pt idx="109">
                  <c:v>7.2551696243490574E-3</c:v>
                </c:pt>
                <c:pt idx="110">
                  <c:v>7.3137162318287303E-3</c:v>
                </c:pt>
                <c:pt idx="111">
                  <c:v>7.0926230734699985E-3</c:v>
                </c:pt>
                <c:pt idx="112">
                  <c:v>6.9953331347433227E-3</c:v>
                </c:pt>
                <c:pt idx="113">
                  <c:v>6.9772609436338047E-3</c:v>
                </c:pt>
                <c:pt idx="114">
                  <c:v>6.9507211066137465E-3</c:v>
                </c:pt>
                <c:pt idx="115">
                  <c:v>6.9779374037968189E-3</c:v>
                </c:pt>
                <c:pt idx="116">
                  <c:v>6.916847046233918E-3</c:v>
                </c:pt>
                <c:pt idx="117">
                  <c:v>6.7484811076416627E-3</c:v>
                </c:pt>
                <c:pt idx="118">
                  <c:v>6.5935865450377123E-3</c:v>
                </c:pt>
                <c:pt idx="119">
                  <c:v>6.4128698671859635E-3</c:v>
                </c:pt>
                <c:pt idx="120">
                  <c:v>6.2199563696076609E-3</c:v>
                </c:pt>
                <c:pt idx="121">
                  <c:v>6.2351671034295798E-3</c:v>
                </c:pt>
                <c:pt idx="122">
                  <c:v>6.3414426071007092E-3</c:v>
                </c:pt>
                <c:pt idx="123">
                  <c:v>6.191745911890323E-3</c:v>
                </c:pt>
                <c:pt idx="124">
                  <c:v>5.9856025804388814E-3</c:v>
                </c:pt>
                <c:pt idx="125">
                  <c:v>5.6667555019426869E-3</c:v>
                </c:pt>
                <c:pt idx="126">
                  <c:v>5.4223664456691002E-3</c:v>
                </c:pt>
                <c:pt idx="127">
                  <c:v>5.2709059921145392E-3</c:v>
                </c:pt>
                <c:pt idx="128">
                  <c:v>5.1430080573792898E-3</c:v>
                </c:pt>
                <c:pt idx="129">
                  <c:v>5.1705973680319381E-3</c:v>
                </c:pt>
                <c:pt idx="130">
                  <c:v>5.0250793796880033E-3</c:v>
                </c:pt>
                <c:pt idx="131">
                  <c:v>4.7908148515260398E-3</c:v>
                </c:pt>
                <c:pt idx="132">
                  <c:v>4.6082738422112395E-3</c:v>
                </c:pt>
                <c:pt idx="133">
                  <c:v>4.3862651933197321E-3</c:v>
                </c:pt>
                <c:pt idx="134">
                  <c:v>4.3114045071704988E-3</c:v>
                </c:pt>
                <c:pt idx="135">
                  <c:v>4.22621617322942E-3</c:v>
                </c:pt>
                <c:pt idx="136">
                  <c:v>4.1751000662570226E-3</c:v>
                </c:pt>
                <c:pt idx="137">
                  <c:v>4.0495549566280887E-3</c:v>
                </c:pt>
                <c:pt idx="138">
                  <c:v>3.7945863900834811E-3</c:v>
                </c:pt>
                <c:pt idx="139">
                  <c:v>3.6427408920206841E-3</c:v>
                </c:pt>
                <c:pt idx="140">
                  <c:v>3.4997121059450122E-3</c:v>
                </c:pt>
                <c:pt idx="141">
                  <c:v>3.4403154670475267E-3</c:v>
                </c:pt>
                <c:pt idx="142">
                  <c:v>3.2302639843511654E-3</c:v>
                </c:pt>
                <c:pt idx="143">
                  <c:v>3.1307385676535137E-3</c:v>
                </c:pt>
                <c:pt idx="144">
                  <c:v>2.9869165899070837E-3</c:v>
                </c:pt>
                <c:pt idx="145">
                  <c:v>2.8524620899306749E-3</c:v>
                </c:pt>
                <c:pt idx="146">
                  <c:v>2.7450980392156863E-3</c:v>
                </c:pt>
                <c:pt idx="147">
                  <c:v>2.6021048136715031E-3</c:v>
                </c:pt>
                <c:pt idx="148">
                  <c:v>2.54881151672047E-3</c:v>
                </c:pt>
                <c:pt idx="149">
                  <c:v>2.4340393081830718E-3</c:v>
                </c:pt>
                <c:pt idx="150">
                  <c:v>2.3648304540563043E-3</c:v>
                </c:pt>
                <c:pt idx="151">
                  <c:v>2.2420235699913767E-3</c:v>
                </c:pt>
                <c:pt idx="152">
                  <c:v>2.0669187011977527E-3</c:v>
                </c:pt>
                <c:pt idx="153">
                  <c:v>2.0248987550622469E-3</c:v>
                </c:pt>
                <c:pt idx="154">
                  <c:v>1.9998678501420611E-3</c:v>
                </c:pt>
                <c:pt idx="155">
                  <c:v>1.9406025989113264E-3</c:v>
                </c:pt>
                <c:pt idx="156">
                  <c:v>1.8723299520050632E-3</c:v>
                </c:pt>
                <c:pt idx="157">
                  <c:v>1.9105762473647224E-3</c:v>
                </c:pt>
                <c:pt idx="158">
                  <c:v>1.7981115443146782E-3</c:v>
                </c:pt>
                <c:pt idx="159">
                  <c:v>1.7693146533413332E-3</c:v>
                </c:pt>
                <c:pt idx="160">
                  <c:v>1.7496205510429926E-3</c:v>
                </c:pt>
                <c:pt idx="161">
                  <c:v>1.6383129308763008E-3</c:v>
                </c:pt>
                <c:pt idx="162">
                  <c:v>1.6102497414436391E-3</c:v>
                </c:pt>
                <c:pt idx="163">
                  <c:v>1.5566407953257174E-3</c:v>
                </c:pt>
                <c:pt idx="164">
                  <c:v>1.5598924632793472E-3</c:v>
                </c:pt>
                <c:pt idx="165">
                  <c:v>1.4932325655302716E-3</c:v>
                </c:pt>
                <c:pt idx="166">
                  <c:v>1.4268872541555917E-3</c:v>
                </c:pt>
                <c:pt idx="167">
                  <c:v>1.3820138288301992E-3</c:v>
                </c:pt>
                <c:pt idx="168">
                  <c:v>1.2550538717760532E-3</c:v>
                </c:pt>
                <c:pt idx="169">
                  <c:v>1.1629319771579332E-3</c:v>
                </c:pt>
                <c:pt idx="170">
                  <c:v>1.1492408505249646E-3</c:v>
                </c:pt>
                <c:pt idx="171">
                  <c:v>1.1358118887424568E-3</c:v>
                </c:pt>
                <c:pt idx="172">
                  <c:v>1.0874981044604753E-3</c:v>
                </c:pt>
                <c:pt idx="173">
                  <c:v>1.0001601988197243E-3</c:v>
                </c:pt>
                <c:pt idx="174">
                  <c:v>9.1742325235197894E-4</c:v>
                </c:pt>
                <c:pt idx="175">
                  <c:v>8.5659033783403783E-4</c:v>
                </c:pt>
                <c:pt idx="176">
                  <c:v>8.042895442359249E-4</c:v>
                </c:pt>
                <c:pt idx="177">
                  <c:v>7.9958162431765438E-4</c:v>
                </c:pt>
                <c:pt idx="178">
                  <c:v>8.4249638158605342E-4</c:v>
                </c:pt>
                <c:pt idx="179">
                  <c:v>8.0326835209065708E-4</c:v>
                </c:pt>
                <c:pt idx="180">
                  <c:v>7.5530004833920306E-4</c:v>
                </c:pt>
                <c:pt idx="181">
                  <c:v>7.2897301074480332E-4</c:v>
                </c:pt>
                <c:pt idx="182">
                  <c:v>7.458568299791332E-4</c:v>
                </c:pt>
                <c:pt idx="183">
                  <c:v>6.9802914487120929E-4</c:v>
                </c:pt>
                <c:pt idx="184">
                  <c:v>6.804947800020673E-4</c:v>
                </c:pt>
                <c:pt idx="185">
                  <c:v>6.7601898020168622E-4</c:v>
                </c:pt>
                <c:pt idx="186">
                  <c:v>6.6699370874321175E-4</c:v>
                </c:pt>
                <c:pt idx="187">
                  <c:v>6.365728295232156E-4</c:v>
                </c:pt>
                <c:pt idx="188">
                  <c:v>6.3597377037909197E-4</c:v>
                </c:pt>
                <c:pt idx="189">
                  <c:v>6.3542494042891182E-4</c:v>
                </c:pt>
                <c:pt idx="190">
                  <c:v>6.391914442723728E-4</c:v>
                </c:pt>
                <c:pt idx="191">
                  <c:v>6.2583051138068494E-4</c:v>
                </c:pt>
                <c:pt idx="192">
                  <c:v>6.7683344756682665E-4</c:v>
                </c:pt>
                <c:pt idx="193">
                  <c:v>6.8060989495492569E-4</c:v>
                </c:pt>
                <c:pt idx="194">
                  <c:v>6.7122128070730479E-4</c:v>
                </c:pt>
                <c:pt idx="195">
                  <c:v>6.8722654999466438E-4</c:v>
                </c:pt>
                <c:pt idx="196">
                  <c:v>7.116649123629406E-4</c:v>
                </c:pt>
                <c:pt idx="197">
                  <c:v>7.0610654552260394E-4</c:v>
                </c:pt>
                <c:pt idx="198">
                  <c:v>7.2188062642252946E-4</c:v>
                </c:pt>
                <c:pt idx="199">
                  <c:v>7.4640791192386643E-4</c:v>
                </c:pt>
                <c:pt idx="200">
                  <c:v>7.4889569617682405E-4</c:v>
                </c:pt>
                <c:pt idx="201">
                  <c:v>7.8092681238338868E-4</c:v>
                </c:pt>
                <c:pt idx="202">
                  <c:v>7.5815650034959439E-4</c:v>
                </c:pt>
                <c:pt idx="203">
                  <c:v>8.112584173315063E-4</c:v>
                </c:pt>
                <c:pt idx="204">
                  <c:v>8.7620740541990874E-4</c:v>
                </c:pt>
                <c:pt idx="205">
                  <c:v>9.2431491953023058E-4</c:v>
                </c:pt>
                <c:pt idx="206">
                  <c:v>1.0185637416354628E-3</c:v>
                </c:pt>
                <c:pt idx="207">
                  <c:v>1.1000504189775365E-3</c:v>
                </c:pt>
                <c:pt idx="208">
                  <c:v>1.2010838846959471E-3</c:v>
                </c:pt>
                <c:pt idx="209">
                  <c:v>1.2265108666376613E-3</c:v>
                </c:pt>
                <c:pt idx="210">
                  <c:v>1.231104813289322E-3</c:v>
                </c:pt>
                <c:pt idx="211">
                  <c:v>1.2594665788607177E-3</c:v>
                </c:pt>
                <c:pt idx="212">
                  <c:v>1.3467958167207987E-3</c:v>
                </c:pt>
                <c:pt idx="213">
                  <c:v>1.4519919771290755E-3</c:v>
                </c:pt>
                <c:pt idx="214">
                  <c:v>1.5125995454025149E-3</c:v>
                </c:pt>
                <c:pt idx="215">
                  <c:v>1.5768885991361747E-3</c:v>
                </c:pt>
                <c:pt idx="216">
                  <c:v>1.6324806802815014E-3</c:v>
                </c:pt>
                <c:pt idx="217">
                  <c:v>1.6879857512953368E-3</c:v>
                </c:pt>
                <c:pt idx="218">
                  <c:v>1.7795461148594118E-3</c:v>
                </c:pt>
                <c:pt idx="219">
                  <c:v>1.8983421681319831E-3</c:v>
                </c:pt>
                <c:pt idx="220">
                  <c:v>1.9794759597853832E-3</c:v>
                </c:pt>
                <c:pt idx="221">
                  <c:v>1.9887464108718136E-3</c:v>
                </c:pt>
                <c:pt idx="222">
                  <c:v>2.0614700111828777E-3</c:v>
                </c:pt>
                <c:pt idx="223">
                  <c:v>2.1076735958417028E-3</c:v>
                </c:pt>
                <c:pt idx="224">
                  <c:v>2.2247467575499387E-3</c:v>
                </c:pt>
                <c:pt idx="225">
                  <c:v>2.3416167370592278E-3</c:v>
                </c:pt>
                <c:pt idx="226">
                  <c:v>2.3720891999483309E-3</c:v>
                </c:pt>
                <c:pt idx="227">
                  <c:v>2.5511796280114842E-3</c:v>
                </c:pt>
                <c:pt idx="228">
                  <c:v>2.655475365030806E-3</c:v>
                </c:pt>
                <c:pt idx="229">
                  <c:v>2.7109808259016622E-3</c:v>
                </c:pt>
                <c:pt idx="230">
                  <c:v>2.7850974207074301E-3</c:v>
                </c:pt>
                <c:pt idx="231">
                  <c:v>2.8531761664174283E-3</c:v>
                </c:pt>
                <c:pt idx="232">
                  <c:v>2.891315415536356E-3</c:v>
                </c:pt>
                <c:pt idx="233">
                  <c:v>2.978620460249781E-3</c:v>
                </c:pt>
                <c:pt idx="234">
                  <c:v>3.0752089975270352E-3</c:v>
                </c:pt>
                <c:pt idx="235">
                  <c:v>3.151622224551212E-3</c:v>
                </c:pt>
                <c:pt idx="236">
                  <c:v>3.1760452465437704E-3</c:v>
                </c:pt>
                <c:pt idx="237">
                  <c:v>3.1705417732784515E-3</c:v>
                </c:pt>
                <c:pt idx="238">
                  <c:v>3.2467173513272478E-3</c:v>
                </c:pt>
                <c:pt idx="239">
                  <c:v>3.3102132188337187E-3</c:v>
                </c:pt>
                <c:pt idx="240">
                  <c:v>3.3374838876940325E-3</c:v>
                </c:pt>
                <c:pt idx="241">
                  <c:v>3.4378981990060226E-3</c:v>
                </c:pt>
                <c:pt idx="242">
                  <c:v>3.4026396673295968E-3</c:v>
                </c:pt>
                <c:pt idx="243">
                  <c:v>3.4208962748240039E-3</c:v>
                </c:pt>
                <c:pt idx="244">
                  <c:v>3.467354161362846E-3</c:v>
                </c:pt>
                <c:pt idx="245">
                  <c:v>3.4149909897050689E-3</c:v>
                </c:pt>
                <c:pt idx="246">
                  <c:v>3.4288556860376284E-3</c:v>
                </c:pt>
                <c:pt idx="247">
                  <c:v>3.4164250386781799E-3</c:v>
                </c:pt>
                <c:pt idx="248">
                  <c:v>3.4403426934178304E-3</c:v>
                </c:pt>
                <c:pt idx="249">
                  <c:v>3.3980941124325923E-3</c:v>
                </c:pt>
                <c:pt idx="250">
                  <c:v>3.2929574896371785E-3</c:v>
                </c:pt>
                <c:pt idx="251">
                  <c:v>3.2368228800732654E-3</c:v>
                </c:pt>
                <c:pt idx="252">
                  <c:v>3.1387603812496516E-3</c:v>
                </c:pt>
                <c:pt idx="253">
                  <c:v>3.1512094112415138E-3</c:v>
                </c:pt>
                <c:pt idx="254">
                  <c:v>3.0895947850965153E-3</c:v>
                </c:pt>
                <c:pt idx="255">
                  <c:v>3.0933643015390784E-3</c:v>
                </c:pt>
                <c:pt idx="256">
                  <c:v>3.0033136445607612E-3</c:v>
                </c:pt>
                <c:pt idx="257">
                  <c:v>2.8573002299610304E-3</c:v>
                </c:pt>
                <c:pt idx="258">
                  <c:v>2.7319966227579437E-3</c:v>
                </c:pt>
                <c:pt idx="259">
                  <c:v>2.7229384444657561E-3</c:v>
                </c:pt>
                <c:pt idx="260">
                  <c:v>2.6178457794926299E-3</c:v>
                </c:pt>
                <c:pt idx="261">
                  <c:v>2.5857510788176502E-3</c:v>
                </c:pt>
                <c:pt idx="262">
                  <c:v>2.5744145420368522E-3</c:v>
                </c:pt>
                <c:pt idx="263">
                  <c:v>2.5021162600161141E-3</c:v>
                </c:pt>
                <c:pt idx="264">
                  <c:v>2.3628061718126729E-3</c:v>
                </c:pt>
                <c:pt idx="265">
                  <c:v>2.2221318916575208E-3</c:v>
                </c:pt>
                <c:pt idx="266">
                  <c:v>2.1070360800335502E-3</c:v>
                </c:pt>
                <c:pt idx="267">
                  <c:v>2.0533603512326915E-3</c:v>
                </c:pt>
                <c:pt idx="268">
                  <c:v>2.0470656477428319E-3</c:v>
                </c:pt>
                <c:pt idx="269">
                  <c:v>2.0724585424045238E-3</c:v>
                </c:pt>
                <c:pt idx="270">
                  <c:v>2.0046955620883814E-3</c:v>
                </c:pt>
                <c:pt idx="271">
                  <c:v>1.9221721889911957E-3</c:v>
                </c:pt>
                <c:pt idx="272">
                  <c:v>1.826554414564174E-3</c:v>
                </c:pt>
                <c:pt idx="273">
                  <c:v>1.7536227033901142E-3</c:v>
                </c:pt>
                <c:pt idx="274">
                  <c:v>1.6877214089967248E-3</c:v>
                </c:pt>
                <c:pt idx="275">
                  <c:v>1.5819933115725814E-3</c:v>
                </c:pt>
                <c:pt idx="276">
                  <c:v>1.6210536848951819E-3</c:v>
                </c:pt>
                <c:pt idx="277">
                  <c:v>1.5260257358576065E-3</c:v>
                </c:pt>
                <c:pt idx="278">
                  <c:v>1.4580025365249609E-3</c:v>
                </c:pt>
                <c:pt idx="279">
                  <c:v>1.3803150444361663E-3</c:v>
                </c:pt>
                <c:pt idx="280">
                  <c:v>1.3449564134495641E-3</c:v>
                </c:pt>
                <c:pt idx="281">
                  <c:v>1.2939271684892239E-3</c:v>
                </c:pt>
                <c:pt idx="282">
                  <c:v>1.2530746739685338E-3</c:v>
                </c:pt>
                <c:pt idx="283">
                  <c:v>1.2819281259005793E-3</c:v>
                </c:pt>
                <c:pt idx="284">
                  <c:v>1.2542940541828554E-3</c:v>
                </c:pt>
                <c:pt idx="285">
                  <c:v>1.1736856373939549E-3</c:v>
                </c:pt>
                <c:pt idx="286">
                  <c:v>1.0966650811267903E-3</c:v>
                </c:pt>
                <c:pt idx="287">
                  <c:v>9.9696618568000019E-4</c:v>
                </c:pt>
                <c:pt idx="288">
                  <c:v>9.6640664940547845E-4</c:v>
                </c:pt>
                <c:pt idx="289">
                  <c:v>9.4919812533370246E-4</c:v>
                </c:pt>
                <c:pt idx="290">
                  <c:v>9.7802248463813176E-4</c:v>
                </c:pt>
                <c:pt idx="291">
                  <c:v>9.9691384427087098E-4</c:v>
                </c:pt>
                <c:pt idx="292">
                  <c:v>1.0252837604253612E-3</c:v>
                </c:pt>
                <c:pt idx="293">
                  <c:v>1.0308872196249409E-3</c:v>
                </c:pt>
                <c:pt idx="294">
                  <c:v>1.0098625537719023E-3</c:v>
                </c:pt>
                <c:pt idx="295">
                  <c:v>1.0154512370489021E-3</c:v>
                </c:pt>
                <c:pt idx="296">
                  <c:v>1.0109337887442829E-3</c:v>
                </c:pt>
                <c:pt idx="297">
                  <c:v>1.0748086415921542E-3</c:v>
                </c:pt>
                <c:pt idx="298">
                  <c:v>1.0502796940489586E-3</c:v>
                </c:pt>
                <c:pt idx="299">
                  <c:v>1.0362795608520954E-3</c:v>
                </c:pt>
                <c:pt idx="300">
                  <c:v>1.0547733376739643E-3</c:v>
                </c:pt>
                <c:pt idx="301">
                  <c:v>1.0434070327584302E-3</c:v>
                </c:pt>
                <c:pt idx="302">
                  <c:v>1.0326988838408604E-3</c:v>
                </c:pt>
                <c:pt idx="303">
                  <c:v>1.041423343455579E-3</c:v>
                </c:pt>
                <c:pt idx="304">
                  <c:v>1.0890456913009235E-3</c:v>
                </c:pt>
                <c:pt idx="305">
                  <c:v>1.1168337601041084E-3</c:v>
                </c:pt>
                <c:pt idx="306">
                  <c:v>1.1153966770878125E-3</c:v>
                </c:pt>
                <c:pt idx="307">
                  <c:v>1.0946819125610713E-3</c:v>
                </c:pt>
                <c:pt idx="308">
                  <c:v>1.1285044092279417E-3</c:v>
                </c:pt>
                <c:pt idx="309">
                  <c:v>1.1821701680807613E-3</c:v>
                </c:pt>
                <c:pt idx="310">
                  <c:v>1.1647174273258152E-3</c:v>
                </c:pt>
                <c:pt idx="311">
                  <c:v>1.2164005456150205E-3</c:v>
                </c:pt>
                <c:pt idx="312">
                  <c:v>1.2625008411331746E-3</c:v>
                </c:pt>
                <c:pt idx="313">
                  <c:v>1.1834281675094595E-3</c:v>
                </c:pt>
                <c:pt idx="314">
                  <c:v>1.174716775147079E-3</c:v>
                </c:pt>
                <c:pt idx="315">
                  <c:v>1.1408067862070724E-3</c:v>
                </c:pt>
                <c:pt idx="316">
                  <c:v>1.1778188069013816E-3</c:v>
                </c:pt>
                <c:pt idx="317">
                  <c:v>1.1950127287924969E-3</c:v>
                </c:pt>
                <c:pt idx="318">
                  <c:v>1.2187264942888063E-3</c:v>
                </c:pt>
                <c:pt idx="319">
                  <c:v>1.2609501481141191E-3</c:v>
                </c:pt>
                <c:pt idx="320">
                  <c:v>1.246338485287512E-3</c:v>
                </c:pt>
                <c:pt idx="321">
                  <c:v>1.2253624767481154E-3</c:v>
                </c:pt>
                <c:pt idx="322">
                  <c:v>1.1661035752105289E-3</c:v>
                </c:pt>
                <c:pt idx="323">
                  <c:v>1.2140502730040509E-3</c:v>
                </c:pt>
                <c:pt idx="324">
                  <c:v>1.189911808383384E-3</c:v>
                </c:pt>
                <c:pt idx="325">
                  <c:v>1.2318783794373481E-3</c:v>
                </c:pt>
                <c:pt idx="326">
                  <c:v>1.1955058992895815E-3</c:v>
                </c:pt>
                <c:pt idx="327">
                  <c:v>1.1991306302930375E-3</c:v>
                </c:pt>
                <c:pt idx="328">
                  <c:v>1.1717520497869967E-3</c:v>
                </c:pt>
                <c:pt idx="329">
                  <c:v>1.1532627076494579E-3</c:v>
                </c:pt>
                <c:pt idx="330">
                  <c:v>1.1385458256939079E-3</c:v>
                </c:pt>
                <c:pt idx="331">
                  <c:v>1.111049214218954E-3</c:v>
                </c:pt>
                <c:pt idx="332">
                  <c:v>1.1276673968184331E-3</c:v>
                </c:pt>
                <c:pt idx="333">
                  <c:v>1.0825915576364344E-3</c:v>
                </c:pt>
                <c:pt idx="334">
                  <c:v>1.0801628553228026E-3</c:v>
                </c:pt>
                <c:pt idx="335">
                  <c:v>1.0779237530172652E-3</c:v>
                </c:pt>
                <c:pt idx="336">
                  <c:v>1.0904791369286471E-3</c:v>
                </c:pt>
                <c:pt idx="337">
                  <c:v>1.0550103819137583E-3</c:v>
                </c:pt>
                <c:pt idx="338">
                  <c:v>1.058310789585246E-3</c:v>
                </c:pt>
                <c:pt idx="339">
                  <c:v>1.1023612456073036E-3</c:v>
                </c:pt>
                <c:pt idx="340">
                  <c:v>1.1324959542872411E-3</c:v>
                </c:pt>
                <c:pt idx="341">
                  <c:v>1.1091614920949516E-3</c:v>
                </c:pt>
                <c:pt idx="342">
                  <c:v>1.1700043535045712E-3</c:v>
                </c:pt>
                <c:pt idx="343">
                  <c:v>1.1810394955274156E-3</c:v>
                </c:pt>
                <c:pt idx="344">
                  <c:v>1.2019303000618995E-3</c:v>
                </c:pt>
                <c:pt idx="345">
                  <c:v>1.3030740565444273E-3</c:v>
                </c:pt>
                <c:pt idx="346">
                  <c:v>1.3448572658155214E-3</c:v>
                </c:pt>
                <c:pt idx="347">
                  <c:v>1.4122063489698938E-3</c:v>
                </c:pt>
                <c:pt idx="348">
                  <c:v>1.474563045729256E-3</c:v>
                </c:pt>
                <c:pt idx="349">
                  <c:v>1.5130247196323823E-3</c:v>
                </c:pt>
                <c:pt idx="350">
                  <c:v>1.5680298425792178E-3</c:v>
                </c:pt>
                <c:pt idx="351">
                  <c:v>1.6086262214864409E-3</c:v>
                </c:pt>
                <c:pt idx="352">
                  <c:v>1.6786066688853469E-3</c:v>
                </c:pt>
                <c:pt idx="353">
                  <c:v>1.7222588109128845E-3</c:v>
                </c:pt>
                <c:pt idx="354">
                  <c:v>1.755775922362781E-3</c:v>
                </c:pt>
                <c:pt idx="355">
                  <c:v>1.8322269649478219E-3</c:v>
                </c:pt>
                <c:pt idx="356">
                  <c:v>1.850016518004625E-3</c:v>
                </c:pt>
                <c:pt idx="357">
                  <c:v>1.8958645027924029E-3</c:v>
                </c:pt>
                <c:pt idx="358">
                  <c:v>1.9082346136179333E-3</c:v>
                </c:pt>
                <c:pt idx="359">
                  <c:v>2.0033351297512195E-3</c:v>
                </c:pt>
                <c:pt idx="360">
                  <c:v>2.0701494546923388E-3</c:v>
                </c:pt>
                <c:pt idx="361">
                  <c:v>2.1513156979252189E-3</c:v>
                </c:pt>
                <c:pt idx="362">
                  <c:v>2.1815537510604774E-3</c:v>
                </c:pt>
                <c:pt idx="363">
                  <c:v>2.27170582226762E-3</c:v>
                </c:pt>
                <c:pt idx="364">
                  <c:v>2.2731908406780389E-3</c:v>
                </c:pt>
                <c:pt idx="365">
                  <c:v>2.2993487821380242E-3</c:v>
                </c:pt>
                <c:pt idx="366">
                  <c:v>2.4010545808355044E-3</c:v>
                </c:pt>
                <c:pt idx="367">
                  <c:v>2.5445029427279969E-3</c:v>
                </c:pt>
                <c:pt idx="368">
                  <c:v>2.5614871378751613E-3</c:v>
                </c:pt>
                <c:pt idx="369">
                  <c:v>2.5670543051848006E-3</c:v>
                </c:pt>
                <c:pt idx="370">
                  <c:v>2.5631257113095814E-3</c:v>
                </c:pt>
                <c:pt idx="371">
                  <c:v>2.6841141951431213E-3</c:v>
                </c:pt>
                <c:pt idx="372">
                  <c:v>2.719975435436674E-3</c:v>
                </c:pt>
                <c:pt idx="373">
                  <c:v>2.8062757316123289E-3</c:v>
                </c:pt>
                <c:pt idx="374">
                  <c:v>2.8502492600945418E-3</c:v>
                </c:pt>
                <c:pt idx="375">
                  <c:v>2.9465287934963775E-3</c:v>
                </c:pt>
                <c:pt idx="376">
                  <c:v>2.9807708219563456E-3</c:v>
                </c:pt>
                <c:pt idx="377">
                  <c:v>2.9568338635288793E-3</c:v>
                </c:pt>
                <c:pt idx="378">
                  <c:v>2.9159543510515859E-3</c:v>
                </c:pt>
                <c:pt idx="379">
                  <c:v>2.8943728955983356E-3</c:v>
                </c:pt>
                <c:pt idx="380">
                  <c:v>2.9007581005009355E-3</c:v>
                </c:pt>
                <c:pt idx="381">
                  <c:v>2.9658659588082613E-3</c:v>
                </c:pt>
                <c:pt idx="382">
                  <c:v>2.9125760137501985E-3</c:v>
                </c:pt>
                <c:pt idx="383">
                  <c:v>2.863462876197557E-3</c:v>
                </c:pt>
                <c:pt idx="384">
                  <c:v>2.8527643522338795E-3</c:v>
                </c:pt>
                <c:pt idx="385">
                  <c:v>2.8399482474459254E-3</c:v>
                </c:pt>
                <c:pt idx="386">
                  <c:v>2.7775766747127513E-3</c:v>
                </c:pt>
                <c:pt idx="387">
                  <c:v>2.7811059706322207E-3</c:v>
                </c:pt>
                <c:pt idx="388">
                  <c:v>2.8243972301788146E-3</c:v>
                </c:pt>
                <c:pt idx="389">
                  <c:v>2.7828294959338436E-3</c:v>
                </c:pt>
                <c:pt idx="390">
                  <c:v>2.7336880074884432E-3</c:v>
                </c:pt>
                <c:pt idx="391">
                  <c:v>2.6733009084210649E-3</c:v>
                </c:pt>
                <c:pt idx="392">
                  <c:v>2.6411776253817006E-3</c:v>
                </c:pt>
                <c:pt idx="393">
                  <c:v>2.6390984057890741E-3</c:v>
                </c:pt>
                <c:pt idx="394">
                  <c:v>2.5964810424629475E-3</c:v>
                </c:pt>
                <c:pt idx="395">
                  <c:v>2.6247897522564054E-3</c:v>
                </c:pt>
                <c:pt idx="396">
                  <c:v>2.5670686294705816E-3</c:v>
                </c:pt>
                <c:pt idx="397">
                  <c:v>2.5185335635218849E-3</c:v>
                </c:pt>
                <c:pt idx="398">
                  <c:v>2.4845431115385151E-3</c:v>
                </c:pt>
                <c:pt idx="399">
                  <c:v>2.3819133582837992E-3</c:v>
                </c:pt>
                <c:pt idx="400">
                  <c:v>2.3309036710977013E-3</c:v>
                </c:pt>
                <c:pt idx="401">
                  <c:v>2.2751785933032365E-3</c:v>
                </c:pt>
                <c:pt idx="402">
                  <c:v>2.2860283414039987E-3</c:v>
                </c:pt>
                <c:pt idx="403">
                  <c:v>2.2157028579483386E-3</c:v>
                </c:pt>
                <c:pt idx="404">
                  <c:v>2.155303877513674E-3</c:v>
                </c:pt>
                <c:pt idx="405">
                  <c:v>2.1131930188492219E-3</c:v>
                </c:pt>
                <c:pt idx="406">
                  <c:v>2.0492766295594268E-3</c:v>
                </c:pt>
                <c:pt idx="407">
                  <c:v>2.0094782981992364E-3</c:v>
                </c:pt>
                <c:pt idx="408">
                  <c:v>1.9744706134591913E-3</c:v>
                </c:pt>
                <c:pt idx="409">
                  <c:v>1.9963925326542805E-3</c:v>
                </c:pt>
                <c:pt idx="410">
                  <c:v>1.9806557340744761E-3</c:v>
                </c:pt>
                <c:pt idx="411">
                  <c:v>1.9206988547096195E-3</c:v>
                </c:pt>
                <c:pt idx="412">
                  <c:v>1.8274222188960627E-3</c:v>
                </c:pt>
                <c:pt idx="413">
                  <c:v>1.7512520034079877E-3</c:v>
                </c:pt>
                <c:pt idx="414">
                  <c:v>1.7259192060771651E-3</c:v>
                </c:pt>
                <c:pt idx="415">
                  <c:v>1.7033529016929651E-3</c:v>
                </c:pt>
                <c:pt idx="416">
                  <c:v>1.6670560003397821E-3</c:v>
                </c:pt>
                <c:pt idx="417">
                  <c:v>1.6514123921775202E-3</c:v>
                </c:pt>
                <c:pt idx="418">
                  <c:v>1.5886963275617237E-3</c:v>
                </c:pt>
                <c:pt idx="419">
                  <c:v>1.5553511733885771E-3</c:v>
                </c:pt>
                <c:pt idx="420">
                  <c:v>1.5294798865657245E-3</c:v>
                </c:pt>
                <c:pt idx="421">
                  <c:v>1.440149785837031E-3</c:v>
                </c:pt>
                <c:pt idx="422">
                  <c:v>1.4291706348143927E-3</c:v>
                </c:pt>
                <c:pt idx="423">
                  <c:v>1.4193435154696997E-3</c:v>
                </c:pt>
                <c:pt idx="424">
                  <c:v>1.4035717173350583E-3</c:v>
                </c:pt>
                <c:pt idx="425">
                  <c:v>1.3445736847721695E-3</c:v>
                </c:pt>
                <c:pt idx="426">
                  <c:v>1.2891835752526625E-3</c:v>
                </c:pt>
                <c:pt idx="427">
                  <c:v>1.2848551120831055E-3</c:v>
                </c:pt>
                <c:pt idx="428">
                  <c:v>1.2053370744888432E-3</c:v>
                </c:pt>
                <c:pt idx="429">
                  <c:v>1.1650118342614144E-3</c:v>
                </c:pt>
                <c:pt idx="430">
                  <c:v>1.2072862846406764E-3</c:v>
                </c:pt>
                <c:pt idx="431">
                  <c:v>1.1621481441984691E-3</c:v>
                </c:pt>
                <c:pt idx="432">
                  <c:v>1.1546496901088618E-3</c:v>
                </c:pt>
                <c:pt idx="433">
                  <c:v>1.1135285966794649E-3</c:v>
                </c:pt>
                <c:pt idx="434">
                  <c:v>1.104752567395235E-3</c:v>
                </c:pt>
                <c:pt idx="435">
                  <c:v>1.0531103779561431E-3</c:v>
                </c:pt>
                <c:pt idx="436">
                  <c:v>1.0445723089132946E-3</c:v>
                </c:pt>
                <c:pt idx="437">
                  <c:v>1.0754088297459244E-3</c:v>
                </c:pt>
                <c:pt idx="438">
                  <c:v>1.0848837986843045E-3</c:v>
                </c:pt>
                <c:pt idx="439">
                  <c:v>1.0766034190730239E-3</c:v>
                </c:pt>
                <c:pt idx="440">
                  <c:v>1.062591024670444E-3</c:v>
                </c:pt>
                <c:pt idx="441">
                  <c:v>1.0291687500420413E-3</c:v>
                </c:pt>
                <c:pt idx="442">
                  <c:v>1.0112942677396018E-3</c:v>
                </c:pt>
                <c:pt idx="443">
                  <c:v>1.0355829846429006E-3</c:v>
                </c:pt>
                <c:pt idx="444">
                  <c:v>1.0786691795296958E-3</c:v>
                </c:pt>
                <c:pt idx="445">
                  <c:v>1.0958993735381193E-3</c:v>
                </c:pt>
                <c:pt idx="446">
                  <c:v>1.0684453202311039E-3</c:v>
                </c:pt>
                <c:pt idx="447">
                  <c:v>1.0532699585549521E-3</c:v>
                </c:pt>
                <c:pt idx="448">
                  <c:v>1.0312964961462078E-3</c:v>
                </c:pt>
                <c:pt idx="449">
                  <c:v>1.0186409174531019E-3</c:v>
                </c:pt>
                <c:pt idx="450">
                  <c:v>1.0433192893241014E-3</c:v>
                </c:pt>
                <c:pt idx="451">
                  <c:v>1.0686651438974921E-3</c:v>
                </c:pt>
                <c:pt idx="452">
                  <c:v>1.0822026570156389E-3</c:v>
                </c:pt>
                <c:pt idx="453">
                  <c:v>1.0803653411362013E-3</c:v>
                </c:pt>
                <c:pt idx="454">
                  <c:v>1.0777877097268029E-3</c:v>
                </c:pt>
                <c:pt idx="455">
                  <c:v>1.052273093417787E-3</c:v>
                </c:pt>
                <c:pt idx="456">
                  <c:v>1.0524095921355195E-3</c:v>
                </c:pt>
                <c:pt idx="457">
                  <c:v>1.0512881306341526E-3</c:v>
                </c:pt>
                <c:pt idx="458">
                  <c:v>1.0806383614544144E-3</c:v>
                </c:pt>
                <c:pt idx="459">
                  <c:v>1.0576076275701715E-3</c:v>
                </c:pt>
                <c:pt idx="460">
                  <c:v>1.0511681192742664E-3</c:v>
                </c:pt>
                <c:pt idx="461">
                  <c:v>1.0462994950639806E-3</c:v>
                </c:pt>
                <c:pt idx="462">
                  <c:v>1.027772499997539E-3</c:v>
                </c:pt>
                <c:pt idx="463">
                  <c:v>1.0174146493987157E-3</c:v>
                </c:pt>
                <c:pt idx="464">
                  <c:v>1.0239640782859095E-3</c:v>
                </c:pt>
                <c:pt idx="465">
                  <c:v>1.0490879655875769E-3</c:v>
                </c:pt>
                <c:pt idx="466">
                  <c:v>9.9446026564774031E-4</c:v>
                </c:pt>
                <c:pt idx="467">
                  <c:v>9.671730101837629E-4</c:v>
                </c:pt>
                <c:pt idx="468">
                  <c:v>9.4770802527221402E-4</c:v>
                </c:pt>
                <c:pt idx="469">
                  <c:v>9.6280162844462121E-4</c:v>
                </c:pt>
                <c:pt idx="470">
                  <c:v>9.2005160661752115E-4</c:v>
                </c:pt>
                <c:pt idx="471">
                  <c:v>9.0514806516307832E-4</c:v>
                </c:pt>
                <c:pt idx="472">
                  <c:v>8.9623712901271959E-4</c:v>
                </c:pt>
                <c:pt idx="473">
                  <c:v>9.3131504328820326E-4</c:v>
                </c:pt>
                <c:pt idx="474">
                  <c:v>8.8432337539574174E-4</c:v>
                </c:pt>
                <c:pt idx="475">
                  <c:v>8.681340712317526E-4</c:v>
                </c:pt>
                <c:pt idx="476">
                  <c:v>8.2372399309481824E-4</c:v>
                </c:pt>
                <c:pt idx="477">
                  <c:v>8.0849846329915365E-4</c:v>
                </c:pt>
                <c:pt idx="478">
                  <c:v>7.958893144047694E-4</c:v>
                </c:pt>
                <c:pt idx="479">
                  <c:v>7.8971119133574002E-4</c:v>
                </c:pt>
                <c:pt idx="480">
                  <c:v>8.1739728986573816E-4</c:v>
                </c:pt>
                <c:pt idx="481">
                  <c:v>8.2853206128045032E-4</c:v>
                </c:pt>
                <c:pt idx="482">
                  <c:v>8.1214909862314922E-4</c:v>
                </c:pt>
                <c:pt idx="483">
                  <c:v>7.8846566746234941E-4</c:v>
                </c:pt>
                <c:pt idx="484">
                  <c:v>7.7157371361665731E-4</c:v>
                </c:pt>
                <c:pt idx="485">
                  <c:v>7.6008479247802879E-4</c:v>
                </c:pt>
                <c:pt idx="486">
                  <c:v>7.6093690132170264E-4</c:v>
                </c:pt>
                <c:pt idx="487">
                  <c:v>7.3083518418829167E-4</c:v>
                </c:pt>
                <c:pt idx="488">
                  <c:v>7.1330477745423922E-4</c:v>
                </c:pt>
                <c:pt idx="489">
                  <c:v>7.0563819972836912E-4</c:v>
                </c:pt>
                <c:pt idx="490">
                  <c:v>6.9291138413683101E-4</c:v>
                </c:pt>
                <c:pt idx="491">
                  <c:v>6.6992680103350076E-4</c:v>
                </c:pt>
                <c:pt idx="492">
                  <c:v>6.6218360753062596E-4</c:v>
                </c:pt>
                <c:pt idx="493">
                  <c:v>6.692101916414507E-4</c:v>
                </c:pt>
                <c:pt idx="494">
                  <c:v>6.4679321671243749E-4</c:v>
                </c:pt>
                <c:pt idx="495">
                  <c:v>6.3452550914570903E-4</c:v>
                </c:pt>
                <c:pt idx="496">
                  <c:v>6.2430940669708983E-4</c:v>
                </c:pt>
                <c:pt idx="497">
                  <c:v>6.1821815981113093E-4</c:v>
                </c:pt>
                <c:pt idx="498">
                  <c:v>5.9426662647137302E-4</c:v>
                </c:pt>
                <c:pt idx="499">
                  <c:v>5.7920147998945335E-4</c:v>
                </c:pt>
                <c:pt idx="500">
                  <c:v>5.8822360789238879E-4</c:v>
                </c:pt>
                <c:pt idx="501">
                  <c:v>5.8204461251413141E-4</c:v>
                </c:pt>
                <c:pt idx="502">
                  <c:v>5.6865377660840109E-4</c:v>
                </c:pt>
                <c:pt idx="503">
                  <c:v>5.5359123029223795E-4</c:v>
                </c:pt>
                <c:pt idx="504">
                  <c:v>5.4049431283673989E-4</c:v>
                </c:pt>
                <c:pt idx="505">
                  <c:v>5.4029923871581204E-4</c:v>
                </c:pt>
                <c:pt idx="506">
                  <c:v>5.3426268341314614E-4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C7-4075-8A8B-FC58609E7703}"/>
            </c:ext>
          </c:extLst>
        </c:ser>
        <c:ser>
          <c:idx val="1"/>
          <c:order val="1"/>
          <c:tx>
            <c:strRef>
              <c:f>'Sicilia foglio di lavoro'!$BE$1</c:f>
              <c:strCache>
                <c:ptCount val="1"/>
                <c:pt idx="0">
                  <c:v>Isolamento domiciliare/totale positivi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lavoro'!$A$2:$A$816</c:f>
              <c:numCache>
                <c:formatCode>d/m;@</c:formatCode>
                <c:ptCount val="509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  <c:pt idx="486">
                  <c:v>44683</c:v>
                </c:pt>
                <c:pt idx="487">
                  <c:v>44684</c:v>
                </c:pt>
                <c:pt idx="488">
                  <c:v>44685</c:v>
                </c:pt>
                <c:pt idx="489">
                  <c:v>44686</c:v>
                </c:pt>
                <c:pt idx="490">
                  <c:v>44687</c:v>
                </c:pt>
                <c:pt idx="491">
                  <c:v>44688</c:v>
                </c:pt>
                <c:pt idx="492">
                  <c:v>44689</c:v>
                </c:pt>
                <c:pt idx="493">
                  <c:v>44690</c:v>
                </c:pt>
                <c:pt idx="494">
                  <c:v>44691</c:v>
                </c:pt>
                <c:pt idx="495">
                  <c:v>44692</c:v>
                </c:pt>
                <c:pt idx="496">
                  <c:v>44693</c:v>
                </c:pt>
                <c:pt idx="497">
                  <c:v>44694</c:v>
                </c:pt>
                <c:pt idx="498">
                  <c:v>44695</c:v>
                </c:pt>
                <c:pt idx="499">
                  <c:v>44696</c:v>
                </c:pt>
                <c:pt idx="500">
                  <c:v>44697</c:v>
                </c:pt>
                <c:pt idx="501">
                  <c:v>44698</c:v>
                </c:pt>
                <c:pt idx="502">
                  <c:v>44699</c:v>
                </c:pt>
                <c:pt idx="503">
                  <c:v>44700</c:v>
                </c:pt>
                <c:pt idx="504">
                  <c:v>44701</c:v>
                </c:pt>
                <c:pt idx="505">
                  <c:v>44702</c:v>
                </c:pt>
                <c:pt idx="506">
                  <c:v>44703</c:v>
                </c:pt>
              </c:numCache>
            </c:numRef>
          </c:cat>
          <c:val>
            <c:numRef>
              <c:f>'Sicilia foglio di lavoro'!$BE$2:$BE$816</c:f>
              <c:numCache>
                <c:formatCode>0.0%</c:formatCode>
                <c:ptCount val="509"/>
                <c:pt idx="0">
                  <c:v>0.34926028322394109</c:v>
                </c:pt>
                <c:pt idx="1">
                  <c:v>0.35260732984293192</c:v>
                </c:pt>
                <c:pt idx="2">
                  <c:v>0.35495665323624764</c:v>
                </c:pt>
                <c:pt idx="3">
                  <c:v>0.35952337192917966</c:v>
                </c:pt>
                <c:pt idx="4">
                  <c:v>0.36214000040195349</c:v>
                </c:pt>
                <c:pt idx="5">
                  <c:v>0.35921783293480625</c:v>
                </c:pt>
                <c:pt idx="6">
                  <c:v>0.36321742773355675</c:v>
                </c:pt>
                <c:pt idx="7">
                  <c:v>0.36585856072279699</c:v>
                </c:pt>
                <c:pt idx="8">
                  <c:v>0.36621771599480824</c:v>
                </c:pt>
                <c:pt idx="9">
                  <c:v>0.37048725186247744</c:v>
                </c:pt>
                <c:pt idx="10">
                  <c:v>0.37679903686543476</c:v>
                </c:pt>
                <c:pt idx="11">
                  <c:v>0.38086145847339875</c:v>
                </c:pt>
                <c:pt idx="12">
                  <c:v>0.37963778584264118</c:v>
                </c:pt>
                <c:pt idx="13">
                  <c:v>0.3749252541359378</c:v>
                </c:pt>
                <c:pt idx="14">
                  <c:v>0.37015067839367288</c:v>
                </c:pt>
                <c:pt idx="15">
                  <c:v>0.36745745661832507</c:v>
                </c:pt>
                <c:pt idx="16">
                  <c:v>0.3710376131666791</c:v>
                </c:pt>
                <c:pt idx="17">
                  <c:v>0.37076561180915851</c:v>
                </c:pt>
                <c:pt idx="18">
                  <c:v>0.37089156314699795</c:v>
                </c:pt>
                <c:pt idx="19">
                  <c:v>0.35987821055828151</c:v>
                </c:pt>
                <c:pt idx="20">
                  <c:v>0.35802127188123201</c:v>
                </c:pt>
                <c:pt idx="21">
                  <c:v>0.35723737266968891</c:v>
                </c:pt>
                <c:pt idx="22">
                  <c:v>0.35661910193440255</c:v>
                </c:pt>
                <c:pt idx="23">
                  <c:v>0.35449164560083851</c:v>
                </c:pt>
                <c:pt idx="24">
                  <c:v>0.35468511983588108</c:v>
                </c:pt>
                <c:pt idx="25">
                  <c:v>0.34811978086272005</c:v>
                </c:pt>
                <c:pt idx="26">
                  <c:v>0.3422019109673235</c:v>
                </c:pt>
                <c:pt idx="27">
                  <c:v>0.33351048301982827</c:v>
                </c:pt>
                <c:pt idx="28">
                  <c:v>0.31724901702826647</c:v>
                </c:pt>
                <c:pt idx="29">
                  <c:v>0.30516223861966069</c:v>
                </c:pt>
                <c:pt idx="30">
                  <c:v>0.29947907099770027</c:v>
                </c:pt>
                <c:pt idx="31">
                  <c:v>0.29708699559432744</c:v>
                </c:pt>
                <c:pt idx="32">
                  <c:v>0.29077350511051625</c:v>
                </c:pt>
                <c:pt idx="33">
                  <c:v>0.28551452727783827</c:v>
                </c:pt>
                <c:pt idx="34">
                  <c:v>0.28081102001032049</c:v>
                </c:pt>
                <c:pt idx="35">
                  <c:v>0.27206302089279599</c:v>
                </c:pt>
                <c:pt idx="36">
                  <c:v>0.26855582352106683</c:v>
                </c:pt>
                <c:pt idx="37">
                  <c:v>0.26585613970640182</c:v>
                </c:pt>
                <c:pt idx="38">
                  <c:v>0.26444040779542638</c:v>
                </c:pt>
                <c:pt idx="39">
                  <c:v>0.26043592760688072</c:v>
                </c:pt>
                <c:pt idx="40">
                  <c:v>0.25307553442856046</c:v>
                </c:pt>
                <c:pt idx="41">
                  <c:v>0.24557134041918866</c:v>
                </c:pt>
                <c:pt idx="42">
                  <c:v>0.23550669559569382</c:v>
                </c:pt>
                <c:pt idx="43">
                  <c:v>0.23239596599318488</c:v>
                </c:pt>
                <c:pt idx="44">
                  <c:v>0.2310283785267318</c:v>
                </c:pt>
                <c:pt idx="45">
                  <c:v>0.22829896766066979</c:v>
                </c:pt>
                <c:pt idx="46">
                  <c:v>0.22710819967144055</c:v>
                </c:pt>
                <c:pt idx="47">
                  <c:v>0.22108231137683867</c:v>
                </c:pt>
                <c:pt idx="48">
                  <c:v>0.21622591677106964</c:v>
                </c:pt>
                <c:pt idx="49">
                  <c:v>0.20617129739036494</c:v>
                </c:pt>
                <c:pt idx="50">
                  <c:v>0.19450258784888846</c:v>
                </c:pt>
                <c:pt idx="51">
                  <c:v>0.18921404121081953</c:v>
                </c:pt>
                <c:pt idx="52">
                  <c:v>0.18997068312338522</c:v>
                </c:pt>
                <c:pt idx="53">
                  <c:v>0.18487327665594511</c:v>
                </c:pt>
                <c:pt idx="54">
                  <c:v>0.1778238782946355</c:v>
                </c:pt>
                <c:pt idx="55">
                  <c:v>0.17281089206603581</c:v>
                </c:pt>
                <c:pt idx="56">
                  <c:v>0.16946703873023411</c:v>
                </c:pt>
                <c:pt idx="57">
                  <c:v>0.16372242858551658</c:v>
                </c:pt>
                <c:pt idx="58">
                  <c:v>0.16468490672400005</c:v>
                </c:pt>
                <c:pt idx="59">
                  <c:v>0.16547086959930996</c:v>
                </c:pt>
                <c:pt idx="60">
                  <c:v>0.16197705759039596</c:v>
                </c:pt>
                <c:pt idx="61">
                  <c:v>0.15775166892650236</c:v>
                </c:pt>
                <c:pt idx="62">
                  <c:v>0.1535284193379487</c:v>
                </c:pt>
                <c:pt idx="63">
                  <c:v>0.14101275608813296</c:v>
                </c:pt>
                <c:pt idx="64">
                  <c:v>0.12158241983929351</c:v>
                </c:pt>
                <c:pt idx="65">
                  <c:v>0.10192597897536895</c:v>
                </c:pt>
                <c:pt idx="66">
                  <c:v>9.3114854400489472E-2</c:v>
                </c:pt>
                <c:pt idx="67">
                  <c:v>8.5239177640350994E-2</c:v>
                </c:pt>
                <c:pt idx="68">
                  <c:v>8.1583888035500943E-2</c:v>
                </c:pt>
                <c:pt idx="69">
                  <c:v>8.026311648254808E-2</c:v>
                </c:pt>
                <c:pt idx="70">
                  <c:v>8.1632653061224483E-2</c:v>
                </c:pt>
                <c:pt idx="71">
                  <c:v>8.1694695182091714E-2</c:v>
                </c:pt>
                <c:pt idx="72">
                  <c:v>8.4150565584831499E-2</c:v>
                </c:pt>
                <c:pt idx="73">
                  <c:v>8.6350957664414557E-2</c:v>
                </c:pt>
                <c:pt idx="74">
                  <c:v>8.6075292722691571E-2</c:v>
                </c:pt>
                <c:pt idx="75">
                  <c:v>8.6749431503902644E-2</c:v>
                </c:pt>
                <c:pt idx="76">
                  <c:v>8.9376693435433863E-2</c:v>
                </c:pt>
                <c:pt idx="77">
                  <c:v>9.0880881977147443E-2</c:v>
                </c:pt>
                <c:pt idx="78">
                  <c:v>9.0105365144725683E-2</c:v>
                </c:pt>
                <c:pt idx="79">
                  <c:v>9.2354633108014395E-2</c:v>
                </c:pt>
                <c:pt idx="80">
                  <c:v>9.4363532626647845E-2</c:v>
                </c:pt>
                <c:pt idx="81">
                  <c:v>9.2995169082125601E-2</c:v>
                </c:pt>
                <c:pt idx="82">
                  <c:v>9.1988501437320333E-2</c:v>
                </c:pt>
                <c:pt idx="83">
                  <c:v>8.9174500935376169E-2</c:v>
                </c:pt>
                <c:pt idx="84">
                  <c:v>9.1179449731461415E-2</c:v>
                </c:pt>
                <c:pt idx="85">
                  <c:v>9.0639609134260501E-2</c:v>
                </c:pt>
                <c:pt idx="86">
                  <c:v>9.3369686165533552E-2</c:v>
                </c:pt>
                <c:pt idx="87">
                  <c:v>9.514641925195709E-2</c:v>
                </c:pt>
                <c:pt idx="88">
                  <c:v>9.514641925195709E-2</c:v>
                </c:pt>
                <c:pt idx="89">
                  <c:v>0.101411071483951</c:v>
                </c:pt>
                <c:pt idx="90">
                  <c:v>0.10735725891508224</c:v>
                </c:pt>
                <c:pt idx="91">
                  <c:v>0.11302349017987058</c:v>
                </c:pt>
                <c:pt idx="92">
                  <c:v>0.11748976869078648</c:v>
                </c:pt>
                <c:pt idx="93">
                  <c:v>0.12160240909905069</c:v>
                </c:pt>
                <c:pt idx="94">
                  <c:v>0.12542533344471363</c:v>
                </c:pt>
                <c:pt idx="95">
                  <c:v>0.12869563288752855</c:v>
                </c:pt>
                <c:pt idx="96">
                  <c:v>0.1326966131042317</c:v>
                </c:pt>
                <c:pt idx="97">
                  <c:v>0.13822255561700239</c:v>
                </c:pt>
                <c:pt idx="98">
                  <c:v>0.11097655019604862</c:v>
                </c:pt>
                <c:pt idx="99">
                  <c:v>0.11261443514757212</c:v>
                </c:pt>
                <c:pt idx="100">
                  <c:v>0.11610460782789149</c:v>
                </c:pt>
                <c:pt idx="101">
                  <c:v>0.11910638229822439</c:v>
                </c:pt>
                <c:pt idx="102">
                  <c:v>0.12319227858885284</c:v>
                </c:pt>
                <c:pt idx="103">
                  <c:v>0.11923494801152616</c:v>
                </c:pt>
                <c:pt idx="104">
                  <c:v>0.12174628723830955</c:v>
                </c:pt>
                <c:pt idx="105">
                  <c:v>0.12142151513114</c:v>
                </c:pt>
                <c:pt idx="106">
                  <c:v>0.12367193440332093</c:v>
                </c:pt>
                <c:pt idx="107">
                  <c:v>0.12458635733611567</c:v>
                </c:pt>
                <c:pt idx="108">
                  <c:v>0.12654468526560958</c:v>
                </c:pt>
                <c:pt idx="109">
                  <c:v>0.11863087112594166</c:v>
                </c:pt>
                <c:pt idx="110">
                  <c:v>0.1192095560534062</c:v>
                </c:pt>
                <c:pt idx="111">
                  <c:v>0.12073420120704274</c:v>
                </c:pt>
                <c:pt idx="112">
                  <c:v>0.1185334127693377</c:v>
                </c:pt>
                <c:pt idx="113">
                  <c:v>0.11751228304076242</c:v>
                </c:pt>
                <c:pt idx="114">
                  <c:v>0.11835874562816835</c:v>
                </c:pt>
                <c:pt idx="115">
                  <c:v>0.12051601553910431</c:v>
                </c:pt>
                <c:pt idx="116">
                  <c:v>0.11996497798963932</c:v>
                </c:pt>
                <c:pt idx="117">
                  <c:v>0.11607968436085493</c:v>
                </c:pt>
                <c:pt idx="118">
                  <c:v>0.11499041545856492</c:v>
                </c:pt>
                <c:pt idx="119">
                  <c:v>0.11299985130967398</c:v>
                </c:pt>
                <c:pt idx="120">
                  <c:v>0.11203559170736131</c:v>
                </c:pt>
                <c:pt idx="121">
                  <c:v>0.11162423487222901</c:v>
                </c:pt>
                <c:pt idx="122">
                  <c:v>0.11193262335717298</c:v>
                </c:pt>
                <c:pt idx="123">
                  <c:v>0.11095589796833337</c:v>
                </c:pt>
                <c:pt idx="124">
                  <c:v>0.10934891878294314</c:v>
                </c:pt>
                <c:pt idx="125">
                  <c:v>0.10597580875167735</c:v>
                </c:pt>
                <c:pt idx="126">
                  <c:v>0.10335133018155369</c:v>
                </c:pt>
                <c:pt idx="127">
                  <c:v>9.9822135947578869E-2</c:v>
                </c:pt>
                <c:pt idx="128">
                  <c:v>9.7462319357633664E-2</c:v>
                </c:pt>
                <c:pt idx="129">
                  <c:v>9.7548240425846519E-2</c:v>
                </c:pt>
                <c:pt idx="130">
                  <c:v>9.6958262390133915E-2</c:v>
                </c:pt>
                <c:pt idx="131">
                  <c:v>8.7147859047251933E-2</c:v>
                </c:pt>
                <c:pt idx="132">
                  <c:v>8.3095368844956982E-2</c:v>
                </c:pt>
                <c:pt idx="133">
                  <c:v>7.7811705531440983E-2</c:v>
                </c:pt>
                <c:pt idx="134">
                  <c:v>7.541998634190758E-2</c:v>
                </c:pt>
                <c:pt idx="135">
                  <c:v>7.3749744382086299E-2</c:v>
                </c:pt>
                <c:pt idx="136">
                  <c:v>7.1593889831816082E-2</c:v>
                </c:pt>
                <c:pt idx="137">
                  <c:v>6.975290467238919E-2</c:v>
                </c:pt>
                <c:pt idx="138">
                  <c:v>6.5176538614433885E-2</c:v>
                </c:pt>
                <c:pt idx="139">
                  <c:v>6.4041007885091358E-2</c:v>
                </c:pt>
                <c:pt idx="140">
                  <c:v>5.9544587591766229E-2</c:v>
                </c:pt>
                <c:pt idx="141">
                  <c:v>5.6145409469400956E-2</c:v>
                </c:pt>
                <c:pt idx="142">
                  <c:v>5.477092044577643E-2</c:v>
                </c:pt>
                <c:pt idx="143">
                  <c:v>5.5166390468938953E-2</c:v>
                </c:pt>
                <c:pt idx="144">
                  <c:v>5.3371012600495434E-2</c:v>
                </c:pt>
                <c:pt idx="145">
                  <c:v>4.9442676225465033E-2</c:v>
                </c:pt>
                <c:pt idx="146">
                  <c:v>4.7789661319073085E-2</c:v>
                </c:pt>
                <c:pt idx="147">
                  <c:v>4.4613865437820817E-2</c:v>
                </c:pt>
                <c:pt idx="148">
                  <c:v>4.1802285049488686E-2</c:v>
                </c:pt>
                <c:pt idx="149">
                  <c:v>4.1383101826194521E-2</c:v>
                </c:pt>
                <c:pt idx="150">
                  <c:v>4.1619244582811139E-2</c:v>
                </c:pt>
                <c:pt idx="151">
                  <c:v>3.9715214363101686E-2</c:v>
                </c:pt>
                <c:pt idx="152">
                  <c:v>3.6347736989011767E-2</c:v>
                </c:pt>
                <c:pt idx="153">
                  <c:v>3.6633462444524832E-2</c:v>
                </c:pt>
                <c:pt idx="154">
                  <c:v>3.4640882761051033E-2</c:v>
                </c:pt>
                <c:pt idx="155">
                  <c:v>3.2801024426950175E-2</c:v>
                </c:pt>
                <c:pt idx="156">
                  <c:v>3.3161336826005167E-2</c:v>
                </c:pt>
                <c:pt idx="157">
                  <c:v>3.271257905832748E-2</c:v>
                </c:pt>
                <c:pt idx="158">
                  <c:v>3.1997614212975346E-2</c:v>
                </c:pt>
                <c:pt idx="159">
                  <c:v>3.0297323692612236E-2</c:v>
                </c:pt>
                <c:pt idx="160">
                  <c:v>3.0447771639525677E-2</c:v>
                </c:pt>
                <c:pt idx="161">
                  <c:v>2.8349366955883509E-2</c:v>
                </c:pt>
                <c:pt idx="162">
                  <c:v>2.7618619549042794E-2</c:v>
                </c:pt>
                <c:pt idx="163">
                  <c:v>2.7753553675765239E-2</c:v>
                </c:pt>
                <c:pt idx="164">
                  <c:v>2.7332976039528896E-2</c:v>
                </c:pt>
                <c:pt idx="165">
                  <c:v>2.6225169022607454E-2</c:v>
                </c:pt>
                <c:pt idx="166">
                  <c:v>2.4687759656502994E-2</c:v>
                </c:pt>
                <c:pt idx="167">
                  <c:v>2.4263469202386798E-2</c:v>
                </c:pt>
                <c:pt idx="168">
                  <c:v>2.3507289300774312E-2</c:v>
                </c:pt>
                <c:pt idx="169">
                  <c:v>2.3202228663669659E-2</c:v>
                </c:pt>
                <c:pt idx="170">
                  <c:v>2.2963133220866745E-2</c:v>
                </c:pt>
                <c:pt idx="171">
                  <c:v>2.2746583894014013E-2</c:v>
                </c:pt>
                <c:pt idx="172">
                  <c:v>2.1481337059422456E-2</c:v>
                </c:pt>
                <c:pt idx="173">
                  <c:v>2.0249996752726627E-2</c:v>
                </c:pt>
                <c:pt idx="174">
                  <c:v>1.9651032966652531E-2</c:v>
                </c:pt>
                <c:pt idx="175">
                  <c:v>1.831286313157314E-2</c:v>
                </c:pt>
                <c:pt idx="176">
                  <c:v>1.8100838882642911E-2</c:v>
                </c:pt>
                <c:pt idx="177">
                  <c:v>1.8079188835247288E-2</c:v>
                </c:pt>
                <c:pt idx="178">
                  <c:v>1.796029465770884E-2</c:v>
                </c:pt>
                <c:pt idx="179">
                  <c:v>1.7451652746227661E-2</c:v>
                </c:pt>
                <c:pt idx="180">
                  <c:v>1.6642497065119811E-2</c:v>
                </c:pt>
                <c:pt idx="181">
                  <c:v>1.6028779336850232E-2</c:v>
                </c:pt>
                <c:pt idx="182">
                  <c:v>1.5313777225929949E-2</c:v>
                </c:pt>
                <c:pt idx="183">
                  <c:v>1.5136891271188632E-2</c:v>
                </c:pt>
                <c:pt idx="184">
                  <c:v>1.4665093201943286E-2</c:v>
                </c:pt>
                <c:pt idx="185">
                  <c:v>1.473032440299343E-2</c:v>
                </c:pt>
                <c:pt idx="186">
                  <c:v>1.429948447841092E-2</c:v>
                </c:pt>
                <c:pt idx="187">
                  <c:v>1.3802447364459451E-2</c:v>
                </c:pt>
                <c:pt idx="188">
                  <c:v>1.4219170312056859E-2</c:v>
                </c:pt>
                <c:pt idx="189">
                  <c:v>1.4430156924199815E-2</c:v>
                </c:pt>
                <c:pt idx="190">
                  <c:v>1.4576996829782031E-2</c:v>
                </c:pt>
                <c:pt idx="191">
                  <c:v>1.501993227313644E-2</c:v>
                </c:pt>
                <c:pt idx="192">
                  <c:v>1.5322995202193284E-2</c:v>
                </c:pt>
                <c:pt idx="193">
                  <c:v>1.5564135711044714E-2</c:v>
                </c:pt>
                <c:pt idx="194">
                  <c:v>1.6164889569135792E-2</c:v>
                </c:pt>
                <c:pt idx="195">
                  <c:v>1.698431330701099E-2</c:v>
                </c:pt>
                <c:pt idx="196">
                  <c:v>1.8077141067326909E-2</c:v>
                </c:pt>
                <c:pt idx="197">
                  <c:v>1.965613461963827E-2</c:v>
                </c:pt>
                <c:pt idx="198">
                  <c:v>2.1032204368651698E-2</c:v>
                </c:pt>
                <c:pt idx="199">
                  <c:v>2.2074165804339345E-2</c:v>
                </c:pt>
                <c:pt idx="200">
                  <c:v>2.3791189263289724E-2</c:v>
                </c:pt>
                <c:pt idx="201">
                  <c:v>2.5352683433376391E-2</c:v>
                </c:pt>
                <c:pt idx="202">
                  <c:v>2.7053551120808025E-2</c:v>
                </c:pt>
                <c:pt idx="203">
                  <c:v>2.8204891089608327E-2</c:v>
                </c:pt>
                <c:pt idx="204">
                  <c:v>3.0449255433324388E-2</c:v>
                </c:pt>
                <c:pt idx="205">
                  <c:v>3.2204637467795359E-2</c:v>
                </c:pt>
                <c:pt idx="206">
                  <c:v>3.3908988825019935E-2</c:v>
                </c:pt>
                <c:pt idx="207">
                  <c:v>3.4351574447162164E-2</c:v>
                </c:pt>
                <c:pt idx="208">
                  <c:v>3.5966020547262029E-2</c:v>
                </c:pt>
                <c:pt idx="209">
                  <c:v>3.8034267719145587E-2</c:v>
                </c:pt>
                <c:pt idx="210">
                  <c:v>4.006048112237099E-2</c:v>
                </c:pt>
                <c:pt idx="211">
                  <c:v>4.2657227527164963E-2</c:v>
                </c:pt>
                <c:pt idx="212">
                  <c:v>4.4719369633860417E-2</c:v>
                </c:pt>
                <c:pt idx="213">
                  <c:v>4.5097886408288657E-2</c:v>
                </c:pt>
                <c:pt idx="214">
                  <c:v>4.6551273036482266E-2</c:v>
                </c:pt>
                <c:pt idx="215">
                  <c:v>4.7705973433298021E-2</c:v>
                </c:pt>
                <c:pt idx="216">
                  <c:v>4.9319596671688642E-2</c:v>
                </c:pt>
                <c:pt idx="217">
                  <c:v>5.0850064766839377E-2</c:v>
                </c:pt>
                <c:pt idx="218">
                  <c:v>5.2337217935887914E-2</c:v>
                </c:pt>
                <c:pt idx="219">
                  <c:v>5.471810423185515E-2</c:v>
                </c:pt>
                <c:pt idx="220">
                  <c:v>5.7881640160121171E-2</c:v>
                </c:pt>
                <c:pt idx="221">
                  <c:v>5.8699966854226487E-2</c:v>
                </c:pt>
                <c:pt idx="222">
                  <c:v>5.9957735885098916E-2</c:v>
                </c:pt>
                <c:pt idx="223">
                  <c:v>6.220806541711732E-2</c:v>
                </c:pt>
                <c:pt idx="224">
                  <c:v>6.4557101833443778E-2</c:v>
                </c:pt>
                <c:pt idx="225">
                  <c:v>6.6362832727629897E-2</c:v>
                </c:pt>
                <c:pt idx="226">
                  <c:v>6.8226922038117824E-2</c:v>
                </c:pt>
                <c:pt idx="227">
                  <c:v>7.0524123080763945E-2</c:v>
                </c:pt>
                <c:pt idx="228">
                  <c:v>7.4792007174442218E-2</c:v>
                </c:pt>
                <c:pt idx="229">
                  <c:v>7.3540672446998578E-2</c:v>
                </c:pt>
                <c:pt idx="230">
                  <c:v>7.6851762805100879E-2</c:v>
                </c:pt>
                <c:pt idx="231">
                  <c:v>7.8477643108202697E-2</c:v>
                </c:pt>
                <c:pt idx="232">
                  <c:v>8.3084475041982964E-2</c:v>
                </c:pt>
                <c:pt idx="233">
                  <c:v>8.5699597810638364E-2</c:v>
                </c:pt>
                <c:pt idx="234">
                  <c:v>8.781095557320466E-2</c:v>
                </c:pt>
                <c:pt idx="235">
                  <c:v>9.0225479480768367E-2</c:v>
                </c:pt>
                <c:pt idx="236">
                  <c:v>9.1792548022325407E-2</c:v>
                </c:pt>
                <c:pt idx="237">
                  <c:v>9.3651499981458816E-2</c:v>
                </c:pt>
                <c:pt idx="238">
                  <c:v>9.450490324340062E-2</c:v>
                </c:pt>
                <c:pt idx="239">
                  <c:v>9.5515431758963626E-2</c:v>
                </c:pt>
                <c:pt idx="240">
                  <c:v>9.6801638799528231E-2</c:v>
                </c:pt>
                <c:pt idx="241">
                  <c:v>9.9985841813119189E-2</c:v>
                </c:pt>
                <c:pt idx="242">
                  <c:v>9.944675465557766E-2</c:v>
                </c:pt>
                <c:pt idx="243">
                  <c:v>9.8485803280459486E-2</c:v>
                </c:pt>
                <c:pt idx="244">
                  <c:v>9.7379942413952605E-2</c:v>
                </c:pt>
                <c:pt idx="245">
                  <c:v>9.6965047192534834E-2</c:v>
                </c:pt>
                <c:pt idx="246">
                  <c:v>9.7073924707303638E-2</c:v>
                </c:pt>
                <c:pt idx="247">
                  <c:v>9.7348641749776074E-2</c:v>
                </c:pt>
                <c:pt idx="248">
                  <c:v>9.8714899683135612E-2</c:v>
                </c:pt>
                <c:pt idx="249">
                  <c:v>9.7021566992757061E-2</c:v>
                </c:pt>
                <c:pt idx="250">
                  <c:v>9.4955708143669743E-2</c:v>
                </c:pt>
                <c:pt idx="251">
                  <c:v>9.1802029480954825E-2</c:v>
                </c:pt>
                <c:pt idx="252">
                  <c:v>8.8665626219274291E-2</c:v>
                </c:pt>
                <c:pt idx="253">
                  <c:v>8.8067096092778283E-2</c:v>
                </c:pt>
                <c:pt idx="254">
                  <c:v>8.7623956136066869E-2</c:v>
                </c:pt>
                <c:pt idx="255">
                  <c:v>8.6818120547888386E-2</c:v>
                </c:pt>
                <c:pt idx="256">
                  <c:v>8.4937571764024375E-2</c:v>
                </c:pt>
                <c:pt idx="257">
                  <c:v>7.8441497638424146E-2</c:v>
                </c:pt>
                <c:pt idx="258">
                  <c:v>7.5246600448926074E-2</c:v>
                </c:pt>
                <c:pt idx="259">
                  <c:v>7.1865024455069801E-2</c:v>
                </c:pt>
                <c:pt idx="260">
                  <c:v>6.8255373248076776E-2</c:v>
                </c:pt>
                <c:pt idx="261">
                  <c:v>6.9173958280032061E-2</c:v>
                </c:pt>
                <c:pt idx="262">
                  <c:v>6.9080123544655536E-2</c:v>
                </c:pt>
                <c:pt idx="263">
                  <c:v>6.698260417268681E-2</c:v>
                </c:pt>
                <c:pt idx="264">
                  <c:v>6.2930083343234938E-2</c:v>
                </c:pt>
                <c:pt idx="265">
                  <c:v>6.0160156091215805E-2</c:v>
                </c:pt>
                <c:pt idx="266">
                  <c:v>5.7309352128681393E-2</c:v>
                </c:pt>
                <c:pt idx="267">
                  <c:v>5.6261398176291791E-2</c:v>
                </c:pt>
                <c:pt idx="268">
                  <c:v>5.5294379506410994E-2</c:v>
                </c:pt>
                <c:pt idx="269">
                  <c:v>5.4652248196287098E-2</c:v>
                </c:pt>
                <c:pt idx="270">
                  <c:v>5.3820694109020455E-2</c:v>
                </c:pt>
                <c:pt idx="271">
                  <c:v>4.938167887626857E-2</c:v>
                </c:pt>
                <c:pt idx="272">
                  <c:v>4.6464863125720568E-2</c:v>
                </c:pt>
                <c:pt idx="273">
                  <c:v>4.610622134466718E-2</c:v>
                </c:pt>
                <c:pt idx="274">
                  <c:v>4.4642737784907426E-2</c:v>
                </c:pt>
                <c:pt idx="275">
                  <c:v>4.460620381680918E-2</c:v>
                </c:pt>
                <c:pt idx="276">
                  <c:v>4.3798469004853152E-2</c:v>
                </c:pt>
                <c:pt idx="277">
                  <c:v>4.3015266921226418E-2</c:v>
                </c:pt>
                <c:pt idx="278">
                  <c:v>3.9725575960933519E-2</c:v>
                </c:pt>
                <c:pt idx="279">
                  <c:v>3.780067585546272E-2</c:v>
                </c:pt>
                <c:pt idx="280">
                  <c:v>3.5842258198422579E-2</c:v>
                </c:pt>
                <c:pt idx="281">
                  <c:v>3.508533283788088E-2</c:v>
                </c:pt>
                <c:pt idx="282">
                  <c:v>3.4376678225009782E-2</c:v>
                </c:pt>
                <c:pt idx="283">
                  <c:v>3.4005876332029325E-2</c:v>
                </c:pt>
                <c:pt idx="284">
                  <c:v>3.1959677259218562E-2</c:v>
                </c:pt>
                <c:pt idx="285">
                  <c:v>2.9537204181627027E-2</c:v>
                </c:pt>
                <c:pt idx="286">
                  <c:v>2.7872469742614026E-2</c:v>
                </c:pt>
                <c:pt idx="287">
                  <c:v>2.5313697721172985E-2</c:v>
                </c:pt>
                <c:pt idx="288">
                  <c:v>2.4519682701980638E-2</c:v>
                </c:pt>
                <c:pt idx="289">
                  <c:v>2.4415485112750237E-2</c:v>
                </c:pt>
                <c:pt idx="290">
                  <c:v>2.386440722617017E-2</c:v>
                </c:pt>
                <c:pt idx="291">
                  <c:v>2.1530706920490365E-2</c:v>
                </c:pt>
                <c:pt idx="292">
                  <c:v>2.1340361346802231E-2</c:v>
                </c:pt>
                <c:pt idx="293">
                  <c:v>2.0906655460419185E-2</c:v>
                </c:pt>
                <c:pt idx="294">
                  <c:v>2.0941532892666037E-2</c:v>
                </c:pt>
                <c:pt idx="295">
                  <c:v>2.0410569864682933E-2</c:v>
                </c:pt>
                <c:pt idx="296">
                  <c:v>2.0804297613672796E-2</c:v>
                </c:pt>
                <c:pt idx="297">
                  <c:v>2.1891467195468164E-2</c:v>
                </c:pt>
                <c:pt idx="298">
                  <c:v>2.2156987458616696E-2</c:v>
                </c:pt>
                <c:pt idx="299">
                  <c:v>2.1706472185018266E-2</c:v>
                </c:pt>
                <c:pt idx="300">
                  <c:v>2.1876780336941484E-2</c:v>
                </c:pt>
                <c:pt idx="301">
                  <c:v>2.2171586823816983E-2</c:v>
                </c:pt>
                <c:pt idx="302">
                  <c:v>2.2225758367946064E-2</c:v>
                </c:pt>
                <c:pt idx="303">
                  <c:v>2.2307871992525111E-2</c:v>
                </c:pt>
                <c:pt idx="304">
                  <c:v>2.2844029858002702E-2</c:v>
                </c:pt>
                <c:pt idx="305">
                  <c:v>2.3521490147583916E-2</c:v>
                </c:pt>
                <c:pt idx="306">
                  <c:v>2.2812286821830736E-2</c:v>
                </c:pt>
                <c:pt idx="307">
                  <c:v>2.301738251544341E-2</c:v>
                </c:pt>
                <c:pt idx="308">
                  <c:v>2.3501910396749908E-2</c:v>
                </c:pt>
                <c:pt idx="309">
                  <c:v>2.3208545125400229E-2</c:v>
                </c:pt>
                <c:pt idx="310">
                  <c:v>2.3857402551439005E-2</c:v>
                </c:pt>
                <c:pt idx="311">
                  <c:v>2.5823637968386423E-2</c:v>
                </c:pt>
                <c:pt idx="312">
                  <c:v>2.6371527722147278E-2</c:v>
                </c:pt>
                <c:pt idx="313">
                  <c:v>2.655037086080006E-2</c:v>
                </c:pt>
                <c:pt idx="314">
                  <c:v>2.7104674287428934E-2</c:v>
                </c:pt>
                <c:pt idx="315">
                  <c:v>2.7490894258682719E-2</c:v>
                </c:pt>
                <c:pt idx="316">
                  <c:v>2.7490927611892788E-2</c:v>
                </c:pt>
                <c:pt idx="317">
                  <c:v>2.7653738705381688E-2</c:v>
                </c:pt>
                <c:pt idx="318">
                  <c:v>2.871624302168E-2</c:v>
                </c:pt>
                <c:pt idx="319">
                  <c:v>2.8951161943383971E-2</c:v>
                </c:pt>
                <c:pt idx="320">
                  <c:v>2.9162422578339016E-2</c:v>
                </c:pt>
                <c:pt idx="321">
                  <c:v>2.9516076566205893E-2</c:v>
                </c:pt>
                <c:pt idx="322">
                  <c:v>3.0454213100700924E-2</c:v>
                </c:pt>
                <c:pt idx="323">
                  <c:v>3.0527388470925697E-2</c:v>
                </c:pt>
                <c:pt idx="324">
                  <c:v>3.1405508757939286E-2</c:v>
                </c:pt>
                <c:pt idx="325">
                  <c:v>3.2552307812867332E-2</c:v>
                </c:pt>
                <c:pt idx="326">
                  <c:v>3.2926485775983477E-2</c:v>
                </c:pt>
                <c:pt idx="327">
                  <c:v>3.3456993679582304E-2</c:v>
                </c:pt>
                <c:pt idx="328">
                  <c:v>3.4055602127851858E-2</c:v>
                </c:pt>
                <c:pt idx="329">
                  <c:v>3.3783447727046653E-2</c:v>
                </c:pt>
                <c:pt idx="330">
                  <c:v>3.4153272466115076E-2</c:v>
                </c:pt>
                <c:pt idx="331">
                  <c:v>3.5553574855006528E-2</c:v>
                </c:pt>
                <c:pt idx="332">
                  <c:v>3.6588945152111516E-2</c:v>
                </c:pt>
                <c:pt idx="333">
                  <c:v>3.7610032631962054E-2</c:v>
                </c:pt>
                <c:pt idx="334">
                  <c:v>3.7808777323350293E-2</c:v>
                </c:pt>
                <c:pt idx="335">
                  <c:v>3.7493934759509379E-2</c:v>
                </c:pt>
                <c:pt idx="336">
                  <c:v>3.8185148654360998E-2</c:v>
                </c:pt>
                <c:pt idx="337">
                  <c:v>3.822501383745501E-2</c:v>
                </c:pt>
                <c:pt idx="338">
                  <c:v>3.9557034411875039E-2</c:v>
                </c:pt>
                <c:pt idx="339">
                  <c:v>4.0625970656483532E-2</c:v>
                </c:pt>
                <c:pt idx="340">
                  <c:v>4.1708034648911076E-2</c:v>
                </c:pt>
                <c:pt idx="341">
                  <c:v>4.1345055291397328E-2</c:v>
                </c:pt>
                <c:pt idx="342">
                  <c:v>4.2797368548348085E-2</c:v>
                </c:pt>
                <c:pt idx="343">
                  <c:v>4.433417392011714E-2</c:v>
                </c:pt>
                <c:pt idx="344">
                  <c:v>4.4783922980306375E-2</c:v>
                </c:pt>
                <c:pt idx="345">
                  <c:v>4.6680006949728299E-2</c:v>
                </c:pt>
                <c:pt idx="346">
                  <c:v>4.797853010089418E-2</c:v>
                </c:pt>
                <c:pt idx="347">
                  <c:v>4.8956486764289653E-2</c:v>
                </c:pt>
                <c:pt idx="348">
                  <c:v>5.0503042584312666E-2</c:v>
                </c:pt>
                <c:pt idx="349">
                  <c:v>5.2249589976211229E-2</c:v>
                </c:pt>
                <c:pt idx="350">
                  <c:v>5.4675111865543649E-2</c:v>
                </c:pt>
                <c:pt idx="351">
                  <c:v>5.6627159119211214E-2</c:v>
                </c:pt>
                <c:pt idx="352">
                  <c:v>5.9005213898279354E-2</c:v>
                </c:pt>
                <c:pt idx="353">
                  <c:v>5.9672916533101757E-2</c:v>
                </c:pt>
                <c:pt idx="354">
                  <c:v>6.1899082062935137E-2</c:v>
                </c:pt>
                <c:pt idx="355">
                  <c:v>6.2914165657593196E-2</c:v>
                </c:pt>
                <c:pt idx="356">
                  <c:v>6.604616423205642E-2</c:v>
                </c:pt>
                <c:pt idx="357">
                  <c:v>6.9955687022464852E-2</c:v>
                </c:pt>
                <c:pt idx="358">
                  <c:v>7.4860639329480949E-2</c:v>
                </c:pt>
                <c:pt idx="359">
                  <c:v>7.8494056302181939E-2</c:v>
                </c:pt>
                <c:pt idx="360">
                  <c:v>8.1700776446299542E-2</c:v>
                </c:pt>
                <c:pt idx="361">
                  <c:v>8.7305010923562895E-2</c:v>
                </c:pt>
                <c:pt idx="362">
                  <c:v>9.4853516378180056E-2</c:v>
                </c:pt>
                <c:pt idx="363">
                  <c:v>0.10108818522301669</c:v>
                </c:pt>
                <c:pt idx="364">
                  <c:v>0.11200899614604244</c:v>
                </c:pt>
                <c:pt idx="365">
                  <c:v>0.12394018521650879</c:v>
                </c:pt>
                <c:pt idx="366">
                  <c:v>0.13176506282497935</c:v>
                </c:pt>
                <c:pt idx="367">
                  <c:v>0.14066136389495135</c:v>
                </c:pt>
                <c:pt idx="368">
                  <c:v>0.15240466918151965</c:v>
                </c:pt>
                <c:pt idx="369">
                  <c:v>0.16523539238723564</c:v>
                </c:pt>
                <c:pt idx="370">
                  <c:v>0.19061408923438977</c:v>
                </c:pt>
                <c:pt idx="371">
                  <c:v>0.20578051587825727</c:v>
                </c:pt>
                <c:pt idx="372">
                  <c:v>0.2253982002791011</c:v>
                </c:pt>
                <c:pt idx="373">
                  <c:v>0.24594636697451874</c:v>
                </c:pt>
                <c:pt idx="374">
                  <c:v>0.25666899265672544</c:v>
                </c:pt>
                <c:pt idx="375">
                  <c:v>0.2719629069015953</c:v>
                </c:pt>
                <c:pt idx="376">
                  <c:v>0.28852454947128037</c:v>
                </c:pt>
                <c:pt idx="377">
                  <c:v>0.30114635418140367</c:v>
                </c:pt>
                <c:pt idx="378">
                  <c:v>0.31322936001537216</c:v>
                </c:pt>
                <c:pt idx="379">
                  <c:v>0.32066267134279064</c:v>
                </c:pt>
                <c:pt idx="380">
                  <c:v>0.32944078129125831</c:v>
                </c:pt>
                <c:pt idx="381">
                  <c:v>0.33264788031724513</c:v>
                </c:pt>
                <c:pt idx="382">
                  <c:v>0.34110020270333385</c:v>
                </c:pt>
                <c:pt idx="383">
                  <c:v>0.34826407163809953</c:v>
                </c:pt>
                <c:pt idx="384">
                  <c:v>0.35445370378766583</c:v>
                </c:pt>
                <c:pt idx="385">
                  <c:v>0.35942614076623131</c:v>
                </c:pt>
                <c:pt idx="386">
                  <c:v>0.36417861954615843</c:v>
                </c:pt>
                <c:pt idx="387">
                  <c:v>0.36834436738584786</c:v>
                </c:pt>
                <c:pt idx="388">
                  <c:v>0.37048791679412663</c:v>
                </c:pt>
                <c:pt idx="389">
                  <c:v>0.37516899426963596</c:v>
                </c:pt>
                <c:pt idx="390">
                  <c:v>0.37998940378518459</c:v>
                </c:pt>
                <c:pt idx="391">
                  <c:v>0.38091029237557872</c:v>
                </c:pt>
                <c:pt idx="392">
                  <c:v>0.37962185463129922</c:v>
                </c:pt>
                <c:pt idx="393">
                  <c:v>0.38411425667023974</c:v>
                </c:pt>
                <c:pt idx="394">
                  <c:v>0.38839808408728049</c:v>
                </c:pt>
                <c:pt idx="395">
                  <c:v>0.39014765845344246</c:v>
                </c:pt>
                <c:pt idx="396">
                  <c:v>0.39462658659102795</c:v>
                </c:pt>
                <c:pt idx="397">
                  <c:v>0.39534883720930231</c:v>
                </c:pt>
                <c:pt idx="398">
                  <c:v>0.39667501032005303</c:v>
                </c:pt>
                <c:pt idx="399">
                  <c:v>0.39935575206085955</c:v>
                </c:pt>
                <c:pt idx="400">
                  <c:v>0.39846662212453859</c:v>
                </c:pt>
                <c:pt idx="401">
                  <c:v>0.40247505968048902</c:v>
                </c:pt>
                <c:pt idx="402">
                  <c:v>0.40470277175366148</c:v>
                </c:pt>
                <c:pt idx="403">
                  <c:v>0.4057012134240171</c:v>
                </c:pt>
                <c:pt idx="404">
                  <c:v>0.39828679484237522</c:v>
                </c:pt>
                <c:pt idx="405">
                  <c:v>0.39276084142720258</c:v>
                </c:pt>
                <c:pt idx="406">
                  <c:v>0.39339987667313681</c:v>
                </c:pt>
                <c:pt idx="407">
                  <c:v>0.39169293251090176</c:v>
                </c:pt>
                <c:pt idx="408">
                  <c:v>0.36237911797637079</c:v>
                </c:pt>
                <c:pt idx="409">
                  <c:v>0.36224053877468965</c:v>
                </c:pt>
                <c:pt idx="410">
                  <c:v>0.36131672775187962</c:v>
                </c:pt>
                <c:pt idx="411">
                  <c:v>0.34554619959365085</c:v>
                </c:pt>
                <c:pt idx="412">
                  <c:v>0.34008286672608395</c:v>
                </c:pt>
                <c:pt idx="413">
                  <c:v>0.33593658226361134</c:v>
                </c:pt>
                <c:pt idx="414">
                  <c:v>0.33120898764386569</c:v>
                </c:pt>
                <c:pt idx="415">
                  <c:v>0.32794271194025082</c:v>
                </c:pt>
                <c:pt idx="416">
                  <c:v>0.32572628427021172</c:v>
                </c:pt>
                <c:pt idx="417">
                  <c:v>0.32486073615592281</c:v>
                </c:pt>
                <c:pt idx="418">
                  <c:v>0.30160778683487233</c:v>
                </c:pt>
                <c:pt idx="419">
                  <c:v>0.29780629326996044</c:v>
                </c:pt>
                <c:pt idx="420">
                  <c:v>0.29658239911687367</c:v>
                </c:pt>
                <c:pt idx="421">
                  <c:v>0.29330836902716151</c:v>
                </c:pt>
                <c:pt idx="422">
                  <c:v>0.2927492219880643</c:v>
                </c:pt>
                <c:pt idx="423">
                  <c:v>0.28886692891454557</c:v>
                </c:pt>
                <c:pt idx="424">
                  <c:v>0.28875929818887452</c:v>
                </c:pt>
                <c:pt idx="425">
                  <c:v>0.29027098620901781</c:v>
                </c:pt>
                <c:pt idx="426">
                  <c:v>0.2760074707814148</c:v>
                </c:pt>
                <c:pt idx="427">
                  <c:v>0.2732156170783836</c:v>
                </c:pt>
                <c:pt idx="428">
                  <c:v>0.27227156639480715</c:v>
                </c:pt>
                <c:pt idx="429">
                  <c:v>0.27108560934170078</c:v>
                </c:pt>
                <c:pt idx="430">
                  <c:v>0.27197456748082044</c:v>
                </c:pt>
                <c:pt idx="431">
                  <c:v>0.27328416521650611</c:v>
                </c:pt>
                <c:pt idx="432">
                  <c:v>0.26352714208565819</c:v>
                </c:pt>
                <c:pt idx="433">
                  <c:v>0.26434428919757913</c:v>
                </c:pt>
                <c:pt idx="434">
                  <c:v>0.26374221019190486</c:v>
                </c:pt>
                <c:pt idx="435">
                  <c:v>0.26260294565315762</c:v>
                </c:pt>
                <c:pt idx="436">
                  <c:v>0.26528285150733533</c:v>
                </c:pt>
                <c:pt idx="437">
                  <c:v>0.26644212905371001</c:v>
                </c:pt>
                <c:pt idx="438">
                  <c:v>0.26799742671558058</c:v>
                </c:pt>
                <c:pt idx="439">
                  <c:v>0.25902026803082151</c:v>
                </c:pt>
                <c:pt idx="440">
                  <c:v>0.26126386092844883</c:v>
                </c:pt>
                <c:pt idx="441">
                  <c:v>0.2609951770327204</c:v>
                </c:pt>
                <c:pt idx="442">
                  <c:v>0.25810896862431754</c:v>
                </c:pt>
                <c:pt idx="443">
                  <c:v>0.26046788919924485</c:v>
                </c:pt>
                <c:pt idx="444">
                  <c:v>0.26115449489473902</c:v>
                </c:pt>
                <c:pt idx="445">
                  <c:v>0.25820043508840801</c:v>
                </c:pt>
                <c:pt idx="446">
                  <c:v>0.25757202553033348</c:v>
                </c:pt>
                <c:pt idx="447">
                  <c:v>0.25063324775738144</c:v>
                </c:pt>
                <c:pt idx="448">
                  <c:v>0.24736747999667941</c:v>
                </c:pt>
                <c:pt idx="449">
                  <c:v>0.24061164949030969</c:v>
                </c:pt>
                <c:pt idx="450">
                  <c:v>0.23972598421887642</c:v>
                </c:pt>
                <c:pt idx="451">
                  <c:v>0.23596420024204898</c:v>
                </c:pt>
                <c:pt idx="452">
                  <c:v>0.23357367250674554</c:v>
                </c:pt>
                <c:pt idx="453">
                  <c:v>0.23128184418157161</c:v>
                </c:pt>
                <c:pt idx="454">
                  <c:v>0.21343689958799536</c:v>
                </c:pt>
                <c:pt idx="455">
                  <c:v>0.19003012029765462</c:v>
                </c:pt>
                <c:pt idx="456">
                  <c:v>0.18776791833788228</c:v>
                </c:pt>
                <c:pt idx="457">
                  <c:v>0.18767813633451544</c:v>
                </c:pt>
                <c:pt idx="458">
                  <c:v>0.18702288156143188</c:v>
                </c:pt>
                <c:pt idx="459">
                  <c:v>0.18549018314205429</c:v>
                </c:pt>
                <c:pt idx="460">
                  <c:v>0.18165716604279458</c:v>
                </c:pt>
                <c:pt idx="461">
                  <c:v>0.15621439537846443</c:v>
                </c:pt>
                <c:pt idx="462">
                  <c:v>0.15370219602693078</c:v>
                </c:pt>
                <c:pt idx="463">
                  <c:v>0.14586569930594287</c:v>
                </c:pt>
                <c:pt idx="464">
                  <c:v>0.14575333105568841</c:v>
                </c:pt>
                <c:pt idx="465">
                  <c:v>0.14309579332285219</c:v>
                </c:pt>
                <c:pt idx="466">
                  <c:v>0.14261354228295928</c:v>
                </c:pt>
                <c:pt idx="467">
                  <c:v>0.13637043015574088</c:v>
                </c:pt>
                <c:pt idx="468">
                  <c:v>0.13385055595030054</c:v>
                </c:pt>
                <c:pt idx="469">
                  <c:v>0.12833658091644948</c:v>
                </c:pt>
                <c:pt idx="470">
                  <c:v>0.12486251555619832</c:v>
                </c:pt>
                <c:pt idx="471">
                  <c:v>0.12384415909375249</c:v>
                </c:pt>
                <c:pt idx="472">
                  <c:v>0.1242040808600848</c:v>
                </c:pt>
                <c:pt idx="473">
                  <c:v>0.12543377934445243</c:v>
                </c:pt>
                <c:pt idx="474">
                  <c:v>0.11872814980419223</c:v>
                </c:pt>
                <c:pt idx="475">
                  <c:v>0.11441093233496361</c:v>
                </c:pt>
                <c:pt idx="476">
                  <c:v>0.11052372334376284</c:v>
                </c:pt>
                <c:pt idx="477">
                  <c:v>0.10742877183914941</c:v>
                </c:pt>
                <c:pt idx="478">
                  <c:v>0.10999263848336215</c:v>
                </c:pt>
                <c:pt idx="479">
                  <c:v>0.11036420269437351</c:v>
                </c:pt>
                <c:pt idx="480">
                  <c:v>0.11082094880328643</c:v>
                </c:pt>
                <c:pt idx="481">
                  <c:v>0.11219924786386973</c:v>
                </c:pt>
                <c:pt idx="482">
                  <c:v>0.11205665668003952</c:v>
                </c:pt>
                <c:pt idx="483">
                  <c:v>0.10945058196705043</c:v>
                </c:pt>
                <c:pt idx="484">
                  <c:v>0.10268944697588966</c:v>
                </c:pt>
                <c:pt idx="485">
                  <c:v>0.10352211461325757</c:v>
                </c:pt>
                <c:pt idx="486">
                  <c:v>0.10339163005217342</c:v>
                </c:pt>
                <c:pt idx="487">
                  <c:v>0.10333652999454547</c:v>
                </c:pt>
                <c:pt idx="488">
                  <c:v>0.10250180769018943</c:v>
                </c:pt>
                <c:pt idx="489">
                  <c:v>0.10040071750212931</c:v>
                </c:pt>
                <c:pt idx="490">
                  <c:v>9.8860359378268717E-2</c:v>
                </c:pt>
                <c:pt idx="491">
                  <c:v>9.8595442561039484E-2</c:v>
                </c:pt>
                <c:pt idx="492">
                  <c:v>9.8721564088219721E-2</c:v>
                </c:pt>
                <c:pt idx="493">
                  <c:v>9.9144849361926066E-2</c:v>
                </c:pt>
                <c:pt idx="494">
                  <c:v>8.917268155223379E-2</c:v>
                </c:pt>
                <c:pt idx="495">
                  <c:v>8.7398916077028613E-2</c:v>
                </c:pt>
                <c:pt idx="496">
                  <c:v>8.4694493277572142E-2</c:v>
                </c:pt>
                <c:pt idx="497">
                  <c:v>8.3503734055050932E-2</c:v>
                </c:pt>
                <c:pt idx="498">
                  <c:v>8.2078096683541754E-2</c:v>
                </c:pt>
                <c:pt idx="499">
                  <c:v>8.2295885508292518E-2</c:v>
                </c:pt>
                <c:pt idx="500">
                  <c:v>8.1625742945419591E-2</c:v>
                </c:pt>
                <c:pt idx="501">
                  <c:v>8.151638119789259E-2</c:v>
                </c:pt>
                <c:pt idx="502">
                  <c:v>7.920350675555532E-2</c:v>
                </c:pt>
                <c:pt idx="503">
                  <c:v>7.6864342726102597E-2</c:v>
                </c:pt>
                <c:pt idx="504">
                  <c:v>7.4968784743008637E-2</c:v>
                </c:pt>
                <c:pt idx="505">
                  <c:v>7.1523498749117634E-2</c:v>
                </c:pt>
                <c:pt idx="506">
                  <c:v>7.132193800167011E-2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C7-4075-8A8B-FC58609E7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92448"/>
        <c:axId val="59193984"/>
      </c:lineChart>
      <c:dateAx>
        <c:axId val="591924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93984"/>
        <c:crosses val="autoZero"/>
        <c:auto val="1"/>
        <c:lblOffset val="100"/>
        <c:baseTimeUnit val="days"/>
      </c:dateAx>
      <c:valAx>
        <c:axId val="5919398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192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845142553292595E-2"/>
          <c:y val="0.82974427164437026"/>
          <c:w val="0.33080035388577017"/>
          <c:h val="6.925191405979616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12. Ricoverati in terapia intensiva su totale tamponi</a:t>
            </a:r>
            <a:r>
              <a:rPr lang="it-IT" baseline="0"/>
              <a:t> </a:t>
            </a:r>
            <a:r>
              <a:rPr lang="it-IT"/>
              <a:t>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954444417177597E-2"/>
          <c:y val="2.5510139245985948E-2"/>
          <c:w val="0.93949268923315221"/>
          <c:h val="0.88468508701615722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lavoro'!$BD$1</c:f>
              <c:strCache>
                <c:ptCount val="1"/>
                <c:pt idx="0">
                  <c:v>Terapia intensiva/totale positivi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lavoro'!$A$2:$A$816</c:f>
              <c:numCache>
                <c:formatCode>d/m;@</c:formatCode>
                <c:ptCount val="509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  <c:pt idx="486">
                  <c:v>44683</c:v>
                </c:pt>
                <c:pt idx="487">
                  <c:v>44684</c:v>
                </c:pt>
                <c:pt idx="488">
                  <c:v>44685</c:v>
                </c:pt>
                <c:pt idx="489">
                  <c:v>44686</c:v>
                </c:pt>
                <c:pt idx="490">
                  <c:v>44687</c:v>
                </c:pt>
                <c:pt idx="491">
                  <c:v>44688</c:v>
                </c:pt>
                <c:pt idx="492">
                  <c:v>44689</c:v>
                </c:pt>
                <c:pt idx="493">
                  <c:v>44690</c:v>
                </c:pt>
                <c:pt idx="494">
                  <c:v>44691</c:v>
                </c:pt>
                <c:pt idx="495">
                  <c:v>44692</c:v>
                </c:pt>
                <c:pt idx="496">
                  <c:v>44693</c:v>
                </c:pt>
                <c:pt idx="497">
                  <c:v>44694</c:v>
                </c:pt>
                <c:pt idx="498">
                  <c:v>44695</c:v>
                </c:pt>
                <c:pt idx="499">
                  <c:v>44696</c:v>
                </c:pt>
                <c:pt idx="500">
                  <c:v>44697</c:v>
                </c:pt>
                <c:pt idx="501">
                  <c:v>44698</c:v>
                </c:pt>
                <c:pt idx="502">
                  <c:v>44699</c:v>
                </c:pt>
                <c:pt idx="503">
                  <c:v>44700</c:v>
                </c:pt>
                <c:pt idx="504">
                  <c:v>44701</c:v>
                </c:pt>
                <c:pt idx="505">
                  <c:v>44702</c:v>
                </c:pt>
                <c:pt idx="506">
                  <c:v>44703</c:v>
                </c:pt>
              </c:numCache>
            </c:numRef>
          </c:cat>
          <c:val>
            <c:numRef>
              <c:f>'Sicilia foglio di lavoro'!$BD$2:$BD$816</c:f>
              <c:numCache>
                <c:formatCode>0.0%</c:formatCode>
                <c:ptCount val="509"/>
                <c:pt idx="0">
                  <c:v>1.8572061709895954E-3</c:v>
                </c:pt>
                <c:pt idx="1">
                  <c:v>1.9476439790575917E-3</c:v>
                </c:pt>
                <c:pt idx="2">
                  <c:v>1.9058075341543497E-3</c:v>
                </c:pt>
                <c:pt idx="3">
                  <c:v>1.8991606934999695E-3</c:v>
                </c:pt>
                <c:pt idx="4">
                  <c:v>1.9092790964085455E-3</c:v>
                </c:pt>
                <c:pt idx="5">
                  <c:v>1.916882398276782E-3</c:v>
                </c:pt>
                <c:pt idx="6">
                  <c:v>1.9095683011662006E-3</c:v>
                </c:pt>
                <c:pt idx="7">
                  <c:v>1.9141869969277298E-3</c:v>
                </c:pt>
                <c:pt idx="8">
                  <c:v>1.9281051898948477E-3</c:v>
                </c:pt>
                <c:pt idx="9">
                  <c:v>1.9249456295405117E-3</c:v>
                </c:pt>
                <c:pt idx="10">
                  <c:v>1.897083234526915E-3</c:v>
                </c:pt>
                <c:pt idx="11">
                  <c:v>1.8735153063511273E-3</c:v>
                </c:pt>
                <c:pt idx="12">
                  <c:v>1.8322116909199816E-3</c:v>
                </c:pt>
                <c:pt idx="13">
                  <c:v>1.7765683632172352E-3</c:v>
                </c:pt>
                <c:pt idx="14">
                  <c:v>1.789732051544283E-3</c:v>
                </c:pt>
                <c:pt idx="15">
                  <c:v>1.7771816581440187E-3</c:v>
                </c:pt>
                <c:pt idx="16">
                  <c:v>1.7228669168136903E-3</c:v>
                </c:pt>
                <c:pt idx="17">
                  <c:v>1.6802314621292222E-3</c:v>
                </c:pt>
                <c:pt idx="18">
                  <c:v>1.706457039337474E-3</c:v>
                </c:pt>
                <c:pt idx="19">
                  <c:v>1.7181581344798377E-3</c:v>
                </c:pt>
                <c:pt idx="20">
                  <c:v>1.7489158304580419E-3</c:v>
                </c:pt>
                <c:pt idx="21">
                  <c:v>1.7381908721490146E-3</c:v>
                </c:pt>
                <c:pt idx="22">
                  <c:v>1.7303320220054782E-3</c:v>
                </c:pt>
                <c:pt idx="23">
                  <c:v>1.7494913373204267E-3</c:v>
                </c:pt>
                <c:pt idx="24">
                  <c:v>1.7376394130299991E-3</c:v>
                </c:pt>
                <c:pt idx="25">
                  <c:v>1.7400290258116969E-3</c:v>
                </c:pt>
                <c:pt idx="26">
                  <c:v>1.7495833427599676E-3</c:v>
                </c:pt>
                <c:pt idx="27">
                  <c:v>1.6093175744964334E-3</c:v>
                </c:pt>
                <c:pt idx="28">
                  <c:v>1.5682951665291621E-3</c:v>
                </c:pt>
                <c:pt idx="29">
                  <c:v>1.5363365758898565E-3</c:v>
                </c:pt>
                <c:pt idx="30">
                  <c:v>1.498864830312337E-3</c:v>
                </c:pt>
                <c:pt idx="31">
                  <c:v>1.4904762948512811E-3</c:v>
                </c:pt>
                <c:pt idx="32">
                  <c:v>1.4653290098873438E-3</c:v>
                </c:pt>
                <c:pt idx="33">
                  <c:v>1.3911012764975961E-3</c:v>
                </c:pt>
                <c:pt idx="34">
                  <c:v>1.3402327848173843E-3</c:v>
                </c:pt>
                <c:pt idx="35">
                  <c:v>1.298664231076607E-3</c:v>
                </c:pt>
                <c:pt idx="36">
                  <c:v>1.2554972336501632E-3</c:v>
                </c:pt>
                <c:pt idx="37">
                  <c:v>1.2574706472441612E-3</c:v>
                </c:pt>
                <c:pt idx="38">
                  <c:v>1.2743607074462092E-3</c:v>
                </c:pt>
                <c:pt idx="39">
                  <c:v>1.2327001736986609E-3</c:v>
                </c:pt>
                <c:pt idx="40">
                  <c:v>1.184908448397237E-3</c:v>
                </c:pt>
                <c:pt idx="41">
                  <c:v>1.1439981696029287E-3</c:v>
                </c:pt>
                <c:pt idx="42">
                  <c:v>1.167756111717638E-3</c:v>
                </c:pt>
                <c:pt idx="43">
                  <c:v>1.1565070732798678E-3</c:v>
                </c:pt>
                <c:pt idx="44">
                  <c:v>1.1321220770666373E-3</c:v>
                </c:pt>
                <c:pt idx="45">
                  <c:v>1.1295490018894275E-3</c:v>
                </c:pt>
                <c:pt idx="46">
                  <c:v>1.0770206065398326E-3</c:v>
                </c:pt>
                <c:pt idx="47">
                  <c:v>1.0463022726500662E-3</c:v>
                </c:pt>
                <c:pt idx="48">
                  <c:v>9.8195239223919004E-4</c:v>
                </c:pt>
                <c:pt idx="49">
                  <c:v>1.0127949765369165E-3</c:v>
                </c:pt>
                <c:pt idx="50">
                  <c:v>9.7591180449457869E-4</c:v>
                </c:pt>
                <c:pt idx="51">
                  <c:v>9.5979595946036646E-4</c:v>
                </c:pt>
                <c:pt idx="52">
                  <c:v>9.504558171912023E-4</c:v>
                </c:pt>
                <c:pt idx="53">
                  <c:v>9.0087685347071153E-4</c:v>
                </c:pt>
                <c:pt idx="54">
                  <c:v>8.6438469108220963E-4</c:v>
                </c:pt>
                <c:pt idx="55">
                  <c:v>8.6749796369752798E-4</c:v>
                </c:pt>
                <c:pt idx="56">
                  <c:v>8.707870727700924E-4</c:v>
                </c:pt>
                <c:pt idx="57">
                  <c:v>8.8097038230169954E-4</c:v>
                </c:pt>
                <c:pt idx="58">
                  <c:v>8.7179957786546753E-4</c:v>
                </c:pt>
                <c:pt idx="59">
                  <c:v>8.6254214694581662E-4</c:v>
                </c:pt>
                <c:pt idx="60">
                  <c:v>8.0077082329657167E-4</c:v>
                </c:pt>
                <c:pt idx="61">
                  <c:v>7.5904528970228557E-4</c:v>
                </c:pt>
                <c:pt idx="62">
                  <c:v>7.6276171453319632E-4</c:v>
                </c:pt>
                <c:pt idx="63">
                  <c:v>7.7309625048318511E-4</c:v>
                </c:pt>
                <c:pt idx="64">
                  <c:v>7.7657690036710906E-4</c:v>
                </c:pt>
                <c:pt idx="65">
                  <c:v>7.8650535846740155E-4</c:v>
                </c:pt>
                <c:pt idx="66">
                  <c:v>7.6480373224221336E-4</c:v>
                </c:pt>
                <c:pt idx="67">
                  <c:v>7.1112014120814227E-4</c:v>
                </c:pt>
                <c:pt idx="68">
                  <c:v>6.82710360129715E-4</c:v>
                </c:pt>
                <c:pt idx="69">
                  <c:v>6.2946526925376897E-4</c:v>
                </c:pt>
                <c:pt idx="70">
                  <c:v>6.3305420448277595E-4</c:v>
                </c:pt>
                <c:pt idx="71">
                  <c:v>6.180006741825537E-4</c:v>
                </c:pt>
                <c:pt idx="72">
                  <c:v>6.218634760924587E-4</c:v>
                </c:pt>
                <c:pt idx="73">
                  <c:v>6.6323684373644084E-4</c:v>
                </c:pt>
                <c:pt idx="74">
                  <c:v>6.9784101576009087E-4</c:v>
                </c:pt>
                <c:pt idx="75">
                  <c:v>7.1292483559707459E-4</c:v>
                </c:pt>
                <c:pt idx="76">
                  <c:v>7.1560070703796349E-4</c:v>
                </c:pt>
                <c:pt idx="77">
                  <c:v>7.3619781209311385E-4</c:v>
                </c:pt>
                <c:pt idx="78">
                  <c:v>7.3876710669734766E-4</c:v>
                </c:pt>
                <c:pt idx="79">
                  <c:v>7.5374308817588139E-4</c:v>
                </c:pt>
                <c:pt idx="80">
                  <c:v>7.3871655505840662E-4</c:v>
                </c:pt>
                <c:pt idx="81">
                  <c:v>7.2344190940833218E-4</c:v>
                </c:pt>
                <c:pt idx="82">
                  <c:v>7.0824480273299175E-4</c:v>
                </c:pt>
                <c:pt idx="83">
                  <c:v>6.9857207132539248E-4</c:v>
                </c:pt>
                <c:pt idx="84">
                  <c:v>7.1256949024780928E-4</c:v>
                </c:pt>
                <c:pt idx="85">
                  <c:v>7.4400403051002359E-4</c:v>
                </c:pt>
                <c:pt idx="86">
                  <c:v>7.5152489644686015E-4</c:v>
                </c:pt>
                <c:pt idx="87">
                  <c:v>7.712380400115976E-4</c:v>
                </c:pt>
                <c:pt idx="88">
                  <c:v>7.712380400115976E-4</c:v>
                </c:pt>
                <c:pt idx="89">
                  <c:v>8.0402933558461548E-4</c:v>
                </c:pt>
                <c:pt idx="90">
                  <c:v>8.1525612154727636E-4</c:v>
                </c:pt>
                <c:pt idx="91">
                  <c:v>8.4924728382410389E-4</c:v>
                </c:pt>
                <c:pt idx="92">
                  <c:v>8.5565832212158226E-4</c:v>
                </c:pt>
                <c:pt idx="93">
                  <c:v>8.5639441160666305E-4</c:v>
                </c:pt>
                <c:pt idx="94">
                  <c:v>8.799042129590956E-4</c:v>
                </c:pt>
                <c:pt idx="95">
                  <c:v>8.8717368642846051E-4</c:v>
                </c:pt>
                <c:pt idx="96">
                  <c:v>8.6574834846095308E-4</c:v>
                </c:pt>
                <c:pt idx="97">
                  <c:v>8.9797572180274102E-4</c:v>
                </c:pt>
                <c:pt idx="98">
                  <c:v>9.123592088542289E-4</c:v>
                </c:pt>
                <c:pt idx="99">
                  <c:v>8.8473137074020723E-4</c:v>
                </c:pt>
                <c:pt idx="100">
                  <c:v>9.1695399679334218E-4</c:v>
                </c:pt>
                <c:pt idx="101">
                  <c:v>9.2752016290239181E-4</c:v>
                </c:pt>
                <c:pt idx="102">
                  <c:v>9.3131055502934158E-4</c:v>
                </c:pt>
                <c:pt idx="103">
                  <c:v>9.7101137395485062E-4</c:v>
                </c:pt>
                <c:pt idx="104">
                  <c:v>9.5846811791241472E-4</c:v>
                </c:pt>
                <c:pt idx="105">
                  <c:v>9.7753733003005027E-4</c:v>
                </c:pt>
                <c:pt idx="106">
                  <c:v>9.7100347300713098E-4</c:v>
                </c:pt>
                <c:pt idx="107">
                  <c:v>9.5642878697211014E-4</c:v>
                </c:pt>
                <c:pt idx="108">
                  <c:v>8.950275119252245E-4</c:v>
                </c:pt>
                <c:pt idx="109">
                  <c:v>9.1005612012740782E-4</c:v>
                </c:pt>
                <c:pt idx="110">
                  <c:v>9.1421452897859129E-4</c:v>
                </c:pt>
                <c:pt idx="111">
                  <c:v>8.8782482916853706E-4</c:v>
                </c:pt>
                <c:pt idx="112">
                  <c:v>8.7876079833184391E-4</c:v>
                </c:pt>
                <c:pt idx="113">
                  <c:v>8.8388514431029803E-4</c:v>
                </c:pt>
                <c:pt idx="114">
                  <c:v>8.3998113726568944E-4</c:v>
                </c:pt>
                <c:pt idx="115">
                  <c:v>8.5025287693322581E-4</c:v>
                </c:pt>
                <c:pt idx="116">
                  <c:v>8.171802417491548E-4</c:v>
                </c:pt>
                <c:pt idx="117">
                  <c:v>8.3266768329581483E-4</c:v>
                </c:pt>
                <c:pt idx="118">
                  <c:v>8.0914721662990181E-4</c:v>
                </c:pt>
                <c:pt idx="119">
                  <c:v>7.9141625137298729E-4</c:v>
                </c:pt>
                <c:pt idx="120">
                  <c:v>7.9718550554449684E-4</c:v>
                </c:pt>
                <c:pt idx="121">
                  <c:v>7.7523435382076389E-4</c:v>
                </c:pt>
                <c:pt idx="122">
                  <c:v>7.5831899636480827E-4</c:v>
                </c:pt>
                <c:pt idx="123">
                  <c:v>7.5509096486467355E-4</c:v>
                </c:pt>
                <c:pt idx="124">
                  <c:v>7.1469881557479178E-4</c:v>
                </c:pt>
                <c:pt idx="125">
                  <c:v>6.9665558563486831E-4</c:v>
                </c:pt>
                <c:pt idx="126">
                  <c:v>6.6206021950559958E-4</c:v>
                </c:pt>
                <c:pt idx="127">
                  <c:v>6.5015580519474489E-4</c:v>
                </c:pt>
                <c:pt idx="128">
                  <c:v>6.301343205437689E-4</c:v>
                </c:pt>
                <c:pt idx="129">
                  <c:v>6.0531568830400715E-4</c:v>
                </c:pt>
                <c:pt idx="130">
                  <c:v>6.1202889880815424E-4</c:v>
                </c:pt>
                <c:pt idx="131">
                  <c:v>5.7361288931106797E-4</c:v>
                </c:pt>
                <c:pt idx="132">
                  <c:v>5.6745377997437306E-4</c:v>
                </c:pt>
                <c:pt idx="133">
                  <c:v>5.4771261519080943E-4</c:v>
                </c:pt>
                <c:pt idx="134">
                  <c:v>5.1900751195083084E-4</c:v>
                </c:pt>
                <c:pt idx="135">
                  <c:v>5.3622957896889414E-4</c:v>
                </c:pt>
                <c:pt idx="136">
                  <c:v>5.082730515443332E-4</c:v>
                </c:pt>
                <c:pt idx="137">
                  <c:v>4.8920798133762148E-4</c:v>
                </c:pt>
                <c:pt idx="138">
                  <c:v>4.8335802826063388E-4</c:v>
                </c:pt>
                <c:pt idx="139">
                  <c:v>4.6886763956701879E-4</c:v>
                </c:pt>
                <c:pt idx="140">
                  <c:v>4.4533611630919823E-4</c:v>
                </c:pt>
                <c:pt idx="141">
                  <c:v>4.6709243939026474E-4</c:v>
                </c:pt>
                <c:pt idx="142">
                  <c:v>4.5762073111641513E-4</c:v>
                </c:pt>
                <c:pt idx="143">
                  <c:v>4.3893044296143682E-4</c:v>
                </c:pt>
                <c:pt idx="144">
                  <c:v>4.1584317793616585E-4</c:v>
                </c:pt>
                <c:pt idx="145">
                  <c:v>3.838994362035024E-4</c:v>
                </c:pt>
                <c:pt idx="146">
                  <c:v>3.6096256684491979E-4</c:v>
                </c:pt>
                <c:pt idx="147">
                  <c:v>3.2470709640687134E-4</c:v>
                </c:pt>
                <c:pt idx="148">
                  <c:v>3.1971154913566872E-4</c:v>
                </c:pt>
                <c:pt idx="149">
                  <c:v>2.8818316034954399E-4</c:v>
                </c:pt>
                <c:pt idx="150">
                  <c:v>2.6128276552307483E-4</c:v>
                </c:pt>
                <c:pt idx="151">
                  <c:v>2.4763968425940258E-4</c:v>
                </c:pt>
                <c:pt idx="152">
                  <c:v>2.0757516871003075E-4</c:v>
                </c:pt>
                <c:pt idx="153">
                  <c:v>2.0293102991909227E-4</c:v>
                </c:pt>
                <c:pt idx="154">
                  <c:v>1.9822478690835406E-4</c:v>
                </c:pt>
                <c:pt idx="155">
                  <c:v>1.9802067335829859E-4</c:v>
                </c:pt>
                <c:pt idx="156">
                  <c:v>1.9338619222587506E-4</c:v>
                </c:pt>
                <c:pt idx="157">
                  <c:v>1.8886156008432887E-4</c:v>
                </c:pt>
                <c:pt idx="158">
                  <c:v>1.8419679234443046E-4</c:v>
                </c:pt>
                <c:pt idx="159">
                  <c:v>1.7080017693146533E-4</c:v>
                </c:pt>
                <c:pt idx="160">
                  <c:v>1.6621395234908429E-4</c:v>
                </c:pt>
                <c:pt idx="161">
                  <c:v>1.6601571032879848E-4</c:v>
                </c:pt>
                <c:pt idx="162">
                  <c:v>1.876442788132154E-4</c:v>
                </c:pt>
                <c:pt idx="163">
                  <c:v>2.0493590302607482E-4</c:v>
                </c:pt>
                <c:pt idx="164">
                  <c:v>1.6993241918406295E-4</c:v>
                </c:pt>
                <c:pt idx="165">
                  <c:v>1.4801722223915231E-4</c:v>
                </c:pt>
                <c:pt idx="166">
                  <c:v>1.5660957667561372E-4</c:v>
                </c:pt>
                <c:pt idx="167">
                  <c:v>1.5210844028005336E-4</c:v>
                </c:pt>
                <c:pt idx="168">
                  <c:v>1.3028240883488441E-4</c:v>
                </c:pt>
                <c:pt idx="169">
                  <c:v>1.2150035582247062E-4</c:v>
                </c:pt>
                <c:pt idx="170">
                  <c:v>1.127557060892418E-4</c:v>
                </c:pt>
                <c:pt idx="171">
                  <c:v>1.0837899701741001E-4</c:v>
                </c:pt>
                <c:pt idx="172">
                  <c:v>1.0831654426897165E-4</c:v>
                </c:pt>
                <c:pt idx="173">
                  <c:v>1.0824244575971043E-4</c:v>
                </c:pt>
                <c:pt idx="174">
                  <c:v>1.1684164062973317E-4</c:v>
                </c:pt>
                <c:pt idx="175">
                  <c:v>9.950291803122661E-5</c:v>
                </c:pt>
                <c:pt idx="176">
                  <c:v>8.6482746692034934E-5</c:v>
                </c:pt>
                <c:pt idx="177">
                  <c:v>9.9407445185438107E-5</c:v>
                </c:pt>
                <c:pt idx="178">
                  <c:v>1.0369186234905273E-4</c:v>
                </c:pt>
                <c:pt idx="179">
                  <c:v>1.0364752930202027E-4</c:v>
                </c:pt>
                <c:pt idx="180">
                  <c:v>8.6320005524480355E-5</c:v>
                </c:pt>
                <c:pt idx="181">
                  <c:v>7.7642095818973144E-5</c:v>
                </c:pt>
                <c:pt idx="182">
                  <c:v>8.1914911963026202E-5</c:v>
                </c:pt>
                <c:pt idx="183">
                  <c:v>7.3249971992657764E-5</c:v>
                </c:pt>
                <c:pt idx="184">
                  <c:v>6.4603934810322851E-5</c:v>
                </c:pt>
                <c:pt idx="185">
                  <c:v>7.3199507410373662E-5</c:v>
                </c:pt>
                <c:pt idx="186">
                  <c:v>7.7457333918566518E-5</c:v>
                </c:pt>
                <c:pt idx="187">
                  <c:v>8.1722187573926323E-5</c:v>
                </c:pt>
                <c:pt idx="188">
                  <c:v>8.5942401402579996E-5</c:v>
                </c:pt>
                <c:pt idx="189">
                  <c:v>8.5868235193096198E-5</c:v>
                </c:pt>
                <c:pt idx="190">
                  <c:v>7.7217758368474561E-5</c:v>
                </c:pt>
                <c:pt idx="191">
                  <c:v>7.2870675982682494E-5</c:v>
                </c:pt>
                <c:pt idx="192">
                  <c:v>7.7107607950651131E-5</c:v>
                </c:pt>
                <c:pt idx="193">
                  <c:v>8.5611307541500083E-5</c:v>
                </c:pt>
                <c:pt idx="194">
                  <c:v>8.5505895631503791E-5</c:v>
                </c:pt>
                <c:pt idx="195">
                  <c:v>8.9638245651477958E-5</c:v>
                </c:pt>
                <c:pt idx="196">
                  <c:v>9.8013730445195403E-5</c:v>
                </c:pt>
                <c:pt idx="197">
                  <c:v>9.7834039439878852E-5</c:v>
                </c:pt>
                <c:pt idx="198">
                  <c:v>8.9173489146312466E-5</c:v>
                </c:pt>
                <c:pt idx="199">
                  <c:v>9.3300988990483304E-5</c:v>
                </c:pt>
                <c:pt idx="200">
                  <c:v>8.8852031749792678E-5</c:v>
                </c:pt>
                <c:pt idx="201">
                  <c:v>8.4424520257663641E-5</c:v>
                </c:pt>
                <c:pt idx="202">
                  <c:v>9.2663572264950424E-5</c:v>
                </c:pt>
                <c:pt idx="203">
                  <c:v>8.82716412640499E-5</c:v>
                </c:pt>
                <c:pt idx="204">
                  <c:v>1.1319425811644754E-4</c:v>
                </c:pt>
                <c:pt idx="205">
                  <c:v>1.2129019306052799E-4</c:v>
                </c:pt>
                <c:pt idx="206">
                  <c:v>1.1688436379423343E-4</c:v>
                </c:pt>
                <c:pt idx="207">
                  <c:v>1.250057294292655E-4</c:v>
                </c:pt>
                <c:pt idx="208">
                  <c:v>1.08055989626625E-4</c:v>
                </c:pt>
                <c:pt idx="209">
                  <c:v>1.2016491598814926E-4</c:v>
                </c:pt>
                <c:pt idx="210">
                  <c:v>1.2393672617006597E-4</c:v>
                </c:pt>
                <c:pt idx="211">
                  <c:v>1.2759301942706619E-4</c:v>
                </c:pt>
                <c:pt idx="212">
                  <c:v>1.3550079863349499E-4</c:v>
                </c:pt>
                <c:pt idx="213">
                  <c:v>1.3945685656041969E-4</c:v>
                </c:pt>
                <c:pt idx="214">
                  <c:v>1.3081942014292022E-4</c:v>
                </c:pt>
                <c:pt idx="215">
                  <c:v>1.4668731154755113E-4</c:v>
                </c:pt>
                <c:pt idx="216">
                  <c:v>1.6243588858522401E-4</c:v>
                </c:pt>
                <c:pt idx="217">
                  <c:v>1.7001295336787565E-4</c:v>
                </c:pt>
                <c:pt idx="218">
                  <c:v>1.896568421732253E-4</c:v>
                </c:pt>
                <c:pt idx="219">
                  <c:v>2.1718321415069297E-4</c:v>
                </c:pt>
                <c:pt idx="220">
                  <c:v>2.0836589050372454E-4</c:v>
                </c:pt>
                <c:pt idx="221">
                  <c:v>1.9967333442488089E-4</c:v>
                </c:pt>
                <c:pt idx="222">
                  <c:v>2.3480063833936253E-4</c:v>
                </c:pt>
                <c:pt idx="223">
                  <c:v>2.3374575592981288E-4</c:v>
                </c:pt>
                <c:pt idx="224">
                  <c:v>2.5639811922118085E-4</c:v>
                </c:pt>
                <c:pt idx="225">
                  <c:v>2.5537766427659363E-4</c:v>
                </c:pt>
                <c:pt idx="226">
                  <c:v>2.6617502573677638E-4</c:v>
                </c:pt>
                <c:pt idx="227">
                  <c:v>2.7696292597678191E-4</c:v>
                </c:pt>
                <c:pt idx="228">
                  <c:v>2.9893509226223985E-4</c:v>
                </c:pt>
                <c:pt idx="229">
                  <c:v>3.0938440238535372E-4</c:v>
                </c:pt>
                <c:pt idx="230">
                  <c:v>3.192860302744706E-4</c:v>
                </c:pt>
                <c:pt idx="231">
                  <c:v>3.1744453326092029E-4</c:v>
                </c:pt>
                <c:pt idx="232">
                  <c:v>3.1914651104474891E-4</c:v>
                </c:pt>
                <c:pt idx="233">
                  <c:v>3.1751791708246391E-4</c:v>
                </c:pt>
                <c:pt idx="234">
                  <c:v>3.3123426166753868E-4</c:v>
                </c:pt>
                <c:pt idx="235">
                  <c:v>3.8178796544444609E-4</c:v>
                </c:pt>
                <c:pt idx="236">
                  <c:v>3.79785011896207E-4</c:v>
                </c:pt>
                <c:pt idx="237">
                  <c:v>3.819483071902696E-4</c:v>
                </c:pt>
                <c:pt idx="238">
                  <c:v>3.7958216479762373E-4</c:v>
                </c:pt>
                <c:pt idx="239">
                  <c:v>3.8166538221586112E-4</c:v>
                </c:pt>
                <c:pt idx="240">
                  <c:v>3.9436352283474344E-4</c:v>
                </c:pt>
                <c:pt idx="241">
                  <c:v>4.2111530209577467E-4</c:v>
                </c:pt>
                <c:pt idx="242">
                  <c:v>4.2306996926414755E-4</c:v>
                </c:pt>
                <c:pt idx="243">
                  <c:v>4.1050755297888046E-4</c:v>
                </c:pt>
                <c:pt idx="244">
                  <c:v>4.2311043540932348E-4</c:v>
                </c:pt>
                <c:pt idx="245">
                  <c:v>4.1036986814637716E-4</c:v>
                </c:pt>
                <c:pt idx="246">
                  <c:v>4.1572654431751559E-4</c:v>
                </c:pt>
                <c:pt idx="247">
                  <c:v>4.2484041931749387E-4</c:v>
                </c:pt>
                <c:pt idx="248">
                  <c:v>4.2342679303604067E-4</c:v>
                </c:pt>
                <c:pt idx="249">
                  <c:v>4.0805270915339616E-4</c:v>
                </c:pt>
                <c:pt idx="250">
                  <c:v>4.0679773034921484E-4</c:v>
                </c:pt>
                <c:pt idx="251">
                  <c:v>4.0897222134834993E-4</c:v>
                </c:pt>
                <c:pt idx="252">
                  <c:v>3.7623320885123461E-4</c:v>
                </c:pt>
                <c:pt idx="253">
                  <c:v>3.6827805688158818E-4</c:v>
                </c:pt>
                <c:pt idx="254">
                  <c:v>3.6714915607649173E-4</c:v>
                </c:pt>
                <c:pt idx="255">
                  <c:v>3.5599611514919001E-4</c:v>
                </c:pt>
                <c:pt idx="256">
                  <c:v>3.4136400782033908E-4</c:v>
                </c:pt>
                <c:pt idx="257">
                  <c:v>3.3736797895925419E-4</c:v>
                </c:pt>
                <c:pt idx="258">
                  <c:v>3.3978349956411612E-4</c:v>
                </c:pt>
                <c:pt idx="259">
                  <c:v>3.3908290063158471E-4</c:v>
                </c:pt>
                <c:pt idx="260">
                  <c:v>3.4175532369355483E-4</c:v>
                </c:pt>
                <c:pt idx="261">
                  <c:v>3.4453939176857867E-4</c:v>
                </c:pt>
                <c:pt idx="262">
                  <c:v>3.2690978311579076E-4</c:v>
                </c:pt>
                <c:pt idx="263">
                  <c:v>3.059653035345792E-4</c:v>
                </c:pt>
                <c:pt idx="264">
                  <c:v>3.1232495374535331E-4</c:v>
                </c:pt>
                <c:pt idx="265">
                  <c:v>2.7776648645719011E-4</c:v>
                </c:pt>
                <c:pt idx="266">
                  <c:v>2.7056643082292781E-4</c:v>
                </c:pt>
                <c:pt idx="267">
                  <c:v>2.6004728132387708E-4</c:v>
                </c:pt>
                <c:pt idx="268">
                  <c:v>2.4618746669724338E-4</c:v>
                </c:pt>
                <c:pt idx="269">
                  <c:v>2.4262929276931008E-4</c:v>
                </c:pt>
                <c:pt idx="270">
                  <c:v>2.3545082105064883E-4</c:v>
                </c:pt>
                <c:pt idx="271">
                  <c:v>2.1842865783990861E-4</c:v>
                </c:pt>
                <c:pt idx="272">
                  <c:v>2.1114298737163846E-4</c:v>
                </c:pt>
                <c:pt idx="273">
                  <c:v>2.0414310096716977E-4</c:v>
                </c:pt>
                <c:pt idx="274">
                  <c:v>1.8381124256399974E-4</c:v>
                </c:pt>
                <c:pt idx="275">
                  <c:v>1.6687693160048327E-4</c:v>
                </c:pt>
                <c:pt idx="276">
                  <c:v>1.6677507046246727E-4</c:v>
                </c:pt>
                <c:pt idx="277">
                  <c:v>1.6326476213323737E-4</c:v>
                </c:pt>
                <c:pt idx="278">
                  <c:v>1.6310987280758693E-4</c:v>
                </c:pt>
                <c:pt idx="279">
                  <c:v>1.4967271566175298E-4</c:v>
                </c:pt>
                <c:pt idx="280">
                  <c:v>1.32835201328352E-4</c:v>
                </c:pt>
                <c:pt idx="281">
                  <c:v>1.3934600276037796E-4</c:v>
                </c:pt>
                <c:pt idx="282">
                  <c:v>1.4254553169483323E-4</c:v>
                </c:pt>
                <c:pt idx="283">
                  <c:v>1.3912398265587684E-4</c:v>
                </c:pt>
                <c:pt idx="284">
                  <c:v>1.2906983671010915E-4</c:v>
                </c:pt>
                <c:pt idx="285">
                  <c:v>1.3555242572718917E-4</c:v>
                </c:pt>
                <c:pt idx="286">
                  <c:v>1.3543153110300723E-4</c:v>
                </c:pt>
                <c:pt idx="287">
                  <c:v>1.4195213902066229E-4</c:v>
                </c:pt>
                <c:pt idx="288">
                  <c:v>1.4182759701172551E-4</c:v>
                </c:pt>
                <c:pt idx="289">
                  <c:v>1.3842472661116496E-4</c:v>
                </c:pt>
                <c:pt idx="290">
                  <c:v>1.4159921494760828E-4</c:v>
                </c:pt>
                <c:pt idx="291">
                  <c:v>1.5792694562706867E-4</c:v>
                </c:pt>
                <c:pt idx="292">
                  <c:v>1.6102212904116253E-4</c:v>
                </c:pt>
                <c:pt idx="293">
                  <c:v>1.5758785522929032E-4</c:v>
                </c:pt>
                <c:pt idx="294">
                  <c:v>1.4426607911027174E-4</c:v>
                </c:pt>
                <c:pt idx="295">
                  <c:v>1.375772643743674E-4</c:v>
                </c:pt>
                <c:pt idx="296">
                  <c:v>1.374084761399996E-4</c:v>
                </c:pt>
                <c:pt idx="297">
                  <c:v>1.274089271188268E-4</c:v>
                </c:pt>
                <c:pt idx="298">
                  <c:v>1.2394605085049823E-4</c:v>
                </c:pt>
                <c:pt idx="299">
                  <c:v>1.2383214878106802E-4</c:v>
                </c:pt>
                <c:pt idx="300">
                  <c:v>1.2370798404818099E-4</c:v>
                </c:pt>
                <c:pt idx="301">
                  <c:v>1.1701761115047815E-4</c:v>
                </c:pt>
                <c:pt idx="302">
                  <c:v>1.0716686530424023E-4</c:v>
                </c:pt>
                <c:pt idx="303">
                  <c:v>1.0706221287861091E-4</c:v>
                </c:pt>
                <c:pt idx="304">
                  <c:v>1.1668346692509893E-4</c:v>
                </c:pt>
                <c:pt idx="305">
                  <c:v>1.2948797218598359E-4</c:v>
                </c:pt>
                <c:pt idx="306">
                  <c:v>1.2932135386525362E-4</c:v>
                </c:pt>
                <c:pt idx="307">
                  <c:v>1.1947855682819953E-4</c:v>
                </c:pt>
                <c:pt idx="308">
                  <c:v>1.2574763417111352E-4</c:v>
                </c:pt>
                <c:pt idx="309">
                  <c:v>1.3851040116477585E-4</c:v>
                </c:pt>
                <c:pt idx="310">
                  <c:v>1.3513296118144817E-4</c:v>
                </c:pt>
                <c:pt idx="311">
                  <c:v>1.476370055363877E-4</c:v>
                </c:pt>
                <c:pt idx="312">
                  <c:v>1.5380720907206188E-4</c:v>
                </c:pt>
                <c:pt idx="313">
                  <c:v>1.5992272533911614E-4</c:v>
                </c:pt>
                <c:pt idx="314">
                  <c:v>1.5003176204324108E-4</c:v>
                </c:pt>
                <c:pt idx="315">
                  <c:v>1.5933055673283134E-4</c:v>
                </c:pt>
                <c:pt idx="316">
                  <c:v>1.5916470363532182E-4</c:v>
                </c:pt>
                <c:pt idx="317">
                  <c:v>1.5891126712666182E-4</c:v>
                </c:pt>
                <c:pt idx="318">
                  <c:v>1.4599327796167993E-4</c:v>
                </c:pt>
                <c:pt idx="319">
                  <c:v>1.4890617326975778E-4</c:v>
                </c:pt>
                <c:pt idx="320">
                  <c:v>1.3602171286132745E-4</c:v>
                </c:pt>
                <c:pt idx="321">
                  <c:v>1.3580048067053855E-4</c:v>
                </c:pt>
                <c:pt idx="322">
                  <c:v>1.1976198880540567E-4</c:v>
                </c:pt>
                <c:pt idx="323">
                  <c:v>1.1322748660141409E-4</c:v>
                </c:pt>
                <c:pt idx="324">
                  <c:v>1.2558435972384E-4</c:v>
                </c:pt>
                <c:pt idx="325">
                  <c:v>1.2851657393621188E-4</c:v>
                </c:pt>
                <c:pt idx="326">
                  <c:v>1.3144305698995398E-4</c:v>
                </c:pt>
                <c:pt idx="327">
                  <c:v>1.2803217667191287E-4</c:v>
                </c:pt>
                <c:pt idx="328">
                  <c:v>1.2777083521613527E-4</c:v>
                </c:pt>
                <c:pt idx="329">
                  <c:v>1.3366656719387247E-4</c:v>
                </c:pt>
                <c:pt idx="330">
                  <c:v>1.3960371159734566E-4</c:v>
                </c:pt>
                <c:pt idx="331">
                  <c:v>1.3926800735335079E-4</c:v>
                </c:pt>
                <c:pt idx="332">
                  <c:v>1.3593798756167413E-4</c:v>
                </c:pt>
                <c:pt idx="333">
                  <c:v>1.3262517657654322E-4</c:v>
                </c:pt>
                <c:pt idx="334">
                  <c:v>1.3232764324467382E-4</c:v>
                </c:pt>
                <c:pt idx="335">
                  <c:v>1.3512434510757739E-4</c:v>
                </c:pt>
                <c:pt idx="336">
                  <c:v>1.3784146393760988E-4</c:v>
                </c:pt>
                <c:pt idx="337">
                  <c:v>1.3761004981483802E-4</c:v>
                </c:pt>
                <c:pt idx="338">
                  <c:v>1.3114514107252326E-4</c:v>
                </c:pt>
                <c:pt idx="339">
                  <c:v>1.3703385649814547E-4</c:v>
                </c:pt>
                <c:pt idx="340">
                  <c:v>1.3966438042148282E-4</c:v>
                </c:pt>
                <c:pt idx="341">
                  <c:v>1.3940281048187915E-4</c:v>
                </c:pt>
                <c:pt idx="342">
                  <c:v>1.4511681903932666E-4</c:v>
                </c:pt>
                <c:pt idx="343">
                  <c:v>1.3859136937311508E-4</c:v>
                </c:pt>
                <c:pt idx="344">
                  <c:v>1.3221233300680894E-4</c:v>
                </c:pt>
                <c:pt idx="345">
                  <c:v>1.4378748210145404E-4</c:v>
                </c:pt>
                <c:pt idx="346">
                  <c:v>1.5540572849423803E-4</c:v>
                </c:pt>
                <c:pt idx="347">
                  <c:v>1.4300823787036899E-4</c:v>
                </c:pt>
                <c:pt idx="348">
                  <c:v>1.4241252755534063E-4</c:v>
                </c:pt>
                <c:pt idx="349">
                  <c:v>1.5366657308766383E-4</c:v>
                </c:pt>
                <c:pt idx="350">
                  <c:v>1.4121094267129916E-4</c:v>
                </c:pt>
                <c:pt idx="351">
                  <c:v>1.61155632389352E-4</c:v>
                </c:pt>
                <c:pt idx="352">
                  <c:v>1.7807827269914113E-4</c:v>
                </c:pt>
                <c:pt idx="353">
                  <c:v>1.8359104075721104E-4</c:v>
                </c:pt>
                <c:pt idx="354">
                  <c:v>1.9444130049306831E-4</c:v>
                </c:pt>
                <c:pt idx="355">
                  <c:v>2.1096619627948107E-4</c:v>
                </c:pt>
                <c:pt idx="356">
                  <c:v>2.18324930696198E-4</c:v>
                </c:pt>
                <c:pt idx="357">
                  <c:v>2.0843088660217683E-4</c:v>
                </c:pt>
                <c:pt idx="358">
                  <c:v>2.1549157598062845E-4</c:v>
                </c:pt>
                <c:pt idx="359">
                  <c:v>2.1726310562090691E-4</c:v>
                </c:pt>
                <c:pt idx="360">
                  <c:v>2.272115255150128E-4</c:v>
                </c:pt>
                <c:pt idx="361">
                  <c:v>2.4491045461503137E-4</c:v>
                </c:pt>
                <c:pt idx="362">
                  <c:v>2.4514934828836175E-4</c:v>
                </c:pt>
                <c:pt idx="363">
                  <c:v>2.5059584610146406E-4</c:v>
                </c:pt>
                <c:pt idx="364">
                  <c:v>2.6301381627679787E-4</c:v>
                </c:pt>
                <c:pt idx="365">
                  <c:v>2.6957882273342357E-4</c:v>
                </c:pt>
                <c:pt idx="366">
                  <c:v>2.7986148164422543E-4</c:v>
                </c:pt>
                <c:pt idx="367">
                  <c:v>2.8961822112351181E-4</c:v>
                </c:pt>
                <c:pt idx="368">
                  <c:v>2.8997967598586732E-4</c:v>
                </c:pt>
                <c:pt idx="369">
                  <c:v>2.8717047188351366E-4</c:v>
                </c:pt>
                <c:pt idx="370">
                  <c:v>2.8693505140718736E-4</c:v>
                </c:pt>
                <c:pt idx="371">
                  <c:v>3.1841424986319978E-4</c:v>
                </c:pt>
                <c:pt idx="372">
                  <c:v>3.1393145295267427E-4</c:v>
                </c:pt>
                <c:pt idx="373">
                  <c:v>3.0711027039056414E-4</c:v>
                </c:pt>
                <c:pt idx="374">
                  <c:v>3.1280555962664579E-4</c:v>
                </c:pt>
                <c:pt idx="375">
                  <c:v>3.4652539202013676E-4</c:v>
                </c:pt>
                <c:pt idx="376">
                  <c:v>3.4130963610187162E-4</c:v>
                </c:pt>
                <c:pt idx="377">
                  <c:v>3.2943535184908225E-4</c:v>
                </c:pt>
                <c:pt idx="378">
                  <c:v>3.2685629614368996E-4</c:v>
                </c:pt>
                <c:pt idx="379">
                  <c:v>3.0538746277482438E-4</c:v>
                </c:pt>
                <c:pt idx="380">
                  <c:v>3.2145604279957597E-4</c:v>
                </c:pt>
                <c:pt idx="381">
                  <c:v>3.2278950896120638E-4</c:v>
                </c:pt>
                <c:pt idx="382">
                  <c:v>3.1759969360970733E-4</c:v>
                </c:pt>
                <c:pt idx="383">
                  <c:v>3.1284620112698245E-4</c:v>
                </c:pt>
                <c:pt idx="384">
                  <c:v>3.0830892554339451E-4</c:v>
                </c:pt>
                <c:pt idx="385">
                  <c:v>3.0421625839055283E-4</c:v>
                </c:pt>
                <c:pt idx="386">
                  <c:v>2.8252528159824553E-4</c:v>
                </c:pt>
                <c:pt idx="387">
                  <c:v>2.8685621332307182E-4</c:v>
                </c:pt>
                <c:pt idx="388">
                  <c:v>2.850468589226619E-4</c:v>
                </c:pt>
                <c:pt idx="389">
                  <c:v>2.7107710256322272E-4</c:v>
                </c:pt>
                <c:pt idx="390">
                  <c:v>2.6236634127598061E-4</c:v>
                </c:pt>
                <c:pt idx="391">
                  <c:v>2.5062196016447486E-4</c:v>
                </c:pt>
                <c:pt idx="392">
                  <c:v>2.3920721778909843E-4</c:v>
                </c:pt>
                <c:pt idx="393">
                  <c:v>2.3458652495902881E-4</c:v>
                </c:pt>
                <c:pt idx="394">
                  <c:v>2.2578096021416938E-4</c:v>
                </c:pt>
                <c:pt idx="395">
                  <c:v>2.2608146308378323E-4</c:v>
                </c:pt>
                <c:pt idx="396">
                  <c:v>2.2184543711474162E-4</c:v>
                </c:pt>
                <c:pt idx="397">
                  <c:v>2.3123012866081821E-4</c:v>
                </c:pt>
                <c:pt idx="398">
                  <c:v>2.1645055109856384E-4</c:v>
                </c:pt>
                <c:pt idx="399">
                  <c:v>2.0333406717056824E-4</c:v>
                </c:pt>
                <c:pt idx="400">
                  <c:v>1.9348616725065225E-4</c:v>
                </c:pt>
                <c:pt idx="401">
                  <c:v>1.8972270607321804E-4</c:v>
                </c:pt>
                <c:pt idx="402">
                  <c:v>1.8864561361813374E-4</c:v>
                </c:pt>
                <c:pt idx="403">
                  <c:v>1.8207233557693438E-4</c:v>
                </c:pt>
                <c:pt idx="404">
                  <c:v>1.6702152689627528E-4</c:v>
                </c:pt>
                <c:pt idx="405">
                  <c:v>1.6520543655177466E-4</c:v>
                </c:pt>
                <c:pt idx="406">
                  <c:v>1.6519533636476268E-4</c:v>
                </c:pt>
                <c:pt idx="407">
                  <c:v>1.623963487652229E-4</c:v>
                </c:pt>
                <c:pt idx="408">
                  <c:v>1.6115267604528531E-4</c:v>
                </c:pt>
                <c:pt idx="409">
                  <c:v>1.6194512852300458E-4</c:v>
                </c:pt>
                <c:pt idx="410">
                  <c:v>1.536357697290474E-4</c:v>
                </c:pt>
                <c:pt idx="411">
                  <c:v>1.5080433548755041E-4</c:v>
                </c:pt>
                <c:pt idx="412">
                  <c:v>1.4151296408428186E-4</c:v>
                </c:pt>
                <c:pt idx="413">
                  <c:v>1.3097258622249406E-4</c:v>
                </c:pt>
                <c:pt idx="414">
                  <c:v>1.3265993897642808E-4</c:v>
                </c:pt>
                <c:pt idx="415">
                  <c:v>1.3317849114096678E-4</c:v>
                </c:pt>
                <c:pt idx="416">
                  <c:v>1.2476374524835948E-4</c:v>
                </c:pt>
                <c:pt idx="417">
                  <c:v>1.1193784157503127E-4</c:v>
                </c:pt>
                <c:pt idx="418">
                  <c:v>1.0591308850411493E-4</c:v>
                </c:pt>
                <c:pt idx="419">
                  <c:v>8.9507281871402679E-5</c:v>
                </c:pt>
                <c:pt idx="420">
                  <c:v>9.5431291404606759E-5</c:v>
                </c:pt>
                <c:pt idx="421">
                  <c:v>9.8745800097463384E-5</c:v>
                </c:pt>
                <c:pt idx="422">
                  <c:v>9.3068203694425216E-5</c:v>
                </c:pt>
                <c:pt idx="423">
                  <c:v>8.5211483455618171E-5</c:v>
                </c:pt>
                <c:pt idx="424">
                  <c:v>9.0960543337645543E-5</c:v>
                </c:pt>
                <c:pt idx="425">
                  <c:v>8.160344492081327E-5</c:v>
                </c:pt>
                <c:pt idx="426">
                  <c:v>8.3535105939969422E-5</c:v>
                </c:pt>
                <c:pt idx="427">
                  <c:v>8.3254634922212827E-5</c:v>
                </c:pt>
                <c:pt idx="428">
                  <c:v>8.0273473198539769E-5</c:v>
                </c:pt>
                <c:pt idx="429">
                  <c:v>7.7340090156447955E-5</c:v>
                </c:pt>
                <c:pt idx="430">
                  <c:v>7.9507202129325196E-5</c:v>
                </c:pt>
                <c:pt idx="431">
                  <c:v>7.6345498523987026E-5</c:v>
                </c:pt>
                <c:pt idx="432">
                  <c:v>7.9382166194984254E-5</c:v>
                </c:pt>
                <c:pt idx="433">
                  <c:v>7.6383526460327715E-5</c:v>
                </c:pt>
                <c:pt idx="434">
                  <c:v>7.6965612948221089E-5</c:v>
                </c:pt>
                <c:pt idx="435">
                  <c:v>7.9923555469885868E-5</c:v>
                </c:pt>
                <c:pt idx="436">
                  <c:v>7.7029913282991561E-5</c:v>
                </c:pt>
                <c:pt idx="437">
                  <c:v>7.5569269117281175E-5</c:v>
                </c:pt>
                <c:pt idx="438">
                  <c:v>6.8021407143861815E-5</c:v>
                </c:pt>
                <c:pt idx="439">
                  <c:v>7.0859248389094985E-5</c:v>
                </c:pt>
                <c:pt idx="440">
                  <c:v>7.3555289247687823E-5</c:v>
                </c:pt>
                <c:pt idx="441">
                  <c:v>6.7265931375296806E-5</c:v>
                </c:pt>
                <c:pt idx="442">
                  <c:v>6.4456118163622964E-5</c:v>
                </c:pt>
                <c:pt idx="443">
                  <c:v>6.6241981960100247E-5</c:v>
                </c:pt>
                <c:pt idx="444">
                  <c:v>6.4874089288738081E-5</c:v>
                </c:pt>
                <c:pt idx="445">
                  <c:v>6.4336381133083619E-5</c:v>
                </c:pt>
                <c:pt idx="446">
                  <c:v>6.69803941904231E-5</c:v>
                </c:pt>
                <c:pt idx="447">
                  <c:v>6.7503568045739563E-5</c:v>
                </c:pt>
                <c:pt idx="448">
                  <c:v>7.0243105000670496E-5</c:v>
                </c:pt>
                <c:pt idx="449">
                  <c:v>6.551424987768912E-5</c:v>
                </c:pt>
                <c:pt idx="450">
                  <c:v>6.8293810479422553E-5</c:v>
                </c:pt>
                <c:pt idx="451">
                  <c:v>6.2924346058733586E-5</c:v>
                </c:pt>
                <c:pt idx="452">
                  <c:v>6.0353609718179858E-5</c:v>
                </c:pt>
                <c:pt idx="453">
                  <c:v>5.7839827058917093E-5</c:v>
                </c:pt>
                <c:pt idx="454">
                  <c:v>5.9591694150766983E-5</c:v>
                </c:pt>
                <c:pt idx="455">
                  <c:v>6.2198312692330433E-5</c:v>
                </c:pt>
                <c:pt idx="456">
                  <c:v>6.5902334767638503E-5</c:v>
                </c:pt>
                <c:pt idx="457">
                  <c:v>6.5579393945508569E-5</c:v>
                </c:pt>
                <c:pt idx="458">
                  <c:v>6.1377039151507711E-5</c:v>
                </c:pt>
                <c:pt idx="459">
                  <c:v>4.8981827741907749E-5</c:v>
                </c:pt>
                <c:pt idx="460">
                  <c:v>5.5691026186716098E-5</c:v>
                </c:pt>
                <c:pt idx="461">
                  <c:v>6.2362221560104814E-5</c:v>
                </c:pt>
                <c:pt idx="462">
                  <c:v>6.3989667145440644E-5</c:v>
                </c:pt>
                <c:pt idx="463">
                  <c:v>6.077043185233177E-5</c:v>
                </c:pt>
                <c:pt idx="464">
                  <c:v>6.0520279174191031E-5</c:v>
                </c:pt>
                <c:pt idx="465">
                  <c:v>6.3315429677987471E-5</c:v>
                </c:pt>
                <c:pt idx="466">
                  <c:v>5.8098944439011119E-5</c:v>
                </c:pt>
                <c:pt idx="467">
                  <c:v>5.6892530010809584E-5</c:v>
                </c:pt>
                <c:pt idx="468">
                  <c:v>5.089009659516448E-5</c:v>
                </c:pt>
                <c:pt idx="469">
                  <c:v>5.3542096517277843E-5</c:v>
                </c:pt>
                <c:pt idx="470">
                  <c:v>5.4232617970215824E-5</c:v>
                </c:pt>
                <c:pt idx="471">
                  <c:v>4.5494353013432209E-5</c:v>
                </c:pt>
                <c:pt idx="472">
                  <c:v>4.6373410054512418E-5</c:v>
                </c:pt>
                <c:pt idx="473">
                  <c:v>4.9116006339742976E-5</c:v>
                </c:pt>
                <c:pt idx="474">
                  <c:v>4.5013278917280599E-5</c:v>
                </c:pt>
                <c:pt idx="475">
                  <c:v>4.4758792072098957E-5</c:v>
                </c:pt>
                <c:pt idx="476">
                  <c:v>4.4525621248368556E-5</c:v>
                </c:pt>
                <c:pt idx="477">
                  <c:v>4.5224229111482342E-5</c:v>
                </c:pt>
                <c:pt idx="478">
                  <c:v>4.5032998159161321E-5</c:v>
                </c:pt>
                <c:pt idx="479">
                  <c:v>4.6777317953684949E-5</c:v>
                </c:pt>
                <c:pt idx="480">
                  <c:v>4.6682264034885384E-5</c:v>
                </c:pt>
                <c:pt idx="481">
                  <c:v>4.4564293087532456E-5</c:v>
                </c:pt>
                <c:pt idx="482">
                  <c:v>4.2554077631313283E-5</c:v>
                </c:pt>
                <c:pt idx="483">
                  <c:v>4.3302462286261754E-5</c:v>
                </c:pt>
                <c:pt idx="484">
                  <c:v>4.1366422874552727E-5</c:v>
                </c:pt>
                <c:pt idx="485">
                  <c:v>4.1231014686308165E-5</c:v>
                </c:pt>
                <c:pt idx="486">
                  <c:v>4.1180114659762732E-5</c:v>
                </c:pt>
                <c:pt idx="487">
                  <c:v>4.0106808888381859E-5</c:v>
                </c:pt>
                <c:pt idx="488">
                  <c:v>3.7308593590383622E-5</c:v>
                </c:pt>
                <c:pt idx="489">
                  <c:v>3.7185450926714558E-5</c:v>
                </c:pt>
                <c:pt idx="490">
                  <c:v>3.5307586452832151E-5</c:v>
                </c:pt>
                <c:pt idx="491">
                  <c:v>3.3452323836101222E-5</c:v>
                </c:pt>
                <c:pt idx="492">
                  <c:v>3.512910384777857E-5</c:v>
                </c:pt>
                <c:pt idx="493">
                  <c:v>3.1574792790422313E-5</c:v>
                </c:pt>
                <c:pt idx="494">
                  <c:v>2.9717526173274155E-5</c:v>
                </c:pt>
                <c:pt idx="495">
                  <c:v>2.7891231171239958E-5</c:v>
                </c:pt>
                <c:pt idx="496">
                  <c:v>2.9604630164157675E-5</c:v>
                </c:pt>
                <c:pt idx="497">
                  <c:v>3.1258221563484144E-5</c:v>
                </c:pt>
                <c:pt idx="498">
                  <c:v>3.118600372152978E-5</c:v>
                </c:pt>
                <c:pt idx="499">
                  <c:v>3.2850233193431679E-5</c:v>
                </c:pt>
                <c:pt idx="500">
                  <c:v>3.195928559767751E-5</c:v>
                </c:pt>
                <c:pt idx="501">
                  <c:v>3.1857471395004232E-5</c:v>
                </c:pt>
                <c:pt idx="502">
                  <c:v>2.5769808607631472E-5</c:v>
                </c:pt>
                <c:pt idx="503">
                  <c:v>2.5708571066202998E-5</c:v>
                </c:pt>
                <c:pt idx="504">
                  <c:v>2.565637560933892E-5</c:v>
                </c:pt>
                <c:pt idx="505">
                  <c:v>2.4753045691561688E-5</c:v>
                </c:pt>
                <c:pt idx="506">
                  <c:v>2.3006527036929737E-5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3C-4696-B79E-0B67FF983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207040"/>
        <c:axId val="59225216"/>
      </c:lineChart>
      <c:dateAx>
        <c:axId val="5920704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225216"/>
        <c:crosses val="autoZero"/>
        <c:auto val="1"/>
        <c:lblOffset val="100"/>
        <c:baseTimeUnit val="days"/>
      </c:dateAx>
      <c:valAx>
        <c:axId val="5922521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207040"/>
        <c:crosses val="autoZero"/>
        <c:crossBetween val="between"/>
      </c:valAx>
    </c:plotArea>
    <c:plotVisOnly val="1"/>
    <c:dispBlanksAs val="gap"/>
    <c:showDLblsOverMax val="0"/>
  </c:char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13. Guariti e deceduti su totale tamponi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7923867282951097E-2"/>
          <c:y val="2.1094569112738111E-2"/>
          <c:w val="0.94351849444254499"/>
          <c:h val="0.92450826826809707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lavoro'!$BF$1</c:f>
              <c:strCache>
                <c:ptCount val="1"/>
                <c:pt idx="0">
                  <c:v>Guariti/totale positivi</c:v>
                </c:pt>
              </c:strCache>
            </c:strRef>
          </c:tx>
          <c:marker>
            <c:symbol val="none"/>
          </c:marker>
          <c:cat>
            <c:numRef>
              <c:f>'Sicilia foglio di lavoro'!$A$2:$A$816</c:f>
              <c:numCache>
                <c:formatCode>d/m;@</c:formatCode>
                <c:ptCount val="509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  <c:pt idx="486">
                  <c:v>44683</c:v>
                </c:pt>
                <c:pt idx="487">
                  <c:v>44684</c:v>
                </c:pt>
                <c:pt idx="488">
                  <c:v>44685</c:v>
                </c:pt>
                <c:pt idx="489">
                  <c:v>44686</c:v>
                </c:pt>
                <c:pt idx="490">
                  <c:v>44687</c:v>
                </c:pt>
                <c:pt idx="491">
                  <c:v>44688</c:v>
                </c:pt>
                <c:pt idx="492">
                  <c:v>44689</c:v>
                </c:pt>
                <c:pt idx="493">
                  <c:v>44690</c:v>
                </c:pt>
                <c:pt idx="494">
                  <c:v>44691</c:v>
                </c:pt>
                <c:pt idx="495">
                  <c:v>44692</c:v>
                </c:pt>
                <c:pt idx="496">
                  <c:v>44693</c:v>
                </c:pt>
                <c:pt idx="497">
                  <c:v>44694</c:v>
                </c:pt>
                <c:pt idx="498">
                  <c:v>44695</c:v>
                </c:pt>
                <c:pt idx="499">
                  <c:v>44696</c:v>
                </c:pt>
                <c:pt idx="500">
                  <c:v>44697</c:v>
                </c:pt>
                <c:pt idx="501">
                  <c:v>44698</c:v>
                </c:pt>
                <c:pt idx="502">
                  <c:v>44699</c:v>
                </c:pt>
                <c:pt idx="503">
                  <c:v>44700</c:v>
                </c:pt>
                <c:pt idx="504">
                  <c:v>44701</c:v>
                </c:pt>
                <c:pt idx="505">
                  <c:v>44702</c:v>
                </c:pt>
                <c:pt idx="506">
                  <c:v>44703</c:v>
                </c:pt>
              </c:numCache>
            </c:numRef>
          </c:cat>
          <c:val>
            <c:numRef>
              <c:f>'Sicilia foglio di lavoro'!$BF$2:$BF$816</c:f>
              <c:numCache>
                <c:formatCode>0.0%</c:formatCode>
                <c:ptCount val="509"/>
                <c:pt idx="0">
                  <c:v>0.61181225333980538</c:v>
                </c:pt>
                <c:pt idx="1">
                  <c:v>0.60818848167539263</c:v>
                </c:pt>
                <c:pt idx="2">
                  <c:v>0.60552891337897607</c:v>
                </c:pt>
                <c:pt idx="3">
                  <c:v>0.60070656946231293</c:v>
                </c:pt>
                <c:pt idx="4">
                  <c:v>0.59814699439274877</c:v>
                </c:pt>
                <c:pt idx="5">
                  <c:v>0.60148607790051978</c:v>
                </c:pt>
                <c:pt idx="6">
                  <c:v>0.59729542775304212</c:v>
                </c:pt>
                <c:pt idx="7">
                  <c:v>0.59480489649033819</c:v>
                </c:pt>
                <c:pt idx="8">
                  <c:v>0.59469347830176256</c:v>
                </c:pt>
                <c:pt idx="9">
                  <c:v>0.59063439914858173</c:v>
                </c:pt>
                <c:pt idx="10">
                  <c:v>0.58424691267944762</c:v>
                </c:pt>
                <c:pt idx="11">
                  <c:v>0.58009053829949353</c:v>
                </c:pt>
                <c:pt idx="12">
                  <c:v>0.58142771572530916</c:v>
                </c:pt>
                <c:pt idx="13">
                  <c:v>0.58625889367454997</c:v>
                </c:pt>
                <c:pt idx="14">
                  <c:v>0.59125076702802204</c:v>
                </c:pt>
                <c:pt idx="15">
                  <c:v>0.59421577667868219</c:v>
                </c:pt>
                <c:pt idx="16">
                  <c:v>0.59070314506042454</c:v>
                </c:pt>
                <c:pt idx="17">
                  <c:v>0.59090871835222569</c:v>
                </c:pt>
                <c:pt idx="18">
                  <c:v>0.59084659679089024</c:v>
                </c:pt>
                <c:pt idx="19">
                  <c:v>0.60196269598989882</c:v>
                </c:pt>
                <c:pt idx="20">
                  <c:v>0.60410401696685767</c:v>
                </c:pt>
                <c:pt idx="21">
                  <c:v>0.60499220945982979</c:v>
                </c:pt>
                <c:pt idx="22">
                  <c:v>0.60566276372044658</c:v>
                </c:pt>
                <c:pt idx="23">
                  <c:v>0.6078673161107343</c:v>
                </c:pt>
                <c:pt idx="24">
                  <c:v>0.60760733942145029</c:v>
                </c:pt>
                <c:pt idx="25">
                  <c:v>0.61419225421140211</c:v>
                </c:pt>
                <c:pt idx="26">
                  <c:v>0.62018958847084904</c:v>
                </c:pt>
                <c:pt idx="27">
                  <c:v>0.62913089365779173</c:v>
                </c:pt>
                <c:pt idx="28">
                  <c:v>0.64564705182806725</c:v>
                </c:pt>
                <c:pt idx="29">
                  <c:v>0.65793613862483102</c:v>
                </c:pt>
                <c:pt idx="30">
                  <c:v>0.66373261427007491</c:v>
                </c:pt>
                <c:pt idx="31">
                  <c:v>0.66603102236445066</c:v>
                </c:pt>
                <c:pt idx="32">
                  <c:v>0.67241917114607586</c:v>
                </c:pt>
                <c:pt idx="33">
                  <c:v>0.67780508725016042</c:v>
                </c:pt>
                <c:pt idx="34">
                  <c:v>0.68280918525313916</c:v>
                </c:pt>
                <c:pt idx="35">
                  <c:v>0.69183125927617306</c:v>
                </c:pt>
                <c:pt idx="36">
                  <c:v>0.69553837423748044</c:v>
                </c:pt>
                <c:pt idx="37">
                  <c:v>0.69841191347471632</c:v>
                </c:pt>
                <c:pt idx="38">
                  <c:v>0.69981412639405205</c:v>
                </c:pt>
                <c:pt idx="39">
                  <c:v>0.70408892250798449</c:v>
                </c:pt>
                <c:pt idx="40">
                  <c:v>0.71183026534979199</c:v>
                </c:pt>
                <c:pt idx="41">
                  <c:v>0.71963031525816223</c:v>
                </c:pt>
                <c:pt idx="42">
                  <c:v>0.72975083263083707</c:v>
                </c:pt>
                <c:pt idx="43">
                  <c:v>0.73294324166179048</c:v>
                </c:pt>
                <c:pt idx="44">
                  <c:v>0.73436985399055876</c:v>
                </c:pt>
                <c:pt idx="45">
                  <c:v>0.73699991785098173</c:v>
                </c:pt>
                <c:pt idx="46">
                  <c:v>0.73844077409151954</c:v>
                </c:pt>
                <c:pt idx="47">
                  <c:v>0.74474301049699354</c:v>
                </c:pt>
                <c:pt idx="48">
                  <c:v>0.74980530254291811</c:v>
                </c:pt>
                <c:pt idx="49">
                  <c:v>0.76008912595793521</c:v>
                </c:pt>
                <c:pt idx="50">
                  <c:v>0.77192604607649806</c:v>
                </c:pt>
                <c:pt idx="51">
                  <c:v>0.77730720182562585</c:v>
                </c:pt>
                <c:pt idx="52">
                  <c:v>0.77654248269768811</c:v>
                </c:pt>
                <c:pt idx="53">
                  <c:v>0.78181429925127122</c:v>
                </c:pt>
                <c:pt idx="54">
                  <c:v>0.78889066198569113</c:v>
                </c:pt>
                <c:pt idx="55">
                  <c:v>0.79404538802323044</c:v>
                </c:pt>
                <c:pt idx="56">
                  <c:v>0.79752221496566333</c:v>
                </c:pt>
                <c:pt idx="57">
                  <c:v>0.80350415831169253</c:v>
                </c:pt>
                <c:pt idx="58">
                  <c:v>0.80256689259167002</c:v>
                </c:pt>
                <c:pt idx="59">
                  <c:v>0.80176559763715727</c:v>
                </c:pt>
                <c:pt idx="60">
                  <c:v>0.80534758661996586</c:v>
                </c:pt>
                <c:pt idx="61">
                  <c:v>0.80981049818023754</c:v>
                </c:pt>
                <c:pt idx="62">
                  <c:v>0.81418348944092156</c:v>
                </c:pt>
                <c:pt idx="63">
                  <c:v>0.82675557273547229</c:v>
                </c:pt>
                <c:pt idx="64">
                  <c:v>0.84628911765460935</c:v>
                </c:pt>
                <c:pt idx="65">
                  <c:v>0.86600634319768777</c:v>
                </c:pt>
                <c:pt idx="66">
                  <c:v>0.87474426875203148</c:v>
                </c:pt>
                <c:pt idx="67">
                  <c:v>0.8827032724225069</c:v>
                </c:pt>
                <c:pt idx="68">
                  <c:v>0.88641722452953042</c:v>
                </c:pt>
                <c:pt idx="69">
                  <c:v>0.88778522645013058</c:v>
                </c:pt>
                <c:pt idx="70">
                  <c:v>0.88646392217820791</c:v>
                </c:pt>
                <c:pt idx="71">
                  <c:v>0.88638151241619534</c:v>
                </c:pt>
                <c:pt idx="72">
                  <c:v>0.8839167449178208</c:v>
                </c:pt>
                <c:pt idx="73">
                  <c:v>0.88152234550300623</c:v>
                </c:pt>
                <c:pt idx="74">
                  <c:v>0.88175608912603132</c:v>
                </c:pt>
                <c:pt idx="75">
                  <c:v>0.88108905414541205</c:v>
                </c:pt>
                <c:pt idx="76">
                  <c:v>0.87854359965504381</c:v>
                </c:pt>
                <c:pt idx="77">
                  <c:v>0.87712189245427663</c:v>
                </c:pt>
                <c:pt idx="78">
                  <c:v>0.87795204069274557</c:v>
                </c:pt>
                <c:pt idx="79">
                  <c:v>0.87565048028509573</c:v>
                </c:pt>
                <c:pt idx="80">
                  <c:v>0.87346325936158076</c:v>
                </c:pt>
                <c:pt idx="81">
                  <c:v>0.87468312048596164</c:v>
                </c:pt>
                <c:pt idx="82">
                  <c:v>0.8757298194868498</c:v>
                </c:pt>
                <c:pt idx="83">
                  <c:v>0.87859646214686593</c:v>
                </c:pt>
                <c:pt idx="84">
                  <c:v>0.87669603316687084</c:v>
                </c:pt>
                <c:pt idx="85">
                  <c:v>0.87715146047405357</c:v>
                </c:pt>
                <c:pt idx="86">
                  <c:v>0.87426231131773191</c:v>
                </c:pt>
                <c:pt idx="87">
                  <c:v>0.87228761959988399</c:v>
                </c:pt>
                <c:pt idx="88">
                  <c:v>0.87228761959988399</c:v>
                </c:pt>
                <c:pt idx="89">
                  <c:v>0.86608891415838229</c:v>
                </c:pt>
                <c:pt idx="90">
                  <c:v>0.86022633334283516</c:v>
                </c:pt>
                <c:pt idx="91">
                  <c:v>0.85464849654922526</c:v>
                </c:pt>
                <c:pt idx="92">
                  <c:v>0.85025416429765655</c:v>
                </c:pt>
                <c:pt idx="93">
                  <c:v>0.84579862976894138</c:v>
                </c:pt>
                <c:pt idx="94">
                  <c:v>0.8417174839194721</c:v>
                </c:pt>
                <c:pt idx="95">
                  <c:v>0.83819060926652911</c:v>
                </c:pt>
                <c:pt idx="96">
                  <c:v>0.83406306177142042</c:v>
                </c:pt>
                <c:pt idx="97">
                  <c:v>0.82870565560440879</c:v>
                </c:pt>
                <c:pt idx="98">
                  <c:v>0.85463619676546942</c:v>
                </c:pt>
                <c:pt idx="99">
                  <c:v>0.85315617127104604</c:v>
                </c:pt>
                <c:pt idx="100">
                  <c:v>0.84980722516851037</c:v>
                </c:pt>
                <c:pt idx="101">
                  <c:v>0.8466553303091201</c:v>
                </c:pt>
                <c:pt idx="102">
                  <c:v>0.84263497388626374</c:v>
                </c:pt>
                <c:pt idx="103">
                  <c:v>0.84656445678474512</c:v>
                </c:pt>
                <c:pt idx="104">
                  <c:v>0.84434790309053875</c:v>
                </c:pt>
                <c:pt idx="105">
                  <c:v>0.84481982797411859</c:v>
                </c:pt>
                <c:pt idx="106">
                  <c:v>0.84264092394319889</c:v>
                </c:pt>
                <c:pt idx="107">
                  <c:v>0.84185680164076127</c:v>
                </c:pt>
                <c:pt idx="108">
                  <c:v>0.83984092920128961</c:v>
                </c:pt>
                <c:pt idx="109">
                  <c:v>0.84778300217402291</c:v>
                </c:pt>
                <c:pt idx="110">
                  <c:v>0.8472658957795437</c:v>
                </c:pt>
                <c:pt idx="111">
                  <c:v>0.84603222105840692</c:v>
                </c:pt>
                <c:pt idx="112">
                  <c:v>0.84833184390825145</c:v>
                </c:pt>
                <c:pt idx="113">
                  <c:v>0.84940868577636219</c:v>
                </c:pt>
                <c:pt idx="114">
                  <c:v>0.84869532754352184</c:v>
                </c:pt>
                <c:pt idx="115">
                  <c:v>0.84658310733220943</c:v>
                </c:pt>
                <c:pt idx="116">
                  <c:v>0.84715324561616845</c:v>
                </c:pt>
                <c:pt idx="117">
                  <c:v>0.85118485706678282</c:v>
                </c:pt>
                <c:pt idx="118">
                  <c:v>0.85245104177704145</c:v>
                </c:pt>
                <c:pt idx="119">
                  <c:v>0.85463841870236512</c:v>
                </c:pt>
                <c:pt idx="120">
                  <c:v>0.85587172473709583</c:v>
                </c:pt>
                <c:pt idx="121">
                  <c:v>0.85634859863311441</c:v>
                </c:pt>
                <c:pt idx="122">
                  <c:v>0.85592886967814097</c:v>
                </c:pt>
                <c:pt idx="123">
                  <c:v>0.85704712239552605</c:v>
                </c:pt>
                <c:pt idx="124">
                  <c:v>0.85884228195808665</c:v>
                </c:pt>
                <c:pt idx="125">
                  <c:v>0.86256715245536031</c:v>
                </c:pt>
                <c:pt idx="126">
                  <c:v>0.865457241167091</c:v>
                </c:pt>
                <c:pt idx="127">
                  <c:v>0.86915150023452048</c:v>
                </c:pt>
                <c:pt idx="128">
                  <c:v>0.87163329889216823</c:v>
                </c:pt>
                <c:pt idx="129">
                  <c:v>0.87156217654886881</c:v>
                </c:pt>
                <c:pt idx="130">
                  <c:v>0.87228383415397359</c:v>
                </c:pt>
                <c:pt idx="131">
                  <c:v>0.88229922401648331</c:v>
                </c:pt>
                <c:pt idx="132">
                  <c:v>0.8865183964854475</c:v>
                </c:pt>
                <c:pt idx="133">
                  <c:v>0.89201389364333872</c:v>
                </c:pt>
                <c:pt idx="134">
                  <c:v>0.8945003414523105</c:v>
                </c:pt>
                <c:pt idx="135">
                  <c:v>0.89628956397264326</c:v>
                </c:pt>
                <c:pt idx="136">
                  <c:v>0.89851330132423279</c:v>
                </c:pt>
                <c:pt idx="137">
                  <c:v>0.90042805698367046</c:v>
                </c:pt>
                <c:pt idx="138">
                  <c:v>0.90528441328466625</c:v>
                </c:pt>
                <c:pt idx="139">
                  <c:v>0.90657812281627148</c:v>
                </c:pt>
                <c:pt idx="140">
                  <c:v>0.91122516913775731</c:v>
                </c:pt>
                <c:pt idx="141">
                  <c:v>0.91464783924834048</c:v>
                </c:pt>
                <c:pt idx="142">
                  <c:v>0.91625091972794004</c:v>
                </c:pt>
                <c:pt idx="143">
                  <c:v>0.91596273570116904</c:v>
                </c:pt>
                <c:pt idx="144">
                  <c:v>0.91789556523372173</c:v>
                </c:pt>
                <c:pt idx="145">
                  <c:v>0.921912176308048</c:v>
                </c:pt>
                <c:pt idx="146">
                  <c:v>0.92362745098039212</c:v>
                </c:pt>
                <c:pt idx="147">
                  <c:v>0.92695424743570354</c:v>
                </c:pt>
                <c:pt idx="148">
                  <c:v>0.92983219584108556</c:v>
                </c:pt>
                <c:pt idx="149">
                  <c:v>0.93038381563371475</c:v>
                </c:pt>
                <c:pt idx="150">
                  <c:v>0.93021093047664172</c:v>
                </c:pt>
                <c:pt idx="151">
                  <c:v>0.93222190284564532</c:v>
                </c:pt>
                <c:pt idx="152">
                  <c:v>0.93572677808006222</c:v>
                </c:pt>
                <c:pt idx="153">
                  <c:v>0.93549881329462936</c:v>
                </c:pt>
                <c:pt idx="154">
                  <c:v>0.93753276215228065</c:v>
                </c:pt>
                <c:pt idx="155">
                  <c:v>0.93942327578999252</c:v>
                </c:pt>
                <c:pt idx="156">
                  <c:v>0.93915367170056785</c:v>
                </c:pt>
                <c:pt idx="157">
                  <c:v>0.93956869290231904</c:v>
                </c:pt>
                <c:pt idx="158">
                  <c:v>0.94038163821118603</c:v>
                </c:pt>
                <c:pt idx="159">
                  <c:v>0.94213815544567903</c:v>
                </c:pt>
                <c:pt idx="160">
                  <c:v>0.94202632304119049</c:v>
                </c:pt>
                <c:pt idx="161">
                  <c:v>0.94424930317090006</c:v>
                </c:pt>
                <c:pt idx="162">
                  <c:v>0.94502459012816542</c:v>
                </c:pt>
                <c:pt idx="163">
                  <c:v>0.94494200749978197</c:v>
                </c:pt>
                <c:pt idx="164">
                  <c:v>0.94534711964549478</c:v>
                </c:pt>
                <c:pt idx="165">
                  <c:v>0.94650918795139816</c:v>
                </c:pt>
                <c:pt idx="166">
                  <c:v>0.94809697613009036</c:v>
                </c:pt>
                <c:pt idx="167">
                  <c:v>0.94859169314077851</c:v>
                </c:pt>
                <c:pt idx="168">
                  <c:v>0.94948082460079297</c:v>
                </c:pt>
                <c:pt idx="169">
                  <c:v>0.94987676392480869</c:v>
                </c:pt>
                <c:pt idx="170">
                  <c:v>0.95014463087684908</c:v>
                </c:pt>
                <c:pt idx="171">
                  <c:v>0.95037542484566828</c:v>
                </c:pt>
                <c:pt idx="172">
                  <c:v>0.95167349060895556</c:v>
                </c:pt>
                <c:pt idx="173">
                  <c:v>0.95298381125981213</c:v>
                </c:pt>
                <c:pt idx="174">
                  <c:v>0.95365281588353923</c:v>
                </c:pt>
                <c:pt idx="175">
                  <c:v>0.95503333347754049</c:v>
                </c:pt>
                <c:pt idx="176">
                  <c:v>0.95530571650955631</c:v>
                </c:pt>
                <c:pt idx="177">
                  <c:v>0.9553401247347334</c:v>
                </c:pt>
                <c:pt idx="178">
                  <c:v>0.95542546067270095</c:v>
                </c:pt>
                <c:pt idx="179">
                  <c:v>0.95597571192896691</c:v>
                </c:pt>
                <c:pt idx="180">
                  <c:v>0.95683568123748364</c:v>
                </c:pt>
                <c:pt idx="181">
                  <c:v>0.95747369874004129</c:v>
                </c:pt>
                <c:pt idx="182">
                  <c:v>0.95816303654267332</c:v>
                </c:pt>
                <c:pt idx="183">
                  <c:v>0.95840263355193422</c:v>
                </c:pt>
                <c:pt idx="184">
                  <c:v>0.95889466974468529</c:v>
                </c:pt>
                <c:pt idx="185">
                  <c:v>0.95884034756848457</c:v>
                </c:pt>
                <c:pt idx="186">
                  <c:v>0.95927895828492249</c:v>
                </c:pt>
                <c:pt idx="187">
                  <c:v>0.9598098883846965</c:v>
                </c:pt>
                <c:pt idx="188">
                  <c:v>0.95941799805770178</c:v>
                </c:pt>
                <c:pt idx="189">
                  <c:v>0.95922546851855828</c:v>
                </c:pt>
                <c:pt idx="190">
                  <c:v>0.95908745769110326</c:v>
                </c:pt>
                <c:pt idx="191">
                  <c:v>0.95866946718676327</c:v>
                </c:pt>
                <c:pt idx="192">
                  <c:v>0.95833190541466762</c:v>
                </c:pt>
                <c:pt idx="193">
                  <c:v>0.95808898439305867</c:v>
                </c:pt>
                <c:pt idx="194">
                  <c:v>0.95748646869201637</c:v>
                </c:pt>
                <c:pt idx="195">
                  <c:v>0.95669192188667163</c:v>
                </c:pt>
                <c:pt idx="196">
                  <c:v>0.95561682597449082</c:v>
                </c:pt>
                <c:pt idx="197">
                  <c:v>0.95409031357936469</c:v>
                </c:pt>
                <c:pt idx="198">
                  <c:v>0.95274229710908043</c:v>
                </c:pt>
                <c:pt idx="199">
                  <c:v>0.95170401533528981</c:v>
                </c:pt>
                <c:pt idx="200">
                  <c:v>0.95003130976356898</c:v>
                </c:pt>
                <c:pt idx="201">
                  <c:v>0.94845883038269641</c:v>
                </c:pt>
                <c:pt idx="202">
                  <c:v>0.94682795744214843</c:v>
                </c:pt>
                <c:pt idx="203">
                  <c:v>0.94566670309623291</c:v>
                </c:pt>
                <c:pt idx="204">
                  <c:v>0.94341964046149718</c:v>
                </c:pt>
                <c:pt idx="205">
                  <c:v>0.94167614681968748</c:v>
                </c:pt>
                <c:pt idx="206">
                  <c:v>0.93992561145132814</c:v>
                </c:pt>
                <c:pt idx="207">
                  <c:v>0.93942222351857796</c:v>
                </c:pt>
                <c:pt idx="208">
                  <c:v>0.93774728197626089</c:v>
                </c:pt>
                <c:pt idx="209">
                  <c:v>0.93571591356413286</c:v>
                </c:pt>
                <c:pt idx="210">
                  <c:v>0.93374342618948269</c:v>
                </c:pt>
                <c:pt idx="211">
                  <c:v>0.9311944352979914</c:v>
                </c:pt>
                <c:pt idx="212">
                  <c:v>0.92910433972103257</c:v>
                </c:pt>
                <c:pt idx="213">
                  <c:v>0.92863500449133107</c:v>
                </c:pt>
                <c:pt idx="214">
                  <c:v>0.92717855215606759</c:v>
                </c:pt>
                <c:pt idx="215">
                  <c:v>0.92601662456197542</c:v>
                </c:pt>
                <c:pt idx="216">
                  <c:v>0.92441045924686605</c:v>
                </c:pt>
                <c:pt idx="217">
                  <c:v>0.92286674222797926</c:v>
                </c:pt>
                <c:pt idx="218">
                  <c:v>0.92133679826968395</c:v>
                </c:pt>
                <c:pt idx="219">
                  <c:v>0.91890620098295517</c:v>
                </c:pt>
                <c:pt idx="220">
                  <c:v>0.91574404654573427</c:v>
                </c:pt>
                <c:pt idx="221">
                  <c:v>0.91495113993506627</c:v>
                </c:pt>
                <c:pt idx="222">
                  <c:v>0.91366897885600351</c:v>
                </c:pt>
                <c:pt idx="223">
                  <c:v>0.91143412925744127</c:v>
                </c:pt>
                <c:pt idx="224">
                  <c:v>0.90902205812742587</c:v>
                </c:pt>
                <c:pt idx="225">
                  <c:v>0.90718397014045771</c:v>
                </c:pt>
                <c:pt idx="226">
                  <c:v>0.90536303533473461</c:v>
                </c:pt>
                <c:pt idx="227">
                  <c:v>0.90294204843340409</c:v>
                </c:pt>
                <c:pt idx="228">
                  <c:v>0.89868429736665356</c:v>
                </c:pt>
                <c:pt idx="229">
                  <c:v>0.89987547277803992</c:v>
                </c:pt>
                <c:pt idx="230">
                  <c:v>0.89655517301071341</c:v>
                </c:pt>
                <c:pt idx="231">
                  <c:v>0.89495263192115138</c:v>
                </c:pt>
                <c:pt idx="232">
                  <c:v>0.89041876581484947</c:v>
                </c:pt>
                <c:pt idx="233">
                  <c:v>0.88781411593939941</c:v>
                </c:pt>
                <c:pt idx="234">
                  <c:v>0.88563007908217994</c:v>
                </c:pt>
                <c:pt idx="235">
                  <c:v>0.88322902786303548</c:v>
                </c:pt>
                <c:pt idx="236">
                  <c:v>0.88172675585408811</c:v>
                </c:pt>
                <c:pt idx="237">
                  <c:v>0.87991248563058555</c:v>
                </c:pt>
                <c:pt idx="238">
                  <c:v>0.87908649682514528</c:v>
                </c:pt>
                <c:pt idx="239">
                  <c:v>0.8780395610848104</c:v>
                </c:pt>
                <c:pt idx="240">
                  <c:v>0.87680521728334659</c:v>
                </c:pt>
                <c:pt idx="241">
                  <c:v>0.87362184571932666</c:v>
                </c:pt>
                <c:pt idx="242">
                  <c:v>0.87421804375338996</c:v>
                </c:pt>
                <c:pt idx="243">
                  <c:v>0.87515889162960692</c:v>
                </c:pt>
                <c:pt idx="244">
                  <c:v>0.87623302627946087</c:v>
                </c:pt>
                <c:pt idx="245">
                  <c:v>0.87673559690973646</c:v>
                </c:pt>
                <c:pt idx="246">
                  <c:v>0.87663225966919534</c:v>
                </c:pt>
                <c:pt idx="247">
                  <c:v>0.87641746235736873</c:v>
                </c:pt>
                <c:pt idx="248">
                  <c:v>0.87506792471471617</c:v>
                </c:pt>
                <c:pt idx="249">
                  <c:v>0.8767715995314429</c:v>
                </c:pt>
                <c:pt idx="250">
                  <c:v>0.87891104455837898</c:v>
                </c:pt>
                <c:pt idx="251">
                  <c:v>0.88215308144839089</c:v>
                </c:pt>
                <c:pt idx="252">
                  <c:v>0.88540215149657209</c:v>
                </c:pt>
                <c:pt idx="253">
                  <c:v>0.88596235225448705</c:v>
                </c:pt>
                <c:pt idx="254">
                  <c:v>0.88650588304567546</c:v>
                </c:pt>
                <c:pt idx="255">
                  <c:v>0.88732895769176268</c:v>
                </c:pt>
                <c:pt idx="256">
                  <c:v>0.88927048097843886</c:v>
                </c:pt>
                <c:pt idx="257">
                  <c:v>0.89585312788311922</c:v>
                </c:pt>
                <c:pt idx="258">
                  <c:v>0.89917353670005007</c:v>
                </c:pt>
                <c:pt idx="259">
                  <c:v>0.90255647956597385</c:v>
                </c:pt>
                <c:pt idx="260">
                  <c:v>0.90625993226409485</c:v>
                </c:pt>
                <c:pt idx="261">
                  <c:v>0.90540858619454534</c:v>
                </c:pt>
                <c:pt idx="262">
                  <c:v>0.90552988330001805</c:v>
                </c:pt>
                <c:pt idx="263">
                  <c:v>0.90765967139326398</c:v>
                </c:pt>
                <c:pt idx="264">
                  <c:v>0.91182251795019775</c:v>
                </c:pt>
                <c:pt idx="265">
                  <c:v>0.91473246344999526</c:v>
                </c:pt>
                <c:pt idx="266">
                  <c:v>0.91769030966328002</c:v>
                </c:pt>
                <c:pt idx="267">
                  <c:v>0.91878081729145555</c:v>
                </c:pt>
                <c:pt idx="268">
                  <c:v>0.91977661016720513</c:v>
                </c:pt>
                <c:pt idx="269">
                  <c:v>0.92038726331007015</c:v>
                </c:pt>
                <c:pt idx="270">
                  <c:v>0.92128542693961024</c:v>
                </c:pt>
                <c:pt idx="271">
                  <c:v>0.92580482559311783</c:v>
                </c:pt>
                <c:pt idx="272">
                  <c:v>0.92885486768372794</c:v>
                </c:pt>
                <c:pt idx="273">
                  <c:v>0.92927612864361964</c:v>
                </c:pt>
                <c:pt idx="274">
                  <c:v>0.93081344829891055</c:v>
                </c:pt>
                <c:pt idx="275">
                  <c:v>0.93096301339688003</c:v>
                </c:pt>
                <c:pt idx="276">
                  <c:v>0.93172562165407513</c:v>
                </c:pt>
                <c:pt idx="277">
                  <c:v>0.93259497677642056</c:v>
                </c:pt>
                <c:pt idx="278">
                  <c:v>0.93595440912616379</c:v>
                </c:pt>
                <c:pt idx="279">
                  <c:v>0.93794569208663725</c:v>
                </c:pt>
                <c:pt idx="280">
                  <c:v>0.93996513075965127</c:v>
                </c:pt>
                <c:pt idx="281">
                  <c:v>0.94076467777895745</c:v>
                </c:pt>
                <c:pt idx="282">
                  <c:v>0.94152318188146844</c:v>
                </c:pt>
                <c:pt idx="283">
                  <c:v>0.94186605010450863</c:v>
                </c:pt>
                <c:pt idx="284">
                  <c:v>0.9439208106909539</c:v>
                </c:pt>
                <c:pt idx="285">
                  <c:v>0.9464270364272348</c:v>
                </c:pt>
                <c:pt idx="286">
                  <c:v>0.94816936208445646</c:v>
                </c:pt>
                <c:pt idx="287">
                  <c:v>0.95080202958546678</c:v>
                </c:pt>
                <c:pt idx="288">
                  <c:v>0.95164008773521114</c:v>
                </c:pt>
                <c:pt idx="289">
                  <c:v>0.95177216608330528</c:v>
                </c:pt>
                <c:pt idx="290">
                  <c:v>0.9522975295876499</c:v>
                </c:pt>
                <c:pt idx="291">
                  <c:v>0.95458942284281667</c:v>
                </c:pt>
                <c:pt idx="292">
                  <c:v>0.95476264023712976</c:v>
                </c:pt>
                <c:pt idx="293">
                  <c:v>0.95518923674948786</c:v>
                </c:pt>
                <c:pt idx="294">
                  <c:v>0.95518570978910922</c:v>
                </c:pt>
                <c:pt idx="295">
                  <c:v>0.95571322346806076</c:v>
                </c:pt>
                <c:pt idx="296">
                  <c:v>0.95532915873296298</c:v>
                </c:pt>
                <c:pt idx="297">
                  <c:v>0.95421119173083391</c:v>
                </c:pt>
                <c:pt idx="298">
                  <c:v>0.95398013601448217</c:v>
                </c:pt>
                <c:pt idx="299">
                  <c:v>0.9544460629523539</c:v>
                </c:pt>
                <c:pt idx="300">
                  <c:v>0.95425083421502399</c:v>
                </c:pt>
                <c:pt idx="301">
                  <c:v>0.95399257588267039</c:v>
                </c:pt>
                <c:pt idx="302">
                  <c:v>0.95396046516914501</c:v>
                </c:pt>
                <c:pt idx="303">
                  <c:v>0.95388538503464926</c:v>
                </c:pt>
                <c:pt idx="304">
                  <c:v>0.95331688960771666</c:v>
                </c:pt>
                <c:pt idx="305">
                  <c:v>0.95263006257506255</c:v>
                </c:pt>
                <c:pt idx="306">
                  <c:v>0.95334732159310975</c:v>
                </c:pt>
                <c:pt idx="307">
                  <c:v>0.95317732232408392</c:v>
                </c:pt>
                <c:pt idx="308">
                  <c:v>0.952664076480356</c:v>
                </c:pt>
                <c:pt idx="309">
                  <c:v>0.95291290594821643</c:v>
                </c:pt>
                <c:pt idx="310">
                  <c:v>0.95230128215440546</c:v>
                </c:pt>
                <c:pt idx="311">
                  <c:v>0.95033619513760736</c:v>
                </c:pt>
                <c:pt idx="312">
                  <c:v>0.94974349443570383</c:v>
                </c:pt>
                <c:pt idx="313">
                  <c:v>0.94965632606324624</c:v>
                </c:pt>
                <c:pt idx="314">
                  <c:v>0.94912646400674183</c:v>
                </c:pt>
                <c:pt idx="315">
                  <c:v>0.94879115906606803</c:v>
                </c:pt>
                <c:pt idx="316">
                  <c:v>0.94876806519386259</c:v>
                </c:pt>
                <c:pt idx="317">
                  <c:v>0.94861763088726514</c:v>
                </c:pt>
                <c:pt idx="318">
                  <c:v>0.94755350177572262</c:v>
                </c:pt>
                <c:pt idx="319">
                  <c:v>0.9472650371473379</c:v>
                </c:pt>
                <c:pt idx="320">
                  <c:v>0.94708122710564779</c:v>
                </c:pt>
                <c:pt idx="321">
                  <c:v>0.94675673712500907</c:v>
                </c:pt>
                <c:pt idx="322">
                  <c:v>0.94590540063536888</c:v>
                </c:pt>
                <c:pt idx="323">
                  <c:v>0.94581121203733987</c:v>
                </c:pt>
                <c:pt idx="324">
                  <c:v>0.94496893356901335</c:v>
                </c:pt>
                <c:pt idx="325">
                  <c:v>0.94381631533578869</c:v>
                </c:pt>
                <c:pt idx="326">
                  <c:v>0.94346383751134477</c:v>
                </c:pt>
                <c:pt idx="327">
                  <c:v>0.94296010392465468</c:v>
                </c:pt>
                <c:pt idx="328">
                  <c:v>0.94241898238320654</c:v>
                </c:pt>
                <c:pt idx="329">
                  <c:v>0.9427471898935641</c:v>
                </c:pt>
                <c:pt idx="330">
                  <c:v>0.94241191781374378</c:v>
                </c:pt>
                <c:pt idx="331">
                  <c:v>0.94108034835570908</c:v>
                </c:pt>
                <c:pt idx="332">
                  <c:v>0.94004825798558445</c:v>
                </c:pt>
                <c:pt idx="333">
                  <c:v>0.93908494796775044</c:v>
                </c:pt>
                <c:pt idx="334">
                  <c:v>0.93891078962674368</c:v>
                </c:pt>
                <c:pt idx="335">
                  <c:v>0.93926160687414395</c:v>
                </c:pt>
                <c:pt idx="336">
                  <c:v>0.93859928567490247</c:v>
                </c:pt>
                <c:pt idx="337">
                  <c:v>0.9386167437792613</c:v>
                </c:pt>
                <c:pt idx="338">
                  <c:v>0.9373217722283389</c:v>
                </c:pt>
                <c:pt idx="339">
                  <c:v>0.93622444318576314</c:v>
                </c:pt>
                <c:pt idx="340">
                  <c:v>0.93514714856950276</c:v>
                </c:pt>
                <c:pt idx="341">
                  <c:v>0.93554438312741117</c:v>
                </c:pt>
                <c:pt idx="342">
                  <c:v>0.93407766168432249</c:v>
                </c:pt>
                <c:pt idx="343">
                  <c:v>0.93258735022340322</c:v>
                </c:pt>
                <c:pt idx="344">
                  <c:v>0.93215103456150583</c:v>
                </c:pt>
                <c:pt idx="345">
                  <c:v>0.93020315972991918</c:v>
                </c:pt>
                <c:pt idx="346">
                  <c:v>0.92889889064218434</c:v>
                </c:pt>
                <c:pt idx="347">
                  <c:v>0.92789703406873336</c:v>
                </c:pt>
                <c:pt idx="348">
                  <c:v>0.92634305397731487</c:v>
                </c:pt>
                <c:pt idx="349">
                  <c:v>0.92461177026847319</c:v>
                </c:pt>
                <c:pt idx="350">
                  <c:v>0.92219571248275312</c:v>
                </c:pt>
                <c:pt idx="351">
                  <c:v>0.92026019309374862</c:v>
                </c:pt>
                <c:pt idx="352">
                  <c:v>0.91786212654650767</c:v>
                </c:pt>
                <c:pt idx="353">
                  <c:v>0.91717129918345697</c:v>
                </c:pt>
                <c:pt idx="354">
                  <c:v>0.91497401161424008</c:v>
                </c:pt>
                <c:pt idx="355">
                  <c:v>0.91392290197007753</c:v>
                </c:pt>
                <c:pt idx="356">
                  <c:v>0.91085735625745101</c:v>
                </c:pt>
                <c:pt idx="357">
                  <c:v>0.90700841718155756</c:v>
                </c:pt>
                <c:pt idx="358">
                  <c:v>0.90220084949047585</c:v>
                </c:pt>
                <c:pt idx="359">
                  <c:v>0.89854659447135932</c:v>
                </c:pt>
                <c:pt idx="360">
                  <c:v>0.89533963915443648</c:v>
                </c:pt>
                <c:pt idx="361">
                  <c:v>0.88974020010297372</c:v>
                </c:pt>
                <c:pt idx="362">
                  <c:v>0.88235861217923994</c:v>
                </c:pt>
                <c:pt idx="363">
                  <c:v>0.87621654749744637</c:v>
                </c:pt>
                <c:pt idx="364">
                  <c:v>0.8655838369958454</c:v>
                </c:pt>
                <c:pt idx="365">
                  <c:v>0.85390149272665761</c:v>
                </c:pt>
                <c:pt idx="366">
                  <c:v>0.84614680434805356</c:v>
                </c:pt>
                <c:pt idx="367">
                  <c:v>0.83728886314504702</c:v>
                </c:pt>
                <c:pt idx="368">
                  <c:v>0.82574510786480837</c:v>
                </c:pt>
                <c:pt idx="369">
                  <c:v>0.81318187379981466</c:v>
                </c:pt>
                <c:pt idx="370">
                  <c:v>0.78841553982369172</c:v>
                </c:pt>
                <c:pt idx="371">
                  <c:v>0.77350840613619642</c:v>
                </c:pt>
                <c:pt idx="372">
                  <c:v>0.75431312027241004</c:v>
                </c:pt>
                <c:pt idx="373">
                  <c:v>0.73415155224212747</c:v>
                </c:pt>
                <c:pt idx="374">
                  <c:v>0.72362644453826186</c:v>
                </c:pt>
                <c:pt idx="375">
                  <c:v>0.70863592299057787</c:v>
                </c:pt>
                <c:pt idx="376">
                  <c:v>0.69243244137748428</c:v>
                </c:pt>
                <c:pt idx="377">
                  <c:v>0.68015061056699255</c:v>
                </c:pt>
                <c:pt idx="378">
                  <c:v>0.66837952572160952</c:v>
                </c:pt>
                <c:pt idx="379">
                  <c:v>0.66111911861676986</c:v>
                </c:pt>
                <c:pt idx="380">
                  <c:v>0.65251367144896311</c:v>
                </c:pt>
                <c:pt idx="381">
                  <c:v>0.64931388241727572</c:v>
                </c:pt>
                <c:pt idx="382">
                  <c:v>0.64102267101342325</c:v>
                </c:pt>
                <c:pt idx="383">
                  <c:v>0.6340527569111406</c:v>
                </c:pt>
                <c:pt idx="384">
                  <c:v>0.62802709491380948</c:v>
                </c:pt>
                <c:pt idx="385">
                  <c:v>0.62321563743148423</c:v>
                </c:pt>
                <c:pt idx="386">
                  <c:v>0.61864031176664824</c:v>
                </c:pt>
                <c:pt idx="387">
                  <c:v>0.61456494931915373</c:v>
                </c:pt>
                <c:pt idx="388">
                  <c:v>0.61241100976111684</c:v>
                </c:pt>
                <c:pt idx="389">
                  <c:v>0.60783378512850428</c:v>
                </c:pt>
                <c:pt idx="390">
                  <c:v>0.60316667710489746</c:v>
                </c:pt>
                <c:pt idx="391">
                  <c:v>0.60242000564734821</c:v>
                </c:pt>
                <c:pt idx="392">
                  <c:v>0.60383985324224765</c:v>
                </c:pt>
                <c:pt idx="393">
                  <c:v>0.59944676677863828</c:v>
                </c:pt>
                <c:pt idx="394">
                  <c:v>0.59530053058525645</c:v>
                </c:pt>
                <c:pt idx="395">
                  <c:v>0.5935552352289436</c:v>
                </c:pt>
                <c:pt idx="396">
                  <c:v>0.58922148097675375</c:v>
                </c:pt>
                <c:pt idx="397">
                  <c:v>0.58866191186694894</c:v>
                </c:pt>
                <c:pt idx="398">
                  <c:v>0.58745452605832726</c:v>
                </c:pt>
                <c:pt idx="399">
                  <c:v>0.5849584770431252</c:v>
                </c:pt>
                <c:pt idx="400">
                  <c:v>0.58593053241951432</c:v>
                </c:pt>
                <c:pt idx="401">
                  <c:v>0.58211856025862041</c:v>
                </c:pt>
                <c:pt idx="402">
                  <c:v>0.57991741184159706</c:v>
                </c:pt>
                <c:pt idx="403">
                  <c:v>0.57906491172428376</c:v>
                </c:pt>
                <c:pt idx="404">
                  <c:v>0.5865984831540636</c:v>
                </c:pt>
                <c:pt idx="405">
                  <c:v>0.59227154602120669</c:v>
                </c:pt>
                <c:pt idx="406">
                  <c:v>0.59175960091085289</c:v>
                </c:pt>
                <c:pt idx="407">
                  <c:v>0.59355441831040012</c:v>
                </c:pt>
                <c:pt idx="408">
                  <c:v>0.62298401505586387</c:v>
                </c:pt>
                <c:pt idx="409">
                  <c:v>0.62312157611700258</c:v>
                </c:pt>
                <c:pt idx="410">
                  <c:v>0.62408649001782723</c:v>
                </c:pt>
                <c:pt idx="411">
                  <c:v>0.6399902936845886</c:v>
                </c:pt>
                <c:pt idx="412">
                  <c:v>0.64559166706353799</c:v>
                </c:pt>
                <c:pt idx="413">
                  <c:v>0.64986706957614837</c:v>
                </c:pt>
                <c:pt idx="414">
                  <c:v>0.65466607885360373</c:v>
                </c:pt>
                <c:pt idx="415">
                  <c:v>0.65801761152366844</c:v>
                </c:pt>
                <c:pt idx="416">
                  <c:v>0.66028823079700139</c:v>
                </c:pt>
                <c:pt idx="417">
                  <c:v>0.66122736550997563</c:v>
                </c:pt>
                <c:pt idx="418">
                  <c:v>0.6845803618827947</c:v>
                </c:pt>
                <c:pt idx="419">
                  <c:v>0.68847185125705845</c:v>
                </c:pt>
                <c:pt idx="420">
                  <c:v>0.68977221582431358</c:v>
                </c:pt>
                <c:pt idx="421">
                  <c:v>0.69316602118546256</c:v>
                </c:pt>
                <c:pt idx="422">
                  <c:v>0.69380051021774136</c:v>
                </c:pt>
                <c:pt idx="423">
                  <c:v>0.69767601576539628</c:v>
                </c:pt>
                <c:pt idx="424">
                  <c:v>0.6978379184184994</c:v>
                </c:pt>
                <c:pt idx="425">
                  <c:v>0.69641509789274791</c:v>
                </c:pt>
                <c:pt idx="426">
                  <c:v>0.71079398248006997</c:v>
                </c:pt>
                <c:pt idx="427">
                  <c:v>0.71359535762214821</c:v>
                </c:pt>
                <c:pt idx="428">
                  <c:v>0.71466485207451358</c:v>
                </c:pt>
                <c:pt idx="429">
                  <c:v>0.71594335268063203</c:v>
                </c:pt>
                <c:pt idx="430">
                  <c:v>0.71505108031939879</c:v>
                </c:pt>
                <c:pt idx="431">
                  <c:v>0.71385343603216689</c:v>
                </c:pt>
                <c:pt idx="432">
                  <c:v>0.72367428775554143</c:v>
                </c:pt>
                <c:pt idx="433">
                  <c:v>0.72297007794700174</c:v>
                </c:pt>
                <c:pt idx="434">
                  <c:v>0.72364253380270516</c:v>
                </c:pt>
                <c:pt idx="435">
                  <c:v>0.72491017415107672</c:v>
                </c:pt>
                <c:pt idx="436">
                  <c:v>0.72230832973471359</c:v>
                </c:pt>
                <c:pt idx="437">
                  <c:v>0.72115520997793381</c:v>
                </c:pt>
                <c:pt idx="438">
                  <c:v>0.71965726434041144</c:v>
                </c:pt>
                <c:pt idx="439">
                  <c:v>0.72870736730462848</c:v>
                </c:pt>
                <c:pt idx="440">
                  <c:v>0.72656783099031441</c:v>
                </c:pt>
                <c:pt idx="441">
                  <c:v>0.7269518891636827</c:v>
                </c:pt>
                <c:pt idx="442">
                  <c:v>0.72993553276871259</c:v>
                </c:pt>
                <c:pt idx="443">
                  <c:v>0.72761076211400244</c:v>
                </c:pt>
                <c:pt idx="444">
                  <c:v>0.72691636960198092</c:v>
                </c:pt>
                <c:pt idx="445">
                  <c:v>0.72991041976762572</c:v>
                </c:pt>
                <c:pt idx="446">
                  <c:v>0.73064482673684483</c:v>
                </c:pt>
                <c:pt idx="447">
                  <c:v>0.73766720526656404</c:v>
                </c:pt>
                <c:pt idx="448">
                  <c:v>0.74100728612570965</c:v>
                </c:pt>
                <c:pt idx="449">
                  <c:v>0.74783142549497605</c:v>
                </c:pt>
                <c:pt idx="450">
                  <c:v>0.74873761518013804</c:v>
                </c:pt>
                <c:pt idx="451">
                  <c:v>0.75248498729976954</c:v>
                </c:pt>
                <c:pt idx="452">
                  <c:v>0.75491127499081689</c:v>
                </c:pt>
                <c:pt idx="453">
                  <c:v>0.75725037724994348</c:v>
                </c:pt>
                <c:pt idx="454">
                  <c:v>0.77513176956508334</c:v>
                </c:pt>
                <c:pt idx="455">
                  <c:v>0.79861511888034875</c:v>
                </c:pt>
                <c:pt idx="456">
                  <c:v>0.80091918548769758</c:v>
                </c:pt>
                <c:pt idx="457">
                  <c:v>0.80104321682061008</c:v>
                </c:pt>
                <c:pt idx="458">
                  <c:v>0.80169179268244828</c:v>
                </c:pt>
                <c:pt idx="459">
                  <c:v>0.80327098646402184</c:v>
                </c:pt>
                <c:pt idx="460">
                  <c:v>0.80713998735018122</c:v>
                </c:pt>
                <c:pt idx="461">
                  <c:v>0.83261979733267866</c:v>
                </c:pt>
                <c:pt idx="462">
                  <c:v>0.83518722884378549</c:v>
                </c:pt>
                <c:pt idx="463">
                  <c:v>0.84307016142391</c:v>
                </c:pt>
                <c:pt idx="464">
                  <c:v>0.84320952706330221</c:v>
                </c:pt>
                <c:pt idx="465">
                  <c:v>0.84585809940717271</c:v>
                </c:pt>
                <c:pt idx="466">
                  <c:v>0.84643577500602774</c:v>
                </c:pt>
                <c:pt idx="467">
                  <c:v>0.85272163256489841</c:v>
                </c:pt>
                <c:pt idx="468">
                  <c:v>0.85528488852188278</c:v>
                </c:pt>
                <c:pt idx="469">
                  <c:v>0.86081062734127156</c:v>
                </c:pt>
                <c:pt idx="470">
                  <c:v>0.8643670768048044</c:v>
                </c:pt>
                <c:pt idx="471">
                  <c:v>0.86542770378626754</c:v>
                </c:pt>
                <c:pt idx="472">
                  <c:v>0.86508839339794064</c:v>
                </c:pt>
                <c:pt idx="473">
                  <c:v>0.8638334287317303</c:v>
                </c:pt>
                <c:pt idx="474">
                  <c:v>0.87062902306180323</c:v>
                </c:pt>
                <c:pt idx="475">
                  <c:v>0.87498776126779276</c:v>
                </c:pt>
                <c:pt idx="476">
                  <c:v>0.8789450396138887</c:v>
                </c:pt>
                <c:pt idx="477">
                  <c:v>0.88209120527185303</c:v>
                </c:pt>
                <c:pt idx="478">
                  <c:v>0.87957441059617258</c:v>
                </c:pt>
                <c:pt idx="479">
                  <c:v>0.87922188224589826</c:v>
                </c:pt>
                <c:pt idx="480">
                  <c:v>0.87874693819268246</c:v>
                </c:pt>
                <c:pt idx="481">
                  <c:v>0.87739635391324511</c:v>
                </c:pt>
                <c:pt idx="482">
                  <c:v>0.87758006730787508</c:v>
                </c:pt>
                <c:pt idx="483">
                  <c:v>0.88022719358546186</c:v>
                </c:pt>
                <c:pt idx="484">
                  <c:v>0.88701840715890912</c:v>
                </c:pt>
                <c:pt idx="485">
                  <c:v>0.88621763701469525</c:v>
                </c:pt>
                <c:pt idx="486">
                  <c:v>0.88635362617766178</c:v>
                </c:pt>
                <c:pt idx="487">
                  <c:v>0.88646208034908969</c:v>
                </c:pt>
                <c:pt idx="488">
                  <c:v>0.88732804735704152</c:v>
                </c:pt>
                <c:pt idx="489">
                  <c:v>0.88945296660215289</c:v>
                </c:pt>
                <c:pt idx="490">
                  <c:v>0.8910248997926562</c:v>
                </c:pt>
                <c:pt idx="491">
                  <c:v>0.89132572439686786</c:v>
                </c:pt>
                <c:pt idx="492">
                  <c:v>0.89122185170775747</c:v>
                </c:pt>
                <c:pt idx="493">
                  <c:v>0.89079682497916945</c:v>
                </c:pt>
                <c:pt idx="494">
                  <c:v>0.90080901594782303</c:v>
                </c:pt>
                <c:pt idx="495">
                  <c:v>0.90261689476464158</c:v>
                </c:pt>
                <c:pt idx="496">
                  <c:v>0.90533222925477308</c:v>
                </c:pt>
                <c:pt idx="497">
                  <c:v>0.90654486379664101</c:v>
                </c:pt>
                <c:pt idx="498">
                  <c:v>0.90800388785513064</c:v>
                </c:pt>
                <c:pt idx="499">
                  <c:v>0.90781792326012634</c:v>
                </c:pt>
                <c:pt idx="500">
                  <c:v>0.90848501757328826</c:v>
                </c:pt>
                <c:pt idx="501">
                  <c:v>0.90860952469513689</c:v>
                </c:pt>
                <c:pt idx="502">
                  <c:v>0.91093009252220281</c:v>
                </c:pt>
                <c:pt idx="503">
                  <c:v>0.91329870103159927</c:v>
                </c:pt>
                <c:pt idx="504">
                  <c:v>0.91522278286154113</c:v>
                </c:pt>
                <c:pt idx="505">
                  <c:v>0.91867600226362334</c:v>
                </c:pt>
                <c:pt idx="506">
                  <c:v>0.91889261916528908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D0-4A59-9440-49ED12ADE067}"/>
            </c:ext>
          </c:extLst>
        </c:ser>
        <c:ser>
          <c:idx val="1"/>
          <c:order val="1"/>
          <c:tx>
            <c:v>Deceduti/totale positivi (letalità)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'Sicilia foglio di lavoro'!$A$2:$A$816</c:f>
              <c:numCache>
                <c:formatCode>d/m;@</c:formatCode>
                <c:ptCount val="509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  <c:pt idx="486">
                  <c:v>44683</c:v>
                </c:pt>
                <c:pt idx="487">
                  <c:v>44684</c:v>
                </c:pt>
                <c:pt idx="488">
                  <c:v>44685</c:v>
                </c:pt>
                <c:pt idx="489">
                  <c:v>44686</c:v>
                </c:pt>
                <c:pt idx="490">
                  <c:v>44687</c:v>
                </c:pt>
                <c:pt idx="491">
                  <c:v>44688</c:v>
                </c:pt>
                <c:pt idx="492">
                  <c:v>44689</c:v>
                </c:pt>
                <c:pt idx="493">
                  <c:v>44690</c:v>
                </c:pt>
                <c:pt idx="494">
                  <c:v>44691</c:v>
                </c:pt>
                <c:pt idx="495">
                  <c:v>44692</c:v>
                </c:pt>
                <c:pt idx="496">
                  <c:v>44693</c:v>
                </c:pt>
                <c:pt idx="497">
                  <c:v>44694</c:v>
                </c:pt>
                <c:pt idx="498">
                  <c:v>44695</c:v>
                </c:pt>
                <c:pt idx="499">
                  <c:v>44696</c:v>
                </c:pt>
                <c:pt idx="500">
                  <c:v>44697</c:v>
                </c:pt>
                <c:pt idx="501">
                  <c:v>44698</c:v>
                </c:pt>
                <c:pt idx="502">
                  <c:v>44699</c:v>
                </c:pt>
                <c:pt idx="503">
                  <c:v>44700</c:v>
                </c:pt>
                <c:pt idx="504">
                  <c:v>44701</c:v>
                </c:pt>
                <c:pt idx="505">
                  <c:v>44702</c:v>
                </c:pt>
                <c:pt idx="506">
                  <c:v>44703</c:v>
                </c:pt>
              </c:numCache>
            </c:numRef>
          </c:cat>
          <c:val>
            <c:numRef>
              <c:f>'Sicilia foglio di lavoro'!$BG$2:$BG$816</c:f>
              <c:numCache>
                <c:formatCode>0.0%</c:formatCode>
                <c:ptCount val="509"/>
                <c:pt idx="0">
                  <c:v>2.5747631006901209E-2</c:v>
                </c:pt>
                <c:pt idx="1">
                  <c:v>2.5842931937172776E-2</c:v>
                </c:pt>
                <c:pt idx="2">
                  <c:v>2.5831978207505154E-2</c:v>
                </c:pt>
                <c:pt idx="3">
                  <c:v>2.5812248565418937E-2</c:v>
                </c:pt>
                <c:pt idx="4">
                  <c:v>2.5765218964165847E-2</c:v>
                </c:pt>
                <c:pt idx="5">
                  <c:v>2.562101061201905E-2</c:v>
                </c:pt>
                <c:pt idx="6">
                  <c:v>2.5613546243703784E-2</c:v>
                </c:pt>
                <c:pt idx="7">
                  <c:v>2.5496970799077361E-2</c:v>
                </c:pt>
                <c:pt idx="8">
                  <c:v>2.5347529203739585E-2</c:v>
                </c:pt>
                <c:pt idx="9">
                  <c:v>2.5246402295127483E-2</c:v>
                </c:pt>
                <c:pt idx="10">
                  <c:v>2.5218438189744806E-2</c:v>
                </c:pt>
                <c:pt idx="11">
                  <c:v>2.5144547532607236E-2</c:v>
                </c:pt>
                <c:pt idx="12">
                  <c:v>2.5025545259152251E-2</c:v>
                </c:pt>
                <c:pt idx="13">
                  <c:v>2.4932620395004809E-2</c:v>
                </c:pt>
                <c:pt idx="14">
                  <c:v>2.4851707915729188E-2</c:v>
                </c:pt>
                <c:pt idx="15">
                  <c:v>2.4763182161119959E-2</c:v>
                </c:pt>
                <c:pt idx="16">
                  <c:v>2.4757928915173654E-2</c:v>
                </c:pt>
                <c:pt idx="17">
                  <c:v>2.4810051882269049E-2</c:v>
                </c:pt>
                <c:pt idx="18">
                  <c:v>2.4780020703933748E-2</c:v>
                </c:pt>
                <c:pt idx="19">
                  <c:v>2.4781434302427796E-2</c:v>
                </c:pt>
                <c:pt idx="20">
                  <c:v>2.4761799246620874E-2</c:v>
                </c:pt>
                <c:pt idx="21">
                  <c:v>2.4749645706590249E-2</c:v>
                </c:pt>
                <c:pt idx="22">
                  <c:v>2.4783320530428237E-2</c:v>
                </c:pt>
                <c:pt idx="23">
                  <c:v>2.4862815216721131E-2</c:v>
                </c:pt>
                <c:pt idx="24">
                  <c:v>2.4954645314880165E-2</c:v>
                </c:pt>
                <c:pt idx="25">
                  <c:v>2.5044260563647832E-2</c:v>
                </c:pt>
                <c:pt idx="26">
                  <c:v>2.5142719244662638E-2</c:v>
                </c:pt>
                <c:pt idx="27">
                  <c:v>2.5232602528499893E-2</c:v>
                </c:pt>
                <c:pt idx="28">
                  <c:v>2.5330568376925992E-2</c:v>
                </c:pt>
                <c:pt idx="29">
                  <c:v>2.5430802071099885E-2</c:v>
                </c:pt>
                <c:pt idx="30">
                  <c:v>2.5554175881501509E-2</c:v>
                </c:pt>
                <c:pt idx="31">
                  <c:v>2.5630347266364189E-2</c:v>
                </c:pt>
                <c:pt idx="32">
                  <c:v>2.5715798713121948E-2</c:v>
                </c:pt>
                <c:pt idx="33">
                  <c:v>2.5796639733600503E-2</c:v>
                </c:pt>
                <c:pt idx="34">
                  <c:v>2.5822773923513561E-2</c:v>
                </c:pt>
                <c:pt idx="35">
                  <c:v>2.5930471515013129E-2</c:v>
                </c:pt>
                <c:pt idx="36">
                  <c:v>2.5939849624060152E-2</c:v>
                </c:pt>
                <c:pt idx="37">
                  <c:v>2.6011274849174166E-2</c:v>
                </c:pt>
                <c:pt idx="38">
                  <c:v>2.60786301678495E-2</c:v>
                </c:pt>
                <c:pt idx="39">
                  <c:v>2.6110830951980725E-2</c:v>
                </c:pt>
                <c:pt idx="40">
                  <c:v>2.6186476709578941E-2</c:v>
                </c:pt>
                <c:pt idx="41">
                  <c:v>2.6228758033987144E-2</c:v>
                </c:pt>
                <c:pt idx="42">
                  <c:v>2.6284877212863284E-2</c:v>
                </c:pt>
                <c:pt idx="43">
                  <c:v>2.6324303858465563E-2</c:v>
                </c:pt>
                <c:pt idx="44">
                  <c:v>2.6402459106378309E-2</c:v>
                </c:pt>
                <c:pt idx="45">
                  <c:v>2.6486212656425423E-2</c:v>
                </c:pt>
                <c:pt idx="46">
                  <c:v>2.6523336582572717E-2</c:v>
                </c:pt>
                <c:pt idx="47">
                  <c:v>2.6599177905357204E-2</c:v>
                </c:pt>
                <c:pt idx="48">
                  <c:v>2.6688788812514814E-2</c:v>
                </c:pt>
                <c:pt idx="49">
                  <c:v>2.675804328010533E-2</c:v>
                </c:pt>
                <c:pt idx="50">
                  <c:v>2.6793826853054602E-2</c:v>
                </c:pt>
                <c:pt idx="51">
                  <c:v>2.684072756560843E-2</c:v>
                </c:pt>
                <c:pt idx="52">
                  <c:v>2.689388361601585E-2</c:v>
                </c:pt>
                <c:pt idx="53">
                  <c:v>2.6952900823468174E-2</c:v>
                </c:pt>
                <c:pt idx="54">
                  <c:v>2.6995398813798241E-2</c:v>
                </c:pt>
                <c:pt idx="55">
                  <c:v>2.6985146580667377E-2</c:v>
                </c:pt>
                <c:pt idx="56">
                  <c:v>2.7020786742926503E-2</c:v>
                </c:pt>
                <c:pt idx="57">
                  <c:v>2.7066828835344007E-2</c:v>
                </c:pt>
                <c:pt idx="58">
                  <c:v>2.7124110174491012E-2</c:v>
                </c:pt>
                <c:pt idx="59">
                  <c:v>2.7157008808384956E-2</c:v>
                </c:pt>
                <c:pt idx="60">
                  <c:v>2.7148084009322795E-2</c:v>
                </c:pt>
                <c:pt idx="61">
                  <c:v>2.7163441264815982E-2</c:v>
                </c:pt>
                <c:pt idx="62">
                  <c:v>2.7155609853847098E-2</c:v>
                </c:pt>
                <c:pt idx="63">
                  <c:v>2.7142120860713825E-2</c:v>
                </c:pt>
                <c:pt idx="64">
                  <c:v>2.7103175621903321E-2</c:v>
                </c:pt>
                <c:pt idx="65">
                  <c:v>2.7080082870808504E-2</c:v>
                </c:pt>
                <c:pt idx="66">
                  <c:v>2.7112292307986462E-2</c:v>
                </c:pt>
                <c:pt idx="67">
                  <c:v>2.7124153957510572E-2</c:v>
                </c:pt>
                <c:pt idx="68">
                  <c:v>2.709980846181563E-2</c:v>
                </c:pt>
                <c:pt idx="69">
                  <c:v>2.7098479841374753E-2</c:v>
                </c:pt>
                <c:pt idx="70">
                  <c:v>2.7064634207491351E-2</c:v>
                </c:pt>
                <c:pt idx="71">
                  <c:v>2.7035968887723635E-2</c:v>
                </c:pt>
                <c:pt idx="72">
                  <c:v>2.7013749401456403E-2</c:v>
                </c:pt>
                <c:pt idx="73">
                  <c:v>2.7012954813115973E-2</c:v>
                </c:pt>
                <c:pt idx="74">
                  <c:v>2.6993478583073958E-2</c:v>
                </c:pt>
                <c:pt idx="75">
                  <c:v>2.6937496158810154E-2</c:v>
                </c:pt>
                <c:pt idx="76">
                  <c:v>2.6893130844836972E-2</c:v>
                </c:pt>
                <c:pt idx="77">
                  <c:v>2.6843840883924115E-2</c:v>
                </c:pt>
                <c:pt idx="78">
                  <c:v>2.6777279883735013E-2</c:v>
                </c:pt>
                <c:pt idx="79">
                  <c:v>2.6712655044953237E-2</c:v>
                </c:pt>
                <c:pt idx="80">
                  <c:v>2.673192997207291E-2</c:v>
                </c:pt>
                <c:pt idx="81">
                  <c:v>2.6731477495575643E-2</c:v>
                </c:pt>
                <c:pt idx="82">
                  <c:v>2.6740705030918754E-2</c:v>
                </c:pt>
                <c:pt idx="83">
                  <c:v>2.671742167704658E-2</c:v>
                </c:pt>
                <c:pt idx="84">
                  <c:v>2.6706633374163763E-2</c:v>
                </c:pt>
                <c:pt idx="85">
                  <c:v>2.6702128906021159E-2</c:v>
                </c:pt>
                <c:pt idx="86">
                  <c:v>2.6699524034232251E-2</c:v>
                </c:pt>
                <c:pt idx="87">
                  <c:v>2.6714989852131051E-2</c:v>
                </c:pt>
                <c:pt idx="88">
                  <c:v>2.6714989852131051E-2</c:v>
                </c:pt>
                <c:pt idx="89">
                  <c:v>2.6578912607754288E-2</c:v>
                </c:pt>
                <c:pt idx="90">
                  <c:v>2.6492973404406945E-2</c:v>
                </c:pt>
                <c:pt idx="91">
                  <c:v>2.6394605581253148E-2</c:v>
                </c:pt>
                <c:pt idx="92">
                  <c:v>2.6322752067371835E-2</c:v>
                </c:pt>
                <c:pt idx="93">
                  <c:v>2.6290748701415009E-2</c:v>
                </c:pt>
                <c:pt idx="94">
                  <c:v>2.6269039066633252E-2</c:v>
                </c:pt>
                <c:pt idx="95">
                  <c:v>2.6227072105041365E-2</c:v>
                </c:pt>
                <c:pt idx="96">
                  <c:v>2.6170965998698621E-2</c:v>
                </c:pt>
                <c:pt idx="97">
                  <c:v>2.6046771393997799E-2</c:v>
                </c:pt>
                <c:pt idx="98">
                  <c:v>2.7235008526214036E-2</c:v>
                </c:pt>
                <c:pt idx="99">
                  <c:v>2.7129963801539647E-2</c:v>
                </c:pt>
                <c:pt idx="100">
                  <c:v>2.7015287928917296E-2</c:v>
                </c:pt>
                <c:pt idx="101">
                  <c:v>2.6962051631955735E-2</c:v>
                </c:pt>
                <c:pt idx="102">
                  <c:v>2.6817510755049449E-2</c:v>
                </c:pt>
                <c:pt idx="103">
                  <c:v>2.6773670370506448E-2</c:v>
                </c:pt>
                <c:pt idx="104">
                  <c:v>2.6602699337927728E-2</c:v>
                </c:pt>
                <c:pt idx="105">
                  <c:v>2.652281179044496E-2</c:v>
                </c:pt>
                <c:pt idx="106">
                  <c:v>2.6468835412342535E-2</c:v>
                </c:pt>
                <c:pt idx="107">
                  <c:v>2.64015261943852E-2</c:v>
                </c:pt>
                <c:pt idx="108">
                  <c:v>2.630160392998444E-2</c:v>
                </c:pt>
                <c:pt idx="109">
                  <c:v>2.6330957075686334E-2</c:v>
                </c:pt>
                <c:pt idx="110">
                  <c:v>2.621083193522137E-2</c:v>
                </c:pt>
                <c:pt idx="111">
                  <c:v>2.6140954661080355E-2</c:v>
                </c:pt>
                <c:pt idx="112">
                  <c:v>2.613941018766756E-2</c:v>
                </c:pt>
                <c:pt idx="113">
                  <c:v>2.6101770239241536E-2</c:v>
                </c:pt>
                <c:pt idx="114">
                  <c:v>2.5995205721696075E-2</c:v>
                </c:pt>
                <c:pt idx="115">
                  <c:v>2.5922939724889443E-2</c:v>
                </c:pt>
                <c:pt idx="116">
                  <c:v>2.5964929347958264E-2</c:v>
                </c:pt>
                <c:pt idx="117">
                  <c:v>2.5986977464720548E-2</c:v>
                </c:pt>
                <c:pt idx="118">
                  <c:v>2.5964956219355958E-2</c:v>
                </c:pt>
                <c:pt idx="119">
                  <c:v>2.5948860120774915E-2</c:v>
                </c:pt>
                <c:pt idx="120">
                  <c:v>2.5872727185935165E-2</c:v>
                </c:pt>
                <c:pt idx="121">
                  <c:v>2.5791999391227012E-2</c:v>
                </c:pt>
                <c:pt idx="122">
                  <c:v>2.5797064357585324E-2</c:v>
                </c:pt>
                <c:pt idx="123">
                  <c:v>2.5805233724250219E-2</c:v>
                </c:pt>
                <c:pt idx="124">
                  <c:v>2.5823196678531293E-2</c:v>
                </c:pt>
                <c:pt idx="125">
                  <c:v>2.5790283291019688E-2</c:v>
                </c:pt>
                <c:pt idx="126">
                  <c:v>2.5769062205686259E-2</c:v>
                </c:pt>
                <c:pt idx="127">
                  <c:v>2.5755457825786109E-2</c:v>
                </c:pt>
                <c:pt idx="128">
                  <c:v>2.5761373692818786E-2</c:v>
                </c:pt>
                <c:pt idx="129">
                  <c:v>2.57189856572527E-2</c:v>
                </c:pt>
                <c:pt idx="130">
                  <c:v>2.5732824076204499E-2</c:v>
                </c:pt>
                <c:pt idx="131">
                  <c:v>2.5762102084738683E-2</c:v>
                </c:pt>
                <c:pt idx="132">
                  <c:v>2.5777960827384223E-2</c:v>
                </c:pt>
                <c:pt idx="133">
                  <c:v>2.5788135631900608E-2</c:v>
                </c:pt>
                <c:pt idx="134">
                  <c:v>2.5768267698611427E-2</c:v>
                </c:pt>
                <c:pt idx="135">
                  <c:v>2.573447547204108E-2</c:v>
                </c:pt>
                <c:pt idx="136">
                  <c:v>2.5717708777694075E-2</c:v>
                </c:pt>
                <c:pt idx="137">
                  <c:v>2.57694833873123E-2</c:v>
                </c:pt>
                <c:pt idx="138">
                  <c:v>2.5744461710816378E-2</c:v>
                </c:pt>
                <c:pt idx="139">
                  <c:v>2.5738128406616444E-2</c:v>
                </c:pt>
                <c:pt idx="140">
                  <c:v>2.5730531164531452E-2</c:v>
                </c:pt>
                <c:pt idx="141">
                  <c:v>2.5766435815211045E-2</c:v>
                </c:pt>
                <c:pt idx="142">
                  <c:v>2.5747895841932416E-2</c:v>
                </c:pt>
                <c:pt idx="143">
                  <c:v>2.5740135262238544E-2</c:v>
                </c:pt>
                <c:pt idx="144">
                  <c:v>2.5746505575875728E-2</c:v>
                </c:pt>
                <c:pt idx="145">
                  <c:v>2.5792685376556244E-2</c:v>
                </c:pt>
                <c:pt idx="146">
                  <c:v>2.5837789661319072E-2</c:v>
                </c:pt>
                <c:pt idx="147">
                  <c:v>2.5829782312804136E-2</c:v>
                </c:pt>
                <c:pt idx="148">
                  <c:v>2.5816707592705247E-2</c:v>
                </c:pt>
                <c:pt idx="149">
                  <c:v>2.579904323190764E-2</c:v>
                </c:pt>
                <c:pt idx="150">
                  <c:v>2.5804994486490797E-2</c:v>
                </c:pt>
                <c:pt idx="151">
                  <c:v>2.5820859221261636E-2</c:v>
                </c:pt>
                <c:pt idx="152">
                  <c:v>2.5858566229728298E-2</c:v>
                </c:pt>
                <c:pt idx="153">
                  <c:v>2.5842825505783533E-2</c:v>
                </c:pt>
                <c:pt idx="154">
                  <c:v>2.5826487236526221E-2</c:v>
                </c:pt>
                <c:pt idx="155">
                  <c:v>2.5835097184146026E-2</c:v>
                </c:pt>
                <c:pt idx="156">
                  <c:v>2.5812661521421917E-2</c:v>
                </c:pt>
                <c:pt idx="157">
                  <c:v>2.5808151791988757E-2</c:v>
                </c:pt>
                <c:pt idx="158">
                  <c:v>2.5822636031523967E-2</c:v>
                </c:pt>
                <c:pt idx="159">
                  <c:v>2.5795206208367456E-2</c:v>
                </c:pt>
                <c:pt idx="160">
                  <c:v>2.5776284768240888E-2</c:v>
                </c:pt>
                <c:pt idx="161">
                  <c:v>2.5763016942340122E-2</c:v>
                </c:pt>
                <c:pt idx="162">
                  <c:v>2.5746540581348159E-2</c:v>
                </c:pt>
                <c:pt idx="163">
                  <c:v>2.5747798029127061E-2</c:v>
                </c:pt>
                <c:pt idx="164">
                  <c:v>2.5760011851696928E-2</c:v>
                </c:pt>
                <c:pt idx="165">
                  <c:v>2.5772410460464166E-2</c:v>
                </c:pt>
                <c:pt idx="166">
                  <c:v>2.5788376959251059E-2</c:v>
                </c:pt>
                <c:pt idx="167">
                  <c:v>2.5762823828004468E-2</c:v>
                </c:pt>
                <c:pt idx="168">
                  <c:v>2.5756832226656649E-2</c:v>
                </c:pt>
                <c:pt idx="169">
                  <c:v>2.5758075434363772E-2</c:v>
                </c:pt>
                <c:pt idx="170">
                  <c:v>2.5742995051759206E-2</c:v>
                </c:pt>
                <c:pt idx="171">
                  <c:v>2.5742179371575222E-2</c:v>
                </c:pt>
                <c:pt idx="172">
                  <c:v>2.5757674227161458E-2</c:v>
                </c:pt>
                <c:pt idx="173">
                  <c:v>2.576603178864147E-2</c:v>
                </c:pt>
                <c:pt idx="174">
                  <c:v>2.5778727897456315E-2</c:v>
                </c:pt>
                <c:pt idx="175">
                  <c:v>2.5797213053052361E-2</c:v>
                </c:pt>
                <c:pt idx="176">
                  <c:v>2.5789155063564818E-2</c:v>
                </c:pt>
                <c:pt idx="177">
                  <c:v>2.5781104805701664E-2</c:v>
                </c:pt>
                <c:pt idx="178">
                  <c:v>2.5771748288004149E-2</c:v>
                </c:pt>
                <c:pt idx="179">
                  <c:v>2.5769366972714789E-2</c:v>
                </c:pt>
                <c:pt idx="180">
                  <c:v>2.5766521649057385E-2</c:v>
                </c:pt>
                <c:pt idx="181">
                  <c:v>2.5768548912363642E-2</c:v>
                </c:pt>
                <c:pt idx="182">
                  <c:v>2.5777329401417561E-2</c:v>
                </c:pt>
                <c:pt idx="183">
                  <c:v>2.5762446032005931E-2</c:v>
                </c:pt>
                <c:pt idx="184">
                  <c:v>2.5759742273369395E-2</c:v>
                </c:pt>
                <c:pt idx="185">
                  <c:v>2.5753309048320287E-2</c:v>
                </c:pt>
                <c:pt idx="186">
                  <c:v>2.5754563527923369E-2</c:v>
                </c:pt>
                <c:pt idx="187">
                  <c:v>2.5751091421320888E-2</c:v>
                </c:pt>
                <c:pt idx="188">
                  <c:v>2.5726857859862319E-2</c:v>
                </c:pt>
                <c:pt idx="189">
                  <c:v>2.5708949616813002E-2</c:v>
                </c:pt>
                <c:pt idx="190">
                  <c:v>2.569635403484237E-2</c:v>
                </c:pt>
                <c:pt idx="191">
                  <c:v>2.568477002871962E-2</c:v>
                </c:pt>
                <c:pt idx="192">
                  <c:v>2.566826593557231E-2</c:v>
                </c:pt>
                <c:pt idx="193">
                  <c:v>2.5666270000941724E-2</c:v>
                </c:pt>
                <c:pt idx="194">
                  <c:v>2.5677420458140587E-2</c:v>
                </c:pt>
                <c:pt idx="195">
                  <c:v>2.5636538256322696E-2</c:v>
                </c:pt>
                <c:pt idx="196">
                  <c:v>2.5594368045819289E-2</c:v>
                </c:pt>
                <c:pt idx="197">
                  <c:v>2.5547445255474453E-2</c:v>
                </c:pt>
                <c:pt idx="198">
                  <c:v>2.5503617895845366E-2</c:v>
                </c:pt>
                <c:pt idx="199">
                  <c:v>2.5475410948446964E-2</c:v>
                </c:pt>
                <c:pt idx="200">
                  <c:v>2.5428605276964476E-2</c:v>
                </c:pt>
                <c:pt idx="201">
                  <c:v>2.5407559371543872E-2</c:v>
                </c:pt>
                <c:pt idx="202">
                  <c:v>2.5360334936693932E-2</c:v>
                </c:pt>
                <c:pt idx="203">
                  <c:v>2.5317147396827264E-2</c:v>
                </c:pt>
                <c:pt idx="204">
                  <c:v>2.5254896699758517E-2</c:v>
                </c:pt>
                <c:pt idx="205">
                  <c:v>2.5194900792986918E-2</c:v>
                </c:pt>
                <c:pt idx="206">
                  <c:v>2.5146835982016506E-2</c:v>
                </c:pt>
                <c:pt idx="207">
                  <c:v>2.5126151615282366E-2</c:v>
                </c:pt>
                <c:pt idx="208">
                  <c:v>2.5085613591781096E-2</c:v>
                </c:pt>
                <c:pt idx="209">
                  <c:v>2.5023307850083908E-2</c:v>
                </c:pt>
                <c:pt idx="210">
                  <c:v>2.4964987874856955E-2</c:v>
                </c:pt>
                <c:pt idx="211">
                  <c:v>2.4888870595982878E-2</c:v>
                </c:pt>
                <c:pt idx="212">
                  <c:v>2.4829494828386187E-2</c:v>
                </c:pt>
                <c:pt idx="213">
                  <c:v>2.481511712325115E-2</c:v>
                </c:pt>
                <c:pt idx="214">
                  <c:v>2.4757575262047651E-2</c:v>
                </c:pt>
                <c:pt idx="215">
                  <c:v>2.4700513405590416E-2</c:v>
                </c:pt>
                <c:pt idx="216">
                  <c:v>2.4637463401163854E-2</c:v>
                </c:pt>
                <c:pt idx="217">
                  <c:v>2.459520725388601E-2</c:v>
                </c:pt>
                <c:pt idx="218">
                  <c:v>2.4546437679568711E-2</c:v>
                </c:pt>
                <c:pt idx="219">
                  <c:v>2.4477352617057732E-2</c:v>
                </c:pt>
                <c:pt idx="220">
                  <c:v>2.4394837334359133E-2</c:v>
                </c:pt>
                <c:pt idx="221">
                  <c:v>2.4360146799835468E-2</c:v>
                </c:pt>
                <c:pt idx="222">
                  <c:v>2.4311815247714672E-2</c:v>
                </c:pt>
                <c:pt idx="223">
                  <c:v>2.4250131729599739E-2</c:v>
                </c:pt>
                <c:pt idx="224">
                  <c:v>2.4196093281580358E-2</c:v>
                </c:pt>
                <c:pt idx="225">
                  <c:v>2.4111580394853158E-2</c:v>
                </c:pt>
                <c:pt idx="226">
                  <c:v>2.4037953427199173E-2</c:v>
                </c:pt>
                <c:pt idx="227">
                  <c:v>2.3982648857820497E-2</c:v>
                </c:pt>
                <c:pt idx="228">
                  <c:v>2.3868220093873384E-2</c:v>
                </c:pt>
                <c:pt idx="229">
                  <c:v>2.3872873949059858E-2</c:v>
                </c:pt>
                <c:pt idx="230">
                  <c:v>2.3807966763478294E-2</c:v>
                </c:pt>
                <c:pt idx="231">
                  <c:v>2.3716548804228514E-2</c:v>
                </c:pt>
                <c:pt idx="232">
                  <c:v>2.3605443727631251E-2</c:v>
                </c:pt>
                <c:pt idx="233">
                  <c:v>2.3507665789712421E-2</c:v>
                </c:pt>
                <c:pt idx="234">
                  <c:v>2.3483756347088339E-2</c:v>
                </c:pt>
                <c:pt idx="235">
                  <c:v>2.3393870431644981E-2</c:v>
                </c:pt>
                <c:pt idx="236">
                  <c:v>2.330465087704274E-2</c:v>
                </c:pt>
                <c:pt idx="237">
                  <c:v>2.3265472614677197E-2</c:v>
                </c:pt>
                <c:pt idx="238">
                  <c:v>2.3161882580126848E-2</c:v>
                </c:pt>
                <c:pt idx="239">
                  <c:v>2.3134793937392199E-2</c:v>
                </c:pt>
                <c:pt idx="240">
                  <c:v>2.3055660029431203E-2</c:v>
                </c:pt>
                <c:pt idx="241">
                  <c:v>2.2954414268548131E-2</c:v>
                </c:pt>
                <c:pt idx="242">
                  <c:v>2.2932561923702768E-2</c:v>
                </c:pt>
                <c:pt idx="243">
                  <c:v>2.293440881510956E-2</c:v>
                </c:pt>
                <c:pt idx="244">
                  <c:v>2.2919677145223694E-2</c:v>
                </c:pt>
                <c:pt idx="245">
                  <c:v>2.2884364908023622E-2</c:v>
                </c:pt>
                <c:pt idx="246">
                  <c:v>2.2864959937463358E-2</c:v>
                </c:pt>
                <c:pt idx="247">
                  <c:v>2.2817470854177065E-2</c:v>
                </c:pt>
                <c:pt idx="248">
                  <c:v>2.2776832908730355E-2</c:v>
                </c:pt>
                <c:pt idx="249">
                  <c:v>2.2808739363367421E-2</c:v>
                </c:pt>
                <c:pt idx="250">
                  <c:v>2.2840289808314103E-2</c:v>
                </c:pt>
                <c:pt idx="251">
                  <c:v>2.2808066190581056E-2</c:v>
                </c:pt>
                <c:pt idx="252">
                  <c:v>2.2793461902903964E-2</c:v>
                </c:pt>
                <c:pt idx="253">
                  <c:v>2.2819342241493124E-2</c:v>
                </c:pt>
                <c:pt idx="254">
                  <c:v>2.2780566033161188E-2</c:v>
                </c:pt>
                <c:pt idx="255">
                  <c:v>2.2759557458809868E-2</c:v>
                </c:pt>
                <c:pt idx="256">
                  <c:v>2.2788633612975971E-2</c:v>
                </c:pt>
                <c:pt idx="257">
                  <c:v>2.2848074248495616E-2</c:v>
                </c:pt>
                <c:pt idx="258">
                  <c:v>2.2847866228265869E-2</c:v>
                </c:pt>
                <c:pt idx="259">
                  <c:v>2.2855557534490555E-2</c:v>
                </c:pt>
                <c:pt idx="260">
                  <c:v>2.2866848708335753E-2</c:v>
                </c:pt>
                <c:pt idx="261">
                  <c:v>2.2831704446604921E-2</c:v>
                </c:pt>
                <c:pt idx="262">
                  <c:v>2.2815578613289565E-2</c:v>
                </c:pt>
                <c:pt idx="263">
                  <c:v>2.2855608174033065E-2</c:v>
                </c:pt>
                <c:pt idx="264">
                  <c:v>2.2884592534754639E-2</c:v>
                </c:pt>
                <c:pt idx="265">
                  <c:v>2.2885248567131419E-2</c:v>
                </c:pt>
                <c:pt idx="266">
                  <c:v>2.2893302128004979E-2</c:v>
                </c:pt>
                <c:pt idx="267">
                  <c:v>2.2904424181019924E-2</c:v>
                </c:pt>
                <c:pt idx="268">
                  <c:v>2.2881944678641044E-2</c:v>
                </c:pt>
                <c:pt idx="269">
                  <c:v>2.2888029951238252E-2</c:v>
                </c:pt>
                <c:pt idx="270">
                  <c:v>2.2889183389280934E-2</c:v>
                </c:pt>
                <c:pt idx="271">
                  <c:v>2.2891323341622419E-2</c:v>
                </c:pt>
                <c:pt idx="272">
                  <c:v>2.2853714775987344E-2</c:v>
                </c:pt>
                <c:pt idx="273">
                  <c:v>2.2864027308323015E-2</c:v>
                </c:pt>
                <c:pt idx="274">
                  <c:v>2.2856092507185347E-2</c:v>
                </c:pt>
                <c:pt idx="275">
                  <c:v>2.284878947473817E-2</c:v>
                </c:pt>
                <c:pt idx="276">
                  <c:v>2.2854855656176516E-2</c:v>
                </c:pt>
                <c:pt idx="277">
                  <c:v>2.2863730566495405E-2</c:v>
                </c:pt>
                <c:pt idx="278">
                  <c:v>2.2862012376377697E-2</c:v>
                </c:pt>
                <c:pt idx="279">
                  <c:v>2.2873317013463894E-2</c:v>
                </c:pt>
                <c:pt idx="280">
                  <c:v>2.2847654628476547E-2</c:v>
                </c:pt>
                <c:pt idx="281">
                  <c:v>2.2856062214672471E-2</c:v>
                </c:pt>
                <c:pt idx="282">
                  <c:v>2.2847065219553268E-2</c:v>
                </c:pt>
                <c:pt idx="283">
                  <c:v>2.2846145437561489E-2</c:v>
                </c:pt>
                <c:pt idx="284">
                  <c:v>2.286521799564472E-2</c:v>
                </c:pt>
                <c:pt idx="285">
                  <c:v>2.2862073753744223E-2</c:v>
                </c:pt>
                <c:pt idx="286">
                  <c:v>2.2861503091802758E-2</c:v>
                </c:pt>
                <c:pt idx="287">
                  <c:v>2.2887306507680272E-2</c:v>
                </c:pt>
                <c:pt idx="288">
                  <c:v>2.287382291340271E-2</c:v>
                </c:pt>
                <c:pt idx="289">
                  <c:v>2.2863150678610743E-2</c:v>
                </c:pt>
                <c:pt idx="290">
                  <c:v>2.2860040701541785E-2</c:v>
                </c:pt>
                <c:pt idx="291">
                  <c:v>2.2882956392422139E-2</c:v>
                </c:pt>
                <c:pt idx="292">
                  <c:v>2.2871714655642677E-2</c:v>
                </c:pt>
                <c:pt idx="293">
                  <c:v>2.2873220570468037E-2</c:v>
                </c:pt>
                <c:pt idx="294">
                  <c:v>2.2862894764452839E-2</c:v>
                </c:pt>
                <c:pt idx="295">
                  <c:v>2.286075543020738E-2</c:v>
                </c:pt>
                <c:pt idx="296">
                  <c:v>2.2855609864619934E-2</c:v>
                </c:pt>
                <c:pt idx="297">
                  <c:v>2.2822532432105743E-2</c:v>
                </c:pt>
                <c:pt idx="298">
                  <c:v>2.2812596832852226E-2</c:v>
                </c:pt>
                <c:pt idx="299">
                  <c:v>2.2811185301775689E-2</c:v>
                </c:pt>
                <c:pt idx="300">
                  <c:v>2.2817612110360545E-2</c:v>
                </c:pt>
                <c:pt idx="301">
                  <c:v>2.2792430260754244E-2</c:v>
                </c:pt>
                <c:pt idx="302">
                  <c:v>2.2781077579068037E-2</c:v>
                </c:pt>
                <c:pt idx="303">
                  <c:v>2.2765319629370086E-2</c:v>
                </c:pt>
                <c:pt idx="304">
                  <c:v>2.2750034842979706E-2</c:v>
                </c:pt>
                <c:pt idx="305">
                  <c:v>2.2731613517249418E-2</c:v>
                </c:pt>
                <c:pt idx="306">
                  <c:v>2.2724994907971693E-2</c:v>
                </c:pt>
                <c:pt idx="307">
                  <c:v>2.2710613247911546E-2</c:v>
                </c:pt>
                <c:pt idx="308">
                  <c:v>2.2705508713666188E-2</c:v>
                </c:pt>
                <c:pt idx="309">
                  <c:v>2.269637875830257E-2</c:v>
                </c:pt>
                <c:pt idx="310">
                  <c:v>2.2676597866829684E-2</c:v>
                </c:pt>
                <c:pt idx="311">
                  <c:v>2.2623766348391239E-2</c:v>
                </c:pt>
                <c:pt idx="312">
                  <c:v>2.2622477001015769E-2</c:v>
                </c:pt>
                <c:pt idx="313">
                  <c:v>2.2609874908444239E-2</c:v>
                </c:pt>
                <c:pt idx="314">
                  <c:v>2.2594144930682132E-2</c:v>
                </c:pt>
                <c:pt idx="315">
                  <c:v>2.2577139889042201E-2</c:v>
                </c:pt>
                <c:pt idx="316">
                  <c:v>2.2563188387343221E-2</c:v>
                </c:pt>
                <c:pt idx="317">
                  <c:v>2.2533617678560644E-2</c:v>
                </c:pt>
                <c:pt idx="318">
                  <c:v>2.2511528708308606E-2</c:v>
                </c:pt>
                <c:pt idx="319">
                  <c:v>2.2522850761164004E-2</c:v>
                </c:pt>
                <c:pt idx="320">
                  <c:v>2.2510011830725724E-2</c:v>
                </c:pt>
                <c:pt idx="321">
                  <c:v>2.2501823832036912E-2</c:v>
                </c:pt>
                <c:pt idx="322">
                  <c:v>2.247428268871968E-2</c:v>
                </c:pt>
                <c:pt idx="323">
                  <c:v>2.2447349218730341E-2</c:v>
                </c:pt>
                <c:pt idx="324">
                  <c:v>2.2435645864664015E-2</c:v>
                </c:pt>
                <c:pt idx="325">
                  <c:v>2.2399498471906591E-2</c:v>
                </c:pt>
                <c:pt idx="326" formatCode="0.00%">
                  <c:v>2.2414170813382154E-2</c:v>
                </c:pt>
                <c:pt idx="327" formatCode="0.00%">
                  <c:v>2.2383771765470035E-2</c:v>
                </c:pt>
                <c:pt idx="328" formatCode="0.00%">
                  <c:v>2.2353663439154594E-2</c:v>
                </c:pt>
                <c:pt idx="329" formatCode="0.00%">
                  <c:v>2.2316099671739781E-2</c:v>
                </c:pt>
                <c:pt idx="330" formatCode="0.00%">
                  <c:v>2.2296263894447183E-2</c:v>
                </c:pt>
                <c:pt idx="331" formatCode="0.00%">
                  <c:v>2.2255027575065457E-2</c:v>
                </c:pt>
                <c:pt idx="332" formatCode="0.00%">
                  <c:v>2.2235129465485653E-2</c:v>
                </c:pt>
                <c:pt idx="333" formatCode="0.00%">
                  <c:v>2.2222427842651021E-2</c:v>
                </c:pt>
                <c:pt idx="334" formatCode="0.00%">
                  <c:v>2.2200270194583184E-2</c:v>
                </c:pt>
                <c:pt idx="335" formatCode="0.00%">
                  <c:v>2.2166534613329403E-2</c:v>
                </c:pt>
                <c:pt idx="336" formatCode="0.00%">
                  <c:v>2.2125086533807917E-2</c:v>
                </c:pt>
                <c:pt idx="337" formatCode="0.00%">
                  <c:v>2.2103232001369984E-2</c:v>
                </c:pt>
                <c:pt idx="338" formatCode="0.00%">
                  <c:v>2.2062882570200774E-2</c:v>
                </c:pt>
                <c:pt idx="339" formatCode="0.00%">
                  <c:v>2.2047224912146071E-2</c:v>
                </c:pt>
                <c:pt idx="340" formatCode="0.00%">
                  <c:v>2.2012320827298922E-2</c:v>
                </c:pt>
                <c:pt idx="341" formatCode="0.00%">
                  <c:v>2.2001400089096578E-2</c:v>
                </c:pt>
                <c:pt idx="342" formatCode="0.00%">
                  <c:v>2.1954965413824797E-2</c:v>
                </c:pt>
                <c:pt idx="343" formatCode="0.00%">
                  <c:v>2.1897436360952184E-2</c:v>
                </c:pt>
                <c:pt idx="344" formatCode="0.00%">
                  <c:v>2.186311215812595E-2</c:v>
                </c:pt>
                <c:pt idx="345" formatCode="0.00%">
                  <c:v>2.1813759263808092E-2</c:v>
                </c:pt>
                <c:pt idx="346" formatCode="0.00%">
                  <c:v>2.177772199110601E-2</c:v>
                </c:pt>
                <c:pt idx="347" formatCode="0.00%">
                  <c:v>2.1734272818007119E-2</c:v>
                </c:pt>
                <c:pt idx="348" formatCode="0.00%">
                  <c:v>2.1679340392643204E-2</c:v>
                </c:pt>
                <c:pt idx="349" formatCode="0.00%">
                  <c:v>2.1625615035683152E-2</c:v>
                </c:pt>
                <c:pt idx="350" formatCode="0.00%">
                  <c:v>2.156114580912399E-2</c:v>
                </c:pt>
                <c:pt idx="351" formatCode="0.00%">
                  <c:v>2.1504021565553717E-2</c:v>
                </c:pt>
                <c:pt idx="352" formatCode="0.00%">
                  <c:v>2.1454052886327676E-2</c:v>
                </c:pt>
                <c:pt idx="353" formatCode="0.00%">
                  <c:v>2.1433525472528369E-2</c:v>
                </c:pt>
                <c:pt idx="354" formatCode="0.00%">
                  <c:v>2.1371130400462016E-2</c:v>
                </c:pt>
                <c:pt idx="355" formatCode="0.00%">
                  <c:v>2.1330705407381505E-2</c:v>
                </c:pt>
                <c:pt idx="356" formatCode="0.00%">
                  <c:v>2.1246462992487898E-2</c:v>
                </c:pt>
                <c:pt idx="357" formatCode="0.00%">
                  <c:v>2.1140031293185167E-2</c:v>
                </c:pt>
                <c:pt idx="358" formatCode="0.00%">
                  <c:v>2.1030276566425279E-2</c:v>
                </c:pt>
                <c:pt idx="359" formatCode="0.00%">
                  <c:v>2.0956014096707477E-2</c:v>
                </c:pt>
                <c:pt idx="360" formatCode="0.00%">
                  <c:v>2.0889434944571607E-2</c:v>
                </c:pt>
                <c:pt idx="361" formatCode="0.00%">
                  <c:v>2.0803473275538178E-2</c:v>
                </c:pt>
                <c:pt idx="362" formatCode="0.00%">
                  <c:v>2.0606317691519487E-2</c:v>
                </c:pt>
                <c:pt idx="363" formatCode="0.00%">
                  <c:v>2.0423561457269323E-2</c:v>
                </c:pt>
                <c:pt idx="364" formatCode="0.00%">
                  <c:v>2.0133976017434059E-2</c:v>
                </c:pt>
                <c:pt idx="365" formatCode="0.00%">
                  <c:v>1.9858973274695536E-2</c:v>
                </c:pt>
                <c:pt idx="366" formatCode="0.00%">
                  <c:v>1.9687078246131633E-2</c:v>
                </c:pt>
                <c:pt idx="367" formatCode="0.00%">
                  <c:v>1.950527001727366E-2</c:v>
                </c:pt>
                <c:pt idx="368" formatCode="0.00%">
                  <c:v>1.9288735815796772E-2</c:v>
                </c:pt>
                <c:pt idx="369" formatCode="0.00%">
                  <c:v>1.9015679507764841E-2</c:v>
                </c:pt>
                <c:pt idx="370" formatCode="0.00%">
                  <c:v>1.8407245230608979E-2</c:v>
                </c:pt>
                <c:pt idx="371" formatCode="0.00%">
                  <c:v>1.8026963790403229E-2</c:v>
                </c:pt>
                <c:pt idx="372" formatCode="0.00%">
                  <c:v>1.7568704013052217E-2</c:v>
                </c:pt>
                <c:pt idx="373" formatCode="0.00%">
                  <c:v>1.7095805051741405E-2</c:v>
                </c:pt>
                <c:pt idx="374" formatCode="0.00%">
                  <c:v>1.6854313544918221E-2</c:v>
                </c:pt>
                <c:pt idx="375" formatCode="0.00%">
                  <c:v>1.6454641314330418E-2</c:v>
                </c:pt>
                <c:pt idx="376" formatCode="0.00%">
                  <c:v>1.6062238329278989E-2</c:v>
                </c:pt>
                <c:pt idx="377" formatCode="0.00%">
                  <c:v>1.5746201388074844E-2</c:v>
                </c:pt>
                <c:pt idx="378" formatCode="0.00%">
                  <c:v>1.5475159911966704E-2</c:v>
                </c:pt>
                <c:pt idx="379" formatCode="0.00%">
                  <c:v>1.5323837144841189E-2</c:v>
                </c:pt>
                <c:pt idx="380" formatCode="0.00%">
                  <c:v>1.5144789159277642E-2</c:v>
                </c:pt>
                <c:pt idx="381" formatCode="0.00%">
                  <c:v>1.5072371306670921E-2</c:v>
                </c:pt>
                <c:pt idx="382" formatCode="0.00%">
                  <c:v>1.4964550269492682E-2</c:v>
                </c:pt>
                <c:pt idx="383" formatCode="0.00%">
                  <c:v>1.4819708574562291E-2</c:v>
                </c:pt>
                <c:pt idx="384" formatCode="0.00%">
                  <c:v>1.4666436946290771E-2</c:v>
                </c:pt>
                <c:pt idx="385" formatCode="0.00%">
                  <c:v>1.451827355483856E-2</c:v>
                </c:pt>
                <c:pt idx="386" formatCode="0.00%">
                  <c:v>1.4403492012480555E-2</c:v>
                </c:pt>
                <c:pt idx="387" formatCode="0.00%">
                  <c:v>1.4309577324366161E-2</c:v>
                </c:pt>
                <c:pt idx="388" formatCode="0.00%">
                  <c:v>1.4276676214577714E-2</c:v>
                </c:pt>
                <c:pt idx="389" formatCode="0.00%">
                  <c:v>1.4214391105925952E-2</c:v>
                </c:pt>
                <c:pt idx="390" formatCode="0.00%">
                  <c:v>1.4110231102429512E-2</c:v>
                </c:pt>
                <c:pt idx="391" formatCode="0.00%">
                  <c:v>1.3996401068652038E-2</c:v>
                </c:pt>
                <c:pt idx="392" formatCode="0.00%">
                  <c:v>1.3897114501071483E-2</c:v>
                </c:pt>
                <c:pt idx="393" formatCode="0.00%">
                  <c:v>1.3799878145332869E-2</c:v>
                </c:pt>
                <c:pt idx="394" formatCode="0.00%">
                  <c:v>1.3704904285000081E-2</c:v>
                </c:pt>
                <c:pt idx="395" formatCode="0.00%">
                  <c:v>1.3672316565357586E-2</c:v>
                </c:pt>
                <c:pt idx="396" formatCode="0.00%">
                  <c:v>1.3584863802747715E-2</c:v>
                </c:pt>
                <c:pt idx="397" formatCode="0.00%">
                  <c:v>1.3470717360226855E-2</c:v>
                </c:pt>
                <c:pt idx="398" formatCode="0.00%">
                  <c:v>1.3385920510081185E-2</c:v>
                </c:pt>
                <c:pt idx="399" formatCode="0.00%">
                  <c:v>1.3303857537731464E-2</c:v>
                </c:pt>
                <c:pt idx="400" formatCode="0.00%">
                  <c:v>1.3271941784849429E-2</c:v>
                </c:pt>
                <c:pt idx="401" formatCode="0.00%">
                  <c:v>1.3131201467587296E-2</c:v>
                </c:pt>
                <c:pt idx="402" formatCode="0.00%">
                  <c:v>1.3093788063337393E-2</c:v>
                </c:pt>
                <c:pt idx="403" formatCode="0.00%">
                  <c:v>1.3018171993750808E-2</c:v>
                </c:pt>
                <c:pt idx="404" formatCode="0.00%">
                  <c:v>1.2959418126047515E-2</c:v>
                </c:pt>
                <c:pt idx="405" formatCode="0.00%">
                  <c:v>1.2854419532741563E-2</c:v>
                </c:pt>
                <c:pt idx="406" formatCode="0.00%">
                  <c:v>1.2791245786450849E-2</c:v>
                </c:pt>
                <c:pt idx="407" formatCode="0.00%">
                  <c:v>1.2743170880498882E-2</c:v>
                </c:pt>
                <c:pt idx="408" formatCode="0.00%">
                  <c:v>1.266239635430607E-2</c:v>
                </c:pt>
                <c:pt idx="409" formatCode="0.00%">
                  <c:v>1.2641492575653505E-2</c:v>
                </c:pt>
                <c:pt idx="410" formatCode="0.00%">
                  <c:v>1.2616126496218622E-2</c:v>
                </c:pt>
                <c:pt idx="411" formatCode="0.00%">
                  <c:v>1.2542807867050898E-2</c:v>
                </c:pt>
                <c:pt idx="412" formatCode="0.00%">
                  <c:v>1.2498043991482008E-2</c:v>
                </c:pt>
                <c:pt idx="413" formatCode="0.00%">
                  <c:v>1.2445096156832246E-2</c:v>
                </c:pt>
                <c:pt idx="414" formatCode="0.00%">
                  <c:v>1.2399014296453424E-2</c:v>
                </c:pt>
                <c:pt idx="415" formatCode="0.00%">
                  <c:v>1.2336323634387752E-2</c:v>
                </c:pt>
                <c:pt idx="416" formatCode="0.00%">
                  <c:v>1.2318428932447069E-2</c:v>
                </c:pt>
                <c:pt idx="417" formatCode="0.00%">
                  <c:v>1.2260485941924014E-2</c:v>
                </c:pt>
                <c:pt idx="418" formatCode="0.00%">
                  <c:v>1.2223154954771189E-2</c:v>
                </c:pt>
                <c:pt idx="419" formatCode="0.00%">
                  <c:v>1.2166504299592547E-2</c:v>
                </c:pt>
                <c:pt idx="420" formatCode="0.00%">
                  <c:v>1.2115905172247032E-2</c:v>
                </c:pt>
                <c:pt idx="421" formatCode="0.00%">
                  <c:v>1.2085460001538895E-2</c:v>
                </c:pt>
                <c:pt idx="422" formatCode="0.00%">
                  <c:v>1.2021097159379936E-2</c:v>
                </c:pt>
                <c:pt idx="423" formatCode="0.00%">
                  <c:v>1.2037711804588448E-2</c:v>
                </c:pt>
                <c:pt idx="424" formatCode="0.00%">
                  <c:v>1.1999211675291074E-2</c:v>
                </c:pt>
                <c:pt idx="425" formatCode="0.00%">
                  <c:v>1.1969342213462058E-2</c:v>
                </c:pt>
                <c:pt idx="426" formatCode="0.00%">
                  <c:v>1.1909363163262507E-2</c:v>
                </c:pt>
                <c:pt idx="427" formatCode="0.00%">
                  <c:v>1.1904170187385059E-2</c:v>
                </c:pt>
                <c:pt idx="428" formatCode="0.00%">
                  <c:v>1.1858244456190443E-2</c:v>
                </c:pt>
                <c:pt idx="429" formatCode="0.00%">
                  <c:v>1.1806026143405713E-2</c:v>
                </c:pt>
                <c:pt idx="430" formatCode="0.00%">
                  <c:v>1.1767065915140129E-2</c:v>
                </c:pt>
                <c:pt idx="431" formatCode="0.00%">
                  <c:v>1.1700250607128489E-2</c:v>
                </c:pt>
                <c:pt idx="432" formatCode="0.00%">
                  <c:v>1.1643920468691553E-2</c:v>
                </c:pt>
                <c:pt idx="433" formatCode="0.00%">
                  <c:v>1.1572104258739647E-2</c:v>
                </c:pt>
                <c:pt idx="434" formatCode="0.00%">
                  <c:v>1.1510503437994726E-2</c:v>
                </c:pt>
                <c:pt idx="435" formatCode="0.00%">
                  <c:v>1.1433769817809554E-2</c:v>
                </c:pt>
                <c:pt idx="436" formatCode="0.00%">
                  <c:v>1.136424644903771E-2</c:v>
                </c:pt>
                <c:pt idx="437" formatCode="0.00%">
                  <c:v>1.1327252138610315E-2</c:v>
                </c:pt>
                <c:pt idx="438" formatCode="0.00%">
                  <c:v>1.1260425145323702E-2</c:v>
                </c:pt>
                <c:pt idx="439" formatCode="0.00%">
                  <c:v>1.1195761245477009E-2</c:v>
                </c:pt>
                <c:pt idx="440" formatCode="0.00%">
                  <c:v>1.110571705656628E-2</c:v>
                </c:pt>
                <c:pt idx="441" formatCode="0.00%">
                  <c:v>1.1023765053554893E-2</c:v>
                </c:pt>
                <c:pt idx="442" formatCode="0.00%">
                  <c:v>1.0944204339230327E-2</c:v>
                </c:pt>
                <c:pt idx="443" formatCode="0.00%">
                  <c:v>1.0885765702109806E-2</c:v>
                </c:pt>
                <c:pt idx="444" formatCode="0.00%">
                  <c:v>1.0850466323750294E-2</c:v>
                </c:pt>
                <c:pt idx="445" formatCode="0.00%">
                  <c:v>1.0793245770428164E-2</c:v>
                </c:pt>
                <c:pt idx="446" formatCode="0.00%">
                  <c:v>1.0714702412590586E-2</c:v>
                </c:pt>
                <c:pt idx="447" formatCode="0.00%">
                  <c:v>1.0646277017499496E-2</c:v>
                </c:pt>
                <c:pt idx="448" formatCode="0.00%">
                  <c:v>1.059393738146476E-2</c:v>
                </c:pt>
                <c:pt idx="449" formatCode="0.00%">
                  <c:v>1.0538284097261187E-2</c:v>
                </c:pt>
                <c:pt idx="450" formatCode="0.00%">
                  <c:v>1.0493081311661431E-2</c:v>
                </c:pt>
                <c:pt idx="451" formatCode="0.00%">
                  <c:v>1.0482147314284037E-2</c:v>
                </c:pt>
                <c:pt idx="452" formatCode="0.00%">
                  <c:v>1.0432849845421919E-2</c:v>
                </c:pt>
                <c:pt idx="453" formatCode="0.00%">
                  <c:v>1.0387413227348735E-2</c:v>
                </c:pt>
                <c:pt idx="454" formatCode="0.00%">
                  <c:v>1.0353543137194464E-2</c:v>
                </c:pt>
                <c:pt idx="455" formatCode="0.00%">
                  <c:v>1.0302487728578799E-2</c:v>
                </c:pt>
                <c:pt idx="456" formatCode="0.00%">
                  <c:v>1.0260486582284642E-2</c:v>
                </c:pt>
                <c:pt idx="457" formatCode="0.00%">
                  <c:v>1.0227358714240313E-2</c:v>
                </c:pt>
                <c:pt idx="458" formatCode="0.00%">
                  <c:v>1.0204687394665429E-2</c:v>
                </c:pt>
                <c:pt idx="459" formatCode="0.00%">
                  <c:v>1.0181222766353682E-2</c:v>
                </c:pt>
                <c:pt idx="460" formatCode="0.00%">
                  <c:v>1.0151678487749963E-2</c:v>
                </c:pt>
                <c:pt idx="461" formatCode="0.00%">
                  <c:v>1.011950779379288E-2</c:v>
                </c:pt>
                <c:pt idx="462" formatCode="0.00%">
                  <c:v>1.00828026292862E-2</c:v>
                </c:pt>
                <c:pt idx="463" formatCode="0.00%">
                  <c:v>1.0046724620748397E-2</c:v>
                </c:pt>
                <c:pt idx="464" formatCode="0.00%">
                  <c:v>1.0013177802723412E-2</c:v>
                </c:pt>
                <c:pt idx="465" formatCode="0.00%">
                  <c:v>9.9970193043874677E-3</c:v>
                </c:pt>
                <c:pt idx="466" formatCode="0.00%">
                  <c:v>9.9562224453652055E-3</c:v>
                </c:pt>
                <c:pt idx="467" formatCode="0.00%">
                  <c:v>9.9407642691768799E-3</c:v>
                </c:pt>
                <c:pt idx="468" formatCode="0.00%">
                  <c:v>9.9168475025445055E-3</c:v>
                </c:pt>
                <c:pt idx="469" formatCode="0.00%">
                  <c:v>9.8899901138343217E-3</c:v>
                </c:pt>
                <c:pt idx="470" formatCode="0.00%">
                  <c:v>9.8503560323797267E-3</c:v>
                </c:pt>
                <c:pt idx="471" formatCode="0.00%">
                  <c:v>9.8229890548169035E-3</c:v>
                </c:pt>
                <c:pt idx="472" formatCode="0.00%">
                  <c:v>9.8112886129618406E-3</c:v>
                </c:pt>
                <c:pt idx="473" formatCode="0.00%">
                  <c:v>9.8014768805290923E-3</c:v>
                </c:pt>
                <c:pt idx="474" formatCode="0.00%">
                  <c:v>9.7585037586087903E-3</c:v>
                </c:pt>
                <c:pt idx="475" formatCode="0.00%">
                  <c:v>9.7331723260118512E-3</c:v>
                </c:pt>
                <c:pt idx="476" formatCode="0.00%">
                  <c:v>9.7075130492536854E-3</c:v>
                </c:pt>
                <c:pt idx="477" formatCode="0.00%">
                  <c:v>9.6715244256984374E-3</c:v>
                </c:pt>
                <c:pt idx="478" formatCode="0.00%">
                  <c:v>9.6370616060605218E-3</c:v>
                </c:pt>
                <c:pt idx="479" formatCode="0.00%">
                  <c:v>9.6242038683924738E-3</c:v>
                </c:pt>
                <c:pt idx="480" formatCode="0.00%">
                  <c:v>9.6147157141654119E-3</c:v>
                </c:pt>
                <c:pt idx="481" formatCode="0.00%">
                  <c:v>9.5758661616046781E-3</c:v>
                </c:pt>
                <c:pt idx="482" formatCode="0.00%">
                  <c:v>9.5511269134622087E-3</c:v>
                </c:pt>
                <c:pt idx="483" formatCode="0.00%">
                  <c:v>9.5337587800252959E-3</c:v>
                </c:pt>
                <c:pt idx="484" formatCode="0.00%">
                  <c:v>9.5205721515845589E-3</c:v>
                </c:pt>
                <c:pt idx="485" formatCode="0.00%">
                  <c:v>9.5001635795691364E-3</c:v>
                </c:pt>
                <c:pt idx="486" formatCode="0.00%">
                  <c:v>9.4938068688431246E-3</c:v>
                </c:pt>
                <c:pt idx="487" formatCode="0.00%">
                  <c:v>9.4705544721765695E-3</c:v>
                </c:pt>
                <c:pt idx="488" formatCode="0.00%">
                  <c:v>9.4568401753148575E-3</c:v>
                </c:pt>
                <c:pt idx="489" formatCode="0.00%">
                  <c:v>9.4406776959894603E-3</c:v>
                </c:pt>
                <c:pt idx="490" formatCode="0.00%">
                  <c:v>9.4218294449382595E-3</c:v>
                </c:pt>
                <c:pt idx="491" formatCode="0.00%">
                  <c:v>9.4089062410592054E-3</c:v>
                </c:pt>
                <c:pt idx="492" formatCode="0.00%">
                  <c:v>9.3944005964921827E-3</c:v>
                </c:pt>
                <c:pt idx="493" formatCode="0.00%">
                  <c:v>9.3891154672630789E-3</c:v>
                </c:pt>
                <c:pt idx="494" formatCode="0.00%">
                  <c:v>9.3715092832307497E-3</c:v>
                </c:pt>
                <c:pt idx="495" formatCode="0.00%">
                  <c:v>9.3496636491840947E-3</c:v>
                </c:pt>
                <c:pt idx="496" formatCode="0.00%">
                  <c:v>9.3489680609576756E-3</c:v>
                </c:pt>
                <c:pt idx="497" formatCode="0.00%">
                  <c:v>9.3331839884969736E-3</c:v>
                </c:pt>
                <c:pt idx="498" formatCode="0.00%">
                  <c:v>9.3237488348562499E-3</c:v>
                </c:pt>
                <c:pt idx="499" formatCode="0.00%">
                  <c:v>9.3069897515917228E-3</c:v>
                </c:pt>
                <c:pt idx="500" formatCode="0.00%">
                  <c:v>9.3010158733997685E-3</c:v>
                </c:pt>
                <c:pt idx="501" formatCode="0.00%">
                  <c:v>9.2920494944563701E-3</c:v>
                </c:pt>
                <c:pt idx="502" formatCode="0.00%">
                  <c:v>9.2977469456334352E-3</c:v>
                </c:pt>
                <c:pt idx="503" formatCode="0.00%">
                  <c:v>9.2833650120059032E-3</c:v>
                </c:pt>
                <c:pt idx="504" formatCode="0.00%">
                  <c:v>9.2679380826135287E-3</c:v>
                </c:pt>
                <c:pt idx="505" formatCode="0.00%">
                  <c:v>9.2601997485431981E-3</c:v>
                </c:pt>
                <c:pt idx="506" formatCode="0.00%">
                  <c:v>9.2511801496276344E-3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D0-4A59-9440-49ED12ADE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67360"/>
        <c:axId val="58377344"/>
      </c:lineChart>
      <c:dateAx>
        <c:axId val="5836736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377344"/>
        <c:crosses val="autoZero"/>
        <c:auto val="1"/>
        <c:lblOffset val="100"/>
        <c:baseTimeUnit val="days"/>
      </c:dateAx>
      <c:valAx>
        <c:axId val="5837734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3673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798836108601174E-2"/>
          <c:y val="0.12095461004186708"/>
          <c:w val="0.25630802244944051"/>
          <c:h val="7.551606491633247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14. Positivi totali </a:t>
            </a:r>
            <a:r>
              <a:rPr lang="it-IT" baseline="0"/>
              <a:t> - variazioni settimanali</a:t>
            </a:r>
            <a:endParaRPr lang="it-IT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59602673241703E-2"/>
          <c:y val="8.8659257531880448E-2"/>
          <c:w val="0.91113802635957886"/>
          <c:h val="0.74651728250746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Tavola5!$D$2</c:f>
              <c:strCache>
                <c:ptCount val="1"/>
                <c:pt idx="0">
                  <c:v>Positivi totali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Lbls>
            <c:delete val="1"/>
          </c:dLbls>
          <c:cat>
            <c:strRef>
              <c:f>Tavola5!$A$3:$A$929</c:f>
              <c:strCache>
                <c:ptCount val="73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  <c:pt idx="58">
                  <c:v>7-13 feb</c:v>
                </c:pt>
                <c:pt idx="59">
                  <c:v>14-20 feb</c:v>
                </c:pt>
                <c:pt idx="60">
                  <c:v>21-27 feb</c:v>
                </c:pt>
                <c:pt idx="61">
                  <c:v>28 feb-6 mar</c:v>
                </c:pt>
                <c:pt idx="62">
                  <c:v>7-13 mar</c:v>
                </c:pt>
                <c:pt idx="63">
                  <c:v>14-20 mar</c:v>
                </c:pt>
                <c:pt idx="64">
                  <c:v>21-27 mar</c:v>
                </c:pt>
                <c:pt idx="65">
                  <c:v>28 mar-3 apr</c:v>
                </c:pt>
                <c:pt idx="66">
                  <c:v>4-10 apr</c:v>
                </c:pt>
                <c:pt idx="67">
                  <c:v>11-17 apr</c:v>
                </c:pt>
                <c:pt idx="68">
                  <c:v>18-24 apr</c:v>
                </c:pt>
                <c:pt idx="69">
                  <c:v>25 apr-1 mag</c:v>
                </c:pt>
                <c:pt idx="70">
                  <c:v>2-8 mag</c:v>
                </c:pt>
                <c:pt idx="71">
                  <c:v>9-15 mag</c:v>
                </c:pt>
                <c:pt idx="72">
                  <c:v>16-22 mag</c:v>
                </c:pt>
              </c:strCache>
            </c:strRef>
          </c:cat>
          <c:val>
            <c:numRef>
              <c:f>Tavola5!$D$3:$D$929</c:f>
              <c:numCache>
                <c:formatCode>\+0;\-0;0</c:formatCode>
                <c:ptCount val="73"/>
                <c:pt idx="0">
                  <c:v>6931</c:v>
                </c:pt>
                <c:pt idx="1">
                  <c:v>11508</c:v>
                </c:pt>
                <c:pt idx="2">
                  <c:v>12674</c:v>
                </c:pt>
                <c:pt idx="3">
                  <c:v>9023</c:v>
                </c:pt>
                <c:pt idx="4">
                  <c:v>6351</c:v>
                </c:pt>
                <c:pt idx="5">
                  <c:v>5451</c:v>
                </c:pt>
                <c:pt idx="6">
                  <c:v>4190</c:v>
                </c:pt>
                <c:pt idx="7">
                  <c:v>3246</c:v>
                </c:pt>
                <c:pt idx="8">
                  <c:v>3568</c:v>
                </c:pt>
                <c:pt idx="9">
                  <c:v>3830</c:v>
                </c:pt>
                <c:pt idx="10">
                  <c:v>4419</c:v>
                </c:pt>
                <c:pt idx="11">
                  <c:v>5032</c:v>
                </c:pt>
                <c:pt idx="12">
                  <c:v>5812</c:v>
                </c:pt>
                <c:pt idx="13">
                  <c:v>7005</c:v>
                </c:pt>
                <c:pt idx="14">
                  <c:v>7831</c:v>
                </c:pt>
                <c:pt idx="15">
                  <c:v>9032</c:v>
                </c:pt>
                <c:pt idx="16">
                  <c:v>8057</c:v>
                </c:pt>
                <c:pt idx="17">
                  <c:v>6683</c:v>
                </c:pt>
                <c:pt idx="18">
                  <c:v>5568</c:v>
                </c:pt>
                <c:pt idx="19">
                  <c:v>4228</c:v>
                </c:pt>
                <c:pt idx="20">
                  <c:v>2837</c:v>
                </c:pt>
                <c:pt idx="21">
                  <c:v>2659</c:v>
                </c:pt>
                <c:pt idx="22">
                  <c:v>1973</c:v>
                </c:pt>
                <c:pt idx="23">
                  <c:v>1816</c:v>
                </c:pt>
                <c:pt idx="24">
                  <c:v>1247</c:v>
                </c:pt>
                <c:pt idx="25">
                  <c:v>784</c:v>
                </c:pt>
                <c:pt idx="26">
                  <c:v>813</c:v>
                </c:pt>
                <c:pt idx="27">
                  <c:v>1106</c:v>
                </c:pt>
                <c:pt idx="28">
                  <c:v>2206</c:v>
                </c:pt>
                <c:pt idx="29">
                  <c:v>3600</c:v>
                </c:pt>
                <c:pt idx="30">
                  <c:v>4445</c:v>
                </c:pt>
                <c:pt idx="31">
                  <c:v>5097</c:v>
                </c:pt>
                <c:pt idx="32">
                  <c:v>6833</c:v>
                </c:pt>
                <c:pt idx="33">
                  <c:v>9081</c:v>
                </c:pt>
                <c:pt idx="34">
                  <c:v>9307</c:v>
                </c:pt>
                <c:pt idx="35">
                  <c:v>8600</c:v>
                </c:pt>
                <c:pt idx="36">
                  <c:v>6252</c:v>
                </c:pt>
                <c:pt idx="37">
                  <c:v>4434</c:v>
                </c:pt>
                <c:pt idx="38">
                  <c:v>3377</c:v>
                </c:pt>
                <c:pt idx="39">
                  <c:v>3100</c:v>
                </c:pt>
                <c:pt idx="40">
                  <c:v>2036</c:v>
                </c:pt>
                <c:pt idx="41">
                  <c:v>1756</c:v>
                </c:pt>
                <c:pt idx="42">
                  <c:v>2244</c:v>
                </c:pt>
                <c:pt idx="43">
                  <c:v>2574</c:v>
                </c:pt>
                <c:pt idx="44">
                  <c:v>2573</c:v>
                </c:pt>
                <c:pt idx="45">
                  <c:v>3836</c:v>
                </c:pt>
                <c:pt idx="46">
                  <c:v>3761</c:v>
                </c:pt>
                <c:pt idx="47">
                  <c:v>4498</c:v>
                </c:pt>
                <c:pt idx="48">
                  <c:v>4654</c:v>
                </c:pt>
                <c:pt idx="49">
                  <c:v>5836</c:v>
                </c:pt>
                <c:pt idx="50">
                  <c:v>8611</c:v>
                </c:pt>
                <c:pt idx="51">
                  <c:v>11754</c:v>
                </c:pt>
                <c:pt idx="52">
                  <c:v>27814</c:v>
                </c:pt>
                <c:pt idx="53">
                  <c:v>66909</c:v>
                </c:pt>
                <c:pt idx="54">
                  <c:v>73163</c:v>
                </c:pt>
                <c:pt idx="55">
                  <c:v>48984</c:v>
                </c:pt>
                <c:pt idx="56">
                  <c:v>48246</c:v>
                </c:pt>
                <c:pt idx="57">
                  <c:v>49219</c:v>
                </c:pt>
                <c:pt idx="58">
                  <c:v>44102</c:v>
                </c:pt>
                <c:pt idx="59">
                  <c:v>37154</c:v>
                </c:pt>
                <c:pt idx="60">
                  <c:v>33390</c:v>
                </c:pt>
                <c:pt idx="61">
                  <c:v>30104</c:v>
                </c:pt>
                <c:pt idx="62">
                  <c:v>42117</c:v>
                </c:pt>
                <c:pt idx="63">
                  <c:v>48851</c:v>
                </c:pt>
                <c:pt idx="64">
                  <c:v>45891</c:v>
                </c:pt>
                <c:pt idx="65">
                  <c:v>39286</c:v>
                </c:pt>
                <c:pt idx="66">
                  <c:v>33176</c:v>
                </c:pt>
                <c:pt idx="67">
                  <c:v>30517</c:v>
                </c:pt>
                <c:pt idx="68">
                  <c:v>32906</c:v>
                </c:pt>
                <c:pt idx="69">
                  <c:v>27465</c:v>
                </c:pt>
                <c:pt idx="70">
                  <c:v>22883</c:v>
                </c:pt>
                <c:pt idx="71">
                  <c:v>17999</c:v>
                </c:pt>
                <c:pt idx="72">
                  <c:v>16706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84-4055-BDD4-58D849D98D9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35424"/>
        <c:axId val="59338112"/>
      </c:barChart>
      <c:catAx>
        <c:axId val="5933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59338112"/>
        <c:crosses val="autoZero"/>
        <c:auto val="1"/>
        <c:lblAlgn val="ctr"/>
        <c:lblOffset val="100"/>
        <c:noMultiLvlLbl val="0"/>
      </c:catAx>
      <c:valAx>
        <c:axId val="5933811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35424"/>
        <c:crosses val="autoZero"/>
        <c:crossBetween val="between"/>
      </c:valAx>
    </c:plotArea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Grafico 1.1. GLI ATTUALI POSITIVI AL 22 MAGGIO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4758981398648194"/>
          <c:y val="0.169072062232448"/>
          <c:w val="0.50482037202703611"/>
          <c:h val="0.7724704216168119"/>
        </c:manualLayout>
      </c:layout>
      <c:doughnutChart>
        <c:varyColors val="1"/>
        <c:ser>
          <c:idx val="0"/>
          <c:order val="0"/>
          <c:tx>
            <c:v>a</c:v>
          </c:tx>
          <c:dPt>
            <c:idx val="0"/>
            <c:bubble3D val="0"/>
            <c:spPr>
              <a:solidFill>
                <a:srgbClr val="FFC000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E-5769-4FA0-8CB2-2A57FA4E565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5769-4FA0-8CB2-2A57FA4E565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5769-4FA0-8CB2-2A57FA4E5657}"/>
              </c:ext>
            </c:extLst>
          </c:dPt>
          <c:dLbls>
            <c:dLbl>
              <c:idx val="0"/>
              <c:layout>
                <c:manualLayout>
                  <c:x val="-1.367781171382873E-2"/>
                  <c:y val="-0.15512423308579704"/>
                </c:manualLayout>
              </c:layout>
              <c:tx>
                <c:rich>
                  <a:bodyPr/>
                  <a:lstStyle/>
                  <a:p>
                    <a:fld id="{CCFC2134-B678-416F-AF03-34606AB3B38D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9E03D5E4-5651-40CC-A949-4AFE1591A39B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30FDE21D-7087-4C3D-BCC3-B10F6C43DD6A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5769-4FA0-8CB2-2A57FA4E5657}"/>
                </c:ext>
              </c:extLst>
            </c:dLbl>
            <c:dLbl>
              <c:idx val="1"/>
              <c:layout>
                <c:manualLayout>
                  <c:x val="0.17917933345115639"/>
                  <c:y val="-9.8524850743681877E-2"/>
                </c:manualLayout>
              </c:layout>
              <c:tx>
                <c:rich>
                  <a:bodyPr/>
                  <a:lstStyle/>
                  <a:p>
                    <a:fld id="{B229CB31-DFDA-45AC-8DB4-F5817A6418C9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F1722CE6-91B1-4199-9328-B649753EB06B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109B36F8-92F2-4771-A02A-6F3DB7CA9D0C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5769-4FA0-8CB2-2A57FA4E5657}"/>
                </c:ext>
              </c:extLst>
            </c:dLbl>
            <c:dLbl>
              <c:idx val="2"/>
              <c:layout>
                <c:manualLayout>
                  <c:x val="0.28313070247625471"/>
                  <c:y val="8.3850936803133366E-2"/>
                </c:manualLayout>
              </c:layout>
              <c:tx>
                <c:rich>
                  <a:bodyPr/>
                  <a:lstStyle/>
                  <a:p>
                    <a:fld id="{757D3B92-8B04-4C67-8B53-797ECAC0ACB5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2778794B-31C1-4E6C-82A7-0B6A4C28DFA9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8E53ABA5-90E0-424A-B996-10E2D675315E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5769-4FA0-8CB2-2A57FA4E5657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('Sicilia foglio di lavoro'!$I$1,'Sicilia foglio di lavoro'!$J$1,'Sicilia foglio di lavoro'!$M$1)</c:f>
              <c:strCache>
                <c:ptCount val="3"/>
                <c:pt idx="0">
                  <c:v>Ricoverati no TI</c:v>
                </c:pt>
                <c:pt idx="1">
                  <c:v>Ricoverati TI</c:v>
                </c:pt>
                <c:pt idx="2">
                  <c:v>Isolamento domiciliare new</c:v>
                </c:pt>
              </c:strCache>
            </c:strRef>
          </c:cat>
          <c:val>
            <c:numRef>
              <c:f>('Sicilia foglio di lavoro'!$I$814,'Sicilia foglio di lavoro'!$J$814,'Sicilia foglio di lavoro'!$M$814)</c:f>
              <c:numCache>
                <c:formatCode>General</c:formatCode>
                <c:ptCount val="3"/>
                <c:pt idx="0">
                  <c:v>600</c:v>
                </c:pt>
                <c:pt idx="1">
                  <c:v>27</c:v>
                </c:pt>
                <c:pt idx="2">
                  <c:v>83702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769-4FA0-8CB2-2A57FA4E5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 sz="1800" b="1" i="0" baseline="0">
                <a:effectLst/>
              </a:rPr>
              <a:t>Grafico 15. Nuovi positivi su tamponi effetuati  - dati settimanali</a:t>
            </a:r>
            <a:endParaRPr lang="it-IT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59602673241703E-2"/>
          <c:y val="8.8659257531880448E-2"/>
          <c:w val="0.91113802635957886"/>
          <c:h val="0.74651728250746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Tavola5!$D$2</c:f>
              <c:strCache>
                <c:ptCount val="1"/>
                <c:pt idx="0">
                  <c:v>Positivi totali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Lbls>
            <c:delete val="1"/>
          </c:dLbls>
          <c:cat>
            <c:strRef>
              <c:f>Tavola5!$A$3:$A$929</c:f>
              <c:strCache>
                <c:ptCount val="73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  <c:pt idx="58">
                  <c:v>7-13 feb</c:v>
                </c:pt>
                <c:pt idx="59">
                  <c:v>14-20 feb</c:v>
                </c:pt>
                <c:pt idx="60">
                  <c:v>21-27 feb</c:v>
                </c:pt>
                <c:pt idx="61">
                  <c:v>28 feb-6 mar</c:v>
                </c:pt>
                <c:pt idx="62">
                  <c:v>7-13 mar</c:v>
                </c:pt>
                <c:pt idx="63">
                  <c:v>14-20 mar</c:v>
                </c:pt>
                <c:pt idx="64">
                  <c:v>21-27 mar</c:v>
                </c:pt>
                <c:pt idx="65">
                  <c:v>28 mar-3 apr</c:v>
                </c:pt>
                <c:pt idx="66">
                  <c:v>4-10 apr</c:v>
                </c:pt>
                <c:pt idx="67">
                  <c:v>11-17 apr</c:v>
                </c:pt>
                <c:pt idx="68">
                  <c:v>18-24 apr</c:v>
                </c:pt>
                <c:pt idx="69">
                  <c:v>25 apr-1 mag</c:v>
                </c:pt>
                <c:pt idx="70">
                  <c:v>2-8 mag</c:v>
                </c:pt>
                <c:pt idx="71">
                  <c:v>9-15 mag</c:v>
                </c:pt>
                <c:pt idx="72">
                  <c:v>16-22 mag</c:v>
                </c:pt>
              </c:strCache>
            </c:strRef>
          </c:cat>
          <c:val>
            <c:numRef>
              <c:f>Tavola5!$M$3:$M$929</c:f>
              <c:numCache>
                <c:formatCode>#,#00%</c:formatCode>
                <c:ptCount val="73"/>
                <c:pt idx="0">
                  <c:v>0.14083390905027024</c:v>
                </c:pt>
                <c:pt idx="1">
                  <c:v>0.17644082608895634</c:v>
                </c:pt>
                <c:pt idx="2">
                  <c:v>9.4336392529903459E-2</c:v>
                </c:pt>
                <c:pt idx="3">
                  <c:v>5.4073328299353976E-2</c:v>
                </c:pt>
                <c:pt idx="4">
                  <c:v>3.5287254139348814E-2</c:v>
                </c:pt>
                <c:pt idx="5">
                  <c:v>3.0786174178244662E-2</c:v>
                </c:pt>
                <c:pt idx="6">
                  <c:v>2.7179201100141409E-2</c:v>
                </c:pt>
                <c:pt idx="7">
                  <c:v>2.0741479124333856E-2</c:v>
                </c:pt>
                <c:pt idx="8">
                  <c:v>2.0907924267372972E-2</c:v>
                </c:pt>
                <c:pt idx="9">
                  <c:v>2.2642223312622299E-2</c:v>
                </c:pt>
                <c:pt idx="10">
                  <c:v>2.6999945010295293E-2</c:v>
                </c:pt>
                <c:pt idx="11">
                  <c:v>2.8883353040443583E-2</c:v>
                </c:pt>
                <c:pt idx="12">
                  <c:v>3.3349973891537987E-2</c:v>
                </c:pt>
                <c:pt idx="13">
                  <c:v>6.5233181852044991E-2</c:v>
                </c:pt>
                <c:pt idx="14">
                  <c:v>5.3486783689638683E-2</c:v>
                </c:pt>
                <c:pt idx="15">
                  <c:v>4.4189812662984183E-2</c:v>
                </c:pt>
                <c:pt idx="16">
                  <c:v>4.5402292373406664E-2</c:v>
                </c:pt>
                <c:pt idx="17">
                  <c:v>3.9212810026462631E-2</c:v>
                </c:pt>
                <c:pt idx="18">
                  <c:v>3.3566635921364371E-2</c:v>
                </c:pt>
                <c:pt idx="19">
                  <c:v>2.7303137148539915E-2</c:v>
                </c:pt>
                <c:pt idx="20">
                  <c:v>2.1361182432178057E-2</c:v>
                </c:pt>
                <c:pt idx="21">
                  <c:v>2.2235787994848724E-2</c:v>
                </c:pt>
                <c:pt idx="22">
                  <c:v>2.2107433386370258E-2</c:v>
                </c:pt>
                <c:pt idx="23">
                  <c:v>1.9203316167373398E-2</c:v>
                </c:pt>
                <c:pt idx="24">
                  <c:v>1.4438719388641231E-2</c:v>
                </c:pt>
                <c:pt idx="25">
                  <c:v>8.8792244269276076E-3</c:v>
                </c:pt>
                <c:pt idx="26">
                  <c:v>9.9306200224752034E-3</c:v>
                </c:pt>
                <c:pt idx="27">
                  <c:v>1.5320044879697478E-2</c:v>
                </c:pt>
                <c:pt idx="28">
                  <c:v>2.9491584337107794E-2</c:v>
                </c:pt>
                <c:pt idx="29">
                  <c:v>3.9079461571862789E-2</c:v>
                </c:pt>
                <c:pt idx="30">
                  <c:v>4.5493158115590487E-2</c:v>
                </c:pt>
                <c:pt idx="31">
                  <c:v>5.0557451198222504E-2</c:v>
                </c:pt>
                <c:pt idx="32">
                  <c:v>6.2944471056413279E-2</c:v>
                </c:pt>
                <c:pt idx="33">
                  <c:v>7.844272066064302E-2</c:v>
                </c:pt>
                <c:pt idx="34">
                  <c:v>7.310846477722617E-2</c:v>
                </c:pt>
                <c:pt idx="35">
                  <c:v>6.5904928309232058E-2</c:v>
                </c:pt>
                <c:pt idx="36">
                  <c:v>4.7702978002609475E-2</c:v>
                </c:pt>
                <c:pt idx="37">
                  <c:v>3.6125731232381171E-2</c:v>
                </c:pt>
                <c:pt idx="38">
                  <c:v>3.1389425936942293E-2</c:v>
                </c:pt>
                <c:pt idx="39">
                  <c:v>2.8184892897406989E-2</c:v>
                </c:pt>
                <c:pt idx="40">
                  <c:v>2.016340678385739E-2</c:v>
                </c:pt>
                <c:pt idx="41">
                  <c:v>1.8879284393411602E-2</c:v>
                </c:pt>
                <c:pt idx="42">
                  <c:v>2.3388155837658683E-2</c:v>
                </c:pt>
                <c:pt idx="43">
                  <c:v>2.8868153066259925E-2</c:v>
                </c:pt>
                <c:pt idx="44">
                  <c:v>1.7659574468085106E-2</c:v>
                </c:pt>
                <c:pt idx="45">
                  <c:v>2.3320850153202666E-2</c:v>
                </c:pt>
                <c:pt idx="46">
                  <c:v>2.1325818359142431E-2</c:v>
                </c:pt>
                <c:pt idx="47">
                  <c:v>2.4666849465313955E-2</c:v>
                </c:pt>
                <c:pt idx="48">
                  <c:v>2.5105053915989235E-2</c:v>
                </c:pt>
                <c:pt idx="49">
                  <c:v>3.5438210843995357E-2</c:v>
                </c:pt>
                <c:pt idx="50">
                  <c:v>4.2620906071660143E-2</c:v>
                </c:pt>
                <c:pt idx="51">
                  <c:v>5.1230195916054655E-2</c:v>
                </c:pt>
                <c:pt idx="52">
                  <c:v>8.650111181949649E-2</c:v>
                </c:pt>
                <c:pt idx="53">
                  <c:v>0.20180970908926391</c:v>
                </c:pt>
                <c:pt idx="54">
                  <c:v>0.20446872729305238</c:v>
                </c:pt>
                <c:pt idx="55">
                  <c:v>0.17347083321528742</c:v>
                </c:pt>
                <c:pt idx="56">
                  <c:v>0.1611438992374673</c:v>
                </c:pt>
                <c:pt idx="57">
                  <c:v>0.17080974905518287</c:v>
                </c:pt>
                <c:pt idx="58">
                  <c:v>0.15381825157386256</c:v>
                </c:pt>
                <c:pt idx="59">
                  <c:v>0.15758310924868729</c:v>
                </c:pt>
                <c:pt idx="60">
                  <c:v>0.14953580753366683</c:v>
                </c:pt>
                <c:pt idx="61">
                  <c:v>0.16015918026420092</c:v>
                </c:pt>
                <c:pt idx="62">
                  <c:v>0.18931286043699685</c:v>
                </c:pt>
                <c:pt idx="63">
                  <c:v>0.20850744166392787</c:v>
                </c:pt>
                <c:pt idx="64">
                  <c:v>0.1859501118350676</c:v>
                </c:pt>
                <c:pt idx="65">
                  <c:v>0.17582427418669078</c:v>
                </c:pt>
                <c:pt idx="66">
                  <c:v>0.17054438904025085</c:v>
                </c:pt>
                <c:pt idx="67">
                  <c:v>0.16833714868852911</c:v>
                </c:pt>
                <c:pt idx="68">
                  <c:v>0.19368091443101154</c:v>
                </c:pt>
                <c:pt idx="69">
                  <c:v>0.17435106362718772</c:v>
                </c:pt>
                <c:pt idx="70">
                  <c:v>0.16549145530942411</c:v>
                </c:pt>
                <c:pt idx="71">
                  <c:v>0.15708812260536398</c:v>
                </c:pt>
                <c:pt idx="72">
                  <c:v>0.15165764915211155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08-4C83-BA7B-4D5793B1683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35424"/>
        <c:axId val="59338112"/>
      </c:barChart>
      <c:catAx>
        <c:axId val="5933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59338112"/>
        <c:crosses val="autoZero"/>
        <c:auto val="1"/>
        <c:lblAlgn val="ctr"/>
        <c:lblOffset val="100"/>
        <c:noMultiLvlLbl val="0"/>
      </c:catAx>
      <c:valAx>
        <c:axId val="59338112"/>
        <c:scaling>
          <c:orientation val="minMax"/>
        </c:scaling>
        <c:delete val="0"/>
        <c:axPos val="l"/>
        <c:majorGridlines/>
        <c:numFmt formatCode="#,#0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35424"/>
        <c:crosses val="autoZero"/>
        <c:crossBetween val="between"/>
      </c:valAx>
    </c:plotArea>
    <c:plotVisOnly val="1"/>
    <c:dispBlanksAs val="gap"/>
    <c:showDLblsOverMax val="0"/>
  </c:char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16. Ricoverati - variazioni settimanali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Tavola5!$F$2</c:f>
              <c:strCache>
                <c:ptCount val="1"/>
                <c:pt idx="0">
                  <c:v>Ricoverati</c:v>
                </c:pt>
              </c:strCache>
            </c:strRef>
          </c:tx>
          <c:spPr>
            <a:solidFill>
              <a:srgbClr val="E46C0A"/>
            </a:solidFill>
          </c:spPr>
          <c:invertIfNegative val="1"/>
          <c:dLbls>
            <c:dLbl>
              <c:idx val="4"/>
              <c:layout>
                <c:manualLayout>
                  <c:x val="2.7291409287545942E-3"/>
                  <c:y val="-1.87924525696089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BC-4B75-8D19-85365B7C09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Tavola5!$A$3:$A$929</c:f>
              <c:strCache>
                <c:ptCount val="73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  <c:pt idx="58">
                  <c:v>7-13 feb</c:v>
                </c:pt>
                <c:pt idx="59">
                  <c:v>14-20 feb</c:v>
                </c:pt>
                <c:pt idx="60">
                  <c:v>21-27 feb</c:v>
                </c:pt>
                <c:pt idx="61">
                  <c:v>28 feb-6 mar</c:v>
                </c:pt>
                <c:pt idx="62">
                  <c:v>7-13 mar</c:v>
                </c:pt>
                <c:pt idx="63">
                  <c:v>14-20 mar</c:v>
                </c:pt>
                <c:pt idx="64">
                  <c:v>21-27 mar</c:v>
                </c:pt>
                <c:pt idx="65">
                  <c:v>28 mar-3 apr</c:v>
                </c:pt>
                <c:pt idx="66">
                  <c:v>4-10 apr</c:v>
                </c:pt>
                <c:pt idx="67">
                  <c:v>11-17 apr</c:v>
                </c:pt>
                <c:pt idx="68">
                  <c:v>18-24 apr</c:v>
                </c:pt>
                <c:pt idx="69">
                  <c:v>25 apr-1 mag</c:v>
                </c:pt>
                <c:pt idx="70">
                  <c:v>2-8 mag</c:v>
                </c:pt>
                <c:pt idx="71">
                  <c:v>9-15 mag</c:v>
                </c:pt>
                <c:pt idx="72">
                  <c:v>16-22 mag</c:v>
                </c:pt>
              </c:strCache>
            </c:strRef>
          </c:cat>
          <c:val>
            <c:numRef>
              <c:f>Tavola5!$F$3:$F$929</c:f>
              <c:numCache>
                <c:formatCode>\+0;\-0;0</c:formatCode>
                <c:ptCount val="73"/>
                <c:pt idx="0">
                  <c:v>120</c:v>
                </c:pt>
                <c:pt idx="1">
                  <c:v>152</c:v>
                </c:pt>
                <c:pt idx="2">
                  <c:v>157</c:v>
                </c:pt>
                <c:pt idx="3">
                  <c:v>28</c:v>
                </c:pt>
                <c:pt idx="4">
                  <c:v>-129</c:v>
                </c:pt>
                <c:pt idx="5">
                  <c:v>-153</c:v>
                </c:pt>
                <c:pt idx="6">
                  <c:v>-181</c:v>
                </c:pt>
                <c:pt idx="7">
                  <c:v>-206</c:v>
                </c:pt>
                <c:pt idx="8">
                  <c:v>-131</c:v>
                </c:pt>
                <c:pt idx="9">
                  <c:v>-78</c:v>
                </c:pt>
                <c:pt idx="10">
                  <c:v>11</c:v>
                </c:pt>
                <c:pt idx="11">
                  <c:v>85</c:v>
                </c:pt>
                <c:pt idx="12">
                  <c:v>97</c:v>
                </c:pt>
                <c:pt idx="13">
                  <c:v>154</c:v>
                </c:pt>
                <c:pt idx="14">
                  <c:v>192</c:v>
                </c:pt>
                <c:pt idx="15">
                  <c:v>80</c:v>
                </c:pt>
                <c:pt idx="16">
                  <c:v>16</c:v>
                </c:pt>
                <c:pt idx="17">
                  <c:v>-104</c:v>
                </c:pt>
                <c:pt idx="18">
                  <c:v>-201</c:v>
                </c:pt>
                <c:pt idx="19">
                  <c:v>-180</c:v>
                </c:pt>
                <c:pt idx="20">
                  <c:v>-210</c:v>
                </c:pt>
                <c:pt idx="21">
                  <c:v>-171</c:v>
                </c:pt>
                <c:pt idx="22">
                  <c:v>-123</c:v>
                </c:pt>
                <c:pt idx="23">
                  <c:v>-69</c:v>
                </c:pt>
                <c:pt idx="24">
                  <c:v>-92</c:v>
                </c:pt>
                <c:pt idx="25">
                  <c:v>-80</c:v>
                </c:pt>
                <c:pt idx="26">
                  <c:v>-27</c:v>
                </c:pt>
                <c:pt idx="27">
                  <c:v>-12</c:v>
                </c:pt>
                <c:pt idx="28">
                  <c:v>24</c:v>
                </c:pt>
                <c:pt idx="29">
                  <c:v>51</c:v>
                </c:pt>
                <c:pt idx="30">
                  <c:v>107</c:v>
                </c:pt>
                <c:pt idx="31">
                  <c:v>144</c:v>
                </c:pt>
                <c:pt idx="32">
                  <c:v>134</c:v>
                </c:pt>
                <c:pt idx="33">
                  <c:v>182</c:v>
                </c:pt>
                <c:pt idx="34">
                  <c:v>126</c:v>
                </c:pt>
                <c:pt idx="35">
                  <c:v>51</c:v>
                </c:pt>
                <c:pt idx="36">
                  <c:v>-73</c:v>
                </c:pt>
                <c:pt idx="37">
                  <c:v>-134</c:v>
                </c:pt>
                <c:pt idx="38">
                  <c:v>-151</c:v>
                </c:pt>
                <c:pt idx="39">
                  <c:v>-133</c:v>
                </c:pt>
                <c:pt idx="40">
                  <c:v>-96</c:v>
                </c:pt>
                <c:pt idx="41">
                  <c:v>-90</c:v>
                </c:pt>
                <c:pt idx="42">
                  <c:v>21</c:v>
                </c:pt>
                <c:pt idx="43">
                  <c:v>12</c:v>
                </c:pt>
                <c:pt idx="44">
                  <c:v>41</c:v>
                </c:pt>
                <c:pt idx="45">
                  <c:v>14</c:v>
                </c:pt>
                <c:pt idx="46">
                  <c:v>3</c:v>
                </c:pt>
                <c:pt idx="47">
                  <c:v>-20</c:v>
                </c:pt>
                <c:pt idx="48">
                  <c:v>-12</c:v>
                </c:pt>
                <c:pt idx="49">
                  <c:v>88</c:v>
                </c:pt>
                <c:pt idx="50">
                  <c:v>140</c:v>
                </c:pt>
                <c:pt idx="51">
                  <c:v>135</c:v>
                </c:pt>
                <c:pt idx="52">
                  <c:v>208</c:v>
                </c:pt>
                <c:pt idx="53">
                  <c:v>343</c:v>
                </c:pt>
                <c:pt idx="54">
                  <c:v>255</c:v>
                </c:pt>
                <c:pt idx="55">
                  <c:v>74</c:v>
                </c:pt>
                <c:pt idx="56">
                  <c:v>20</c:v>
                </c:pt>
                <c:pt idx="57">
                  <c:v>-87</c:v>
                </c:pt>
                <c:pt idx="58">
                  <c:v>-114</c:v>
                </c:pt>
                <c:pt idx="59">
                  <c:v>-130</c:v>
                </c:pt>
                <c:pt idx="60">
                  <c:v>-158</c:v>
                </c:pt>
                <c:pt idx="61">
                  <c:v>-172</c:v>
                </c:pt>
                <c:pt idx="62">
                  <c:v>-54</c:v>
                </c:pt>
                <c:pt idx="63">
                  <c:v>43</c:v>
                </c:pt>
                <c:pt idx="64">
                  <c:v>55</c:v>
                </c:pt>
                <c:pt idx="65">
                  <c:v>49</c:v>
                </c:pt>
                <c:pt idx="66">
                  <c:v>7</c:v>
                </c:pt>
                <c:pt idx="67">
                  <c:v>-94</c:v>
                </c:pt>
                <c:pt idx="68">
                  <c:v>-89</c:v>
                </c:pt>
                <c:pt idx="69">
                  <c:v>-18</c:v>
                </c:pt>
                <c:pt idx="70">
                  <c:v>-94</c:v>
                </c:pt>
                <c:pt idx="71">
                  <c:v>-84</c:v>
                </c:pt>
                <c:pt idx="72">
                  <c:v>-43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87BC-4B75-8D19-85365B7C091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61920"/>
        <c:axId val="68130304"/>
      </c:barChart>
      <c:catAx>
        <c:axId val="59361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68130304"/>
        <c:crosses val="autoZero"/>
        <c:auto val="1"/>
        <c:lblAlgn val="ctr"/>
        <c:lblOffset val="100"/>
        <c:noMultiLvlLbl val="0"/>
      </c:catAx>
      <c:valAx>
        <c:axId val="68130304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61920"/>
        <c:crosses val="autoZero"/>
        <c:crossBetween val="between"/>
      </c:valAx>
    </c:plotArea>
    <c:plotVisOnly val="1"/>
    <c:dispBlanksAs val="gap"/>
    <c:showDLblsOverMax val="0"/>
  </c:char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17. Ricoverati</a:t>
            </a:r>
            <a:r>
              <a:rPr lang="it-IT" baseline="0"/>
              <a:t> in terapia intensiva - variazioni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Tavola5!$H$2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Tavola5!$A$3:$A$929</c:f>
              <c:strCache>
                <c:ptCount val="73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  <c:pt idx="58">
                  <c:v>7-13 feb</c:v>
                </c:pt>
                <c:pt idx="59">
                  <c:v>14-20 feb</c:v>
                </c:pt>
                <c:pt idx="60">
                  <c:v>21-27 feb</c:v>
                </c:pt>
                <c:pt idx="61">
                  <c:v>28 feb-6 mar</c:v>
                </c:pt>
                <c:pt idx="62">
                  <c:v>7-13 mar</c:v>
                </c:pt>
                <c:pt idx="63">
                  <c:v>14-20 mar</c:v>
                </c:pt>
                <c:pt idx="64">
                  <c:v>21-27 mar</c:v>
                </c:pt>
                <c:pt idx="65">
                  <c:v>28 mar-3 apr</c:v>
                </c:pt>
                <c:pt idx="66">
                  <c:v>4-10 apr</c:v>
                </c:pt>
                <c:pt idx="67">
                  <c:v>11-17 apr</c:v>
                </c:pt>
                <c:pt idx="68">
                  <c:v>18-24 apr</c:v>
                </c:pt>
                <c:pt idx="69">
                  <c:v>25 apr-1 mag</c:v>
                </c:pt>
                <c:pt idx="70">
                  <c:v>2-8 mag</c:v>
                </c:pt>
                <c:pt idx="71">
                  <c:v>9-15 mag</c:v>
                </c:pt>
                <c:pt idx="72">
                  <c:v>16-22 mag</c:v>
                </c:pt>
              </c:strCache>
            </c:strRef>
          </c:cat>
          <c:val>
            <c:numRef>
              <c:f>Tavola5!$H$3:$H$929</c:f>
              <c:numCache>
                <c:formatCode>\+0;\-0;0</c:formatCode>
                <c:ptCount val="73"/>
                <c:pt idx="0">
                  <c:v>10</c:v>
                </c:pt>
                <c:pt idx="1">
                  <c:v>24</c:v>
                </c:pt>
                <c:pt idx="2">
                  <c:v>0</c:v>
                </c:pt>
                <c:pt idx="3">
                  <c:v>19</c:v>
                </c:pt>
                <c:pt idx="4">
                  <c:v>-23</c:v>
                </c:pt>
                <c:pt idx="5">
                  <c:v>-26</c:v>
                </c:pt>
                <c:pt idx="6">
                  <c:v>-13</c:v>
                </c:pt>
                <c:pt idx="7">
                  <c:v>-22</c:v>
                </c:pt>
                <c:pt idx="8">
                  <c:v>-10</c:v>
                </c:pt>
                <c:pt idx="9">
                  <c:v>-10</c:v>
                </c:pt>
                <c:pt idx="10">
                  <c:v>-23</c:v>
                </c:pt>
                <c:pt idx="11">
                  <c:v>25</c:v>
                </c:pt>
                <c:pt idx="12">
                  <c:v>4</c:v>
                </c:pt>
                <c:pt idx="13">
                  <c:v>24</c:v>
                </c:pt>
                <c:pt idx="14">
                  <c:v>18</c:v>
                </c:pt>
                <c:pt idx="15">
                  <c:v>16</c:v>
                </c:pt>
                <c:pt idx="16">
                  <c:v>-16</c:v>
                </c:pt>
                <c:pt idx="17">
                  <c:v>-8</c:v>
                </c:pt>
                <c:pt idx="18">
                  <c:v>-27</c:v>
                </c:pt>
                <c:pt idx="19">
                  <c:v>-18</c:v>
                </c:pt>
                <c:pt idx="20">
                  <c:v>-16</c:v>
                </c:pt>
                <c:pt idx="21">
                  <c:v>-37</c:v>
                </c:pt>
                <c:pt idx="22">
                  <c:v>-21</c:v>
                </c:pt>
                <c:pt idx="23">
                  <c:v>3</c:v>
                </c:pt>
                <c:pt idx="24">
                  <c:v>-21</c:v>
                </c:pt>
                <c:pt idx="25">
                  <c:v>-3</c:v>
                </c:pt>
                <c:pt idx="26">
                  <c:v>-8</c:v>
                </c:pt>
                <c:pt idx="27">
                  <c:v>2</c:v>
                </c:pt>
                <c:pt idx="28">
                  <c:v>4</c:v>
                </c:pt>
                <c:pt idx="29">
                  <c:v>8</c:v>
                </c:pt>
                <c:pt idx="30">
                  <c:v>4</c:v>
                </c:pt>
                <c:pt idx="31">
                  <c:v>21</c:v>
                </c:pt>
                <c:pt idx="32">
                  <c:v>14</c:v>
                </c:pt>
                <c:pt idx="33">
                  <c:v>16</c:v>
                </c:pt>
                <c:pt idx="34">
                  <c:v>24</c:v>
                </c:pt>
                <c:pt idx="35">
                  <c:v>12</c:v>
                </c:pt>
                <c:pt idx="36">
                  <c:v>-14</c:v>
                </c:pt>
                <c:pt idx="37">
                  <c:v>-5</c:v>
                </c:pt>
                <c:pt idx="38">
                  <c:v>-28</c:v>
                </c:pt>
                <c:pt idx="39">
                  <c:v>-23</c:v>
                </c:pt>
                <c:pt idx="40">
                  <c:v>-7</c:v>
                </c:pt>
                <c:pt idx="41">
                  <c:v>-1</c:v>
                </c:pt>
                <c:pt idx="42">
                  <c:v>0</c:v>
                </c:pt>
                <c:pt idx="43">
                  <c:v>-9</c:v>
                </c:pt>
                <c:pt idx="44">
                  <c:v>9</c:v>
                </c:pt>
                <c:pt idx="45">
                  <c:v>8</c:v>
                </c:pt>
                <c:pt idx="46">
                  <c:v>-10</c:v>
                </c:pt>
                <c:pt idx="47">
                  <c:v>5</c:v>
                </c:pt>
                <c:pt idx="48">
                  <c:v>-2</c:v>
                </c:pt>
                <c:pt idx="49">
                  <c:v>5</c:v>
                </c:pt>
                <c:pt idx="50">
                  <c:v>13</c:v>
                </c:pt>
                <c:pt idx="51">
                  <c:v>16</c:v>
                </c:pt>
                <c:pt idx="52">
                  <c:v>30</c:v>
                </c:pt>
                <c:pt idx="53">
                  <c:v>31</c:v>
                </c:pt>
                <c:pt idx="54">
                  <c:v>30</c:v>
                </c:pt>
                <c:pt idx="55">
                  <c:v>-4</c:v>
                </c:pt>
                <c:pt idx="56">
                  <c:v>-24</c:v>
                </c:pt>
                <c:pt idx="57">
                  <c:v>-13</c:v>
                </c:pt>
                <c:pt idx="58">
                  <c:v>-12</c:v>
                </c:pt>
                <c:pt idx="59">
                  <c:v>-15</c:v>
                </c:pt>
                <c:pt idx="60">
                  <c:v>-27</c:v>
                </c:pt>
                <c:pt idx="61">
                  <c:v>-10</c:v>
                </c:pt>
                <c:pt idx="62">
                  <c:v>3</c:v>
                </c:pt>
                <c:pt idx="63">
                  <c:v>-6</c:v>
                </c:pt>
                <c:pt idx="64">
                  <c:v>5</c:v>
                </c:pt>
                <c:pt idx="65">
                  <c:v>0</c:v>
                </c:pt>
                <c:pt idx="66">
                  <c:v>-3</c:v>
                </c:pt>
                <c:pt idx="67">
                  <c:v>-14</c:v>
                </c:pt>
                <c:pt idx="68">
                  <c:v>1</c:v>
                </c:pt>
                <c:pt idx="69">
                  <c:v>-3</c:v>
                </c:pt>
                <c:pt idx="70">
                  <c:v>-6</c:v>
                </c:pt>
                <c:pt idx="71">
                  <c:v>-2</c:v>
                </c:pt>
                <c:pt idx="72">
                  <c:v>-11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42E6-44E5-9F40-7F0E548B33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8510464"/>
        <c:axId val="68513152"/>
      </c:barChart>
      <c:catAx>
        <c:axId val="68510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68513152"/>
        <c:crosses val="autoZero"/>
        <c:auto val="1"/>
        <c:lblAlgn val="ctr"/>
        <c:lblOffset val="100"/>
        <c:noMultiLvlLbl val="0"/>
      </c:catAx>
      <c:valAx>
        <c:axId val="6851315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68510464"/>
        <c:crosses val="autoZero"/>
        <c:crossBetween val="between"/>
      </c:valAx>
    </c:plotArea>
    <c:plotVisOnly val="1"/>
    <c:dispBlanksAs val="gap"/>
    <c:showDLblsOverMax val="0"/>
  </c:char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18. Guariti -</a:t>
            </a:r>
            <a:r>
              <a:rPr lang="it-IT" baseline="0"/>
              <a:t> variazioni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Tavola5!$K$2</c:f>
              <c:strCache>
                <c:ptCount val="1"/>
                <c:pt idx="0">
                  <c:v>Guariti</c:v>
                </c:pt>
              </c:strCache>
            </c:strRef>
          </c:tx>
          <c:invertIfNegative val="0"/>
          <c:dLbls>
            <c:delete val="1"/>
          </c:dLbls>
          <c:cat>
            <c:strRef>
              <c:f>Tavola5!$A$3:$A$929</c:f>
              <c:strCache>
                <c:ptCount val="73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  <c:pt idx="58">
                  <c:v>7-13 feb</c:v>
                </c:pt>
                <c:pt idx="59">
                  <c:v>14-20 feb</c:v>
                </c:pt>
                <c:pt idx="60">
                  <c:v>21-27 feb</c:v>
                </c:pt>
                <c:pt idx="61">
                  <c:v>28 feb-6 mar</c:v>
                </c:pt>
                <c:pt idx="62">
                  <c:v>7-13 mar</c:v>
                </c:pt>
                <c:pt idx="63">
                  <c:v>14-20 mar</c:v>
                </c:pt>
                <c:pt idx="64">
                  <c:v>21-27 mar</c:v>
                </c:pt>
                <c:pt idx="65">
                  <c:v>28 mar-3 apr</c:v>
                </c:pt>
                <c:pt idx="66">
                  <c:v>4-10 apr</c:v>
                </c:pt>
                <c:pt idx="67">
                  <c:v>11-17 apr</c:v>
                </c:pt>
                <c:pt idx="68">
                  <c:v>18-24 apr</c:v>
                </c:pt>
                <c:pt idx="69">
                  <c:v>25 apr-1 mag</c:v>
                </c:pt>
                <c:pt idx="70">
                  <c:v>2-8 mag</c:v>
                </c:pt>
                <c:pt idx="71">
                  <c:v>9-15 mag</c:v>
                </c:pt>
                <c:pt idx="72">
                  <c:v>16-22 mag</c:v>
                </c:pt>
              </c:strCache>
            </c:strRef>
          </c:cat>
          <c:val>
            <c:numRef>
              <c:f>Tavola5!$K$3:$K$929</c:f>
              <c:numCache>
                <c:formatCode>\+0;\-0;0</c:formatCode>
                <c:ptCount val="73"/>
                <c:pt idx="0">
                  <c:v>4311</c:v>
                </c:pt>
                <c:pt idx="1">
                  <c:v>5359</c:v>
                </c:pt>
                <c:pt idx="2">
                  <c:v>7494</c:v>
                </c:pt>
                <c:pt idx="3">
                  <c:v>7557</c:v>
                </c:pt>
                <c:pt idx="4">
                  <c:v>11464</c:v>
                </c:pt>
                <c:pt idx="5">
                  <c:v>8527</c:v>
                </c:pt>
                <c:pt idx="6">
                  <c:v>8167</c:v>
                </c:pt>
                <c:pt idx="7">
                  <c:v>8781</c:v>
                </c:pt>
                <c:pt idx="8">
                  <c:v>6627</c:v>
                </c:pt>
                <c:pt idx="9">
                  <c:v>12995</c:v>
                </c:pt>
                <c:pt idx="10">
                  <c:v>6707</c:v>
                </c:pt>
                <c:pt idx="11">
                  <c:v>3077</c:v>
                </c:pt>
                <c:pt idx="12">
                  <c:v>4851</c:v>
                </c:pt>
                <c:pt idx="13">
                  <c:v>1039</c:v>
                </c:pt>
                <c:pt idx="14">
                  <c:v>7371</c:v>
                </c:pt>
                <c:pt idx="15">
                  <c:v>6121</c:v>
                </c:pt>
                <c:pt idx="16">
                  <c:v>8175</c:v>
                </c:pt>
                <c:pt idx="17">
                  <c:v>7281</c:v>
                </c:pt>
                <c:pt idx="18">
                  <c:v>8067</c:v>
                </c:pt>
                <c:pt idx="19">
                  <c:v>9111</c:v>
                </c:pt>
                <c:pt idx="20">
                  <c:v>6992</c:v>
                </c:pt>
                <c:pt idx="21">
                  <c:v>5624</c:v>
                </c:pt>
                <c:pt idx="22">
                  <c:v>3831</c:v>
                </c:pt>
                <c:pt idx="23">
                  <c:v>3033</c:v>
                </c:pt>
                <c:pt idx="24">
                  <c:v>2378</c:v>
                </c:pt>
                <c:pt idx="25">
                  <c:v>1947</c:v>
                </c:pt>
                <c:pt idx="26">
                  <c:v>1602</c:v>
                </c:pt>
                <c:pt idx="27">
                  <c:v>1008</c:v>
                </c:pt>
                <c:pt idx="28">
                  <c:v>719</c:v>
                </c:pt>
                <c:pt idx="29">
                  <c:v>784</c:v>
                </c:pt>
                <c:pt idx="30">
                  <c:v>1124</c:v>
                </c:pt>
                <c:pt idx="31">
                  <c:v>2200</c:v>
                </c:pt>
                <c:pt idx="32">
                  <c:v>2819</c:v>
                </c:pt>
                <c:pt idx="33">
                  <c:v>3579</c:v>
                </c:pt>
                <c:pt idx="34">
                  <c:v>5248</c:v>
                </c:pt>
                <c:pt idx="35">
                  <c:v>7431</c:v>
                </c:pt>
                <c:pt idx="36">
                  <c:v>8392</c:v>
                </c:pt>
                <c:pt idx="37">
                  <c:v>9472</c:v>
                </c:pt>
                <c:pt idx="38">
                  <c:v>7318</c:v>
                </c:pt>
                <c:pt idx="39">
                  <c:v>6203</c:v>
                </c:pt>
                <c:pt idx="40">
                  <c:v>5081</c:v>
                </c:pt>
                <c:pt idx="41">
                  <c:v>4763</c:v>
                </c:pt>
                <c:pt idx="42">
                  <c:v>3223</c:v>
                </c:pt>
                <c:pt idx="43">
                  <c:v>2014</c:v>
                </c:pt>
                <c:pt idx="44">
                  <c:v>1962</c:v>
                </c:pt>
                <c:pt idx="45">
                  <c:v>2494</c:v>
                </c:pt>
                <c:pt idx="46">
                  <c:v>2509</c:v>
                </c:pt>
                <c:pt idx="47">
                  <c:v>3097</c:v>
                </c:pt>
                <c:pt idx="48">
                  <c:v>3250</c:v>
                </c:pt>
                <c:pt idx="49">
                  <c:v>3196</c:v>
                </c:pt>
                <c:pt idx="50">
                  <c:v>3884</c:v>
                </c:pt>
                <c:pt idx="51">
                  <c:v>4043</c:v>
                </c:pt>
                <c:pt idx="52">
                  <c:v>5056</c:v>
                </c:pt>
                <c:pt idx="53">
                  <c:v>6382</c:v>
                </c:pt>
                <c:pt idx="54">
                  <c:v>11127</c:v>
                </c:pt>
                <c:pt idx="55">
                  <c:v>10338</c:v>
                </c:pt>
                <c:pt idx="56">
                  <c:v>17772</c:v>
                </c:pt>
                <c:pt idx="57">
                  <c:v>20541</c:v>
                </c:pt>
                <c:pt idx="58">
                  <c:v>54898</c:v>
                </c:pt>
                <c:pt idx="59">
                  <c:v>49520</c:v>
                </c:pt>
                <c:pt idx="60">
                  <c:v>50110</c:v>
                </c:pt>
                <c:pt idx="61">
                  <c:v>38999</c:v>
                </c:pt>
                <c:pt idx="62">
                  <c:v>35685</c:v>
                </c:pt>
                <c:pt idx="63">
                  <c:v>40167</c:v>
                </c:pt>
                <c:pt idx="64">
                  <c:v>53578</c:v>
                </c:pt>
                <c:pt idx="65">
                  <c:v>81340</c:v>
                </c:pt>
                <c:pt idx="66">
                  <c:v>69860</c:v>
                </c:pt>
                <c:pt idx="67">
                  <c:v>49266</c:v>
                </c:pt>
                <c:pt idx="68">
                  <c:v>43965</c:v>
                </c:pt>
                <c:pt idx="69">
                  <c:v>31665</c:v>
                </c:pt>
                <c:pt idx="70">
                  <c:v>26074</c:v>
                </c:pt>
                <c:pt idx="71">
                  <c:v>35336</c:v>
                </c:pt>
                <c:pt idx="72">
                  <c:v>28262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8E-42C0-9ECB-4CF1601D46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8524672"/>
        <c:axId val="71005696"/>
      </c:barChart>
      <c:catAx>
        <c:axId val="68524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71005696"/>
        <c:crosses val="autoZero"/>
        <c:auto val="1"/>
        <c:lblAlgn val="ctr"/>
        <c:lblOffset val="100"/>
        <c:noMultiLvlLbl val="0"/>
      </c:catAx>
      <c:valAx>
        <c:axId val="71005696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68524672"/>
        <c:crosses val="autoZero"/>
        <c:crossBetween val="between"/>
      </c:valAx>
    </c:plotArea>
    <c:plotVisOnly val="1"/>
    <c:dispBlanksAs val="gap"/>
    <c:showDLblsOverMax val="0"/>
  </c:char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19. Deceduti - variazioni</a:t>
            </a:r>
            <a:r>
              <a:rPr lang="it-IT" baseline="0"/>
              <a:t>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Tavola5!$L$2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Tavola5!$A$3:$A$929</c:f>
              <c:strCache>
                <c:ptCount val="73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  <c:pt idx="58">
                  <c:v>7-13 feb</c:v>
                </c:pt>
                <c:pt idx="59">
                  <c:v>14-20 feb</c:v>
                </c:pt>
                <c:pt idx="60">
                  <c:v>21-27 feb</c:v>
                </c:pt>
                <c:pt idx="61">
                  <c:v>28 feb-6 mar</c:v>
                </c:pt>
                <c:pt idx="62">
                  <c:v>7-13 mar</c:v>
                </c:pt>
                <c:pt idx="63">
                  <c:v>14-20 mar</c:v>
                </c:pt>
                <c:pt idx="64">
                  <c:v>21-27 mar</c:v>
                </c:pt>
                <c:pt idx="65">
                  <c:v>28 mar-3 apr</c:v>
                </c:pt>
                <c:pt idx="66">
                  <c:v>4-10 apr</c:v>
                </c:pt>
                <c:pt idx="67">
                  <c:v>11-17 apr</c:v>
                </c:pt>
                <c:pt idx="68">
                  <c:v>18-24 apr</c:v>
                </c:pt>
                <c:pt idx="69">
                  <c:v>25 apr-1 mag</c:v>
                </c:pt>
                <c:pt idx="70">
                  <c:v>2-8 mag</c:v>
                </c:pt>
                <c:pt idx="71">
                  <c:v>9-15 mag</c:v>
                </c:pt>
                <c:pt idx="72">
                  <c:v>16-22 mag</c:v>
                </c:pt>
              </c:strCache>
            </c:strRef>
          </c:cat>
          <c:val>
            <c:numRef>
              <c:f>Tavola5!$L$3:$L$929</c:f>
              <c:numCache>
                <c:formatCode>\+0;\-0;0</c:formatCode>
                <c:ptCount val="73"/>
                <c:pt idx="0">
                  <c:v>196</c:v>
                </c:pt>
                <c:pt idx="1">
                  <c:v>234</c:v>
                </c:pt>
                <c:pt idx="2">
                  <c:v>261</c:v>
                </c:pt>
                <c:pt idx="3">
                  <c:v>237</c:v>
                </c:pt>
                <c:pt idx="4">
                  <c:v>252</c:v>
                </c:pt>
                <c:pt idx="5">
                  <c:v>204</c:v>
                </c:pt>
                <c:pt idx="6">
                  <c:v>166</c:v>
                </c:pt>
                <c:pt idx="7">
                  <c:v>151</c:v>
                </c:pt>
                <c:pt idx="8">
                  <c:v>139</c:v>
                </c:pt>
                <c:pt idx="9">
                  <c:v>97</c:v>
                </c:pt>
                <c:pt idx="10">
                  <c:v>109</c:v>
                </c:pt>
                <c:pt idx="11">
                  <c:v>86</c:v>
                </c:pt>
                <c:pt idx="12">
                  <c:v>153</c:v>
                </c:pt>
                <c:pt idx="13">
                  <c:v>114</c:v>
                </c:pt>
                <c:pt idx="14">
                  <c:v>341</c:v>
                </c:pt>
                <c:pt idx="15">
                  <c:v>124</c:v>
                </c:pt>
                <c:pt idx="16">
                  <c:v>130</c:v>
                </c:pt>
                <c:pt idx="17">
                  <c:v>131</c:v>
                </c:pt>
                <c:pt idx="18">
                  <c:v>137</c:v>
                </c:pt>
                <c:pt idx="19">
                  <c:v>103</c:v>
                </c:pt>
                <c:pt idx="20">
                  <c:v>76</c:v>
                </c:pt>
                <c:pt idx="21">
                  <c:v>80</c:v>
                </c:pt>
                <c:pt idx="22">
                  <c:v>54</c:v>
                </c:pt>
                <c:pt idx="23">
                  <c:v>32</c:v>
                </c:pt>
                <c:pt idx="24">
                  <c:v>31</c:v>
                </c:pt>
                <c:pt idx="25">
                  <c:v>29</c:v>
                </c:pt>
                <c:pt idx="26">
                  <c:v>16</c:v>
                </c:pt>
                <c:pt idx="27">
                  <c:v>11</c:v>
                </c:pt>
                <c:pt idx="28">
                  <c:v>14</c:v>
                </c:pt>
                <c:pt idx="29">
                  <c:v>18</c:v>
                </c:pt>
                <c:pt idx="30">
                  <c:v>23</c:v>
                </c:pt>
                <c:pt idx="31">
                  <c:v>39</c:v>
                </c:pt>
                <c:pt idx="32">
                  <c:v>55</c:v>
                </c:pt>
                <c:pt idx="33">
                  <c:v>78</c:v>
                </c:pt>
                <c:pt idx="34">
                  <c:v>95</c:v>
                </c:pt>
                <c:pt idx="35">
                  <c:v>131</c:v>
                </c:pt>
                <c:pt idx="36">
                  <c:v>132</c:v>
                </c:pt>
                <c:pt idx="37">
                  <c:v>116</c:v>
                </c:pt>
                <c:pt idx="38">
                  <c:v>92</c:v>
                </c:pt>
                <c:pt idx="39">
                  <c:v>61</c:v>
                </c:pt>
                <c:pt idx="40">
                  <c:v>46</c:v>
                </c:pt>
                <c:pt idx="41">
                  <c:v>45</c:v>
                </c:pt>
                <c:pt idx="42">
                  <c:v>49</c:v>
                </c:pt>
                <c:pt idx="43">
                  <c:v>31</c:v>
                </c:pt>
                <c:pt idx="44">
                  <c:v>31</c:v>
                </c:pt>
                <c:pt idx="45">
                  <c:v>42</c:v>
                </c:pt>
                <c:pt idx="46">
                  <c:v>56</c:v>
                </c:pt>
                <c:pt idx="47">
                  <c:v>45</c:v>
                </c:pt>
                <c:pt idx="48">
                  <c:v>43</c:v>
                </c:pt>
                <c:pt idx="49">
                  <c:v>48</c:v>
                </c:pt>
                <c:pt idx="50">
                  <c:v>67</c:v>
                </c:pt>
                <c:pt idx="51">
                  <c:v>78</c:v>
                </c:pt>
                <c:pt idx="52">
                  <c:v>100</c:v>
                </c:pt>
                <c:pt idx="53">
                  <c:v>155</c:v>
                </c:pt>
                <c:pt idx="54">
                  <c:v>233</c:v>
                </c:pt>
                <c:pt idx="55">
                  <c:v>266</c:v>
                </c:pt>
                <c:pt idx="56">
                  <c:v>317</c:v>
                </c:pt>
                <c:pt idx="57">
                  <c:v>292</c:v>
                </c:pt>
                <c:pt idx="58">
                  <c:v>246</c:v>
                </c:pt>
                <c:pt idx="59">
                  <c:v>227</c:v>
                </c:pt>
                <c:pt idx="60">
                  <c:v>166</c:v>
                </c:pt>
                <c:pt idx="61">
                  <c:v>188</c:v>
                </c:pt>
                <c:pt idx="62">
                  <c:v>120</c:v>
                </c:pt>
                <c:pt idx="63">
                  <c:v>123</c:v>
                </c:pt>
                <c:pt idx="64">
                  <c:v>127</c:v>
                </c:pt>
                <c:pt idx="65">
                  <c:v>150</c:v>
                </c:pt>
                <c:pt idx="66">
                  <c:v>121</c:v>
                </c:pt>
                <c:pt idx="67">
                  <c:v>106</c:v>
                </c:pt>
                <c:pt idx="68">
                  <c:v>122</c:v>
                </c:pt>
                <c:pt idx="69">
                  <c:v>113</c:v>
                </c:pt>
                <c:pt idx="70">
                  <c:v>98</c:v>
                </c:pt>
                <c:pt idx="71">
                  <c:v>69</c:v>
                </c:pt>
                <c:pt idx="72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38-4A6A-9EF5-227B6C9453E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71049984"/>
        <c:axId val="71052672"/>
      </c:barChart>
      <c:catAx>
        <c:axId val="71049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71052672"/>
        <c:crosses val="autoZero"/>
        <c:auto val="1"/>
        <c:lblAlgn val="ctr"/>
        <c:lblOffset val="100"/>
        <c:noMultiLvlLbl val="0"/>
      </c:catAx>
      <c:valAx>
        <c:axId val="7105267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71049984"/>
        <c:crosses val="autoZero"/>
        <c:crossBetween val="between"/>
      </c:valAx>
    </c:plotArea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it-IT" sz="1800">
                <a:latin typeface="+mn-lt"/>
              </a:rPr>
              <a:t>Grafico 2.1. Tamponi positivi totali e attuali positivi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j-ea"/>
              <a:cs typeface="+mj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1463734590822929E-2"/>
          <c:y val="7.7999715908060971E-2"/>
          <c:w val="0.93350003422706884"/>
          <c:h val="0.83787380583337645"/>
        </c:manualLayout>
      </c:layout>
      <c:lineChart>
        <c:grouping val="standard"/>
        <c:varyColors val="0"/>
        <c:ser>
          <c:idx val="0"/>
          <c:order val="0"/>
          <c:tx>
            <c:strRef>
              <c:f>Tavola1!$D$2:$D$5</c:f>
              <c:strCache>
                <c:ptCount val="4"/>
                <c:pt idx="0">
                  <c:v>Positivi totali</c:v>
                </c:pt>
              </c:strCache>
            </c:strRef>
          </c:tx>
          <c:spPr>
            <a:ln w="635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Tavola1!$A$6:$A$818</c:f>
              <c:numCache>
                <c:formatCode>d/m;@</c:formatCode>
                <c:ptCount val="510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  <c:pt idx="486">
                  <c:v>44683</c:v>
                </c:pt>
                <c:pt idx="487">
                  <c:v>44684</c:v>
                </c:pt>
                <c:pt idx="488">
                  <c:v>44685</c:v>
                </c:pt>
                <c:pt idx="489">
                  <c:v>44686</c:v>
                </c:pt>
                <c:pt idx="490">
                  <c:v>44687</c:v>
                </c:pt>
                <c:pt idx="491">
                  <c:v>44688</c:v>
                </c:pt>
                <c:pt idx="492">
                  <c:v>44689</c:v>
                </c:pt>
                <c:pt idx="493">
                  <c:v>44690</c:v>
                </c:pt>
                <c:pt idx="494">
                  <c:v>44691</c:v>
                </c:pt>
                <c:pt idx="495">
                  <c:v>44692</c:v>
                </c:pt>
                <c:pt idx="496">
                  <c:v>44693</c:v>
                </c:pt>
                <c:pt idx="497">
                  <c:v>44694</c:v>
                </c:pt>
                <c:pt idx="498">
                  <c:v>44695</c:v>
                </c:pt>
                <c:pt idx="499">
                  <c:v>44696</c:v>
                </c:pt>
                <c:pt idx="500">
                  <c:v>44697</c:v>
                </c:pt>
                <c:pt idx="501">
                  <c:v>44698</c:v>
                </c:pt>
                <c:pt idx="502">
                  <c:v>44699</c:v>
                </c:pt>
                <c:pt idx="503">
                  <c:v>44700</c:v>
                </c:pt>
                <c:pt idx="504">
                  <c:v>44701</c:v>
                </c:pt>
                <c:pt idx="505">
                  <c:v>44702</c:v>
                </c:pt>
                <c:pt idx="506">
                  <c:v>44703</c:v>
                </c:pt>
              </c:numCache>
            </c:numRef>
          </c:cat>
          <c:val>
            <c:numRef>
              <c:f>Tavola1!$D$6:$D$818</c:f>
              <c:numCache>
                <c:formatCode>General</c:formatCode>
                <c:ptCount val="510"/>
                <c:pt idx="0">
                  <c:v>94766</c:v>
                </c:pt>
                <c:pt idx="1">
                  <c:v>95500</c:v>
                </c:pt>
                <c:pt idx="2">
                  <c:v>96547</c:v>
                </c:pt>
                <c:pt idx="3">
                  <c:v>97938</c:v>
                </c:pt>
                <c:pt idx="4">
                  <c:v>99514</c:v>
                </c:pt>
                <c:pt idx="5">
                  <c:v>101206</c:v>
                </c:pt>
                <c:pt idx="6">
                  <c:v>102641</c:v>
                </c:pt>
                <c:pt idx="7">
                  <c:v>104483</c:v>
                </c:pt>
                <c:pt idx="8">
                  <c:v>106322</c:v>
                </c:pt>
                <c:pt idx="9">
                  <c:v>108055</c:v>
                </c:pt>
                <c:pt idx="10">
                  <c:v>109642</c:v>
                </c:pt>
                <c:pt idx="11">
                  <c:v>111555</c:v>
                </c:pt>
                <c:pt idx="12">
                  <c:v>113524</c:v>
                </c:pt>
                <c:pt idx="13">
                  <c:v>115391</c:v>
                </c:pt>
                <c:pt idx="14">
                  <c:v>117336</c:v>
                </c:pt>
                <c:pt idx="15">
                  <c:v>119290</c:v>
                </c:pt>
                <c:pt idx="16">
                  <c:v>120729</c:v>
                </c:pt>
                <c:pt idx="17">
                  <c:v>122007</c:v>
                </c:pt>
                <c:pt idx="18">
                  <c:v>123648</c:v>
                </c:pt>
                <c:pt idx="19">
                  <c:v>125134</c:v>
                </c:pt>
                <c:pt idx="20">
                  <c:v>126364</c:v>
                </c:pt>
                <c:pt idx="21">
                  <c:v>127719</c:v>
                </c:pt>
                <c:pt idx="22">
                  <c:v>128877</c:v>
                </c:pt>
                <c:pt idx="23">
                  <c:v>129752</c:v>
                </c:pt>
                <c:pt idx="24">
                  <c:v>130637</c:v>
                </c:pt>
                <c:pt idx="25">
                  <c:v>131607</c:v>
                </c:pt>
                <c:pt idx="26">
                  <c:v>132603</c:v>
                </c:pt>
                <c:pt idx="27">
                  <c:v>133597</c:v>
                </c:pt>
                <c:pt idx="28">
                  <c:v>134541</c:v>
                </c:pt>
                <c:pt idx="29">
                  <c:v>135387</c:v>
                </c:pt>
                <c:pt idx="30">
                  <c:v>136103</c:v>
                </c:pt>
                <c:pt idx="31">
                  <c:v>136869</c:v>
                </c:pt>
                <c:pt idx="32">
                  <c:v>137853</c:v>
                </c:pt>
                <c:pt idx="33">
                  <c:v>138739</c:v>
                </c:pt>
                <c:pt idx="34">
                  <c:v>139528</c:v>
                </c:pt>
                <c:pt idx="35">
                  <c:v>140144</c:v>
                </c:pt>
                <c:pt idx="36">
                  <c:v>140980</c:v>
                </c:pt>
                <c:pt idx="37">
                  <c:v>141554</c:v>
                </c:pt>
                <c:pt idx="38">
                  <c:v>142032</c:v>
                </c:pt>
                <c:pt idx="39">
                  <c:v>142776</c:v>
                </c:pt>
                <c:pt idx="40">
                  <c:v>143471</c:v>
                </c:pt>
                <c:pt idx="41">
                  <c:v>144231</c:v>
                </c:pt>
                <c:pt idx="42">
                  <c:v>144722</c:v>
                </c:pt>
                <c:pt idx="43">
                  <c:v>145265</c:v>
                </c:pt>
                <c:pt idx="44">
                  <c:v>145744</c:v>
                </c:pt>
                <c:pt idx="45">
                  <c:v>146076</c:v>
                </c:pt>
                <c:pt idx="46">
                  <c:v>146701</c:v>
                </c:pt>
                <c:pt idx="47">
                  <c:v>147185</c:v>
                </c:pt>
                <c:pt idx="48">
                  <c:v>147665</c:v>
                </c:pt>
                <c:pt idx="49">
                  <c:v>148105</c:v>
                </c:pt>
                <c:pt idx="50">
                  <c:v>148579</c:v>
                </c:pt>
                <c:pt idx="51">
                  <c:v>148990</c:v>
                </c:pt>
                <c:pt idx="52">
                  <c:v>149402</c:v>
                </c:pt>
                <c:pt idx="53">
                  <c:v>149854</c:v>
                </c:pt>
                <c:pt idx="54">
                  <c:v>150396</c:v>
                </c:pt>
                <c:pt idx="55">
                  <c:v>151009</c:v>
                </c:pt>
                <c:pt idx="56">
                  <c:v>151587</c:v>
                </c:pt>
                <c:pt idx="57">
                  <c:v>152105</c:v>
                </c:pt>
                <c:pt idx="58">
                  <c:v>152558</c:v>
                </c:pt>
                <c:pt idx="59">
                  <c:v>153036</c:v>
                </c:pt>
                <c:pt idx="60">
                  <c:v>153602</c:v>
                </c:pt>
                <c:pt idx="61">
                  <c:v>154141</c:v>
                </c:pt>
                <c:pt idx="62">
                  <c:v>154701</c:v>
                </c:pt>
                <c:pt idx="63">
                  <c:v>155220</c:v>
                </c:pt>
                <c:pt idx="64">
                  <c:v>155812</c:v>
                </c:pt>
                <c:pt idx="65">
                  <c:v>156388</c:v>
                </c:pt>
                <c:pt idx="66">
                  <c:v>156903</c:v>
                </c:pt>
                <c:pt idx="67">
                  <c:v>157498</c:v>
                </c:pt>
                <c:pt idx="68">
                  <c:v>158193</c:v>
                </c:pt>
                <c:pt idx="69">
                  <c:v>158865</c:v>
                </c:pt>
                <c:pt idx="70">
                  <c:v>159544</c:v>
                </c:pt>
                <c:pt idx="71">
                  <c:v>160194</c:v>
                </c:pt>
                <c:pt idx="72">
                  <c:v>160807</c:v>
                </c:pt>
                <c:pt idx="73">
                  <c:v>161330</c:v>
                </c:pt>
                <c:pt idx="74">
                  <c:v>161928</c:v>
                </c:pt>
                <c:pt idx="75">
                  <c:v>162710</c:v>
                </c:pt>
                <c:pt idx="76">
                  <c:v>163499</c:v>
                </c:pt>
                <c:pt idx="77">
                  <c:v>164358</c:v>
                </c:pt>
                <c:pt idx="78">
                  <c:v>165140</c:v>
                </c:pt>
                <c:pt idx="79">
                  <c:v>165839</c:v>
                </c:pt>
                <c:pt idx="80">
                  <c:v>166505</c:v>
                </c:pt>
                <c:pt idx="81">
                  <c:v>167256</c:v>
                </c:pt>
                <c:pt idx="82">
                  <c:v>168021</c:v>
                </c:pt>
                <c:pt idx="83">
                  <c:v>168916</c:v>
                </c:pt>
                <c:pt idx="84">
                  <c:v>169808</c:v>
                </c:pt>
                <c:pt idx="85">
                  <c:v>170698</c:v>
                </c:pt>
                <c:pt idx="86">
                  <c:v>171651</c:v>
                </c:pt>
                <c:pt idx="87">
                  <c:v>172450</c:v>
                </c:pt>
                <c:pt idx="88">
                  <c:v>172450</c:v>
                </c:pt>
                <c:pt idx="89">
                  <c:v>174123</c:v>
                </c:pt>
                <c:pt idx="90">
                  <c:v>175405</c:v>
                </c:pt>
                <c:pt idx="91">
                  <c:v>176627</c:v>
                </c:pt>
                <c:pt idx="92">
                  <c:v>177641</c:v>
                </c:pt>
                <c:pt idx="93">
                  <c:v>178656</c:v>
                </c:pt>
                <c:pt idx="94">
                  <c:v>179565</c:v>
                </c:pt>
                <c:pt idx="95">
                  <c:v>180348</c:v>
                </c:pt>
                <c:pt idx="96">
                  <c:v>181346</c:v>
                </c:pt>
                <c:pt idx="97">
                  <c:v>182633</c:v>
                </c:pt>
                <c:pt idx="98">
                  <c:v>184138</c:v>
                </c:pt>
                <c:pt idx="99">
                  <c:v>185367</c:v>
                </c:pt>
                <c:pt idx="100">
                  <c:v>186487</c:v>
                </c:pt>
                <c:pt idx="101">
                  <c:v>187597</c:v>
                </c:pt>
                <c:pt idx="102">
                  <c:v>188981</c:v>
                </c:pt>
                <c:pt idx="103">
                  <c:v>190523</c:v>
                </c:pt>
                <c:pt idx="104">
                  <c:v>191973</c:v>
                </c:pt>
                <c:pt idx="105">
                  <c:v>193343</c:v>
                </c:pt>
                <c:pt idx="106">
                  <c:v>194644</c:v>
                </c:pt>
                <c:pt idx="107">
                  <c:v>195519</c:v>
                </c:pt>
                <c:pt idx="108">
                  <c:v>196642</c:v>
                </c:pt>
                <c:pt idx="109">
                  <c:v>197790</c:v>
                </c:pt>
                <c:pt idx="110">
                  <c:v>199078</c:v>
                </c:pt>
                <c:pt idx="111">
                  <c:v>200490</c:v>
                </c:pt>
                <c:pt idx="112">
                  <c:v>201420</c:v>
                </c:pt>
                <c:pt idx="113">
                  <c:v>202515</c:v>
                </c:pt>
                <c:pt idx="114">
                  <c:v>203576</c:v>
                </c:pt>
                <c:pt idx="115">
                  <c:v>204645</c:v>
                </c:pt>
                <c:pt idx="116">
                  <c:v>205585</c:v>
                </c:pt>
                <c:pt idx="117">
                  <c:v>206565</c:v>
                </c:pt>
                <c:pt idx="118">
                  <c:v>207626</c:v>
                </c:pt>
                <c:pt idx="119">
                  <c:v>208487</c:v>
                </c:pt>
                <c:pt idx="120">
                  <c:v>209487</c:v>
                </c:pt>
                <c:pt idx="121">
                  <c:v>210259</c:v>
                </c:pt>
                <c:pt idx="122">
                  <c:v>210993</c:v>
                </c:pt>
                <c:pt idx="123">
                  <c:v>211895</c:v>
                </c:pt>
                <c:pt idx="124">
                  <c:v>212677</c:v>
                </c:pt>
                <c:pt idx="125">
                  <c:v>213879</c:v>
                </c:pt>
                <c:pt idx="126">
                  <c:v>214482</c:v>
                </c:pt>
                <c:pt idx="127">
                  <c:v>215333</c:v>
                </c:pt>
                <c:pt idx="128">
                  <c:v>215827</c:v>
                </c:pt>
                <c:pt idx="129">
                  <c:v>216416</c:v>
                </c:pt>
                <c:pt idx="130">
                  <c:v>217310</c:v>
                </c:pt>
                <c:pt idx="131">
                  <c:v>217917</c:v>
                </c:pt>
                <c:pt idx="132">
                  <c:v>218520</c:v>
                </c:pt>
                <c:pt idx="133">
                  <c:v>219093</c:v>
                </c:pt>
                <c:pt idx="134">
                  <c:v>219650</c:v>
                </c:pt>
                <c:pt idx="135">
                  <c:v>220055</c:v>
                </c:pt>
                <c:pt idx="136">
                  <c:v>220354</c:v>
                </c:pt>
                <c:pt idx="137">
                  <c:v>220765</c:v>
                </c:pt>
                <c:pt idx="138">
                  <c:v>221368</c:v>
                </c:pt>
                <c:pt idx="139">
                  <c:v>221811</c:v>
                </c:pt>
                <c:pt idx="140">
                  <c:v>222304</c:v>
                </c:pt>
                <c:pt idx="141">
                  <c:v>222654</c:v>
                </c:pt>
                <c:pt idx="142">
                  <c:v>222892</c:v>
                </c:pt>
                <c:pt idx="143">
                  <c:v>223270</c:v>
                </c:pt>
                <c:pt idx="144">
                  <c:v>223642</c:v>
                </c:pt>
                <c:pt idx="145">
                  <c:v>224017</c:v>
                </c:pt>
                <c:pt idx="146">
                  <c:v>224400</c:v>
                </c:pt>
                <c:pt idx="147">
                  <c:v>224818</c:v>
                </c:pt>
                <c:pt idx="148">
                  <c:v>225203</c:v>
                </c:pt>
                <c:pt idx="149">
                  <c:v>225551</c:v>
                </c:pt>
                <c:pt idx="150">
                  <c:v>225809</c:v>
                </c:pt>
                <c:pt idx="151">
                  <c:v>226135</c:v>
                </c:pt>
                <c:pt idx="152">
                  <c:v>226424</c:v>
                </c:pt>
                <c:pt idx="153">
                  <c:v>226678</c:v>
                </c:pt>
                <c:pt idx="154">
                  <c:v>227015</c:v>
                </c:pt>
                <c:pt idx="155">
                  <c:v>227249</c:v>
                </c:pt>
                <c:pt idx="156">
                  <c:v>227524</c:v>
                </c:pt>
                <c:pt idx="157">
                  <c:v>227680</c:v>
                </c:pt>
                <c:pt idx="158">
                  <c:v>228017</c:v>
                </c:pt>
                <c:pt idx="159">
                  <c:v>228337</c:v>
                </c:pt>
                <c:pt idx="160">
                  <c:v>228621</c:v>
                </c:pt>
                <c:pt idx="161">
                  <c:v>228894</c:v>
                </c:pt>
                <c:pt idx="162">
                  <c:v>229157</c:v>
                </c:pt>
                <c:pt idx="163">
                  <c:v>229340</c:v>
                </c:pt>
                <c:pt idx="164">
                  <c:v>229503</c:v>
                </c:pt>
                <c:pt idx="165">
                  <c:v>229703</c:v>
                </c:pt>
                <c:pt idx="166">
                  <c:v>229871</c:v>
                </c:pt>
                <c:pt idx="167">
                  <c:v>230099</c:v>
                </c:pt>
                <c:pt idx="168">
                  <c:v>230269</c:v>
                </c:pt>
                <c:pt idx="169">
                  <c:v>230452</c:v>
                </c:pt>
                <c:pt idx="170">
                  <c:v>230587</c:v>
                </c:pt>
                <c:pt idx="171">
                  <c:v>230672</c:v>
                </c:pt>
                <c:pt idx="172">
                  <c:v>230805</c:v>
                </c:pt>
                <c:pt idx="173">
                  <c:v>230963</c:v>
                </c:pt>
                <c:pt idx="174">
                  <c:v>231082</c:v>
                </c:pt>
                <c:pt idx="175">
                  <c:v>231149</c:v>
                </c:pt>
                <c:pt idx="176">
                  <c:v>231260</c:v>
                </c:pt>
                <c:pt idx="177">
                  <c:v>231371</c:v>
                </c:pt>
                <c:pt idx="178">
                  <c:v>231455</c:v>
                </c:pt>
                <c:pt idx="179">
                  <c:v>231554</c:v>
                </c:pt>
                <c:pt idx="180">
                  <c:v>231696</c:v>
                </c:pt>
                <c:pt idx="181">
                  <c:v>231833</c:v>
                </c:pt>
                <c:pt idx="182">
                  <c:v>231948</c:v>
                </c:pt>
                <c:pt idx="183">
                  <c:v>232082</c:v>
                </c:pt>
                <c:pt idx="184">
                  <c:v>232184</c:v>
                </c:pt>
                <c:pt idx="185">
                  <c:v>232242</c:v>
                </c:pt>
                <c:pt idx="186">
                  <c:v>232386</c:v>
                </c:pt>
                <c:pt idx="187">
                  <c:v>232495</c:v>
                </c:pt>
                <c:pt idx="188">
                  <c:v>232714</c:v>
                </c:pt>
                <c:pt idx="189">
                  <c:v>232915</c:v>
                </c:pt>
                <c:pt idx="190">
                  <c:v>233107</c:v>
                </c:pt>
                <c:pt idx="191">
                  <c:v>233290</c:v>
                </c:pt>
                <c:pt idx="192">
                  <c:v>233440</c:v>
                </c:pt>
                <c:pt idx="193">
                  <c:v>233614</c:v>
                </c:pt>
                <c:pt idx="194">
                  <c:v>233902</c:v>
                </c:pt>
                <c:pt idx="195">
                  <c:v>234275</c:v>
                </c:pt>
                <c:pt idx="196">
                  <c:v>234661</c:v>
                </c:pt>
                <c:pt idx="197">
                  <c:v>235092</c:v>
                </c:pt>
                <c:pt idx="198">
                  <c:v>235496</c:v>
                </c:pt>
                <c:pt idx="199">
                  <c:v>235796</c:v>
                </c:pt>
                <c:pt idx="200">
                  <c:v>236348</c:v>
                </c:pt>
                <c:pt idx="201">
                  <c:v>236898</c:v>
                </c:pt>
                <c:pt idx="202">
                  <c:v>237418</c:v>
                </c:pt>
                <c:pt idx="203">
                  <c:v>237902</c:v>
                </c:pt>
                <c:pt idx="204">
                  <c:v>238528</c:v>
                </c:pt>
                <c:pt idx="205">
                  <c:v>239096</c:v>
                </c:pt>
                <c:pt idx="206">
                  <c:v>239553</c:v>
                </c:pt>
                <c:pt idx="207">
                  <c:v>239989</c:v>
                </c:pt>
                <c:pt idx="208">
                  <c:v>240616</c:v>
                </c:pt>
                <c:pt idx="209">
                  <c:v>241335</c:v>
                </c:pt>
                <c:pt idx="210">
                  <c:v>242059</c:v>
                </c:pt>
                <c:pt idx="211">
                  <c:v>242960</c:v>
                </c:pt>
                <c:pt idx="212">
                  <c:v>243541</c:v>
                </c:pt>
                <c:pt idx="213">
                  <c:v>243803</c:v>
                </c:pt>
                <c:pt idx="214">
                  <c:v>244612</c:v>
                </c:pt>
                <c:pt idx="215">
                  <c:v>245420</c:v>
                </c:pt>
                <c:pt idx="216">
                  <c:v>246251</c:v>
                </c:pt>
                <c:pt idx="217">
                  <c:v>247040</c:v>
                </c:pt>
                <c:pt idx="218">
                  <c:v>247816</c:v>
                </c:pt>
                <c:pt idx="219">
                  <c:v>248638</c:v>
                </c:pt>
                <c:pt idx="220">
                  <c:v>249561</c:v>
                </c:pt>
                <c:pt idx="221">
                  <c:v>250409</c:v>
                </c:pt>
                <c:pt idx="222">
                  <c:v>251277</c:v>
                </c:pt>
                <c:pt idx="223">
                  <c:v>252411</c:v>
                </c:pt>
                <c:pt idx="224">
                  <c:v>253512</c:v>
                </c:pt>
                <c:pt idx="225">
                  <c:v>254525</c:v>
                </c:pt>
                <c:pt idx="226">
                  <c:v>255471</c:v>
                </c:pt>
                <c:pt idx="227">
                  <c:v>256352</c:v>
                </c:pt>
                <c:pt idx="228">
                  <c:v>257581</c:v>
                </c:pt>
                <c:pt idx="229">
                  <c:v>258578</c:v>
                </c:pt>
                <c:pt idx="230">
                  <c:v>259955</c:v>
                </c:pt>
                <c:pt idx="231">
                  <c:v>261463</c:v>
                </c:pt>
                <c:pt idx="232">
                  <c:v>263202</c:v>
                </c:pt>
                <c:pt idx="233">
                  <c:v>264552</c:v>
                </c:pt>
                <c:pt idx="234">
                  <c:v>265673</c:v>
                </c:pt>
                <c:pt idx="235">
                  <c:v>267164</c:v>
                </c:pt>
                <c:pt idx="236">
                  <c:v>268573</c:v>
                </c:pt>
                <c:pt idx="237">
                  <c:v>269670</c:v>
                </c:pt>
                <c:pt idx="238">
                  <c:v>271351</c:v>
                </c:pt>
                <c:pt idx="239">
                  <c:v>272490</c:v>
                </c:pt>
                <c:pt idx="240">
                  <c:v>273859</c:v>
                </c:pt>
                <c:pt idx="241">
                  <c:v>275459</c:v>
                </c:pt>
                <c:pt idx="242">
                  <c:v>276550</c:v>
                </c:pt>
                <c:pt idx="243">
                  <c:v>277705</c:v>
                </c:pt>
                <c:pt idx="244">
                  <c:v>278887</c:v>
                </c:pt>
                <c:pt idx="245">
                  <c:v>280235</c:v>
                </c:pt>
                <c:pt idx="246">
                  <c:v>281435</c:v>
                </c:pt>
                <c:pt idx="247">
                  <c:v>282459</c:v>
                </c:pt>
                <c:pt idx="248">
                  <c:v>283402</c:v>
                </c:pt>
                <c:pt idx="249">
                  <c:v>284277</c:v>
                </c:pt>
                <c:pt idx="250">
                  <c:v>285154</c:v>
                </c:pt>
                <c:pt idx="251">
                  <c:v>286083</c:v>
                </c:pt>
                <c:pt idx="252">
                  <c:v>287056</c:v>
                </c:pt>
                <c:pt idx="253">
                  <c:v>287826</c:v>
                </c:pt>
                <c:pt idx="254">
                  <c:v>288711</c:v>
                </c:pt>
                <c:pt idx="255">
                  <c:v>289329</c:v>
                </c:pt>
                <c:pt idx="256">
                  <c:v>290013</c:v>
                </c:pt>
                <c:pt idx="257">
                  <c:v>290484</c:v>
                </c:pt>
                <c:pt idx="258">
                  <c:v>291362</c:v>
                </c:pt>
                <c:pt idx="259">
                  <c:v>291964</c:v>
                </c:pt>
                <c:pt idx="260">
                  <c:v>292607</c:v>
                </c:pt>
                <c:pt idx="261">
                  <c:v>293145</c:v>
                </c:pt>
                <c:pt idx="262">
                  <c:v>293659</c:v>
                </c:pt>
                <c:pt idx="263">
                  <c:v>294151</c:v>
                </c:pt>
                <c:pt idx="264">
                  <c:v>294565</c:v>
                </c:pt>
                <c:pt idx="265">
                  <c:v>295212</c:v>
                </c:pt>
                <c:pt idx="266">
                  <c:v>295676</c:v>
                </c:pt>
                <c:pt idx="267">
                  <c:v>296100</c:v>
                </c:pt>
                <c:pt idx="268">
                  <c:v>296522</c:v>
                </c:pt>
                <c:pt idx="269">
                  <c:v>296749</c:v>
                </c:pt>
                <c:pt idx="270">
                  <c:v>297302</c:v>
                </c:pt>
                <c:pt idx="271">
                  <c:v>297580</c:v>
                </c:pt>
                <c:pt idx="272">
                  <c:v>298376</c:v>
                </c:pt>
                <c:pt idx="273">
                  <c:v>298810</c:v>
                </c:pt>
                <c:pt idx="274">
                  <c:v>299220</c:v>
                </c:pt>
                <c:pt idx="275">
                  <c:v>299622</c:v>
                </c:pt>
                <c:pt idx="276">
                  <c:v>299805</c:v>
                </c:pt>
                <c:pt idx="277">
                  <c:v>300126</c:v>
                </c:pt>
                <c:pt idx="278">
                  <c:v>300411</c:v>
                </c:pt>
                <c:pt idx="279">
                  <c:v>300656</c:v>
                </c:pt>
                <c:pt idx="280">
                  <c:v>301125</c:v>
                </c:pt>
                <c:pt idx="281">
                  <c:v>301408</c:v>
                </c:pt>
                <c:pt idx="282">
                  <c:v>301658</c:v>
                </c:pt>
                <c:pt idx="283">
                  <c:v>301889</c:v>
                </c:pt>
                <c:pt idx="284">
                  <c:v>302162</c:v>
                </c:pt>
                <c:pt idx="285">
                  <c:v>302466</c:v>
                </c:pt>
                <c:pt idx="286">
                  <c:v>302736</c:v>
                </c:pt>
                <c:pt idx="287">
                  <c:v>302919</c:v>
                </c:pt>
                <c:pt idx="288">
                  <c:v>303185</c:v>
                </c:pt>
                <c:pt idx="289">
                  <c:v>303414</c:v>
                </c:pt>
                <c:pt idx="290">
                  <c:v>303674</c:v>
                </c:pt>
                <c:pt idx="291">
                  <c:v>303938</c:v>
                </c:pt>
                <c:pt idx="292">
                  <c:v>304306</c:v>
                </c:pt>
                <c:pt idx="293">
                  <c:v>304592</c:v>
                </c:pt>
                <c:pt idx="294">
                  <c:v>304992</c:v>
                </c:pt>
                <c:pt idx="295">
                  <c:v>305283</c:v>
                </c:pt>
                <c:pt idx="296">
                  <c:v>305658</c:v>
                </c:pt>
                <c:pt idx="297">
                  <c:v>306101</c:v>
                </c:pt>
                <c:pt idx="298">
                  <c:v>306585</c:v>
                </c:pt>
                <c:pt idx="299">
                  <c:v>306867</c:v>
                </c:pt>
                <c:pt idx="300">
                  <c:v>307175</c:v>
                </c:pt>
                <c:pt idx="301">
                  <c:v>307646</c:v>
                </c:pt>
                <c:pt idx="302">
                  <c:v>307931</c:v>
                </c:pt>
                <c:pt idx="303">
                  <c:v>308232</c:v>
                </c:pt>
                <c:pt idx="304">
                  <c:v>308527</c:v>
                </c:pt>
                <c:pt idx="305">
                  <c:v>308909</c:v>
                </c:pt>
                <c:pt idx="306">
                  <c:v>309307</c:v>
                </c:pt>
                <c:pt idx="307">
                  <c:v>309679</c:v>
                </c:pt>
                <c:pt idx="308">
                  <c:v>310145</c:v>
                </c:pt>
                <c:pt idx="309">
                  <c:v>310446</c:v>
                </c:pt>
                <c:pt idx="310">
                  <c:v>310805</c:v>
                </c:pt>
                <c:pt idx="311">
                  <c:v>311575</c:v>
                </c:pt>
                <c:pt idx="312">
                  <c:v>312079</c:v>
                </c:pt>
                <c:pt idx="313">
                  <c:v>312651</c:v>
                </c:pt>
                <c:pt idx="314">
                  <c:v>313267</c:v>
                </c:pt>
                <c:pt idx="315">
                  <c:v>313813</c:v>
                </c:pt>
                <c:pt idx="316">
                  <c:v>314140</c:v>
                </c:pt>
                <c:pt idx="317">
                  <c:v>314641</c:v>
                </c:pt>
                <c:pt idx="318">
                  <c:v>315083</c:v>
                </c:pt>
                <c:pt idx="319">
                  <c:v>315635</c:v>
                </c:pt>
                <c:pt idx="320">
                  <c:v>316126</c:v>
                </c:pt>
                <c:pt idx="321">
                  <c:v>316641</c:v>
                </c:pt>
                <c:pt idx="322">
                  <c:v>317296</c:v>
                </c:pt>
                <c:pt idx="323">
                  <c:v>317944</c:v>
                </c:pt>
                <c:pt idx="324">
                  <c:v>318511</c:v>
                </c:pt>
                <c:pt idx="325">
                  <c:v>319025</c:v>
                </c:pt>
                <c:pt idx="326">
                  <c:v>319530</c:v>
                </c:pt>
                <c:pt idx="327">
                  <c:v>320232</c:v>
                </c:pt>
                <c:pt idx="328">
                  <c:v>320887</c:v>
                </c:pt>
                <c:pt idx="329">
                  <c:v>321696</c:v>
                </c:pt>
                <c:pt idx="330">
                  <c:v>322341</c:v>
                </c:pt>
                <c:pt idx="331">
                  <c:v>323118</c:v>
                </c:pt>
                <c:pt idx="332">
                  <c:v>323677</c:v>
                </c:pt>
                <c:pt idx="333">
                  <c:v>324222</c:v>
                </c:pt>
                <c:pt idx="334">
                  <c:v>324951</c:v>
                </c:pt>
                <c:pt idx="335">
                  <c:v>325626</c:v>
                </c:pt>
                <c:pt idx="336">
                  <c:v>326462</c:v>
                </c:pt>
                <c:pt idx="337">
                  <c:v>327011</c:v>
                </c:pt>
                <c:pt idx="338">
                  <c:v>327881</c:v>
                </c:pt>
                <c:pt idx="339">
                  <c:v>328386</c:v>
                </c:pt>
                <c:pt idx="340">
                  <c:v>329361</c:v>
                </c:pt>
                <c:pt idx="341">
                  <c:v>329979</c:v>
                </c:pt>
                <c:pt idx="342">
                  <c:v>330768</c:v>
                </c:pt>
                <c:pt idx="343">
                  <c:v>331911</c:v>
                </c:pt>
                <c:pt idx="344">
                  <c:v>332798</c:v>
                </c:pt>
                <c:pt idx="345">
                  <c:v>333826</c:v>
                </c:pt>
                <c:pt idx="346">
                  <c:v>334608</c:v>
                </c:pt>
                <c:pt idx="347">
                  <c:v>335645</c:v>
                </c:pt>
                <c:pt idx="348">
                  <c:v>337049</c:v>
                </c:pt>
                <c:pt idx="349">
                  <c:v>338395</c:v>
                </c:pt>
                <c:pt idx="350">
                  <c:v>339917</c:v>
                </c:pt>
                <c:pt idx="351">
                  <c:v>341285</c:v>
                </c:pt>
                <c:pt idx="352">
                  <c:v>342546</c:v>
                </c:pt>
                <c:pt idx="353">
                  <c:v>343154</c:v>
                </c:pt>
                <c:pt idx="354">
                  <c:v>344577</c:v>
                </c:pt>
                <c:pt idx="355">
                  <c:v>346027</c:v>
                </c:pt>
                <c:pt idx="356">
                  <c:v>348105</c:v>
                </c:pt>
                <c:pt idx="357">
                  <c:v>350236</c:v>
                </c:pt>
                <c:pt idx="358">
                  <c:v>352682</c:v>
                </c:pt>
                <c:pt idx="359">
                  <c:v>354409</c:v>
                </c:pt>
                <c:pt idx="360">
                  <c:v>356496</c:v>
                </c:pt>
                <c:pt idx="361">
                  <c:v>359315</c:v>
                </c:pt>
                <c:pt idx="362">
                  <c:v>363044</c:v>
                </c:pt>
                <c:pt idx="363">
                  <c:v>367125</c:v>
                </c:pt>
                <c:pt idx="364">
                  <c:v>372604</c:v>
                </c:pt>
                <c:pt idx="365">
                  <c:v>378368</c:v>
                </c:pt>
                <c:pt idx="366">
                  <c:v>382332</c:v>
                </c:pt>
                <c:pt idx="367">
                  <c:v>386716</c:v>
                </c:pt>
                <c:pt idx="368">
                  <c:v>393131</c:v>
                </c:pt>
                <c:pt idx="369">
                  <c:v>400459</c:v>
                </c:pt>
                <c:pt idx="370">
                  <c:v>414728</c:v>
                </c:pt>
                <c:pt idx="371">
                  <c:v>423976</c:v>
                </c:pt>
                <c:pt idx="372">
                  <c:v>436401</c:v>
                </c:pt>
                <c:pt idx="373">
                  <c:v>449350</c:v>
                </c:pt>
                <c:pt idx="374">
                  <c:v>457153</c:v>
                </c:pt>
                <c:pt idx="375">
                  <c:v>470384</c:v>
                </c:pt>
                <c:pt idx="376">
                  <c:v>483432</c:v>
                </c:pt>
                <c:pt idx="377">
                  <c:v>494786</c:v>
                </c:pt>
                <c:pt idx="378">
                  <c:v>504809</c:v>
                </c:pt>
                <c:pt idx="379">
                  <c:v>514101</c:v>
                </c:pt>
                <c:pt idx="380">
                  <c:v>522622</c:v>
                </c:pt>
                <c:pt idx="381">
                  <c:v>526659</c:v>
                </c:pt>
                <c:pt idx="382">
                  <c:v>535265</c:v>
                </c:pt>
                <c:pt idx="383">
                  <c:v>543398</c:v>
                </c:pt>
                <c:pt idx="384">
                  <c:v>551395</c:v>
                </c:pt>
                <c:pt idx="385">
                  <c:v>558813</c:v>
                </c:pt>
                <c:pt idx="386">
                  <c:v>566321</c:v>
                </c:pt>
                <c:pt idx="387">
                  <c:v>571715</c:v>
                </c:pt>
                <c:pt idx="388">
                  <c:v>575344</c:v>
                </c:pt>
                <c:pt idx="389">
                  <c:v>582860</c:v>
                </c:pt>
                <c:pt idx="390">
                  <c:v>590777</c:v>
                </c:pt>
                <c:pt idx="391">
                  <c:v>598511</c:v>
                </c:pt>
                <c:pt idx="392">
                  <c:v>606169</c:v>
                </c:pt>
                <c:pt idx="393">
                  <c:v>613846</c:v>
                </c:pt>
                <c:pt idx="394">
                  <c:v>620070</c:v>
                </c:pt>
                <c:pt idx="395">
                  <c:v>623669</c:v>
                </c:pt>
                <c:pt idx="396">
                  <c:v>631070</c:v>
                </c:pt>
                <c:pt idx="397">
                  <c:v>640055</c:v>
                </c:pt>
                <c:pt idx="398">
                  <c:v>646799</c:v>
                </c:pt>
                <c:pt idx="399">
                  <c:v>654096</c:v>
                </c:pt>
                <c:pt idx="400">
                  <c:v>661546</c:v>
                </c:pt>
                <c:pt idx="401">
                  <c:v>669398</c:v>
                </c:pt>
                <c:pt idx="402">
                  <c:v>673220</c:v>
                </c:pt>
                <c:pt idx="403">
                  <c:v>681048</c:v>
                </c:pt>
                <c:pt idx="404">
                  <c:v>688534</c:v>
                </c:pt>
                <c:pt idx="405">
                  <c:v>696103</c:v>
                </c:pt>
                <c:pt idx="406">
                  <c:v>702199</c:v>
                </c:pt>
                <c:pt idx="407">
                  <c:v>708144</c:v>
                </c:pt>
                <c:pt idx="408">
                  <c:v>713609</c:v>
                </c:pt>
                <c:pt idx="409">
                  <c:v>716292</c:v>
                </c:pt>
                <c:pt idx="410">
                  <c:v>722488</c:v>
                </c:pt>
                <c:pt idx="411">
                  <c:v>729422</c:v>
                </c:pt>
                <c:pt idx="412">
                  <c:v>734915</c:v>
                </c:pt>
                <c:pt idx="413">
                  <c:v>740613</c:v>
                </c:pt>
                <c:pt idx="414">
                  <c:v>746269</c:v>
                </c:pt>
                <c:pt idx="415">
                  <c:v>750872</c:v>
                </c:pt>
                <c:pt idx="416">
                  <c:v>753424</c:v>
                </c:pt>
                <c:pt idx="417">
                  <c:v>759350</c:v>
                </c:pt>
                <c:pt idx="418">
                  <c:v>764778</c:v>
                </c:pt>
                <c:pt idx="419">
                  <c:v>770887</c:v>
                </c:pt>
                <c:pt idx="420">
                  <c:v>775427</c:v>
                </c:pt>
                <c:pt idx="421">
                  <c:v>779780</c:v>
                </c:pt>
                <c:pt idx="422">
                  <c:v>784371</c:v>
                </c:pt>
                <c:pt idx="423">
                  <c:v>786279</c:v>
                </c:pt>
                <c:pt idx="424">
                  <c:v>791552</c:v>
                </c:pt>
                <c:pt idx="425">
                  <c:v>796535</c:v>
                </c:pt>
                <c:pt idx="426">
                  <c:v>802058</c:v>
                </c:pt>
                <c:pt idx="427">
                  <c:v>804760</c:v>
                </c:pt>
                <c:pt idx="428">
                  <c:v>809732</c:v>
                </c:pt>
                <c:pt idx="429">
                  <c:v>814584</c:v>
                </c:pt>
                <c:pt idx="430">
                  <c:v>817536</c:v>
                </c:pt>
                <c:pt idx="431">
                  <c:v>825196</c:v>
                </c:pt>
                <c:pt idx="432">
                  <c:v>831421</c:v>
                </c:pt>
                <c:pt idx="433">
                  <c:v>837877</c:v>
                </c:pt>
                <c:pt idx="434">
                  <c:v>844533</c:v>
                </c:pt>
                <c:pt idx="435">
                  <c:v>850813</c:v>
                </c:pt>
                <c:pt idx="436">
                  <c:v>856810</c:v>
                </c:pt>
                <c:pt idx="437">
                  <c:v>860138</c:v>
                </c:pt>
                <c:pt idx="438">
                  <c:v>867374</c:v>
                </c:pt>
                <c:pt idx="439">
                  <c:v>874974</c:v>
                </c:pt>
                <c:pt idx="440">
                  <c:v>883689</c:v>
                </c:pt>
                <c:pt idx="441">
                  <c:v>891982</c:v>
                </c:pt>
                <c:pt idx="442">
                  <c:v>899837</c:v>
                </c:pt>
                <c:pt idx="443">
                  <c:v>905770</c:v>
                </c:pt>
                <c:pt idx="444">
                  <c:v>909454</c:v>
                </c:pt>
                <c:pt idx="445">
                  <c:v>917055</c:v>
                </c:pt>
                <c:pt idx="446">
                  <c:v>925644</c:v>
                </c:pt>
                <c:pt idx="447">
                  <c:v>933284</c:v>
                </c:pt>
                <c:pt idx="448">
                  <c:v>939594</c:v>
                </c:pt>
                <c:pt idx="449">
                  <c:v>946359</c:v>
                </c:pt>
                <c:pt idx="450">
                  <c:v>951770</c:v>
                </c:pt>
                <c:pt idx="451">
                  <c:v>953526</c:v>
                </c:pt>
                <c:pt idx="452">
                  <c:v>961003</c:v>
                </c:pt>
                <c:pt idx="453">
                  <c:v>968191</c:v>
                </c:pt>
                <c:pt idx="454">
                  <c:v>973290</c:v>
                </c:pt>
                <c:pt idx="455">
                  <c:v>980734</c:v>
                </c:pt>
                <c:pt idx="456">
                  <c:v>986308</c:v>
                </c:pt>
                <c:pt idx="457">
                  <c:v>991165</c:v>
                </c:pt>
                <c:pt idx="458">
                  <c:v>993857</c:v>
                </c:pt>
                <c:pt idx="459">
                  <c:v>1000371</c:v>
                </c:pt>
                <c:pt idx="460">
                  <c:v>1005548</c:v>
                </c:pt>
                <c:pt idx="461">
                  <c:v>1010227</c:v>
                </c:pt>
                <c:pt idx="462">
                  <c:v>1015789</c:v>
                </c:pt>
                <c:pt idx="463">
                  <c:v>1020233</c:v>
                </c:pt>
                <c:pt idx="464">
                  <c:v>1024450</c:v>
                </c:pt>
                <c:pt idx="465">
                  <c:v>1026606</c:v>
                </c:pt>
                <c:pt idx="466">
                  <c:v>1032721</c:v>
                </c:pt>
                <c:pt idx="467">
                  <c:v>1037043</c:v>
                </c:pt>
                <c:pt idx="468">
                  <c:v>1041460</c:v>
                </c:pt>
                <c:pt idx="469">
                  <c:v>1045906</c:v>
                </c:pt>
                <c:pt idx="470">
                  <c:v>1051028</c:v>
                </c:pt>
                <c:pt idx="471">
                  <c:v>1055076</c:v>
                </c:pt>
                <c:pt idx="472">
                  <c:v>1056640</c:v>
                </c:pt>
                <c:pt idx="473">
                  <c:v>1058718</c:v>
                </c:pt>
                <c:pt idx="474">
                  <c:v>1066352</c:v>
                </c:pt>
                <c:pt idx="475">
                  <c:v>1072415</c:v>
                </c:pt>
                <c:pt idx="476">
                  <c:v>1078031</c:v>
                </c:pt>
                <c:pt idx="477">
                  <c:v>1083490</c:v>
                </c:pt>
                <c:pt idx="478">
                  <c:v>1088091</c:v>
                </c:pt>
                <c:pt idx="479">
                  <c:v>1090272</c:v>
                </c:pt>
                <c:pt idx="480">
                  <c:v>1092492</c:v>
                </c:pt>
                <c:pt idx="481">
                  <c:v>1099535</c:v>
                </c:pt>
                <c:pt idx="482">
                  <c:v>1104477</c:v>
                </c:pt>
                <c:pt idx="483">
                  <c:v>1108482</c:v>
                </c:pt>
                <c:pt idx="484">
                  <c:v>1112013</c:v>
                </c:pt>
                <c:pt idx="485">
                  <c:v>1115665</c:v>
                </c:pt>
                <c:pt idx="486">
                  <c:v>1117044</c:v>
                </c:pt>
                <c:pt idx="487">
                  <c:v>1122004</c:v>
                </c:pt>
                <c:pt idx="488">
                  <c:v>1125746</c:v>
                </c:pt>
                <c:pt idx="489">
                  <c:v>1129474</c:v>
                </c:pt>
                <c:pt idx="490">
                  <c:v>1132901</c:v>
                </c:pt>
                <c:pt idx="491">
                  <c:v>1135945</c:v>
                </c:pt>
                <c:pt idx="492">
                  <c:v>1138657</c:v>
                </c:pt>
                <c:pt idx="493">
                  <c:v>1140150</c:v>
                </c:pt>
                <c:pt idx="494">
                  <c:v>1144106</c:v>
                </c:pt>
                <c:pt idx="495">
                  <c:v>1147314</c:v>
                </c:pt>
                <c:pt idx="496">
                  <c:v>1148469</c:v>
                </c:pt>
                <c:pt idx="497">
                  <c:v>1151697</c:v>
                </c:pt>
                <c:pt idx="498">
                  <c:v>1154364</c:v>
                </c:pt>
                <c:pt idx="499">
                  <c:v>1156765</c:v>
                </c:pt>
                <c:pt idx="500">
                  <c:v>1157723</c:v>
                </c:pt>
                <c:pt idx="501">
                  <c:v>1161423</c:v>
                </c:pt>
                <c:pt idx="502">
                  <c:v>1164153</c:v>
                </c:pt>
                <c:pt idx="503">
                  <c:v>1166926</c:v>
                </c:pt>
                <c:pt idx="504">
                  <c:v>1169300</c:v>
                </c:pt>
                <c:pt idx="505">
                  <c:v>1171573</c:v>
                </c:pt>
                <c:pt idx="506">
                  <c:v>1173580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F-4E3E-8A93-BD1C8ABF0076}"/>
            </c:ext>
          </c:extLst>
        </c:ser>
        <c:ser>
          <c:idx val="1"/>
          <c:order val="1"/>
          <c:tx>
            <c:strRef>
              <c:f>Tavola1!$E$2:$E$5</c:f>
              <c:strCache>
                <c:ptCount val="4"/>
                <c:pt idx="0">
                  <c:v>Attuali positivi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Tavola1!$A$6:$A$818</c:f>
              <c:numCache>
                <c:formatCode>d/m;@</c:formatCode>
                <c:ptCount val="510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  <c:pt idx="486">
                  <c:v>44683</c:v>
                </c:pt>
                <c:pt idx="487">
                  <c:v>44684</c:v>
                </c:pt>
                <c:pt idx="488">
                  <c:v>44685</c:v>
                </c:pt>
                <c:pt idx="489">
                  <c:v>44686</c:v>
                </c:pt>
                <c:pt idx="490">
                  <c:v>44687</c:v>
                </c:pt>
                <c:pt idx="491">
                  <c:v>44688</c:v>
                </c:pt>
                <c:pt idx="492">
                  <c:v>44689</c:v>
                </c:pt>
                <c:pt idx="493">
                  <c:v>44690</c:v>
                </c:pt>
                <c:pt idx="494">
                  <c:v>44691</c:v>
                </c:pt>
                <c:pt idx="495">
                  <c:v>44692</c:v>
                </c:pt>
                <c:pt idx="496">
                  <c:v>44693</c:v>
                </c:pt>
                <c:pt idx="497">
                  <c:v>44694</c:v>
                </c:pt>
                <c:pt idx="498">
                  <c:v>44695</c:v>
                </c:pt>
                <c:pt idx="499">
                  <c:v>44696</c:v>
                </c:pt>
                <c:pt idx="500">
                  <c:v>44697</c:v>
                </c:pt>
                <c:pt idx="501">
                  <c:v>44698</c:v>
                </c:pt>
                <c:pt idx="502">
                  <c:v>44699</c:v>
                </c:pt>
                <c:pt idx="503">
                  <c:v>44700</c:v>
                </c:pt>
                <c:pt idx="504">
                  <c:v>44701</c:v>
                </c:pt>
                <c:pt idx="505">
                  <c:v>44702</c:v>
                </c:pt>
                <c:pt idx="506">
                  <c:v>44703</c:v>
                </c:pt>
              </c:numCache>
            </c:numRef>
          </c:cat>
          <c:val>
            <c:numRef>
              <c:f>Tavola1!$E$6:$E$818</c:f>
              <c:numCache>
                <c:formatCode>General</c:formatCode>
                <c:ptCount val="510"/>
                <c:pt idx="0">
                  <c:v>34347</c:v>
                </c:pt>
                <c:pt idx="1">
                  <c:v>34950</c:v>
                </c:pt>
                <c:pt idx="2">
                  <c:v>35591</c:v>
                </c:pt>
                <c:pt idx="3">
                  <c:v>36578</c:v>
                </c:pt>
                <c:pt idx="4">
                  <c:v>37426</c:v>
                </c:pt>
                <c:pt idx="5">
                  <c:v>37739</c:v>
                </c:pt>
                <c:pt idx="6">
                  <c:v>38705</c:v>
                </c:pt>
                <c:pt idx="7">
                  <c:v>39672</c:v>
                </c:pt>
                <c:pt idx="8">
                  <c:v>40398</c:v>
                </c:pt>
                <c:pt idx="9">
                  <c:v>41506</c:v>
                </c:pt>
                <c:pt idx="10">
                  <c:v>42819</c:v>
                </c:pt>
                <c:pt idx="11">
                  <c:v>44038</c:v>
                </c:pt>
                <c:pt idx="12">
                  <c:v>44677</c:v>
                </c:pt>
                <c:pt idx="13">
                  <c:v>44865</c:v>
                </c:pt>
                <c:pt idx="14">
                  <c:v>45045</c:v>
                </c:pt>
                <c:pt idx="15">
                  <c:v>45452</c:v>
                </c:pt>
                <c:pt idx="16">
                  <c:v>46425</c:v>
                </c:pt>
                <c:pt idx="17">
                  <c:v>46885</c:v>
                </c:pt>
                <c:pt idx="18">
                  <c:v>47527</c:v>
                </c:pt>
                <c:pt idx="19">
                  <c:v>46707</c:v>
                </c:pt>
                <c:pt idx="20">
                  <c:v>46898</c:v>
                </c:pt>
                <c:pt idx="21">
                  <c:v>47289</c:v>
                </c:pt>
                <c:pt idx="22">
                  <c:v>47627</c:v>
                </c:pt>
                <c:pt idx="23">
                  <c:v>47654</c:v>
                </c:pt>
                <c:pt idx="24">
                  <c:v>48001</c:v>
                </c:pt>
                <c:pt idx="25">
                  <c:v>47479</c:v>
                </c:pt>
                <c:pt idx="26">
                  <c:v>47030</c:v>
                </c:pt>
                <c:pt idx="27">
                  <c:v>46176</c:v>
                </c:pt>
                <c:pt idx="28">
                  <c:v>44267</c:v>
                </c:pt>
                <c:pt idx="29">
                  <c:v>42868</c:v>
                </c:pt>
                <c:pt idx="30">
                  <c:v>42289</c:v>
                </c:pt>
                <c:pt idx="31">
                  <c:v>42202</c:v>
                </c:pt>
                <c:pt idx="32">
                  <c:v>41613</c:v>
                </c:pt>
                <c:pt idx="33">
                  <c:v>41122</c:v>
                </c:pt>
                <c:pt idx="34">
                  <c:v>40654</c:v>
                </c:pt>
                <c:pt idx="35">
                  <c:v>39554</c:v>
                </c:pt>
                <c:pt idx="36">
                  <c:v>39266</c:v>
                </c:pt>
                <c:pt idx="37">
                  <c:v>39009</c:v>
                </c:pt>
                <c:pt idx="38">
                  <c:v>38932</c:v>
                </c:pt>
                <c:pt idx="39">
                  <c:v>38521</c:v>
                </c:pt>
                <c:pt idx="40">
                  <c:v>37587</c:v>
                </c:pt>
                <c:pt idx="41">
                  <c:v>36655</c:v>
                </c:pt>
                <c:pt idx="42">
                  <c:v>35307</c:v>
                </c:pt>
                <c:pt idx="43">
                  <c:v>34970</c:v>
                </c:pt>
                <c:pt idx="44">
                  <c:v>34866</c:v>
                </c:pt>
                <c:pt idx="45">
                  <c:v>34549</c:v>
                </c:pt>
                <c:pt idx="46">
                  <c:v>34480</c:v>
                </c:pt>
                <c:pt idx="47">
                  <c:v>33655</c:v>
                </c:pt>
                <c:pt idx="48">
                  <c:v>33004</c:v>
                </c:pt>
                <c:pt idx="49">
                  <c:v>31569</c:v>
                </c:pt>
                <c:pt idx="50">
                  <c:v>29906</c:v>
                </c:pt>
                <c:pt idx="51">
                  <c:v>29180</c:v>
                </c:pt>
                <c:pt idx="52">
                  <c:v>29367</c:v>
                </c:pt>
                <c:pt idx="53">
                  <c:v>28657</c:v>
                </c:pt>
                <c:pt idx="54">
                  <c:v>27690</c:v>
                </c:pt>
                <c:pt idx="55">
                  <c:v>27026</c:v>
                </c:pt>
                <c:pt idx="56">
                  <c:v>26597</c:v>
                </c:pt>
                <c:pt idx="57">
                  <c:v>25771</c:v>
                </c:pt>
                <c:pt idx="58">
                  <c:v>25982</c:v>
                </c:pt>
                <c:pt idx="59">
                  <c:v>26181</c:v>
                </c:pt>
                <c:pt idx="60">
                  <c:v>25729</c:v>
                </c:pt>
                <c:pt idx="61">
                  <c:v>25129</c:v>
                </c:pt>
                <c:pt idx="62">
                  <c:v>24545</c:v>
                </c:pt>
                <c:pt idx="63">
                  <c:v>22678</c:v>
                </c:pt>
                <c:pt idx="64">
                  <c:v>19727</c:v>
                </c:pt>
                <c:pt idx="65">
                  <c:v>16720</c:v>
                </c:pt>
                <c:pt idx="66">
                  <c:v>15399</c:v>
                </c:pt>
                <c:pt idx="67">
                  <c:v>14202</c:v>
                </c:pt>
                <c:pt idx="68">
                  <c:v>13681</c:v>
                </c:pt>
                <c:pt idx="69">
                  <c:v>13522</c:v>
                </c:pt>
                <c:pt idx="70">
                  <c:v>13796</c:v>
                </c:pt>
                <c:pt idx="71">
                  <c:v>13870</c:v>
                </c:pt>
                <c:pt idx="72">
                  <c:v>14323</c:v>
                </c:pt>
                <c:pt idx="73">
                  <c:v>14756</c:v>
                </c:pt>
                <c:pt idx="74">
                  <c:v>14776</c:v>
                </c:pt>
                <c:pt idx="75">
                  <c:v>14965</c:v>
                </c:pt>
                <c:pt idx="76">
                  <c:v>15461</c:v>
                </c:pt>
                <c:pt idx="77">
                  <c:v>15784</c:v>
                </c:pt>
                <c:pt idx="78">
                  <c:v>15733</c:v>
                </c:pt>
                <c:pt idx="79">
                  <c:v>16192</c:v>
                </c:pt>
                <c:pt idx="80">
                  <c:v>16618</c:v>
                </c:pt>
                <c:pt idx="81">
                  <c:v>16489</c:v>
                </c:pt>
                <c:pt idx="82">
                  <c:v>16387</c:v>
                </c:pt>
                <c:pt idx="83">
                  <c:v>15994</c:v>
                </c:pt>
                <c:pt idx="84">
                  <c:v>16403</c:v>
                </c:pt>
                <c:pt idx="85">
                  <c:v>16412</c:v>
                </c:pt>
                <c:pt idx="86">
                  <c:v>17000</c:v>
                </c:pt>
                <c:pt idx="87">
                  <c:v>17417</c:v>
                </c:pt>
                <c:pt idx="88">
                  <c:v>17417</c:v>
                </c:pt>
                <c:pt idx="89">
                  <c:v>18689</c:v>
                </c:pt>
                <c:pt idx="90">
                  <c:v>19870</c:v>
                </c:pt>
                <c:pt idx="91">
                  <c:v>21011</c:v>
                </c:pt>
                <c:pt idx="92">
                  <c:v>21925</c:v>
                </c:pt>
                <c:pt idx="93">
                  <c:v>22852</c:v>
                </c:pt>
                <c:pt idx="94">
                  <c:v>23705</c:v>
                </c:pt>
                <c:pt idx="95">
                  <c:v>24452</c:v>
                </c:pt>
                <c:pt idx="96">
                  <c:v>25346</c:v>
                </c:pt>
                <c:pt idx="97">
                  <c:v>26527</c:v>
                </c:pt>
                <c:pt idx="98">
                  <c:v>21752</c:v>
                </c:pt>
                <c:pt idx="99">
                  <c:v>22191</c:v>
                </c:pt>
                <c:pt idx="100">
                  <c:v>22971</c:v>
                </c:pt>
                <c:pt idx="101">
                  <c:v>23709</c:v>
                </c:pt>
                <c:pt idx="102">
                  <c:v>24671</c:v>
                </c:pt>
                <c:pt idx="103">
                  <c:v>24132</c:v>
                </c:pt>
                <c:pt idx="104">
                  <c:v>24774</c:v>
                </c:pt>
                <c:pt idx="105">
                  <c:v>24875</c:v>
                </c:pt>
                <c:pt idx="106">
                  <c:v>25477</c:v>
                </c:pt>
                <c:pt idx="107">
                  <c:v>25758</c:v>
                </c:pt>
                <c:pt idx="108">
                  <c:v>26322</c:v>
                </c:pt>
                <c:pt idx="109">
                  <c:v>24899</c:v>
                </c:pt>
                <c:pt idx="110">
                  <c:v>25188</c:v>
                </c:pt>
                <c:pt idx="111">
                  <c:v>25628</c:v>
                </c:pt>
                <c:pt idx="112">
                  <c:v>25284</c:v>
                </c:pt>
                <c:pt idx="113">
                  <c:v>25211</c:v>
                </c:pt>
                <c:pt idx="114">
                  <c:v>25510</c:v>
                </c:pt>
                <c:pt idx="115">
                  <c:v>26091</c:v>
                </c:pt>
                <c:pt idx="116">
                  <c:v>26085</c:v>
                </c:pt>
                <c:pt idx="117">
                  <c:v>25372</c:v>
                </c:pt>
                <c:pt idx="118">
                  <c:v>25244</c:v>
                </c:pt>
                <c:pt idx="119">
                  <c:v>24896</c:v>
                </c:pt>
                <c:pt idx="120">
                  <c:v>24773</c:v>
                </c:pt>
                <c:pt idx="121">
                  <c:v>24781</c:v>
                </c:pt>
                <c:pt idx="122">
                  <c:v>24955</c:v>
                </c:pt>
                <c:pt idx="123">
                  <c:v>24823</c:v>
                </c:pt>
                <c:pt idx="124">
                  <c:v>24529</c:v>
                </c:pt>
                <c:pt idx="125">
                  <c:v>23878</c:v>
                </c:pt>
                <c:pt idx="126">
                  <c:v>23330</c:v>
                </c:pt>
                <c:pt idx="127">
                  <c:v>22630</c:v>
                </c:pt>
                <c:pt idx="128">
                  <c:v>22145</c:v>
                </c:pt>
                <c:pt idx="129">
                  <c:v>22230</c:v>
                </c:pt>
                <c:pt idx="130">
                  <c:v>22162</c:v>
                </c:pt>
                <c:pt idx="131">
                  <c:v>20035</c:v>
                </c:pt>
                <c:pt idx="132">
                  <c:v>19165</c:v>
                </c:pt>
                <c:pt idx="133">
                  <c:v>18009</c:v>
                </c:pt>
                <c:pt idx="134">
                  <c:v>17513</c:v>
                </c:pt>
                <c:pt idx="135">
                  <c:v>17159</c:v>
                </c:pt>
                <c:pt idx="136">
                  <c:v>16696</c:v>
                </c:pt>
                <c:pt idx="137">
                  <c:v>16293</c:v>
                </c:pt>
                <c:pt idx="138">
                  <c:v>15268</c:v>
                </c:pt>
                <c:pt idx="139">
                  <c:v>15013</c:v>
                </c:pt>
                <c:pt idx="140">
                  <c:v>14015</c:v>
                </c:pt>
                <c:pt idx="141">
                  <c:v>13267</c:v>
                </c:pt>
                <c:pt idx="142">
                  <c:v>12928</c:v>
                </c:pt>
                <c:pt idx="143">
                  <c:v>13016</c:v>
                </c:pt>
                <c:pt idx="144">
                  <c:v>12604</c:v>
                </c:pt>
                <c:pt idx="145">
                  <c:v>11715</c:v>
                </c:pt>
                <c:pt idx="146">
                  <c:v>11340</c:v>
                </c:pt>
                <c:pt idx="147">
                  <c:v>10615</c:v>
                </c:pt>
                <c:pt idx="148">
                  <c:v>9988</c:v>
                </c:pt>
                <c:pt idx="149">
                  <c:v>9883</c:v>
                </c:pt>
                <c:pt idx="150">
                  <c:v>9932</c:v>
                </c:pt>
                <c:pt idx="151">
                  <c:v>9488</c:v>
                </c:pt>
                <c:pt idx="152">
                  <c:v>8698</c:v>
                </c:pt>
                <c:pt idx="153">
                  <c:v>8763</c:v>
                </c:pt>
                <c:pt idx="154">
                  <c:v>8318</c:v>
                </c:pt>
                <c:pt idx="155">
                  <c:v>7895</c:v>
                </c:pt>
                <c:pt idx="156">
                  <c:v>7971</c:v>
                </c:pt>
                <c:pt idx="157">
                  <c:v>7883</c:v>
                </c:pt>
                <c:pt idx="158">
                  <c:v>7706</c:v>
                </c:pt>
                <c:pt idx="159">
                  <c:v>7322</c:v>
                </c:pt>
                <c:pt idx="160">
                  <c:v>7361</c:v>
                </c:pt>
                <c:pt idx="161">
                  <c:v>6864</c:v>
                </c:pt>
                <c:pt idx="162">
                  <c:v>6698</c:v>
                </c:pt>
                <c:pt idx="163">
                  <c:v>6722</c:v>
                </c:pt>
                <c:pt idx="164">
                  <c:v>6631</c:v>
                </c:pt>
                <c:pt idx="165">
                  <c:v>6367</c:v>
                </c:pt>
                <c:pt idx="166">
                  <c:v>6003</c:v>
                </c:pt>
                <c:pt idx="167">
                  <c:v>5901</c:v>
                </c:pt>
                <c:pt idx="168">
                  <c:v>5702</c:v>
                </c:pt>
                <c:pt idx="169">
                  <c:v>5615</c:v>
                </c:pt>
                <c:pt idx="170">
                  <c:v>5560</c:v>
                </c:pt>
                <c:pt idx="171">
                  <c:v>5509</c:v>
                </c:pt>
                <c:pt idx="172">
                  <c:v>5209</c:v>
                </c:pt>
                <c:pt idx="173">
                  <c:v>4908</c:v>
                </c:pt>
                <c:pt idx="174">
                  <c:v>4753</c:v>
                </c:pt>
                <c:pt idx="175">
                  <c:v>4431</c:v>
                </c:pt>
                <c:pt idx="176">
                  <c:v>4372</c:v>
                </c:pt>
                <c:pt idx="177">
                  <c:v>4368</c:v>
                </c:pt>
                <c:pt idx="178">
                  <c:v>4352</c:v>
                </c:pt>
                <c:pt idx="179">
                  <c:v>4227</c:v>
                </c:pt>
                <c:pt idx="180">
                  <c:v>4031</c:v>
                </c:pt>
                <c:pt idx="181">
                  <c:v>3885</c:v>
                </c:pt>
                <c:pt idx="182">
                  <c:v>3725</c:v>
                </c:pt>
                <c:pt idx="183">
                  <c:v>3675</c:v>
                </c:pt>
                <c:pt idx="184">
                  <c:v>3563</c:v>
                </c:pt>
                <c:pt idx="185">
                  <c:v>3578</c:v>
                </c:pt>
                <c:pt idx="186">
                  <c:v>3478</c:v>
                </c:pt>
                <c:pt idx="187">
                  <c:v>3357</c:v>
                </c:pt>
                <c:pt idx="188">
                  <c:v>3457</c:v>
                </c:pt>
                <c:pt idx="189">
                  <c:v>3509</c:v>
                </c:pt>
                <c:pt idx="190">
                  <c:v>3547</c:v>
                </c:pt>
                <c:pt idx="191">
                  <c:v>3650</c:v>
                </c:pt>
                <c:pt idx="192">
                  <c:v>3735</c:v>
                </c:pt>
                <c:pt idx="193">
                  <c:v>3795</c:v>
                </c:pt>
                <c:pt idx="194">
                  <c:v>3938</c:v>
                </c:pt>
                <c:pt idx="195">
                  <c:v>4140</c:v>
                </c:pt>
                <c:pt idx="196">
                  <c:v>4409</c:v>
                </c:pt>
                <c:pt idx="197">
                  <c:v>4787</c:v>
                </c:pt>
                <c:pt idx="198">
                  <c:v>5123</c:v>
                </c:pt>
                <c:pt idx="199">
                  <c:v>5381</c:v>
                </c:pt>
                <c:pt idx="200">
                  <c:v>5800</c:v>
                </c:pt>
                <c:pt idx="201">
                  <c:v>6191</c:v>
                </c:pt>
                <c:pt idx="202">
                  <c:v>6603</c:v>
                </c:pt>
                <c:pt idx="203">
                  <c:v>6903</c:v>
                </c:pt>
                <c:pt idx="204">
                  <c:v>7472</c:v>
                </c:pt>
                <c:pt idx="205">
                  <c:v>7921</c:v>
                </c:pt>
                <c:pt idx="206">
                  <c:v>8367</c:v>
                </c:pt>
                <c:pt idx="207">
                  <c:v>8508</c:v>
                </c:pt>
                <c:pt idx="208">
                  <c:v>8943</c:v>
                </c:pt>
                <c:pt idx="209">
                  <c:v>9475</c:v>
                </c:pt>
                <c:pt idx="210">
                  <c:v>9995</c:v>
                </c:pt>
                <c:pt idx="211">
                  <c:v>10670</c:v>
                </c:pt>
                <c:pt idx="212">
                  <c:v>11219</c:v>
                </c:pt>
                <c:pt idx="213">
                  <c:v>11349</c:v>
                </c:pt>
                <c:pt idx="214">
                  <c:v>11757</c:v>
                </c:pt>
                <c:pt idx="215">
                  <c:v>12095</c:v>
                </c:pt>
                <c:pt idx="216">
                  <c:v>12547</c:v>
                </c:pt>
                <c:pt idx="217">
                  <c:v>12979</c:v>
                </c:pt>
                <c:pt idx="218">
                  <c:v>13411</c:v>
                </c:pt>
                <c:pt idx="219">
                  <c:v>14077</c:v>
                </c:pt>
                <c:pt idx="220">
                  <c:v>14939</c:v>
                </c:pt>
                <c:pt idx="221">
                  <c:v>15197</c:v>
                </c:pt>
                <c:pt idx="222">
                  <c:v>15584</c:v>
                </c:pt>
                <c:pt idx="223">
                  <c:v>16234</c:v>
                </c:pt>
                <c:pt idx="224">
                  <c:v>16930</c:v>
                </c:pt>
                <c:pt idx="225">
                  <c:v>17487</c:v>
                </c:pt>
                <c:pt idx="226">
                  <c:v>18036</c:v>
                </c:pt>
                <c:pt idx="227">
                  <c:v>18733</c:v>
                </c:pt>
                <c:pt idx="228">
                  <c:v>19949</c:v>
                </c:pt>
                <c:pt idx="229">
                  <c:v>19717</c:v>
                </c:pt>
                <c:pt idx="230">
                  <c:v>20702</c:v>
                </c:pt>
                <c:pt idx="231">
                  <c:v>21265</c:v>
                </c:pt>
                <c:pt idx="232">
                  <c:v>22629</c:v>
                </c:pt>
                <c:pt idx="233">
                  <c:v>23460</c:v>
                </c:pt>
                <c:pt idx="234">
                  <c:v>24146</c:v>
                </c:pt>
                <c:pt idx="235">
                  <c:v>24947</c:v>
                </c:pt>
                <c:pt idx="236">
                  <c:v>25506</c:v>
                </c:pt>
                <c:pt idx="237">
                  <c:v>26110</c:v>
                </c:pt>
                <c:pt idx="238">
                  <c:v>26525</c:v>
                </c:pt>
                <c:pt idx="239">
                  <c:v>26929</c:v>
                </c:pt>
                <c:pt idx="240">
                  <c:v>27424</c:v>
                </c:pt>
                <c:pt idx="241">
                  <c:v>28489</c:v>
                </c:pt>
                <c:pt idx="242">
                  <c:v>28443</c:v>
                </c:pt>
                <c:pt idx="243">
                  <c:v>28300</c:v>
                </c:pt>
                <c:pt idx="244">
                  <c:v>28125</c:v>
                </c:pt>
                <c:pt idx="245">
                  <c:v>28130</c:v>
                </c:pt>
                <c:pt idx="246">
                  <c:v>28285</c:v>
                </c:pt>
                <c:pt idx="247">
                  <c:v>28462</c:v>
                </c:pt>
                <c:pt idx="248">
                  <c:v>28951</c:v>
                </c:pt>
                <c:pt idx="249">
                  <c:v>28547</c:v>
                </c:pt>
                <c:pt idx="250">
                  <c:v>28016</c:v>
                </c:pt>
                <c:pt idx="251">
                  <c:v>27189</c:v>
                </c:pt>
                <c:pt idx="252">
                  <c:v>26353</c:v>
                </c:pt>
                <c:pt idx="253">
                  <c:v>26255</c:v>
                </c:pt>
                <c:pt idx="254">
                  <c:v>26190</c:v>
                </c:pt>
                <c:pt idx="255">
                  <c:v>26014</c:v>
                </c:pt>
                <c:pt idx="256">
                  <c:v>25504</c:v>
                </c:pt>
                <c:pt idx="257">
                  <c:v>23616</c:v>
                </c:pt>
                <c:pt idx="258">
                  <c:v>22720</c:v>
                </c:pt>
                <c:pt idx="259">
                  <c:v>21777</c:v>
                </c:pt>
                <c:pt idx="260">
                  <c:v>20738</c:v>
                </c:pt>
                <c:pt idx="261">
                  <c:v>21036</c:v>
                </c:pt>
                <c:pt idx="262">
                  <c:v>21042</c:v>
                </c:pt>
                <c:pt idx="263">
                  <c:v>20439</c:v>
                </c:pt>
                <c:pt idx="264">
                  <c:v>19233</c:v>
                </c:pt>
                <c:pt idx="265">
                  <c:v>18416</c:v>
                </c:pt>
                <c:pt idx="266">
                  <c:v>17568</c:v>
                </c:pt>
                <c:pt idx="267">
                  <c:v>17267</c:v>
                </c:pt>
                <c:pt idx="268">
                  <c:v>17003</c:v>
                </c:pt>
                <c:pt idx="269">
                  <c:v>16833</c:v>
                </c:pt>
                <c:pt idx="270">
                  <c:v>16597</c:v>
                </c:pt>
                <c:pt idx="271">
                  <c:v>15267</c:v>
                </c:pt>
                <c:pt idx="272">
                  <c:v>14409</c:v>
                </c:pt>
                <c:pt idx="273">
                  <c:v>14301</c:v>
                </c:pt>
                <c:pt idx="274">
                  <c:v>13863</c:v>
                </c:pt>
                <c:pt idx="275">
                  <c:v>13839</c:v>
                </c:pt>
                <c:pt idx="276">
                  <c:v>13617</c:v>
                </c:pt>
                <c:pt idx="277">
                  <c:v>13368</c:v>
                </c:pt>
                <c:pt idx="278">
                  <c:v>12372</c:v>
                </c:pt>
                <c:pt idx="279">
                  <c:v>11780</c:v>
                </c:pt>
                <c:pt idx="280">
                  <c:v>11198</c:v>
                </c:pt>
                <c:pt idx="281">
                  <c:v>10965</c:v>
                </c:pt>
                <c:pt idx="282">
                  <c:v>10748</c:v>
                </c:pt>
                <c:pt idx="283">
                  <c:v>10653</c:v>
                </c:pt>
                <c:pt idx="284">
                  <c:v>10036</c:v>
                </c:pt>
                <c:pt idx="285">
                  <c:v>9289</c:v>
                </c:pt>
                <c:pt idx="286">
                  <c:v>8770</c:v>
                </c:pt>
                <c:pt idx="287">
                  <c:v>7970</c:v>
                </c:pt>
                <c:pt idx="288">
                  <c:v>7727</c:v>
                </c:pt>
                <c:pt idx="289">
                  <c:v>7696</c:v>
                </c:pt>
                <c:pt idx="290">
                  <c:v>7544</c:v>
                </c:pt>
                <c:pt idx="291">
                  <c:v>6847</c:v>
                </c:pt>
                <c:pt idx="292">
                  <c:v>6806</c:v>
                </c:pt>
                <c:pt idx="293">
                  <c:v>6682</c:v>
                </c:pt>
                <c:pt idx="294">
                  <c:v>6695</c:v>
                </c:pt>
                <c:pt idx="295">
                  <c:v>6541</c:v>
                </c:pt>
                <c:pt idx="296">
                  <c:v>6668</c:v>
                </c:pt>
                <c:pt idx="297">
                  <c:v>7030</c:v>
                </c:pt>
                <c:pt idx="298">
                  <c:v>7115</c:v>
                </c:pt>
                <c:pt idx="299">
                  <c:v>6979</c:v>
                </c:pt>
                <c:pt idx="300">
                  <c:v>7044</c:v>
                </c:pt>
                <c:pt idx="301">
                  <c:v>7142</c:v>
                </c:pt>
                <c:pt idx="302">
                  <c:v>7162</c:v>
                </c:pt>
                <c:pt idx="303">
                  <c:v>7197</c:v>
                </c:pt>
                <c:pt idx="304">
                  <c:v>7384</c:v>
                </c:pt>
                <c:pt idx="305">
                  <c:v>7611</c:v>
                </c:pt>
                <c:pt idx="306">
                  <c:v>7401</c:v>
                </c:pt>
                <c:pt idx="307">
                  <c:v>7467</c:v>
                </c:pt>
                <c:pt idx="308">
                  <c:v>7639</c:v>
                </c:pt>
                <c:pt idx="309">
                  <c:v>7572</c:v>
                </c:pt>
                <c:pt idx="310">
                  <c:v>7777</c:v>
                </c:pt>
                <c:pt idx="311">
                  <c:v>8425</c:v>
                </c:pt>
                <c:pt idx="312">
                  <c:v>8624</c:v>
                </c:pt>
                <c:pt idx="313">
                  <c:v>8671</c:v>
                </c:pt>
                <c:pt idx="314">
                  <c:v>8859</c:v>
                </c:pt>
                <c:pt idx="315">
                  <c:v>8985</c:v>
                </c:pt>
                <c:pt idx="316">
                  <c:v>9006</c:v>
                </c:pt>
                <c:pt idx="317">
                  <c:v>9077</c:v>
                </c:pt>
                <c:pt idx="318">
                  <c:v>9432</c:v>
                </c:pt>
                <c:pt idx="319">
                  <c:v>9536</c:v>
                </c:pt>
                <c:pt idx="320">
                  <c:v>9613</c:v>
                </c:pt>
                <c:pt idx="321">
                  <c:v>9734</c:v>
                </c:pt>
                <c:pt idx="322">
                  <c:v>10033</c:v>
                </c:pt>
                <c:pt idx="323">
                  <c:v>10092</c:v>
                </c:pt>
                <c:pt idx="324">
                  <c:v>10382</c:v>
                </c:pt>
                <c:pt idx="325">
                  <c:v>10778</c:v>
                </c:pt>
                <c:pt idx="326">
                  <c:v>10903</c:v>
                </c:pt>
                <c:pt idx="327">
                  <c:v>11098</c:v>
                </c:pt>
                <c:pt idx="328">
                  <c:v>11304</c:v>
                </c:pt>
                <c:pt idx="329">
                  <c:v>11239</c:v>
                </c:pt>
                <c:pt idx="330">
                  <c:v>11376</c:v>
                </c:pt>
                <c:pt idx="331">
                  <c:v>11847</c:v>
                </c:pt>
                <c:pt idx="332">
                  <c:v>12208</c:v>
                </c:pt>
                <c:pt idx="333">
                  <c:v>12545</c:v>
                </c:pt>
                <c:pt idx="334">
                  <c:v>12637</c:v>
                </c:pt>
                <c:pt idx="335">
                  <c:v>12560</c:v>
                </c:pt>
                <c:pt idx="336">
                  <c:v>12822</c:v>
                </c:pt>
                <c:pt idx="337">
                  <c:v>12845</c:v>
                </c:pt>
                <c:pt idx="338">
                  <c:v>13317</c:v>
                </c:pt>
                <c:pt idx="339">
                  <c:v>13703</c:v>
                </c:pt>
                <c:pt idx="340">
                  <c:v>14110</c:v>
                </c:pt>
                <c:pt idx="341">
                  <c:v>14009</c:v>
                </c:pt>
                <c:pt idx="342">
                  <c:v>14543</c:v>
                </c:pt>
                <c:pt idx="343">
                  <c:v>15107</c:v>
                </c:pt>
                <c:pt idx="344">
                  <c:v>15304</c:v>
                </c:pt>
                <c:pt idx="345">
                  <c:v>16018</c:v>
                </c:pt>
                <c:pt idx="346">
                  <c:v>16504</c:v>
                </c:pt>
                <c:pt idx="347">
                  <c:v>16906</c:v>
                </c:pt>
                <c:pt idx="348">
                  <c:v>17519</c:v>
                </c:pt>
                <c:pt idx="349">
                  <c:v>18193</c:v>
                </c:pt>
                <c:pt idx="350">
                  <c:v>19118</c:v>
                </c:pt>
                <c:pt idx="351">
                  <c:v>19875</c:v>
                </c:pt>
                <c:pt idx="352">
                  <c:v>20787</c:v>
                </c:pt>
                <c:pt idx="353">
                  <c:v>21068</c:v>
                </c:pt>
                <c:pt idx="354">
                  <c:v>21934</c:v>
                </c:pt>
                <c:pt idx="355">
                  <c:v>22404</c:v>
                </c:pt>
                <c:pt idx="356">
                  <c:v>23635</c:v>
                </c:pt>
                <c:pt idx="357">
                  <c:v>25165</c:v>
                </c:pt>
                <c:pt idx="358">
                  <c:v>27075</c:v>
                </c:pt>
                <c:pt idx="359">
                  <c:v>28529</c:v>
                </c:pt>
                <c:pt idx="360">
                  <c:v>29864</c:v>
                </c:pt>
                <c:pt idx="361">
                  <c:v>32143</c:v>
                </c:pt>
                <c:pt idx="362">
                  <c:v>35228</c:v>
                </c:pt>
                <c:pt idx="363">
                  <c:v>37946</c:v>
                </c:pt>
                <c:pt idx="364">
                  <c:v>42582</c:v>
                </c:pt>
                <c:pt idx="365">
                  <c:v>47765</c:v>
                </c:pt>
                <c:pt idx="366">
                  <c:v>51296</c:v>
                </c:pt>
                <c:pt idx="367">
                  <c:v>55380</c:v>
                </c:pt>
                <c:pt idx="368">
                  <c:v>60922</c:v>
                </c:pt>
                <c:pt idx="369">
                  <c:v>67198</c:v>
                </c:pt>
                <c:pt idx="370">
                  <c:v>80116</c:v>
                </c:pt>
                <c:pt idx="371">
                  <c:v>88384</c:v>
                </c:pt>
                <c:pt idx="372">
                  <c:v>99551</c:v>
                </c:pt>
                <c:pt idx="373">
                  <c:v>111777</c:v>
                </c:pt>
                <c:pt idx="374">
                  <c:v>118640</c:v>
                </c:pt>
                <c:pt idx="375">
                  <c:v>129313</c:v>
                </c:pt>
                <c:pt idx="376">
                  <c:v>140923</c:v>
                </c:pt>
                <c:pt idx="377">
                  <c:v>150466</c:v>
                </c:pt>
                <c:pt idx="378">
                  <c:v>159593</c:v>
                </c:pt>
                <c:pt idx="379">
                  <c:v>166341</c:v>
                </c:pt>
                <c:pt idx="380">
                  <c:v>173689</c:v>
                </c:pt>
                <c:pt idx="381">
                  <c:v>176754</c:v>
                </c:pt>
                <c:pt idx="382">
                  <c:v>184138</c:v>
                </c:pt>
                <c:pt idx="383">
                  <c:v>190802</c:v>
                </c:pt>
                <c:pt idx="384">
                  <c:v>197017</c:v>
                </c:pt>
                <c:pt idx="385">
                  <c:v>202439</c:v>
                </c:pt>
                <c:pt idx="386">
                  <c:v>207815</c:v>
                </c:pt>
                <c:pt idx="387">
                  <c:v>212178</c:v>
                </c:pt>
                <c:pt idx="388">
                  <c:v>214783</c:v>
                </c:pt>
                <c:pt idx="389">
                  <c:v>220293</c:v>
                </c:pt>
                <c:pt idx="390">
                  <c:v>226104</c:v>
                </c:pt>
                <c:pt idx="391">
                  <c:v>229579</c:v>
                </c:pt>
                <c:pt idx="392">
                  <c:v>231716</c:v>
                </c:pt>
                <c:pt idx="393">
                  <c:v>237407</c:v>
                </c:pt>
                <c:pt idx="394">
                  <c:v>242444</c:v>
                </c:pt>
                <c:pt idx="395">
                  <c:v>244960</c:v>
                </c:pt>
                <c:pt idx="396">
                  <c:v>250657</c:v>
                </c:pt>
                <c:pt idx="397">
                  <c:v>254657</c:v>
                </c:pt>
                <c:pt idx="398">
                  <c:v>258176</c:v>
                </c:pt>
                <c:pt idx="399">
                  <c:v>262775</c:v>
                </c:pt>
                <c:pt idx="400">
                  <c:v>265146</c:v>
                </c:pt>
                <c:pt idx="401">
                  <c:v>270939</c:v>
                </c:pt>
                <c:pt idx="402">
                  <c:v>273993</c:v>
                </c:pt>
                <c:pt idx="403">
                  <c:v>277811</c:v>
                </c:pt>
                <c:pt idx="404">
                  <c:v>275718</c:v>
                </c:pt>
                <c:pt idx="405">
                  <c:v>274873</c:v>
                </c:pt>
                <c:pt idx="406">
                  <c:v>277684</c:v>
                </c:pt>
                <c:pt idx="407">
                  <c:v>278798</c:v>
                </c:pt>
                <c:pt idx="408">
                  <c:v>260006</c:v>
                </c:pt>
                <c:pt idx="409">
                  <c:v>260900</c:v>
                </c:pt>
                <c:pt idx="410">
                  <c:v>262478</c:v>
                </c:pt>
                <c:pt idx="411">
                  <c:v>253450</c:v>
                </c:pt>
                <c:pt idx="412">
                  <c:v>251275</c:v>
                </c:pt>
                <c:pt idx="413">
                  <c:v>250096</c:v>
                </c:pt>
                <c:pt idx="414">
                  <c:v>248459</c:v>
                </c:pt>
                <c:pt idx="415">
                  <c:v>247522</c:v>
                </c:pt>
                <c:pt idx="416">
                  <c:v>246666</c:v>
                </c:pt>
                <c:pt idx="417">
                  <c:v>247937</c:v>
                </c:pt>
                <c:pt idx="418">
                  <c:v>231878</c:v>
                </c:pt>
                <c:pt idx="419">
                  <c:v>230774</c:v>
                </c:pt>
                <c:pt idx="420">
                  <c:v>231164</c:v>
                </c:pt>
                <c:pt idx="421">
                  <c:v>229839</c:v>
                </c:pt>
                <c:pt idx="422">
                  <c:v>230745</c:v>
                </c:pt>
                <c:pt idx="423">
                  <c:v>228246</c:v>
                </c:pt>
                <c:pt idx="424">
                  <c:v>229679</c:v>
                </c:pt>
                <c:pt idx="425">
                  <c:v>232282</c:v>
                </c:pt>
                <c:pt idx="426">
                  <c:v>222408</c:v>
                </c:pt>
                <c:pt idx="427">
                  <c:v>220907</c:v>
                </c:pt>
                <c:pt idx="428">
                  <c:v>221443</c:v>
                </c:pt>
                <c:pt idx="429">
                  <c:v>221771</c:v>
                </c:pt>
                <c:pt idx="430">
                  <c:v>223336</c:v>
                </c:pt>
                <c:pt idx="431">
                  <c:v>226472</c:v>
                </c:pt>
                <c:pt idx="432">
                  <c:v>220062</c:v>
                </c:pt>
                <c:pt idx="433">
                  <c:v>222421</c:v>
                </c:pt>
                <c:pt idx="434">
                  <c:v>223672</c:v>
                </c:pt>
                <c:pt idx="435">
                  <c:v>224322</c:v>
                </c:pt>
                <c:pt idx="436">
                  <c:v>228192</c:v>
                </c:pt>
                <c:pt idx="437">
                  <c:v>230102</c:v>
                </c:pt>
                <c:pt idx="438">
                  <c:v>233395</c:v>
                </c:pt>
                <c:pt idx="439">
                  <c:v>227578</c:v>
                </c:pt>
                <c:pt idx="440">
                  <c:v>231815</c:v>
                </c:pt>
                <c:pt idx="441">
                  <c:v>233721</c:v>
                </c:pt>
                <c:pt idx="442">
                  <c:v>233166</c:v>
                </c:pt>
                <c:pt idx="443">
                  <c:v>236862</c:v>
                </c:pt>
                <c:pt idx="444">
                  <c:v>238489</c:v>
                </c:pt>
                <c:pt idx="445">
                  <c:v>237789</c:v>
                </c:pt>
                <c:pt idx="446">
                  <c:v>239409</c:v>
                </c:pt>
                <c:pt idx="447">
                  <c:v>234895</c:v>
                </c:pt>
                <c:pt idx="448">
                  <c:v>233394</c:v>
                </c:pt>
                <c:pt idx="449">
                  <c:v>228669</c:v>
                </c:pt>
                <c:pt idx="450">
                  <c:v>229157</c:v>
                </c:pt>
                <c:pt idx="451">
                  <c:v>226017</c:v>
                </c:pt>
                <c:pt idx="452">
                  <c:v>225505</c:v>
                </c:pt>
                <c:pt idx="453">
                  <c:v>224971</c:v>
                </c:pt>
                <c:pt idx="454">
                  <c:v>208785</c:v>
                </c:pt>
                <c:pt idx="455">
                  <c:v>187401</c:v>
                </c:pt>
                <c:pt idx="456">
                  <c:v>186235</c:v>
                </c:pt>
                <c:pt idx="457">
                  <c:v>187062</c:v>
                </c:pt>
                <c:pt idx="458">
                  <c:v>186948</c:v>
                </c:pt>
                <c:pt idx="459">
                  <c:v>186617</c:v>
                </c:pt>
                <c:pt idx="460">
                  <c:v>183722</c:v>
                </c:pt>
                <c:pt idx="461">
                  <c:v>158869</c:v>
                </c:pt>
                <c:pt idx="462">
                  <c:v>157173</c:v>
                </c:pt>
                <c:pt idx="463">
                  <c:v>149855</c:v>
                </c:pt>
                <c:pt idx="464">
                  <c:v>150366</c:v>
                </c:pt>
                <c:pt idx="465">
                  <c:v>147980</c:v>
                </c:pt>
                <c:pt idx="466">
                  <c:v>148307</c:v>
                </c:pt>
                <c:pt idx="467">
                  <c:v>142425</c:v>
                </c:pt>
                <c:pt idx="468">
                  <c:v>140387</c:v>
                </c:pt>
                <c:pt idx="469">
                  <c:v>135235</c:v>
                </c:pt>
                <c:pt idx="470">
                  <c:v>132201</c:v>
                </c:pt>
                <c:pt idx="471">
                  <c:v>131620</c:v>
                </c:pt>
                <c:pt idx="472">
                  <c:v>132186</c:v>
                </c:pt>
                <c:pt idx="473">
                  <c:v>133785</c:v>
                </c:pt>
                <c:pt idx="474">
                  <c:v>127549</c:v>
                </c:pt>
                <c:pt idx="475">
                  <c:v>123627</c:v>
                </c:pt>
                <c:pt idx="476">
                  <c:v>120036</c:v>
                </c:pt>
                <c:pt idx="477">
                  <c:v>117274</c:v>
                </c:pt>
                <c:pt idx="478">
                  <c:v>120548</c:v>
                </c:pt>
                <c:pt idx="479">
                  <c:v>121188</c:v>
                </c:pt>
                <c:pt idx="480">
                  <c:v>121964</c:v>
                </c:pt>
                <c:pt idx="481">
                  <c:v>124278</c:v>
                </c:pt>
                <c:pt idx="482">
                  <c:v>124661</c:v>
                </c:pt>
                <c:pt idx="483">
                  <c:v>122198</c:v>
                </c:pt>
                <c:pt idx="484">
                  <c:v>115050</c:v>
                </c:pt>
                <c:pt idx="485">
                  <c:v>116344</c:v>
                </c:pt>
                <c:pt idx="486">
                  <c:v>116343</c:v>
                </c:pt>
                <c:pt idx="487">
                  <c:v>116764</c:v>
                </c:pt>
                <c:pt idx="488">
                  <c:v>116194</c:v>
                </c:pt>
                <c:pt idx="489">
                  <c:v>114197</c:v>
                </c:pt>
                <c:pt idx="490">
                  <c:v>112784</c:v>
                </c:pt>
                <c:pt idx="491">
                  <c:v>112760</c:v>
                </c:pt>
                <c:pt idx="492">
                  <c:v>113164</c:v>
                </c:pt>
                <c:pt idx="493">
                  <c:v>113803</c:v>
                </c:pt>
                <c:pt idx="494">
                  <c:v>102763</c:v>
                </c:pt>
                <c:pt idx="495">
                  <c:v>101002</c:v>
                </c:pt>
                <c:pt idx="496">
                  <c:v>97986</c:v>
                </c:pt>
                <c:pt idx="497">
                  <c:v>96883</c:v>
                </c:pt>
                <c:pt idx="498">
                  <c:v>95434</c:v>
                </c:pt>
                <c:pt idx="499">
                  <c:v>95867</c:v>
                </c:pt>
                <c:pt idx="500">
                  <c:v>95181</c:v>
                </c:pt>
                <c:pt idx="501">
                  <c:v>95351</c:v>
                </c:pt>
                <c:pt idx="502">
                  <c:v>92867</c:v>
                </c:pt>
                <c:pt idx="503">
                  <c:v>90341</c:v>
                </c:pt>
                <c:pt idx="504">
                  <c:v>88293</c:v>
                </c:pt>
                <c:pt idx="505">
                  <c:v>84428</c:v>
                </c:pt>
                <c:pt idx="506">
                  <c:v>84329</c:v>
                </c:pt>
                <c:pt idx="508" formatCode="0.0%">
                  <c:v>-0.12035424077106825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9F-4E3E-8A93-BD1C8ABF0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82416"/>
        <c:axId val="625780448"/>
      </c:lineChart>
      <c:dateAx>
        <c:axId val="625782416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0448"/>
        <c:crosses val="autoZero"/>
        <c:auto val="1"/>
        <c:lblOffset val="100"/>
        <c:baseTimeUnit val="days"/>
      </c:dateAx>
      <c:valAx>
        <c:axId val="62578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2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0870366376016428E-2"/>
          <c:y val="9.2030463092930712E-2"/>
          <c:w val="0.2795438801785663"/>
          <c:h val="4.03817576062980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it-IT" sz="1800">
                <a:latin typeface="+mn-lt"/>
              </a:rPr>
              <a:t>Grafico 2.1.1. attuali positivi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j-ea"/>
              <a:cs typeface="+mj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1463734590822929E-2"/>
          <c:y val="7.7999715908060971E-2"/>
          <c:w val="0.93350003422706884"/>
          <c:h val="0.83787380583337645"/>
        </c:manualLayout>
      </c:layout>
      <c:lineChart>
        <c:grouping val="standard"/>
        <c:varyColors val="0"/>
        <c:ser>
          <c:idx val="1"/>
          <c:order val="0"/>
          <c:tx>
            <c:strRef>
              <c:f>Tavola1!$E$2:$E$5</c:f>
              <c:strCache>
                <c:ptCount val="4"/>
                <c:pt idx="0">
                  <c:v>Attuali positivi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Tavola1!$A$6:$A$819</c:f>
              <c:numCache>
                <c:formatCode>d/m;@</c:formatCode>
                <c:ptCount val="511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  <c:pt idx="486">
                  <c:v>44683</c:v>
                </c:pt>
                <c:pt idx="487">
                  <c:v>44684</c:v>
                </c:pt>
                <c:pt idx="488">
                  <c:v>44685</c:v>
                </c:pt>
                <c:pt idx="489">
                  <c:v>44686</c:v>
                </c:pt>
                <c:pt idx="490">
                  <c:v>44687</c:v>
                </c:pt>
                <c:pt idx="491">
                  <c:v>44688</c:v>
                </c:pt>
                <c:pt idx="492">
                  <c:v>44689</c:v>
                </c:pt>
                <c:pt idx="493">
                  <c:v>44690</c:v>
                </c:pt>
                <c:pt idx="494">
                  <c:v>44691</c:v>
                </c:pt>
                <c:pt idx="495">
                  <c:v>44692</c:v>
                </c:pt>
                <c:pt idx="496">
                  <c:v>44693</c:v>
                </c:pt>
                <c:pt idx="497">
                  <c:v>44694</c:v>
                </c:pt>
                <c:pt idx="498">
                  <c:v>44695</c:v>
                </c:pt>
                <c:pt idx="499">
                  <c:v>44696</c:v>
                </c:pt>
                <c:pt idx="500">
                  <c:v>44697</c:v>
                </c:pt>
                <c:pt idx="501">
                  <c:v>44698</c:v>
                </c:pt>
                <c:pt idx="502">
                  <c:v>44699</c:v>
                </c:pt>
                <c:pt idx="503">
                  <c:v>44700</c:v>
                </c:pt>
                <c:pt idx="504">
                  <c:v>44701</c:v>
                </c:pt>
                <c:pt idx="505">
                  <c:v>44702</c:v>
                </c:pt>
                <c:pt idx="506">
                  <c:v>44703</c:v>
                </c:pt>
              </c:numCache>
            </c:numRef>
          </c:cat>
          <c:val>
            <c:numRef>
              <c:f>Tavola1!$E$6:$E$819</c:f>
              <c:numCache>
                <c:formatCode>General</c:formatCode>
                <c:ptCount val="511"/>
                <c:pt idx="0">
                  <c:v>34347</c:v>
                </c:pt>
                <c:pt idx="1">
                  <c:v>34950</c:v>
                </c:pt>
                <c:pt idx="2">
                  <c:v>35591</c:v>
                </c:pt>
                <c:pt idx="3">
                  <c:v>36578</c:v>
                </c:pt>
                <c:pt idx="4">
                  <c:v>37426</c:v>
                </c:pt>
                <c:pt idx="5">
                  <c:v>37739</c:v>
                </c:pt>
                <c:pt idx="6">
                  <c:v>38705</c:v>
                </c:pt>
                <c:pt idx="7">
                  <c:v>39672</c:v>
                </c:pt>
                <c:pt idx="8">
                  <c:v>40398</c:v>
                </c:pt>
                <c:pt idx="9">
                  <c:v>41506</c:v>
                </c:pt>
                <c:pt idx="10">
                  <c:v>42819</c:v>
                </c:pt>
                <c:pt idx="11">
                  <c:v>44038</c:v>
                </c:pt>
                <c:pt idx="12">
                  <c:v>44677</c:v>
                </c:pt>
                <c:pt idx="13">
                  <c:v>44865</c:v>
                </c:pt>
                <c:pt idx="14">
                  <c:v>45045</c:v>
                </c:pt>
                <c:pt idx="15">
                  <c:v>45452</c:v>
                </c:pt>
                <c:pt idx="16">
                  <c:v>46425</c:v>
                </c:pt>
                <c:pt idx="17">
                  <c:v>46885</c:v>
                </c:pt>
                <c:pt idx="18">
                  <c:v>47527</c:v>
                </c:pt>
                <c:pt idx="19">
                  <c:v>46707</c:v>
                </c:pt>
                <c:pt idx="20">
                  <c:v>46898</c:v>
                </c:pt>
                <c:pt idx="21">
                  <c:v>47289</c:v>
                </c:pt>
                <c:pt idx="22">
                  <c:v>47627</c:v>
                </c:pt>
                <c:pt idx="23">
                  <c:v>47654</c:v>
                </c:pt>
                <c:pt idx="24">
                  <c:v>48001</c:v>
                </c:pt>
                <c:pt idx="25">
                  <c:v>47479</c:v>
                </c:pt>
                <c:pt idx="26">
                  <c:v>47030</c:v>
                </c:pt>
                <c:pt idx="27">
                  <c:v>46176</c:v>
                </c:pt>
                <c:pt idx="28">
                  <c:v>44267</c:v>
                </c:pt>
                <c:pt idx="29">
                  <c:v>42868</c:v>
                </c:pt>
                <c:pt idx="30">
                  <c:v>42289</c:v>
                </c:pt>
                <c:pt idx="31">
                  <c:v>42202</c:v>
                </c:pt>
                <c:pt idx="32">
                  <c:v>41613</c:v>
                </c:pt>
                <c:pt idx="33">
                  <c:v>41122</c:v>
                </c:pt>
                <c:pt idx="34">
                  <c:v>40654</c:v>
                </c:pt>
                <c:pt idx="35">
                  <c:v>39554</c:v>
                </c:pt>
                <c:pt idx="36">
                  <c:v>39266</c:v>
                </c:pt>
                <c:pt idx="37">
                  <c:v>39009</c:v>
                </c:pt>
                <c:pt idx="38">
                  <c:v>38932</c:v>
                </c:pt>
                <c:pt idx="39">
                  <c:v>38521</c:v>
                </c:pt>
                <c:pt idx="40">
                  <c:v>37587</c:v>
                </c:pt>
                <c:pt idx="41">
                  <c:v>36655</c:v>
                </c:pt>
                <c:pt idx="42">
                  <c:v>35307</c:v>
                </c:pt>
                <c:pt idx="43">
                  <c:v>34970</c:v>
                </c:pt>
                <c:pt idx="44">
                  <c:v>34866</c:v>
                </c:pt>
                <c:pt idx="45">
                  <c:v>34549</c:v>
                </c:pt>
                <c:pt idx="46">
                  <c:v>34480</c:v>
                </c:pt>
                <c:pt idx="47">
                  <c:v>33655</c:v>
                </c:pt>
                <c:pt idx="48">
                  <c:v>33004</c:v>
                </c:pt>
                <c:pt idx="49">
                  <c:v>31569</c:v>
                </c:pt>
                <c:pt idx="50">
                  <c:v>29906</c:v>
                </c:pt>
                <c:pt idx="51">
                  <c:v>29180</c:v>
                </c:pt>
                <c:pt idx="52">
                  <c:v>29367</c:v>
                </c:pt>
                <c:pt idx="53">
                  <c:v>28657</c:v>
                </c:pt>
                <c:pt idx="54">
                  <c:v>27690</c:v>
                </c:pt>
                <c:pt idx="55">
                  <c:v>27026</c:v>
                </c:pt>
                <c:pt idx="56">
                  <c:v>26597</c:v>
                </c:pt>
                <c:pt idx="57">
                  <c:v>25771</c:v>
                </c:pt>
                <c:pt idx="58">
                  <c:v>25982</c:v>
                </c:pt>
                <c:pt idx="59">
                  <c:v>26181</c:v>
                </c:pt>
                <c:pt idx="60">
                  <c:v>25729</c:v>
                </c:pt>
                <c:pt idx="61">
                  <c:v>25129</c:v>
                </c:pt>
                <c:pt idx="62">
                  <c:v>24545</c:v>
                </c:pt>
                <c:pt idx="63">
                  <c:v>22678</c:v>
                </c:pt>
                <c:pt idx="64">
                  <c:v>19727</c:v>
                </c:pt>
                <c:pt idx="65">
                  <c:v>16720</c:v>
                </c:pt>
                <c:pt idx="66">
                  <c:v>15399</c:v>
                </c:pt>
                <c:pt idx="67">
                  <c:v>14202</c:v>
                </c:pt>
                <c:pt idx="68">
                  <c:v>13681</c:v>
                </c:pt>
                <c:pt idx="69">
                  <c:v>13522</c:v>
                </c:pt>
                <c:pt idx="70">
                  <c:v>13796</c:v>
                </c:pt>
                <c:pt idx="71">
                  <c:v>13870</c:v>
                </c:pt>
                <c:pt idx="72">
                  <c:v>14323</c:v>
                </c:pt>
                <c:pt idx="73">
                  <c:v>14756</c:v>
                </c:pt>
                <c:pt idx="74">
                  <c:v>14776</c:v>
                </c:pt>
                <c:pt idx="75">
                  <c:v>14965</c:v>
                </c:pt>
                <c:pt idx="76">
                  <c:v>15461</c:v>
                </c:pt>
                <c:pt idx="77">
                  <c:v>15784</c:v>
                </c:pt>
                <c:pt idx="78">
                  <c:v>15733</c:v>
                </c:pt>
                <c:pt idx="79">
                  <c:v>16192</c:v>
                </c:pt>
                <c:pt idx="80">
                  <c:v>16618</c:v>
                </c:pt>
                <c:pt idx="81">
                  <c:v>16489</c:v>
                </c:pt>
                <c:pt idx="82">
                  <c:v>16387</c:v>
                </c:pt>
                <c:pt idx="83">
                  <c:v>15994</c:v>
                </c:pt>
                <c:pt idx="84">
                  <c:v>16403</c:v>
                </c:pt>
                <c:pt idx="85">
                  <c:v>16412</c:v>
                </c:pt>
                <c:pt idx="86">
                  <c:v>17000</c:v>
                </c:pt>
                <c:pt idx="87">
                  <c:v>17417</c:v>
                </c:pt>
                <c:pt idx="88">
                  <c:v>17417</c:v>
                </c:pt>
                <c:pt idx="89">
                  <c:v>18689</c:v>
                </c:pt>
                <c:pt idx="90">
                  <c:v>19870</c:v>
                </c:pt>
                <c:pt idx="91">
                  <c:v>21011</c:v>
                </c:pt>
                <c:pt idx="92">
                  <c:v>21925</c:v>
                </c:pt>
                <c:pt idx="93">
                  <c:v>22852</c:v>
                </c:pt>
                <c:pt idx="94">
                  <c:v>23705</c:v>
                </c:pt>
                <c:pt idx="95">
                  <c:v>24452</c:v>
                </c:pt>
                <c:pt idx="96">
                  <c:v>25346</c:v>
                </c:pt>
                <c:pt idx="97">
                  <c:v>26527</c:v>
                </c:pt>
                <c:pt idx="98">
                  <c:v>21752</c:v>
                </c:pt>
                <c:pt idx="99">
                  <c:v>22191</c:v>
                </c:pt>
                <c:pt idx="100">
                  <c:v>22971</c:v>
                </c:pt>
                <c:pt idx="101">
                  <c:v>23709</c:v>
                </c:pt>
                <c:pt idx="102">
                  <c:v>24671</c:v>
                </c:pt>
                <c:pt idx="103">
                  <c:v>24132</c:v>
                </c:pt>
                <c:pt idx="104">
                  <c:v>24774</c:v>
                </c:pt>
                <c:pt idx="105">
                  <c:v>24875</c:v>
                </c:pt>
                <c:pt idx="106">
                  <c:v>25477</c:v>
                </c:pt>
                <c:pt idx="107">
                  <c:v>25758</c:v>
                </c:pt>
                <c:pt idx="108">
                  <c:v>26322</c:v>
                </c:pt>
                <c:pt idx="109">
                  <c:v>24899</c:v>
                </c:pt>
                <c:pt idx="110">
                  <c:v>25188</c:v>
                </c:pt>
                <c:pt idx="111">
                  <c:v>25628</c:v>
                </c:pt>
                <c:pt idx="112">
                  <c:v>25284</c:v>
                </c:pt>
                <c:pt idx="113">
                  <c:v>25211</c:v>
                </c:pt>
                <c:pt idx="114">
                  <c:v>25510</c:v>
                </c:pt>
                <c:pt idx="115">
                  <c:v>26091</c:v>
                </c:pt>
                <c:pt idx="116">
                  <c:v>26085</c:v>
                </c:pt>
                <c:pt idx="117">
                  <c:v>25372</c:v>
                </c:pt>
                <c:pt idx="118">
                  <c:v>25244</c:v>
                </c:pt>
                <c:pt idx="119">
                  <c:v>24896</c:v>
                </c:pt>
                <c:pt idx="120">
                  <c:v>24773</c:v>
                </c:pt>
                <c:pt idx="121">
                  <c:v>24781</c:v>
                </c:pt>
                <c:pt idx="122">
                  <c:v>24955</c:v>
                </c:pt>
                <c:pt idx="123">
                  <c:v>24823</c:v>
                </c:pt>
                <c:pt idx="124">
                  <c:v>24529</c:v>
                </c:pt>
                <c:pt idx="125">
                  <c:v>23878</c:v>
                </c:pt>
                <c:pt idx="126">
                  <c:v>23330</c:v>
                </c:pt>
                <c:pt idx="127">
                  <c:v>22630</c:v>
                </c:pt>
                <c:pt idx="128">
                  <c:v>22145</c:v>
                </c:pt>
                <c:pt idx="129">
                  <c:v>22230</c:v>
                </c:pt>
                <c:pt idx="130">
                  <c:v>22162</c:v>
                </c:pt>
                <c:pt idx="131">
                  <c:v>20035</c:v>
                </c:pt>
                <c:pt idx="132">
                  <c:v>19165</c:v>
                </c:pt>
                <c:pt idx="133">
                  <c:v>18009</c:v>
                </c:pt>
                <c:pt idx="134">
                  <c:v>17513</c:v>
                </c:pt>
                <c:pt idx="135">
                  <c:v>17159</c:v>
                </c:pt>
                <c:pt idx="136">
                  <c:v>16696</c:v>
                </c:pt>
                <c:pt idx="137">
                  <c:v>16293</c:v>
                </c:pt>
                <c:pt idx="138">
                  <c:v>15268</c:v>
                </c:pt>
                <c:pt idx="139">
                  <c:v>15013</c:v>
                </c:pt>
                <c:pt idx="140">
                  <c:v>14015</c:v>
                </c:pt>
                <c:pt idx="141">
                  <c:v>13267</c:v>
                </c:pt>
                <c:pt idx="142">
                  <c:v>12928</c:v>
                </c:pt>
                <c:pt idx="143">
                  <c:v>13016</c:v>
                </c:pt>
                <c:pt idx="144">
                  <c:v>12604</c:v>
                </c:pt>
                <c:pt idx="145">
                  <c:v>11715</c:v>
                </c:pt>
                <c:pt idx="146">
                  <c:v>11340</c:v>
                </c:pt>
                <c:pt idx="147">
                  <c:v>10615</c:v>
                </c:pt>
                <c:pt idx="148">
                  <c:v>9988</c:v>
                </c:pt>
                <c:pt idx="149">
                  <c:v>9883</c:v>
                </c:pt>
                <c:pt idx="150">
                  <c:v>9932</c:v>
                </c:pt>
                <c:pt idx="151">
                  <c:v>9488</c:v>
                </c:pt>
                <c:pt idx="152">
                  <c:v>8698</c:v>
                </c:pt>
                <c:pt idx="153">
                  <c:v>8763</c:v>
                </c:pt>
                <c:pt idx="154">
                  <c:v>8318</c:v>
                </c:pt>
                <c:pt idx="155">
                  <c:v>7895</c:v>
                </c:pt>
                <c:pt idx="156">
                  <c:v>7971</c:v>
                </c:pt>
                <c:pt idx="157">
                  <c:v>7883</c:v>
                </c:pt>
                <c:pt idx="158">
                  <c:v>7706</c:v>
                </c:pt>
                <c:pt idx="159">
                  <c:v>7322</c:v>
                </c:pt>
                <c:pt idx="160">
                  <c:v>7361</c:v>
                </c:pt>
                <c:pt idx="161">
                  <c:v>6864</c:v>
                </c:pt>
                <c:pt idx="162">
                  <c:v>6698</c:v>
                </c:pt>
                <c:pt idx="163">
                  <c:v>6722</c:v>
                </c:pt>
                <c:pt idx="164">
                  <c:v>6631</c:v>
                </c:pt>
                <c:pt idx="165">
                  <c:v>6367</c:v>
                </c:pt>
                <c:pt idx="166">
                  <c:v>6003</c:v>
                </c:pt>
                <c:pt idx="167">
                  <c:v>5901</c:v>
                </c:pt>
                <c:pt idx="168">
                  <c:v>5702</c:v>
                </c:pt>
                <c:pt idx="169">
                  <c:v>5615</c:v>
                </c:pt>
                <c:pt idx="170">
                  <c:v>5560</c:v>
                </c:pt>
                <c:pt idx="171">
                  <c:v>5509</c:v>
                </c:pt>
                <c:pt idx="172">
                  <c:v>5209</c:v>
                </c:pt>
                <c:pt idx="173">
                  <c:v>4908</c:v>
                </c:pt>
                <c:pt idx="174">
                  <c:v>4753</c:v>
                </c:pt>
                <c:pt idx="175">
                  <c:v>4431</c:v>
                </c:pt>
                <c:pt idx="176">
                  <c:v>4372</c:v>
                </c:pt>
                <c:pt idx="177">
                  <c:v>4368</c:v>
                </c:pt>
                <c:pt idx="178">
                  <c:v>4352</c:v>
                </c:pt>
                <c:pt idx="179">
                  <c:v>4227</c:v>
                </c:pt>
                <c:pt idx="180">
                  <c:v>4031</c:v>
                </c:pt>
                <c:pt idx="181">
                  <c:v>3885</c:v>
                </c:pt>
                <c:pt idx="182">
                  <c:v>3725</c:v>
                </c:pt>
                <c:pt idx="183">
                  <c:v>3675</c:v>
                </c:pt>
                <c:pt idx="184">
                  <c:v>3563</c:v>
                </c:pt>
                <c:pt idx="185">
                  <c:v>3578</c:v>
                </c:pt>
                <c:pt idx="186">
                  <c:v>3478</c:v>
                </c:pt>
                <c:pt idx="187">
                  <c:v>3357</c:v>
                </c:pt>
                <c:pt idx="188">
                  <c:v>3457</c:v>
                </c:pt>
                <c:pt idx="189">
                  <c:v>3509</c:v>
                </c:pt>
                <c:pt idx="190">
                  <c:v>3547</c:v>
                </c:pt>
                <c:pt idx="191">
                  <c:v>3650</c:v>
                </c:pt>
                <c:pt idx="192">
                  <c:v>3735</c:v>
                </c:pt>
                <c:pt idx="193">
                  <c:v>3795</c:v>
                </c:pt>
                <c:pt idx="194">
                  <c:v>3938</c:v>
                </c:pt>
                <c:pt idx="195">
                  <c:v>4140</c:v>
                </c:pt>
                <c:pt idx="196">
                  <c:v>4409</c:v>
                </c:pt>
                <c:pt idx="197">
                  <c:v>4787</c:v>
                </c:pt>
                <c:pt idx="198">
                  <c:v>5123</c:v>
                </c:pt>
                <c:pt idx="199">
                  <c:v>5381</c:v>
                </c:pt>
                <c:pt idx="200">
                  <c:v>5800</c:v>
                </c:pt>
                <c:pt idx="201">
                  <c:v>6191</c:v>
                </c:pt>
                <c:pt idx="202">
                  <c:v>6603</c:v>
                </c:pt>
                <c:pt idx="203">
                  <c:v>6903</c:v>
                </c:pt>
                <c:pt idx="204">
                  <c:v>7472</c:v>
                </c:pt>
                <c:pt idx="205">
                  <c:v>7921</c:v>
                </c:pt>
                <c:pt idx="206">
                  <c:v>8367</c:v>
                </c:pt>
                <c:pt idx="207">
                  <c:v>8508</c:v>
                </c:pt>
                <c:pt idx="208">
                  <c:v>8943</c:v>
                </c:pt>
                <c:pt idx="209">
                  <c:v>9475</c:v>
                </c:pt>
                <c:pt idx="210">
                  <c:v>9995</c:v>
                </c:pt>
                <c:pt idx="211">
                  <c:v>10670</c:v>
                </c:pt>
                <c:pt idx="212">
                  <c:v>11219</c:v>
                </c:pt>
                <c:pt idx="213">
                  <c:v>11349</c:v>
                </c:pt>
                <c:pt idx="214">
                  <c:v>11757</c:v>
                </c:pt>
                <c:pt idx="215">
                  <c:v>12095</c:v>
                </c:pt>
                <c:pt idx="216">
                  <c:v>12547</c:v>
                </c:pt>
                <c:pt idx="217">
                  <c:v>12979</c:v>
                </c:pt>
                <c:pt idx="218">
                  <c:v>13411</c:v>
                </c:pt>
                <c:pt idx="219">
                  <c:v>14077</c:v>
                </c:pt>
                <c:pt idx="220">
                  <c:v>14939</c:v>
                </c:pt>
                <c:pt idx="221">
                  <c:v>15197</c:v>
                </c:pt>
                <c:pt idx="222">
                  <c:v>15584</c:v>
                </c:pt>
                <c:pt idx="223">
                  <c:v>16234</c:v>
                </c:pt>
                <c:pt idx="224">
                  <c:v>16930</c:v>
                </c:pt>
                <c:pt idx="225">
                  <c:v>17487</c:v>
                </c:pt>
                <c:pt idx="226">
                  <c:v>18036</c:v>
                </c:pt>
                <c:pt idx="227">
                  <c:v>18733</c:v>
                </c:pt>
                <c:pt idx="228">
                  <c:v>19949</c:v>
                </c:pt>
                <c:pt idx="229">
                  <c:v>19717</c:v>
                </c:pt>
                <c:pt idx="230">
                  <c:v>20702</c:v>
                </c:pt>
                <c:pt idx="231">
                  <c:v>21265</c:v>
                </c:pt>
                <c:pt idx="232">
                  <c:v>22629</c:v>
                </c:pt>
                <c:pt idx="233">
                  <c:v>23460</c:v>
                </c:pt>
                <c:pt idx="234">
                  <c:v>24146</c:v>
                </c:pt>
                <c:pt idx="235">
                  <c:v>24947</c:v>
                </c:pt>
                <c:pt idx="236">
                  <c:v>25506</c:v>
                </c:pt>
                <c:pt idx="237">
                  <c:v>26110</c:v>
                </c:pt>
                <c:pt idx="238">
                  <c:v>26525</c:v>
                </c:pt>
                <c:pt idx="239">
                  <c:v>26929</c:v>
                </c:pt>
                <c:pt idx="240">
                  <c:v>27424</c:v>
                </c:pt>
                <c:pt idx="241">
                  <c:v>28489</c:v>
                </c:pt>
                <c:pt idx="242">
                  <c:v>28443</c:v>
                </c:pt>
                <c:pt idx="243">
                  <c:v>28300</c:v>
                </c:pt>
                <c:pt idx="244">
                  <c:v>28125</c:v>
                </c:pt>
                <c:pt idx="245">
                  <c:v>28130</c:v>
                </c:pt>
                <c:pt idx="246">
                  <c:v>28285</c:v>
                </c:pt>
                <c:pt idx="247">
                  <c:v>28462</c:v>
                </c:pt>
                <c:pt idx="248">
                  <c:v>28951</c:v>
                </c:pt>
                <c:pt idx="249">
                  <c:v>28547</c:v>
                </c:pt>
                <c:pt idx="250">
                  <c:v>28016</c:v>
                </c:pt>
                <c:pt idx="251">
                  <c:v>27189</c:v>
                </c:pt>
                <c:pt idx="252">
                  <c:v>26353</c:v>
                </c:pt>
                <c:pt idx="253">
                  <c:v>26255</c:v>
                </c:pt>
                <c:pt idx="254">
                  <c:v>26190</c:v>
                </c:pt>
                <c:pt idx="255">
                  <c:v>26014</c:v>
                </c:pt>
                <c:pt idx="256">
                  <c:v>25504</c:v>
                </c:pt>
                <c:pt idx="257">
                  <c:v>23616</c:v>
                </c:pt>
                <c:pt idx="258">
                  <c:v>22720</c:v>
                </c:pt>
                <c:pt idx="259">
                  <c:v>21777</c:v>
                </c:pt>
                <c:pt idx="260">
                  <c:v>20738</c:v>
                </c:pt>
                <c:pt idx="261">
                  <c:v>21036</c:v>
                </c:pt>
                <c:pt idx="262">
                  <c:v>21042</c:v>
                </c:pt>
                <c:pt idx="263">
                  <c:v>20439</c:v>
                </c:pt>
                <c:pt idx="264">
                  <c:v>19233</c:v>
                </c:pt>
                <c:pt idx="265">
                  <c:v>18416</c:v>
                </c:pt>
                <c:pt idx="266">
                  <c:v>17568</c:v>
                </c:pt>
                <c:pt idx="267">
                  <c:v>17267</c:v>
                </c:pt>
                <c:pt idx="268">
                  <c:v>17003</c:v>
                </c:pt>
                <c:pt idx="269">
                  <c:v>16833</c:v>
                </c:pt>
                <c:pt idx="270">
                  <c:v>16597</c:v>
                </c:pt>
                <c:pt idx="271">
                  <c:v>15267</c:v>
                </c:pt>
                <c:pt idx="272">
                  <c:v>14409</c:v>
                </c:pt>
                <c:pt idx="273">
                  <c:v>14301</c:v>
                </c:pt>
                <c:pt idx="274">
                  <c:v>13863</c:v>
                </c:pt>
                <c:pt idx="275">
                  <c:v>13839</c:v>
                </c:pt>
                <c:pt idx="276">
                  <c:v>13617</c:v>
                </c:pt>
                <c:pt idx="277">
                  <c:v>13368</c:v>
                </c:pt>
                <c:pt idx="278">
                  <c:v>12372</c:v>
                </c:pt>
                <c:pt idx="279">
                  <c:v>11780</c:v>
                </c:pt>
                <c:pt idx="280">
                  <c:v>11198</c:v>
                </c:pt>
                <c:pt idx="281">
                  <c:v>10965</c:v>
                </c:pt>
                <c:pt idx="282">
                  <c:v>10748</c:v>
                </c:pt>
                <c:pt idx="283">
                  <c:v>10653</c:v>
                </c:pt>
                <c:pt idx="284">
                  <c:v>10036</c:v>
                </c:pt>
                <c:pt idx="285">
                  <c:v>9289</c:v>
                </c:pt>
                <c:pt idx="286">
                  <c:v>8770</c:v>
                </c:pt>
                <c:pt idx="287">
                  <c:v>7970</c:v>
                </c:pt>
                <c:pt idx="288">
                  <c:v>7727</c:v>
                </c:pt>
                <c:pt idx="289">
                  <c:v>7696</c:v>
                </c:pt>
                <c:pt idx="290">
                  <c:v>7544</c:v>
                </c:pt>
                <c:pt idx="291">
                  <c:v>6847</c:v>
                </c:pt>
                <c:pt idx="292">
                  <c:v>6806</c:v>
                </c:pt>
                <c:pt idx="293">
                  <c:v>6682</c:v>
                </c:pt>
                <c:pt idx="294">
                  <c:v>6695</c:v>
                </c:pt>
                <c:pt idx="295">
                  <c:v>6541</c:v>
                </c:pt>
                <c:pt idx="296">
                  <c:v>6668</c:v>
                </c:pt>
                <c:pt idx="297">
                  <c:v>7030</c:v>
                </c:pt>
                <c:pt idx="298">
                  <c:v>7115</c:v>
                </c:pt>
                <c:pt idx="299">
                  <c:v>6979</c:v>
                </c:pt>
                <c:pt idx="300">
                  <c:v>7044</c:v>
                </c:pt>
                <c:pt idx="301">
                  <c:v>7142</c:v>
                </c:pt>
                <c:pt idx="302">
                  <c:v>7162</c:v>
                </c:pt>
                <c:pt idx="303">
                  <c:v>7197</c:v>
                </c:pt>
                <c:pt idx="304">
                  <c:v>7384</c:v>
                </c:pt>
                <c:pt idx="305">
                  <c:v>7611</c:v>
                </c:pt>
                <c:pt idx="306">
                  <c:v>7401</c:v>
                </c:pt>
                <c:pt idx="307">
                  <c:v>7467</c:v>
                </c:pt>
                <c:pt idx="308">
                  <c:v>7639</c:v>
                </c:pt>
                <c:pt idx="309">
                  <c:v>7572</c:v>
                </c:pt>
                <c:pt idx="310">
                  <c:v>7777</c:v>
                </c:pt>
                <c:pt idx="311">
                  <c:v>8425</c:v>
                </c:pt>
                <c:pt idx="312">
                  <c:v>8624</c:v>
                </c:pt>
                <c:pt idx="313">
                  <c:v>8671</c:v>
                </c:pt>
                <c:pt idx="314">
                  <c:v>8859</c:v>
                </c:pt>
                <c:pt idx="315">
                  <c:v>8985</c:v>
                </c:pt>
                <c:pt idx="316">
                  <c:v>9006</c:v>
                </c:pt>
                <c:pt idx="317">
                  <c:v>9077</c:v>
                </c:pt>
                <c:pt idx="318">
                  <c:v>9432</c:v>
                </c:pt>
                <c:pt idx="319">
                  <c:v>9536</c:v>
                </c:pt>
                <c:pt idx="320">
                  <c:v>9613</c:v>
                </c:pt>
                <c:pt idx="321">
                  <c:v>9734</c:v>
                </c:pt>
                <c:pt idx="322">
                  <c:v>10033</c:v>
                </c:pt>
                <c:pt idx="323">
                  <c:v>10092</c:v>
                </c:pt>
                <c:pt idx="324">
                  <c:v>10382</c:v>
                </c:pt>
                <c:pt idx="325">
                  <c:v>10778</c:v>
                </c:pt>
                <c:pt idx="326">
                  <c:v>10903</c:v>
                </c:pt>
                <c:pt idx="327">
                  <c:v>11098</c:v>
                </c:pt>
                <c:pt idx="328">
                  <c:v>11304</c:v>
                </c:pt>
                <c:pt idx="329">
                  <c:v>11239</c:v>
                </c:pt>
                <c:pt idx="330">
                  <c:v>11376</c:v>
                </c:pt>
                <c:pt idx="331">
                  <c:v>11847</c:v>
                </c:pt>
                <c:pt idx="332">
                  <c:v>12208</c:v>
                </c:pt>
                <c:pt idx="333">
                  <c:v>12545</c:v>
                </c:pt>
                <c:pt idx="334">
                  <c:v>12637</c:v>
                </c:pt>
                <c:pt idx="335">
                  <c:v>12560</c:v>
                </c:pt>
                <c:pt idx="336">
                  <c:v>12822</c:v>
                </c:pt>
                <c:pt idx="337">
                  <c:v>12845</c:v>
                </c:pt>
                <c:pt idx="338">
                  <c:v>13317</c:v>
                </c:pt>
                <c:pt idx="339">
                  <c:v>13703</c:v>
                </c:pt>
                <c:pt idx="340">
                  <c:v>14110</c:v>
                </c:pt>
                <c:pt idx="341">
                  <c:v>14009</c:v>
                </c:pt>
                <c:pt idx="342">
                  <c:v>14543</c:v>
                </c:pt>
                <c:pt idx="343">
                  <c:v>15107</c:v>
                </c:pt>
                <c:pt idx="344">
                  <c:v>15304</c:v>
                </c:pt>
                <c:pt idx="345">
                  <c:v>16018</c:v>
                </c:pt>
                <c:pt idx="346">
                  <c:v>16504</c:v>
                </c:pt>
                <c:pt idx="347">
                  <c:v>16906</c:v>
                </c:pt>
                <c:pt idx="348">
                  <c:v>17519</c:v>
                </c:pt>
                <c:pt idx="349">
                  <c:v>18193</c:v>
                </c:pt>
                <c:pt idx="350">
                  <c:v>19118</c:v>
                </c:pt>
                <c:pt idx="351">
                  <c:v>19875</c:v>
                </c:pt>
                <c:pt idx="352">
                  <c:v>20787</c:v>
                </c:pt>
                <c:pt idx="353">
                  <c:v>21068</c:v>
                </c:pt>
                <c:pt idx="354">
                  <c:v>21934</c:v>
                </c:pt>
                <c:pt idx="355">
                  <c:v>22404</c:v>
                </c:pt>
                <c:pt idx="356">
                  <c:v>23635</c:v>
                </c:pt>
                <c:pt idx="357">
                  <c:v>25165</c:v>
                </c:pt>
                <c:pt idx="358">
                  <c:v>27075</c:v>
                </c:pt>
                <c:pt idx="359">
                  <c:v>28529</c:v>
                </c:pt>
                <c:pt idx="360">
                  <c:v>29864</c:v>
                </c:pt>
                <c:pt idx="361">
                  <c:v>32143</c:v>
                </c:pt>
                <c:pt idx="362">
                  <c:v>35228</c:v>
                </c:pt>
                <c:pt idx="363">
                  <c:v>37946</c:v>
                </c:pt>
                <c:pt idx="364">
                  <c:v>42582</c:v>
                </c:pt>
                <c:pt idx="365">
                  <c:v>47765</c:v>
                </c:pt>
                <c:pt idx="366">
                  <c:v>51296</c:v>
                </c:pt>
                <c:pt idx="367">
                  <c:v>55380</c:v>
                </c:pt>
                <c:pt idx="368">
                  <c:v>60922</c:v>
                </c:pt>
                <c:pt idx="369">
                  <c:v>67198</c:v>
                </c:pt>
                <c:pt idx="370">
                  <c:v>80116</c:v>
                </c:pt>
                <c:pt idx="371">
                  <c:v>88384</c:v>
                </c:pt>
                <c:pt idx="372">
                  <c:v>99551</c:v>
                </c:pt>
                <c:pt idx="373">
                  <c:v>111777</c:v>
                </c:pt>
                <c:pt idx="374">
                  <c:v>118640</c:v>
                </c:pt>
                <c:pt idx="375">
                  <c:v>129313</c:v>
                </c:pt>
                <c:pt idx="376">
                  <c:v>140923</c:v>
                </c:pt>
                <c:pt idx="377">
                  <c:v>150466</c:v>
                </c:pt>
                <c:pt idx="378">
                  <c:v>159593</c:v>
                </c:pt>
                <c:pt idx="379">
                  <c:v>166341</c:v>
                </c:pt>
                <c:pt idx="380">
                  <c:v>173689</c:v>
                </c:pt>
                <c:pt idx="381">
                  <c:v>176754</c:v>
                </c:pt>
                <c:pt idx="382">
                  <c:v>184138</c:v>
                </c:pt>
                <c:pt idx="383">
                  <c:v>190802</c:v>
                </c:pt>
                <c:pt idx="384">
                  <c:v>197017</c:v>
                </c:pt>
                <c:pt idx="385">
                  <c:v>202439</c:v>
                </c:pt>
                <c:pt idx="386">
                  <c:v>207815</c:v>
                </c:pt>
                <c:pt idx="387">
                  <c:v>212178</c:v>
                </c:pt>
                <c:pt idx="388">
                  <c:v>214783</c:v>
                </c:pt>
                <c:pt idx="389">
                  <c:v>220293</c:v>
                </c:pt>
                <c:pt idx="390">
                  <c:v>226104</c:v>
                </c:pt>
                <c:pt idx="391">
                  <c:v>229579</c:v>
                </c:pt>
                <c:pt idx="392">
                  <c:v>231716</c:v>
                </c:pt>
                <c:pt idx="393">
                  <c:v>237407</c:v>
                </c:pt>
                <c:pt idx="394">
                  <c:v>242444</c:v>
                </c:pt>
                <c:pt idx="395">
                  <c:v>244960</c:v>
                </c:pt>
                <c:pt idx="396">
                  <c:v>250657</c:v>
                </c:pt>
                <c:pt idx="397">
                  <c:v>254657</c:v>
                </c:pt>
                <c:pt idx="398">
                  <c:v>258176</c:v>
                </c:pt>
                <c:pt idx="399">
                  <c:v>262775</c:v>
                </c:pt>
                <c:pt idx="400">
                  <c:v>265146</c:v>
                </c:pt>
                <c:pt idx="401">
                  <c:v>270939</c:v>
                </c:pt>
                <c:pt idx="402">
                  <c:v>273993</c:v>
                </c:pt>
                <c:pt idx="403">
                  <c:v>277811</c:v>
                </c:pt>
                <c:pt idx="404">
                  <c:v>275718</c:v>
                </c:pt>
                <c:pt idx="405">
                  <c:v>274873</c:v>
                </c:pt>
                <c:pt idx="406">
                  <c:v>277684</c:v>
                </c:pt>
                <c:pt idx="407">
                  <c:v>278798</c:v>
                </c:pt>
                <c:pt idx="408">
                  <c:v>260006</c:v>
                </c:pt>
                <c:pt idx="409">
                  <c:v>260900</c:v>
                </c:pt>
                <c:pt idx="410">
                  <c:v>262478</c:v>
                </c:pt>
                <c:pt idx="411">
                  <c:v>253450</c:v>
                </c:pt>
                <c:pt idx="412">
                  <c:v>251275</c:v>
                </c:pt>
                <c:pt idx="413">
                  <c:v>250096</c:v>
                </c:pt>
                <c:pt idx="414">
                  <c:v>248459</c:v>
                </c:pt>
                <c:pt idx="415">
                  <c:v>247522</c:v>
                </c:pt>
                <c:pt idx="416">
                  <c:v>246666</c:v>
                </c:pt>
                <c:pt idx="417">
                  <c:v>247937</c:v>
                </c:pt>
                <c:pt idx="418">
                  <c:v>231878</c:v>
                </c:pt>
                <c:pt idx="419">
                  <c:v>230774</c:v>
                </c:pt>
                <c:pt idx="420">
                  <c:v>231164</c:v>
                </c:pt>
                <c:pt idx="421">
                  <c:v>229839</c:v>
                </c:pt>
                <c:pt idx="422">
                  <c:v>230745</c:v>
                </c:pt>
                <c:pt idx="423">
                  <c:v>228246</c:v>
                </c:pt>
                <c:pt idx="424">
                  <c:v>229679</c:v>
                </c:pt>
                <c:pt idx="425">
                  <c:v>232282</c:v>
                </c:pt>
                <c:pt idx="426">
                  <c:v>222408</c:v>
                </c:pt>
                <c:pt idx="427">
                  <c:v>220907</c:v>
                </c:pt>
                <c:pt idx="428">
                  <c:v>221443</c:v>
                </c:pt>
                <c:pt idx="429">
                  <c:v>221771</c:v>
                </c:pt>
                <c:pt idx="430">
                  <c:v>223336</c:v>
                </c:pt>
                <c:pt idx="431">
                  <c:v>226472</c:v>
                </c:pt>
                <c:pt idx="432">
                  <c:v>220062</c:v>
                </c:pt>
                <c:pt idx="433">
                  <c:v>222421</c:v>
                </c:pt>
                <c:pt idx="434">
                  <c:v>223672</c:v>
                </c:pt>
                <c:pt idx="435">
                  <c:v>224322</c:v>
                </c:pt>
                <c:pt idx="436">
                  <c:v>228192</c:v>
                </c:pt>
                <c:pt idx="437">
                  <c:v>230102</c:v>
                </c:pt>
                <c:pt idx="438">
                  <c:v>233395</c:v>
                </c:pt>
                <c:pt idx="439">
                  <c:v>227578</c:v>
                </c:pt>
                <c:pt idx="440">
                  <c:v>231815</c:v>
                </c:pt>
                <c:pt idx="441">
                  <c:v>233721</c:v>
                </c:pt>
                <c:pt idx="442">
                  <c:v>233166</c:v>
                </c:pt>
                <c:pt idx="443">
                  <c:v>236862</c:v>
                </c:pt>
                <c:pt idx="444">
                  <c:v>238489</c:v>
                </c:pt>
                <c:pt idx="445">
                  <c:v>237789</c:v>
                </c:pt>
                <c:pt idx="446">
                  <c:v>239409</c:v>
                </c:pt>
                <c:pt idx="447">
                  <c:v>234895</c:v>
                </c:pt>
                <c:pt idx="448">
                  <c:v>233394</c:v>
                </c:pt>
                <c:pt idx="449">
                  <c:v>228669</c:v>
                </c:pt>
                <c:pt idx="450">
                  <c:v>229157</c:v>
                </c:pt>
                <c:pt idx="451">
                  <c:v>226017</c:v>
                </c:pt>
                <c:pt idx="452">
                  <c:v>225505</c:v>
                </c:pt>
                <c:pt idx="453">
                  <c:v>224971</c:v>
                </c:pt>
                <c:pt idx="454">
                  <c:v>208785</c:v>
                </c:pt>
                <c:pt idx="455">
                  <c:v>187401</c:v>
                </c:pt>
                <c:pt idx="456">
                  <c:v>186235</c:v>
                </c:pt>
                <c:pt idx="457">
                  <c:v>187062</c:v>
                </c:pt>
                <c:pt idx="458">
                  <c:v>186948</c:v>
                </c:pt>
                <c:pt idx="459">
                  <c:v>186617</c:v>
                </c:pt>
                <c:pt idx="460">
                  <c:v>183722</c:v>
                </c:pt>
                <c:pt idx="461">
                  <c:v>158869</c:v>
                </c:pt>
                <c:pt idx="462">
                  <c:v>157173</c:v>
                </c:pt>
                <c:pt idx="463">
                  <c:v>149855</c:v>
                </c:pt>
                <c:pt idx="464">
                  <c:v>150366</c:v>
                </c:pt>
                <c:pt idx="465">
                  <c:v>147980</c:v>
                </c:pt>
                <c:pt idx="466">
                  <c:v>148307</c:v>
                </c:pt>
                <c:pt idx="467">
                  <c:v>142425</c:v>
                </c:pt>
                <c:pt idx="468">
                  <c:v>140387</c:v>
                </c:pt>
                <c:pt idx="469">
                  <c:v>135235</c:v>
                </c:pt>
                <c:pt idx="470">
                  <c:v>132201</c:v>
                </c:pt>
                <c:pt idx="471">
                  <c:v>131620</c:v>
                </c:pt>
                <c:pt idx="472">
                  <c:v>132186</c:v>
                </c:pt>
                <c:pt idx="473">
                  <c:v>133785</c:v>
                </c:pt>
                <c:pt idx="474">
                  <c:v>127549</c:v>
                </c:pt>
                <c:pt idx="475">
                  <c:v>123627</c:v>
                </c:pt>
                <c:pt idx="476">
                  <c:v>120036</c:v>
                </c:pt>
                <c:pt idx="477">
                  <c:v>117274</c:v>
                </c:pt>
                <c:pt idx="478">
                  <c:v>120548</c:v>
                </c:pt>
                <c:pt idx="479">
                  <c:v>121188</c:v>
                </c:pt>
                <c:pt idx="480">
                  <c:v>121964</c:v>
                </c:pt>
                <c:pt idx="481">
                  <c:v>124278</c:v>
                </c:pt>
                <c:pt idx="482">
                  <c:v>124661</c:v>
                </c:pt>
                <c:pt idx="483">
                  <c:v>122198</c:v>
                </c:pt>
                <c:pt idx="484">
                  <c:v>115050</c:v>
                </c:pt>
                <c:pt idx="485">
                  <c:v>116344</c:v>
                </c:pt>
                <c:pt idx="486">
                  <c:v>116343</c:v>
                </c:pt>
                <c:pt idx="487">
                  <c:v>116764</c:v>
                </c:pt>
                <c:pt idx="488">
                  <c:v>116194</c:v>
                </c:pt>
                <c:pt idx="489">
                  <c:v>114197</c:v>
                </c:pt>
                <c:pt idx="490">
                  <c:v>112784</c:v>
                </c:pt>
                <c:pt idx="491">
                  <c:v>112760</c:v>
                </c:pt>
                <c:pt idx="492">
                  <c:v>113164</c:v>
                </c:pt>
                <c:pt idx="493">
                  <c:v>113803</c:v>
                </c:pt>
                <c:pt idx="494">
                  <c:v>102763</c:v>
                </c:pt>
                <c:pt idx="495">
                  <c:v>101002</c:v>
                </c:pt>
                <c:pt idx="496">
                  <c:v>97986</c:v>
                </c:pt>
                <c:pt idx="497">
                  <c:v>96883</c:v>
                </c:pt>
                <c:pt idx="498">
                  <c:v>95434</c:v>
                </c:pt>
                <c:pt idx="499">
                  <c:v>95867</c:v>
                </c:pt>
                <c:pt idx="500">
                  <c:v>95181</c:v>
                </c:pt>
                <c:pt idx="501">
                  <c:v>95351</c:v>
                </c:pt>
                <c:pt idx="502">
                  <c:v>92867</c:v>
                </c:pt>
                <c:pt idx="503">
                  <c:v>90341</c:v>
                </c:pt>
                <c:pt idx="504">
                  <c:v>88293</c:v>
                </c:pt>
                <c:pt idx="505">
                  <c:v>84428</c:v>
                </c:pt>
                <c:pt idx="506">
                  <c:v>84329</c:v>
                </c:pt>
                <c:pt idx="508" formatCode="0.0%">
                  <c:v>-0.12035424077106825</c:v>
                </c:pt>
                <c:pt idx="510" formatCode="0.0%">
                  <c:v>5.522973391089109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8F-4D30-BCB2-75B56CD17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82416"/>
        <c:axId val="625780448"/>
      </c:lineChart>
      <c:dateAx>
        <c:axId val="625782416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0448"/>
        <c:crosses val="autoZero"/>
        <c:auto val="1"/>
        <c:lblOffset val="100"/>
        <c:baseTimeUnit val="days"/>
      </c:dateAx>
      <c:valAx>
        <c:axId val="62578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800" b="1" i="0" baseline="0">
                <a:effectLst/>
              </a:rPr>
              <a:t>Grafico 2.2. Tamponi positivi totali e nuovi tamponi positivi</a:t>
            </a:r>
            <a:endParaRPr lang="it-IT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6.3197495742395832E-2"/>
          <c:y val="8.819938638307831E-2"/>
          <c:w val="0.88750424144628204"/>
          <c:h val="0.84068307588809654"/>
        </c:manualLayout>
      </c:layout>
      <c:barChart>
        <c:barDir val="col"/>
        <c:grouping val="clustered"/>
        <c:varyColors val="0"/>
        <c:ser>
          <c:idx val="2"/>
          <c:order val="2"/>
          <c:tx>
            <c:v>nuovi positivi (scala dx)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'Sicilia foglio di lavoro'!$AF$2:$AF$816</c:f>
              <c:numCache>
                <c:formatCode>\+0;\-0;0</c:formatCode>
                <c:ptCount val="509"/>
                <c:pt idx="0">
                  <c:v>1122</c:v>
                </c:pt>
                <c:pt idx="1">
                  <c:v>734</c:v>
                </c:pt>
                <c:pt idx="2">
                  <c:v>1047</c:v>
                </c:pt>
                <c:pt idx="3">
                  <c:v>1391</c:v>
                </c:pt>
                <c:pt idx="4">
                  <c:v>1576</c:v>
                </c:pt>
                <c:pt idx="5">
                  <c:v>1692</c:v>
                </c:pt>
                <c:pt idx="6">
                  <c:v>1435</c:v>
                </c:pt>
                <c:pt idx="7">
                  <c:v>1842</c:v>
                </c:pt>
                <c:pt idx="8">
                  <c:v>1839</c:v>
                </c:pt>
                <c:pt idx="9">
                  <c:v>1733</c:v>
                </c:pt>
                <c:pt idx="10">
                  <c:v>1587</c:v>
                </c:pt>
                <c:pt idx="11">
                  <c:v>1913</c:v>
                </c:pt>
                <c:pt idx="12">
                  <c:v>1969</c:v>
                </c:pt>
                <c:pt idx="13">
                  <c:v>1867</c:v>
                </c:pt>
                <c:pt idx="14">
                  <c:v>1945</c:v>
                </c:pt>
                <c:pt idx="15">
                  <c:v>1954</c:v>
                </c:pt>
                <c:pt idx="16">
                  <c:v>1439</c:v>
                </c:pt>
                <c:pt idx="17">
                  <c:v>1278</c:v>
                </c:pt>
                <c:pt idx="18">
                  <c:v>1641</c:v>
                </c:pt>
                <c:pt idx="19">
                  <c:v>1486</c:v>
                </c:pt>
                <c:pt idx="20">
                  <c:v>1230</c:v>
                </c:pt>
                <c:pt idx="21">
                  <c:v>1355</c:v>
                </c:pt>
                <c:pt idx="22">
                  <c:v>1158</c:v>
                </c:pt>
                <c:pt idx="23">
                  <c:v>875</c:v>
                </c:pt>
                <c:pt idx="24">
                  <c:v>885</c:v>
                </c:pt>
                <c:pt idx="25">
                  <c:v>970</c:v>
                </c:pt>
                <c:pt idx="26">
                  <c:v>996</c:v>
                </c:pt>
                <c:pt idx="27">
                  <c:v>994</c:v>
                </c:pt>
                <c:pt idx="28">
                  <c:v>944</c:v>
                </c:pt>
                <c:pt idx="29">
                  <c:v>846</c:v>
                </c:pt>
                <c:pt idx="30">
                  <c:v>716</c:v>
                </c:pt>
                <c:pt idx="31">
                  <c:v>766</c:v>
                </c:pt>
                <c:pt idx="32">
                  <c:v>984</c:v>
                </c:pt>
                <c:pt idx="33">
                  <c:v>886</c:v>
                </c:pt>
                <c:pt idx="34">
                  <c:v>789</c:v>
                </c:pt>
                <c:pt idx="35">
                  <c:v>616</c:v>
                </c:pt>
                <c:pt idx="36">
                  <c:v>836</c:v>
                </c:pt>
                <c:pt idx="37">
                  <c:v>574</c:v>
                </c:pt>
                <c:pt idx="38">
                  <c:v>478</c:v>
                </c:pt>
                <c:pt idx="39">
                  <c:v>744</c:v>
                </c:pt>
                <c:pt idx="40">
                  <c:v>695</c:v>
                </c:pt>
                <c:pt idx="41">
                  <c:v>760</c:v>
                </c:pt>
                <c:pt idx="42">
                  <c:v>491</c:v>
                </c:pt>
                <c:pt idx="43">
                  <c:v>543</c:v>
                </c:pt>
                <c:pt idx="44">
                  <c:v>479</c:v>
                </c:pt>
                <c:pt idx="45">
                  <c:v>332</c:v>
                </c:pt>
                <c:pt idx="46">
                  <c:v>625</c:v>
                </c:pt>
                <c:pt idx="47">
                  <c:v>484</c:v>
                </c:pt>
                <c:pt idx="48">
                  <c:v>480</c:v>
                </c:pt>
                <c:pt idx="49">
                  <c:v>440</c:v>
                </c:pt>
                <c:pt idx="50">
                  <c:v>474</c:v>
                </c:pt>
                <c:pt idx="51">
                  <c:v>411</c:v>
                </c:pt>
                <c:pt idx="52">
                  <c:v>412</c:v>
                </c:pt>
                <c:pt idx="53">
                  <c:v>452</c:v>
                </c:pt>
                <c:pt idx="54">
                  <c:v>542</c:v>
                </c:pt>
                <c:pt idx="55">
                  <c:v>613</c:v>
                </c:pt>
                <c:pt idx="56">
                  <c:v>578</c:v>
                </c:pt>
                <c:pt idx="57">
                  <c:v>518</c:v>
                </c:pt>
                <c:pt idx="58">
                  <c:v>453</c:v>
                </c:pt>
                <c:pt idx="59">
                  <c:v>478</c:v>
                </c:pt>
                <c:pt idx="60">
                  <c:v>566</c:v>
                </c:pt>
                <c:pt idx="61">
                  <c:v>539</c:v>
                </c:pt>
                <c:pt idx="62">
                  <c:v>560</c:v>
                </c:pt>
                <c:pt idx="63">
                  <c:v>519</c:v>
                </c:pt>
                <c:pt idx="64">
                  <c:v>592</c:v>
                </c:pt>
                <c:pt idx="65">
                  <c:v>576</c:v>
                </c:pt>
                <c:pt idx="66">
                  <c:v>515</c:v>
                </c:pt>
                <c:pt idx="67">
                  <c:v>595</c:v>
                </c:pt>
                <c:pt idx="68">
                  <c:v>695</c:v>
                </c:pt>
                <c:pt idx="69">
                  <c:v>672</c:v>
                </c:pt>
                <c:pt idx="70">
                  <c:v>679</c:v>
                </c:pt>
                <c:pt idx="71">
                  <c:v>650</c:v>
                </c:pt>
                <c:pt idx="72">
                  <c:v>613</c:v>
                </c:pt>
                <c:pt idx="73">
                  <c:v>523</c:v>
                </c:pt>
                <c:pt idx="74">
                  <c:v>598</c:v>
                </c:pt>
                <c:pt idx="75">
                  <c:v>782</c:v>
                </c:pt>
                <c:pt idx="76">
                  <c:v>789</c:v>
                </c:pt>
                <c:pt idx="77">
                  <c:v>859</c:v>
                </c:pt>
                <c:pt idx="78">
                  <c:v>782</c:v>
                </c:pt>
                <c:pt idx="79">
                  <c:v>699</c:v>
                </c:pt>
                <c:pt idx="80">
                  <c:v>666</c:v>
                </c:pt>
                <c:pt idx="81">
                  <c:v>751</c:v>
                </c:pt>
                <c:pt idx="82">
                  <c:v>765</c:v>
                </c:pt>
                <c:pt idx="83">
                  <c:v>895</c:v>
                </c:pt>
                <c:pt idx="84">
                  <c:v>892</c:v>
                </c:pt>
                <c:pt idx="85">
                  <c:v>890</c:v>
                </c:pt>
                <c:pt idx="86">
                  <c:v>953</c:v>
                </c:pt>
                <c:pt idx="87">
                  <c:v>799</c:v>
                </c:pt>
                <c:pt idx="88">
                  <c:v>0</c:v>
                </c:pt>
                <c:pt idx="89">
                  <c:v>1673</c:v>
                </c:pt>
                <c:pt idx="90">
                  <c:v>1282</c:v>
                </c:pt>
                <c:pt idx="91">
                  <c:v>1222</c:v>
                </c:pt>
                <c:pt idx="92">
                  <c:v>1014</c:v>
                </c:pt>
                <c:pt idx="93">
                  <c:v>1015</c:v>
                </c:pt>
                <c:pt idx="94">
                  <c:v>909</c:v>
                </c:pt>
                <c:pt idx="95">
                  <c:v>783</c:v>
                </c:pt>
                <c:pt idx="96">
                  <c:v>998</c:v>
                </c:pt>
                <c:pt idx="97">
                  <c:v>1287</c:v>
                </c:pt>
                <c:pt idx="98">
                  <c:v>1505</c:v>
                </c:pt>
                <c:pt idx="99">
                  <c:v>1229</c:v>
                </c:pt>
                <c:pt idx="100">
                  <c:v>1120</c:v>
                </c:pt>
                <c:pt idx="101">
                  <c:v>1110</c:v>
                </c:pt>
                <c:pt idx="102">
                  <c:v>1384</c:v>
                </c:pt>
                <c:pt idx="103">
                  <c:v>1542</c:v>
                </c:pt>
                <c:pt idx="104">
                  <c:v>1450</c:v>
                </c:pt>
                <c:pt idx="105">
                  <c:v>1370</c:v>
                </c:pt>
                <c:pt idx="106">
                  <c:v>1301</c:v>
                </c:pt>
                <c:pt idx="107">
                  <c:v>875</c:v>
                </c:pt>
                <c:pt idx="108">
                  <c:v>1123</c:v>
                </c:pt>
                <c:pt idx="109">
                  <c:v>1148</c:v>
                </c:pt>
                <c:pt idx="110">
                  <c:v>1288</c:v>
                </c:pt>
                <c:pt idx="111">
                  <c:v>1412</c:v>
                </c:pt>
                <c:pt idx="112">
                  <c:v>930</c:v>
                </c:pt>
                <c:pt idx="113">
                  <c:v>1095</c:v>
                </c:pt>
                <c:pt idx="114">
                  <c:v>1061</c:v>
                </c:pt>
                <c:pt idx="115">
                  <c:v>1069</c:v>
                </c:pt>
                <c:pt idx="116">
                  <c:v>940</c:v>
                </c:pt>
                <c:pt idx="117">
                  <c:v>980</c:v>
                </c:pt>
                <c:pt idx="118">
                  <c:v>1061</c:v>
                </c:pt>
                <c:pt idx="119">
                  <c:v>861</c:v>
                </c:pt>
                <c:pt idx="120">
                  <c:v>1000</c:v>
                </c:pt>
                <c:pt idx="121">
                  <c:v>772</c:v>
                </c:pt>
                <c:pt idx="122">
                  <c:v>734</c:v>
                </c:pt>
                <c:pt idx="123">
                  <c:v>902</c:v>
                </c:pt>
                <c:pt idx="124">
                  <c:v>782</c:v>
                </c:pt>
                <c:pt idx="125">
                  <c:v>1202</c:v>
                </c:pt>
                <c:pt idx="126">
                  <c:v>603</c:v>
                </c:pt>
                <c:pt idx="127">
                  <c:v>851</c:v>
                </c:pt>
                <c:pt idx="128">
                  <c:v>494</c:v>
                </c:pt>
                <c:pt idx="129">
                  <c:v>589</c:v>
                </c:pt>
                <c:pt idx="130">
                  <c:v>894</c:v>
                </c:pt>
                <c:pt idx="131">
                  <c:v>607</c:v>
                </c:pt>
                <c:pt idx="132">
                  <c:v>603</c:v>
                </c:pt>
                <c:pt idx="133">
                  <c:v>573</c:v>
                </c:pt>
                <c:pt idx="134">
                  <c:v>557</c:v>
                </c:pt>
                <c:pt idx="135">
                  <c:v>405</c:v>
                </c:pt>
                <c:pt idx="136">
                  <c:v>299</c:v>
                </c:pt>
                <c:pt idx="137">
                  <c:v>411</c:v>
                </c:pt>
                <c:pt idx="138">
                  <c:v>603</c:v>
                </c:pt>
                <c:pt idx="139">
                  <c:v>443</c:v>
                </c:pt>
                <c:pt idx="140">
                  <c:v>493</c:v>
                </c:pt>
                <c:pt idx="141">
                  <c:v>350</c:v>
                </c:pt>
                <c:pt idx="142">
                  <c:v>238</c:v>
                </c:pt>
                <c:pt idx="143">
                  <c:v>378</c:v>
                </c:pt>
                <c:pt idx="144">
                  <c:v>372</c:v>
                </c:pt>
                <c:pt idx="145">
                  <c:v>375</c:v>
                </c:pt>
                <c:pt idx="146">
                  <c:v>383</c:v>
                </c:pt>
                <c:pt idx="147">
                  <c:v>418</c:v>
                </c:pt>
                <c:pt idx="148">
                  <c:v>385</c:v>
                </c:pt>
                <c:pt idx="149">
                  <c:v>348</c:v>
                </c:pt>
                <c:pt idx="150">
                  <c:v>258</c:v>
                </c:pt>
                <c:pt idx="151">
                  <c:v>326</c:v>
                </c:pt>
                <c:pt idx="152">
                  <c:v>289</c:v>
                </c:pt>
                <c:pt idx="153">
                  <c:v>254</c:v>
                </c:pt>
                <c:pt idx="154">
                  <c:v>337</c:v>
                </c:pt>
                <c:pt idx="155">
                  <c:v>234</c:v>
                </c:pt>
                <c:pt idx="156">
                  <c:v>275</c:v>
                </c:pt>
                <c:pt idx="157">
                  <c:v>156</c:v>
                </c:pt>
                <c:pt idx="158">
                  <c:v>337</c:v>
                </c:pt>
                <c:pt idx="159">
                  <c:v>320</c:v>
                </c:pt>
                <c:pt idx="160">
                  <c:v>284</c:v>
                </c:pt>
                <c:pt idx="161">
                  <c:v>273</c:v>
                </c:pt>
                <c:pt idx="162">
                  <c:v>263</c:v>
                </c:pt>
                <c:pt idx="163">
                  <c:v>183</c:v>
                </c:pt>
                <c:pt idx="164">
                  <c:v>163</c:v>
                </c:pt>
                <c:pt idx="165">
                  <c:v>200</c:v>
                </c:pt>
                <c:pt idx="166">
                  <c:v>168</c:v>
                </c:pt>
                <c:pt idx="167">
                  <c:v>228</c:v>
                </c:pt>
                <c:pt idx="168">
                  <c:v>170</c:v>
                </c:pt>
                <c:pt idx="169">
                  <c:v>183</c:v>
                </c:pt>
                <c:pt idx="170">
                  <c:v>135</c:v>
                </c:pt>
                <c:pt idx="171">
                  <c:v>85</c:v>
                </c:pt>
                <c:pt idx="172">
                  <c:v>133</c:v>
                </c:pt>
                <c:pt idx="173">
                  <c:v>158</c:v>
                </c:pt>
                <c:pt idx="174">
                  <c:v>119</c:v>
                </c:pt>
                <c:pt idx="175">
                  <c:v>67</c:v>
                </c:pt>
                <c:pt idx="176">
                  <c:v>111</c:v>
                </c:pt>
                <c:pt idx="177">
                  <c:v>111</c:v>
                </c:pt>
                <c:pt idx="178">
                  <c:v>84</c:v>
                </c:pt>
                <c:pt idx="179">
                  <c:v>99</c:v>
                </c:pt>
                <c:pt idx="180">
                  <c:v>142</c:v>
                </c:pt>
                <c:pt idx="181">
                  <c:v>137</c:v>
                </c:pt>
                <c:pt idx="182">
                  <c:v>115</c:v>
                </c:pt>
                <c:pt idx="183">
                  <c:v>134</c:v>
                </c:pt>
                <c:pt idx="184">
                  <c:v>102</c:v>
                </c:pt>
                <c:pt idx="185">
                  <c:v>58</c:v>
                </c:pt>
                <c:pt idx="186">
                  <c:v>144</c:v>
                </c:pt>
                <c:pt idx="187">
                  <c:v>109</c:v>
                </c:pt>
                <c:pt idx="188">
                  <c:v>219</c:v>
                </c:pt>
                <c:pt idx="189">
                  <c:v>201</c:v>
                </c:pt>
                <c:pt idx="190">
                  <c:v>192</c:v>
                </c:pt>
                <c:pt idx="191">
                  <c:v>183</c:v>
                </c:pt>
                <c:pt idx="192">
                  <c:v>150</c:v>
                </c:pt>
                <c:pt idx="193">
                  <c:v>174</c:v>
                </c:pt>
                <c:pt idx="194">
                  <c:v>288</c:v>
                </c:pt>
                <c:pt idx="195">
                  <c:v>373</c:v>
                </c:pt>
                <c:pt idx="196">
                  <c:v>386</c:v>
                </c:pt>
                <c:pt idx="197">
                  <c:v>431</c:v>
                </c:pt>
                <c:pt idx="198">
                  <c:v>404</c:v>
                </c:pt>
                <c:pt idx="199">
                  <c:v>300</c:v>
                </c:pt>
                <c:pt idx="200">
                  <c:v>552</c:v>
                </c:pt>
                <c:pt idx="201">
                  <c:v>550</c:v>
                </c:pt>
                <c:pt idx="202">
                  <c:v>520</c:v>
                </c:pt>
                <c:pt idx="203">
                  <c:v>484</c:v>
                </c:pt>
                <c:pt idx="204">
                  <c:v>626</c:v>
                </c:pt>
                <c:pt idx="205">
                  <c:v>568</c:v>
                </c:pt>
                <c:pt idx="206">
                  <c:v>457</c:v>
                </c:pt>
                <c:pt idx="207">
                  <c:v>436</c:v>
                </c:pt>
                <c:pt idx="208">
                  <c:v>627</c:v>
                </c:pt>
                <c:pt idx="209">
                  <c:v>719</c:v>
                </c:pt>
                <c:pt idx="210">
                  <c:v>724</c:v>
                </c:pt>
                <c:pt idx="211">
                  <c:v>901</c:v>
                </c:pt>
                <c:pt idx="212">
                  <c:v>581</c:v>
                </c:pt>
                <c:pt idx="213">
                  <c:v>262</c:v>
                </c:pt>
                <c:pt idx="214">
                  <c:v>809</c:v>
                </c:pt>
                <c:pt idx="215">
                  <c:v>808</c:v>
                </c:pt>
                <c:pt idx="216">
                  <c:v>831</c:v>
                </c:pt>
                <c:pt idx="217">
                  <c:v>789</c:v>
                </c:pt>
                <c:pt idx="218">
                  <c:v>776</c:v>
                </c:pt>
                <c:pt idx="219">
                  <c:v>822</c:v>
                </c:pt>
                <c:pt idx="220">
                  <c:v>923</c:v>
                </c:pt>
                <c:pt idx="221">
                  <c:v>848</c:v>
                </c:pt>
                <c:pt idx="222">
                  <c:v>868</c:v>
                </c:pt>
                <c:pt idx="223">
                  <c:v>1134</c:v>
                </c:pt>
                <c:pt idx="224">
                  <c:v>1101</c:v>
                </c:pt>
                <c:pt idx="225">
                  <c:v>1013</c:v>
                </c:pt>
                <c:pt idx="226">
                  <c:v>946</c:v>
                </c:pt>
                <c:pt idx="227">
                  <c:v>881</c:v>
                </c:pt>
                <c:pt idx="228">
                  <c:v>1229</c:v>
                </c:pt>
                <c:pt idx="229">
                  <c:v>997</c:v>
                </c:pt>
                <c:pt idx="230">
                  <c:v>1377</c:v>
                </c:pt>
                <c:pt idx="231">
                  <c:v>1508</c:v>
                </c:pt>
                <c:pt idx="232">
                  <c:v>1739</c:v>
                </c:pt>
                <c:pt idx="233">
                  <c:v>1350</c:v>
                </c:pt>
                <c:pt idx="234">
                  <c:v>1121</c:v>
                </c:pt>
                <c:pt idx="235">
                  <c:v>1491</c:v>
                </c:pt>
                <c:pt idx="236">
                  <c:v>1409</c:v>
                </c:pt>
                <c:pt idx="237">
                  <c:v>1097</c:v>
                </c:pt>
                <c:pt idx="238">
                  <c:v>1681</c:v>
                </c:pt>
                <c:pt idx="239">
                  <c:v>1139</c:v>
                </c:pt>
                <c:pt idx="240">
                  <c:v>1369</c:v>
                </c:pt>
                <c:pt idx="241">
                  <c:v>1600</c:v>
                </c:pt>
                <c:pt idx="242">
                  <c:v>1091</c:v>
                </c:pt>
                <c:pt idx="243">
                  <c:v>1155</c:v>
                </c:pt>
                <c:pt idx="244">
                  <c:v>1182</c:v>
                </c:pt>
                <c:pt idx="245">
                  <c:v>1348</c:v>
                </c:pt>
                <c:pt idx="246">
                  <c:v>1200</c:v>
                </c:pt>
                <c:pt idx="247">
                  <c:v>1024</c:v>
                </c:pt>
                <c:pt idx="248">
                  <c:v>943</c:v>
                </c:pt>
                <c:pt idx="249">
                  <c:v>875</c:v>
                </c:pt>
                <c:pt idx="250">
                  <c:v>877</c:v>
                </c:pt>
                <c:pt idx="251">
                  <c:v>929</c:v>
                </c:pt>
                <c:pt idx="252">
                  <c:v>973</c:v>
                </c:pt>
                <c:pt idx="253">
                  <c:v>770</c:v>
                </c:pt>
                <c:pt idx="254">
                  <c:v>885</c:v>
                </c:pt>
                <c:pt idx="255">
                  <c:v>618</c:v>
                </c:pt>
                <c:pt idx="256">
                  <c:v>684</c:v>
                </c:pt>
                <c:pt idx="257">
                  <c:v>471</c:v>
                </c:pt>
                <c:pt idx="258">
                  <c:v>878</c:v>
                </c:pt>
                <c:pt idx="259">
                  <c:v>602</c:v>
                </c:pt>
                <c:pt idx="260">
                  <c:v>643</c:v>
                </c:pt>
                <c:pt idx="261">
                  <c:v>538</c:v>
                </c:pt>
                <c:pt idx="262">
                  <c:v>514</c:v>
                </c:pt>
                <c:pt idx="263">
                  <c:v>492</c:v>
                </c:pt>
                <c:pt idx="264">
                  <c:v>414</c:v>
                </c:pt>
                <c:pt idx="265">
                  <c:v>647</c:v>
                </c:pt>
                <c:pt idx="266">
                  <c:v>464</c:v>
                </c:pt>
                <c:pt idx="267">
                  <c:v>424</c:v>
                </c:pt>
                <c:pt idx="268">
                  <c:v>422</c:v>
                </c:pt>
                <c:pt idx="269">
                  <c:v>227</c:v>
                </c:pt>
                <c:pt idx="270">
                  <c:v>553</c:v>
                </c:pt>
                <c:pt idx="271">
                  <c:v>278</c:v>
                </c:pt>
                <c:pt idx="272">
                  <c:v>796</c:v>
                </c:pt>
                <c:pt idx="273">
                  <c:v>434</c:v>
                </c:pt>
                <c:pt idx="274">
                  <c:v>410</c:v>
                </c:pt>
                <c:pt idx="275">
                  <c:v>402</c:v>
                </c:pt>
                <c:pt idx="276">
                  <c:v>183</c:v>
                </c:pt>
                <c:pt idx="277">
                  <c:v>321</c:v>
                </c:pt>
                <c:pt idx="278">
                  <c:v>285</c:v>
                </c:pt>
                <c:pt idx="279">
                  <c:v>245</c:v>
                </c:pt>
                <c:pt idx="280">
                  <c:v>469</c:v>
                </c:pt>
                <c:pt idx="281">
                  <c:v>283</c:v>
                </c:pt>
                <c:pt idx="282">
                  <c:v>250</c:v>
                </c:pt>
                <c:pt idx="283">
                  <c:v>231</c:v>
                </c:pt>
                <c:pt idx="284">
                  <c:v>273</c:v>
                </c:pt>
                <c:pt idx="285">
                  <c:v>304</c:v>
                </c:pt>
                <c:pt idx="286">
                  <c:v>270</c:v>
                </c:pt>
                <c:pt idx="287">
                  <c:v>183</c:v>
                </c:pt>
                <c:pt idx="288">
                  <c:v>266</c:v>
                </c:pt>
                <c:pt idx="289">
                  <c:v>229</c:v>
                </c:pt>
                <c:pt idx="290">
                  <c:v>260</c:v>
                </c:pt>
                <c:pt idx="291">
                  <c:v>264</c:v>
                </c:pt>
                <c:pt idx="292">
                  <c:v>368</c:v>
                </c:pt>
                <c:pt idx="293">
                  <c:v>286</c:v>
                </c:pt>
                <c:pt idx="294">
                  <c:v>400</c:v>
                </c:pt>
                <c:pt idx="295">
                  <c:v>291</c:v>
                </c:pt>
                <c:pt idx="296">
                  <c:v>375</c:v>
                </c:pt>
                <c:pt idx="297">
                  <c:v>443</c:v>
                </c:pt>
                <c:pt idx="298">
                  <c:v>484</c:v>
                </c:pt>
                <c:pt idx="299">
                  <c:v>282</c:v>
                </c:pt>
                <c:pt idx="300">
                  <c:v>308</c:v>
                </c:pt>
                <c:pt idx="301">
                  <c:v>471</c:v>
                </c:pt>
                <c:pt idx="302">
                  <c:v>285</c:v>
                </c:pt>
                <c:pt idx="303">
                  <c:v>301</c:v>
                </c:pt>
                <c:pt idx="304">
                  <c:v>295</c:v>
                </c:pt>
                <c:pt idx="305">
                  <c:v>382</c:v>
                </c:pt>
                <c:pt idx="306">
                  <c:v>398</c:v>
                </c:pt>
                <c:pt idx="307">
                  <c:v>372</c:v>
                </c:pt>
                <c:pt idx="308">
                  <c:v>466</c:v>
                </c:pt>
                <c:pt idx="309">
                  <c:v>301</c:v>
                </c:pt>
                <c:pt idx="310">
                  <c:v>359</c:v>
                </c:pt>
                <c:pt idx="311">
                  <c:v>770</c:v>
                </c:pt>
                <c:pt idx="312">
                  <c:v>504</c:v>
                </c:pt>
                <c:pt idx="313">
                  <c:v>572</c:v>
                </c:pt>
                <c:pt idx="314">
                  <c:v>616</c:v>
                </c:pt>
                <c:pt idx="315">
                  <c:v>546</c:v>
                </c:pt>
                <c:pt idx="316">
                  <c:v>327</c:v>
                </c:pt>
                <c:pt idx="317">
                  <c:v>501</c:v>
                </c:pt>
                <c:pt idx="318">
                  <c:v>442</c:v>
                </c:pt>
                <c:pt idx="319">
                  <c:v>552</c:v>
                </c:pt>
                <c:pt idx="320">
                  <c:v>491</c:v>
                </c:pt>
                <c:pt idx="321">
                  <c:v>515</c:v>
                </c:pt>
                <c:pt idx="322">
                  <c:v>655</c:v>
                </c:pt>
                <c:pt idx="323">
                  <c:v>648</c:v>
                </c:pt>
                <c:pt idx="324">
                  <c:v>567</c:v>
                </c:pt>
                <c:pt idx="325">
                  <c:v>514</c:v>
                </c:pt>
                <c:pt idx="326">
                  <c:v>505</c:v>
                </c:pt>
                <c:pt idx="327">
                  <c:v>702</c:v>
                </c:pt>
                <c:pt idx="328">
                  <c:v>655</c:v>
                </c:pt>
                <c:pt idx="329">
                  <c:v>809</c:v>
                </c:pt>
                <c:pt idx="330">
                  <c:v>645</c:v>
                </c:pt>
                <c:pt idx="331">
                  <c:v>777</c:v>
                </c:pt>
                <c:pt idx="332">
                  <c:v>559</c:v>
                </c:pt>
                <c:pt idx="333">
                  <c:v>545</c:v>
                </c:pt>
                <c:pt idx="334">
                  <c:v>729</c:v>
                </c:pt>
                <c:pt idx="335">
                  <c:v>675</c:v>
                </c:pt>
                <c:pt idx="336">
                  <c:v>836</c:v>
                </c:pt>
                <c:pt idx="337">
                  <c:v>549</c:v>
                </c:pt>
                <c:pt idx="338">
                  <c:v>870</c:v>
                </c:pt>
                <c:pt idx="339">
                  <c:v>505</c:v>
                </c:pt>
                <c:pt idx="340">
                  <c:v>975</c:v>
                </c:pt>
                <c:pt idx="341">
                  <c:v>618</c:v>
                </c:pt>
                <c:pt idx="342">
                  <c:v>789</c:v>
                </c:pt>
                <c:pt idx="343">
                  <c:v>1143</c:v>
                </c:pt>
                <c:pt idx="344">
                  <c:v>887</c:v>
                </c:pt>
                <c:pt idx="345">
                  <c:v>1028</c:v>
                </c:pt>
                <c:pt idx="346">
                  <c:v>782</c:v>
                </c:pt>
                <c:pt idx="347">
                  <c:v>1037</c:v>
                </c:pt>
                <c:pt idx="348">
                  <c:v>1404</c:v>
                </c:pt>
                <c:pt idx="349">
                  <c:v>1346</c:v>
                </c:pt>
                <c:pt idx="350">
                  <c:v>1522</c:v>
                </c:pt>
                <c:pt idx="351">
                  <c:v>1368</c:v>
                </c:pt>
                <c:pt idx="352">
                  <c:v>1261</c:v>
                </c:pt>
                <c:pt idx="353">
                  <c:v>608</c:v>
                </c:pt>
                <c:pt idx="354">
                  <c:v>1423</c:v>
                </c:pt>
                <c:pt idx="355">
                  <c:v>1450</c:v>
                </c:pt>
                <c:pt idx="356">
                  <c:v>2078</c:v>
                </c:pt>
                <c:pt idx="357">
                  <c:v>2131</c:v>
                </c:pt>
                <c:pt idx="358">
                  <c:v>2446</c:v>
                </c:pt>
                <c:pt idx="359">
                  <c:v>1727</c:v>
                </c:pt>
                <c:pt idx="360">
                  <c:v>2087</c:v>
                </c:pt>
                <c:pt idx="361">
                  <c:v>2819</c:v>
                </c:pt>
                <c:pt idx="362">
                  <c:v>3729</c:v>
                </c:pt>
                <c:pt idx="363">
                  <c:v>4081</c:v>
                </c:pt>
                <c:pt idx="364">
                  <c:v>5479</c:v>
                </c:pt>
                <c:pt idx="365">
                  <c:v>5764</c:v>
                </c:pt>
                <c:pt idx="366">
                  <c:v>3964</c:v>
                </c:pt>
                <c:pt idx="367">
                  <c:v>4384</c:v>
                </c:pt>
                <c:pt idx="368">
                  <c:v>6415</c:v>
                </c:pt>
                <c:pt idx="369">
                  <c:v>7328</c:v>
                </c:pt>
                <c:pt idx="370">
                  <c:v>14269</c:v>
                </c:pt>
                <c:pt idx="371">
                  <c:v>9248</c:v>
                </c:pt>
                <c:pt idx="372">
                  <c:v>12425</c:v>
                </c:pt>
                <c:pt idx="373">
                  <c:v>12949</c:v>
                </c:pt>
                <c:pt idx="374">
                  <c:v>7803</c:v>
                </c:pt>
                <c:pt idx="375">
                  <c:v>13231</c:v>
                </c:pt>
                <c:pt idx="376">
                  <c:v>13048</c:v>
                </c:pt>
                <c:pt idx="377">
                  <c:v>11354</c:v>
                </c:pt>
                <c:pt idx="378">
                  <c:v>10023</c:v>
                </c:pt>
                <c:pt idx="379">
                  <c:v>9292</c:v>
                </c:pt>
                <c:pt idx="380">
                  <c:v>8521</c:v>
                </c:pt>
                <c:pt idx="381">
                  <c:v>4037</c:v>
                </c:pt>
                <c:pt idx="382">
                  <c:v>8606</c:v>
                </c:pt>
                <c:pt idx="383">
                  <c:v>8133</c:v>
                </c:pt>
                <c:pt idx="384">
                  <c:v>7997</c:v>
                </c:pt>
                <c:pt idx="385">
                  <c:v>7418</c:v>
                </c:pt>
                <c:pt idx="386">
                  <c:v>7508</c:v>
                </c:pt>
                <c:pt idx="387">
                  <c:v>5394</c:v>
                </c:pt>
                <c:pt idx="388">
                  <c:v>3629</c:v>
                </c:pt>
                <c:pt idx="389">
                  <c:v>7516</c:v>
                </c:pt>
                <c:pt idx="390">
                  <c:v>7917</c:v>
                </c:pt>
                <c:pt idx="391">
                  <c:v>7734</c:v>
                </c:pt>
                <c:pt idx="392">
                  <c:v>7658</c:v>
                </c:pt>
                <c:pt idx="393">
                  <c:v>7677</c:v>
                </c:pt>
                <c:pt idx="394">
                  <c:v>6224</c:v>
                </c:pt>
                <c:pt idx="395">
                  <c:v>3599</c:v>
                </c:pt>
                <c:pt idx="396">
                  <c:v>7401</c:v>
                </c:pt>
                <c:pt idx="397">
                  <c:v>8985</c:v>
                </c:pt>
                <c:pt idx="398">
                  <c:v>6744</c:v>
                </c:pt>
                <c:pt idx="399">
                  <c:v>7297</c:v>
                </c:pt>
                <c:pt idx="400">
                  <c:v>7450</c:v>
                </c:pt>
                <c:pt idx="401">
                  <c:v>7852</c:v>
                </c:pt>
                <c:pt idx="402">
                  <c:v>3822</c:v>
                </c:pt>
                <c:pt idx="403">
                  <c:v>7828</c:v>
                </c:pt>
                <c:pt idx="404">
                  <c:v>7486</c:v>
                </c:pt>
                <c:pt idx="405">
                  <c:v>7569</c:v>
                </c:pt>
                <c:pt idx="406">
                  <c:v>6096</c:v>
                </c:pt>
                <c:pt idx="407">
                  <c:v>5945</c:v>
                </c:pt>
                <c:pt idx="408">
                  <c:v>5465</c:v>
                </c:pt>
                <c:pt idx="409">
                  <c:v>2683</c:v>
                </c:pt>
                <c:pt idx="410">
                  <c:v>6196</c:v>
                </c:pt>
                <c:pt idx="411">
                  <c:v>6934</c:v>
                </c:pt>
                <c:pt idx="412">
                  <c:v>5493</c:v>
                </c:pt>
                <c:pt idx="413">
                  <c:v>5698</c:v>
                </c:pt>
                <c:pt idx="414">
                  <c:v>5656</c:v>
                </c:pt>
                <c:pt idx="415">
                  <c:v>4603</c:v>
                </c:pt>
                <c:pt idx="416">
                  <c:v>2552</c:v>
                </c:pt>
                <c:pt idx="417">
                  <c:v>5926</c:v>
                </c:pt>
                <c:pt idx="418">
                  <c:v>5428</c:v>
                </c:pt>
                <c:pt idx="419">
                  <c:v>6109</c:v>
                </c:pt>
                <c:pt idx="420">
                  <c:v>4540</c:v>
                </c:pt>
                <c:pt idx="421">
                  <c:v>4353</c:v>
                </c:pt>
                <c:pt idx="422">
                  <c:v>4591</c:v>
                </c:pt>
                <c:pt idx="423">
                  <c:v>1908</c:v>
                </c:pt>
                <c:pt idx="424">
                  <c:v>5273</c:v>
                </c:pt>
                <c:pt idx="425">
                  <c:v>4983</c:v>
                </c:pt>
                <c:pt idx="426">
                  <c:v>5523</c:v>
                </c:pt>
                <c:pt idx="427">
                  <c:v>2702</c:v>
                </c:pt>
                <c:pt idx="428">
                  <c:v>4972</c:v>
                </c:pt>
                <c:pt idx="429">
                  <c:v>4852</c:v>
                </c:pt>
                <c:pt idx="430">
                  <c:v>2952</c:v>
                </c:pt>
                <c:pt idx="431">
                  <c:v>7660</c:v>
                </c:pt>
                <c:pt idx="432">
                  <c:v>6225</c:v>
                </c:pt>
                <c:pt idx="433">
                  <c:v>6456</c:v>
                </c:pt>
                <c:pt idx="434">
                  <c:v>6656</c:v>
                </c:pt>
                <c:pt idx="435">
                  <c:v>6280</c:v>
                </c:pt>
                <c:pt idx="436">
                  <c:v>5997</c:v>
                </c:pt>
                <c:pt idx="437">
                  <c:v>3328</c:v>
                </c:pt>
                <c:pt idx="438">
                  <c:v>7236</c:v>
                </c:pt>
                <c:pt idx="439">
                  <c:v>7600</c:v>
                </c:pt>
                <c:pt idx="440">
                  <c:v>8715</c:v>
                </c:pt>
                <c:pt idx="441">
                  <c:v>8293</c:v>
                </c:pt>
                <c:pt idx="442">
                  <c:v>7855</c:v>
                </c:pt>
                <c:pt idx="443">
                  <c:v>5933</c:v>
                </c:pt>
                <c:pt idx="444">
                  <c:v>3684</c:v>
                </c:pt>
                <c:pt idx="445">
                  <c:v>7601</c:v>
                </c:pt>
                <c:pt idx="446">
                  <c:v>8589</c:v>
                </c:pt>
                <c:pt idx="447">
                  <c:v>7640</c:v>
                </c:pt>
                <c:pt idx="448">
                  <c:v>6310</c:v>
                </c:pt>
                <c:pt idx="449">
                  <c:v>6765</c:v>
                </c:pt>
                <c:pt idx="450">
                  <c:v>5411</c:v>
                </c:pt>
                <c:pt idx="451">
                  <c:v>1756</c:v>
                </c:pt>
                <c:pt idx="452">
                  <c:v>7477</c:v>
                </c:pt>
                <c:pt idx="453">
                  <c:v>7188</c:v>
                </c:pt>
                <c:pt idx="454">
                  <c:v>5099</c:v>
                </c:pt>
                <c:pt idx="455">
                  <c:v>7444</c:v>
                </c:pt>
                <c:pt idx="456">
                  <c:v>5574</c:v>
                </c:pt>
                <c:pt idx="457">
                  <c:v>4857</c:v>
                </c:pt>
                <c:pt idx="458">
                  <c:v>2692</c:v>
                </c:pt>
                <c:pt idx="459">
                  <c:v>6514</c:v>
                </c:pt>
                <c:pt idx="460">
                  <c:v>5177</c:v>
                </c:pt>
                <c:pt idx="461">
                  <c:v>4679</c:v>
                </c:pt>
                <c:pt idx="462">
                  <c:v>5562</c:v>
                </c:pt>
                <c:pt idx="463">
                  <c:v>4444</c:v>
                </c:pt>
                <c:pt idx="464">
                  <c:v>4217</c:v>
                </c:pt>
                <c:pt idx="465">
                  <c:v>2156</c:v>
                </c:pt>
                <c:pt idx="466">
                  <c:v>6115</c:v>
                </c:pt>
                <c:pt idx="467">
                  <c:v>4322</c:v>
                </c:pt>
                <c:pt idx="468">
                  <c:v>4417</c:v>
                </c:pt>
                <c:pt idx="469">
                  <c:v>4446</c:v>
                </c:pt>
                <c:pt idx="470">
                  <c:v>5122</c:v>
                </c:pt>
                <c:pt idx="471">
                  <c:v>4048</c:v>
                </c:pt>
                <c:pt idx="472">
                  <c:v>1564</c:v>
                </c:pt>
                <c:pt idx="473">
                  <c:v>2078</c:v>
                </c:pt>
                <c:pt idx="474">
                  <c:v>7634</c:v>
                </c:pt>
                <c:pt idx="475">
                  <c:v>6063</c:v>
                </c:pt>
                <c:pt idx="476">
                  <c:v>5616</c:v>
                </c:pt>
                <c:pt idx="477">
                  <c:v>5459</c:v>
                </c:pt>
                <c:pt idx="478">
                  <c:v>4601</c:v>
                </c:pt>
                <c:pt idx="479">
                  <c:v>2181</c:v>
                </c:pt>
                <c:pt idx="480">
                  <c:v>2220</c:v>
                </c:pt>
                <c:pt idx="481">
                  <c:v>7043</c:v>
                </c:pt>
                <c:pt idx="482">
                  <c:v>4942</c:v>
                </c:pt>
                <c:pt idx="483">
                  <c:v>4005</c:v>
                </c:pt>
                <c:pt idx="484">
                  <c:v>3531</c:v>
                </c:pt>
                <c:pt idx="485">
                  <c:v>3652</c:v>
                </c:pt>
                <c:pt idx="486">
                  <c:v>1379</c:v>
                </c:pt>
                <c:pt idx="487">
                  <c:v>4960</c:v>
                </c:pt>
                <c:pt idx="488">
                  <c:v>3742</c:v>
                </c:pt>
                <c:pt idx="489">
                  <c:v>3728</c:v>
                </c:pt>
                <c:pt idx="490">
                  <c:v>3427</c:v>
                </c:pt>
                <c:pt idx="491">
                  <c:v>3044</c:v>
                </c:pt>
                <c:pt idx="492">
                  <c:v>2712</c:v>
                </c:pt>
                <c:pt idx="493">
                  <c:v>1493</c:v>
                </c:pt>
                <c:pt idx="494">
                  <c:v>3956</c:v>
                </c:pt>
                <c:pt idx="495">
                  <c:v>3208</c:v>
                </c:pt>
                <c:pt idx="496">
                  <c:v>1155</c:v>
                </c:pt>
                <c:pt idx="497">
                  <c:v>3228</c:v>
                </c:pt>
                <c:pt idx="498">
                  <c:v>2667</c:v>
                </c:pt>
                <c:pt idx="499">
                  <c:v>2401</c:v>
                </c:pt>
                <c:pt idx="500">
                  <c:v>958</c:v>
                </c:pt>
                <c:pt idx="501">
                  <c:v>3700</c:v>
                </c:pt>
                <c:pt idx="502">
                  <c:v>2730</c:v>
                </c:pt>
                <c:pt idx="503">
                  <c:v>2773</c:v>
                </c:pt>
                <c:pt idx="504">
                  <c:v>2374</c:v>
                </c:pt>
                <c:pt idx="505">
                  <c:v>2273</c:v>
                </c:pt>
                <c:pt idx="506">
                  <c:v>2007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DD-4690-9EFC-1930EBD03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57812624"/>
        <c:axId val="557814264"/>
      </c:barChart>
      <c:lineChart>
        <c:grouping val="standard"/>
        <c:varyColors val="0"/>
        <c:ser>
          <c:idx val="0"/>
          <c:order val="0"/>
          <c:tx>
            <c:v>Tamponi positivi (scala sx)</c:v>
          </c:tx>
          <c:spPr>
            <a:ln w="6350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'Sicilia foglio di lavoro'!$A$2:$A$816</c:f>
              <c:numCache>
                <c:formatCode>d/m;@</c:formatCode>
                <c:ptCount val="509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  <c:pt idx="486">
                  <c:v>44683</c:v>
                </c:pt>
                <c:pt idx="487">
                  <c:v>44684</c:v>
                </c:pt>
                <c:pt idx="488">
                  <c:v>44685</c:v>
                </c:pt>
                <c:pt idx="489">
                  <c:v>44686</c:v>
                </c:pt>
                <c:pt idx="490">
                  <c:v>44687</c:v>
                </c:pt>
                <c:pt idx="491">
                  <c:v>44688</c:v>
                </c:pt>
                <c:pt idx="492">
                  <c:v>44689</c:v>
                </c:pt>
                <c:pt idx="493">
                  <c:v>44690</c:v>
                </c:pt>
                <c:pt idx="494">
                  <c:v>44691</c:v>
                </c:pt>
                <c:pt idx="495">
                  <c:v>44692</c:v>
                </c:pt>
                <c:pt idx="496">
                  <c:v>44693</c:v>
                </c:pt>
                <c:pt idx="497">
                  <c:v>44694</c:v>
                </c:pt>
                <c:pt idx="498">
                  <c:v>44695</c:v>
                </c:pt>
                <c:pt idx="499">
                  <c:v>44696</c:v>
                </c:pt>
                <c:pt idx="500">
                  <c:v>44697</c:v>
                </c:pt>
                <c:pt idx="501">
                  <c:v>44698</c:v>
                </c:pt>
                <c:pt idx="502">
                  <c:v>44699</c:v>
                </c:pt>
                <c:pt idx="503">
                  <c:v>44700</c:v>
                </c:pt>
                <c:pt idx="504">
                  <c:v>44701</c:v>
                </c:pt>
                <c:pt idx="505">
                  <c:v>44702</c:v>
                </c:pt>
                <c:pt idx="506">
                  <c:v>44703</c:v>
                </c:pt>
              </c:numCache>
            </c:numRef>
          </c:cat>
          <c:val>
            <c:numRef>
              <c:f>'Sicilia foglio di lavoro'!$D$2:$D$150</c:f>
            </c:numRef>
          </c:val>
          <c:smooth val="0"/>
          <c:extLst>
            <c:ext xmlns:c16="http://schemas.microsoft.com/office/drawing/2014/chart" uri="{C3380CC4-5D6E-409C-BE32-E72D297353CC}">
              <c16:uniqueId val="{00000000-2FDD-4690-9EFC-1930EBD03ECC}"/>
            </c:ext>
          </c:extLst>
        </c:ser>
        <c:ser>
          <c:idx val="1"/>
          <c:order val="1"/>
          <c:tx>
            <c:v>positivi totali (scala sx)</c:v>
          </c:tx>
          <c:spPr>
            <a:ln w="635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79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DD-4690-9EFC-1930EBD03ECC}"/>
              </c:ext>
            </c:extLst>
          </c:dPt>
          <c:dPt>
            <c:idx val="80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A663-478C-A91C-A2A94C6A9A6E}"/>
              </c:ext>
            </c:extLst>
          </c:dPt>
          <c:dPt>
            <c:idx val="81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63-478C-A91C-A2A94C6A9A6E}"/>
              </c:ext>
            </c:extLst>
          </c:dPt>
          <c:cat>
            <c:numRef>
              <c:f>'Sicilia foglio di lavoro'!$A$2:$A$816</c:f>
              <c:numCache>
                <c:formatCode>d/m;@</c:formatCode>
                <c:ptCount val="509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  <c:pt idx="486">
                  <c:v>44683</c:v>
                </c:pt>
                <c:pt idx="487">
                  <c:v>44684</c:v>
                </c:pt>
                <c:pt idx="488">
                  <c:v>44685</c:v>
                </c:pt>
                <c:pt idx="489">
                  <c:v>44686</c:v>
                </c:pt>
                <c:pt idx="490">
                  <c:v>44687</c:v>
                </c:pt>
                <c:pt idx="491">
                  <c:v>44688</c:v>
                </c:pt>
                <c:pt idx="492">
                  <c:v>44689</c:v>
                </c:pt>
                <c:pt idx="493">
                  <c:v>44690</c:v>
                </c:pt>
                <c:pt idx="494">
                  <c:v>44691</c:v>
                </c:pt>
                <c:pt idx="495">
                  <c:v>44692</c:v>
                </c:pt>
                <c:pt idx="496">
                  <c:v>44693</c:v>
                </c:pt>
                <c:pt idx="497">
                  <c:v>44694</c:v>
                </c:pt>
                <c:pt idx="498">
                  <c:v>44695</c:v>
                </c:pt>
                <c:pt idx="499">
                  <c:v>44696</c:v>
                </c:pt>
                <c:pt idx="500">
                  <c:v>44697</c:v>
                </c:pt>
                <c:pt idx="501">
                  <c:v>44698</c:v>
                </c:pt>
                <c:pt idx="502">
                  <c:v>44699</c:v>
                </c:pt>
                <c:pt idx="503">
                  <c:v>44700</c:v>
                </c:pt>
                <c:pt idx="504">
                  <c:v>44701</c:v>
                </c:pt>
                <c:pt idx="505">
                  <c:v>44702</c:v>
                </c:pt>
                <c:pt idx="506">
                  <c:v>44703</c:v>
                </c:pt>
              </c:numCache>
            </c:numRef>
          </c:cat>
          <c:val>
            <c:numRef>
              <c:f>'Sicilia foglio di lavoro'!$E$2:$E$816</c:f>
              <c:numCache>
                <c:formatCode>General</c:formatCode>
                <c:ptCount val="509"/>
                <c:pt idx="0">
                  <c:v>94766</c:v>
                </c:pt>
                <c:pt idx="1">
                  <c:v>95500</c:v>
                </c:pt>
                <c:pt idx="2">
                  <c:v>96547</c:v>
                </c:pt>
                <c:pt idx="3">
                  <c:v>97938</c:v>
                </c:pt>
                <c:pt idx="4">
                  <c:v>99514</c:v>
                </c:pt>
                <c:pt idx="5">
                  <c:v>101206</c:v>
                </c:pt>
                <c:pt idx="6">
                  <c:v>102641</c:v>
                </c:pt>
                <c:pt idx="7">
                  <c:v>104483</c:v>
                </c:pt>
                <c:pt idx="8">
                  <c:v>106322</c:v>
                </c:pt>
                <c:pt idx="9">
                  <c:v>108055</c:v>
                </c:pt>
                <c:pt idx="10">
                  <c:v>109642</c:v>
                </c:pt>
                <c:pt idx="11">
                  <c:v>111555</c:v>
                </c:pt>
                <c:pt idx="12">
                  <c:v>113524</c:v>
                </c:pt>
                <c:pt idx="13">
                  <c:v>115391</c:v>
                </c:pt>
                <c:pt idx="14">
                  <c:v>117336</c:v>
                </c:pt>
                <c:pt idx="15">
                  <c:v>119290</c:v>
                </c:pt>
                <c:pt idx="16">
                  <c:v>120729</c:v>
                </c:pt>
                <c:pt idx="17">
                  <c:v>122007</c:v>
                </c:pt>
                <c:pt idx="18">
                  <c:v>123648</c:v>
                </c:pt>
                <c:pt idx="19">
                  <c:v>125134</c:v>
                </c:pt>
                <c:pt idx="20">
                  <c:v>126364</c:v>
                </c:pt>
                <c:pt idx="21">
                  <c:v>127719</c:v>
                </c:pt>
                <c:pt idx="22">
                  <c:v>128877</c:v>
                </c:pt>
                <c:pt idx="23">
                  <c:v>129752</c:v>
                </c:pt>
                <c:pt idx="24">
                  <c:v>130637</c:v>
                </c:pt>
                <c:pt idx="25">
                  <c:v>131607</c:v>
                </c:pt>
                <c:pt idx="26">
                  <c:v>132603</c:v>
                </c:pt>
                <c:pt idx="27">
                  <c:v>133597</c:v>
                </c:pt>
                <c:pt idx="28">
                  <c:v>134541</c:v>
                </c:pt>
                <c:pt idx="29">
                  <c:v>135387</c:v>
                </c:pt>
                <c:pt idx="30">
                  <c:v>136103</c:v>
                </c:pt>
                <c:pt idx="31">
                  <c:v>136869</c:v>
                </c:pt>
                <c:pt idx="32">
                  <c:v>137853</c:v>
                </c:pt>
                <c:pt idx="33">
                  <c:v>138739</c:v>
                </c:pt>
                <c:pt idx="34">
                  <c:v>139528</c:v>
                </c:pt>
                <c:pt idx="35">
                  <c:v>140144</c:v>
                </c:pt>
                <c:pt idx="36">
                  <c:v>140980</c:v>
                </c:pt>
                <c:pt idx="37">
                  <c:v>141554</c:v>
                </c:pt>
                <c:pt idx="38">
                  <c:v>142032</c:v>
                </c:pt>
                <c:pt idx="39">
                  <c:v>142776</c:v>
                </c:pt>
                <c:pt idx="40">
                  <c:v>143471</c:v>
                </c:pt>
                <c:pt idx="41">
                  <c:v>144231</c:v>
                </c:pt>
                <c:pt idx="42">
                  <c:v>144722</c:v>
                </c:pt>
                <c:pt idx="43">
                  <c:v>145265</c:v>
                </c:pt>
                <c:pt idx="44">
                  <c:v>145744</c:v>
                </c:pt>
                <c:pt idx="45">
                  <c:v>146076</c:v>
                </c:pt>
                <c:pt idx="46">
                  <c:v>146701</c:v>
                </c:pt>
                <c:pt idx="47">
                  <c:v>147185</c:v>
                </c:pt>
                <c:pt idx="48">
                  <c:v>147665</c:v>
                </c:pt>
                <c:pt idx="49">
                  <c:v>148105</c:v>
                </c:pt>
                <c:pt idx="50">
                  <c:v>148579</c:v>
                </c:pt>
                <c:pt idx="51">
                  <c:v>148990</c:v>
                </c:pt>
                <c:pt idx="52">
                  <c:v>149402</c:v>
                </c:pt>
                <c:pt idx="53">
                  <c:v>149854</c:v>
                </c:pt>
                <c:pt idx="54">
                  <c:v>150396</c:v>
                </c:pt>
                <c:pt idx="55">
                  <c:v>151009</c:v>
                </c:pt>
                <c:pt idx="56">
                  <c:v>151587</c:v>
                </c:pt>
                <c:pt idx="57">
                  <c:v>152105</c:v>
                </c:pt>
                <c:pt idx="58">
                  <c:v>152558</c:v>
                </c:pt>
                <c:pt idx="59">
                  <c:v>153036</c:v>
                </c:pt>
                <c:pt idx="60">
                  <c:v>153602</c:v>
                </c:pt>
                <c:pt idx="61">
                  <c:v>154141</c:v>
                </c:pt>
                <c:pt idx="62">
                  <c:v>154701</c:v>
                </c:pt>
                <c:pt idx="63">
                  <c:v>155220</c:v>
                </c:pt>
                <c:pt idx="64">
                  <c:v>155812</c:v>
                </c:pt>
                <c:pt idx="65">
                  <c:v>156388</c:v>
                </c:pt>
                <c:pt idx="66">
                  <c:v>156903</c:v>
                </c:pt>
                <c:pt idx="67">
                  <c:v>157498</c:v>
                </c:pt>
                <c:pt idx="68">
                  <c:v>158193</c:v>
                </c:pt>
                <c:pt idx="69">
                  <c:v>158865</c:v>
                </c:pt>
                <c:pt idx="70">
                  <c:v>159544</c:v>
                </c:pt>
                <c:pt idx="71">
                  <c:v>160194</c:v>
                </c:pt>
                <c:pt idx="72">
                  <c:v>160807</c:v>
                </c:pt>
                <c:pt idx="73">
                  <c:v>161330</c:v>
                </c:pt>
                <c:pt idx="74">
                  <c:v>161928</c:v>
                </c:pt>
                <c:pt idx="75">
                  <c:v>162710</c:v>
                </c:pt>
                <c:pt idx="76">
                  <c:v>163499</c:v>
                </c:pt>
                <c:pt idx="77">
                  <c:v>164358</c:v>
                </c:pt>
                <c:pt idx="78">
                  <c:v>165140</c:v>
                </c:pt>
                <c:pt idx="79">
                  <c:v>165839</c:v>
                </c:pt>
                <c:pt idx="80">
                  <c:v>166505</c:v>
                </c:pt>
                <c:pt idx="81">
                  <c:v>167256</c:v>
                </c:pt>
                <c:pt idx="82">
                  <c:v>168021</c:v>
                </c:pt>
                <c:pt idx="83">
                  <c:v>168916</c:v>
                </c:pt>
                <c:pt idx="84">
                  <c:v>169808</c:v>
                </c:pt>
                <c:pt idx="85">
                  <c:v>170698</c:v>
                </c:pt>
                <c:pt idx="86">
                  <c:v>171651</c:v>
                </c:pt>
                <c:pt idx="87">
                  <c:v>172450</c:v>
                </c:pt>
                <c:pt idx="88">
                  <c:v>172450</c:v>
                </c:pt>
                <c:pt idx="89">
                  <c:v>174123</c:v>
                </c:pt>
                <c:pt idx="90">
                  <c:v>175405</c:v>
                </c:pt>
                <c:pt idx="91">
                  <c:v>176627</c:v>
                </c:pt>
                <c:pt idx="92">
                  <c:v>177641</c:v>
                </c:pt>
                <c:pt idx="93">
                  <c:v>178656</c:v>
                </c:pt>
                <c:pt idx="94">
                  <c:v>179565</c:v>
                </c:pt>
                <c:pt idx="95">
                  <c:v>180348</c:v>
                </c:pt>
                <c:pt idx="96">
                  <c:v>181346</c:v>
                </c:pt>
                <c:pt idx="97">
                  <c:v>182633</c:v>
                </c:pt>
                <c:pt idx="98">
                  <c:v>184138</c:v>
                </c:pt>
                <c:pt idx="99">
                  <c:v>185367</c:v>
                </c:pt>
                <c:pt idx="100">
                  <c:v>186487</c:v>
                </c:pt>
                <c:pt idx="101">
                  <c:v>187597</c:v>
                </c:pt>
                <c:pt idx="102">
                  <c:v>188981</c:v>
                </c:pt>
                <c:pt idx="103">
                  <c:v>190523</c:v>
                </c:pt>
                <c:pt idx="104">
                  <c:v>191973</c:v>
                </c:pt>
                <c:pt idx="105">
                  <c:v>193343</c:v>
                </c:pt>
                <c:pt idx="106">
                  <c:v>194644</c:v>
                </c:pt>
                <c:pt idx="107">
                  <c:v>195519</c:v>
                </c:pt>
                <c:pt idx="108">
                  <c:v>196642</c:v>
                </c:pt>
                <c:pt idx="109">
                  <c:v>197790</c:v>
                </c:pt>
                <c:pt idx="110">
                  <c:v>199078</c:v>
                </c:pt>
                <c:pt idx="111">
                  <c:v>200490</c:v>
                </c:pt>
                <c:pt idx="112">
                  <c:v>201420</c:v>
                </c:pt>
                <c:pt idx="113">
                  <c:v>202515</c:v>
                </c:pt>
                <c:pt idx="114">
                  <c:v>203576</c:v>
                </c:pt>
                <c:pt idx="115">
                  <c:v>204645</c:v>
                </c:pt>
                <c:pt idx="116">
                  <c:v>205585</c:v>
                </c:pt>
                <c:pt idx="117">
                  <c:v>206565</c:v>
                </c:pt>
                <c:pt idx="118">
                  <c:v>207626</c:v>
                </c:pt>
                <c:pt idx="119">
                  <c:v>208487</c:v>
                </c:pt>
                <c:pt idx="120">
                  <c:v>209487</c:v>
                </c:pt>
                <c:pt idx="121">
                  <c:v>210259</c:v>
                </c:pt>
                <c:pt idx="122">
                  <c:v>210993</c:v>
                </c:pt>
                <c:pt idx="123">
                  <c:v>211895</c:v>
                </c:pt>
                <c:pt idx="124">
                  <c:v>212677</c:v>
                </c:pt>
                <c:pt idx="125">
                  <c:v>213879</c:v>
                </c:pt>
                <c:pt idx="126">
                  <c:v>214482</c:v>
                </c:pt>
                <c:pt idx="127">
                  <c:v>215333</c:v>
                </c:pt>
                <c:pt idx="128">
                  <c:v>215827</c:v>
                </c:pt>
                <c:pt idx="129">
                  <c:v>216416</c:v>
                </c:pt>
                <c:pt idx="130">
                  <c:v>217310</c:v>
                </c:pt>
                <c:pt idx="131">
                  <c:v>217917</c:v>
                </c:pt>
                <c:pt idx="132">
                  <c:v>218520</c:v>
                </c:pt>
                <c:pt idx="133">
                  <c:v>219093</c:v>
                </c:pt>
                <c:pt idx="134">
                  <c:v>219650</c:v>
                </c:pt>
                <c:pt idx="135">
                  <c:v>220055</c:v>
                </c:pt>
                <c:pt idx="136">
                  <c:v>220354</c:v>
                </c:pt>
                <c:pt idx="137">
                  <c:v>220765</c:v>
                </c:pt>
                <c:pt idx="138">
                  <c:v>221368</c:v>
                </c:pt>
                <c:pt idx="139">
                  <c:v>221811</c:v>
                </c:pt>
                <c:pt idx="140">
                  <c:v>222304</c:v>
                </c:pt>
                <c:pt idx="141">
                  <c:v>222654</c:v>
                </c:pt>
                <c:pt idx="142">
                  <c:v>222892</c:v>
                </c:pt>
                <c:pt idx="143">
                  <c:v>223270</c:v>
                </c:pt>
                <c:pt idx="144">
                  <c:v>223642</c:v>
                </c:pt>
                <c:pt idx="145">
                  <c:v>224017</c:v>
                </c:pt>
                <c:pt idx="146">
                  <c:v>224400</c:v>
                </c:pt>
                <c:pt idx="147">
                  <c:v>224818</c:v>
                </c:pt>
                <c:pt idx="148">
                  <c:v>225203</c:v>
                </c:pt>
                <c:pt idx="149">
                  <c:v>225551</c:v>
                </c:pt>
                <c:pt idx="150">
                  <c:v>225809</c:v>
                </c:pt>
                <c:pt idx="151">
                  <c:v>226135</c:v>
                </c:pt>
                <c:pt idx="152">
                  <c:v>226424</c:v>
                </c:pt>
                <c:pt idx="153">
                  <c:v>226678</c:v>
                </c:pt>
                <c:pt idx="154">
                  <c:v>227015</c:v>
                </c:pt>
                <c:pt idx="155">
                  <c:v>227249</c:v>
                </c:pt>
                <c:pt idx="156">
                  <c:v>227524</c:v>
                </c:pt>
                <c:pt idx="157">
                  <c:v>227680</c:v>
                </c:pt>
                <c:pt idx="158">
                  <c:v>228017</c:v>
                </c:pt>
                <c:pt idx="159">
                  <c:v>228337</c:v>
                </c:pt>
                <c:pt idx="160">
                  <c:v>228621</c:v>
                </c:pt>
                <c:pt idx="161">
                  <c:v>228894</c:v>
                </c:pt>
                <c:pt idx="162">
                  <c:v>229157</c:v>
                </c:pt>
                <c:pt idx="163">
                  <c:v>229340</c:v>
                </c:pt>
                <c:pt idx="164">
                  <c:v>229503</c:v>
                </c:pt>
                <c:pt idx="165">
                  <c:v>229703</c:v>
                </c:pt>
                <c:pt idx="166">
                  <c:v>229871</c:v>
                </c:pt>
                <c:pt idx="167">
                  <c:v>230099</c:v>
                </c:pt>
                <c:pt idx="168">
                  <c:v>230269</c:v>
                </c:pt>
                <c:pt idx="169">
                  <c:v>230452</c:v>
                </c:pt>
                <c:pt idx="170">
                  <c:v>230587</c:v>
                </c:pt>
                <c:pt idx="171">
                  <c:v>230672</c:v>
                </c:pt>
                <c:pt idx="172">
                  <c:v>230805</c:v>
                </c:pt>
                <c:pt idx="173">
                  <c:v>230963</c:v>
                </c:pt>
                <c:pt idx="174">
                  <c:v>231082</c:v>
                </c:pt>
                <c:pt idx="175">
                  <c:v>231149</c:v>
                </c:pt>
                <c:pt idx="176">
                  <c:v>231260</c:v>
                </c:pt>
                <c:pt idx="177">
                  <c:v>231371</c:v>
                </c:pt>
                <c:pt idx="178">
                  <c:v>231455</c:v>
                </c:pt>
                <c:pt idx="179">
                  <c:v>231554</c:v>
                </c:pt>
                <c:pt idx="180">
                  <c:v>231696</c:v>
                </c:pt>
                <c:pt idx="181">
                  <c:v>231833</c:v>
                </c:pt>
                <c:pt idx="182">
                  <c:v>231948</c:v>
                </c:pt>
                <c:pt idx="183">
                  <c:v>232082</c:v>
                </c:pt>
                <c:pt idx="184">
                  <c:v>232184</c:v>
                </c:pt>
                <c:pt idx="185">
                  <c:v>232242</c:v>
                </c:pt>
                <c:pt idx="186">
                  <c:v>232386</c:v>
                </c:pt>
                <c:pt idx="187">
                  <c:v>232495</c:v>
                </c:pt>
                <c:pt idx="188">
                  <c:v>232714</c:v>
                </c:pt>
                <c:pt idx="189">
                  <c:v>232915</c:v>
                </c:pt>
                <c:pt idx="190">
                  <c:v>233107</c:v>
                </c:pt>
                <c:pt idx="191">
                  <c:v>233290</c:v>
                </c:pt>
                <c:pt idx="192">
                  <c:v>233440</c:v>
                </c:pt>
                <c:pt idx="193">
                  <c:v>233614</c:v>
                </c:pt>
                <c:pt idx="194">
                  <c:v>233902</c:v>
                </c:pt>
                <c:pt idx="195">
                  <c:v>234275</c:v>
                </c:pt>
                <c:pt idx="196">
                  <c:v>234661</c:v>
                </c:pt>
                <c:pt idx="197">
                  <c:v>235092</c:v>
                </c:pt>
                <c:pt idx="198">
                  <c:v>235496</c:v>
                </c:pt>
                <c:pt idx="199">
                  <c:v>235796</c:v>
                </c:pt>
                <c:pt idx="200">
                  <c:v>236348</c:v>
                </c:pt>
                <c:pt idx="201">
                  <c:v>236898</c:v>
                </c:pt>
                <c:pt idx="202">
                  <c:v>237418</c:v>
                </c:pt>
                <c:pt idx="203">
                  <c:v>237902</c:v>
                </c:pt>
                <c:pt idx="204">
                  <c:v>238528</c:v>
                </c:pt>
                <c:pt idx="205">
                  <c:v>239096</c:v>
                </c:pt>
                <c:pt idx="206">
                  <c:v>239553</c:v>
                </c:pt>
                <c:pt idx="207">
                  <c:v>239989</c:v>
                </c:pt>
                <c:pt idx="208">
                  <c:v>240616</c:v>
                </c:pt>
                <c:pt idx="209">
                  <c:v>241335</c:v>
                </c:pt>
                <c:pt idx="210">
                  <c:v>242059</c:v>
                </c:pt>
                <c:pt idx="211">
                  <c:v>242960</c:v>
                </c:pt>
                <c:pt idx="212">
                  <c:v>243541</c:v>
                </c:pt>
                <c:pt idx="213">
                  <c:v>243803</c:v>
                </c:pt>
                <c:pt idx="214">
                  <c:v>244612</c:v>
                </c:pt>
                <c:pt idx="215">
                  <c:v>245420</c:v>
                </c:pt>
                <c:pt idx="216">
                  <c:v>246251</c:v>
                </c:pt>
                <c:pt idx="217">
                  <c:v>247040</c:v>
                </c:pt>
                <c:pt idx="218">
                  <c:v>247816</c:v>
                </c:pt>
                <c:pt idx="219">
                  <c:v>248638</c:v>
                </c:pt>
                <c:pt idx="220">
                  <c:v>249561</c:v>
                </c:pt>
                <c:pt idx="221">
                  <c:v>250409</c:v>
                </c:pt>
                <c:pt idx="222">
                  <c:v>251277</c:v>
                </c:pt>
                <c:pt idx="223">
                  <c:v>252411</c:v>
                </c:pt>
                <c:pt idx="224">
                  <c:v>253512</c:v>
                </c:pt>
                <c:pt idx="225">
                  <c:v>254525</c:v>
                </c:pt>
                <c:pt idx="226">
                  <c:v>255471</c:v>
                </c:pt>
                <c:pt idx="227">
                  <c:v>256352</c:v>
                </c:pt>
                <c:pt idx="228">
                  <c:v>257581</c:v>
                </c:pt>
                <c:pt idx="229">
                  <c:v>258578</c:v>
                </c:pt>
                <c:pt idx="230">
                  <c:v>259955</c:v>
                </c:pt>
                <c:pt idx="231">
                  <c:v>261463</c:v>
                </c:pt>
                <c:pt idx="232">
                  <c:v>263202</c:v>
                </c:pt>
                <c:pt idx="233">
                  <c:v>264552</c:v>
                </c:pt>
                <c:pt idx="234">
                  <c:v>265673</c:v>
                </c:pt>
                <c:pt idx="235">
                  <c:v>267164</c:v>
                </c:pt>
                <c:pt idx="236">
                  <c:v>268573</c:v>
                </c:pt>
                <c:pt idx="237">
                  <c:v>269670</c:v>
                </c:pt>
                <c:pt idx="238">
                  <c:v>271351</c:v>
                </c:pt>
                <c:pt idx="239">
                  <c:v>272490</c:v>
                </c:pt>
                <c:pt idx="240">
                  <c:v>273859</c:v>
                </c:pt>
                <c:pt idx="241">
                  <c:v>275459</c:v>
                </c:pt>
                <c:pt idx="242">
                  <c:v>276550</c:v>
                </c:pt>
                <c:pt idx="243">
                  <c:v>277705</c:v>
                </c:pt>
                <c:pt idx="244">
                  <c:v>278887</c:v>
                </c:pt>
                <c:pt idx="245">
                  <c:v>280235</c:v>
                </c:pt>
                <c:pt idx="246">
                  <c:v>281435</c:v>
                </c:pt>
                <c:pt idx="247">
                  <c:v>282459</c:v>
                </c:pt>
                <c:pt idx="248">
                  <c:v>283402</c:v>
                </c:pt>
                <c:pt idx="249">
                  <c:v>284277</c:v>
                </c:pt>
                <c:pt idx="250">
                  <c:v>285154</c:v>
                </c:pt>
                <c:pt idx="251">
                  <c:v>286083</c:v>
                </c:pt>
                <c:pt idx="252">
                  <c:v>287056</c:v>
                </c:pt>
                <c:pt idx="253">
                  <c:v>287826</c:v>
                </c:pt>
                <c:pt idx="254">
                  <c:v>288711</c:v>
                </c:pt>
                <c:pt idx="255">
                  <c:v>289329</c:v>
                </c:pt>
                <c:pt idx="256">
                  <c:v>290013</c:v>
                </c:pt>
                <c:pt idx="257">
                  <c:v>290484</c:v>
                </c:pt>
                <c:pt idx="258">
                  <c:v>291362</c:v>
                </c:pt>
                <c:pt idx="259">
                  <c:v>291964</c:v>
                </c:pt>
                <c:pt idx="260">
                  <c:v>292607</c:v>
                </c:pt>
                <c:pt idx="261">
                  <c:v>293145</c:v>
                </c:pt>
                <c:pt idx="262">
                  <c:v>293659</c:v>
                </c:pt>
                <c:pt idx="263">
                  <c:v>294151</c:v>
                </c:pt>
                <c:pt idx="264">
                  <c:v>294565</c:v>
                </c:pt>
                <c:pt idx="265">
                  <c:v>295212</c:v>
                </c:pt>
                <c:pt idx="266">
                  <c:v>295676</c:v>
                </c:pt>
                <c:pt idx="267">
                  <c:v>296100</c:v>
                </c:pt>
                <c:pt idx="268">
                  <c:v>296522</c:v>
                </c:pt>
                <c:pt idx="269">
                  <c:v>296749</c:v>
                </c:pt>
                <c:pt idx="270">
                  <c:v>297302</c:v>
                </c:pt>
                <c:pt idx="271">
                  <c:v>297580</c:v>
                </c:pt>
                <c:pt idx="272">
                  <c:v>298376</c:v>
                </c:pt>
                <c:pt idx="273">
                  <c:v>298810</c:v>
                </c:pt>
                <c:pt idx="274">
                  <c:v>299220</c:v>
                </c:pt>
                <c:pt idx="275">
                  <c:v>299622</c:v>
                </c:pt>
                <c:pt idx="276">
                  <c:v>299805</c:v>
                </c:pt>
                <c:pt idx="277">
                  <c:v>300126</c:v>
                </c:pt>
                <c:pt idx="278">
                  <c:v>300411</c:v>
                </c:pt>
                <c:pt idx="279">
                  <c:v>300656</c:v>
                </c:pt>
                <c:pt idx="280">
                  <c:v>301125</c:v>
                </c:pt>
                <c:pt idx="281">
                  <c:v>301408</c:v>
                </c:pt>
                <c:pt idx="282">
                  <c:v>301658</c:v>
                </c:pt>
                <c:pt idx="283">
                  <c:v>301889</c:v>
                </c:pt>
                <c:pt idx="284">
                  <c:v>302162</c:v>
                </c:pt>
                <c:pt idx="285">
                  <c:v>302466</c:v>
                </c:pt>
                <c:pt idx="286">
                  <c:v>302736</c:v>
                </c:pt>
                <c:pt idx="287">
                  <c:v>302919</c:v>
                </c:pt>
                <c:pt idx="288">
                  <c:v>303185</c:v>
                </c:pt>
                <c:pt idx="289">
                  <c:v>303414</c:v>
                </c:pt>
                <c:pt idx="290">
                  <c:v>303674</c:v>
                </c:pt>
                <c:pt idx="291">
                  <c:v>303938</c:v>
                </c:pt>
                <c:pt idx="292">
                  <c:v>304306</c:v>
                </c:pt>
                <c:pt idx="293">
                  <c:v>304592</c:v>
                </c:pt>
                <c:pt idx="294">
                  <c:v>304992</c:v>
                </c:pt>
                <c:pt idx="295">
                  <c:v>305283</c:v>
                </c:pt>
                <c:pt idx="296">
                  <c:v>305658</c:v>
                </c:pt>
                <c:pt idx="297">
                  <c:v>306101</c:v>
                </c:pt>
                <c:pt idx="298">
                  <c:v>306585</c:v>
                </c:pt>
                <c:pt idx="299">
                  <c:v>306867</c:v>
                </c:pt>
                <c:pt idx="300">
                  <c:v>307175</c:v>
                </c:pt>
                <c:pt idx="301">
                  <c:v>307646</c:v>
                </c:pt>
                <c:pt idx="302">
                  <c:v>307931</c:v>
                </c:pt>
                <c:pt idx="303">
                  <c:v>308232</c:v>
                </c:pt>
                <c:pt idx="304">
                  <c:v>308527</c:v>
                </c:pt>
                <c:pt idx="305">
                  <c:v>308909</c:v>
                </c:pt>
                <c:pt idx="306">
                  <c:v>309307</c:v>
                </c:pt>
                <c:pt idx="307">
                  <c:v>309679</c:v>
                </c:pt>
                <c:pt idx="308">
                  <c:v>310145</c:v>
                </c:pt>
                <c:pt idx="309">
                  <c:v>310446</c:v>
                </c:pt>
                <c:pt idx="310">
                  <c:v>310805</c:v>
                </c:pt>
                <c:pt idx="311">
                  <c:v>311575</c:v>
                </c:pt>
                <c:pt idx="312">
                  <c:v>312079</c:v>
                </c:pt>
                <c:pt idx="313">
                  <c:v>312651</c:v>
                </c:pt>
                <c:pt idx="314">
                  <c:v>313267</c:v>
                </c:pt>
                <c:pt idx="315">
                  <c:v>313813</c:v>
                </c:pt>
                <c:pt idx="316">
                  <c:v>314140</c:v>
                </c:pt>
                <c:pt idx="317">
                  <c:v>314641</c:v>
                </c:pt>
                <c:pt idx="318">
                  <c:v>315083</c:v>
                </c:pt>
                <c:pt idx="319">
                  <c:v>315635</c:v>
                </c:pt>
                <c:pt idx="320">
                  <c:v>316126</c:v>
                </c:pt>
                <c:pt idx="321">
                  <c:v>316641</c:v>
                </c:pt>
                <c:pt idx="322">
                  <c:v>317296</c:v>
                </c:pt>
                <c:pt idx="323">
                  <c:v>317944</c:v>
                </c:pt>
                <c:pt idx="324">
                  <c:v>318511</c:v>
                </c:pt>
                <c:pt idx="325">
                  <c:v>319025</c:v>
                </c:pt>
                <c:pt idx="326">
                  <c:v>319530</c:v>
                </c:pt>
                <c:pt idx="327">
                  <c:v>320232</c:v>
                </c:pt>
                <c:pt idx="328">
                  <c:v>320887</c:v>
                </c:pt>
                <c:pt idx="329">
                  <c:v>321696</c:v>
                </c:pt>
                <c:pt idx="330">
                  <c:v>322341</c:v>
                </c:pt>
                <c:pt idx="331">
                  <c:v>323118</c:v>
                </c:pt>
                <c:pt idx="332">
                  <c:v>323677</c:v>
                </c:pt>
                <c:pt idx="333">
                  <c:v>324222</c:v>
                </c:pt>
                <c:pt idx="334">
                  <c:v>324951</c:v>
                </c:pt>
                <c:pt idx="335">
                  <c:v>325626</c:v>
                </c:pt>
                <c:pt idx="336">
                  <c:v>326462</c:v>
                </c:pt>
                <c:pt idx="337">
                  <c:v>327011</c:v>
                </c:pt>
                <c:pt idx="338">
                  <c:v>327881</c:v>
                </c:pt>
                <c:pt idx="339">
                  <c:v>328386</c:v>
                </c:pt>
                <c:pt idx="340">
                  <c:v>329361</c:v>
                </c:pt>
                <c:pt idx="341">
                  <c:v>329979</c:v>
                </c:pt>
                <c:pt idx="342">
                  <c:v>330768</c:v>
                </c:pt>
                <c:pt idx="343">
                  <c:v>331911</c:v>
                </c:pt>
                <c:pt idx="344">
                  <c:v>332798</c:v>
                </c:pt>
                <c:pt idx="345">
                  <c:v>333826</c:v>
                </c:pt>
                <c:pt idx="346">
                  <c:v>334608</c:v>
                </c:pt>
                <c:pt idx="347">
                  <c:v>335645</c:v>
                </c:pt>
                <c:pt idx="348">
                  <c:v>337049</c:v>
                </c:pt>
                <c:pt idx="349">
                  <c:v>338395</c:v>
                </c:pt>
                <c:pt idx="350">
                  <c:v>339917</c:v>
                </c:pt>
                <c:pt idx="351">
                  <c:v>341285</c:v>
                </c:pt>
                <c:pt idx="352">
                  <c:v>342546</c:v>
                </c:pt>
                <c:pt idx="353">
                  <c:v>343154</c:v>
                </c:pt>
                <c:pt idx="354">
                  <c:v>344577</c:v>
                </c:pt>
                <c:pt idx="355">
                  <c:v>346027</c:v>
                </c:pt>
                <c:pt idx="356">
                  <c:v>348105</c:v>
                </c:pt>
                <c:pt idx="357">
                  <c:v>350236</c:v>
                </c:pt>
                <c:pt idx="358">
                  <c:v>352682</c:v>
                </c:pt>
                <c:pt idx="359">
                  <c:v>354409</c:v>
                </c:pt>
                <c:pt idx="360">
                  <c:v>356496</c:v>
                </c:pt>
                <c:pt idx="361">
                  <c:v>359315</c:v>
                </c:pt>
                <c:pt idx="362">
                  <c:v>363044</c:v>
                </c:pt>
                <c:pt idx="363">
                  <c:v>367125</c:v>
                </c:pt>
                <c:pt idx="364">
                  <c:v>372604</c:v>
                </c:pt>
                <c:pt idx="365">
                  <c:v>378368</c:v>
                </c:pt>
                <c:pt idx="366">
                  <c:v>382332</c:v>
                </c:pt>
                <c:pt idx="367">
                  <c:v>386716</c:v>
                </c:pt>
                <c:pt idx="368">
                  <c:v>393131</c:v>
                </c:pt>
                <c:pt idx="369">
                  <c:v>400459</c:v>
                </c:pt>
                <c:pt idx="370">
                  <c:v>414728</c:v>
                </c:pt>
                <c:pt idx="371">
                  <c:v>423976</c:v>
                </c:pt>
                <c:pt idx="372">
                  <c:v>436401</c:v>
                </c:pt>
                <c:pt idx="373">
                  <c:v>449350</c:v>
                </c:pt>
                <c:pt idx="374">
                  <c:v>457153</c:v>
                </c:pt>
                <c:pt idx="375">
                  <c:v>470384</c:v>
                </c:pt>
                <c:pt idx="376">
                  <c:v>483432</c:v>
                </c:pt>
                <c:pt idx="377">
                  <c:v>494786</c:v>
                </c:pt>
                <c:pt idx="378">
                  <c:v>504809</c:v>
                </c:pt>
                <c:pt idx="379">
                  <c:v>514101</c:v>
                </c:pt>
                <c:pt idx="380">
                  <c:v>522622</c:v>
                </c:pt>
                <c:pt idx="381">
                  <c:v>526659</c:v>
                </c:pt>
                <c:pt idx="382">
                  <c:v>535265</c:v>
                </c:pt>
                <c:pt idx="383">
                  <c:v>543398</c:v>
                </c:pt>
                <c:pt idx="384">
                  <c:v>551395</c:v>
                </c:pt>
                <c:pt idx="385">
                  <c:v>558813</c:v>
                </c:pt>
                <c:pt idx="386">
                  <c:v>566321</c:v>
                </c:pt>
                <c:pt idx="387">
                  <c:v>571715</c:v>
                </c:pt>
                <c:pt idx="388">
                  <c:v>575344</c:v>
                </c:pt>
                <c:pt idx="389">
                  <c:v>582860</c:v>
                </c:pt>
                <c:pt idx="390">
                  <c:v>590777</c:v>
                </c:pt>
                <c:pt idx="391">
                  <c:v>598511</c:v>
                </c:pt>
                <c:pt idx="392">
                  <c:v>606169</c:v>
                </c:pt>
                <c:pt idx="393">
                  <c:v>613846</c:v>
                </c:pt>
                <c:pt idx="394">
                  <c:v>620070</c:v>
                </c:pt>
                <c:pt idx="395">
                  <c:v>623669</c:v>
                </c:pt>
                <c:pt idx="396">
                  <c:v>631070</c:v>
                </c:pt>
                <c:pt idx="397">
                  <c:v>640055</c:v>
                </c:pt>
                <c:pt idx="398">
                  <c:v>646799</c:v>
                </c:pt>
                <c:pt idx="399">
                  <c:v>654096</c:v>
                </c:pt>
                <c:pt idx="400">
                  <c:v>661546</c:v>
                </c:pt>
                <c:pt idx="401">
                  <c:v>669398</c:v>
                </c:pt>
                <c:pt idx="402">
                  <c:v>673220</c:v>
                </c:pt>
                <c:pt idx="403">
                  <c:v>681048</c:v>
                </c:pt>
                <c:pt idx="404">
                  <c:v>688534</c:v>
                </c:pt>
                <c:pt idx="405">
                  <c:v>696103</c:v>
                </c:pt>
                <c:pt idx="406">
                  <c:v>702199</c:v>
                </c:pt>
                <c:pt idx="407">
                  <c:v>708144</c:v>
                </c:pt>
                <c:pt idx="408">
                  <c:v>713609</c:v>
                </c:pt>
                <c:pt idx="409">
                  <c:v>716292</c:v>
                </c:pt>
                <c:pt idx="410">
                  <c:v>722488</c:v>
                </c:pt>
                <c:pt idx="411">
                  <c:v>729422</c:v>
                </c:pt>
                <c:pt idx="412">
                  <c:v>734915</c:v>
                </c:pt>
                <c:pt idx="413">
                  <c:v>740613</c:v>
                </c:pt>
                <c:pt idx="414">
                  <c:v>746269</c:v>
                </c:pt>
                <c:pt idx="415">
                  <c:v>750872</c:v>
                </c:pt>
                <c:pt idx="416">
                  <c:v>753424</c:v>
                </c:pt>
                <c:pt idx="417">
                  <c:v>759350</c:v>
                </c:pt>
                <c:pt idx="418">
                  <c:v>764778</c:v>
                </c:pt>
                <c:pt idx="419">
                  <c:v>770887</c:v>
                </c:pt>
                <c:pt idx="420">
                  <c:v>775427</c:v>
                </c:pt>
                <c:pt idx="421">
                  <c:v>779780</c:v>
                </c:pt>
                <c:pt idx="422">
                  <c:v>784371</c:v>
                </c:pt>
                <c:pt idx="423">
                  <c:v>786279</c:v>
                </c:pt>
                <c:pt idx="424">
                  <c:v>791552</c:v>
                </c:pt>
                <c:pt idx="425">
                  <c:v>796535</c:v>
                </c:pt>
                <c:pt idx="426">
                  <c:v>802058</c:v>
                </c:pt>
                <c:pt idx="427">
                  <c:v>804760</c:v>
                </c:pt>
                <c:pt idx="428">
                  <c:v>809732</c:v>
                </c:pt>
                <c:pt idx="429">
                  <c:v>814584</c:v>
                </c:pt>
                <c:pt idx="430">
                  <c:v>817536</c:v>
                </c:pt>
                <c:pt idx="431">
                  <c:v>825196</c:v>
                </c:pt>
                <c:pt idx="432">
                  <c:v>831421</c:v>
                </c:pt>
                <c:pt idx="433">
                  <c:v>837877</c:v>
                </c:pt>
                <c:pt idx="434">
                  <c:v>844533</c:v>
                </c:pt>
                <c:pt idx="435">
                  <c:v>850813</c:v>
                </c:pt>
                <c:pt idx="436">
                  <c:v>856810</c:v>
                </c:pt>
                <c:pt idx="437">
                  <c:v>860138</c:v>
                </c:pt>
                <c:pt idx="438">
                  <c:v>867374</c:v>
                </c:pt>
                <c:pt idx="439">
                  <c:v>874974</c:v>
                </c:pt>
                <c:pt idx="440">
                  <c:v>883689</c:v>
                </c:pt>
                <c:pt idx="441">
                  <c:v>891982</c:v>
                </c:pt>
                <c:pt idx="442">
                  <c:v>899837</c:v>
                </c:pt>
                <c:pt idx="443">
                  <c:v>905770</c:v>
                </c:pt>
                <c:pt idx="444">
                  <c:v>909454</c:v>
                </c:pt>
                <c:pt idx="445">
                  <c:v>917055</c:v>
                </c:pt>
                <c:pt idx="446">
                  <c:v>925644</c:v>
                </c:pt>
                <c:pt idx="447">
                  <c:v>933284</c:v>
                </c:pt>
                <c:pt idx="448">
                  <c:v>939594</c:v>
                </c:pt>
                <c:pt idx="449">
                  <c:v>946359</c:v>
                </c:pt>
                <c:pt idx="450">
                  <c:v>951770</c:v>
                </c:pt>
                <c:pt idx="451">
                  <c:v>953526</c:v>
                </c:pt>
                <c:pt idx="452">
                  <c:v>961003</c:v>
                </c:pt>
                <c:pt idx="453">
                  <c:v>968191</c:v>
                </c:pt>
                <c:pt idx="454">
                  <c:v>973290</c:v>
                </c:pt>
                <c:pt idx="455">
                  <c:v>980734</c:v>
                </c:pt>
                <c:pt idx="456">
                  <c:v>986308</c:v>
                </c:pt>
                <c:pt idx="457">
                  <c:v>991165</c:v>
                </c:pt>
                <c:pt idx="458">
                  <c:v>993857</c:v>
                </c:pt>
                <c:pt idx="459">
                  <c:v>1000371</c:v>
                </c:pt>
                <c:pt idx="460">
                  <c:v>1005548</c:v>
                </c:pt>
                <c:pt idx="461">
                  <c:v>1010227</c:v>
                </c:pt>
                <c:pt idx="462">
                  <c:v>1015789</c:v>
                </c:pt>
                <c:pt idx="463">
                  <c:v>1020233</c:v>
                </c:pt>
                <c:pt idx="464">
                  <c:v>1024450</c:v>
                </c:pt>
                <c:pt idx="465">
                  <c:v>1026606</c:v>
                </c:pt>
                <c:pt idx="466">
                  <c:v>1032721</c:v>
                </c:pt>
                <c:pt idx="467">
                  <c:v>1037043</c:v>
                </c:pt>
                <c:pt idx="468">
                  <c:v>1041460</c:v>
                </c:pt>
                <c:pt idx="469">
                  <c:v>1045906</c:v>
                </c:pt>
                <c:pt idx="470">
                  <c:v>1051028</c:v>
                </c:pt>
                <c:pt idx="471">
                  <c:v>1055076</c:v>
                </c:pt>
                <c:pt idx="472">
                  <c:v>1056640</c:v>
                </c:pt>
                <c:pt idx="473">
                  <c:v>1058718</c:v>
                </c:pt>
                <c:pt idx="474">
                  <c:v>1066352</c:v>
                </c:pt>
                <c:pt idx="475">
                  <c:v>1072415</c:v>
                </c:pt>
                <c:pt idx="476">
                  <c:v>1078031</c:v>
                </c:pt>
                <c:pt idx="477">
                  <c:v>1083490</c:v>
                </c:pt>
                <c:pt idx="478">
                  <c:v>1088091</c:v>
                </c:pt>
                <c:pt idx="479">
                  <c:v>1090272</c:v>
                </c:pt>
                <c:pt idx="480">
                  <c:v>1092492</c:v>
                </c:pt>
                <c:pt idx="481">
                  <c:v>1099535</c:v>
                </c:pt>
                <c:pt idx="482">
                  <c:v>1104477</c:v>
                </c:pt>
                <c:pt idx="483">
                  <c:v>1108482</c:v>
                </c:pt>
                <c:pt idx="484">
                  <c:v>1112013</c:v>
                </c:pt>
                <c:pt idx="485">
                  <c:v>1115665</c:v>
                </c:pt>
                <c:pt idx="486">
                  <c:v>1117044</c:v>
                </c:pt>
                <c:pt idx="487">
                  <c:v>1122004</c:v>
                </c:pt>
                <c:pt idx="488">
                  <c:v>1125746</c:v>
                </c:pt>
                <c:pt idx="489">
                  <c:v>1129474</c:v>
                </c:pt>
                <c:pt idx="490">
                  <c:v>1132901</c:v>
                </c:pt>
                <c:pt idx="491">
                  <c:v>1135945</c:v>
                </c:pt>
                <c:pt idx="492">
                  <c:v>1138657</c:v>
                </c:pt>
                <c:pt idx="493">
                  <c:v>1140150</c:v>
                </c:pt>
                <c:pt idx="494">
                  <c:v>1144106</c:v>
                </c:pt>
                <c:pt idx="495">
                  <c:v>1147314</c:v>
                </c:pt>
                <c:pt idx="496">
                  <c:v>1148469</c:v>
                </c:pt>
                <c:pt idx="497">
                  <c:v>1151697</c:v>
                </c:pt>
                <c:pt idx="498">
                  <c:v>1154364</c:v>
                </c:pt>
                <c:pt idx="499">
                  <c:v>1156765</c:v>
                </c:pt>
                <c:pt idx="500">
                  <c:v>1157723</c:v>
                </c:pt>
                <c:pt idx="501">
                  <c:v>1161423</c:v>
                </c:pt>
                <c:pt idx="502">
                  <c:v>1164153</c:v>
                </c:pt>
                <c:pt idx="503">
                  <c:v>1166926</c:v>
                </c:pt>
                <c:pt idx="504">
                  <c:v>1169300</c:v>
                </c:pt>
                <c:pt idx="505">
                  <c:v>1171573</c:v>
                </c:pt>
                <c:pt idx="506">
                  <c:v>1173580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D-4690-9EFC-1930EBD03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385080"/>
        <c:axId val="582377536"/>
      </c:lineChart>
      <c:dateAx>
        <c:axId val="582385080"/>
        <c:scaling>
          <c:orientation val="minMax"/>
        </c:scaling>
        <c:delete val="0"/>
        <c:axPos val="b"/>
        <c:numFmt formatCode="d/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82377536"/>
        <c:crosses val="autoZero"/>
        <c:auto val="0"/>
        <c:lblOffset val="100"/>
        <c:baseTimeUnit val="days"/>
      </c:dateAx>
      <c:valAx>
        <c:axId val="58237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82385080"/>
        <c:crosses val="autoZero"/>
        <c:crossBetween val="between"/>
      </c:valAx>
      <c:valAx>
        <c:axId val="557814264"/>
        <c:scaling>
          <c:orientation val="minMax"/>
        </c:scaling>
        <c:delete val="0"/>
        <c:axPos val="r"/>
        <c:numFmt formatCode="\+0;\-0;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57812624"/>
        <c:crosses val="max"/>
        <c:crossBetween val="between"/>
      </c:valAx>
      <c:catAx>
        <c:axId val="55781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557814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6.7259481719501177E-2"/>
          <c:y val="0.10092577295051569"/>
          <c:w val="0.19576663266328356"/>
          <c:h val="8.59555534576070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3.1. Tamponi positivi totali (valori assoluti)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0425498857951223E-2"/>
          <c:y val="1.9006518827226006E-2"/>
          <c:w val="0.9296007352778427"/>
          <c:h val="0.89945166484195183"/>
        </c:manualLayout>
      </c:layout>
      <c:areaChart>
        <c:grouping val="stacked"/>
        <c:varyColors val="0"/>
        <c:ser>
          <c:idx val="4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'Sicilia foglio di lavoro'!$A$2:$A$816</c:f>
              <c:numCache>
                <c:formatCode>d/m;@</c:formatCode>
                <c:ptCount val="509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  <c:pt idx="486">
                  <c:v>44683</c:v>
                </c:pt>
                <c:pt idx="487">
                  <c:v>44684</c:v>
                </c:pt>
                <c:pt idx="488">
                  <c:v>44685</c:v>
                </c:pt>
                <c:pt idx="489">
                  <c:v>44686</c:v>
                </c:pt>
                <c:pt idx="490">
                  <c:v>44687</c:v>
                </c:pt>
                <c:pt idx="491">
                  <c:v>44688</c:v>
                </c:pt>
                <c:pt idx="492">
                  <c:v>44689</c:v>
                </c:pt>
                <c:pt idx="493">
                  <c:v>44690</c:v>
                </c:pt>
                <c:pt idx="494">
                  <c:v>44691</c:v>
                </c:pt>
                <c:pt idx="495">
                  <c:v>44692</c:v>
                </c:pt>
                <c:pt idx="496">
                  <c:v>44693</c:v>
                </c:pt>
                <c:pt idx="497">
                  <c:v>44694</c:v>
                </c:pt>
                <c:pt idx="498">
                  <c:v>44695</c:v>
                </c:pt>
                <c:pt idx="499">
                  <c:v>44696</c:v>
                </c:pt>
                <c:pt idx="500">
                  <c:v>44697</c:v>
                </c:pt>
                <c:pt idx="501">
                  <c:v>44698</c:v>
                </c:pt>
                <c:pt idx="502">
                  <c:v>44699</c:v>
                </c:pt>
                <c:pt idx="503">
                  <c:v>44700</c:v>
                </c:pt>
                <c:pt idx="504">
                  <c:v>44701</c:v>
                </c:pt>
                <c:pt idx="505">
                  <c:v>44702</c:v>
                </c:pt>
                <c:pt idx="506">
                  <c:v>44703</c:v>
                </c:pt>
              </c:numCache>
            </c:numRef>
          </c:cat>
          <c:val>
            <c:numRef>
              <c:f>'Sicilia foglio di lavoro'!$O$2:$O$816</c:f>
              <c:numCache>
                <c:formatCode>General</c:formatCode>
                <c:ptCount val="509"/>
                <c:pt idx="0">
                  <c:v>2440</c:v>
                </c:pt>
                <c:pt idx="1">
                  <c:v>2468</c:v>
                </c:pt>
                <c:pt idx="2">
                  <c:v>2494</c:v>
                </c:pt>
                <c:pt idx="3">
                  <c:v>2528</c:v>
                </c:pt>
                <c:pt idx="4">
                  <c:v>2564</c:v>
                </c:pt>
                <c:pt idx="5">
                  <c:v>2593</c:v>
                </c:pt>
                <c:pt idx="6">
                  <c:v>2629</c:v>
                </c:pt>
                <c:pt idx="7">
                  <c:v>2664</c:v>
                </c:pt>
                <c:pt idx="8">
                  <c:v>2695</c:v>
                </c:pt>
                <c:pt idx="9">
                  <c:v>2728</c:v>
                </c:pt>
                <c:pt idx="10">
                  <c:v>2765</c:v>
                </c:pt>
                <c:pt idx="11">
                  <c:v>2805</c:v>
                </c:pt>
                <c:pt idx="12">
                  <c:v>2841</c:v>
                </c:pt>
                <c:pt idx="13">
                  <c:v>2877</c:v>
                </c:pt>
                <c:pt idx="14">
                  <c:v>2916</c:v>
                </c:pt>
                <c:pt idx="15">
                  <c:v>2954</c:v>
                </c:pt>
                <c:pt idx="16">
                  <c:v>2989</c:v>
                </c:pt>
                <c:pt idx="17">
                  <c:v>3027</c:v>
                </c:pt>
                <c:pt idx="18">
                  <c:v>3064</c:v>
                </c:pt>
                <c:pt idx="19">
                  <c:v>3101</c:v>
                </c:pt>
                <c:pt idx="20">
                  <c:v>3129</c:v>
                </c:pt>
                <c:pt idx="21">
                  <c:v>3161</c:v>
                </c:pt>
                <c:pt idx="22">
                  <c:v>3194</c:v>
                </c:pt>
                <c:pt idx="23">
                  <c:v>3226</c:v>
                </c:pt>
                <c:pt idx="24">
                  <c:v>3260</c:v>
                </c:pt>
                <c:pt idx="25">
                  <c:v>3296</c:v>
                </c:pt>
                <c:pt idx="26">
                  <c:v>3334</c:v>
                </c:pt>
                <c:pt idx="27">
                  <c:v>3371</c:v>
                </c:pt>
                <c:pt idx="28">
                  <c:v>3408</c:v>
                </c:pt>
                <c:pt idx="29">
                  <c:v>3443</c:v>
                </c:pt>
                <c:pt idx="30">
                  <c:v>3478</c:v>
                </c:pt>
                <c:pt idx="31">
                  <c:v>3508</c:v>
                </c:pt>
                <c:pt idx="32">
                  <c:v>3545</c:v>
                </c:pt>
                <c:pt idx="33">
                  <c:v>3579</c:v>
                </c:pt>
                <c:pt idx="34">
                  <c:v>3603</c:v>
                </c:pt>
                <c:pt idx="35">
                  <c:v>3634</c:v>
                </c:pt>
                <c:pt idx="36">
                  <c:v>3657</c:v>
                </c:pt>
                <c:pt idx="37">
                  <c:v>3682</c:v>
                </c:pt>
                <c:pt idx="38">
                  <c:v>3704</c:v>
                </c:pt>
                <c:pt idx="39">
                  <c:v>3728</c:v>
                </c:pt>
                <c:pt idx="40">
                  <c:v>3757</c:v>
                </c:pt>
                <c:pt idx="41">
                  <c:v>3783</c:v>
                </c:pt>
                <c:pt idx="42">
                  <c:v>3804</c:v>
                </c:pt>
                <c:pt idx="43">
                  <c:v>3824</c:v>
                </c:pt>
                <c:pt idx="44">
                  <c:v>3848</c:v>
                </c:pt>
                <c:pt idx="45">
                  <c:v>3869</c:v>
                </c:pt>
                <c:pt idx="46">
                  <c:v>3891</c:v>
                </c:pt>
                <c:pt idx="47">
                  <c:v>3915</c:v>
                </c:pt>
                <c:pt idx="48">
                  <c:v>3941</c:v>
                </c:pt>
                <c:pt idx="49">
                  <c:v>3963</c:v>
                </c:pt>
                <c:pt idx="50">
                  <c:v>3981</c:v>
                </c:pt>
                <c:pt idx="51">
                  <c:v>3999</c:v>
                </c:pt>
                <c:pt idx="52">
                  <c:v>4018</c:v>
                </c:pt>
                <c:pt idx="53">
                  <c:v>4039</c:v>
                </c:pt>
                <c:pt idx="54">
                  <c:v>4060</c:v>
                </c:pt>
                <c:pt idx="55">
                  <c:v>4075</c:v>
                </c:pt>
                <c:pt idx="56">
                  <c:v>4096</c:v>
                </c:pt>
                <c:pt idx="57">
                  <c:v>4117</c:v>
                </c:pt>
                <c:pt idx="58">
                  <c:v>4138</c:v>
                </c:pt>
                <c:pt idx="59">
                  <c:v>4156</c:v>
                </c:pt>
                <c:pt idx="60">
                  <c:v>4170</c:v>
                </c:pt>
                <c:pt idx="61">
                  <c:v>4187</c:v>
                </c:pt>
                <c:pt idx="62">
                  <c:v>4201</c:v>
                </c:pt>
                <c:pt idx="63">
                  <c:v>4213</c:v>
                </c:pt>
                <c:pt idx="64">
                  <c:v>4223</c:v>
                </c:pt>
                <c:pt idx="65">
                  <c:v>4235</c:v>
                </c:pt>
                <c:pt idx="66">
                  <c:v>4254</c:v>
                </c:pt>
                <c:pt idx="67">
                  <c:v>4272</c:v>
                </c:pt>
                <c:pt idx="68">
                  <c:v>4287</c:v>
                </c:pt>
                <c:pt idx="69">
                  <c:v>4305</c:v>
                </c:pt>
                <c:pt idx="70">
                  <c:v>4318</c:v>
                </c:pt>
                <c:pt idx="71">
                  <c:v>4331</c:v>
                </c:pt>
                <c:pt idx="72">
                  <c:v>4344</c:v>
                </c:pt>
                <c:pt idx="73">
                  <c:v>4358</c:v>
                </c:pt>
                <c:pt idx="74">
                  <c:v>4371</c:v>
                </c:pt>
                <c:pt idx="75">
                  <c:v>4383</c:v>
                </c:pt>
                <c:pt idx="76">
                  <c:v>4397</c:v>
                </c:pt>
                <c:pt idx="77">
                  <c:v>4412</c:v>
                </c:pt>
                <c:pt idx="78">
                  <c:v>4422</c:v>
                </c:pt>
                <c:pt idx="79">
                  <c:v>4430</c:v>
                </c:pt>
                <c:pt idx="80">
                  <c:v>4451</c:v>
                </c:pt>
                <c:pt idx="81">
                  <c:v>4471</c:v>
                </c:pt>
                <c:pt idx="82">
                  <c:v>4493</c:v>
                </c:pt>
                <c:pt idx="83">
                  <c:v>4513</c:v>
                </c:pt>
                <c:pt idx="84">
                  <c:v>4535</c:v>
                </c:pt>
                <c:pt idx="85">
                  <c:v>4558</c:v>
                </c:pt>
                <c:pt idx="86">
                  <c:v>4583</c:v>
                </c:pt>
                <c:pt idx="87">
                  <c:v>4607</c:v>
                </c:pt>
                <c:pt idx="88">
                  <c:v>4607</c:v>
                </c:pt>
                <c:pt idx="89">
                  <c:v>4628</c:v>
                </c:pt>
                <c:pt idx="90">
                  <c:v>4647</c:v>
                </c:pt>
                <c:pt idx="91">
                  <c:v>4662</c:v>
                </c:pt>
                <c:pt idx="92">
                  <c:v>4676</c:v>
                </c:pt>
                <c:pt idx="93">
                  <c:v>4697</c:v>
                </c:pt>
                <c:pt idx="94">
                  <c:v>4717</c:v>
                </c:pt>
                <c:pt idx="95">
                  <c:v>4730</c:v>
                </c:pt>
                <c:pt idx="96">
                  <c:v>4746</c:v>
                </c:pt>
                <c:pt idx="97">
                  <c:v>4757</c:v>
                </c:pt>
                <c:pt idx="98">
                  <c:v>5015</c:v>
                </c:pt>
                <c:pt idx="99">
                  <c:v>5029</c:v>
                </c:pt>
                <c:pt idx="100">
                  <c:v>5038</c:v>
                </c:pt>
                <c:pt idx="101">
                  <c:v>5058</c:v>
                </c:pt>
                <c:pt idx="102">
                  <c:v>5068</c:v>
                </c:pt>
                <c:pt idx="103">
                  <c:v>5101</c:v>
                </c:pt>
                <c:pt idx="104">
                  <c:v>5107</c:v>
                </c:pt>
                <c:pt idx="105">
                  <c:v>5128</c:v>
                </c:pt>
                <c:pt idx="106">
                  <c:v>5152</c:v>
                </c:pt>
                <c:pt idx="107">
                  <c:v>5162</c:v>
                </c:pt>
                <c:pt idx="108">
                  <c:v>5172</c:v>
                </c:pt>
                <c:pt idx="109">
                  <c:v>5208</c:v>
                </c:pt>
                <c:pt idx="110">
                  <c:v>5218</c:v>
                </c:pt>
                <c:pt idx="111">
                  <c:v>5241</c:v>
                </c:pt>
                <c:pt idx="112">
                  <c:v>5265</c:v>
                </c:pt>
                <c:pt idx="113">
                  <c:v>5286</c:v>
                </c:pt>
                <c:pt idx="114">
                  <c:v>5292</c:v>
                </c:pt>
                <c:pt idx="115">
                  <c:v>5305</c:v>
                </c:pt>
                <c:pt idx="116">
                  <c:v>5338</c:v>
                </c:pt>
                <c:pt idx="117">
                  <c:v>5368</c:v>
                </c:pt>
                <c:pt idx="118">
                  <c:v>5391</c:v>
                </c:pt>
                <c:pt idx="119">
                  <c:v>5410</c:v>
                </c:pt>
                <c:pt idx="120">
                  <c:v>5420</c:v>
                </c:pt>
                <c:pt idx="121">
                  <c:v>5423</c:v>
                </c:pt>
                <c:pt idx="122">
                  <c:v>5443</c:v>
                </c:pt>
                <c:pt idx="123">
                  <c:v>5468</c:v>
                </c:pt>
                <c:pt idx="124">
                  <c:v>5492</c:v>
                </c:pt>
                <c:pt idx="125">
                  <c:v>5516</c:v>
                </c:pt>
                <c:pt idx="126">
                  <c:v>5527</c:v>
                </c:pt>
                <c:pt idx="127">
                  <c:v>5546</c:v>
                </c:pt>
                <c:pt idx="128">
                  <c:v>5560</c:v>
                </c:pt>
                <c:pt idx="129">
                  <c:v>5566</c:v>
                </c:pt>
                <c:pt idx="130">
                  <c:v>5592</c:v>
                </c:pt>
                <c:pt idx="131">
                  <c:v>5614</c:v>
                </c:pt>
                <c:pt idx="132">
                  <c:v>5633</c:v>
                </c:pt>
                <c:pt idx="133">
                  <c:v>5650</c:v>
                </c:pt>
                <c:pt idx="134">
                  <c:v>5660</c:v>
                </c:pt>
                <c:pt idx="135">
                  <c:v>5663</c:v>
                </c:pt>
                <c:pt idx="136">
                  <c:v>5667</c:v>
                </c:pt>
                <c:pt idx="137">
                  <c:v>5689</c:v>
                </c:pt>
                <c:pt idx="138">
                  <c:v>5699</c:v>
                </c:pt>
                <c:pt idx="139">
                  <c:v>5709</c:v>
                </c:pt>
                <c:pt idx="140">
                  <c:v>5720</c:v>
                </c:pt>
                <c:pt idx="141">
                  <c:v>5737</c:v>
                </c:pt>
                <c:pt idx="142">
                  <c:v>5739</c:v>
                </c:pt>
                <c:pt idx="143">
                  <c:v>5747</c:v>
                </c:pt>
                <c:pt idx="144">
                  <c:v>5758</c:v>
                </c:pt>
                <c:pt idx="145">
                  <c:v>5778</c:v>
                </c:pt>
                <c:pt idx="146">
                  <c:v>5798</c:v>
                </c:pt>
                <c:pt idx="147">
                  <c:v>5807</c:v>
                </c:pt>
                <c:pt idx="148">
                  <c:v>5814</c:v>
                </c:pt>
                <c:pt idx="149">
                  <c:v>5819</c:v>
                </c:pt>
                <c:pt idx="150">
                  <c:v>5827</c:v>
                </c:pt>
                <c:pt idx="151">
                  <c:v>5839</c:v>
                </c:pt>
                <c:pt idx="152">
                  <c:v>5855</c:v>
                </c:pt>
                <c:pt idx="153">
                  <c:v>5858</c:v>
                </c:pt>
                <c:pt idx="154">
                  <c:v>5863</c:v>
                </c:pt>
                <c:pt idx="155">
                  <c:v>5871</c:v>
                </c:pt>
                <c:pt idx="156">
                  <c:v>5873</c:v>
                </c:pt>
                <c:pt idx="157">
                  <c:v>5876</c:v>
                </c:pt>
                <c:pt idx="158">
                  <c:v>5888</c:v>
                </c:pt>
                <c:pt idx="159">
                  <c:v>5890</c:v>
                </c:pt>
                <c:pt idx="160">
                  <c:v>5893</c:v>
                </c:pt>
                <c:pt idx="161">
                  <c:v>5897</c:v>
                </c:pt>
                <c:pt idx="162">
                  <c:v>5900</c:v>
                </c:pt>
                <c:pt idx="163">
                  <c:v>5905</c:v>
                </c:pt>
                <c:pt idx="164">
                  <c:v>5912</c:v>
                </c:pt>
                <c:pt idx="165">
                  <c:v>5920</c:v>
                </c:pt>
                <c:pt idx="166">
                  <c:v>5928</c:v>
                </c:pt>
                <c:pt idx="167">
                  <c:v>5928</c:v>
                </c:pt>
                <c:pt idx="168">
                  <c:v>5931</c:v>
                </c:pt>
                <c:pt idx="169">
                  <c:v>5936</c:v>
                </c:pt>
                <c:pt idx="170">
                  <c:v>5936</c:v>
                </c:pt>
                <c:pt idx="171">
                  <c:v>5938</c:v>
                </c:pt>
                <c:pt idx="172">
                  <c:v>5945</c:v>
                </c:pt>
                <c:pt idx="173">
                  <c:v>5951</c:v>
                </c:pt>
                <c:pt idx="174">
                  <c:v>5957</c:v>
                </c:pt>
                <c:pt idx="175">
                  <c:v>5963</c:v>
                </c:pt>
                <c:pt idx="176">
                  <c:v>5964</c:v>
                </c:pt>
                <c:pt idx="177">
                  <c:v>5965</c:v>
                </c:pt>
                <c:pt idx="178">
                  <c:v>5965</c:v>
                </c:pt>
                <c:pt idx="179">
                  <c:v>5967</c:v>
                </c:pt>
                <c:pt idx="180">
                  <c:v>5970</c:v>
                </c:pt>
                <c:pt idx="181">
                  <c:v>5974</c:v>
                </c:pt>
                <c:pt idx="182">
                  <c:v>5979</c:v>
                </c:pt>
                <c:pt idx="183">
                  <c:v>5979</c:v>
                </c:pt>
                <c:pt idx="184">
                  <c:v>5981</c:v>
                </c:pt>
                <c:pt idx="185">
                  <c:v>5981</c:v>
                </c:pt>
                <c:pt idx="186">
                  <c:v>5985</c:v>
                </c:pt>
                <c:pt idx="187">
                  <c:v>5987</c:v>
                </c:pt>
                <c:pt idx="188">
                  <c:v>5987</c:v>
                </c:pt>
                <c:pt idx="189">
                  <c:v>5988</c:v>
                </c:pt>
                <c:pt idx="190">
                  <c:v>5990</c:v>
                </c:pt>
                <c:pt idx="191">
                  <c:v>5992</c:v>
                </c:pt>
                <c:pt idx="192">
                  <c:v>5992</c:v>
                </c:pt>
                <c:pt idx="193">
                  <c:v>5996</c:v>
                </c:pt>
                <c:pt idx="194">
                  <c:v>6006</c:v>
                </c:pt>
                <c:pt idx="195">
                  <c:v>6006</c:v>
                </c:pt>
                <c:pt idx="196">
                  <c:v>6006</c:v>
                </c:pt>
                <c:pt idx="197">
                  <c:v>6006</c:v>
                </c:pt>
                <c:pt idx="198">
                  <c:v>6006</c:v>
                </c:pt>
                <c:pt idx="199">
                  <c:v>6007</c:v>
                </c:pt>
                <c:pt idx="200">
                  <c:v>6010</c:v>
                </c:pt>
                <c:pt idx="201">
                  <c:v>6019</c:v>
                </c:pt>
                <c:pt idx="202">
                  <c:v>6021</c:v>
                </c:pt>
                <c:pt idx="203">
                  <c:v>6023</c:v>
                </c:pt>
                <c:pt idx="204">
                  <c:v>6024</c:v>
                </c:pt>
                <c:pt idx="205">
                  <c:v>6024</c:v>
                </c:pt>
                <c:pt idx="206">
                  <c:v>6024</c:v>
                </c:pt>
                <c:pt idx="207">
                  <c:v>6030</c:v>
                </c:pt>
                <c:pt idx="208">
                  <c:v>6036</c:v>
                </c:pt>
                <c:pt idx="209">
                  <c:v>6039</c:v>
                </c:pt>
                <c:pt idx="210">
                  <c:v>6043</c:v>
                </c:pt>
                <c:pt idx="211">
                  <c:v>6047</c:v>
                </c:pt>
                <c:pt idx="212">
                  <c:v>6047</c:v>
                </c:pt>
                <c:pt idx="213">
                  <c:v>6050</c:v>
                </c:pt>
                <c:pt idx="214">
                  <c:v>6056</c:v>
                </c:pt>
                <c:pt idx="215">
                  <c:v>6062</c:v>
                </c:pt>
                <c:pt idx="216">
                  <c:v>6067</c:v>
                </c:pt>
                <c:pt idx="217">
                  <c:v>6076</c:v>
                </c:pt>
                <c:pt idx="218">
                  <c:v>6083</c:v>
                </c:pt>
                <c:pt idx="219">
                  <c:v>6086</c:v>
                </c:pt>
                <c:pt idx="220">
                  <c:v>6088</c:v>
                </c:pt>
                <c:pt idx="221">
                  <c:v>6100</c:v>
                </c:pt>
                <c:pt idx="222">
                  <c:v>6109</c:v>
                </c:pt>
                <c:pt idx="223">
                  <c:v>6121</c:v>
                </c:pt>
                <c:pt idx="224">
                  <c:v>6134</c:v>
                </c:pt>
                <c:pt idx="225">
                  <c:v>6137</c:v>
                </c:pt>
                <c:pt idx="226">
                  <c:v>6141</c:v>
                </c:pt>
                <c:pt idx="227">
                  <c:v>6148</c:v>
                </c:pt>
                <c:pt idx="228">
                  <c:v>6148</c:v>
                </c:pt>
                <c:pt idx="229">
                  <c:v>6173</c:v>
                </c:pt>
                <c:pt idx="230">
                  <c:v>6189</c:v>
                </c:pt>
                <c:pt idx="231">
                  <c:v>6201</c:v>
                </c:pt>
                <c:pt idx="232">
                  <c:v>6213</c:v>
                </c:pt>
                <c:pt idx="233">
                  <c:v>6219</c:v>
                </c:pt>
                <c:pt idx="234">
                  <c:v>6239</c:v>
                </c:pt>
                <c:pt idx="235">
                  <c:v>6250</c:v>
                </c:pt>
                <c:pt idx="236">
                  <c:v>6259</c:v>
                </c:pt>
                <c:pt idx="237">
                  <c:v>6274</c:v>
                </c:pt>
                <c:pt idx="238">
                  <c:v>6285</c:v>
                </c:pt>
                <c:pt idx="239">
                  <c:v>6304</c:v>
                </c:pt>
                <c:pt idx="240">
                  <c:v>6314</c:v>
                </c:pt>
                <c:pt idx="241">
                  <c:v>6323</c:v>
                </c:pt>
                <c:pt idx="242">
                  <c:v>6342</c:v>
                </c:pt>
                <c:pt idx="243">
                  <c:v>6369</c:v>
                </c:pt>
                <c:pt idx="244">
                  <c:v>6392</c:v>
                </c:pt>
                <c:pt idx="245">
                  <c:v>6413</c:v>
                </c:pt>
                <c:pt idx="246">
                  <c:v>6435</c:v>
                </c:pt>
                <c:pt idx="247">
                  <c:v>6445</c:v>
                </c:pt>
                <c:pt idx="248">
                  <c:v>6455</c:v>
                </c:pt>
                <c:pt idx="249">
                  <c:v>6484</c:v>
                </c:pt>
                <c:pt idx="250">
                  <c:v>6513</c:v>
                </c:pt>
                <c:pt idx="251">
                  <c:v>6525</c:v>
                </c:pt>
                <c:pt idx="252">
                  <c:v>6543</c:v>
                </c:pt>
                <c:pt idx="253">
                  <c:v>6568</c:v>
                </c:pt>
                <c:pt idx="254">
                  <c:v>6577</c:v>
                </c:pt>
                <c:pt idx="255">
                  <c:v>6585</c:v>
                </c:pt>
                <c:pt idx="256">
                  <c:v>6609</c:v>
                </c:pt>
                <c:pt idx="257">
                  <c:v>6637</c:v>
                </c:pt>
                <c:pt idx="258">
                  <c:v>6657</c:v>
                </c:pt>
                <c:pt idx="259">
                  <c:v>6673</c:v>
                </c:pt>
                <c:pt idx="260">
                  <c:v>6691</c:v>
                </c:pt>
                <c:pt idx="261">
                  <c:v>6693</c:v>
                </c:pt>
                <c:pt idx="262">
                  <c:v>6700</c:v>
                </c:pt>
                <c:pt idx="263">
                  <c:v>6723</c:v>
                </c:pt>
                <c:pt idx="264">
                  <c:v>6741</c:v>
                </c:pt>
                <c:pt idx="265">
                  <c:v>6756</c:v>
                </c:pt>
                <c:pt idx="266">
                  <c:v>6769</c:v>
                </c:pt>
                <c:pt idx="267">
                  <c:v>6782</c:v>
                </c:pt>
                <c:pt idx="268">
                  <c:v>6785</c:v>
                </c:pt>
                <c:pt idx="269">
                  <c:v>6792</c:v>
                </c:pt>
                <c:pt idx="270">
                  <c:v>6805</c:v>
                </c:pt>
                <c:pt idx="271">
                  <c:v>6812</c:v>
                </c:pt>
                <c:pt idx="272">
                  <c:v>6819</c:v>
                </c:pt>
                <c:pt idx="273">
                  <c:v>6832</c:v>
                </c:pt>
                <c:pt idx="274">
                  <c:v>6839</c:v>
                </c:pt>
                <c:pt idx="275">
                  <c:v>6846</c:v>
                </c:pt>
                <c:pt idx="276">
                  <c:v>6852</c:v>
                </c:pt>
                <c:pt idx="277">
                  <c:v>6862</c:v>
                </c:pt>
                <c:pt idx="278">
                  <c:v>6868</c:v>
                </c:pt>
                <c:pt idx="279">
                  <c:v>6877</c:v>
                </c:pt>
                <c:pt idx="280">
                  <c:v>6880</c:v>
                </c:pt>
                <c:pt idx="281">
                  <c:v>6889</c:v>
                </c:pt>
                <c:pt idx="282">
                  <c:v>6892</c:v>
                </c:pt>
                <c:pt idx="283">
                  <c:v>6897</c:v>
                </c:pt>
                <c:pt idx="284">
                  <c:v>6909</c:v>
                </c:pt>
                <c:pt idx="285">
                  <c:v>6915</c:v>
                </c:pt>
                <c:pt idx="286">
                  <c:v>6921</c:v>
                </c:pt>
                <c:pt idx="287">
                  <c:v>6933</c:v>
                </c:pt>
                <c:pt idx="288">
                  <c:v>6935</c:v>
                </c:pt>
                <c:pt idx="289">
                  <c:v>6937</c:v>
                </c:pt>
                <c:pt idx="290">
                  <c:v>6942</c:v>
                </c:pt>
                <c:pt idx="291">
                  <c:v>6955</c:v>
                </c:pt>
                <c:pt idx="292">
                  <c:v>6960</c:v>
                </c:pt>
                <c:pt idx="293">
                  <c:v>6967</c:v>
                </c:pt>
                <c:pt idx="294">
                  <c:v>6973</c:v>
                </c:pt>
                <c:pt idx="295">
                  <c:v>6979</c:v>
                </c:pt>
                <c:pt idx="296">
                  <c:v>6986</c:v>
                </c:pt>
                <c:pt idx="297">
                  <c:v>6986</c:v>
                </c:pt>
                <c:pt idx="298">
                  <c:v>6994</c:v>
                </c:pt>
                <c:pt idx="299">
                  <c:v>7000</c:v>
                </c:pt>
                <c:pt idx="300">
                  <c:v>7009</c:v>
                </c:pt>
                <c:pt idx="301">
                  <c:v>7012</c:v>
                </c:pt>
                <c:pt idx="302">
                  <c:v>7015</c:v>
                </c:pt>
                <c:pt idx="303">
                  <c:v>7017</c:v>
                </c:pt>
                <c:pt idx="304">
                  <c:v>7019</c:v>
                </c:pt>
                <c:pt idx="305">
                  <c:v>7022</c:v>
                </c:pt>
                <c:pt idx="306">
                  <c:v>7029</c:v>
                </c:pt>
                <c:pt idx="307">
                  <c:v>7033</c:v>
                </c:pt>
                <c:pt idx="308">
                  <c:v>7042</c:v>
                </c:pt>
                <c:pt idx="309">
                  <c:v>7046</c:v>
                </c:pt>
                <c:pt idx="310">
                  <c:v>7048</c:v>
                </c:pt>
                <c:pt idx="311">
                  <c:v>7049</c:v>
                </c:pt>
                <c:pt idx="312">
                  <c:v>7060</c:v>
                </c:pt>
                <c:pt idx="313">
                  <c:v>7069</c:v>
                </c:pt>
                <c:pt idx="314">
                  <c:v>7078</c:v>
                </c:pt>
                <c:pt idx="315">
                  <c:v>7085</c:v>
                </c:pt>
                <c:pt idx="316">
                  <c:v>7088</c:v>
                </c:pt>
                <c:pt idx="317">
                  <c:v>7090</c:v>
                </c:pt>
                <c:pt idx="318">
                  <c:v>7093</c:v>
                </c:pt>
                <c:pt idx="319">
                  <c:v>7109</c:v>
                </c:pt>
                <c:pt idx="320">
                  <c:v>7116</c:v>
                </c:pt>
                <c:pt idx="321">
                  <c:v>7125</c:v>
                </c:pt>
                <c:pt idx="322">
                  <c:v>7131</c:v>
                </c:pt>
                <c:pt idx="323">
                  <c:v>7137</c:v>
                </c:pt>
                <c:pt idx="324">
                  <c:v>7146</c:v>
                </c:pt>
                <c:pt idx="325">
                  <c:v>7146</c:v>
                </c:pt>
                <c:pt idx="326">
                  <c:v>7162</c:v>
                </c:pt>
                <c:pt idx="327">
                  <c:v>7168</c:v>
                </c:pt>
                <c:pt idx="328">
                  <c:v>7173</c:v>
                </c:pt>
                <c:pt idx="329">
                  <c:v>7179</c:v>
                </c:pt>
                <c:pt idx="330">
                  <c:v>7187</c:v>
                </c:pt>
                <c:pt idx="331">
                  <c:v>7191</c:v>
                </c:pt>
                <c:pt idx="332">
                  <c:v>7197</c:v>
                </c:pt>
                <c:pt idx="333">
                  <c:v>7205</c:v>
                </c:pt>
                <c:pt idx="334">
                  <c:v>7214</c:v>
                </c:pt>
                <c:pt idx="335">
                  <c:v>7218</c:v>
                </c:pt>
                <c:pt idx="336">
                  <c:v>7223</c:v>
                </c:pt>
                <c:pt idx="337">
                  <c:v>7228</c:v>
                </c:pt>
                <c:pt idx="338">
                  <c:v>7234</c:v>
                </c:pt>
                <c:pt idx="339">
                  <c:v>7240</c:v>
                </c:pt>
                <c:pt idx="340">
                  <c:v>7250</c:v>
                </c:pt>
                <c:pt idx="341">
                  <c:v>7260</c:v>
                </c:pt>
                <c:pt idx="342">
                  <c:v>7262</c:v>
                </c:pt>
                <c:pt idx="343">
                  <c:v>7268</c:v>
                </c:pt>
                <c:pt idx="344">
                  <c:v>7276</c:v>
                </c:pt>
                <c:pt idx="345">
                  <c:v>7282</c:v>
                </c:pt>
                <c:pt idx="346">
                  <c:v>7287</c:v>
                </c:pt>
                <c:pt idx="347">
                  <c:v>7295</c:v>
                </c:pt>
                <c:pt idx="348">
                  <c:v>7307</c:v>
                </c:pt>
                <c:pt idx="349">
                  <c:v>7318</c:v>
                </c:pt>
                <c:pt idx="350">
                  <c:v>7329</c:v>
                </c:pt>
                <c:pt idx="351">
                  <c:v>7339</c:v>
                </c:pt>
                <c:pt idx="352">
                  <c:v>7349</c:v>
                </c:pt>
                <c:pt idx="353">
                  <c:v>7355</c:v>
                </c:pt>
                <c:pt idx="354">
                  <c:v>7364</c:v>
                </c:pt>
                <c:pt idx="355">
                  <c:v>7381</c:v>
                </c:pt>
                <c:pt idx="356">
                  <c:v>7396</c:v>
                </c:pt>
                <c:pt idx="357">
                  <c:v>7404</c:v>
                </c:pt>
                <c:pt idx="358">
                  <c:v>7417</c:v>
                </c:pt>
                <c:pt idx="359">
                  <c:v>7427</c:v>
                </c:pt>
                <c:pt idx="360">
                  <c:v>7447</c:v>
                </c:pt>
                <c:pt idx="361">
                  <c:v>7475</c:v>
                </c:pt>
                <c:pt idx="362">
                  <c:v>7481</c:v>
                </c:pt>
                <c:pt idx="363">
                  <c:v>7498</c:v>
                </c:pt>
                <c:pt idx="364">
                  <c:v>7502</c:v>
                </c:pt>
                <c:pt idx="365">
                  <c:v>7514</c:v>
                </c:pt>
                <c:pt idx="366">
                  <c:v>7527</c:v>
                </c:pt>
                <c:pt idx="367">
                  <c:v>7543</c:v>
                </c:pt>
                <c:pt idx="368">
                  <c:v>7583</c:v>
                </c:pt>
                <c:pt idx="369">
                  <c:v>7615</c:v>
                </c:pt>
                <c:pt idx="370">
                  <c:v>7634</c:v>
                </c:pt>
                <c:pt idx="371">
                  <c:v>7643</c:v>
                </c:pt>
                <c:pt idx="372">
                  <c:v>7667</c:v>
                </c:pt>
                <c:pt idx="373">
                  <c:v>7682</c:v>
                </c:pt>
                <c:pt idx="374">
                  <c:v>7705</c:v>
                </c:pt>
                <c:pt idx="375">
                  <c:v>7740</c:v>
                </c:pt>
                <c:pt idx="376">
                  <c:v>7765</c:v>
                </c:pt>
                <c:pt idx="377">
                  <c:v>7791</c:v>
                </c:pt>
                <c:pt idx="378">
                  <c:v>7812</c:v>
                </c:pt>
                <c:pt idx="379">
                  <c:v>7878</c:v>
                </c:pt>
                <c:pt idx="380">
                  <c:v>7915</c:v>
                </c:pt>
                <c:pt idx="381">
                  <c:v>7938</c:v>
                </c:pt>
                <c:pt idx="382">
                  <c:v>8010</c:v>
                </c:pt>
                <c:pt idx="383">
                  <c:v>8053</c:v>
                </c:pt>
                <c:pt idx="384">
                  <c:v>8087</c:v>
                </c:pt>
                <c:pt idx="385">
                  <c:v>8113</c:v>
                </c:pt>
                <c:pt idx="386">
                  <c:v>8157</c:v>
                </c:pt>
                <c:pt idx="387">
                  <c:v>8181</c:v>
                </c:pt>
                <c:pt idx="388">
                  <c:v>8214</c:v>
                </c:pt>
                <c:pt idx="389">
                  <c:v>8285</c:v>
                </c:pt>
                <c:pt idx="390">
                  <c:v>8336</c:v>
                </c:pt>
                <c:pt idx="391">
                  <c:v>8377</c:v>
                </c:pt>
                <c:pt idx="392">
                  <c:v>8424</c:v>
                </c:pt>
                <c:pt idx="393">
                  <c:v>8471</c:v>
                </c:pt>
                <c:pt idx="394">
                  <c:v>8498</c:v>
                </c:pt>
                <c:pt idx="395">
                  <c:v>8527</c:v>
                </c:pt>
                <c:pt idx="396">
                  <c:v>8573</c:v>
                </c:pt>
                <c:pt idx="397">
                  <c:v>8622</c:v>
                </c:pt>
                <c:pt idx="398">
                  <c:v>8658</c:v>
                </c:pt>
                <c:pt idx="399">
                  <c:v>8702</c:v>
                </c:pt>
                <c:pt idx="400">
                  <c:v>8780</c:v>
                </c:pt>
                <c:pt idx="401">
                  <c:v>8790</c:v>
                </c:pt>
                <c:pt idx="402">
                  <c:v>8815</c:v>
                </c:pt>
                <c:pt idx="403">
                  <c:v>8866</c:v>
                </c:pt>
                <c:pt idx="404">
                  <c:v>8923</c:v>
                </c:pt>
                <c:pt idx="405">
                  <c:v>8948</c:v>
                </c:pt>
                <c:pt idx="406">
                  <c:v>8982</c:v>
                </c:pt>
                <c:pt idx="407">
                  <c:v>9024</c:v>
                </c:pt>
                <c:pt idx="408">
                  <c:v>9036</c:v>
                </c:pt>
                <c:pt idx="409">
                  <c:v>9055</c:v>
                </c:pt>
                <c:pt idx="410">
                  <c:v>9115</c:v>
                </c:pt>
                <c:pt idx="411">
                  <c:v>9149</c:v>
                </c:pt>
                <c:pt idx="412">
                  <c:v>9185</c:v>
                </c:pt>
                <c:pt idx="413">
                  <c:v>9217</c:v>
                </c:pt>
                <c:pt idx="414">
                  <c:v>9253</c:v>
                </c:pt>
                <c:pt idx="415">
                  <c:v>9263</c:v>
                </c:pt>
                <c:pt idx="416">
                  <c:v>9281</c:v>
                </c:pt>
                <c:pt idx="417">
                  <c:v>9310</c:v>
                </c:pt>
                <c:pt idx="418">
                  <c:v>9348</c:v>
                </c:pt>
                <c:pt idx="419">
                  <c:v>9379</c:v>
                </c:pt>
                <c:pt idx="420">
                  <c:v>9395</c:v>
                </c:pt>
                <c:pt idx="421">
                  <c:v>9424</c:v>
                </c:pt>
                <c:pt idx="422">
                  <c:v>9429</c:v>
                </c:pt>
                <c:pt idx="423">
                  <c:v>9465</c:v>
                </c:pt>
                <c:pt idx="424">
                  <c:v>9498</c:v>
                </c:pt>
                <c:pt idx="425">
                  <c:v>9534</c:v>
                </c:pt>
                <c:pt idx="426">
                  <c:v>9552</c:v>
                </c:pt>
                <c:pt idx="427">
                  <c:v>9580</c:v>
                </c:pt>
                <c:pt idx="428">
                  <c:v>9602</c:v>
                </c:pt>
                <c:pt idx="429">
                  <c:v>9617</c:v>
                </c:pt>
                <c:pt idx="430">
                  <c:v>9620</c:v>
                </c:pt>
                <c:pt idx="431">
                  <c:v>9655</c:v>
                </c:pt>
                <c:pt idx="432">
                  <c:v>9681</c:v>
                </c:pt>
                <c:pt idx="433">
                  <c:v>9696</c:v>
                </c:pt>
                <c:pt idx="434">
                  <c:v>9721</c:v>
                </c:pt>
                <c:pt idx="435">
                  <c:v>9728</c:v>
                </c:pt>
                <c:pt idx="436">
                  <c:v>9737</c:v>
                </c:pt>
                <c:pt idx="437">
                  <c:v>9743</c:v>
                </c:pt>
                <c:pt idx="438">
                  <c:v>9767</c:v>
                </c:pt>
                <c:pt idx="439">
                  <c:v>9796</c:v>
                </c:pt>
                <c:pt idx="440">
                  <c:v>9814</c:v>
                </c:pt>
                <c:pt idx="441">
                  <c:v>9833</c:v>
                </c:pt>
                <c:pt idx="442">
                  <c:v>9848</c:v>
                </c:pt>
                <c:pt idx="443">
                  <c:v>9860</c:v>
                </c:pt>
                <c:pt idx="444">
                  <c:v>9868</c:v>
                </c:pt>
                <c:pt idx="445">
                  <c:v>9898</c:v>
                </c:pt>
                <c:pt idx="446">
                  <c:v>9918</c:v>
                </c:pt>
                <c:pt idx="447">
                  <c:v>9936</c:v>
                </c:pt>
                <c:pt idx="448">
                  <c:v>9954</c:v>
                </c:pt>
                <c:pt idx="449">
                  <c:v>9973</c:v>
                </c:pt>
                <c:pt idx="450">
                  <c:v>9987</c:v>
                </c:pt>
                <c:pt idx="451">
                  <c:v>9995</c:v>
                </c:pt>
                <c:pt idx="452">
                  <c:v>10026</c:v>
                </c:pt>
                <c:pt idx="453">
                  <c:v>10057</c:v>
                </c:pt>
                <c:pt idx="454">
                  <c:v>10077</c:v>
                </c:pt>
                <c:pt idx="455">
                  <c:v>10104</c:v>
                </c:pt>
                <c:pt idx="456">
                  <c:v>10120</c:v>
                </c:pt>
                <c:pt idx="457">
                  <c:v>10137</c:v>
                </c:pt>
                <c:pt idx="458">
                  <c:v>10142</c:v>
                </c:pt>
                <c:pt idx="459">
                  <c:v>10185</c:v>
                </c:pt>
                <c:pt idx="460">
                  <c:v>10208</c:v>
                </c:pt>
                <c:pt idx="461">
                  <c:v>10223</c:v>
                </c:pt>
                <c:pt idx="462">
                  <c:v>10242</c:v>
                </c:pt>
                <c:pt idx="463">
                  <c:v>10250</c:v>
                </c:pt>
                <c:pt idx="464">
                  <c:v>10258</c:v>
                </c:pt>
                <c:pt idx="465">
                  <c:v>10263</c:v>
                </c:pt>
                <c:pt idx="466">
                  <c:v>10282</c:v>
                </c:pt>
                <c:pt idx="467">
                  <c:v>10309</c:v>
                </c:pt>
                <c:pt idx="468">
                  <c:v>10328</c:v>
                </c:pt>
                <c:pt idx="469">
                  <c:v>10344</c:v>
                </c:pt>
                <c:pt idx="470">
                  <c:v>10353</c:v>
                </c:pt>
                <c:pt idx="471">
                  <c:v>10364</c:v>
                </c:pt>
                <c:pt idx="472">
                  <c:v>10367</c:v>
                </c:pt>
                <c:pt idx="473">
                  <c:v>10377</c:v>
                </c:pt>
                <c:pt idx="474">
                  <c:v>10406</c:v>
                </c:pt>
                <c:pt idx="475">
                  <c:v>10438</c:v>
                </c:pt>
                <c:pt idx="476">
                  <c:v>10465</c:v>
                </c:pt>
                <c:pt idx="477">
                  <c:v>10479</c:v>
                </c:pt>
                <c:pt idx="478">
                  <c:v>10486</c:v>
                </c:pt>
                <c:pt idx="479">
                  <c:v>10493</c:v>
                </c:pt>
                <c:pt idx="480">
                  <c:v>10504</c:v>
                </c:pt>
                <c:pt idx="481">
                  <c:v>10529</c:v>
                </c:pt>
                <c:pt idx="482">
                  <c:v>10549</c:v>
                </c:pt>
                <c:pt idx="483">
                  <c:v>10568</c:v>
                </c:pt>
                <c:pt idx="484">
                  <c:v>10587</c:v>
                </c:pt>
                <c:pt idx="485">
                  <c:v>10599</c:v>
                </c:pt>
                <c:pt idx="486">
                  <c:v>10605</c:v>
                </c:pt>
                <c:pt idx="487">
                  <c:v>10626</c:v>
                </c:pt>
                <c:pt idx="488">
                  <c:v>10646</c:v>
                </c:pt>
                <c:pt idx="489">
                  <c:v>10663</c:v>
                </c:pt>
                <c:pt idx="490">
                  <c:v>10674</c:v>
                </c:pt>
                <c:pt idx="491">
                  <c:v>10688</c:v>
                </c:pt>
                <c:pt idx="492">
                  <c:v>10697</c:v>
                </c:pt>
                <c:pt idx="493">
                  <c:v>10705</c:v>
                </c:pt>
                <c:pt idx="494">
                  <c:v>10722</c:v>
                </c:pt>
                <c:pt idx="495">
                  <c:v>10727</c:v>
                </c:pt>
                <c:pt idx="496">
                  <c:v>10737</c:v>
                </c:pt>
                <c:pt idx="497">
                  <c:v>10749</c:v>
                </c:pt>
                <c:pt idx="498">
                  <c:v>10763</c:v>
                </c:pt>
                <c:pt idx="499">
                  <c:v>10766</c:v>
                </c:pt>
                <c:pt idx="500">
                  <c:v>10768</c:v>
                </c:pt>
                <c:pt idx="501">
                  <c:v>10792</c:v>
                </c:pt>
                <c:pt idx="502">
                  <c:v>10824</c:v>
                </c:pt>
                <c:pt idx="503">
                  <c:v>10833</c:v>
                </c:pt>
                <c:pt idx="504">
                  <c:v>10837</c:v>
                </c:pt>
                <c:pt idx="505">
                  <c:v>10849</c:v>
                </c:pt>
                <c:pt idx="506">
                  <c:v>10857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F1-4143-A5E5-D47038288208}"/>
            </c:ext>
          </c:extLst>
        </c:ser>
        <c:ser>
          <c:idx val="1"/>
          <c:order val="1"/>
          <c:tx>
            <c:strRef>
              <c:f>'Sicilia foglio di lavoro'!$J$1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'Sicilia foglio di lavoro'!$A$2:$A$816</c:f>
              <c:numCache>
                <c:formatCode>d/m;@</c:formatCode>
                <c:ptCount val="509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  <c:pt idx="486">
                  <c:v>44683</c:v>
                </c:pt>
                <c:pt idx="487">
                  <c:v>44684</c:v>
                </c:pt>
                <c:pt idx="488">
                  <c:v>44685</c:v>
                </c:pt>
                <c:pt idx="489">
                  <c:v>44686</c:v>
                </c:pt>
                <c:pt idx="490">
                  <c:v>44687</c:v>
                </c:pt>
                <c:pt idx="491">
                  <c:v>44688</c:v>
                </c:pt>
                <c:pt idx="492">
                  <c:v>44689</c:v>
                </c:pt>
                <c:pt idx="493">
                  <c:v>44690</c:v>
                </c:pt>
                <c:pt idx="494">
                  <c:v>44691</c:v>
                </c:pt>
                <c:pt idx="495">
                  <c:v>44692</c:v>
                </c:pt>
                <c:pt idx="496">
                  <c:v>44693</c:v>
                </c:pt>
                <c:pt idx="497">
                  <c:v>44694</c:v>
                </c:pt>
                <c:pt idx="498">
                  <c:v>44695</c:v>
                </c:pt>
                <c:pt idx="499">
                  <c:v>44696</c:v>
                </c:pt>
                <c:pt idx="500">
                  <c:v>44697</c:v>
                </c:pt>
                <c:pt idx="501">
                  <c:v>44698</c:v>
                </c:pt>
                <c:pt idx="502">
                  <c:v>44699</c:v>
                </c:pt>
                <c:pt idx="503">
                  <c:v>44700</c:v>
                </c:pt>
                <c:pt idx="504">
                  <c:v>44701</c:v>
                </c:pt>
                <c:pt idx="505">
                  <c:v>44702</c:v>
                </c:pt>
                <c:pt idx="506">
                  <c:v>44703</c:v>
                </c:pt>
              </c:numCache>
            </c:numRef>
          </c:cat>
          <c:val>
            <c:numRef>
              <c:f>'Sicilia foglio di lavoro'!$J$2:$J$816</c:f>
              <c:numCache>
                <c:formatCode>General</c:formatCode>
                <c:ptCount val="509"/>
                <c:pt idx="0">
                  <c:v>176</c:v>
                </c:pt>
                <c:pt idx="1">
                  <c:v>186</c:v>
                </c:pt>
                <c:pt idx="2">
                  <c:v>184</c:v>
                </c:pt>
                <c:pt idx="3">
                  <c:v>186</c:v>
                </c:pt>
                <c:pt idx="4">
                  <c:v>190</c:v>
                </c:pt>
                <c:pt idx="5">
                  <c:v>194</c:v>
                </c:pt>
                <c:pt idx="6">
                  <c:v>196</c:v>
                </c:pt>
                <c:pt idx="7">
                  <c:v>200</c:v>
                </c:pt>
                <c:pt idx="8">
                  <c:v>205</c:v>
                </c:pt>
                <c:pt idx="9">
                  <c:v>208</c:v>
                </c:pt>
                <c:pt idx="10">
                  <c:v>208</c:v>
                </c:pt>
                <c:pt idx="11">
                  <c:v>209</c:v>
                </c:pt>
                <c:pt idx="12">
                  <c:v>208</c:v>
                </c:pt>
                <c:pt idx="13">
                  <c:v>205</c:v>
                </c:pt>
                <c:pt idx="14">
                  <c:v>210</c:v>
                </c:pt>
                <c:pt idx="15">
                  <c:v>212</c:v>
                </c:pt>
                <c:pt idx="16">
                  <c:v>208</c:v>
                </c:pt>
                <c:pt idx="17">
                  <c:v>205</c:v>
                </c:pt>
                <c:pt idx="18">
                  <c:v>211</c:v>
                </c:pt>
                <c:pt idx="19">
                  <c:v>215</c:v>
                </c:pt>
                <c:pt idx="20">
                  <c:v>221</c:v>
                </c:pt>
                <c:pt idx="21">
                  <c:v>222</c:v>
                </c:pt>
                <c:pt idx="22">
                  <c:v>223</c:v>
                </c:pt>
                <c:pt idx="23">
                  <c:v>227</c:v>
                </c:pt>
                <c:pt idx="24">
                  <c:v>227</c:v>
                </c:pt>
                <c:pt idx="25">
                  <c:v>229</c:v>
                </c:pt>
                <c:pt idx="26">
                  <c:v>232</c:v>
                </c:pt>
                <c:pt idx="27">
                  <c:v>215</c:v>
                </c:pt>
                <c:pt idx="28">
                  <c:v>211</c:v>
                </c:pt>
                <c:pt idx="29">
                  <c:v>208</c:v>
                </c:pt>
                <c:pt idx="30">
                  <c:v>204</c:v>
                </c:pt>
                <c:pt idx="31">
                  <c:v>204</c:v>
                </c:pt>
                <c:pt idx="32">
                  <c:v>202</c:v>
                </c:pt>
                <c:pt idx="33">
                  <c:v>193</c:v>
                </c:pt>
                <c:pt idx="34">
                  <c:v>187</c:v>
                </c:pt>
                <c:pt idx="35">
                  <c:v>182</c:v>
                </c:pt>
                <c:pt idx="36">
                  <c:v>177</c:v>
                </c:pt>
                <c:pt idx="37">
                  <c:v>178</c:v>
                </c:pt>
                <c:pt idx="38">
                  <c:v>181</c:v>
                </c:pt>
                <c:pt idx="39">
                  <c:v>176</c:v>
                </c:pt>
                <c:pt idx="40">
                  <c:v>170</c:v>
                </c:pt>
                <c:pt idx="41">
                  <c:v>165</c:v>
                </c:pt>
                <c:pt idx="42">
                  <c:v>169</c:v>
                </c:pt>
                <c:pt idx="43">
                  <c:v>168</c:v>
                </c:pt>
                <c:pt idx="44">
                  <c:v>165</c:v>
                </c:pt>
                <c:pt idx="45">
                  <c:v>165</c:v>
                </c:pt>
                <c:pt idx="46">
                  <c:v>158</c:v>
                </c:pt>
                <c:pt idx="47">
                  <c:v>154</c:v>
                </c:pt>
                <c:pt idx="48">
                  <c:v>145</c:v>
                </c:pt>
                <c:pt idx="49">
                  <c:v>150</c:v>
                </c:pt>
                <c:pt idx="50">
                  <c:v>145</c:v>
                </c:pt>
                <c:pt idx="51">
                  <c:v>143</c:v>
                </c:pt>
                <c:pt idx="52">
                  <c:v>142</c:v>
                </c:pt>
                <c:pt idx="53">
                  <c:v>135</c:v>
                </c:pt>
                <c:pt idx="54">
                  <c:v>130</c:v>
                </c:pt>
                <c:pt idx="55">
                  <c:v>131</c:v>
                </c:pt>
                <c:pt idx="56">
                  <c:v>132</c:v>
                </c:pt>
                <c:pt idx="57">
                  <c:v>134</c:v>
                </c:pt>
                <c:pt idx="58">
                  <c:v>133</c:v>
                </c:pt>
                <c:pt idx="59">
                  <c:v>132</c:v>
                </c:pt>
                <c:pt idx="60">
                  <c:v>123</c:v>
                </c:pt>
                <c:pt idx="61">
                  <c:v>117</c:v>
                </c:pt>
                <c:pt idx="62">
                  <c:v>118</c:v>
                </c:pt>
                <c:pt idx="63">
                  <c:v>120</c:v>
                </c:pt>
                <c:pt idx="64">
                  <c:v>121</c:v>
                </c:pt>
                <c:pt idx="65">
                  <c:v>123</c:v>
                </c:pt>
                <c:pt idx="66">
                  <c:v>120</c:v>
                </c:pt>
                <c:pt idx="67">
                  <c:v>112</c:v>
                </c:pt>
                <c:pt idx="68">
                  <c:v>108</c:v>
                </c:pt>
                <c:pt idx="69">
                  <c:v>100</c:v>
                </c:pt>
                <c:pt idx="70">
                  <c:v>101</c:v>
                </c:pt>
                <c:pt idx="71">
                  <c:v>99</c:v>
                </c:pt>
                <c:pt idx="72">
                  <c:v>100</c:v>
                </c:pt>
                <c:pt idx="73">
                  <c:v>107</c:v>
                </c:pt>
                <c:pt idx="74">
                  <c:v>113</c:v>
                </c:pt>
                <c:pt idx="75">
                  <c:v>116</c:v>
                </c:pt>
                <c:pt idx="76">
                  <c:v>117</c:v>
                </c:pt>
                <c:pt idx="77">
                  <c:v>121</c:v>
                </c:pt>
                <c:pt idx="78">
                  <c:v>122</c:v>
                </c:pt>
                <c:pt idx="79">
                  <c:v>125</c:v>
                </c:pt>
                <c:pt idx="80">
                  <c:v>123</c:v>
                </c:pt>
                <c:pt idx="81">
                  <c:v>121</c:v>
                </c:pt>
                <c:pt idx="82">
                  <c:v>119</c:v>
                </c:pt>
                <c:pt idx="83">
                  <c:v>118</c:v>
                </c:pt>
                <c:pt idx="84">
                  <c:v>121</c:v>
                </c:pt>
                <c:pt idx="85">
                  <c:v>127</c:v>
                </c:pt>
                <c:pt idx="86">
                  <c:v>129</c:v>
                </c:pt>
                <c:pt idx="87">
                  <c:v>133</c:v>
                </c:pt>
                <c:pt idx="88">
                  <c:v>133</c:v>
                </c:pt>
                <c:pt idx="89">
                  <c:v>140</c:v>
                </c:pt>
                <c:pt idx="90">
                  <c:v>143</c:v>
                </c:pt>
                <c:pt idx="91">
                  <c:v>150</c:v>
                </c:pt>
                <c:pt idx="92">
                  <c:v>152</c:v>
                </c:pt>
                <c:pt idx="93">
                  <c:v>153</c:v>
                </c:pt>
                <c:pt idx="94">
                  <c:v>158</c:v>
                </c:pt>
                <c:pt idx="95">
                  <c:v>160</c:v>
                </c:pt>
                <c:pt idx="96">
                  <c:v>157</c:v>
                </c:pt>
                <c:pt idx="97">
                  <c:v>164</c:v>
                </c:pt>
                <c:pt idx="98">
                  <c:v>168</c:v>
                </c:pt>
                <c:pt idx="99">
                  <c:v>164</c:v>
                </c:pt>
                <c:pt idx="100">
                  <c:v>171</c:v>
                </c:pt>
                <c:pt idx="101">
                  <c:v>174</c:v>
                </c:pt>
                <c:pt idx="102">
                  <c:v>176</c:v>
                </c:pt>
                <c:pt idx="103">
                  <c:v>185</c:v>
                </c:pt>
                <c:pt idx="104">
                  <c:v>184</c:v>
                </c:pt>
                <c:pt idx="105">
                  <c:v>189</c:v>
                </c:pt>
                <c:pt idx="106">
                  <c:v>189</c:v>
                </c:pt>
                <c:pt idx="107">
                  <c:v>187</c:v>
                </c:pt>
                <c:pt idx="108">
                  <c:v>176</c:v>
                </c:pt>
                <c:pt idx="109">
                  <c:v>180</c:v>
                </c:pt>
                <c:pt idx="110">
                  <c:v>182</c:v>
                </c:pt>
                <c:pt idx="111">
                  <c:v>178</c:v>
                </c:pt>
                <c:pt idx="112">
                  <c:v>177</c:v>
                </c:pt>
                <c:pt idx="113">
                  <c:v>179</c:v>
                </c:pt>
                <c:pt idx="114">
                  <c:v>171</c:v>
                </c:pt>
                <c:pt idx="115">
                  <c:v>174</c:v>
                </c:pt>
                <c:pt idx="116">
                  <c:v>168</c:v>
                </c:pt>
                <c:pt idx="117">
                  <c:v>172</c:v>
                </c:pt>
                <c:pt idx="118">
                  <c:v>168</c:v>
                </c:pt>
                <c:pt idx="119">
                  <c:v>165</c:v>
                </c:pt>
                <c:pt idx="120">
                  <c:v>167</c:v>
                </c:pt>
                <c:pt idx="121">
                  <c:v>163</c:v>
                </c:pt>
                <c:pt idx="122">
                  <c:v>160</c:v>
                </c:pt>
                <c:pt idx="123">
                  <c:v>160</c:v>
                </c:pt>
                <c:pt idx="124">
                  <c:v>152</c:v>
                </c:pt>
                <c:pt idx="125">
                  <c:v>149</c:v>
                </c:pt>
                <c:pt idx="126">
                  <c:v>142</c:v>
                </c:pt>
                <c:pt idx="127">
                  <c:v>140</c:v>
                </c:pt>
                <c:pt idx="128">
                  <c:v>136</c:v>
                </c:pt>
                <c:pt idx="129">
                  <c:v>131</c:v>
                </c:pt>
                <c:pt idx="130">
                  <c:v>133</c:v>
                </c:pt>
                <c:pt idx="131">
                  <c:v>125</c:v>
                </c:pt>
                <c:pt idx="132">
                  <c:v>124</c:v>
                </c:pt>
                <c:pt idx="133">
                  <c:v>120</c:v>
                </c:pt>
                <c:pt idx="134">
                  <c:v>114</c:v>
                </c:pt>
                <c:pt idx="135">
                  <c:v>118</c:v>
                </c:pt>
                <c:pt idx="136">
                  <c:v>112</c:v>
                </c:pt>
                <c:pt idx="137">
                  <c:v>108</c:v>
                </c:pt>
                <c:pt idx="138">
                  <c:v>107</c:v>
                </c:pt>
                <c:pt idx="139">
                  <c:v>104</c:v>
                </c:pt>
                <c:pt idx="140">
                  <c:v>99</c:v>
                </c:pt>
                <c:pt idx="141">
                  <c:v>104</c:v>
                </c:pt>
                <c:pt idx="142">
                  <c:v>102</c:v>
                </c:pt>
                <c:pt idx="143">
                  <c:v>98</c:v>
                </c:pt>
                <c:pt idx="144">
                  <c:v>93</c:v>
                </c:pt>
                <c:pt idx="145">
                  <c:v>86</c:v>
                </c:pt>
                <c:pt idx="146">
                  <c:v>81</c:v>
                </c:pt>
                <c:pt idx="147">
                  <c:v>73</c:v>
                </c:pt>
                <c:pt idx="148">
                  <c:v>72</c:v>
                </c:pt>
                <c:pt idx="149">
                  <c:v>65</c:v>
                </c:pt>
                <c:pt idx="150">
                  <c:v>59</c:v>
                </c:pt>
                <c:pt idx="151">
                  <c:v>56</c:v>
                </c:pt>
                <c:pt idx="152">
                  <c:v>47</c:v>
                </c:pt>
                <c:pt idx="153">
                  <c:v>46</c:v>
                </c:pt>
                <c:pt idx="154">
                  <c:v>45</c:v>
                </c:pt>
                <c:pt idx="155">
                  <c:v>45</c:v>
                </c:pt>
                <c:pt idx="156">
                  <c:v>44</c:v>
                </c:pt>
                <c:pt idx="157">
                  <c:v>43</c:v>
                </c:pt>
                <c:pt idx="158">
                  <c:v>42</c:v>
                </c:pt>
                <c:pt idx="159">
                  <c:v>39</c:v>
                </c:pt>
                <c:pt idx="160">
                  <c:v>38</c:v>
                </c:pt>
                <c:pt idx="161">
                  <c:v>38</c:v>
                </c:pt>
                <c:pt idx="162">
                  <c:v>43</c:v>
                </c:pt>
                <c:pt idx="163">
                  <c:v>47</c:v>
                </c:pt>
                <c:pt idx="164">
                  <c:v>39</c:v>
                </c:pt>
                <c:pt idx="165">
                  <c:v>34</c:v>
                </c:pt>
                <c:pt idx="166">
                  <c:v>36</c:v>
                </c:pt>
                <c:pt idx="167">
                  <c:v>35</c:v>
                </c:pt>
                <c:pt idx="168">
                  <c:v>30</c:v>
                </c:pt>
                <c:pt idx="169">
                  <c:v>28</c:v>
                </c:pt>
                <c:pt idx="170">
                  <c:v>26</c:v>
                </c:pt>
                <c:pt idx="171">
                  <c:v>25</c:v>
                </c:pt>
                <c:pt idx="172">
                  <c:v>25</c:v>
                </c:pt>
                <c:pt idx="173">
                  <c:v>25</c:v>
                </c:pt>
                <c:pt idx="174">
                  <c:v>27</c:v>
                </c:pt>
                <c:pt idx="175">
                  <c:v>23</c:v>
                </c:pt>
                <c:pt idx="176">
                  <c:v>20</c:v>
                </c:pt>
                <c:pt idx="177">
                  <c:v>23</c:v>
                </c:pt>
                <c:pt idx="178">
                  <c:v>24</c:v>
                </c:pt>
                <c:pt idx="179">
                  <c:v>24</c:v>
                </c:pt>
                <c:pt idx="180">
                  <c:v>20</c:v>
                </c:pt>
                <c:pt idx="181">
                  <c:v>18</c:v>
                </c:pt>
                <c:pt idx="182">
                  <c:v>19</c:v>
                </c:pt>
                <c:pt idx="183">
                  <c:v>17</c:v>
                </c:pt>
                <c:pt idx="184">
                  <c:v>15</c:v>
                </c:pt>
                <c:pt idx="185">
                  <c:v>17</c:v>
                </c:pt>
                <c:pt idx="186">
                  <c:v>18</c:v>
                </c:pt>
                <c:pt idx="187">
                  <c:v>19</c:v>
                </c:pt>
                <c:pt idx="188">
                  <c:v>20</c:v>
                </c:pt>
                <c:pt idx="189">
                  <c:v>20</c:v>
                </c:pt>
                <c:pt idx="190">
                  <c:v>18</c:v>
                </c:pt>
                <c:pt idx="191">
                  <c:v>17</c:v>
                </c:pt>
                <c:pt idx="192">
                  <c:v>18</c:v>
                </c:pt>
                <c:pt idx="193">
                  <c:v>20</c:v>
                </c:pt>
                <c:pt idx="194">
                  <c:v>20</c:v>
                </c:pt>
                <c:pt idx="195">
                  <c:v>21</c:v>
                </c:pt>
                <c:pt idx="196">
                  <c:v>23</c:v>
                </c:pt>
                <c:pt idx="197">
                  <c:v>23</c:v>
                </c:pt>
                <c:pt idx="198">
                  <c:v>21</c:v>
                </c:pt>
                <c:pt idx="199">
                  <c:v>22</c:v>
                </c:pt>
                <c:pt idx="200">
                  <c:v>21</c:v>
                </c:pt>
                <c:pt idx="201">
                  <c:v>20</c:v>
                </c:pt>
                <c:pt idx="202">
                  <c:v>22</c:v>
                </c:pt>
                <c:pt idx="203">
                  <c:v>21</c:v>
                </c:pt>
                <c:pt idx="204">
                  <c:v>27</c:v>
                </c:pt>
                <c:pt idx="205">
                  <c:v>29</c:v>
                </c:pt>
                <c:pt idx="206">
                  <c:v>28</c:v>
                </c:pt>
                <c:pt idx="207">
                  <c:v>30</c:v>
                </c:pt>
                <c:pt idx="208">
                  <c:v>26</c:v>
                </c:pt>
                <c:pt idx="209">
                  <c:v>29</c:v>
                </c:pt>
                <c:pt idx="210">
                  <c:v>30</c:v>
                </c:pt>
                <c:pt idx="211">
                  <c:v>31</c:v>
                </c:pt>
                <c:pt idx="212">
                  <c:v>33</c:v>
                </c:pt>
                <c:pt idx="213">
                  <c:v>34</c:v>
                </c:pt>
                <c:pt idx="214">
                  <c:v>32</c:v>
                </c:pt>
                <c:pt idx="215">
                  <c:v>36</c:v>
                </c:pt>
                <c:pt idx="216">
                  <c:v>40</c:v>
                </c:pt>
                <c:pt idx="217">
                  <c:v>42</c:v>
                </c:pt>
                <c:pt idx="218">
                  <c:v>47</c:v>
                </c:pt>
                <c:pt idx="219">
                  <c:v>54</c:v>
                </c:pt>
                <c:pt idx="220">
                  <c:v>52</c:v>
                </c:pt>
                <c:pt idx="221">
                  <c:v>50</c:v>
                </c:pt>
                <c:pt idx="222">
                  <c:v>59</c:v>
                </c:pt>
                <c:pt idx="223">
                  <c:v>59</c:v>
                </c:pt>
                <c:pt idx="224">
                  <c:v>65</c:v>
                </c:pt>
                <c:pt idx="225">
                  <c:v>65</c:v>
                </c:pt>
                <c:pt idx="226">
                  <c:v>68</c:v>
                </c:pt>
                <c:pt idx="227">
                  <c:v>71</c:v>
                </c:pt>
                <c:pt idx="228">
                  <c:v>77</c:v>
                </c:pt>
                <c:pt idx="229">
                  <c:v>80</c:v>
                </c:pt>
                <c:pt idx="230">
                  <c:v>83</c:v>
                </c:pt>
                <c:pt idx="231">
                  <c:v>83</c:v>
                </c:pt>
                <c:pt idx="232">
                  <c:v>84</c:v>
                </c:pt>
                <c:pt idx="233">
                  <c:v>84</c:v>
                </c:pt>
                <c:pt idx="234">
                  <c:v>88</c:v>
                </c:pt>
                <c:pt idx="235">
                  <c:v>102</c:v>
                </c:pt>
                <c:pt idx="236">
                  <c:v>102</c:v>
                </c:pt>
                <c:pt idx="237">
                  <c:v>103</c:v>
                </c:pt>
                <c:pt idx="238">
                  <c:v>103</c:v>
                </c:pt>
                <c:pt idx="239">
                  <c:v>104</c:v>
                </c:pt>
                <c:pt idx="240">
                  <c:v>108</c:v>
                </c:pt>
                <c:pt idx="241">
                  <c:v>116</c:v>
                </c:pt>
                <c:pt idx="242">
                  <c:v>117</c:v>
                </c:pt>
                <c:pt idx="243">
                  <c:v>114</c:v>
                </c:pt>
                <c:pt idx="244">
                  <c:v>118</c:v>
                </c:pt>
                <c:pt idx="245">
                  <c:v>115</c:v>
                </c:pt>
                <c:pt idx="246">
                  <c:v>117</c:v>
                </c:pt>
                <c:pt idx="247">
                  <c:v>120</c:v>
                </c:pt>
                <c:pt idx="248">
                  <c:v>120</c:v>
                </c:pt>
                <c:pt idx="249">
                  <c:v>116</c:v>
                </c:pt>
                <c:pt idx="250">
                  <c:v>116</c:v>
                </c:pt>
                <c:pt idx="251">
                  <c:v>117</c:v>
                </c:pt>
                <c:pt idx="252">
                  <c:v>108</c:v>
                </c:pt>
                <c:pt idx="253">
                  <c:v>106</c:v>
                </c:pt>
                <c:pt idx="254">
                  <c:v>106</c:v>
                </c:pt>
                <c:pt idx="255">
                  <c:v>103</c:v>
                </c:pt>
                <c:pt idx="256">
                  <c:v>99</c:v>
                </c:pt>
                <c:pt idx="257">
                  <c:v>98</c:v>
                </c:pt>
                <c:pt idx="258">
                  <c:v>99</c:v>
                </c:pt>
                <c:pt idx="259">
                  <c:v>99</c:v>
                </c:pt>
                <c:pt idx="260">
                  <c:v>100</c:v>
                </c:pt>
                <c:pt idx="261">
                  <c:v>101</c:v>
                </c:pt>
                <c:pt idx="262">
                  <c:v>96</c:v>
                </c:pt>
                <c:pt idx="263">
                  <c:v>90</c:v>
                </c:pt>
                <c:pt idx="264">
                  <c:v>92</c:v>
                </c:pt>
                <c:pt idx="265">
                  <c:v>82</c:v>
                </c:pt>
                <c:pt idx="266">
                  <c:v>80</c:v>
                </c:pt>
                <c:pt idx="267">
                  <c:v>77</c:v>
                </c:pt>
                <c:pt idx="268">
                  <c:v>73</c:v>
                </c:pt>
                <c:pt idx="269">
                  <c:v>72</c:v>
                </c:pt>
                <c:pt idx="270">
                  <c:v>70</c:v>
                </c:pt>
                <c:pt idx="271">
                  <c:v>65</c:v>
                </c:pt>
                <c:pt idx="272">
                  <c:v>63</c:v>
                </c:pt>
                <c:pt idx="273">
                  <c:v>61</c:v>
                </c:pt>
                <c:pt idx="274">
                  <c:v>55</c:v>
                </c:pt>
                <c:pt idx="275">
                  <c:v>50</c:v>
                </c:pt>
                <c:pt idx="276">
                  <c:v>50</c:v>
                </c:pt>
                <c:pt idx="277">
                  <c:v>49</c:v>
                </c:pt>
                <c:pt idx="278">
                  <c:v>49</c:v>
                </c:pt>
                <c:pt idx="279">
                  <c:v>45</c:v>
                </c:pt>
                <c:pt idx="280">
                  <c:v>40</c:v>
                </c:pt>
                <c:pt idx="281">
                  <c:v>42</c:v>
                </c:pt>
                <c:pt idx="282">
                  <c:v>43</c:v>
                </c:pt>
                <c:pt idx="283">
                  <c:v>42</c:v>
                </c:pt>
                <c:pt idx="284">
                  <c:v>39</c:v>
                </c:pt>
                <c:pt idx="285">
                  <c:v>41</c:v>
                </c:pt>
                <c:pt idx="286">
                  <c:v>41</c:v>
                </c:pt>
                <c:pt idx="287">
                  <c:v>43</c:v>
                </c:pt>
                <c:pt idx="288">
                  <c:v>43</c:v>
                </c:pt>
                <c:pt idx="289">
                  <c:v>42</c:v>
                </c:pt>
                <c:pt idx="290">
                  <c:v>43</c:v>
                </c:pt>
                <c:pt idx="291">
                  <c:v>48</c:v>
                </c:pt>
                <c:pt idx="292">
                  <c:v>49</c:v>
                </c:pt>
                <c:pt idx="293">
                  <c:v>48</c:v>
                </c:pt>
                <c:pt idx="294">
                  <c:v>44</c:v>
                </c:pt>
                <c:pt idx="295">
                  <c:v>42</c:v>
                </c:pt>
                <c:pt idx="296">
                  <c:v>42</c:v>
                </c:pt>
                <c:pt idx="297">
                  <c:v>39</c:v>
                </c:pt>
                <c:pt idx="298">
                  <c:v>38</c:v>
                </c:pt>
                <c:pt idx="299">
                  <c:v>38</c:v>
                </c:pt>
                <c:pt idx="300">
                  <c:v>38</c:v>
                </c:pt>
                <c:pt idx="301">
                  <c:v>36</c:v>
                </c:pt>
                <c:pt idx="302">
                  <c:v>33</c:v>
                </c:pt>
                <c:pt idx="303">
                  <c:v>33</c:v>
                </c:pt>
                <c:pt idx="304">
                  <c:v>36</c:v>
                </c:pt>
                <c:pt idx="305">
                  <c:v>40</c:v>
                </c:pt>
                <c:pt idx="306">
                  <c:v>40</c:v>
                </c:pt>
                <c:pt idx="307">
                  <c:v>37</c:v>
                </c:pt>
                <c:pt idx="308">
                  <c:v>39</c:v>
                </c:pt>
                <c:pt idx="309">
                  <c:v>43</c:v>
                </c:pt>
                <c:pt idx="310">
                  <c:v>42</c:v>
                </c:pt>
                <c:pt idx="311">
                  <c:v>46</c:v>
                </c:pt>
                <c:pt idx="312">
                  <c:v>48</c:v>
                </c:pt>
                <c:pt idx="313">
                  <c:v>50</c:v>
                </c:pt>
                <c:pt idx="314">
                  <c:v>47</c:v>
                </c:pt>
                <c:pt idx="315">
                  <c:v>50</c:v>
                </c:pt>
                <c:pt idx="316">
                  <c:v>50</c:v>
                </c:pt>
                <c:pt idx="317">
                  <c:v>50</c:v>
                </c:pt>
                <c:pt idx="318">
                  <c:v>46</c:v>
                </c:pt>
                <c:pt idx="319">
                  <c:v>47</c:v>
                </c:pt>
                <c:pt idx="320">
                  <c:v>43</c:v>
                </c:pt>
                <c:pt idx="321">
                  <c:v>43</c:v>
                </c:pt>
                <c:pt idx="322">
                  <c:v>38</c:v>
                </c:pt>
                <c:pt idx="323">
                  <c:v>36</c:v>
                </c:pt>
                <c:pt idx="324">
                  <c:v>40</c:v>
                </c:pt>
                <c:pt idx="325">
                  <c:v>41</c:v>
                </c:pt>
                <c:pt idx="326">
                  <c:v>42</c:v>
                </c:pt>
                <c:pt idx="327">
                  <c:v>41</c:v>
                </c:pt>
                <c:pt idx="328">
                  <c:v>41</c:v>
                </c:pt>
                <c:pt idx="329">
                  <c:v>43</c:v>
                </c:pt>
                <c:pt idx="330">
                  <c:v>45</c:v>
                </c:pt>
                <c:pt idx="331">
                  <c:v>45</c:v>
                </c:pt>
                <c:pt idx="332">
                  <c:v>44</c:v>
                </c:pt>
                <c:pt idx="333">
                  <c:v>43</c:v>
                </c:pt>
                <c:pt idx="334">
                  <c:v>43</c:v>
                </c:pt>
                <c:pt idx="335">
                  <c:v>44</c:v>
                </c:pt>
                <c:pt idx="336">
                  <c:v>45</c:v>
                </c:pt>
                <c:pt idx="337">
                  <c:v>45</c:v>
                </c:pt>
                <c:pt idx="338">
                  <c:v>43</c:v>
                </c:pt>
                <c:pt idx="339">
                  <c:v>45</c:v>
                </c:pt>
                <c:pt idx="340">
                  <c:v>46</c:v>
                </c:pt>
                <c:pt idx="341">
                  <c:v>46</c:v>
                </c:pt>
                <c:pt idx="342">
                  <c:v>48</c:v>
                </c:pt>
                <c:pt idx="343">
                  <c:v>46</c:v>
                </c:pt>
                <c:pt idx="344">
                  <c:v>44</c:v>
                </c:pt>
                <c:pt idx="345">
                  <c:v>48</c:v>
                </c:pt>
                <c:pt idx="346">
                  <c:v>52</c:v>
                </c:pt>
                <c:pt idx="347">
                  <c:v>48</c:v>
                </c:pt>
                <c:pt idx="348">
                  <c:v>48</c:v>
                </c:pt>
                <c:pt idx="349">
                  <c:v>52</c:v>
                </c:pt>
                <c:pt idx="350">
                  <c:v>48</c:v>
                </c:pt>
                <c:pt idx="351">
                  <c:v>55</c:v>
                </c:pt>
                <c:pt idx="352">
                  <c:v>61</c:v>
                </c:pt>
                <c:pt idx="353">
                  <c:v>63</c:v>
                </c:pt>
                <c:pt idx="354">
                  <c:v>67</c:v>
                </c:pt>
                <c:pt idx="355">
                  <c:v>73</c:v>
                </c:pt>
                <c:pt idx="356">
                  <c:v>76</c:v>
                </c:pt>
                <c:pt idx="357">
                  <c:v>73</c:v>
                </c:pt>
                <c:pt idx="358">
                  <c:v>76</c:v>
                </c:pt>
                <c:pt idx="359">
                  <c:v>77</c:v>
                </c:pt>
                <c:pt idx="360">
                  <c:v>81</c:v>
                </c:pt>
                <c:pt idx="361">
                  <c:v>88</c:v>
                </c:pt>
                <c:pt idx="362">
                  <c:v>89</c:v>
                </c:pt>
                <c:pt idx="363">
                  <c:v>92</c:v>
                </c:pt>
                <c:pt idx="364">
                  <c:v>98</c:v>
                </c:pt>
                <c:pt idx="365">
                  <c:v>102</c:v>
                </c:pt>
                <c:pt idx="366">
                  <c:v>107</c:v>
                </c:pt>
                <c:pt idx="367">
                  <c:v>112</c:v>
                </c:pt>
                <c:pt idx="368">
                  <c:v>114</c:v>
                </c:pt>
                <c:pt idx="369">
                  <c:v>115</c:v>
                </c:pt>
                <c:pt idx="370">
                  <c:v>119</c:v>
                </c:pt>
                <c:pt idx="371">
                  <c:v>135</c:v>
                </c:pt>
                <c:pt idx="372">
                  <c:v>137</c:v>
                </c:pt>
                <c:pt idx="373">
                  <c:v>138</c:v>
                </c:pt>
                <c:pt idx="374">
                  <c:v>143</c:v>
                </c:pt>
                <c:pt idx="375">
                  <c:v>163</c:v>
                </c:pt>
                <c:pt idx="376">
                  <c:v>165</c:v>
                </c:pt>
                <c:pt idx="377">
                  <c:v>163</c:v>
                </c:pt>
                <c:pt idx="378">
                  <c:v>165</c:v>
                </c:pt>
                <c:pt idx="379">
                  <c:v>157</c:v>
                </c:pt>
                <c:pt idx="380">
                  <c:v>168</c:v>
                </c:pt>
                <c:pt idx="381">
                  <c:v>170</c:v>
                </c:pt>
                <c:pt idx="382">
                  <c:v>170</c:v>
                </c:pt>
                <c:pt idx="383">
                  <c:v>170</c:v>
                </c:pt>
                <c:pt idx="384">
                  <c:v>170</c:v>
                </c:pt>
                <c:pt idx="385">
                  <c:v>170</c:v>
                </c:pt>
                <c:pt idx="386">
                  <c:v>160</c:v>
                </c:pt>
                <c:pt idx="387">
                  <c:v>164</c:v>
                </c:pt>
                <c:pt idx="388">
                  <c:v>164</c:v>
                </c:pt>
                <c:pt idx="389">
                  <c:v>158</c:v>
                </c:pt>
                <c:pt idx="390">
                  <c:v>155</c:v>
                </c:pt>
                <c:pt idx="391">
                  <c:v>150</c:v>
                </c:pt>
                <c:pt idx="392">
                  <c:v>145</c:v>
                </c:pt>
                <c:pt idx="393">
                  <c:v>144</c:v>
                </c:pt>
                <c:pt idx="394">
                  <c:v>140</c:v>
                </c:pt>
                <c:pt idx="395">
                  <c:v>141</c:v>
                </c:pt>
                <c:pt idx="396">
                  <c:v>140</c:v>
                </c:pt>
                <c:pt idx="397">
                  <c:v>148</c:v>
                </c:pt>
                <c:pt idx="398">
                  <c:v>140</c:v>
                </c:pt>
                <c:pt idx="399">
                  <c:v>133</c:v>
                </c:pt>
                <c:pt idx="400">
                  <c:v>128</c:v>
                </c:pt>
                <c:pt idx="401">
                  <c:v>127</c:v>
                </c:pt>
                <c:pt idx="402">
                  <c:v>127</c:v>
                </c:pt>
                <c:pt idx="403">
                  <c:v>124</c:v>
                </c:pt>
                <c:pt idx="404">
                  <c:v>115</c:v>
                </c:pt>
                <c:pt idx="405">
                  <c:v>115</c:v>
                </c:pt>
                <c:pt idx="406">
                  <c:v>116</c:v>
                </c:pt>
                <c:pt idx="407">
                  <c:v>115</c:v>
                </c:pt>
                <c:pt idx="408">
                  <c:v>115</c:v>
                </c:pt>
                <c:pt idx="409">
                  <c:v>116</c:v>
                </c:pt>
                <c:pt idx="410">
                  <c:v>111</c:v>
                </c:pt>
                <c:pt idx="411">
                  <c:v>110</c:v>
                </c:pt>
                <c:pt idx="412">
                  <c:v>104</c:v>
                </c:pt>
                <c:pt idx="413">
                  <c:v>97</c:v>
                </c:pt>
                <c:pt idx="414">
                  <c:v>99</c:v>
                </c:pt>
                <c:pt idx="415">
                  <c:v>100</c:v>
                </c:pt>
                <c:pt idx="416">
                  <c:v>94</c:v>
                </c:pt>
                <c:pt idx="417">
                  <c:v>85</c:v>
                </c:pt>
                <c:pt idx="418">
                  <c:v>81</c:v>
                </c:pt>
                <c:pt idx="419">
                  <c:v>69</c:v>
                </c:pt>
                <c:pt idx="420">
                  <c:v>74</c:v>
                </c:pt>
                <c:pt idx="421">
                  <c:v>77</c:v>
                </c:pt>
                <c:pt idx="422">
                  <c:v>73</c:v>
                </c:pt>
                <c:pt idx="423">
                  <c:v>67</c:v>
                </c:pt>
                <c:pt idx="424">
                  <c:v>72</c:v>
                </c:pt>
                <c:pt idx="425">
                  <c:v>65</c:v>
                </c:pt>
                <c:pt idx="426">
                  <c:v>67</c:v>
                </c:pt>
                <c:pt idx="427">
                  <c:v>67</c:v>
                </c:pt>
                <c:pt idx="428">
                  <c:v>65</c:v>
                </c:pt>
                <c:pt idx="429">
                  <c:v>63</c:v>
                </c:pt>
                <c:pt idx="430">
                  <c:v>65</c:v>
                </c:pt>
                <c:pt idx="431">
                  <c:v>63</c:v>
                </c:pt>
                <c:pt idx="432">
                  <c:v>66</c:v>
                </c:pt>
                <c:pt idx="433">
                  <c:v>64</c:v>
                </c:pt>
                <c:pt idx="434">
                  <c:v>65</c:v>
                </c:pt>
                <c:pt idx="435">
                  <c:v>68</c:v>
                </c:pt>
                <c:pt idx="436">
                  <c:v>66</c:v>
                </c:pt>
                <c:pt idx="437">
                  <c:v>65</c:v>
                </c:pt>
                <c:pt idx="438">
                  <c:v>59</c:v>
                </c:pt>
                <c:pt idx="439">
                  <c:v>62</c:v>
                </c:pt>
                <c:pt idx="440">
                  <c:v>65</c:v>
                </c:pt>
                <c:pt idx="441">
                  <c:v>60</c:v>
                </c:pt>
                <c:pt idx="442">
                  <c:v>58</c:v>
                </c:pt>
                <c:pt idx="443">
                  <c:v>60</c:v>
                </c:pt>
                <c:pt idx="444">
                  <c:v>59</c:v>
                </c:pt>
                <c:pt idx="445">
                  <c:v>59</c:v>
                </c:pt>
                <c:pt idx="446">
                  <c:v>62</c:v>
                </c:pt>
                <c:pt idx="447">
                  <c:v>63</c:v>
                </c:pt>
                <c:pt idx="448">
                  <c:v>66</c:v>
                </c:pt>
                <c:pt idx="449">
                  <c:v>62</c:v>
                </c:pt>
                <c:pt idx="450">
                  <c:v>65</c:v>
                </c:pt>
                <c:pt idx="451">
                  <c:v>60</c:v>
                </c:pt>
                <c:pt idx="452">
                  <c:v>58</c:v>
                </c:pt>
                <c:pt idx="453">
                  <c:v>56</c:v>
                </c:pt>
                <c:pt idx="454">
                  <c:v>58</c:v>
                </c:pt>
                <c:pt idx="455">
                  <c:v>61</c:v>
                </c:pt>
                <c:pt idx="456">
                  <c:v>65</c:v>
                </c:pt>
                <c:pt idx="457">
                  <c:v>65</c:v>
                </c:pt>
                <c:pt idx="458">
                  <c:v>61</c:v>
                </c:pt>
                <c:pt idx="459">
                  <c:v>49</c:v>
                </c:pt>
                <c:pt idx="460">
                  <c:v>56</c:v>
                </c:pt>
                <c:pt idx="461">
                  <c:v>63</c:v>
                </c:pt>
                <c:pt idx="462">
                  <c:v>65</c:v>
                </c:pt>
                <c:pt idx="463">
                  <c:v>62</c:v>
                </c:pt>
                <c:pt idx="464">
                  <c:v>62</c:v>
                </c:pt>
                <c:pt idx="465">
                  <c:v>65</c:v>
                </c:pt>
                <c:pt idx="466">
                  <c:v>60</c:v>
                </c:pt>
                <c:pt idx="467">
                  <c:v>59</c:v>
                </c:pt>
                <c:pt idx="468">
                  <c:v>53</c:v>
                </c:pt>
                <c:pt idx="469">
                  <c:v>56</c:v>
                </c:pt>
                <c:pt idx="470">
                  <c:v>57</c:v>
                </c:pt>
                <c:pt idx="471">
                  <c:v>48</c:v>
                </c:pt>
                <c:pt idx="472">
                  <c:v>49</c:v>
                </c:pt>
                <c:pt idx="473">
                  <c:v>52</c:v>
                </c:pt>
                <c:pt idx="474">
                  <c:v>48</c:v>
                </c:pt>
                <c:pt idx="475">
                  <c:v>48</c:v>
                </c:pt>
                <c:pt idx="476">
                  <c:v>48</c:v>
                </c:pt>
                <c:pt idx="477">
                  <c:v>49</c:v>
                </c:pt>
                <c:pt idx="478">
                  <c:v>49</c:v>
                </c:pt>
                <c:pt idx="479">
                  <c:v>51</c:v>
                </c:pt>
                <c:pt idx="480">
                  <c:v>51</c:v>
                </c:pt>
                <c:pt idx="481">
                  <c:v>49</c:v>
                </c:pt>
                <c:pt idx="482">
                  <c:v>47</c:v>
                </c:pt>
                <c:pt idx="483">
                  <c:v>48</c:v>
                </c:pt>
                <c:pt idx="484">
                  <c:v>46</c:v>
                </c:pt>
                <c:pt idx="485">
                  <c:v>46</c:v>
                </c:pt>
                <c:pt idx="486">
                  <c:v>46</c:v>
                </c:pt>
                <c:pt idx="487">
                  <c:v>45</c:v>
                </c:pt>
                <c:pt idx="488">
                  <c:v>42</c:v>
                </c:pt>
                <c:pt idx="489">
                  <c:v>42</c:v>
                </c:pt>
                <c:pt idx="490">
                  <c:v>40</c:v>
                </c:pt>
                <c:pt idx="491">
                  <c:v>38</c:v>
                </c:pt>
                <c:pt idx="492">
                  <c:v>40</c:v>
                </c:pt>
                <c:pt idx="493">
                  <c:v>36</c:v>
                </c:pt>
                <c:pt idx="494">
                  <c:v>34</c:v>
                </c:pt>
                <c:pt idx="495">
                  <c:v>32</c:v>
                </c:pt>
                <c:pt idx="496">
                  <c:v>34</c:v>
                </c:pt>
                <c:pt idx="497">
                  <c:v>36</c:v>
                </c:pt>
                <c:pt idx="498">
                  <c:v>36</c:v>
                </c:pt>
                <c:pt idx="499">
                  <c:v>38</c:v>
                </c:pt>
                <c:pt idx="500">
                  <c:v>37</c:v>
                </c:pt>
                <c:pt idx="501">
                  <c:v>37</c:v>
                </c:pt>
                <c:pt idx="502">
                  <c:v>30</c:v>
                </c:pt>
                <c:pt idx="503">
                  <c:v>30</c:v>
                </c:pt>
                <c:pt idx="504">
                  <c:v>30</c:v>
                </c:pt>
                <c:pt idx="505">
                  <c:v>29</c:v>
                </c:pt>
                <c:pt idx="50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F1-4143-A5E5-D47038288208}"/>
            </c:ext>
          </c:extLst>
        </c:ser>
        <c:ser>
          <c:idx val="0"/>
          <c:order val="2"/>
          <c:tx>
            <c:strRef>
              <c:f>'Sicilia foglio di lavoro'!$I$1</c:f>
              <c:strCache>
                <c:ptCount val="1"/>
                <c:pt idx="0">
                  <c:v>Ricoverati no 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lavoro'!$A$2:$A$816</c:f>
              <c:numCache>
                <c:formatCode>d/m;@</c:formatCode>
                <c:ptCount val="509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  <c:pt idx="486">
                  <c:v>44683</c:v>
                </c:pt>
                <c:pt idx="487">
                  <c:v>44684</c:v>
                </c:pt>
                <c:pt idx="488">
                  <c:v>44685</c:v>
                </c:pt>
                <c:pt idx="489">
                  <c:v>44686</c:v>
                </c:pt>
                <c:pt idx="490">
                  <c:v>44687</c:v>
                </c:pt>
                <c:pt idx="491">
                  <c:v>44688</c:v>
                </c:pt>
                <c:pt idx="492">
                  <c:v>44689</c:v>
                </c:pt>
                <c:pt idx="493">
                  <c:v>44690</c:v>
                </c:pt>
                <c:pt idx="494">
                  <c:v>44691</c:v>
                </c:pt>
                <c:pt idx="495">
                  <c:v>44692</c:v>
                </c:pt>
                <c:pt idx="496">
                  <c:v>44693</c:v>
                </c:pt>
                <c:pt idx="497">
                  <c:v>44694</c:v>
                </c:pt>
                <c:pt idx="498">
                  <c:v>44695</c:v>
                </c:pt>
                <c:pt idx="499">
                  <c:v>44696</c:v>
                </c:pt>
                <c:pt idx="500">
                  <c:v>44697</c:v>
                </c:pt>
                <c:pt idx="501">
                  <c:v>44698</c:v>
                </c:pt>
                <c:pt idx="502">
                  <c:v>44699</c:v>
                </c:pt>
                <c:pt idx="503">
                  <c:v>44700</c:v>
                </c:pt>
                <c:pt idx="504">
                  <c:v>44701</c:v>
                </c:pt>
                <c:pt idx="505">
                  <c:v>44702</c:v>
                </c:pt>
                <c:pt idx="506">
                  <c:v>44703</c:v>
                </c:pt>
              </c:numCache>
            </c:numRef>
          </c:cat>
          <c:val>
            <c:numRef>
              <c:f>'Sicilia foglio di lavoro'!$I$2:$I$816</c:f>
              <c:numCache>
                <c:formatCode>General</c:formatCode>
                <c:ptCount val="509"/>
                <c:pt idx="0">
                  <c:v>1073</c:v>
                </c:pt>
                <c:pt idx="1">
                  <c:v>1090</c:v>
                </c:pt>
                <c:pt idx="2">
                  <c:v>1137</c:v>
                </c:pt>
                <c:pt idx="3">
                  <c:v>1181</c:v>
                </c:pt>
                <c:pt idx="4">
                  <c:v>1198</c:v>
                </c:pt>
                <c:pt idx="5">
                  <c:v>1190</c:v>
                </c:pt>
                <c:pt idx="6">
                  <c:v>1228</c:v>
                </c:pt>
                <c:pt idx="7">
                  <c:v>1246</c:v>
                </c:pt>
                <c:pt idx="8">
                  <c:v>1256</c:v>
                </c:pt>
                <c:pt idx="9">
                  <c:v>1265</c:v>
                </c:pt>
                <c:pt idx="10">
                  <c:v>1298</c:v>
                </c:pt>
                <c:pt idx="11">
                  <c:v>1342</c:v>
                </c:pt>
                <c:pt idx="12">
                  <c:v>1371</c:v>
                </c:pt>
                <c:pt idx="13">
                  <c:v>1397</c:v>
                </c:pt>
                <c:pt idx="14">
                  <c:v>1403</c:v>
                </c:pt>
                <c:pt idx="15">
                  <c:v>1406</c:v>
                </c:pt>
                <c:pt idx="16">
                  <c:v>1422</c:v>
                </c:pt>
                <c:pt idx="17">
                  <c:v>1444</c:v>
                </c:pt>
                <c:pt idx="18">
                  <c:v>1456</c:v>
                </c:pt>
                <c:pt idx="19">
                  <c:v>1459</c:v>
                </c:pt>
                <c:pt idx="20">
                  <c:v>1436</c:v>
                </c:pt>
                <c:pt idx="21">
                  <c:v>1441</c:v>
                </c:pt>
                <c:pt idx="22">
                  <c:v>1444</c:v>
                </c:pt>
                <c:pt idx="23">
                  <c:v>1431</c:v>
                </c:pt>
                <c:pt idx="24">
                  <c:v>1439</c:v>
                </c:pt>
                <c:pt idx="25">
                  <c:v>1435</c:v>
                </c:pt>
                <c:pt idx="26">
                  <c:v>1421</c:v>
                </c:pt>
                <c:pt idx="27">
                  <c:v>1405</c:v>
                </c:pt>
                <c:pt idx="28">
                  <c:v>1373</c:v>
                </c:pt>
                <c:pt idx="29">
                  <c:v>1345</c:v>
                </c:pt>
                <c:pt idx="30">
                  <c:v>1325</c:v>
                </c:pt>
                <c:pt idx="31">
                  <c:v>1336</c:v>
                </c:pt>
                <c:pt idx="32">
                  <c:v>1327</c:v>
                </c:pt>
                <c:pt idx="33">
                  <c:v>1317</c:v>
                </c:pt>
                <c:pt idx="34">
                  <c:v>1286</c:v>
                </c:pt>
                <c:pt idx="35">
                  <c:v>1244</c:v>
                </c:pt>
                <c:pt idx="36">
                  <c:v>1228</c:v>
                </c:pt>
                <c:pt idx="37">
                  <c:v>1198</c:v>
                </c:pt>
                <c:pt idx="38">
                  <c:v>1192</c:v>
                </c:pt>
                <c:pt idx="39">
                  <c:v>1161</c:v>
                </c:pt>
                <c:pt idx="40">
                  <c:v>1108</c:v>
                </c:pt>
                <c:pt idx="41">
                  <c:v>1071</c:v>
                </c:pt>
                <c:pt idx="42">
                  <c:v>1055</c:v>
                </c:pt>
                <c:pt idx="43">
                  <c:v>1043</c:v>
                </c:pt>
                <c:pt idx="44">
                  <c:v>1030</c:v>
                </c:pt>
                <c:pt idx="45">
                  <c:v>1035</c:v>
                </c:pt>
                <c:pt idx="46">
                  <c:v>1005</c:v>
                </c:pt>
                <c:pt idx="47">
                  <c:v>961</c:v>
                </c:pt>
                <c:pt idx="48">
                  <c:v>930</c:v>
                </c:pt>
                <c:pt idx="49">
                  <c:v>884</c:v>
                </c:pt>
                <c:pt idx="50">
                  <c:v>862</c:v>
                </c:pt>
                <c:pt idx="51">
                  <c:v>846</c:v>
                </c:pt>
                <c:pt idx="52">
                  <c:v>843</c:v>
                </c:pt>
                <c:pt idx="53">
                  <c:v>818</c:v>
                </c:pt>
                <c:pt idx="54">
                  <c:v>816</c:v>
                </c:pt>
                <c:pt idx="55">
                  <c:v>799</c:v>
                </c:pt>
                <c:pt idx="56">
                  <c:v>776</c:v>
                </c:pt>
                <c:pt idx="57">
                  <c:v>734</c:v>
                </c:pt>
                <c:pt idx="58">
                  <c:v>725</c:v>
                </c:pt>
                <c:pt idx="59">
                  <c:v>726</c:v>
                </c:pt>
                <c:pt idx="60">
                  <c:v>726</c:v>
                </c:pt>
                <c:pt idx="61">
                  <c:v>696</c:v>
                </c:pt>
                <c:pt idx="62">
                  <c:v>676</c:v>
                </c:pt>
                <c:pt idx="63">
                  <c:v>670</c:v>
                </c:pt>
                <c:pt idx="64">
                  <c:v>662</c:v>
                </c:pt>
                <c:pt idx="65">
                  <c:v>657</c:v>
                </c:pt>
                <c:pt idx="66">
                  <c:v>669</c:v>
                </c:pt>
                <c:pt idx="67">
                  <c:v>665</c:v>
                </c:pt>
                <c:pt idx="68">
                  <c:v>667</c:v>
                </c:pt>
                <c:pt idx="69">
                  <c:v>671</c:v>
                </c:pt>
                <c:pt idx="70">
                  <c:v>671</c:v>
                </c:pt>
                <c:pt idx="71">
                  <c:v>684</c:v>
                </c:pt>
                <c:pt idx="72">
                  <c:v>691</c:v>
                </c:pt>
                <c:pt idx="73">
                  <c:v>718</c:v>
                </c:pt>
                <c:pt idx="74">
                  <c:v>725</c:v>
                </c:pt>
                <c:pt idx="75">
                  <c:v>734</c:v>
                </c:pt>
                <c:pt idx="76">
                  <c:v>731</c:v>
                </c:pt>
                <c:pt idx="77">
                  <c:v>726</c:v>
                </c:pt>
                <c:pt idx="78">
                  <c:v>731</c:v>
                </c:pt>
                <c:pt idx="79">
                  <c:v>751</c:v>
                </c:pt>
                <c:pt idx="80">
                  <c:v>783</c:v>
                </c:pt>
                <c:pt idx="81">
                  <c:v>814</c:v>
                </c:pt>
                <c:pt idx="82">
                  <c:v>812</c:v>
                </c:pt>
                <c:pt idx="83">
                  <c:v>813</c:v>
                </c:pt>
                <c:pt idx="84">
                  <c:v>799</c:v>
                </c:pt>
                <c:pt idx="85">
                  <c:v>813</c:v>
                </c:pt>
                <c:pt idx="86">
                  <c:v>844</c:v>
                </c:pt>
                <c:pt idx="87">
                  <c:v>876</c:v>
                </c:pt>
                <c:pt idx="88">
                  <c:v>876</c:v>
                </c:pt>
                <c:pt idx="89">
                  <c:v>891</c:v>
                </c:pt>
                <c:pt idx="90">
                  <c:v>896</c:v>
                </c:pt>
                <c:pt idx="91">
                  <c:v>898</c:v>
                </c:pt>
                <c:pt idx="92">
                  <c:v>902</c:v>
                </c:pt>
                <c:pt idx="93">
                  <c:v>974</c:v>
                </c:pt>
                <c:pt idx="94">
                  <c:v>1025</c:v>
                </c:pt>
                <c:pt idx="95">
                  <c:v>1082</c:v>
                </c:pt>
                <c:pt idx="96">
                  <c:v>1125</c:v>
                </c:pt>
                <c:pt idx="97">
                  <c:v>1119</c:v>
                </c:pt>
                <c:pt idx="98">
                  <c:v>1149</c:v>
                </c:pt>
                <c:pt idx="99">
                  <c:v>1152</c:v>
                </c:pt>
                <c:pt idx="100">
                  <c:v>1148</c:v>
                </c:pt>
                <c:pt idx="101">
                  <c:v>1191</c:v>
                </c:pt>
                <c:pt idx="102">
                  <c:v>1214</c:v>
                </c:pt>
                <c:pt idx="103">
                  <c:v>1230</c:v>
                </c:pt>
                <c:pt idx="104">
                  <c:v>1218</c:v>
                </c:pt>
                <c:pt idx="105">
                  <c:v>1210</c:v>
                </c:pt>
                <c:pt idx="106">
                  <c:v>1216</c:v>
                </c:pt>
                <c:pt idx="107">
                  <c:v>1212</c:v>
                </c:pt>
                <c:pt idx="108">
                  <c:v>1262</c:v>
                </c:pt>
                <c:pt idx="109">
                  <c:v>1255</c:v>
                </c:pt>
                <c:pt idx="110">
                  <c:v>1274</c:v>
                </c:pt>
                <c:pt idx="111">
                  <c:v>1244</c:v>
                </c:pt>
                <c:pt idx="112">
                  <c:v>1232</c:v>
                </c:pt>
                <c:pt idx="113">
                  <c:v>1234</c:v>
                </c:pt>
                <c:pt idx="114">
                  <c:v>1244</c:v>
                </c:pt>
                <c:pt idx="115">
                  <c:v>1254</c:v>
                </c:pt>
                <c:pt idx="116">
                  <c:v>1254</c:v>
                </c:pt>
                <c:pt idx="117">
                  <c:v>1222</c:v>
                </c:pt>
                <c:pt idx="118">
                  <c:v>1201</c:v>
                </c:pt>
                <c:pt idx="119">
                  <c:v>1172</c:v>
                </c:pt>
                <c:pt idx="120">
                  <c:v>1136</c:v>
                </c:pt>
                <c:pt idx="121">
                  <c:v>1148</c:v>
                </c:pt>
                <c:pt idx="122">
                  <c:v>1178</c:v>
                </c:pt>
                <c:pt idx="123">
                  <c:v>1152</c:v>
                </c:pt>
                <c:pt idx="124">
                  <c:v>1121</c:v>
                </c:pt>
                <c:pt idx="125">
                  <c:v>1063</c:v>
                </c:pt>
                <c:pt idx="126">
                  <c:v>1021</c:v>
                </c:pt>
                <c:pt idx="127">
                  <c:v>995</c:v>
                </c:pt>
                <c:pt idx="128">
                  <c:v>974</c:v>
                </c:pt>
                <c:pt idx="129">
                  <c:v>988</c:v>
                </c:pt>
                <c:pt idx="130">
                  <c:v>959</c:v>
                </c:pt>
                <c:pt idx="131">
                  <c:v>919</c:v>
                </c:pt>
                <c:pt idx="132">
                  <c:v>883</c:v>
                </c:pt>
                <c:pt idx="133">
                  <c:v>841</c:v>
                </c:pt>
                <c:pt idx="134">
                  <c:v>833</c:v>
                </c:pt>
                <c:pt idx="135">
                  <c:v>812</c:v>
                </c:pt>
                <c:pt idx="136">
                  <c:v>808</c:v>
                </c:pt>
                <c:pt idx="137">
                  <c:v>786</c:v>
                </c:pt>
                <c:pt idx="138">
                  <c:v>733</c:v>
                </c:pt>
                <c:pt idx="139">
                  <c:v>704</c:v>
                </c:pt>
                <c:pt idx="140">
                  <c:v>679</c:v>
                </c:pt>
                <c:pt idx="141">
                  <c:v>662</c:v>
                </c:pt>
                <c:pt idx="142">
                  <c:v>618</c:v>
                </c:pt>
                <c:pt idx="143">
                  <c:v>601</c:v>
                </c:pt>
                <c:pt idx="144">
                  <c:v>575</c:v>
                </c:pt>
                <c:pt idx="145">
                  <c:v>553</c:v>
                </c:pt>
                <c:pt idx="146">
                  <c:v>535</c:v>
                </c:pt>
                <c:pt idx="147">
                  <c:v>512</c:v>
                </c:pt>
                <c:pt idx="148">
                  <c:v>502</c:v>
                </c:pt>
                <c:pt idx="149">
                  <c:v>484</c:v>
                </c:pt>
                <c:pt idx="150">
                  <c:v>475</c:v>
                </c:pt>
                <c:pt idx="151">
                  <c:v>451</c:v>
                </c:pt>
                <c:pt idx="152">
                  <c:v>421</c:v>
                </c:pt>
                <c:pt idx="153">
                  <c:v>413</c:v>
                </c:pt>
                <c:pt idx="154">
                  <c:v>409</c:v>
                </c:pt>
                <c:pt idx="155">
                  <c:v>396</c:v>
                </c:pt>
                <c:pt idx="156">
                  <c:v>382</c:v>
                </c:pt>
                <c:pt idx="157">
                  <c:v>392</c:v>
                </c:pt>
                <c:pt idx="158">
                  <c:v>368</c:v>
                </c:pt>
                <c:pt idx="159">
                  <c:v>365</c:v>
                </c:pt>
                <c:pt idx="160">
                  <c:v>362</c:v>
                </c:pt>
                <c:pt idx="161">
                  <c:v>337</c:v>
                </c:pt>
                <c:pt idx="162">
                  <c:v>326</c:v>
                </c:pt>
                <c:pt idx="163">
                  <c:v>310</c:v>
                </c:pt>
                <c:pt idx="164">
                  <c:v>319</c:v>
                </c:pt>
                <c:pt idx="165">
                  <c:v>309</c:v>
                </c:pt>
                <c:pt idx="166">
                  <c:v>292</c:v>
                </c:pt>
                <c:pt idx="167">
                  <c:v>283</c:v>
                </c:pt>
                <c:pt idx="168">
                  <c:v>259</c:v>
                </c:pt>
                <c:pt idx="169">
                  <c:v>240</c:v>
                </c:pt>
                <c:pt idx="170">
                  <c:v>239</c:v>
                </c:pt>
                <c:pt idx="171">
                  <c:v>237</c:v>
                </c:pt>
                <c:pt idx="172">
                  <c:v>226</c:v>
                </c:pt>
                <c:pt idx="173">
                  <c:v>206</c:v>
                </c:pt>
                <c:pt idx="174">
                  <c:v>185</c:v>
                </c:pt>
                <c:pt idx="175">
                  <c:v>175</c:v>
                </c:pt>
                <c:pt idx="176">
                  <c:v>166</c:v>
                </c:pt>
                <c:pt idx="177">
                  <c:v>162</c:v>
                </c:pt>
                <c:pt idx="178">
                  <c:v>171</c:v>
                </c:pt>
                <c:pt idx="179">
                  <c:v>162</c:v>
                </c:pt>
                <c:pt idx="180">
                  <c:v>155</c:v>
                </c:pt>
                <c:pt idx="181">
                  <c:v>151</c:v>
                </c:pt>
                <c:pt idx="182">
                  <c:v>154</c:v>
                </c:pt>
                <c:pt idx="183">
                  <c:v>145</c:v>
                </c:pt>
                <c:pt idx="184">
                  <c:v>143</c:v>
                </c:pt>
                <c:pt idx="185">
                  <c:v>140</c:v>
                </c:pt>
                <c:pt idx="186">
                  <c:v>137</c:v>
                </c:pt>
                <c:pt idx="187">
                  <c:v>129</c:v>
                </c:pt>
                <c:pt idx="188">
                  <c:v>128</c:v>
                </c:pt>
                <c:pt idx="189">
                  <c:v>128</c:v>
                </c:pt>
                <c:pt idx="190">
                  <c:v>131</c:v>
                </c:pt>
                <c:pt idx="191">
                  <c:v>129</c:v>
                </c:pt>
                <c:pt idx="192">
                  <c:v>140</c:v>
                </c:pt>
                <c:pt idx="193">
                  <c:v>139</c:v>
                </c:pt>
                <c:pt idx="194">
                  <c:v>137</c:v>
                </c:pt>
                <c:pt idx="195">
                  <c:v>140</c:v>
                </c:pt>
                <c:pt idx="196">
                  <c:v>144</c:v>
                </c:pt>
                <c:pt idx="197">
                  <c:v>143</c:v>
                </c:pt>
                <c:pt idx="198">
                  <c:v>149</c:v>
                </c:pt>
                <c:pt idx="199">
                  <c:v>154</c:v>
                </c:pt>
                <c:pt idx="200">
                  <c:v>156</c:v>
                </c:pt>
                <c:pt idx="201">
                  <c:v>165</c:v>
                </c:pt>
                <c:pt idx="202">
                  <c:v>158</c:v>
                </c:pt>
                <c:pt idx="203">
                  <c:v>172</c:v>
                </c:pt>
                <c:pt idx="204">
                  <c:v>182</c:v>
                </c:pt>
                <c:pt idx="205">
                  <c:v>192</c:v>
                </c:pt>
                <c:pt idx="206">
                  <c:v>216</c:v>
                </c:pt>
                <c:pt idx="207">
                  <c:v>234</c:v>
                </c:pt>
                <c:pt idx="208">
                  <c:v>263</c:v>
                </c:pt>
                <c:pt idx="209">
                  <c:v>267</c:v>
                </c:pt>
                <c:pt idx="210">
                  <c:v>268</c:v>
                </c:pt>
                <c:pt idx="211">
                  <c:v>275</c:v>
                </c:pt>
                <c:pt idx="212">
                  <c:v>295</c:v>
                </c:pt>
                <c:pt idx="213">
                  <c:v>320</c:v>
                </c:pt>
                <c:pt idx="214">
                  <c:v>338</c:v>
                </c:pt>
                <c:pt idx="215">
                  <c:v>351</c:v>
                </c:pt>
                <c:pt idx="216">
                  <c:v>362</c:v>
                </c:pt>
                <c:pt idx="217">
                  <c:v>375</c:v>
                </c:pt>
                <c:pt idx="218">
                  <c:v>394</c:v>
                </c:pt>
                <c:pt idx="219">
                  <c:v>418</c:v>
                </c:pt>
                <c:pt idx="220">
                  <c:v>442</c:v>
                </c:pt>
                <c:pt idx="221">
                  <c:v>448</c:v>
                </c:pt>
                <c:pt idx="222">
                  <c:v>459</c:v>
                </c:pt>
                <c:pt idx="223">
                  <c:v>473</c:v>
                </c:pt>
                <c:pt idx="224">
                  <c:v>499</c:v>
                </c:pt>
                <c:pt idx="225">
                  <c:v>531</c:v>
                </c:pt>
                <c:pt idx="226">
                  <c:v>538</c:v>
                </c:pt>
                <c:pt idx="227">
                  <c:v>583</c:v>
                </c:pt>
                <c:pt idx="228">
                  <c:v>607</c:v>
                </c:pt>
                <c:pt idx="229">
                  <c:v>621</c:v>
                </c:pt>
                <c:pt idx="230">
                  <c:v>641</c:v>
                </c:pt>
                <c:pt idx="231">
                  <c:v>663</c:v>
                </c:pt>
                <c:pt idx="232">
                  <c:v>677</c:v>
                </c:pt>
                <c:pt idx="233">
                  <c:v>704</c:v>
                </c:pt>
                <c:pt idx="234">
                  <c:v>729</c:v>
                </c:pt>
                <c:pt idx="235">
                  <c:v>740</c:v>
                </c:pt>
                <c:pt idx="236">
                  <c:v>751</c:v>
                </c:pt>
                <c:pt idx="237">
                  <c:v>752</c:v>
                </c:pt>
                <c:pt idx="238">
                  <c:v>778</c:v>
                </c:pt>
                <c:pt idx="239">
                  <c:v>798</c:v>
                </c:pt>
                <c:pt idx="240">
                  <c:v>806</c:v>
                </c:pt>
                <c:pt idx="241">
                  <c:v>831</c:v>
                </c:pt>
                <c:pt idx="242">
                  <c:v>824</c:v>
                </c:pt>
                <c:pt idx="243">
                  <c:v>836</c:v>
                </c:pt>
                <c:pt idx="244">
                  <c:v>849</c:v>
                </c:pt>
                <c:pt idx="245">
                  <c:v>842</c:v>
                </c:pt>
                <c:pt idx="246">
                  <c:v>848</c:v>
                </c:pt>
                <c:pt idx="247">
                  <c:v>845</c:v>
                </c:pt>
                <c:pt idx="248">
                  <c:v>855</c:v>
                </c:pt>
                <c:pt idx="249">
                  <c:v>850</c:v>
                </c:pt>
                <c:pt idx="250">
                  <c:v>823</c:v>
                </c:pt>
                <c:pt idx="251">
                  <c:v>809</c:v>
                </c:pt>
                <c:pt idx="252">
                  <c:v>793</c:v>
                </c:pt>
                <c:pt idx="253">
                  <c:v>801</c:v>
                </c:pt>
                <c:pt idx="254">
                  <c:v>786</c:v>
                </c:pt>
                <c:pt idx="255">
                  <c:v>792</c:v>
                </c:pt>
                <c:pt idx="256">
                  <c:v>772</c:v>
                </c:pt>
                <c:pt idx="257">
                  <c:v>732</c:v>
                </c:pt>
                <c:pt idx="258">
                  <c:v>697</c:v>
                </c:pt>
                <c:pt idx="259">
                  <c:v>696</c:v>
                </c:pt>
                <c:pt idx="260">
                  <c:v>666</c:v>
                </c:pt>
                <c:pt idx="261">
                  <c:v>657</c:v>
                </c:pt>
                <c:pt idx="262">
                  <c:v>660</c:v>
                </c:pt>
                <c:pt idx="263">
                  <c:v>646</c:v>
                </c:pt>
                <c:pt idx="264">
                  <c:v>604</c:v>
                </c:pt>
                <c:pt idx="265">
                  <c:v>574</c:v>
                </c:pt>
                <c:pt idx="266">
                  <c:v>543</c:v>
                </c:pt>
                <c:pt idx="267">
                  <c:v>531</c:v>
                </c:pt>
                <c:pt idx="268">
                  <c:v>534</c:v>
                </c:pt>
                <c:pt idx="269">
                  <c:v>543</c:v>
                </c:pt>
                <c:pt idx="270">
                  <c:v>526</c:v>
                </c:pt>
                <c:pt idx="271">
                  <c:v>507</c:v>
                </c:pt>
                <c:pt idx="272">
                  <c:v>482</c:v>
                </c:pt>
                <c:pt idx="273">
                  <c:v>463</c:v>
                </c:pt>
                <c:pt idx="274">
                  <c:v>450</c:v>
                </c:pt>
                <c:pt idx="275">
                  <c:v>424</c:v>
                </c:pt>
                <c:pt idx="276">
                  <c:v>436</c:v>
                </c:pt>
                <c:pt idx="277">
                  <c:v>409</c:v>
                </c:pt>
                <c:pt idx="278">
                  <c:v>389</c:v>
                </c:pt>
                <c:pt idx="279">
                  <c:v>370</c:v>
                </c:pt>
                <c:pt idx="280">
                  <c:v>365</c:v>
                </c:pt>
                <c:pt idx="281">
                  <c:v>348</c:v>
                </c:pt>
                <c:pt idx="282">
                  <c:v>335</c:v>
                </c:pt>
                <c:pt idx="283">
                  <c:v>345</c:v>
                </c:pt>
                <c:pt idx="284">
                  <c:v>340</c:v>
                </c:pt>
                <c:pt idx="285">
                  <c:v>314</c:v>
                </c:pt>
                <c:pt idx="286">
                  <c:v>291</c:v>
                </c:pt>
                <c:pt idx="287">
                  <c:v>259</c:v>
                </c:pt>
                <c:pt idx="288">
                  <c:v>250</c:v>
                </c:pt>
                <c:pt idx="289">
                  <c:v>246</c:v>
                </c:pt>
                <c:pt idx="290">
                  <c:v>254</c:v>
                </c:pt>
                <c:pt idx="291">
                  <c:v>255</c:v>
                </c:pt>
                <c:pt idx="292">
                  <c:v>263</c:v>
                </c:pt>
                <c:pt idx="293">
                  <c:v>266</c:v>
                </c:pt>
                <c:pt idx="294">
                  <c:v>264</c:v>
                </c:pt>
                <c:pt idx="295">
                  <c:v>268</c:v>
                </c:pt>
                <c:pt idx="296">
                  <c:v>267</c:v>
                </c:pt>
                <c:pt idx="297">
                  <c:v>290</c:v>
                </c:pt>
                <c:pt idx="298">
                  <c:v>284</c:v>
                </c:pt>
                <c:pt idx="299">
                  <c:v>280</c:v>
                </c:pt>
                <c:pt idx="300">
                  <c:v>286</c:v>
                </c:pt>
                <c:pt idx="301">
                  <c:v>285</c:v>
                </c:pt>
                <c:pt idx="302">
                  <c:v>285</c:v>
                </c:pt>
                <c:pt idx="303">
                  <c:v>288</c:v>
                </c:pt>
                <c:pt idx="304">
                  <c:v>300</c:v>
                </c:pt>
                <c:pt idx="305">
                  <c:v>305</c:v>
                </c:pt>
                <c:pt idx="306">
                  <c:v>305</c:v>
                </c:pt>
                <c:pt idx="307">
                  <c:v>302</c:v>
                </c:pt>
                <c:pt idx="308">
                  <c:v>311</c:v>
                </c:pt>
                <c:pt idx="309">
                  <c:v>324</c:v>
                </c:pt>
                <c:pt idx="310">
                  <c:v>320</c:v>
                </c:pt>
                <c:pt idx="311">
                  <c:v>333</c:v>
                </c:pt>
                <c:pt idx="312">
                  <c:v>346</c:v>
                </c:pt>
                <c:pt idx="313">
                  <c:v>320</c:v>
                </c:pt>
                <c:pt idx="314">
                  <c:v>321</c:v>
                </c:pt>
                <c:pt idx="315">
                  <c:v>308</c:v>
                </c:pt>
                <c:pt idx="316">
                  <c:v>320</c:v>
                </c:pt>
                <c:pt idx="317">
                  <c:v>326</c:v>
                </c:pt>
                <c:pt idx="318">
                  <c:v>338</c:v>
                </c:pt>
                <c:pt idx="319">
                  <c:v>351</c:v>
                </c:pt>
                <c:pt idx="320">
                  <c:v>351</c:v>
                </c:pt>
                <c:pt idx="321">
                  <c:v>345</c:v>
                </c:pt>
                <c:pt idx="322">
                  <c:v>332</c:v>
                </c:pt>
                <c:pt idx="323">
                  <c:v>350</c:v>
                </c:pt>
                <c:pt idx="324">
                  <c:v>339</c:v>
                </c:pt>
                <c:pt idx="325">
                  <c:v>352</c:v>
                </c:pt>
                <c:pt idx="326">
                  <c:v>340</c:v>
                </c:pt>
                <c:pt idx="327">
                  <c:v>343</c:v>
                </c:pt>
                <c:pt idx="328">
                  <c:v>335</c:v>
                </c:pt>
                <c:pt idx="329">
                  <c:v>328</c:v>
                </c:pt>
                <c:pt idx="330">
                  <c:v>322</c:v>
                </c:pt>
                <c:pt idx="331">
                  <c:v>314</c:v>
                </c:pt>
                <c:pt idx="332">
                  <c:v>321</c:v>
                </c:pt>
                <c:pt idx="333">
                  <c:v>308</c:v>
                </c:pt>
                <c:pt idx="334">
                  <c:v>308</c:v>
                </c:pt>
                <c:pt idx="335">
                  <c:v>307</c:v>
                </c:pt>
                <c:pt idx="336">
                  <c:v>311</c:v>
                </c:pt>
                <c:pt idx="337">
                  <c:v>300</c:v>
                </c:pt>
                <c:pt idx="338">
                  <c:v>304</c:v>
                </c:pt>
                <c:pt idx="339">
                  <c:v>317</c:v>
                </c:pt>
                <c:pt idx="340">
                  <c:v>327</c:v>
                </c:pt>
                <c:pt idx="341">
                  <c:v>320</c:v>
                </c:pt>
                <c:pt idx="342">
                  <c:v>339</c:v>
                </c:pt>
                <c:pt idx="343">
                  <c:v>346</c:v>
                </c:pt>
                <c:pt idx="344">
                  <c:v>356</c:v>
                </c:pt>
                <c:pt idx="345">
                  <c:v>387</c:v>
                </c:pt>
                <c:pt idx="346">
                  <c:v>398</c:v>
                </c:pt>
                <c:pt idx="347">
                  <c:v>426</c:v>
                </c:pt>
                <c:pt idx="348">
                  <c:v>449</c:v>
                </c:pt>
                <c:pt idx="349">
                  <c:v>460</c:v>
                </c:pt>
                <c:pt idx="350">
                  <c:v>485</c:v>
                </c:pt>
                <c:pt idx="351">
                  <c:v>494</c:v>
                </c:pt>
                <c:pt idx="352">
                  <c:v>514</c:v>
                </c:pt>
                <c:pt idx="353">
                  <c:v>528</c:v>
                </c:pt>
                <c:pt idx="354">
                  <c:v>538</c:v>
                </c:pt>
                <c:pt idx="355">
                  <c:v>561</c:v>
                </c:pt>
                <c:pt idx="356">
                  <c:v>568</c:v>
                </c:pt>
                <c:pt idx="357">
                  <c:v>591</c:v>
                </c:pt>
                <c:pt idx="358">
                  <c:v>597</c:v>
                </c:pt>
                <c:pt idx="359">
                  <c:v>633</c:v>
                </c:pt>
                <c:pt idx="360">
                  <c:v>657</c:v>
                </c:pt>
                <c:pt idx="361">
                  <c:v>685</c:v>
                </c:pt>
                <c:pt idx="362">
                  <c:v>703</c:v>
                </c:pt>
                <c:pt idx="363">
                  <c:v>742</c:v>
                </c:pt>
                <c:pt idx="364">
                  <c:v>749</c:v>
                </c:pt>
                <c:pt idx="365">
                  <c:v>768</c:v>
                </c:pt>
                <c:pt idx="366">
                  <c:v>811</c:v>
                </c:pt>
                <c:pt idx="367">
                  <c:v>872</c:v>
                </c:pt>
                <c:pt idx="368">
                  <c:v>893</c:v>
                </c:pt>
                <c:pt idx="369">
                  <c:v>913</c:v>
                </c:pt>
                <c:pt idx="370">
                  <c:v>944</c:v>
                </c:pt>
                <c:pt idx="371">
                  <c:v>1003</c:v>
                </c:pt>
                <c:pt idx="372">
                  <c:v>1050</c:v>
                </c:pt>
                <c:pt idx="373">
                  <c:v>1123</c:v>
                </c:pt>
                <c:pt idx="374">
                  <c:v>1160</c:v>
                </c:pt>
                <c:pt idx="375">
                  <c:v>1223</c:v>
                </c:pt>
                <c:pt idx="376">
                  <c:v>1276</c:v>
                </c:pt>
                <c:pt idx="377">
                  <c:v>1300</c:v>
                </c:pt>
                <c:pt idx="378">
                  <c:v>1307</c:v>
                </c:pt>
                <c:pt idx="379">
                  <c:v>1331</c:v>
                </c:pt>
                <c:pt idx="380">
                  <c:v>1348</c:v>
                </c:pt>
                <c:pt idx="381">
                  <c:v>1392</c:v>
                </c:pt>
                <c:pt idx="382">
                  <c:v>1389</c:v>
                </c:pt>
                <c:pt idx="383">
                  <c:v>1386</c:v>
                </c:pt>
                <c:pt idx="384">
                  <c:v>1403</c:v>
                </c:pt>
                <c:pt idx="385">
                  <c:v>1417</c:v>
                </c:pt>
                <c:pt idx="386">
                  <c:v>1413</c:v>
                </c:pt>
                <c:pt idx="387">
                  <c:v>1426</c:v>
                </c:pt>
                <c:pt idx="388">
                  <c:v>1461</c:v>
                </c:pt>
                <c:pt idx="389">
                  <c:v>1464</c:v>
                </c:pt>
                <c:pt idx="390">
                  <c:v>1460</c:v>
                </c:pt>
                <c:pt idx="391">
                  <c:v>1450</c:v>
                </c:pt>
                <c:pt idx="392">
                  <c:v>1456</c:v>
                </c:pt>
                <c:pt idx="393">
                  <c:v>1476</c:v>
                </c:pt>
                <c:pt idx="394">
                  <c:v>1470</c:v>
                </c:pt>
                <c:pt idx="395">
                  <c:v>1496</c:v>
                </c:pt>
                <c:pt idx="396">
                  <c:v>1480</c:v>
                </c:pt>
                <c:pt idx="397">
                  <c:v>1464</c:v>
                </c:pt>
                <c:pt idx="398">
                  <c:v>1467</c:v>
                </c:pt>
                <c:pt idx="399">
                  <c:v>1425</c:v>
                </c:pt>
                <c:pt idx="400">
                  <c:v>1414</c:v>
                </c:pt>
                <c:pt idx="401">
                  <c:v>1396</c:v>
                </c:pt>
                <c:pt idx="402">
                  <c:v>1412</c:v>
                </c:pt>
                <c:pt idx="403">
                  <c:v>1385</c:v>
                </c:pt>
                <c:pt idx="404">
                  <c:v>1369</c:v>
                </c:pt>
                <c:pt idx="405">
                  <c:v>1356</c:v>
                </c:pt>
                <c:pt idx="406">
                  <c:v>1323</c:v>
                </c:pt>
                <c:pt idx="407">
                  <c:v>1308</c:v>
                </c:pt>
                <c:pt idx="408">
                  <c:v>1294</c:v>
                </c:pt>
                <c:pt idx="409">
                  <c:v>1314</c:v>
                </c:pt>
                <c:pt idx="410">
                  <c:v>1320</c:v>
                </c:pt>
                <c:pt idx="411">
                  <c:v>1291</c:v>
                </c:pt>
                <c:pt idx="412">
                  <c:v>1239</c:v>
                </c:pt>
                <c:pt idx="413">
                  <c:v>1200</c:v>
                </c:pt>
                <c:pt idx="414">
                  <c:v>1189</c:v>
                </c:pt>
                <c:pt idx="415">
                  <c:v>1179</c:v>
                </c:pt>
                <c:pt idx="416">
                  <c:v>1162</c:v>
                </c:pt>
                <c:pt idx="417">
                  <c:v>1169</c:v>
                </c:pt>
                <c:pt idx="418">
                  <c:v>1134</c:v>
                </c:pt>
                <c:pt idx="419">
                  <c:v>1130</c:v>
                </c:pt>
                <c:pt idx="420">
                  <c:v>1112</c:v>
                </c:pt>
                <c:pt idx="421">
                  <c:v>1046</c:v>
                </c:pt>
                <c:pt idx="422">
                  <c:v>1048</c:v>
                </c:pt>
                <c:pt idx="423">
                  <c:v>1049</c:v>
                </c:pt>
                <c:pt idx="424">
                  <c:v>1039</c:v>
                </c:pt>
                <c:pt idx="425">
                  <c:v>1006</c:v>
                </c:pt>
                <c:pt idx="426">
                  <c:v>967</c:v>
                </c:pt>
                <c:pt idx="427">
                  <c:v>967</c:v>
                </c:pt>
                <c:pt idx="428">
                  <c:v>911</c:v>
                </c:pt>
                <c:pt idx="429">
                  <c:v>886</c:v>
                </c:pt>
                <c:pt idx="430">
                  <c:v>922</c:v>
                </c:pt>
                <c:pt idx="431">
                  <c:v>896</c:v>
                </c:pt>
                <c:pt idx="432">
                  <c:v>894</c:v>
                </c:pt>
                <c:pt idx="433">
                  <c:v>869</c:v>
                </c:pt>
                <c:pt idx="434">
                  <c:v>868</c:v>
                </c:pt>
                <c:pt idx="435">
                  <c:v>828</c:v>
                </c:pt>
                <c:pt idx="436">
                  <c:v>829</c:v>
                </c:pt>
                <c:pt idx="437">
                  <c:v>860</c:v>
                </c:pt>
                <c:pt idx="438">
                  <c:v>882</c:v>
                </c:pt>
                <c:pt idx="439">
                  <c:v>880</c:v>
                </c:pt>
                <c:pt idx="440">
                  <c:v>874</c:v>
                </c:pt>
                <c:pt idx="441">
                  <c:v>858</c:v>
                </c:pt>
                <c:pt idx="442">
                  <c:v>852</c:v>
                </c:pt>
                <c:pt idx="443">
                  <c:v>878</c:v>
                </c:pt>
                <c:pt idx="444">
                  <c:v>922</c:v>
                </c:pt>
                <c:pt idx="445">
                  <c:v>946</c:v>
                </c:pt>
                <c:pt idx="446">
                  <c:v>927</c:v>
                </c:pt>
                <c:pt idx="447">
                  <c:v>920</c:v>
                </c:pt>
                <c:pt idx="448">
                  <c:v>903</c:v>
                </c:pt>
                <c:pt idx="449">
                  <c:v>902</c:v>
                </c:pt>
                <c:pt idx="450">
                  <c:v>928</c:v>
                </c:pt>
                <c:pt idx="451">
                  <c:v>959</c:v>
                </c:pt>
                <c:pt idx="452">
                  <c:v>982</c:v>
                </c:pt>
                <c:pt idx="453">
                  <c:v>990</c:v>
                </c:pt>
                <c:pt idx="454">
                  <c:v>991</c:v>
                </c:pt>
                <c:pt idx="455">
                  <c:v>971</c:v>
                </c:pt>
                <c:pt idx="456">
                  <c:v>973</c:v>
                </c:pt>
                <c:pt idx="457">
                  <c:v>977</c:v>
                </c:pt>
                <c:pt idx="458">
                  <c:v>1013</c:v>
                </c:pt>
                <c:pt idx="459">
                  <c:v>1009</c:v>
                </c:pt>
                <c:pt idx="460">
                  <c:v>1001</c:v>
                </c:pt>
                <c:pt idx="461">
                  <c:v>994</c:v>
                </c:pt>
                <c:pt idx="462">
                  <c:v>979</c:v>
                </c:pt>
                <c:pt idx="463">
                  <c:v>976</c:v>
                </c:pt>
                <c:pt idx="464">
                  <c:v>987</c:v>
                </c:pt>
                <c:pt idx="465">
                  <c:v>1012</c:v>
                </c:pt>
                <c:pt idx="466">
                  <c:v>967</c:v>
                </c:pt>
                <c:pt idx="467">
                  <c:v>944</c:v>
                </c:pt>
                <c:pt idx="468">
                  <c:v>934</c:v>
                </c:pt>
                <c:pt idx="469">
                  <c:v>951</c:v>
                </c:pt>
                <c:pt idx="470">
                  <c:v>910</c:v>
                </c:pt>
                <c:pt idx="471">
                  <c:v>907</c:v>
                </c:pt>
                <c:pt idx="472">
                  <c:v>898</c:v>
                </c:pt>
                <c:pt idx="473">
                  <c:v>934</c:v>
                </c:pt>
                <c:pt idx="474">
                  <c:v>895</c:v>
                </c:pt>
                <c:pt idx="475">
                  <c:v>883</c:v>
                </c:pt>
                <c:pt idx="476">
                  <c:v>840</c:v>
                </c:pt>
                <c:pt idx="477">
                  <c:v>827</c:v>
                </c:pt>
                <c:pt idx="478">
                  <c:v>817</c:v>
                </c:pt>
                <c:pt idx="479">
                  <c:v>810</c:v>
                </c:pt>
                <c:pt idx="480">
                  <c:v>842</c:v>
                </c:pt>
                <c:pt idx="481">
                  <c:v>862</c:v>
                </c:pt>
                <c:pt idx="482">
                  <c:v>850</c:v>
                </c:pt>
                <c:pt idx="483">
                  <c:v>826</c:v>
                </c:pt>
                <c:pt idx="484">
                  <c:v>812</c:v>
                </c:pt>
                <c:pt idx="485">
                  <c:v>802</c:v>
                </c:pt>
                <c:pt idx="486">
                  <c:v>804</c:v>
                </c:pt>
                <c:pt idx="487">
                  <c:v>775</c:v>
                </c:pt>
                <c:pt idx="488">
                  <c:v>761</c:v>
                </c:pt>
                <c:pt idx="489">
                  <c:v>755</c:v>
                </c:pt>
                <c:pt idx="490">
                  <c:v>745</c:v>
                </c:pt>
                <c:pt idx="491">
                  <c:v>723</c:v>
                </c:pt>
                <c:pt idx="492">
                  <c:v>714</c:v>
                </c:pt>
                <c:pt idx="493">
                  <c:v>727</c:v>
                </c:pt>
                <c:pt idx="494">
                  <c:v>706</c:v>
                </c:pt>
                <c:pt idx="495">
                  <c:v>696</c:v>
                </c:pt>
                <c:pt idx="496">
                  <c:v>683</c:v>
                </c:pt>
                <c:pt idx="497">
                  <c:v>676</c:v>
                </c:pt>
                <c:pt idx="498">
                  <c:v>650</c:v>
                </c:pt>
                <c:pt idx="499">
                  <c:v>632</c:v>
                </c:pt>
                <c:pt idx="500">
                  <c:v>644</c:v>
                </c:pt>
                <c:pt idx="501">
                  <c:v>639</c:v>
                </c:pt>
                <c:pt idx="502">
                  <c:v>632</c:v>
                </c:pt>
                <c:pt idx="503">
                  <c:v>616</c:v>
                </c:pt>
                <c:pt idx="504">
                  <c:v>602</c:v>
                </c:pt>
                <c:pt idx="505">
                  <c:v>604</c:v>
                </c:pt>
                <c:pt idx="506">
                  <c:v>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F1-4143-A5E5-D47038288208}"/>
            </c:ext>
          </c:extLst>
        </c:ser>
        <c:ser>
          <c:idx val="2"/>
          <c:order val="3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'Sicilia foglio di lavoro'!$A$2:$A$816</c:f>
              <c:numCache>
                <c:formatCode>d/m;@</c:formatCode>
                <c:ptCount val="509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  <c:pt idx="486">
                  <c:v>44683</c:v>
                </c:pt>
                <c:pt idx="487">
                  <c:v>44684</c:v>
                </c:pt>
                <c:pt idx="488">
                  <c:v>44685</c:v>
                </c:pt>
                <c:pt idx="489">
                  <c:v>44686</c:v>
                </c:pt>
                <c:pt idx="490">
                  <c:v>44687</c:v>
                </c:pt>
                <c:pt idx="491">
                  <c:v>44688</c:v>
                </c:pt>
                <c:pt idx="492">
                  <c:v>44689</c:v>
                </c:pt>
                <c:pt idx="493">
                  <c:v>44690</c:v>
                </c:pt>
                <c:pt idx="494">
                  <c:v>44691</c:v>
                </c:pt>
                <c:pt idx="495">
                  <c:v>44692</c:v>
                </c:pt>
                <c:pt idx="496">
                  <c:v>44693</c:v>
                </c:pt>
                <c:pt idx="497">
                  <c:v>44694</c:v>
                </c:pt>
                <c:pt idx="498">
                  <c:v>44695</c:v>
                </c:pt>
                <c:pt idx="499">
                  <c:v>44696</c:v>
                </c:pt>
                <c:pt idx="500">
                  <c:v>44697</c:v>
                </c:pt>
                <c:pt idx="501">
                  <c:v>44698</c:v>
                </c:pt>
                <c:pt idx="502">
                  <c:v>44699</c:v>
                </c:pt>
                <c:pt idx="503">
                  <c:v>44700</c:v>
                </c:pt>
                <c:pt idx="504">
                  <c:v>44701</c:v>
                </c:pt>
                <c:pt idx="505">
                  <c:v>44702</c:v>
                </c:pt>
                <c:pt idx="506">
                  <c:v>44703</c:v>
                </c:pt>
              </c:numCache>
            </c:numRef>
          </c:cat>
          <c:val>
            <c:numRef>
              <c:f>'Sicilia foglio di lavoro'!$L$2:$L$277</c:f>
            </c:numRef>
          </c:val>
          <c:extLst>
            <c:ext xmlns:c16="http://schemas.microsoft.com/office/drawing/2014/chart" uri="{C3380CC4-5D6E-409C-BE32-E72D297353CC}">
              <c16:uniqueId val="{00000003-78F1-4143-A5E5-D47038288208}"/>
            </c:ext>
          </c:extLst>
        </c:ser>
        <c:ser>
          <c:idx val="5"/>
          <c:order val="4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lavoro'!$A$2:$A$816</c:f>
              <c:numCache>
                <c:formatCode>d/m;@</c:formatCode>
                <c:ptCount val="509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  <c:pt idx="486">
                  <c:v>44683</c:v>
                </c:pt>
                <c:pt idx="487">
                  <c:v>44684</c:v>
                </c:pt>
                <c:pt idx="488">
                  <c:v>44685</c:v>
                </c:pt>
                <c:pt idx="489">
                  <c:v>44686</c:v>
                </c:pt>
                <c:pt idx="490">
                  <c:v>44687</c:v>
                </c:pt>
                <c:pt idx="491">
                  <c:v>44688</c:v>
                </c:pt>
                <c:pt idx="492">
                  <c:v>44689</c:v>
                </c:pt>
                <c:pt idx="493">
                  <c:v>44690</c:v>
                </c:pt>
                <c:pt idx="494">
                  <c:v>44691</c:v>
                </c:pt>
                <c:pt idx="495">
                  <c:v>44692</c:v>
                </c:pt>
                <c:pt idx="496">
                  <c:v>44693</c:v>
                </c:pt>
                <c:pt idx="497">
                  <c:v>44694</c:v>
                </c:pt>
                <c:pt idx="498">
                  <c:v>44695</c:v>
                </c:pt>
                <c:pt idx="499">
                  <c:v>44696</c:v>
                </c:pt>
                <c:pt idx="500">
                  <c:v>44697</c:v>
                </c:pt>
                <c:pt idx="501">
                  <c:v>44698</c:v>
                </c:pt>
                <c:pt idx="502">
                  <c:v>44699</c:v>
                </c:pt>
                <c:pt idx="503">
                  <c:v>44700</c:v>
                </c:pt>
                <c:pt idx="504">
                  <c:v>44701</c:v>
                </c:pt>
                <c:pt idx="505">
                  <c:v>44702</c:v>
                </c:pt>
                <c:pt idx="506">
                  <c:v>44703</c:v>
                </c:pt>
              </c:numCache>
            </c:numRef>
          </c:cat>
          <c:val>
            <c:numRef>
              <c:f>'Sicilia foglio di lavoro'!$M$2:$M$816</c:f>
              <c:numCache>
                <c:formatCode>General</c:formatCode>
                <c:ptCount val="509"/>
                <c:pt idx="0">
                  <c:v>33098</c:v>
                </c:pt>
                <c:pt idx="1">
                  <c:v>33674</c:v>
                </c:pt>
                <c:pt idx="2">
                  <c:v>34270</c:v>
                </c:pt>
                <c:pt idx="3">
                  <c:v>35211</c:v>
                </c:pt>
                <c:pt idx="4">
                  <c:v>36038</c:v>
                </c:pt>
                <c:pt idx="5">
                  <c:v>36355</c:v>
                </c:pt>
                <c:pt idx="6">
                  <c:v>37281</c:v>
                </c:pt>
                <c:pt idx="7">
                  <c:v>38226</c:v>
                </c:pt>
                <c:pt idx="8">
                  <c:v>38937</c:v>
                </c:pt>
                <c:pt idx="9">
                  <c:v>40033</c:v>
                </c:pt>
                <c:pt idx="10">
                  <c:v>41313</c:v>
                </c:pt>
                <c:pt idx="11">
                  <c:v>42487</c:v>
                </c:pt>
                <c:pt idx="12">
                  <c:v>43098</c:v>
                </c:pt>
                <c:pt idx="13">
                  <c:v>43263</c:v>
                </c:pt>
                <c:pt idx="14">
                  <c:v>43432</c:v>
                </c:pt>
                <c:pt idx="15">
                  <c:v>43834</c:v>
                </c:pt>
                <c:pt idx="16">
                  <c:v>44795</c:v>
                </c:pt>
                <c:pt idx="17">
                  <c:v>45236</c:v>
                </c:pt>
                <c:pt idx="18">
                  <c:v>45860</c:v>
                </c:pt>
                <c:pt idx="19">
                  <c:v>45033</c:v>
                </c:pt>
                <c:pt idx="20">
                  <c:v>45241</c:v>
                </c:pt>
                <c:pt idx="21">
                  <c:v>45626</c:v>
                </c:pt>
                <c:pt idx="22">
                  <c:v>45960</c:v>
                </c:pt>
                <c:pt idx="23">
                  <c:v>45996</c:v>
                </c:pt>
                <c:pt idx="24">
                  <c:v>46335</c:v>
                </c:pt>
                <c:pt idx="25">
                  <c:v>45815</c:v>
                </c:pt>
                <c:pt idx="26">
                  <c:v>45377</c:v>
                </c:pt>
                <c:pt idx="27">
                  <c:v>44556</c:v>
                </c:pt>
                <c:pt idx="28">
                  <c:v>42683</c:v>
                </c:pt>
                <c:pt idx="29">
                  <c:v>41315</c:v>
                </c:pt>
                <c:pt idx="30">
                  <c:v>40760</c:v>
                </c:pt>
                <c:pt idx="31">
                  <c:v>40662</c:v>
                </c:pt>
                <c:pt idx="32">
                  <c:v>40084</c:v>
                </c:pt>
                <c:pt idx="33">
                  <c:v>39612</c:v>
                </c:pt>
                <c:pt idx="34">
                  <c:v>39181</c:v>
                </c:pt>
                <c:pt idx="35">
                  <c:v>38128</c:v>
                </c:pt>
                <c:pt idx="36">
                  <c:v>37861</c:v>
                </c:pt>
                <c:pt idx="37">
                  <c:v>37633</c:v>
                </c:pt>
                <c:pt idx="38">
                  <c:v>37559</c:v>
                </c:pt>
                <c:pt idx="39">
                  <c:v>37184</c:v>
                </c:pt>
                <c:pt idx="40">
                  <c:v>36309</c:v>
                </c:pt>
                <c:pt idx="41">
                  <c:v>35419</c:v>
                </c:pt>
                <c:pt idx="42">
                  <c:v>34083</c:v>
                </c:pt>
                <c:pt idx="43">
                  <c:v>33759</c:v>
                </c:pt>
                <c:pt idx="44">
                  <c:v>33671</c:v>
                </c:pt>
                <c:pt idx="45">
                  <c:v>33349</c:v>
                </c:pt>
                <c:pt idx="46">
                  <c:v>33317</c:v>
                </c:pt>
                <c:pt idx="47">
                  <c:v>32540</c:v>
                </c:pt>
                <c:pt idx="48">
                  <c:v>31929</c:v>
                </c:pt>
                <c:pt idx="49">
                  <c:v>30535</c:v>
                </c:pt>
                <c:pt idx="50">
                  <c:v>28899</c:v>
                </c:pt>
                <c:pt idx="51">
                  <c:v>28191</c:v>
                </c:pt>
                <c:pt idx="52">
                  <c:v>28382</c:v>
                </c:pt>
                <c:pt idx="53">
                  <c:v>27704</c:v>
                </c:pt>
                <c:pt idx="54">
                  <c:v>26744</c:v>
                </c:pt>
                <c:pt idx="55">
                  <c:v>26096</c:v>
                </c:pt>
                <c:pt idx="56">
                  <c:v>25689</c:v>
                </c:pt>
                <c:pt idx="57">
                  <c:v>24903</c:v>
                </c:pt>
                <c:pt idx="58">
                  <c:v>25124</c:v>
                </c:pt>
                <c:pt idx="59">
                  <c:v>25323</c:v>
                </c:pt>
                <c:pt idx="60">
                  <c:v>24880</c:v>
                </c:pt>
                <c:pt idx="61">
                  <c:v>24316</c:v>
                </c:pt>
                <c:pt idx="62">
                  <c:v>23751</c:v>
                </c:pt>
                <c:pt idx="63">
                  <c:v>21888</c:v>
                </c:pt>
                <c:pt idx="64">
                  <c:v>18944</c:v>
                </c:pt>
                <c:pt idx="65">
                  <c:v>15940</c:v>
                </c:pt>
                <c:pt idx="66">
                  <c:v>14610</c:v>
                </c:pt>
                <c:pt idx="67">
                  <c:v>13425</c:v>
                </c:pt>
                <c:pt idx="68">
                  <c:v>12906</c:v>
                </c:pt>
                <c:pt idx="69">
                  <c:v>12751</c:v>
                </c:pt>
                <c:pt idx="70">
                  <c:v>13024</c:v>
                </c:pt>
                <c:pt idx="71">
                  <c:v>13087</c:v>
                </c:pt>
                <c:pt idx="72">
                  <c:v>13532</c:v>
                </c:pt>
                <c:pt idx="73">
                  <c:v>13931</c:v>
                </c:pt>
                <c:pt idx="74">
                  <c:v>13938</c:v>
                </c:pt>
                <c:pt idx="75">
                  <c:v>14115</c:v>
                </c:pt>
                <c:pt idx="76">
                  <c:v>14613</c:v>
                </c:pt>
                <c:pt idx="77">
                  <c:v>14937</c:v>
                </c:pt>
                <c:pt idx="78">
                  <c:v>14880</c:v>
                </c:pt>
                <c:pt idx="79">
                  <c:v>15316</c:v>
                </c:pt>
                <c:pt idx="80">
                  <c:v>15712</c:v>
                </c:pt>
                <c:pt idx="81">
                  <c:v>15554</c:v>
                </c:pt>
                <c:pt idx="82">
                  <c:v>15456</c:v>
                </c:pt>
                <c:pt idx="83">
                  <c:v>15063</c:v>
                </c:pt>
                <c:pt idx="84">
                  <c:v>15483</c:v>
                </c:pt>
                <c:pt idx="85">
                  <c:v>15472</c:v>
                </c:pt>
                <c:pt idx="86">
                  <c:v>16027</c:v>
                </c:pt>
                <c:pt idx="87">
                  <c:v>16408</c:v>
                </c:pt>
                <c:pt idx="88">
                  <c:v>16408</c:v>
                </c:pt>
                <c:pt idx="89">
                  <c:v>17658</c:v>
                </c:pt>
                <c:pt idx="90">
                  <c:v>18831</c:v>
                </c:pt>
                <c:pt idx="91">
                  <c:v>19963</c:v>
                </c:pt>
                <c:pt idx="92">
                  <c:v>20871</c:v>
                </c:pt>
                <c:pt idx="93">
                  <c:v>21725</c:v>
                </c:pt>
                <c:pt idx="94">
                  <c:v>22522</c:v>
                </c:pt>
                <c:pt idx="95">
                  <c:v>23210</c:v>
                </c:pt>
                <c:pt idx="96">
                  <c:v>24064</c:v>
                </c:pt>
                <c:pt idx="97">
                  <c:v>25244</c:v>
                </c:pt>
                <c:pt idx="98">
                  <c:v>20435</c:v>
                </c:pt>
                <c:pt idx="99">
                  <c:v>20875</c:v>
                </c:pt>
                <c:pt idx="100">
                  <c:v>21652</c:v>
                </c:pt>
                <c:pt idx="101">
                  <c:v>22344</c:v>
                </c:pt>
                <c:pt idx="102">
                  <c:v>23281</c:v>
                </c:pt>
                <c:pt idx="103">
                  <c:v>22717</c:v>
                </c:pt>
                <c:pt idx="104">
                  <c:v>23372</c:v>
                </c:pt>
                <c:pt idx="105">
                  <c:v>23476</c:v>
                </c:pt>
                <c:pt idx="106">
                  <c:v>24072</c:v>
                </c:pt>
                <c:pt idx="107">
                  <c:v>24359</c:v>
                </c:pt>
                <c:pt idx="108">
                  <c:v>24884</c:v>
                </c:pt>
                <c:pt idx="109">
                  <c:v>23464</c:v>
                </c:pt>
                <c:pt idx="110">
                  <c:v>23732</c:v>
                </c:pt>
                <c:pt idx="111">
                  <c:v>24206</c:v>
                </c:pt>
                <c:pt idx="112">
                  <c:v>23875</c:v>
                </c:pt>
                <c:pt idx="113">
                  <c:v>23798</c:v>
                </c:pt>
                <c:pt idx="114">
                  <c:v>24095</c:v>
                </c:pt>
                <c:pt idx="115">
                  <c:v>24663</c:v>
                </c:pt>
                <c:pt idx="116">
                  <c:v>24663</c:v>
                </c:pt>
                <c:pt idx="117">
                  <c:v>23978</c:v>
                </c:pt>
                <c:pt idx="118">
                  <c:v>23875</c:v>
                </c:pt>
                <c:pt idx="119">
                  <c:v>23559</c:v>
                </c:pt>
                <c:pt idx="120">
                  <c:v>23470</c:v>
                </c:pt>
                <c:pt idx="121">
                  <c:v>23470</c:v>
                </c:pt>
                <c:pt idx="122">
                  <c:v>23617</c:v>
                </c:pt>
                <c:pt idx="123">
                  <c:v>23511</c:v>
                </c:pt>
                <c:pt idx="124">
                  <c:v>23256</c:v>
                </c:pt>
                <c:pt idx="125">
                  <c:v>22666</c:v>
                </c:pt>
                <c:pt idx="126">
                  <c:v>22167</c:v>
                </c:pt>
                <c:pt idx="127">
                  <c:v>21495</c:v>
                </c:pt>
                <c:pt idx="128">
                  <c:v>21035</c:v>
                </c:pt>
                <c:pt idx="129">
                  <c:v>21111</c:v>
                </c:pt>
                <c:pt idx="130">
                  <c:v>21070</c:v>
                </c:pt>
                <c:pt idx="131">
                  <c:v>18991</c:v>
                </c:pt>
                <c:pt idx="132">
                  <c:v>18158</c:v>
                </c:pt>
                <c:pt idx="133">
                  <c:v>17048</c:v>
                </c:pt>
                <c:pt idx="134">
                  <c:v>16566</c:v>
                </c:pt>
                <c:pt idx="135">
                  <c:v>16229</c:v>
                </c:pt>
                <c:pt idx="136">
                  <c:v>15776</c:v>
                </c:pt>
                <c:pt idx="137">
                  <c:v>15399</c:v>
                </c:pt>
                <c:pt idx="138">
                  <c:v>14428</c:v>
                </c:pt>
                <c:pt idx="139">
                  <c:v>14205</c:v>
                </c:pt>
                <c:pt idx="140">
                  <c:v>13237</c:v>
                </c:pt>
                <c:pt idx="141">
                  <c:v>12501</c:v>
                </c:pt>
                <c:pt idx="142">
                  <c:v>12208</c:v>
                </c:pt>
                <c:pt idx="143">
                  <c:v>12317</c:v>
                </c:pt>
                <c:pt idx="144">
                  <c:v>11936</c:v>
                </c:pt>
                <c:pt idx="145">
                  <c:v>11076</c:v>
                </c:pt>
                <c:pt idx="146">
                  <c:v>10724</c:v>
                </c:pt>
                <c:pt idx="147">
                  <c:v>10030</c:v>
                </c:pt>
                <c:pt idx="148">
                  <c:v>9414</c:v>
                </c:pt>
                <c:pt idx="149">
                  <c:v>9334</c:v>
                </c:pt>
                <c:pt idx="150">
                  <c:v>9398</c:v>
                </c:pt>
                <c:pt idx="151">
                  <c:v>8981</c:v>
                </c:pt>
                <c:pt idx="152">
                  <c:v>8230</c:v>
                </c:pt>
                <c:pt idx="153">
                  <c:v>8304</c:v>
                </c:pt>
                <c:pt idx="154">
                  <c:v>7864</c:v>
                </c:pt>
                <c:pt idx="155">
                  <c:v>7454</c:v>
                </c:pt>
                <c:pt idx="156">
                  <c:v>7545</c:v>
                </c:pt>
                <c:pt idx="157">
                  <c:v>7448</c:v>
                </c:pt>
                <c:pt idx="158">
                  <c:v>7296</c:v>
                </c:pt>
                <c:pt idx="159">
                  <c:v>6918</c:v>
                </c:pt>
                <c:pt idx="160">
                  <c:v>6961</c:v>
                </c:pt>
                <c:pt idx="161">
                  <c:v>6489</c:v>
                </c:pt>
                <c:pt idx="162">
                  <c:v>6329</c:v>
                </c:pt>
                <c:pt idx="163">
                  <c:v>6365</c:v>
                </c:pt>
                <c:pt idx="164">
                  <c:v>6273</c:v>
                </c:pt>
                <c:pt idx="165">
                  <c:v>6024</c:v>
                </c:pt>
                <c:pt idx="166">
                  <c:v>5675</c:v>
                </c:pt>
                <c:pt idx="167">
                  <c:v>5583</c:v>
                </c:pt>
                <c:pt idx="168">
                  <c:v>5413</c:v>
                </c:pt>
                <c:pt idx="169">
                  <c:v>5347</c:v>
                </c:pt>
                <c:pt idx="170">
                  <c:v>5295</c:v>
                </c:pt>
                <c:pt idx="171">
                  <c:v>5247</c:v>
                </c:pt>
                <c:pt idx="172">
                  <c:v>4958</c:v>
                </c:pt>
                <c:pt idx="173">
                  <c:v>4677</c:v>
                </c:pt>
                <c:pt idx="174">
                  <c:v>4541</c:v>
                </c:pt>
                <c:pt idx="175">
                  <c:v>4233</c:v>
                </c:pt>
                <c:pt idx="176">
                  <c:v>4186</c:v>
                </c:pt>
                <c:pt idx="177">
                  <c:v>4183</c:v>
                </c:pt>
                <c:pt idx="178">
                  <c:v>4157</c:v>
                </c:pt>
                <c:pt idx="179">
                  <c:v>4041</c:v>
                </c:pt>
                <c:pt idx="180">
                  <c:v>3856</c:v>
                </c:pt>
                <c:pt idx="181">
                  <c:v>3716</c:v>
                </c:pt>
                <c:pt idx="182">
                  <c:v>3552</c:v>
                </c:pt>
                <c:pt idx="183">
                  <c:v>3513</c:v>
                </c:pt>
                <c:pt idx="184">
                  <c:v>3405</c:v>
                </c:pt>
                <c:pt idx="185">
                  <c:v>3421</c:v>
                </c:pt>
                <c:pt idx="186">
                  <c:v>3323</c:v>
                </c:pt>
                <c:pt idx="187">
                  <c:v>3209</c:v>
                </c:pt>
                <c:pt idx="188">
                  <c:v>3309</c:v>
                </c:pt>
                <c:pt idx="189">
                  <c:v>3361</c:v>
                </c:pt>
                <c:pt idx="190">
                  <c:v>3398</c:v>
                </c:pt>
                <c:pt idx="191">
                  <c:v>3504</c:v>
                </c:pt>
                <c:pt idx="192">
                  <c:v>3577</c:v>
                </c:pt>
                <c:pt idx="193">
                  <c:v>3636</c:v>
                </c:pt>
                <c:pt idx="194">
                  <c:v>3781</c:v>
                </c:pt>
                <c:pt idx="195">
                  <c:v>3979</c:v>
                </c:pt>
                <c:pt idx="196">
                  <c:v>4242</c:v>
                </c:pt>
                <c:pt idx="197">
                  <c:v>4621</c:v>
                </c:pt>
                <c:pt idx="198">
                  <c:v>4953</c:v>
                </c:pt>
                <c:pt idx="199">
                  <c:v>5205</c:v>
                </c:pt>
                <c:pt idx="200">
                  <c:v>5623</c:v>
                </c:pt>
                <c:pt idx="201">
                  <c:v>6006</c:v>
                </c:pt>
                <c:pt idx="202">
                  <c:v>6423</c:v>
                </c:pt>
                <c:pt idx="203">
                  <c:v>6710</c:v>
                </c:pt>
                <c:pt idx="204">
                  <c:v>7263</c:v>
                </c:pt>
                <c:pt idx="205">
                  <c:v>7700</c:v>
                </c:pt>
                <c:pt idx="206">
                  <c:v>8123</c:v>
                </c:pt>
                <c:pt idx="207">
                  <c:v>8244</c:v>
                </c:pt>
                <c:pt idx="208">
                  <c:v>8654</c:v>
                </c:pt>
                <c:pt idx="209">
                  <c:v>9179</c:v>
                </c:pt>
                <c:pt idx="210">
                  <c:v>9697</c:v>
                </c:pt>
                <c:pt idx="211">
                  <c:v>10364</c:v>
                </c:pt>
                <c:pt idx="212">
                  <c:v>10891</c:v>
                </c:pt>
                <c:pt idx="213">
                  <c:v>10995</c:v>
                </c:pt>
                <c:pt idx="214">
                  <c:v>11387</c:v>
                </c:pt>
                <c:pt idx="215">
                  <c:v>11708</c:v>
                </c:pt>
                <c:pt idx="216">
                  <c:v>12145</c:v>
                </c:pt>
                <c:pt idx="217">
                  <c:v>12562</c:v>
                </c:pt>
                <c:pt idx="218">
                  <c:v>12970</c:v>
                </c:pt>
                <c:pt idx="219">
                  <c:v>13605</c:v>
                </c:pt>
                <c:pt idx="220">
                  <c:v>14445</c:v>
                </c:pt>
                <c:pt idx="221">
                  <c:v>14699</c:v>
                </c:pt>
                <c:pt idx="222">
                  <c:v>15066</c:v>
                </c:pt>
                <c:pt idx="223">
                  <c:v>15702</c:v>
                </c:pt>
                <c:pt idx="224">
                  <c:v>16366</c:v>
                </c:pt>
                <c:pt idx="225">
                  <c:v>16891</c:v>
                </c:pt>
                <c:pt idx="226">
                  <c:v>17430</c:v>
                </c:pt>
                <c:pt idx="227">
                  <c:v>18079</c:v>
                </c:pt>
                <c:pt idx="228">
                  <c:v>19265</c:v>
                </c:pt>
                <c:pt idx="229">
                  <c:v>19016</c:v>
                </c:pt>
                <c:pt idx="230">
                  <c:v>19978</c:v>
                </c:pt>
                <c:pt idx="231">
                  <c:v>20519</c:v>
                </c:pt>
                <c:pt idx="232">
                  <c:v>21868</c:v>
                </c:pt>
                <c:pt idx="233">
                  <c:v>22672</c:v>
                </c:pt>
                <c:pt idx="234">
                  <c:v>23329</c:v>
                </c:pt>
                <c:pt idx="235">
                  <c:v>24105</c:v>
                </c:pt>
                <c:pt idx="236">
                  <c:v>24653</c:v>
                </c:pt>
                <c:pt idx="237">
                  <c:v>25255</c:v>
                </c:pt>
                <c:pt idx="238">
                  <c:v>25644</c:v>
                </c:pt>
                <c:pt idx="239">
                  <c:v>26027</c:v>
                </c:pt>
                <c:pt idx="240">
                  <c:v>26510</c:v>
                </c:pt>
                <c:pt idx="241">
                  <c:v>27542</c:v>
                </c:pt>
                <c:pt idx="242">
                  <c:v>27502</c:v>
                </c:pt>
                <c:pt idx="243">
                  <c:v>27350</c:v>
                </c:pt>
                <c:pt idx="244">
                  <c:v>27158</c:v>
                </c:pt>
                <c:pt idx="245">
                  <c:v>27173</c:v>
                </c:pt>
                <c:pt idx="246">
                  <c:v>27320</c:v>
                </c:pt>
                <c:pt idx="247">
                  <c:v>27497</c:v>
                </c:pt>
                <c:pt idx="248">
                  <c:v>27976</c:v>
                </c:pt>
                <c:pt idx="249">
                  <c:v>27581</c:v>
                </c:pt>
                <c:pt idx="250">
                  <c:v>27077</c:v>
                </c:pt>
                <c:pt idx="251">
                  <c:v>26263</c:v>
                </c:pt>
                <c:pt idx="252">
                  <c:v>25452</c:v>
                </c:pt>
                <c:pt idx="253">
                  <c:v>25348</c:v>
                </c:pt>
                <c:pt idx="254">
                  <c:v>25298</c:v>
                </c:pt>
                <c:pt idx="255">
                  <c:v>25119</c:v>
                </c:pt>
                <c:pt idx="256">
                  <c:v>24633</c:v>
                </c:pt>
                <c:pt idx="257">
                  <c:v>22786</c:v>
                </c:pt>
                <c:pt idx="258">
                  <c:v>21924</c:v>
                </c:pt>
                <c:pt idx="259">
                  <c:v>20982</c:v>
                </c:pt>
                <c:pt idx="260">
                  <c:v>19972</c:v>
                </c:pt>
                <c:pt idx="261">
                  <c:v>20278</c:v>
                </c:pt>
                <c:pt idx="262">
                  <c:v>20286</c:v>
                </c:pt>
                <c:pt idx="263">
                  <c:v>19703</c:v>
                </c:pt>
                <c:pt idx="264">
                  <c:v>18537</c:v>
                </c:pt>
                <c:pt idx="265">
                  <c:v>17760</c:v>
                </c:pt>
                <c:pt idx="266">
                  <c:v>16945</c:v>
                </c:pt>
                <c:pt idx="267">
                  <c:v>16659</c:v>
                </c:pt>
                <c:pt idx="268">
                  <c:v>16396</c:v>
                </c:pt>
                <c:pt idx="269">
                  <c:v>16218</c:v>
                </c:pt>
                <c:pt idx="270">
                  <c:v>16001</c:v>
                </c:pt>
                <c:pt idx="271">
                  <c:v>14695</c:v>
                </c:pt>
                <c:pt idx="272">
                  <c:v>13864</c:v>
                </c:pt>
                <c:pt idx="273">
                  <c:v>13777</c:v>
                </c:pt>
                <c:pt idx="274">
                  <c:v>13358</c:v>
                </c:pt>
                <c:pt idx="275">
                  <c:v>13365</c:v>
                </c:pt>
                <c:pt idx="276">
                  <c:v>13131</c:v>
                </c:pt>
                <c:pt idx="277">
                  <c:v>12910</c:v>
                </c:pt>
                <c:pt idx="278">
                  <c:v>11934</c:v>
                </c:pt>
                <c:pt idx="279">
                  <c:v>11365</c:v>
                </c:pt>
                <c:pt idx="280">
                  <c:v>10793</c:v>
                </c:pt>
                <c:pt idx="281">
                  <c:v>10575</c:v>
                </c:pt>
                <c:pt idx="282">
                  <c:v>10370</c:v>
                </c:pt>
                <c:pt idx="283">
                  <c:v>10266</c:v>
                </c:pt>
                <c:pt idx="284">
                  <c:v>9657</c:v>
                </c:pt>
                <c:pt idx="285">
                  <c:v>8934</c:v>
                </c:pt>
                <c:pt idx="286">
                  <c:v>8438</c:v>
                </c:pt>
                <c:pt idx="287">
                  <c:v>7668</c:v>
                </c:pt>
                <c:pt idx="288">
                  <c:v>7434</c:v>
                </c:pt>
                <c:pt idx="289">
                  <c:v>7408</c:v>
                </c:pt>
                <c:pt idx="290">
                  <c:v>7247</c:v>
                </c:pt>
                <c:pt idx="291">
                  <c:v>6544</c:v>
                </c:pt>
                <c:pt idx="292">
                  <c:v>6494</c:v>
                </c:pt>
                <c:pt idx="293">
                  <c:v>6368</c:v>
                </c:pt>
                <c:pt idx="294">
                  <c:v>6387</c:v>
                </c:pt>
                <c:pt idx="295">
                  <c:v>6231</c:v>
                </c:pt>
                <c:pt idx="296">
                  <c:v>6359</c:v>
                </c:pt>
                <c:pt idx="297">
                  <c:v>6701</c:v>
                </c:pt>
                <c:pt idx="298">
                  <c:v>6793</c:v>
                </c:pt>
                <c:pt idx="299">
                  <c:v>6661</c:v>
                </c:pt>
                <c:pt idx="300">
                  <c:v>6720</c:v>
                </c:pt>
                <c:pt idx="301">
                  <c:v>6821</c:v>
                </c:pt>
                <c:pt idx="302">
                  <c:v>6844</c:v>
                </c:pt>
                <c:pt idx="303">
                  <c:v>6876</c:v>
                </c:pt>
                <c:pt idx="304">
                  <c:v>7048</c:v>
                </c:pt>
                <c:pt idx="305">
                  <c:v>7266</c:v>
                </c:pt>
                <c:pt idx="306">
                  <c:v>7056</c:v>
                </c:pt>
                <c:pt idx="307">
                  <c:v>7128</c:v>
                </c:pt>
                <c:pt idx="308">
                  <c:v>7289</c:v>
                </c:pt>
                <c:pt idx="309">
                  <c:v>7205</c:v>
                </c:pt>
                <c:pt idx="310">
                  <c:v>7415</c:v>
                </c:pt>
                <c:pt idx="311">
                  <c:v>8046</c:v>
                </c:pt>
                <c:pt idx="312">
                  <c:v>8230</c:v>
                </c:pt>
                <c:pt idx="313">
                  <c:v>8301</c:v>
                </c:pt>
                <c:pt idx="314">
                  <c:v>8491</c:v>
                </c:pt>
                <c:pt idx="315">
                  <c:v>8627</c:v>
                </c:pt>
                <c:pt idx="316">
                  <c:v>8636</c:v>
                </c:pt>
                <c:pt idx="317">
                  <c:v>8701</c:v>
                </c:pt>
                <c:pt idx="318">
                  <c:v>9048</c:v>
                </c:pt>
                <c:pt idx="319">
                  <c:v>9138</c:v>
                </c:pt>
                <c:pt idx="320">
                  <c:v>9219</c:v>
                </c:pt>
                <c:pt idx="321">
                  <c:v>9346</c:v>
                </c:pt>
                <c:pt idx="322">
                  <c:v>9663</c:v>
                </c:pt>
                <c:pt idx="323">
                  <c:v>9706</c:v>
                </c:pt>
                <c:pt idx="324">
                  <c:v>10003</c:v>
                </c:pt>
                <c:pt idx="325">
                  <c:v>10385</c:v>
                </c:pt>
                <c:pt idx="326">
                  <c:v>10521</c:v>
                </c:pt>
                <c:pt idx="327">
                  <c:v>10714</c:v>
                </c:pt>
                <c:pt idx="328">
                  <c:v>10928</c:v>
                </c:pt>
                <c:pt idx="329">
                  <c:v>10868</c:v>
                </c:pt>
                <c:pt idx="330">
                  <c:v>11009</c:v>
                </c:pt>
                <c:pt idx="331">
                  <c:v>11488</c:v>
                </c:pt>
                <c:pt idx="332">
                  <c:v>11843</c:v>
                </c:pt>
                <c:pt idx="333">
                  <c:v>12194</c:v>
                </c:pt>
                <c:pt idx="334">
                  <c:v>12286</c:v>
                </c:pt>
                <c:pt idx="335">
                  <c:v>12209</c:v>
                </c:pt>
                <c:pt idx="336">
                  <c:v>12466</c:v>
                </c:pt>
                <c:pt idx="337">
                  <c:v>12500</c:v>
                </c:pt>
                <c:pt idx="338">
                  <c:v>12970</c:v>
                </c:pt>
                <c:pt idx="339">
                  <c:v>13341</c:v>
                </c:pt>
                <c:pt idx="340">
                  <c:v>13737</c:v>
                </c:pt>
                <c:pt idx="341">
                  <c:v>13643</c:v>
                </c:pt>
                <c:pt idx="342">
                  <c:v>14156</c:v>
                </c:pt>
                <c:pt idx="343">
                  <c:v>14715</c:v>
                </c:pt>
                <c:pt idx="344">
                  <c:v>14904</c:v>
                </c:pt>
                <c:pt idx="345">
                  <c:v>15583</c:v>
                </c:pt>
                <c:pt idx="346">
                  <c:v>16054</c:v>
                </c:pt>
                <c:pt idx="347">
                  <c:v>16432</c:v>
                </c:pt>
                <c:pt idx="348">
                  <c:v>17022</c:v>
                </c:pt>
                <c:pt idx="349">
                  <c:v>17681</c:v>
                </c:pt>
                <c:pt idx="350">
                  <c:v>18585</c:v>
                </c:pt>
                <c:pt idx="351">
                  <c:v>19326</c:v>
                </c:pt>
                <c:pt idx="352">
                  <c:v>20212</c:v>
                </c:pt>
                <c:pt idx="353">
                  <c:v>20477</c:v>
                </c:pt>
                <c:pt idx="354">
                  <c:v>21329</c:v>
                </c:pt>
                <c:pt idx="355">
                  <c:v>21770</c:v>
                </c:pt>
                <c:pt idx="356">
                  <c:v>22991</c:v>
                </c:pt>
                <c:pt idx="357">
                  <c:v>24501</c:v>
                </c:pt>
                <c:pt idx="358">
                  <c:v>26402</c:v>
                </c:pt>
                <c:pt idx="359">
                  <c:v>27819</c:v>
                </c:pt>
                <c:pt idx="360">
                  <c:v>29126</c:v>
                </c:pt>
                <c:pt idx="361">
                  <c:v>31370</c:v>
                </c:pt>
                <c:pt idx="362">
                  <c:v>34436</c:v>
                </c:pt>
                <c:pt idx="363">
                  <c:v>37112</c:v>
                </c:pt>
                <c:pt idx="364">
                  <c:v>41735</c:v>
                </c:pt>
                <c:pt idx="365">
                  <c:v>46895</c:v>
                </c:pt>
                <c:pt idx="366">
                  <c:v>50378</c:v>
                </c:pt>
                <c:pt idx="367">
                  <c:v>54396</c:v>
                </c:pt>
                <c:pt idx="368">
                  <c:v>59915</c:v>
                </c:pt>
                <c:pt idx="369">
                  <c:v>66170</c:v>
                </c:pt>
                <c:pt idx="370">
                  <c:v>79053</c:v>
                </c:pt>
                <c:pt idx="371">
                  <c:v>87246</c:v>
                </c:pt>
                <c:pt idx="372">
                  <c:v>98364</c:v>
                </c:pt>
                <c:pt idx="373">
                  <c:v>110516</c:v>
                </c:pt>
                <c:pt idx="374">
                  <c:v>117337</c:v>
                </c:pt>
                <c:pt idx="375">
                  <c:v>127927</c:v>
                </c:pt>
                <c:pt idx="376">
                  <c:v>139482</c:v>
                </c:pt>
                <c:pt idx="377">
                  <c:v>149003</c:v>
                </c:pt>
                <c:pt idx="378">
                  <c:v>158121</c:v>
                </c:pt>
                <c:pt idx="379">
                  <c:v>164853</c:v>
                </c:pt>
                <c:pt idx="380">
                  <c:v>172173</c:v>
                </c:pt>
                <c:pt idx="381">
                  <c:v>175192</c:v>
                </c:pt>
                <c:pt idx="382">
                  <c:v>182579</c:v>
                </c:pt>
                <c:pt idx="383">
                  <c:v>189246</c:v>
                </c:pt>
                <c:pt idx="384">
                  <c:v>195444</c:v>
                </c:pt>
                <c:pt idx="385">
                  <c:v>200852</c:v>
                </c:pt>
                <c:pt idx="386">
                  <c:v>206242</c:v>
                </c:pt>
                <c:pt idx="387">
                  <c:v>210588</c:v>
                </c:pt>
                <c:pt idx="388">
                  <c:v>213158</c:v>
                </c:pt>
                <c:pt idx="389">
                  <c:v>218671</c:v>
                </c:pt>
                <c:pt idx="390">
                  <c:v>224489</c:v>
                </c:pt>
                <c:pt idx="391">
                  <c:v>227979</c:v>
                </c:pt>
                <c:pt idx="392">
                  <c:v>230115</c:v>
                </c:pt>
                <c:pt idx="393">
                  <c:v>235787</c:v>
                </c:pt>
                <c:pt idx="394">
                  <c:v>240834</c:v>
                </c:pt>
                <c:pt idx="395">
                  <c:v>243323</c:v>
                </c:pt>
                <c:pt idx="396">
                  <c:v>249037</c:v>
                </c:pt>
                <c:pt idx="397">
                  <c:v>253045</c:v>
                </c:pt>
                <c:pt idx="398">
                  <c:v>256569</c:v>
                </c:pt>
                <c:pt idx="399">
                  <c:v>261217</c:v>
                </c:pt>
                <c:pt idx="400">
                  <c:v>263604</c:v>
                </c:pt>
                <c:pt idx="401">
                  <c:v>269416</c:v>
                </c:pt>
                <c:pt idx="402">
                  <c:v>272454</c:v>
                </c:pt>
                <c:pt idx="403">
                  <c:v>276302</c:v>
                </c:pt>
                <c:pt idx="404">
                  <c:v>274234</c:v>
                </c:pt>
                <c:pt idx="405">
                  <c:v>273402</c:v>
                </c:pt>
                <c:pt idx="406">
                  <c:v>276245</c:v>
                </c:pt>
                <c:pt idx="407">
                  <c:v>277375</c:v>
                </c:pt>
                <c:pt idx="408">
                  <c:v>258597</c:v>
                </c:pt>
                <c:pt idx="409">
                  <c:v>259470</c:v>
                </c:pt>
                <c:pt idx="410">
                  <c:v>261047</c:v>
                </c:pt>
                <c:pt idx="411">
                  <c:v>252049</c:v>
                </c:pt>
                <c:pt idx="412">
                  <c:v>249932</c:v>
                </c:pt>
                <c:pt idx="413">
                  <c:v>248799</c:v>
                </c:pt>
                <c:pt idx="414">
                  <c:v>247171</c:v>
                </c:pt>
                <c:pt idx="415">
                  <c:v>246243</c:v>
                </c:pt>
                <c:pt idx="416">
                  <c:v>245410</c:v>
                </c:pt>
                <c:pt idx="417">
                  <c:v>246683</c:v>
                </c:pt>
                <c:pt idx="418">
                  <c:v>230663</c:v>
                </c:pt>
                <c:pt idx="419">
                  <c:v>229575</c:v>
                </c:pt>
                <c:pt idx="420">
                  <c:v>229978</c:v>
                </c:pt>
                <c:pt idx="421">
                  <c:v>228716</c:v>
                </c:pt>
                <c:pt idx="422">
                  <c:v>229624</c:v>
                </c:pt>
                <c:pt idx="423">
                  <c:v>227130</c:v>
                </c:pt>
                <c:pt idx="424">
                  <c:v>228568</c:v>
                </c:pt>
                <c:pt idx="425">
                  <c:v>231211</c:v>
                </c:pt>
                <c:pt idx="426">
                  <c:v>221374</c:v>
                </c:pt>
                <c:pt idx="427">
                  <c:v>219873</c:v>
                </c:pt>
                <c:pt idx="428">
                  <c:v>220467</c:v>
                </c:pt>
                <c:pt idx="429">
                  <c:v>220822</c:v>
                </c:pt>
                <c:pt idx="430">
                  <c:v>222349</c:v>
                </c:pt>
                <c:pt idx="431">
                  <c:v>225513</c:v>
                </c:pt>
                <c:pt idx="432">
                  <c:v>219102</c:v>
                </c:pt>
                <c:pt idx="433">
                  <c:v>221488</c:v>
                </c:pt>
                <c:pt idx="434">
                  <c:v>222739</c:v>
                </c:pt>
                <c:pt idx="435">
                  <c:v>223426</c:v>
                </c:pt>
                <c:pt idx="436">
                  <c:v>227297</c:v>
                </c:pt>
                <c:pt idx="437">
                  <c:v>229177</c:v>
                </c:pt>
                <c:pt idx="438">
                  <c:v>232454</c:v>
                </c:pt>
                <c:pt idx="439">
                  <c:v>226636</c:v>
                </c:pt>
                <c:pt idx="440">
                  <c:v>230876</c:v>
                </c:pt>
                <c:pt idx="441">
                  <c:v>232803</c:v>
                </c:pt>
                <c:pt idx="442">
                  <c:v>232256</c:v>
                </c:pt>
                <c:pt idx="443">
                  <c:v>235924</c:v>
                </c:pt>
                <c:pt idx="444">
                  <c:v>237508</c:v>
                </c:pt>
                <c:pt idx="445">
                  <c:v>236784</c:v>
                </c:pt>
                <c:pt idx="446">
                  <c:v>238420</c:v>
                </c:pt>
                <c:pt idx="447">
                  <c:v>233912</c:v>
                </c:pt>
                <c:pt idx="448">
                  <c:v>232425</c:v>
                </c:pt>
                <c:pt idx="449">
                  <c:v>227705</c:v>
                </c:pt>
                <c:pt idx="450">
                  <c:v>228164</c:v>
                </c:pt>
                <c:pt idx="451">
                  <c:v>224998</c:v>
                </c:pt>
                <c:pt idx="452">
                  <c:v>224465</c:v>
                </c:pt>
                <c:pt idx="453">
                  <c:v>223925</c:v>
                </c:pt>
                <c:pt idx="454">
                  <c:v>207736</c:v>
                </c:pt>
                <c:pt idx="455">
                  <c:v>186369</c:v>
                </c:pt>
                <c:pt idx="456">
                  <c:v>185197</c:v>
                </c:pt>
                <c:pt idx="457">
                  <c:v>186020</c:v>
                </c:pt>
                <c:pt idx="458">
                  <c:v>185874</c:v>
                </c:pt>
                <c:pt idx="459">
                  <c:v>185559</c:v>
                </c:pt>
                <c:pt idx="460">
                  <c:v>182665</c:v>
                </c:pt>
                <c:pt idx="461">
                  <c:v>157812</c:v>
                </c:pt>
                <c:pt idx="462">
                  <c:v>156129</c:v>
                </c:pt>
                <c:pt idx="463">
                  <c:v>148817</c:v>
                </c:pt>
                <c:pt idx="464">
                  <c:v>149317</c:v>
                </c:pt>
                <c:pt idx="465">
                  <c:v>146903</c:v>
                </c:pt>
                <c:pt idx="466">
                  <c:v>147280</c:v>
                </c:pt>
                <c:pt idx="467">
                  <c:v>141422</c:v>
                </c:pt>
                <c:pt idx="468">
                  <c:v>139400</c:v>
                </c:pt>
                <c:pt idx="469">
                  <c:v>134228</c:v>
                </c:pt>
                <c:pt idx="470">
                  <c:v>131234</c:v>
                </c:pt>
                <c:pt idx="471">
                  <c:v>130665</c:v>
                </c:pt>
                <c:pt idx="472">
                  <c:v>131239</c:v>
                </c:pt>
                <c:pt idx="473">
                  <c:v>132799</c:v>
                </c:pt>
                <c:pt idx="474">
                  <c:v>126606</c:v>
                </c:pt>
                <c:pt idx="475">
                  <c:v>122696</c:v>
                </c:pt>
                <c:pt idx="476">
                  <c:v>119148</c:v>
                </c:pt>
                <c:pt idx="477">
                  <c:v>116398</c:v>
                </c:pt>
                <c:pt idx="478">
                  <c:v>119682</c:v>
                </c:pt>
                <c:pt idx="479">
                  <c:v>120327</c:v>
                </c:pt>
                <c:pt idx="480">
                  <c:v>121071</c:v>
                </c:pt>
                <c:pt idx="481">
                  <c:v>123367</c:v>
                </c:pt>
                <c:pt idx="482">
                  <c:v>123764</c:v>
                </c:pt>
                <c:pt idx="483">
                  <c:v>121324</c:v>
                </c:pt>
                <c:pt idx="484">
                  <c:v>114192</c:v>
                </c:pt>
                <c:pt idx="485">
                  <c:v>115496</c:v>
                </c:pt>
                <c:pt idx="486">
                  <c:v>115493</c:v>
                </c:pt>
                <c:pt idx="487">
                  <c:v>115944</c:v>
                </c:pt>
                <c:pt idx="488">
                  <c:v>115391</c:v>
                </c:pt>
                <c:pt idx="489">
                  <c:v>113400</c:v>
                </c:pt>
                <c:pt idx="490">
                  <c:v>111999</c:v>
                </c:pt>
                <c:pt idx="491">
                  <c:v>111999</c:v>
                </c:pt>
                <c:pt idx="492">
                  <c:v>112410</c:v>
                </c:pt>
                <c:pt idx="493">
                  <c:v>113040</c:v>
                </c:pt>
                <c:pt idx="494">
                  <c:v>102023</c:v>
                </c:pt>
                <c:pt idx="495">
                  <c:v>100274</c:v>
                </c:pt>
                <c:pt idx="496">
                  <c:v>97269</c:v>
                </c:pt>
                <c:pt idx="497">
                  <c:v>96171</c:v>
                </c:pt>
                <c:pt idx="498">
                  <c:v>94748</c:v>
                </c:pt>
                <c:pt idx="499">
                  <c:v>95197</c:v>
                </c:pt>
                <c:pt idx="500">
                  <c:v>94500</c:v>
                </c:pt>
                <c:pt idx="501">
                  <c:v>94675</c:v>
                </c:pt>
                <c:pt idx="502">
                  <c:v>92205</c:v>
                </c:pt>
                <c:pt idx="503">
                  <c:v>89695</c:v>
                </c:pt>
                <c:pt idx="504">
                  <c:v>87661</c:v>
                </c:pt>
                <c:pt idx="505">
                  <c:v>83795</c:v>
                </c:pt>
                <c:pt idx="506">
                  <c:v>83702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7-4271-B426-14AE5DE2A219}"/>
            </c:ext>
          </c:extLst>
        </c:ser>
        <c:ser>
          <c:idx val="3"/>
          <c:order val="5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'Sicilia foglio di lavoro'!$A$2:$A$816</c:f>
              <c:numCache>
                <c:formatCode>d/m;@</c:formatCode>
                <c:ptCount val="509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  <c:pt idx="486">
                  <c:v>44683</c:v>
                </c:pt>
                <c:pt idx="487">
                  <c:v>44684</c:v>
                </c:pt>
                <c:pt idx="488">
                  <c:v>44685</c:v>
                </c:pt>
                <c:pt idx="489">
                  <c:v>44686</c:v>
                </c:pt>
                <c:pt idx="490">
                  <c:v>44687</c:v>
                </c:pt>
                <c:pt idx="491">
                  <c:v>44688</c:v>
                </c:pt>
                <c:pt idx="492">
                  <c:v>44689</c:v>
                </c:pt>
                <c:pt idx="493">
                  <c:v>44690</c:v>
                </c:pt>
                <c:pt idx="494">
                  <c:v>44691</c:v>
                </c:pt>
                <c:pt idx="495">
                  <c:v>44692</c:v>
                </c:pt>
                <c:pt idx="496">
                  <c:v>44693</c:v>
                </c:pt>
                <c:pt idx="497">
                  <c:v>44694</c:v>
                </c:pt>
                <c:pt idx="498">
                  <c:v>44695</c:v>
                </c:pt>
                <c:pt idx="499">
                  <c:v>44696</c:v>
                </c:pt>
                <c:pt idx="500">
                  <c:v>44697</c:v>
                </c:pt>
                <c:pt idx="501">
                  <c:v>44698</c:v>
                </c:pt>
                <c:pt idx="502">
                  <c:v>44699</c:v>
                </c:pt>
                <c:pt idx="503">
                  <c:v>44700</c:v>
                </c:pt>
                <c:pt idx="504">
                  <c:v>44701</c:v>
                </c:pt>
                <c:pt idx="505">
                  <c:v>44702</c:v>
                </c:pt>
                <c:pt idx="506">
                  <c:v>44703</c:v>
                </c:pt>
              </c:numCache>
            </c:numRef>
          </c:cat>
          <c:val>
            <c:numRef>
              <c:f>'Sicilia foglio di lavoro'!$N$2:$N$816</c:f>
              <c:numCache>
                <c:formatCode>General</c:formatCode>
                <c:ptCount val="509"/>
                <c:pt idx="0">
                  <c:v>57979</c:v>
                </c:pt>
                <c:pt idx="1">
                  <c:v>58082</c:v>
                </c:pt>
                <c:pt idx="2">
                  <c:v>58462</c:v>
                </c:pt>
                <c:pt idx="3">
                  <c:v>58832</c:v>
                </c:pt>
                <c:pt idx="4">
                  <c:v>59524</c:v>
                </c:pt>
                <c:pt idx="5">
                  <c:v>60874</c:v>
                </c:pt>
                <c:pt idx="6">
                  <c:v>61307</c:v>
                </c:pt>
                <c:pt idx="7">
                  <c:v>62147</c:v>
                </c:pt>
                <c:pt idx="8">
                  <c:v>63229</c:v>
                </c:pt>
                <c:pt idx="9">
                  <c:v>63821</c:v>
                </c:pt>
                <c:pt idx="10">
                  <c:v>64058</c:v>
                </c:pt>
                <c:pt idx="11">
                  <c:v>64712</c:v>
                </c:pt>
                <c:pt idx="12">
                  <c:v>66006</c:v>
                </c:pt>
                <c:pt idx="13">
                  <c:v>67649</c:v>
                </c:pt>
                <c:pt idx="14">
                  <c:v>69375</c:v>
                </c:pt>
                <c:pt idx="15">
                  <c:v>70884</c:v>
                </c:pt>
                <c:pt idx="16">
                  <c:v>71315</c:v>
                </c:pt>
                <c:pt idx="17">
                  <c:v>72095</c:v>
                </c:pt>
                <c:pt idx="18">
                  <c:v>73057</c:v>
                </c:pt>
                <c:pt idx="19">
                  <c:v>75326</c:v>
                </c:pt>
                <c:pt idx="20">
                  <c:v>76337</c:v>
                </c:pt>
                <c:pt idx="21">
                  <c:v>77269</c:v>
                </c:pt>
                <c:pt idx="22">
                  <c:v>78056</c:v>
                </c:pt>
                <c:pt idx="23">
                  <c:v>78872</c:v>
                </c:pt>
                <c:pt idx="24">
                  <c:v>79376</c:v>
                </c:pt>
                <c:pt idx="25">
                  <c:v>80832</c:v>
                </c:pt>
                <c:pt idx="26">
                  <c:v>82239</c:v>
                </c:pt>
                <c:pt idx="27">
                  <c:v>84050</c:v>
                </c:pt>
                <c:pt idx="28">
                  <c:v>86866</c:v>
                </c:pt>
                <c:pt idx="29">
                  <c:v>89076</c:v>
                </c:pt>
                <c:pt idx="30">
                  <c:v>90336</c:v>
                </c:pt>
                <c:pt idx="31">
                  <c:v>91159</c:v>
                </c:pt>
                <c:pt idx="32">
                  <c:v>92695</c:v>
                </c:pt>
                <c:pt idx="33">
                  <c:v>94038</c:v>
                </c:pt>
                <c:pt idx="34">
                  <c:v>95271</c:v>
                </c:pt>
                <c:pt idx="35">
                  <c:v>96956</c:v>
                </c:pt>
                <c:pt idx="36">
                  <c:v>98057</c:v>
                </c:pt>
                <c:pt idx="37">
                  <c:v>98863</c:v>
                </c:pt>
                <c:pt idx="38">
                  <c:v>99396</c:v>
                </c:pt>
                <c:pt idx="39">
                  <c:v>100527</c:v>
                </c:pt>
                <c:pt idx="40">
                  <c:v>102127</c:v>
                </c:pt>
                <c:pt idx="41">
                  <c:v>103793</c:v>
                </c:pt>
                <c:pt idx="42">
                  <c:v>105611</c:v>
                </c:pt>
                <c:pt idx="43">
                  <c:v>106471</c:v>
                </c:pt>
                <c:pt idx="44">
                  <c:v>107030</c:v>
                </c:pt>
                <c:pt idx="45">
                  <c:v>107658</c:v>
                </c:pt>
                <c:pt idx="46">
                  <c:v>108330</c:v>
                </c:pt>
                <c:pt idx="47">
                  <c:v>109615</c:v>
                </c:pt>
                <c:pt idx="48">
                  <c:v>110720</c:v>
                </c:pt>
                <c:pt idx="49">
                  <c:v>112573</c:v>
                </c:pt>
                <c:pt idx="50">
                  <c:v>114692</c:v>
                </c:pt>
                <c:pt idx="51">
                  <c:v>115811</c:v>
                </c:pt>
                <c:pt idx="52">
                  <c:v>116017</c:v>
                </c:pt>
                <c:pt idx="53">
                  <c:v>117158</c:v>
                </c:pt>
                <c:pt idx="54">
                  <c:v>118646</c:v>
                </c:pt>
                <c:pt idx="55">
                  <c:v>119908</c:v>
                </c:pt>
                <c:pt idx="56">
                  <c:v>120894</c:v>
                </c:pt>
                <c:pt idx="57">
                  <c:v>122217</c:v>
                </c:pt>
                <c:pt idx="58">
                  <c:v>122438</c:v>
                </c:pt>
                <c:pt idx="59">
                  <c:v>122699</c:v>
                </c:pt>
                <c:pt idx="60">
                  <c:v>123703</c:v>
                </c:pt>
                <c:pt idx="61">
                  <c:v>124825</c:v>
                </c:pt>
                <c:pt idx="62">
                  <c:v>125955</c:v>
                </c:pt>
                <c:pt idx="63">
                  <c:v>128329</c:v>
                </c:pt>
                <c:pt idx="64">
                  <c:v>131862</c:v>
                </c:pt>
                <c:pt idx="65">
                  <c:v>135433</c:v>
                </c:pt>
                <c:pt idx="66">
                  <c:v>137250</c:v>
                </c:pt>
                <c:pt idx="67">
                  <c:v>139024</c:v>
                </c:pt>
                <c:pt idx="68">
                  <c:v>140225</c:v>
                </c:pt>
                <c:pt idx="69">
                  <c:v>141038</c:v>
                </c:pt>
                <c:pt idx="70">
                  <c:v>141430</c:v>
                </c:pt>
                <c:pt idx="71">
                  <c:v>141993</c:v>
                </c:pt>
                <c:pt idx="72">
                  <c:v>142140</c:v>
                </c:pt>
                <c:pt idx="73">
                  <c:v>142216</c:v>
                </c:pt>
                <c:pt idx="74">
                  <c:v>142781</c:v>
                </c:pt>
                <c:pt idx="75">
                  <c:v>143362</c:v>
                </c:pt>
                <c:pt idx="76">
                  <c:v>143641</c:v>
                </c:pt>
                <c:pt idx="77">
                  <c:v>144162</c:v>
                </c:pt>
                <c:pt idx="78">
                  <c:v>144985</c:v>
                </c:pt>
                <c:pt idx="79">
                  <c:v>145217</c:v>
                </c:pt>
                <c:pt idx="80">
                  <c:v>145436</c:v>
                </c:pt>
                <c:pt idx="81">
                  <c:v>146296</c:v>
                </c:pt>
                <c:pt idx="82">
                  <c:v>147141</c:v>
                </c:pt>
                <c:pt idx="83">
                  <c:v>148409</c:v>
                </c:pt>
                <c:pt idx="84">
                  <c:v>148870</c:v>
                </c:pt>
                <c:pt idx="85">
                  <c:v>149728</c:v>
                </c:pt>
                <c:pt idx="86">
                  <c:v>150068</c:v>
                </c:pt>
                <c:pt idx="87">
                  <c:v>150426</c:v>
                </c:pt>
                <c:pt idx="88">
                  <c:v>150426</c:v>
                </c:pt>
                <c:pt idx="89">
                  <c:v>150806</c:v>
                </c:pt>
                <c:pt idx="90">
                  <c:v>150888</c:v>
                </c:pt>
                <c:pt idx="91">
                  <c:v>150954</c:v>
                </c:pt>
                <c:pt idx="92">
                  <c:v>151040</c:v>
                </c:pt>
                <c:pt idx="93">
                  <c:v>151107</c:v>
                </c:pt>
                <c:pt idx="94">
                  <c:v>151143</c:v>
                </c:pt>
                <c:pt idx="95">
                  <c:v>151166</c:v>
                </c:pt>
                <c:pt idx="96">
                  <c:v>151254</c:v>
                </c:pt>
                <c:pt idx="97">
                  <c:v>151349</c:v>
                </c:pt>
                <c:pt idx="98">
                  <c:v>157371</c:v>
                </c:pt>
                <c:pt idx="99">
                  <c:v>158147</c:v>
                </c:pt>
                <c:pt idx="100">
                  <c:v>158478</c:v>
                </c:pt>
                <c:pt idx="101">
                  <c:v>158830</c:v>
                </c:pt>
                <c:pt idx="102">
                  <c:v>159242</c:v>
                </c:pt>
                <c:pt idx="103">
                  <c:v>161290</c:v>
                </c:pt>
                <c:pt idx="104">
                  <c:v>162092</c:v>
                </c:pt>
                <c:pt idx="105">
                  <c:v>163340</c:v>
                </c:pt>
                <c:pt idx="106">
                  <c:v>164015</c:v>
                </c:pt>
                <c:pt idx="107">
                  <c:v>164599</c:v>
                </c:pt>
                <c:pt idx="108">
                  <c:v>165148</c:v>
                </c:pt>
                <c:pt idx="109">
                  <c:v>167683</c:v>
                </c:pt>
                <c:pt idx="110">
                  <c:v>168672</c:v>
                </c:pt>
                <c:pt idx="111">
                  <c:v>169621</c:v>
                </c:pt>
                <c:pt idx="112">
                  <c:v>170871</c:v>
                </c:pt>
                <c:pt idx="113">
                  <c:v>172018</c:v>
                </c:pt>
                <c:pt idx="114">
                  <c:v>172774</c:v>
                </c:pt>
                <c:pt idx="115">
                  <c:v>173249</c:v>
                </c:pt>
                <c:pt idx="116">
                  <c:v>174162</c:v>
                </c:pt>
                <c:pt idx="117">
                  <c:v>175825</c:v>
                </c:pt>
                <c:pt idx="118">
                  <c:v>176991</c:v>
                </c:pt>
                <c:pt idx="119">
                  <c:v>178181</c:v>
                </c:pt>
                <c:pt idx="120">
                  <c:v>179294</c:v>
                </c:pt>
                <c:pt idx="121">
                  <c:v>180055</c:v>
                </c:pt>
                <c:pt idx="122">
                  <c:v>180595</c:v>
                </c:pt>
                <c:pt idx="123">
                  <c:v>181604</c:v>
                </c:pt>
                <c:pt idx="124">
                  <c:v>182656</c:v>
                </c:pt>
                <c:pt idx="125">
                  <c:v>184485</c:v>
                </c:pt>
                <c:pt idx="126">
                  <c:v>185625</c:v>
                </c:pt>
                <c:pt idx="127">
                  <c:v>187157</c:v>
                </c:pt>
                <c:pt idx="128">
                  <c:v>188122</c:v>
                </c:pt>
                <c:pt idx="129">
                  <c:v>188620</c:v>
                </c:pt>
                <c:pt idx="130">
                  <c:v>189556</c:v>
                </c:pt>
                <c:pt idx="131">
                  <c:v>192268</c:v>
                </c:pt>
                <c:pt idx="132">
                  <c:v>193722</c:v>
                </c:pt>
                <c:pt idx="133">
                  <c:v>195434</c:v>
                </c:pt>
                <c:pt idx="134">
                  <c:v>196477</c:v>
                </c:pt>
                <c:pt idx="135">
                  <c:v>197233</c:v>
                </c:pt>
                <c:pt idx="136">
                  <c:v>197991</c:v>
                </c:pt>
                <c:pt idx="137">
                  <c:v>198783</c:v>
                </c:pt>
                <c:pt idx="138">
                  <c:v>200401</c:v>
                </c:pt>
                <c:pt idx="139">
                  <c:v>201089</c:v>
                </c:pt>
                <c:pt idx="140">
                  <c:v>202569</c:v>
                </c:pt>
                <c:pt idx="141">
                  <c:v>203650</c:v>
                </c:pt>
                <c:pt idx="142">
                  <c:v>204225</c:v>
                </c:pt>
                <c:pt idx="143">
                  <c:v>204507</c:v>
                </c:pt>
                <c:pt idx="144">
                  <c:v>205280</c:v>
                </c:pt>
                <c:pt idx="145">
                  <c:v>206524</c:v>
                </c:pt>
                <c:pt idx="146">
                  <c:v>207262</c:v>
                </c:pt>
                <c:pt idx="147">
                  <c:v>208396</c:v>
                </c:pt>
                <c:pt idx="148">
                  <c:v>209401</c:v>
                </c:pt>
                <c:pt idx="149">
                  <c:v>209849</c:v>
                </c:pt>
                <c:pt idx="150">
                  <c:v>210050</c:v>
                </c:pt>
                <c:pt idx="151">
                  <c:v>210808</c:v>
                </c:pt>
                <c:pt idx="152">
                  <c:v>211871</c:v>
                </c:pt>
                <c:pt idx="153">
                  <c:v>212057</c:v>
                </c:pt>
                <c:pt idx="154">
                  <c:v>212834</c:v>
                </c:pt>
                <c:pt idx="155">
                  <c:v>213483</c:v>
                </c:pt>
                <c:pt idx="156">
                  <c:v>213680</c:v>
                </c:pt>
                <c:pt idx="157">
                  <c:v>213921</c:v>
                </c:pt>
                <c:pt idx="158">
                  <c:v>214423</c:v>
                </c:pt>
                <c:pt idx="159">
                  <c:v>215125</c:v>
                </c:pt>
                <c:pt idx="160">
                  <c:v>215367</c:v>
                </c:pt>
                <c:pt idx="161">
                  <c:v>216133</c:v>
                </c:pt>
                <c:pt idx="162">
                  <c:v>216559</c:v>
                </c:pt>
                <c:pt idx="163">
                  <c:v>216713</c:v>
                </c:pt>
                <c:pt idx="164">
                  <c:v>216960</c:v>
                </c:pt>
                <c:pt idx="165">
                  <c:v>217416</c:v>
                </c:pt>
                <c:pt idx="166">
                  <c:v>217940</c:v>
                </c:pt>
                <c:pt idx="167">
                  <c:v>218270</c:v>
                </c:pt>
                <c:pt idx="168">
                  <c:v>218636</c:v>
                </c:pt>
                <c:pt idx="169">
                  <c:v>218901</c:v>
                </c:pt>
                <c:pt idx="170">
                  <c:v>219091</c:v>
                </c:pt>
                <c:pt idx="171">
                  <c:v>219225</c:v>
                </c:pt>
                <c:pt idx="172">
                  <c:v>219651</c:v>
                </c:pt>
                <c:pt idx="173">
                  <c:v>220104</c:v>
                </c:pt>
                <c:pt idx="174">
                  <c:v>220372</c:v>
                </c:pt>
                <c:pt idx="175">
                  <c:v>220755</c:v>
                </c:pt>
                <c:pt idx="176">
                  <c:v>220924</c:v>
                </c:pt>
                <c:pt idx="177">
                  <c:v>221038</c:v>
                </c:pt>
                <c:pt idx="178">
                  <c:v>221138</c:v>
                </c:pt>
                <c:pt idx="179">
                  <c:v>221360</c:v>
                </c:pt>
                <c:pt idx="180">
                  <c:v>221695</c:v>
                </c:pt>
                <c:pt idx="181">
                  <c:v>221974</c:v>
                </c:pt>
                <c:pt idx="182">
                  <c:v>222244</c:v>
                </c:pt>
                <c:pt idx="183">
                  <c:v>222428</c:v>
                </c:pt>
                <c:pt idx="184">
                  <c:v>222640</c:v>
                </c:pt>
                <c:pt idx="185">
                  <c:v>222683</c:v>
                </c:pt>
                <c:pt idx="186">
                  <c:v>222923</c:v>
                </c:pt>
                <c:pt idx="187">
                  <c:v>223151</c:v>
                </c:pt>
                <c:pt idx="188">
                  <c:v>223270</c:v>
                </c:pt>
                <c:pt idx="189">
                  <c:v>223418</c:v>
                </c:pt>
                <c:pt idx="190">
                  <c:v>223570</c:v>
                </c:pt>
                <c:pt idx="191">
                  <c:v>223648</c:v>
                </c:pt>
                <c:pt idx="192">
                  <c:v>223713</c:v>
                </c:pt>
                <c:pt idx="193">
                  <c:v>223823</c:v>
                </c:pt>
                <c:pt idx="194">
                  <c:v>223958</c:v>
                </c:pt>
                <c:pt idx="195">
                  <c:v>224129</c:v>
                </c:pt>
                <c:pt idx="196">
                  <c:v>224246</c:v>
                </c:pt>
                <c:pt idx="197">
                  <c:v>224299</c:v>
                </c:pt>
                <c:pt idx="198">
                  <c:v>224367</c:v>
                </c:pt>
                <c:pt idx="199">
                  <c:v>224408</c:v>
                </c:pt>
                <c:pt idx="200">
                  <c:v>224538</c:v>
                </c:pt>
                <c:pt idx="201">
                  <c:v>224688</c:v>
                </c:pt>
                <c:pt idx="202">
                  <c:v>224794</c:v>
                </c:pt>
                <c:pt idx="203">
                  <c:v>224976</c:v>
                </c:pt>
                <c:pt idx="204">
                  <c:v>225032</c:v>
                </c:pt>
                <c:pt idx="205">
                  <c:v>225151</c:v>
                </c:pt>
                <c:pt idx="206">
                  <c:v>225162</c:v>
                </c:pt>
                <c:pt idx="207">
                  <c:v>225451</c:v>
                </c:pt>
                <c:pt idx="208">
                  <c:v>225637</c:v>
                </c:pt>
                <c:pt idx="209">
                  <c:v>225821</c:v>
                </c:pt>
                <c:pt idx="210">
                  <c:v>226021</c:v>
                </c:pt>
                <c:pt idx="211">
                  <c:v>226243</c:v>
                </c:pt>
                <c:pt idx="212">
                  <c:v>226275</c:v>
                </c:pt>
                <c:pt idx="213">
                  <c:v>226404</c:v>
                </c:pt>
                <c:pt idx="214">
                  <c:v>226799</c:v>
                </c:pt>
                <c:pt idx="215">
                  <c:v>227263</c:v>
                </c:pt>
                <c:pt idx="216">
                  <c:v>227637</c:v>
                </c:pt>
                <c:pt idx="217">
                  <c:v>227985</c:v>
                </c:pt>
                <c:pt idx="218">
                  <c:v>228322</c:v>
                </c:pt>
                <c:pt idx="219">
                  <c:v>228475</c:v>
                </c:pt>
                <c:pt idx="220">
                  <c:v>228534</c:v>
                </c:pt>
                <c:pt idx="221">
                  <c:v>229112</c:v>
                </c:pt>
                <c:pt idx="222">
                  <c:v>229584</c:v>
                </c:pt>
                <c:pt idx="223">
                  <c:v>230056</c:v>
                </c:pt>
                <c:pt idx="224">
                  <c:v>230448</c:v>
                </c:pt>
                <c:pt idx="225">
                  <c:v>230901</c:v>
                </c:pt>
                <c:pt idx="226">
                  <c:v>231294</c:v>
                </c:pt>
                <c:pt idx="227">
                  <c:v>231471</c:v>
                </c:pt>
                <c:pt idx="228">
                  <c:v>231484</c:v>
                </c:pt>
                <c:pt idx="229">
                  <c:v>232688</c:v>
                </c:pt>
                <c:pt idx="230">
                  <c:v>233064</c:v>
                </c:pt>
                <c:pt idx="231">
                  <c:v>233997</c:v>
                </c:pt>
                <c:pt idx="232">
                  <c:v>234360</c:v>
                </c:pt>
                <c:pt idx="233">
                  <c:v>234873</c:v>
                </c:pt>
                <c:pt idx="234">
                  <c:v>235288</c:v>
                </c:pt>
                <c:pt idx="235">
                  <c:v>235967</c:v>
                </c:pt>
                <c:pt idx="236">
                  <c:v>236808</c:v>
                </c:pt>
                <c:pt idx="237">
                  <c:v>237286</c:v>
                </c:pt>
                <c:pt idx="238">
                  <c:v>238541</c:v>
                </c:pt>
                <c:pt idx="239">
                  <c:v>239257</c:v>
                </c:pt>
                <c:pt idx="240">
                  <c:v>240121</c:v>
                </c:pt>
                <c:pt idx="241">
                  <c:v>240647</c:v>
                </c:pt>
                <c:pt idx="242">
                  <c:v>241765</c:v>
                </c:pt>
                <c:pt idx="243">
                  <c:v>243036</c:v>
                </c:pt>
                <c:pt idx="244">
                  <c:v>244370</c:v>
                </c:pt>
                <c:pt idx="245">
                  <c:v>245692</c:v>
                </c:pt>
                <c:pt idx="246">
                  <c:v>246715</c:v>
                </c:pt>
                <c:pt idx="247">
                  <c:v>247552</c:v>
                </c:pt>
                <c:pt idx="248">
                  <c:v>247996</c:v>
                </c:pt>
                <c:pt idx="249">
                  <c:v>249246</c:v>
                </c:pt>
                <c:pt idx="250">
                  <c:v>250625</c:v>
                </c:pt>
                <c:pt idx="251">
                  <c:v>252369</c:v>
                </c:pt>
                <c:pt idx="252">
                  <c:v>254160</c:v>
                </c:pt>
                <c:pt idx="253">
                  <c:v>255003</c:v>
                </c:pt>
                <c:pt idx="254">
                  <c:v>255944</c:v>
                </c:pt>
                <c:pt idx="255">
                  <c:v>256730</c:v>
                </c:pt>
                <c:pt idx="256">
                  <c:v>257900</c:v>
                </c:pt>
                <c:pt idx="257">
                  <c:v>260231</c:v>
                </c:pt>
                <c:pt idx="258">
                  <c:v>261985</c:v>
                </c:pt>
                <c:pt idx="259">
                  <c:v>263514</c:v>
                </c:pt>
                <c:pt idx="260">
                  <c:v>265178</c:v>
                </c:pt>
                <c:pt idx="261">
                  <c:v>265416</c:v>
                </c:pt>
                <c:pt idx="262">
                  <c:v>265917</c:v>
                </c:pt>
                <c:pt idx="263">
                  <c:v>266989</c:v>
                </c:pt>
                <c:pt idx="264">
                  <c:v>268591</c:v>
                </c:pt>
                <c:pt idx="265">
                  <c:v>270040</c:v>
                </c:pt>
                <c:pt idx="266">
                  <c:v>271339</c:v>
                </c:pt>
                <c:pt idx="267">
                  <c:v>272051</c:v>
                </c:pt>
                <c:pt idx="268">
                  <c:v>272734</c:v>
                </c:pt>
                <c:pt idx="269">
                  <c:v>273124</c:v>
                </c:pt>
                <c:pt idx="270">
                  <c:v>273900</c:v>
                </c:pt>
                <c:pt idx="271">
                  <c:v>275501</c:v>
                </c:pt>
                <c:pt idx="272">
                  <c:v>277148</c:v>
                </c:pt>
                <c:pt idx="273">
                  <c:v>277677</c:v>
                </c:pt>
                <c:pt idx="274">
                  <c:v>278518</c:v>
                </c:pt>
                <c:pt idx="275">
                  <c:v>278937</c:v>
                </c:pt>
                <c:pt idx="276">
                  <c:v>279336</c:v>
                </c:pt>
                <c:pt idx="277">
                  <c:v>279896</c:v>
                </c:pt>
                <c:pt idx="278">
                  <c:v>281171</c:v>
                </c:pt>
                <c:pt idx="279">
                  <c:v>281999</c:v>
                </c:pt>
                <c:pt idx="280">
                  <c:v>283047</c:v>
                </c:pt>
                <c:pt idx="281">
                  <c:v>283554</c:v>
                </c:pt>
                <c:pt idx="282">
                  <c:v>284018</c:v>
                </c:pt>
                <c:pt idx="283">
                  <c:v>284339</c:v>
                </c:pt>
                <c:pt idx="284">
                  <c:v>285217</c:v>
                </c:pt>
                <c:pt idx="285">
                  <c:v>286262</c:v>
                </c:pt>
                <c:pt idx="286">
                  <c:v>287045</c:v>
                </c:pt>
                <c:pt idx="287">
                  <c:v>288016</c:v>
                </c:pt>
                <c:pt idx="288">
                  <c:v>288523</c:v>
                </c:pt>
                <c:pt idx="289">
                  <c:v>288781</c:v>
                </c:pt>
                <c:pt idx="290">
                  <c:v>289188</c:v>
                </c:pt>
                <c:pt idx="291">
                  <c:v>290136</c:v>
                </c:pt>
                <c:pt idx="292">
                  <c:v>290540</c:v>
                </c:pt>
                <c:pt idx="293">
                  <c:v>290943</c:v>
                </c:pt>
                <c:pt idx="294">
                  <c:v>291324</c:v>
                </c:pt>
                <c:pt idx="295">
                  <c:v>291763</c:v>
                </c:pt>
                <c:pt idx="296">
                  <c:v>292004</c:v>
                </c:pt>
                <c:pt idx="297">
                  <c:v>292085</c:v>
                </c:pt>
                <c:pt idx="298">
                  <c:v>292476</c:v>
                </c:pt>
                <c:pt idx="299">
                  <c:v>292888</c:v>
                </c:pt>
                <c:pt idx="300">
                  <c:v>293122</c:v>
                </c:pt>
                <c:pt idx="301">
                  <c:v>293492</c:v>
                </c:pt>
                <c:pt idx="302">
                  <c:v>293754</c:v>
                </c:pt>
                <c:pt idx="303">
                  <c:v>294018</c:v>
                </c:pt>
                <c:pt idx="304">
                  <c:v>294124</c:v>
                </c:pt>
                <c:pt idx="305">
                  <c:v>294276</c:v>
                </c:pt>
                <c:pt idx="306">
                  <c:v>294877</c:v>
                </c:pt>
                <c:pt idx="307">
                  <c:v>295179</c:v>
                </c:pt>
                <c:pt idx="308">
                  <c:v>295464</c:v>
                </c:pt>
                <c:pt idx="309">
                  <c:v>295828</c:v>
                </c:pt>
                <c:pt idx="310">
                  <c:v>295980</c:v>
                </c:pt>
                <c:pt idx="311">
                  <c:v>296101</c:v>
                </c:pt>
                <c:pt idx="312">
                  <c:v>296395</c:v>
                </c:pt>
                <c:pt idx="313">
                  <c:v>296911</c:v>
                </c:pt>
                <c:pt idx="314">
                  <c:v>297330</c:v>
                </c:pt>
                <c:pt idx="315">
                  <c:v>297743</c:v>
                </c:pt>
                <c:pt idx="316">
                  <c:v>298046</c:v>
                </c:pt>
                <c:pt idx="317">
                  <c:v>298474</c:v>
                </c:pt>
                <c:pt idx="318">
                  <c:v>298558</c:v>
                </c:pt>
                <c:pt idx="319">
                  <c:v>298990</c:v>
                </c:pt>
                <c:pt idx="320">
                  <c:v>299397</c:v>
                </c:pt>
                <c:pt idx="321">
                  <c:v>299782</c:v>
                </c:pt>
                <c:pt idx="322">
                  <c:v>300132</c:v>
                </c:pt>
                <c:pt idx="323">
                  <c:v>300715</c:v>
                </c:pt>
                <c:pt idx="324">
                  <c:v>300983</c:v>
                </c:pt>
                <c:pt idx="325">
                  <c:v>301101</c:v>
                </c:pt>
                <c:pt idx="326">
                  <c:v>301465</c:v>
                </c:pt>
                <c:pt idx="327">
                  <c:v>301966</c:v>
                </c:pt>
                <c:pt idx="328">
                  <c:v>302410</c:v>
                </c:pt>
                <c:pt idx="329">
                  <c:v>303278</c:v>
                </c:pt>
                <c:pt idx="330">
                  <c:v>303778</c:v>
                </c:pt>
                <c:pt idx="331">
                  <c:v>304080</c:v>
                </c:pt>
                <c:pt idx="332">
                  <c:v>304272</c:v>
                </c:pt>
                <c:pt idx="333">
                  <c:v>304472</c:v>
                </c:pt>
                <c:pt idx="334">
                  <c:v>305100</c:v>
                </c:pt>
                <c:pt idx="335">
                  <c:v>305848</c:v>
                </c:pt>
                <c:pt idx="336">
                  <c:v>306417</c:v>
                </c:pt>
                <c:pt idx="337">
                  <c:v>306938</c:v>
                </c:pt>
                <c:pt idx="338">
                  <c:v>307330</c:v>
                </c:pt>
                <c:pt idx="339">
                  <c:v>307443</c:v>
                </c:pt>
                <c:pt idx="340">
                  <c:v>308001</c:v>
                </c:pt>
                <c:pt idx="341">
                  <c:v>308710</c:v>
                </c:pt>
                <c:pt idx="342">
                  <c:v>308963</c:v>
                </c:pt>
                <c:pt idx="343">
                  <c:v>309536</c:v>
                </c:pt>
                <c:pt idx="344">
                  <c:v>310218</c:v>
                </c:pt>
                <c:pt idx="345">
                  <c:v>310526</c:v>
                </c:pt>
                <c:pt idx="346">
                  <c:v>310817</c:v>
                </c:pt>
                <c:pt idx="347">
                  <c:v>311444</c:v>
                </c:pt>
                <c:pt idx="348">
                  <c:v>312223</c:v>
                </c:pt>
                <c:pt idx="349">
                  <c:v>312884</c:v>
                </c:pt>
                <c:pt idx="350">
                  <c:v>313470</c:v>
                </c:pt>
                <c:pt idx="351">
                  <c:v>314071</c:v>
                </c:pt>
                <c:pt idx="352">
                  <c:v>314410</c:v>
                </c:pt>
                <c:pt idx="353">
                  <c:v>314731</c:v>
                </c:pt>
                <c:pt idx="354">
                  <c:v>315279</c:v>
                </c:pt>
                <c:pt idx="355">
                  <c:v>316242</c:v>
                </c:pt>
                <c:pt idx="356">
                  <c:v>317074</c:v>
                </c:pt>
                <c:pt idx="357">
                  <c:v>317667</c:v>
                </c:pt>
                <c:pt idx="358">
                  <c:v>318190</c:v>
                </c:pt>
                <c:pt idx="359">
                  <c:v>318453</c:v>
                </c:pt>
                <c:pt idx="360">
                  <c:v>319185</c:v>
                </c:pt>
                <c:pt idx="361">
                  <c:v>319697</c:v>
                </c:pt>
                <c:pt idx="362">
                  <c:v>320335</c:v>
                </c:pt>
                <c:pt idx="363">
                  <c:v>321681</c:v>
                </c:pt>
                <c:pt idx="364">
                  <c:v>322520</c:v>
                </c:pt>
                <c:pt idx="365">
                  <c:v>323089</c:v>
                </c:pt>
                <c:pt idx="366">
                  <c:v>323509</c:v>
                </c:pt>
                <c:pt idx="367">
                  <c:v>323793</c:v>
                </c:pt>
                <c:pt idx="368">
                  <c:v>324626</c:v>
                </c:pt>
                <c:pt idx="369">
                  <c:v>325646</c:v>
                </c:pt>
                <c:pt idx="370">
                  <c:v>326978</c:v>
                </c:pt>
                <c:pt idx="371">
                  <c:v>327949</c:v>
                </c:pt>
                <c:pt idx="372">
                  <c:v>329183</c:v>
                </c:pt>
                <c:pt idx="373">
                  <c:v>329891</c:v>
                </c:pt>
                <c:pt idx="374">
                  <c:v>330808</c:v>
                </c:pt>
                <c:pt idx="375">
                  <c:v>333331</c:v>
                </c:pt>
                <c:pt idx="376">
                  <c:v>334744</c:v>
                </c:pt>
                <c:pt idx="377">
                  <c:v>336529</c:v>
                </c:pt>
                <c:pt idx="378">
                  <c:v>337404</c:v>
                </c:pt>
                <c:pt idx="379">
                  <c:v>339882</c:v>
                </c:pt>
                <c:pt idx="380">
                  <c:v>341018</c:v>
                </c:pt>
                <c:pt idx="381">
                  <c:v>341967</c:v>
                </c:pt>
                <c:pt idx="382">
                  <c:v>343117</c:v>
                </c:pt>
                <c:pt idx="383">
                  <c:v>344543</c:v>
                </c:pt>
                <c:pt idx="384">
                  <c:v>346291</c:v>
                </c:pt>
                <c:pt idx="385">
                  <c:v>348261</c:v>
                </c:pt>
                <c:pt idx="386">
                  <c:v>350349</c:v>
                </c:pt>
                <c:pt idx="387">
                  <c:v>351356</c:v>
                </c:pt>
                <c:pt idx="388">
                  <c:v>352347</c:v>
                </c:pt>
                <c:pt idx="389">
                  <c:v>354282</c:v>
                </c:pt>
                <c:pt idx="390">
                  <c:v>356337</c:v>
                </c:pt>
                <c:pt idx="391">
                  <c:v>360555</c:v>
                </c:pt>
                <c:pt idx="392">
                  <c:v>366029</c:v>
                </c:pt>
                <c:pt idx="393">
                  <c:v>367968</c:v>
                </c:pt>
                <c:pt idx="394">
                  <c:v>369128</c:v>
                </c:pt>
                <c:pt idx="395">
                  <c:v>370182</c:v>
                </c:pt>
                <c:pt idx="396">
                  <c:v>371840</c:v>
                </c:pt>
                <c:pt idx="397">
                  <c:v>376776</c:v>
                </c:pt>
                <c:pt idx="398">
                  <c:v>379965</c:v>
                </c:pt>
                <c:pt idx="399">
                  <c:v>382619</c:v>
                </c:pt>
                <c:pt idx="400">
                  <c:v>387620</c:v>
                </c:pt>
                <c:pt idx="401">
                  <c:v>389669</c:v>
                </c:pt>
                <c:pt idx="402">
                  <c:v>390412</c:v>
                </c:pt>
                <c:pt idx="403">
                  <c:v>394371</c:v>
                </c:pt>
                <c:pt idx="404">
                  <c:v>403893</c:v>
                </c:pt>
                <c:pt idx="405">
                  <c:v>412282</c:v>
                </c:pt>
                <c:pt idx="406">
                  <c:v>415533</c:v>
                </c:pt>
                <c:pt idx="407">
                  <c:v>420322</c:v>
                </c:pt>
                <c:pt idx="408">
                  <c:v>444567</c:v>
                </c:pt>
                <c:pt idx="409">
                  <c:v>446337</c:v>
                </c:pt>
                <c:pt idx="410">
                  <c:v>450895</c:v>
                </c:pt>
                <c:pt idx="411">
                  <c:v>466823</c:v>
                </c:pt>
                <c:pt idx="412">
                  <c:v>474455</c:v>
                </c:pt>
                <c:pt idx="413">
                  <c:v>481300</c:v>
                </c:pt>
                <c:pt idx="414">
                  <c:v>488557</c:v>
                </c:pt>
                <c:pt idx="415">
                  <c:v>494087</c:v>
                </c:pt>
                <c:pt idx="416">
                  <c:v>497477</c:v>
                </c:pt>
                <c:pt idx="417">
                  <c:v>502103</c:v>
                </c:pt>
                <c:pt idx="418">
                  <c:v>523552</c:v>
                </c:pt>
                <c:pt idx="419">
                  <c:v>530734</c:v>
                </c:pt>
                <c:pt idx="420">
                  <c:v>534868</c:v>
                </c:pt>
                <c:pt idx="421">
                  <c:v>540517</c:v>
                </c:pt>
                <c:pt idx="422">
                  <c:v>544197</c:v>
                </c:pt>
                <c:pt idx="423">
                  <c:v>548568</c:v>
                </c:pt>
                <c:pt idx="424">
                  <c:v>552375</c:v>
                </c:pt>
                <c:pt idx="425">
                  <c:v>554719</c:v>
                </c:pt>
                <c:pt idx="426">
                  <c:v>570098</c:v>
                </c:pt>
                <c:pt idx="427">
                  <c:v>574273</c:v>
                </c:pt>
                <c:pt idx="428">
                  <c:v>578687</c:v>
                </c:pt>
                <c:pt idx="429">
                  <c:v>583196</c:v>
                </c:pt>
                <c:pt idx="430">
                  <c:v>584580</c:v>
                </c:pt>
                <c:pt idx="431">
                  <c:v>589069</c:v>
                </c:pt>
                <c:pt idx="432">
                  <c:v>601678</c:v>
                </c:pt>
                <c:pt idx="433">
                  <c:v>605760</c:v>
                </c:pt>
                <c:pt idx="434">
                  <c:v>611140</c:v>
                </c:pt>
                <c:pt idx="435">
                  <c:v>616763</c:v>
                </c:pt>
                <c:pt idx="436">
                  <c:v>618881</c:v>
                </c:pt>
                <c:pt idx="437">
                  <c:v>620293</c:v>
                </c:pt>
                <c:pt idx="438">
                  <c:v>624212</c:v>
                </c:pt>
                <c:pt idx="439">
                  <c:v>637600</c:v>
                </c:pt>
                <c:pt idx="440">
                  <c:v>642060</c:v>
                </c:pt>
                <c:pt idx="441">
                  <c:v>648428</c:v>
                </c:pt>
                <c:pt idx="442">
                  <c:v>656823</c:v>
                </c:pt>
                <c:pt idx="443">
                  <c:v>659048</c:v>
                </c:pt>
                <c:pt idx="444">
                  <c:v>661097</c:v>
                </c:pt>
                <c:pt idx="445">
                  <c:v>669368</c:v>
                </c:pt>
                <c:pt idx="446">
                  <c:v>676317</c:v>
                </c:pt>
                <c:pt idx="447">
                  <c:v>688453</c:v>
                </c:pt>
                <c:pt idx="448">
                  <c:v>696246</c:v>
                </c:pt>
                <c:pt idx="449">
                  <c:v>707717</c:v>
                </c:pt>
                <c:pt idx="450">
                  <c:v>712626</c:v>
                </c:pt>
                <c:pt idx="451">
                  <c:v>717514</c:v>
                </c:pt>
                <c:pt idx="452">
                  <c:v>725472</c:v>
                </c:pt>
                <c:pt idx="453">
                  <c:v>733163</c:v>
                </c:pt>
                <c:pt idx="454">
                  <c:v>754428</c:v>
                </c:pt>
                <c:pt idx="455">
                  <c:v>783229</c:v>
                </c:pt>
                <c:pt idx="456">
                  <c:v>789953</c:v>
                </c:pt>
                <c:pt idx="457">
                  <c:v>793966</c:v>
                </c:pt>
                <c:pt idx="458">
                  <c:v>796767</c:v>
                </c:pt>
                <c:pt idx="459">
                  <c:v>803569</c:v>
                </c:pt>
                <c:pt idx="460">
                  <c:v>811618</c:v>
                </c:pt>
                <c:pt idx="461">
                  <c:v>841135</c:v>
                </c:pt>
                <c:pt idx="462">
                  <c:v>848374</c:v>
                </c:pt>
                <c:pt idx="463">
                  <c:v>860128</c:v>
                </c:pt>
                <c:pt idx="464">
                  <c:v>863826</c:v>
                </c:pt>
                <c:pt idx="465">
                  <c:v>868363</c:v>
                </c:pt>
                <c:pt idx="466">
                  <c:v>874132</c:v>
                </c:pt>
                <c:pt idx="467">
                  <c:v>884309</c:v>
                </c:pt>
                <c:pt idx="468">
                  <c:v>890745</c:v>
                </c:pt>
                <c:pt idx="469">
                  <c:v>900327</c:v>
                </c:pt>
                <c:pt idx="470">
                  <c:v>908474</c:v>
                </c:pt>
                <c:pt idx="471">
                  <c:v>913092</c:v>
                </c:pt>
                <c:pt idx="472">
                  <c:v>914087</c:v>
                </c:pt>
                <c:pt idx="473">
                  <c:v>914556</c:v>
                </c:pt>
                <c:pt idx="474">
                  <c:v>928397</c:v>
                </c:pt>
                <c:pt idx="475">
                  <c:v>938350</c:v>
                </c:pt>
                <c:pt idx="476">
                  <c:v>947530</c:v>
                </c:pt>
                <c:pt idx="477">
                  <c:v>955737</c:v>
                </c:pt>
                <c:pt idx="478">
                  <c:v>957057</c:v>
                </c:pt>
                <c:pt idx="479">
                  <c:v>958591</c:v>
                </c:pt>
                <c:pt idx="480">
                  <c:v>960024</c:v>
                </c:pt>
                <c:pt idx="481">
                  <c:v>964728</c:v>
                </c:pt>
                <c:pt idx="482">
                  <c:v>969267</c:v>
                </c:pt>
                <c:pt idx="483">
                  <c:v>975716</c:v>
                </c:pt>
                <c:pt idx="484">
                  <c:v>986376</c:v>
                </c:pt>
                <c:pt idx="485">
                  <c:v>988722</c:v>
                </c:pt>
                <c:pt idx="486">
                  <c:v>990096</c:v>
                </c:pt>
                <c:pt idx="487">
                  <c:v>994614</c:v>
                </c:pt>
                <c:pt idx="488">
                  <c:v>998906</c:v>
                </c:pt>
                <c:pt idx="489">
                  <c:v>1004614</c:v>
                </c:pt>
                <c:pt idx="490">
                  <c:v>1009443</c:v>
                </c:pt>
                <c:pt idx="491">
                  <c:v>1012497</c:v>
                </c:pt>
                <c:pt idx="492">
                  <c:v>1014796</c:v>
                </c:pt>
                <c:pt idx="493">
                  <c:v>1015642</c:v>
                </c:pt>
                <c:pt idx="494">
                  <c:v>1030621</c:v>
                </c:pt>
                <c:pt idx="495">
                  <c:v>1035585</c:v>
                </c:pt>
                <c:pt idx="496">
                  <c:v>1039746</c:v>
                </c:pt>
                <c:pt idx="497">
                  <c:v>1044065</c:v>
                </c:pt>
                <c:pt idx="498">
                  <c:v>1048167</c:v>
                </c:pt>
                <c:pt idx="499">
                  <c:v>1050132</c:v>
                </c:pt>
                <c:pt idx="500">
                  <c:v>1051774</c:v>
                </c:pt>
                <c:pt idx="501">
                  <c:v>1055280</c:v>
                </c:pt>
                <c:pt idx="502">
                  <c:v>1060462</c:v>
                </c:pt>
                <c:pt idx="503">
                  <c:v>1065752</c:v>
                </c:pt>
                <c:pt idx="504">
                  <c:v>1070170</c:v>
                </c:pt>
                <c:pt idx="505">
                  <c:v>1076296</c:v>
                </c:pt>
                <c:pt idx="506">
                  <c:v>1078394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F1-4143-A5E5-D47038288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999104"/>
        <c:axId val="54000640"/>
      </c:areaChart>
      <c:dateAx>
        <c:axId val="539991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4000640"/>
        <c:crosses val="autoZero"/>
        <c:auto val="1"/>
        <c:lblOffset val="100"/>
        <c:baseTimeUnit val="days"/>
      </c:dateAx>
      <c:valAx>
        <c:axId val="54000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39991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5635364423047791E-2"/>
          <c:y val="0.14668668345108349"/>
          <c:w val="0.21096616173261842"/>
          <c:h val="0.25737873569987718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3.2.</a:t>
            </a:r>
            <a:r>
              <a:rPr lang="en-US" baseline="0"/>
              <a:t> </a:t>
            </a:r>
            <a:r>
              <a:rPr lang="en-US"/>
              <a:t>Tamponi positivi totali (composizione percentuale)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0425498857951223E-2"/>
          <c:y val="8.1648027392589126E-2"/>
          <c:w val="0.9296007352778427"/>
          <c:h val="0.83681015627658872"/>
        </c:manualLayout>
      </c:layout>
      <c:areaChart>
        <c:grouping val="percentStacked"/>
        <c:varyColors val="0"/>
        <c:ser>
          <c:idx val="4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'Sicilia foglio di lavoro'!$A$2:$A$816</c:f>
              <c:numCache>
                <c:formatCode>d/m;@</c:formatCode>
                <c:ptCount val="509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  <c:pt idx="486">
                  <c:v>44683</c:v>
                </c:pt>
                <c:pt idx="487">
                  <c:v>44684</c:v>
                </c:pt>
                <c:pt idx="488">
                  <c:v>44685</c:v>
                </c:pt>
                <c:pt idx="489">
                  <c:v>44686</c:v>
                </c:pt>
                <c:pt idx="490">
                  <c:v>44687</c:v>
                </c:pt>
                <c:pt idx="491">
                  <c:v>44688</c:v>
                </c:pt>
                <c:pt idx="492">
                  <c:v>44689</c:v>
                </c:pt>
                <c:pt idx="493">
                  <c:v>44690</c:v>
                </c:pt>
                <c:pt idx="494">
                  <c:v>44691</c:v>
                </c:pt>
                <c:pt idx="495">
                  <c:v>44692</c:v>
                </c:pt>
                <c:pt idx="496">
                  <c:v>44693</c:v>
                </c:pt>
                <c:pt idx="497">
                  <c:v>44694</c:v>
                </c:pt>
                <c:pt idx="498">
                  <c:v>44695</c:v>
                </c:pt>
                <c:pt idx="499">
                  <c:v>44696</c:v>
                </c:pt>
                <c:pt idx="500">
                  <c:v>44697</c:v>
                </c:pt>
                <c:pt idx="501">
                  <c:v>44698</c:v>
                </c:pt>
                <c:pt idx="502">
                  <c:v>44699</c:v>
                </c:pt>
                <c:pt idx="503">
                  <c:v>44700</c:v>
                </c:pt>
                <c:pt idx="504">
                  <c:v>44701</c:v>
                </c:pt>
                <c:pt idx="505">
                  <c:v>44702</c:v>
                </c:pt>
                <c:pt idx="506">
                  <c:v>44703</c:v>
                </c:pt>
              </c:numCache>
            </c:numRef>
          </c:cat>
          <c:val>
            <c:numRef>
              <c:f>'Sicilia foglio di lavoro'!$O$2:$O$816</c:f>
              <c:numCache>
                <c:formatCode>General</c:formatCode>
                <c:ptCount val="509"/>
                <c:pt idx="0">
                  <c:v>2440</c:v>
                </c:pt>
                <c:pt idx="1">
                  <c:v>2468</c:v>
                </c:pt>
                <c:pt idx="2">
                  <c:v>2494</c:v>
                </c:pt>
                <c:pt idx="3">
                  <c:v>2528</c:v>
                </c:pt>
                <c:pt idx="4">
                  <c:v>2564</c:v>
                </c:pt>
                <c:pt idx="5">
                  <c:v>2593</c:v>
                </c:pt>
                <c:pt idx="6">
                  <c:v>2629</c:v>
                </c:pt>
                <c:pt idx="7">
                  <c:v>2664</c:v>
                </c:pt>
                <c:pt idx="8">
                  <c:v>2695</c:v>
                </c:pt>
                <c:pt idx="9">
                  <c:v>2728</c:v>
                </c:pt>
                <c:pt idx="10">
                  <c:v>2765</c:v>
                </c:pt>
                <c:pt idx="11">
                  <c:v>2805</c:v>
                </c:pt>
                <c:pt idx="12">
                  <c:v>2841</c:v>
                </c:pt>
                <c:pt idx="13">
                  <c:v>2877</c:v>
                </c:pt>
                <c:pt idx="14">
                  <c:v>2916</c:v>
                </c:pt>
                <c:pt idx="15">
                  <c:v>2954</c:v>
                </c:pt>
                <c:pt idx="16">
                  <c:v>2989</c:v>
                </c:pt>
                <c:pt idx="17">
                  <c:v>3027</c:v>
                </c:pt>
                <c:pt idx="18">
                  <c:v>3064</c:v>
                </c:pt>
                <c:pt idx="19">
                  <c:v>3101</c:v>
                </c:pt>
                <c:pt idx="20">
                  <c:v>3129</c:v>
                </c:pt>
                <c:pt idx="21">
                  <c:v>3161</c:v>
                </c:pt>
                <c:pt idx="22">
                  <c:v>3194</c:v>
                </c:pt>
                <c:pt idx="23">
                  <c:v>3226</c:v>
                </c:pt>
                <c:pt idx="24">
                  <c:v>3260</c:v>
                </c:pt>
                <c:pt idx="25">
                  <c:v>3296</c:v>
                </c:pt>
                <c:pt idx="26">
                  <c:v>3334</c:v>
                </c:pt>
                <c:pt idx="27">
                  <c:v>3371</c:v>
                </c:pt>
                <c:pt idx="28">
                  <c:v>3408</c:v>
                </c:pt>
                <c:pt idx="29">
                  <c:v>3443</c:v>
                </c:pt>
                <c:pt idx="30">
                  <c:v>3478</c:v>
                </c:pt>
                <c:pt idx="31">
                  <c:v>3508</c:v>
                </c:pt>
                <c:pt idx="32">
                  <c:v>3545</c:v>
                </c:pt>
                <c:pt idx="33">
                  <c:v>3579</c:v>
                </c:pt>
                <c:pt idx="34">
                  <c:v>3603</c:v>
                </c:pt>
                <c:pt idx="35">
                  <c:v>3634</c:v>
                </c:pt>
                <c:pt idx="36">
                  <c:v>3657</c:v>
                </c:pt>
                <c:pt idx="37">
                  <c:v>3682</c:v>
                </c:pt>
                <c:pt idx="38">
                  <c:v>3704</c:v>
                </c:pt>
                <c:pt idx="39">
                  <c:v>3728</c:v>
                </c:pt>
                <c:pt idx="40">
                  <c:v>3757</c:v>
                </c:pt>
                <c:pt idx="41">
                  <c:v>3783</c:v>
                </c:pt>
                <c:pt idx="42">
                  <c:v>3804</c:v>
                </c:pt>
                <c:pt idx="43">
                  <c:v>3824</c:v>
                </c:pt>
                <c:pt idx="44">
                  <c:v>3848</c:v>
                </c:pt>
                <c:pt idx="45">
                  <c:v>3869</c:v>
                </c:pt>
                <c:pt idx="46">
                  <c:v>3891</c:v>
                </c:pt>
                <c:pt idx="47">
                  <c:v>3915</c:v>
                </c:pt>
                <c:pt idx="48">
                  <c:v>3941</c:v>
                </c:pt>
                <c:pt idx="49">
                  <c:v>3963</c:v>
                </c:pt>
                <c:pt idx="50">
                  <c:v>3981</c:v>
                </c:pt>
                <c:pt idx="51">
                  <c:v>3999</c:v>
                </c:pt>
                <c:pt idx="52">
                  <c:v>4018</c:v>
                </c:pt>
                <c:pt idx="53">
                  <c:v>4039</c:v>
                </c:pt>
                <c:pt idx="54">
                  <c:v>4060</c:v>
                </c:pt>
                <c:pt idx="55">
                  <c:v>4075</c:v>
                </c:pt>
                <c:pt idx="56">
                  <c:v>4096</c:v>
                </c:pt>
                <c:pt idx="57">
                  <c:v>4117</c:v>
                </c:pt>
                <c:pt idx="58">
                  <c:v>4138</c:v>
                </c:pt>
                <c:pt idx="59">
                  <c:v>4156</c:v>
                </c:pt>
                <c:pt idx="60">
                  <c:v>4170</c:v>
                </c:pt>
                <c:pt idx="61">
                  <c:v>4187</c:v>
                </c:pt>
                <c:pt idx="62">
                  <c:v>4201</c:v>
                </c:pt>
                <c:pt idx="63">
                  <c:v>4213</c:v>
                </c:pt>
                <c:pt idx="64">
                  <c:v>4223</c:v>
                </c:pt>
                <c:pt idx="65">
                  <c:v>4235</c:v>
                </c:pt>
                <c:pt idx="66">
                  <c:v>4254</c:v>
                </c:pt>
                <c:pt idx="67">
                  <c:v>4272</c:v>
                </c:pt>
                <c:pt idx="68">
                  <c:v>4287</c:v>
                </c:pt>
                <c:pt idx="69">
                  <c:v>4305</c:v>
                </c:pt>
                <c:pt idx="70">
                  <c:v>4318</c:v>
                </c:pt>
                <c:pt idx="71">
                  <c:v>4331</c:v>
                </c:pt>
                <c:pt idx="72">
                  <c:v>4344</c:v>
                </c:pt>
                <c:pt idx="73">
                  <c:v>4358</c:v>
                </c:pt>
                <c:pt idx="74">
                  <c:v>4371</c:v>
                </c:pt>
                <c:pt idx="75">
                  <c:v>4383</c:v>
                </c:pt>
                <c:pt idx="76">
                  <c:v>4397</c:v>
                </c:pt>
                <c:pt idx="77">
                  <c:v>4412</c:v>
                </c:pt>
                <c:pt idx="78">
                  <c:v>4422</c:v>
                </c:pt>
                <c:pt idx="79">
                  <c:v>4430</c:v>
                </c:pt>
                <c:pt idx="80">
                  <c:v>4451</c:v>
                </c:pt>
                <c:pt idx="81">
                  <c:v>4471</c:v>
                </c:pt>
                <c:pt idx="82">
                  <c:v>4493</c:v>
                </c:pt>
                <c:pt idx="83">
                  <c:v>4513</c:v>
                </c:pt>
                <c:pt idx="84">
                  <c:v>4535</c:v>
                </c:pt>
                <c:pt idx="85">
                  <c:v>4558</c:v>
                </c:pt>
                <c:pt idx="86">
                  <c:v>4583</c:v>
                </c:pt>
                <c:pt idx="87">
                  <c:v>4607</c:v>
                </c:pt>
                <c:pt idx="88">
                  <c:v>4607</c:v>
                </c:pt>
                <c:pt idx="89">
                  <c:v>4628</c:v>
                </c:pt>
                <c:pt idx="90">
                  <c:v>4647</c:v>
                </c:pt>
                <c:pt idx="91">
                  <c:v>4662</c:v>
                </c:pt>
                <c:pt idx="92">
                  <c:v>4676</c:v>
                </c:pt>
                <c:pt idx="93">
                  <c:v>4697</c:v>
                </c:pt>
                <c:pt idx="94">
                  <c:v>4717</c:v>
                </c:pt>
                <c:pt idx="95">
                  <c:v>4730</c:v>
                </c:pt>
                <c:pt idx="96">
                  <c:v>4746</c:v>
                </c:pt>
                <c:pt idx="97">
                  <c:v>4757</c:v>
                </c:pt>
                <c:pt idx="98">
                  <c:v>5015</c:v>
                </c:pt>
                <c:pt idx="99">
                  <c:v>5029</c:v>
                </c:pt>
                <c:pt idx="100">
                  <c:v>5038</c:v>
                </c:pt>
                <c:pt idx="101">
                  <c:v>5058</c:v>
                </c:pt>
                <c:pt idx="102">
                  <c:v>5068</c:v>
                </c:pt>
                <c:pt idx="103">
                  <c:v>5101</c:v>
                </c:pt>
                <c:pt idx="104">
                  <c:v>5107</c:v>
                </c:pt>
                <c:pt idx="105">
                  <c:v>5128</c:v>
                </c:pt>
                <c:pt idx="106">
                  <c:v>5152</c:v>
                </c:pt>
                <c:pt idx="107">
                  <c:v>5162</c:v>
                </c:pt>
                <c:pt idx="108">
                  <c:v>5172</c:v>
                </c:pt>
                <c:pt idx="109">
                  <c:v>5208</c:v>
                </c:pt>
                <c:pt idx="110">
                  <c:v>5218</c:v>
                </c:pt>
                <c:pt idx="111">
                  <c:v>5241</c:v>
                </c:pt>
                <c:pt idx="112">
                  <c:v>5265</c:v>
                </c:pt>
                <c:pt idx="113">
                  <c:v>5286</c:v>
                </c:pt>
                <c:pt idx="114">
                  <c:v>5292</c:v>
                </c:pt>
                <c:pt idx="115">
                  <c:v>5305</c:v>
                </c:pt>
                <c:pt idx="116">
                  <c:v>5338</c:v>
                </c:pt>
                <c:pt idx="117">
                  <c:v>5368</c:v>
                </c:pt>
                <c:pt idx="118">
                  <c:v>5391</c:v>
                </c:pt>
                <c:pt idx="119">
                  <c:v>5410</c:v>
                </c:pt>
                <c:pt idx="120">
                  <c:v>5420</c:v>
                </c:pt>
                <c:pt idx="121">
                  <c:v>5423</c:v>
                </c:pt>
                <c:pt idx="122">
                  <c:v>5443</c:v>
                </c:pt>
                <c:pt idx="123">
                  <c:v>5468</c:v>
                </c:pt>
                <c:pt idx="124">
                  <c:v>5492</c:v>
                </c:pt>
                <c:pt idx="125">
                  <c:v>5516</c:v>
                </c:pt>
                <c:pt idx="126">
                  <c:v>5527</c:v>
                </c:pt>
                <c:pt idx="127">
                  <c:v>5546</c:v>
                </c:pt>
                <c:pt idx="128">
                  <c:v>5560</c:v>
                </c:pt>
                <c:pt idx="129">
                  <c:v>5566</c:v>
                </c:pt>
                <c:pt idx="130">
                  <c:v>5592</c:v>
                </c:pt>
                <c:pt idx="131">
                  <c:v>5614</c:v>
                </c:pt>
                <c:pt idx="132">
                  <c:v>5633</c:v>
                </c:pt>
                <c:pt idx="133">
                  <c:v>5650</c:v>
                </c:pt>
                <c:pt idx="134">
                  <c:v>5660</c:v>
                </c:pt>
                <c:pt idx="135">
                  <c:v>5663</c:v>
                </c:pt>
                <c:pt idx="136">
                  <c:v>5667</c:v>
                </c:pt>
                <c:pt idx="137">
                  <c:v>5689</c:v>
                </c:pt>
                <c:pt idx="138">
                  <c:v>5699</c:v>
                </c:pt>
                <c:pt idx="139">
                  <c:v>5709</c:v>
                </c:pt>
                <c:pt idx="140">
                  <c:v>5720</c:v>
                </c:pt>
                <c:pt idx="141">
                  <c:v>5737</c:v>
                </c:pt>
                <c:pt idx="142">
                  <c:v>5739</c:v>
                </c:pt>
                <c:pt idx="143">
                  <c:v>5747</c:v>
                </c:pt>
                <c:pt idx="144">
                  <c:v>5758</c:v>
                </c:pt>
                <c:pt idx="145">
                  <c:v>5778</c:v>
                </c:pt>
                <c:pt idx="146">
                  <c:v>5798</c:v>
                </c:pt>
                <c:pt idx="147">
                  <c:v>5807</c:v>
                </c:pt>
                <c:pt idx="148">
                  <c:v>5814</c:v>
                </c:pt>
                <c:pt idx="149">
                  <c:v>5819</c:v>
                </c:pt>
                <c:pt idx="150">
                  <c:v>5827</c:v>
                </c:pt>
                <c:pt idx="151">
                  <c:v>5839</c:v>
                </c:pt>
                <c:pt idx="152">
                  <c:v>5855</c:v>
                </c:pt>
                <c:pt idx="153">
                  <c:v>5858</c:v>
                </c:pt>
                <c:pt idx="154">
                  <c:v>5863</c:v>
                </c:pt>
                <c:pt idx="155">
                  <c:v>5871</c:v>
                </c:pt>
                <c:pt idx="156">
                  <c:v>5873</c:v>
                </c:pt>
                <c:pt idx="157">
                  <c:v>5876</c:v>
                </c:pt>
                <c:pt idx="158">
                  <c:v>5888</c:v>
                </c:pt>
                <c:pt idx="159">
                  <c:v>5890</c:v>
                </c:pt>
                <c:pt idx="160">
                  <c:v>5893</c:v>
                </c:pt>
                <c:pt idx="161">
                  <c:v>5897</c:v>
                </c:pt>
                <c:pt idx="162">
                  <c:v>5900</c:v>
                </c:pt>
                <c:pt idx="163">
                  <c:v>5905</c:v>
                </c:pt>
                <c:pt idx="164">
                  <c:v>5912</c:v>
                </c:pt>
                <c:pt idx="165">
                  <c:v>5920</c:v>
                </c:pt>
                <c:pt idx="166">
                  <c:v>5928</c:v>
                </c:pt>
                <c:pt idx="167">
                  <c:v>5928</c:v>
                </c:pt>
                <c:pt idx="168">
                  <c:v>5931</c:v>
                </c:pt>
                <c:pt idx="169">
                  <c:v>5936</c:v>
                </c:pt>
                <c:pt idx="170">
                  <c:v>5936</c:v>
                </c:pt>
                <c:pt idx="171">
                  <c:v>5938</c:v>
                </c:pt>
                <c:pt idx="172">
                  <c:v>5945</c:v>
                </c:pt>
                <c:pt idx="173">
                  <c:v>5951</c:v>
                </c:pt>
                <c:pt idx="174">
                  <c:v>5957</c:v>
                </c:pt>
                <c:pt idx="175">
                  <c:v>5963</c:v>
                </c:pt>
                <c:pt idx="176">
                  <c:v>5964</c:v>
                </c:pt>
                <c:pt idx="177">
                  <c:v>5965</c:v>
                </c:pt>
                <c:pt idx="178">
                  <c:v>5965</c:v>
                </c:pt>
                <c:pt idx="179">
                  <c:v>5967</c:v>
                </c:pt>
                <c:pt idx="180">
                  <c:v>5970</c:v>
                </c:pt>
                <c:pt idx="181">
                  <c:v>5974</c:v>
                </c:pt>
                <c:pt idx="182">
                  <c:v>5979</c:v>
                </c:pt>
                <c:pt idx="183">
                  <c:v>5979</c:v>
                </c:pt>
                <c:pt idx="184">
                  <c:v>5981</c:v>
                </c:pt>
                <c:pt idx="185">
                  <c:v>5981</c:v>
                </c:pt>
                <c:pt idx="186">
                  <c:v>5985</c:v>
                </c:pt>
                <c:pt idx="187">
                  <c:v>5987</c:v>
                </c:pt>
                <c:pt idx="188">
                  <c:v>5987</c:v>
                </c:pt>
                <c:pt idx="189">
                  <c:v>5988</c:v>
                </c:pt>
                <c:pt idx="190">
                  <c:v>5990</c:v>
                </c:pt>
                <c:pt idx="191">
                  <c:v>5992</c:v>
                </c:pt>
                <c:pt idx="192">
                  <c:v>5992</c:v>
                </c:pt>
                <c:pt idx="193">
                  <c:v>5996</c:v>
                </c:pt>
                <c:pt idx="194">
                  <c:v>6006</c:v>
                </c:pt>
                <c:pt idx="195">
                  <c:v>6006</c:v>
                </c:pt>
                <c:pt idx="196">
                  <c:v>6006</c:v>
                </c:pt>
                <c:pt idx="197">
                  <c:v>6006</c:v>
                </c:pt>
                <c:pt idx="198">
                  <c:v>6006</c:v>
                </c:pt>
                <c:pt idx="199">
                  <c:v>6007</c:v>
                </c:pt>
                <c:pt idx="200">
                  <c:v>6010</c:v>
                </c:pt>
                <c:pt idx="201">
                  <c:v>6019</c:v>
                </c:pt>
                <c:pt idx="202">
                  <c:v>6021</c:v>
                </c:pt>
                <c:pt idx="203">
                  <c:v>6023</c:v>
                </c:pt>
                <c:pt idx="204">
                  <c:v>6024</c:v>
                </c:pt>
                <c:pt idx="205">
                  <c:v>6024</c:v>
                </c:pt>
                <c:pt idx="206">
                  <c:v>6024</c:v>
                </c:pt>
                <c:pt idx="207">
                  <c:v>6030</c:v>
                </c:pt>
                <c:pt idx="208">
                  <c:v>6036</c:v>
                </c:pt>
                <c:pt idx="209">
                  <c:v>6039</c:v>
                </c:pt>
                <c:pt idx="210">
                  <c:v>6043</c:v>
                </c:pt>
                <c:pt idx="211">
                  <c:v>6047</c:v>
                </c:pt>
                <c:pt idx="212">
                  <c:v>6047</c:v>
                </c:pt>
                <c:pt idx="213">
                  <c:v>6050</c:v>
                </c:pt>
                <c:pt idx="214">
                  <c:v>6056</c:v>
                </c:pt>
                <c:pt idx="215">
                  <c:v>6062</c:v>
                </c:pt>
                <c:pt idx="216">
                  <c:v>6067</c:v>
                </c:pt>
                <c:pt idx="217">
                  <c:v>6076</c:v>
                </c:pt>
                <c:pt idx="218">
                  <c:v>6083</c:v>
                </c:pt>
                <c:pt idx="219">
                  <c:v>6086</c:v>
                </c:pt>
                <c:pt idx="220">
                  <c:v>6088</c:v>
                </c:pt>
                <c:pt idx="221">
                  <c:v>6100</c:v>
                </c:pt>
                <c:pt idx="222">
                  <c:v>6109</c:v>
                </c:pt>
                <c:pt idx="223">
                  <c:v>6121</c:v>
                </c:pt>
                <c:pt idx="224">
                  <c:v>6134</c:v>
                </c:pt>
                <c:pt idx="225">
                  <c:v>6137</c:v>
                </c:pt>
                <c:pt idx="226">
                  <c:v>6141</c:v>
                </c:pt>
                <c:pt idx="227">
                  <c:v>6148</c:v>
                </c:pt>
                <c:pt idx="228">
                  <c:v>6148</c:v>
                </c:pt>
                <c:pt idx="229">
                  <c:v>6173</c:v>
                </c:pt>
                <c:pt idx="230">
                  <c:v>6189</c:v>
                </c:pt>
                <c:pt idx="231">
                  <c:v>6201</c:v>
                </c:pt>
                <c:pt idx="232">
                  <c:v>6213</c:v>
                </c:pt>
                <c:pt idx="233">
                  <c:v>6219</c:v>
                </c:pt>
                <c:pt idx="234">
                  <c:v>6239</c:v>
                </c:pt>
                <c:pt idx="235">
                  <c:v>6250</c:v>
                </c:pt>
                <c:pt idx="236">
                  <c:v>6259</c:v>
                </c:pt>
                <c:pt idx="237">
                  <c:v>6274</c:v>
                </c:pt>
                <c:pt idx="238">
                  <c:v>6285</c:v>
                </c:pt>
                <c:pt idx="239">
                  <c:v>6304</c:v>
                </c:pt>
                <c:pt idx="240">
                  <c:v>6314</c:v>
                </c:pt>
                <c:pt idx="241">
                  <c:v>6323</c:v>
                </c:pt>
                <c:pt idx="242">
                  <c:v>6342</c:v>
                </c:pt>
                <c:pt idx="243">
                  <c:v>6369</c:v>
                </c:pt>
                <c:pt idx="244">
                  <c:v>6392</c:v>
                </c:pt>
                <c:pt idx="245">
                  <c:v>6413</c:v>
                </c:pt>
                <c:pt idx="246">
                  <c:v>6435</c:v>
                </c:pt>
                <c:pt idx="247">
                  <c:v>6445</c:v>
                </c:pt>
                <c:pt idx="248">
                  <c:v>6455</c:v>
                </c:pt>
                <c:pt idx="249">
                  <c:v>6484</c:v>
                </c:pt>
                <c:pt idx="250">
                  <c:v>6513</c:v>
                </c:pt>
                <c:pt idx="251">
                  <c:v>6525</c:v>
                </c:pt>
                <c:pt idx="252">
                  <c:v>6543</c:v>
                </c:pt>
                <c:pt idx="253">
                  <c:v>6568</c:v>
                </c:pt>
                <c:pt idx="254">
                  <c:v>6577</c:v>
                </c:pt>
                <c:pt idx="255">
                  <c:v>6585</c:v>
                </c:pt>
                <c:pt idx="256">
                  <c:v>6609</c:v>
                </c:pt>
                <c:pt idx="257">
                  <c:v>6637</c:v>
                </c:pt>
                <c:pt idx="258">
                  <c:v>6657</c:v>
                </c:pt>
                <c:pt idx="259">
                  <c:v>6673</c:v>
                </c:pt>
                <c:pt idx="260">
                  <c:v>6691</c:v>
                </c:pt>
                <c:pt idx="261">
                  <c:v>6693</c:v>
                </c:pt>
                <c:pt idx="262">
                  <c:v>6700</c:v>
                </c:pt>
                <c:pt idx="263">
                  <c:v>6723</c:v>
                </c:pt>
                <c:pt idx="264">
                  <c:v>6741</c:v>
                </c:pt>
                <c:pt idx="265">
                  <c:v>6756</c:v>
                </c:pt>
                <c:pt idx="266">
                  <c:v>6769</c:v>
                </c:pt>
                <c:pt idx="267">
                  <c:v>6782</c:v>
                </c:pt>
                <c:pt idx="268">
                  <c:v>6785</c:v>
                </c:pt>
                <c:pt idx="269">
                  <c:v>6792</c:v>
                </c:pt>
                <c:pt idx="270">
                  <c:v>6805</c:v>
                </c:pt>
                <c:pt idx="271">
                  <c:v>6812</c:v>
                </c:pt>
                <c:pt idx="272">
                  <c:v>6819</c:v>
                </c:pt>
                <c:pt idx="273">
                  <c:v>6832</c:v>
                </c:pt>
                <c:pt idx="274">
                  <c:v>6839</c:v>
                </c:pt>
                <c:pt idx="275">
                  <c:v>6846</c:v>
                </c:pt>
                <c:pt idx="276">
                  <c:v>6852</c:v>
                </c:pt>
                <c:pt idx="277">
                  <c:v>6862</c:v>
                </c:pt>
                <c:pt idx="278">
                  <c:v>6868</c:v>
                </c:pt>
                <c:pt idx="279">
                  <c:v>6877</c:v>
                </c:pt>
                <c:pt idx="280">
                  <c:v>6880</c:v>
                </c:pt>
                <c:pt idx="281">
                  <c:v>6889</c:v>
                </c:pt>
                <c:pt idx="282">
                  <c:v>6892</c:v>
                </c:pt>
                <c:pt idx="283">
                  <c:v>6897</c:v>
                </c:pt>
                <c:pt idx="284">
                  <c:v>6909</c:v>
                </c:pt>
                <c:pt idx="285">
                  <c:v>6915</c:v>
                </c:pt>
                <c:pt idx="286">
                  <c:v>6921</c:v>
                </c:pt>
                <c:pt idx="287">
                  <c:v>6933</c:v>
                </c:pt>
                <c:pt idx="288">
                  <c:v>6935</c:v>
                </c:pt>
                <c:pt idx="289">
                  <c:v>6937</c:v>
                </c:pt>
                <c:pt idx="290">
                  <c:v>6942</c:v>
                </c:pt>
                <c:pt idx="291">
                  <c:v>6955</c:v>
                </c:pt>
                <c:pt idx="292">
                  <c:v>6960</c:v>
                </c:pt>
                <c:pt idx="293">
                  <c:v>6967</c:v>
                </c:pt>
                <c:pt idx="294">
                  <c:v>6973</c:v>
                </c:pt>
                <c:pt idx="295">
                  <c:v>6979</c:v>
                </c:pt>
                <c:pt idx="296">
                  <c:v>6986</c:v>
                </c:pt>
                <c:pt idx="297">
                  <c:v>6986</c:v>
                </c:pt>
                <c:pt idx="298">
                  <c:v>6994</c:v>
                </c:pt>
                <c:pt idx="299">
                  <c:v>7000</c:v>
                </c:pt>
                <c:pt idx="300">
                  <c:v>7009</c:v>
                </c:pt>
                <c:pt idx="301">
                  <c:v>7012</c:v>
                </c:pt>
                <c:pt idx="302">
                  <c:v>7015</c:v>
                </c:pt>
                <c:pt idx="303">
                  <c:v>7017</c:v>
                </c:pt>
                <c:pt idx="304">
                  <c:v>7019</c:v>
                </c:pt>
                <c:pt idx="305">
                  <c:v>7022</c:v>
                </c:pt>
                <c:pt idx="306">
                  <c:v>7029</c:v>
                </c:pt>
                <c:pt idx="307">
                  <c:v>7033</c:v>
                </c:pt>
                <c:pt idx="308">
                  <c:v>7042</c:v>
                </c:pt>
                <c:pt idx="309">
                  <c:v>7046</c:v>
                </c:pt>
                <c:pt idx="310">
                  <c:v>7048</c:v>
                </c:pt>
                <c:pt idx="311">
                  <c:v>7049</c:v>
                </c:pt>
                <c:pt idx="312">
                  <c:v>7060</c:v>
                </c:pt>
                <c:pt idx="313">
                  <c:v>7069</c:v>
                </c:pt>
                <c:pt idx="314">
                  <c:v>7078</c:v>
                </c:pt>
                <c:pt idx="315">
                  <c:v>7085</c:v>
                </c:pt>
                <c:pt idx="316">
                  <c:v>7088</c:v>
                </c:pt>
                <c:pt idx="317">
                  <c:v>7090</c:v>
                </c:pt>
                <c:pt idx="318">
                  <c:v>7093</c:v>
                </c:pt>
                <c:pt idx="319">
                  <c:v>7109</c:v>
                </c:pt>
                <c:pt idx="320">
                  <c:v>7116</c:v>
                </c:pt>
                <c:pt idx="321">
                  <c:v>7125</c:v>
                </c:pt>
                <c:pt idx="322">
                  <c:v>7131</c:v>
                </c:pt>
                <c:pt idx="323">
                  <c:v>7137</c:v>
                </c:pt>
                <c:pt idx="324">
                  <c:v>7146</c:v>
                </c:pt>
                <c:pt idx="325">
                  <c:v>7146</c:v>
                </c:pt>
                <c:pt idx="326">
                  <c:v>7162</c:v>
                </c:pt>
                <c:pt idx="327">
                  <c:v>7168</c:v>
                </c:pt>
                <c:pt idx="328">
                  <c:v>7173</c:v>
                </c:pt>
                <c:pt idx="329">
                  <c:v>7179</c:v>
                </c:pt>
                <c:pt idx="330">
                  <c:v>7187</c:v>
                </c:pt>
                <c:pt idx="331">
                  <c:v>7191</c:v>
                </c:pt>
                <c:pt idx="332">
                  <c:v>7197</c:v>
                </c:pt>
                <c:pt idx="333">
                  <c:v>7205</c:v>
                </c:pt>
                <c:pt idx="334">
                  <c:v>7214</c:v>
                </c:pt>
                <c:pt idx="335">
                  <c:v>7218</c:v>
                </c:pt>
                <c:pt idx="336">
                  <c:v>7223</c:v>
                </c:pt>
                <c:pt idx="337">
                  <c:v>7228</c:v>
                </c:pt>
                <c:pt idx="338">
                  <c:v>7234</c:v>
                </c:pt>
                <c:pt idx="339">
                  <c:v>7240</c:v>
                </c:pt>
                <c:pt idx="340">
                  <c:v>7250</c:v>
                </c:pt>
                <c:pt idx="341">
                  <c:v>7260</c:v>
                </c:pt>
                <c:pt idx="342">
                  <c:v>7262</c:v>
                </c:pt>
                <c:pt idx="343">
                  <c:v>7268</c:v>
                </c:pt>
                <c:pt idx="344">
                  <c:v>7276</c:v>
                </c:pt>
                <c:pt idx="345">
                  <c:v>7282</c:v>
                </c:pt>
                <c:pt idx="346">
                  <c:v>7287</c:v>
                </c:pt>
                <c:pt idx="347">
                  <c:v>7295</c:v>
                </c:pt>
                <c:pt idx="348">
                  <c:v>7307</c:v>
                </c:pt>
                <c:pt idx="349">
                  <c:v>7318</c:v>
                </c:pt>
                <c:pt idx="350">
                  <c:v>7329</c:v>
                </c:pt>
                <c:pt idx="351">
                  <c:v>7339</c:v>
                </c:pt>
                <c:pt idx="352">
                  <c:v>7349</c:v>
                </c:pt>
                <c:pt idx="353">
                  <c:v>7355</c:v>
                </c:pt>
                <c:pt idx="354">
                  <c:v>7364</c:v>
                </c:pt>
                <c:pt idx="355">
                  <c:v>7381</c:v>
                </c:pt>
                <c:pt idx="356">
                  <c:v>7396</c:v>
                </c:pt>
                <c:pt idx="357">
                  <c:v>7404</c:v>
                </c:pt>
                <c:pt idx="358">
                  <c:v>7417</c:v>
                </c:pt>
                <c:pt idx="359">
                  <c:v>7427</c:v>
                </c:pt>
                <c:pt idx="360">
                  <c:v>7447</c:v>
                </c:pt>
                <c:pt idx="361">
                  <c:v>7475</c:v>
                </c:pt>
                <c:pt idx="362">
                  <c:v>7481</c:v>
                </c:pt>
                <c:pt idx="363">
                  <c:v>7498</c:v>
                </c:pt>
                <c:pt idx="364">
                  <c:v>7502</c:v>
                </c:pt>
                <c:pt idx="365">
                  <c:v>7514</c:v>
                </c:pt>
                <c:pt idx="366">
                  <c:v>7527</c:v>
                </c:pt>
                <c:pt idx="367">
                  <c:v>7543</c:v>
                </c:pt>
                <c:pt idx="368">
                  <c:v>7583</c:v>
                </c:pt>
                <c:pt idx="369">
                  <c:v>7615</c:v>
                </c:pt>
                <c:pt idx="370">
                  <c:v>7634</c:v>
                </c:pt>
                <c:pt idx="371">
                  <c:v>7643</c:v>
                </c:pt>
                <c:pt idx="372">
                  <c:v>7667</c:v>
                </c:pt>
                <c:pt idx="373">
                  <c:v>7682</c:v>
                </c:pt>
                <c:pt idx="374">
                  <c:v>7705</c:v>
                </c:pt>
                <c:pt idx="375">
                  <c:v>7740</c:v>
                </c:pt>
                <c:pt idx="376">
                  <c:v>7765</c:v>
                </c:pt>
                <c:pt idx="377">
                  <c:v>7791</c:v>
                </c:pt>
                <c:pt idx="378">
                  <c:v>7812</c:v>
                </c:pt>
                <c:pt idx="379">
                  <c:v>7878</c:v>
                </c:pt>
                <c:pt idx="380">
                  <c:v>7915</c:v>
                </c:pt>
                <c:pt idx="381">
                  <c:v>7938</c:v>
                </c:pt>
                <c:pt idx="382">
                  <c:v>8010</c:v>
                </c:pt>
                <c:pt idx="383">
                  <c:v>8053</c:v>
                </c:pt>
                <c:pt idx="384">
                  <c:v>8087</c:v>
                </c:pt>
                <c:pt idx="385">
                  <c:v>8113</c:v>
                </c:pt>
                <c:pt idx="386">
                  <c:v>8157</c:v>
                </c:pt>
                <c:pt idx="387">
                  <c:v>8181</c:v>
                </c:pt>
                <c:pt idx="388">
                  <c:v>8214</c:v>
                </c:pt>
                <c:pt idx="389">
                  <c:v>8285</c:v>
                </c:pt>
                <c:pt idx="390">
                  <c:v>8336</c:v>
                </c:pt>
                <c:pt idx="391">
                  <c:v>8377</c:v>
                </c:pt>
                <c:pt idx="392">
                  <c:v>8424</c:v>
                </c:pt>
                <c:pt idx="393">
                  <c:v>8471</c:v>
                </c:pt>
                <c:pt idx="394">
                  <c:v>8498</c:v>
                </c:pt>
                <c:pt idx="395">
                  <c:v>8527</c:v>
                </c:pt>
                <c:pt idx="396">
                  <c:v>8573</c:v>
                </c:pt>
                <c:pt idx="397">
                  <c:v>8622</c:v>
                </c:pt>
                <c:pt idx="398">
                  <c:v>8658</c:v>
                </c:pt>
                <c:pt idx="399">
                  <c:v>8702</c:v>
                </c:pt>
                <c:pt idx="400">
                  <c:v>8780</c:v>
                </c:pt>
                <c:pt idx="401">
                  <c:v>8790</c:v>
                </c:pt>
                <c:pt idx="402">
                  <c:v>8815</c:v>
                </c:pt>
                <c:pt idx="403">
                  <c:v>8866</c:v>
                </c:pt>
                <c:pt idx="404">
                  <c:v>8923</c:v>
                </c:pt>
                <c:pt idx="405">
                  <c:v>8948</c:v>
                </c:pt>
                <c:pt idx="406">
                  <c:v>8982</c:v>
                </c:pt>
                <c:pt idx="407">
                  <c:v>9024</c:v>
                </c:pt>
                <c:pt idx="408">
                  <c:v>9036</c:v>
                </c:pt>
                <c:pt idx="409">
                  <c:v>9055</c:v>
                </c:pt>
                <c:pt idx="410">
                  <c:v>9115</c:v>
                </c:pt>
                <c:pt idx="411">
                  <c:v>9149</c:v>
                </c:pt>
                <c:pt idx="412">
                  <c:v>9185</c:v>
                </c:pt>
                <c:pt idx="413">
                  <c:v>9217</c:v>
                </c:pt>
                <c:pt idx="414">
                  <c:v>9253</c:v>
                </c:pt>
                <c:pt idx="415">
                  <c:v>9263</c:v>
                </c:pt>
                <c:pt idx="416">
                  <c:v>9281</c:v>
                </c:pt>
                <c:pt idx="417">
                  <c:v>9310</c:v>
                </c:pt>
                <c:pt idx="418">
                  <c:v>9348</c:v>
                </c:pt>
                <c:pt idx="419">
                  <c:v>9379</c:v>
                </c:pt>
                <c:pt idx="420">
                  <c:v>9395</c:v>
                </c:pt>
                <c:pt idx="421">
                  <c:v>9424</c:v>
                </c:pt>
                <c:pt idx="422">
                  <c:v>9429</c:v>
                </c:pt>
                <c:pt idx="423">
                  <c:v>9465</c:v>
                </c:pt>
                <c:pt idx="424">
                  <c:v>9498</c:v>
                </c:pt>
                <c:pt idx="425">
                  <c:v>9534</c:v>
                </c:pt>
                <c:pt idx="426">
                  <c:v>9552</c:v>
                </c:pt>
                <c:pt idx="427">
                  <c:v>9580</c:v>
                </c:pt>
                <c:pt idx="428">
                  <c:v>9602</c:v>
                </c:pt>
                <c:pt idx="429">
                  <c:v>9617</c:v>
                </c:pt>
                <c:pt idx="430">
                  <c:v>9620</c:v>
                </c:pt>
                <c:pt idx="431">
                  <c:v>9655</c:v>
                </c:pt>
                <c:pt idx="432">
                  <c:v>9681</c:v>
                </c:pt>
                <c:pt idx="433">
                  <c:v>9696</c:v>
                </c:pt>
                <c:pt idx="434">
                  <c:v>9721</c:v>
                </c:pt>
                <c:pt idx="435">
                  <c:v>9728</c:v>
                </c:pt>
                <c:pt idx="436">
                  <c:v>9737</c:v>
                </c:pt>
                <c:pt idx="437">
                  <c:v>9743</c:v>
                </c:pt>
                <c:pt idx="438">
                  <c:v>9767</c:v>
                </c:pt>
                <c:pt idx="439">
                  <c:v>9796</c:v>
                </c:pt>
                <c:pt idx="440">
                  <c:v>9814</c:v>
                </c:pt>
                <c:pt idx="441">
                  <c:v>9833</c:v>
                </c:pt>
                <c:pt idx="442">
                  <c:v>9848</c:v>
                </c:pt>
                <c:pt idx="443">
                  <c:v>9860</c:v>
                </c:pt>
                <c:pt idx="444">
                  <c:v>9868</c:v>
                </c:pt>
                <c:pt idx="445">
                  <c:v>9898</c:v>
                </c:pt>
                <c:pt idx="446">
                  <c:v>9918</c:v>
                </c:pt>
                <c:pt idx="447">
                  <c:v>9936</c:v>
                </c:pt>
                <c:pt idx="448">
                  <c:v>9954</c:v>
                </c:pt>
                <c:pt idx="449">
                  <c:v>9973</c:v>
                </c:pt>
                <c:pt idx="450">
                  <c:v>9987</c:v>
                </c:pt>
                <c:pt idx="451">
                  <c:v>9995</c:v>
                </c:pt>
                <c:pt idx="452">
                  <c:v>10026</c:v>
                </c:pt>
                <c:pt idx="453">
                  <c:v>10057</c:v>
                </c:pt>
                <c:pt idx="454">
                  <c:v>10077</c:v>
                </c:pt>
                <c:pt idx="455">
                  <c:v>10104</c:v>
                </c:pt>
                <c:pt idx="456">
                  <c:v>10120</c:v>
                </c:pt>
                <c:pt idx="457">
                  <c:v>10137</c:v>
                </c:pt>
                <c:pt idx="458">
                  <c:v>10142</c:v>
                </c:pt>
                <c:pt idx="459">
                  <c:v>10185</c:v>
                </c:pt>
                <c:pt idx="460">
                  <c:v>10208</c:v>
                </c:pt>
                <c:pt idx="461">
                  <c:v>10223</c:v>
                </c:pt>
                <c:pt idx="462">
                  <c:v>10242</c:v>
                </c:pt>
                <c:pt idx="463">
                  <c:v>10250</c:v>
                </c:pt>
                <c:pt idx="464">
                  <c:v>10258</c:v>
                </c:pt>
                <c:pt idx="465">
                  <c:v>10263</c:v>
                </c:pt>
                <c:pt idx="466">
                  <c:v>10282</c:v>
                </c:pt>
                <c:pt idx="467">
                  <c:v>10309</c:v>
                </c:pt>
                <c:pt idx="468">
                  <c:v>10328</c:v>
                </c:pt>
                <c:pt idx="469">
                  <c:v>10344</c:v>
                </c:pt>
                <c:pt idx="470">
                  <c:v>10353</c:v>
                </c:pt>
                <c:pt idx="471">
                  <c:v>10364</c:v>
                </c:pt>
                <c:pt idx="472">
                  <c:v>10367</c:v>
                </c:pt>
                <c:pt idx="473">
                  <c:v>10377</c:v>
                </c:pt>
                <c:pt idx="474">
                  <c:v>10406</c:v>
                </c:pt>
                <c:pt idx="475">
                  <c:v>10438</c:v>
                </c:pt>
                <c:pt idx="476">
                  <c:v>10465</c:v>
                </c:pt>
                <c:pt idx="477">
                  <c:v>10479</c:v>
                </c:pt>
                <c:pt idx="478">
                  <c:v>10486</c:v>
                </c:pt>
                <c:pt idx="479">
                  <c:v>10493</c:v>
                </c:pt>
                <c:pt idx="480">
                  <c:v>10504</c:v>
                </c:pt>
                <c:pt idx="481">
                  <c:v>10529</c:v>
                </c:pt>
                <c:pt idx="482">
                  <c:v>10549</c:v>
                </c:pt>
                <c:pt idx="483">
                  <c:v>10568</c:v>
                </c:pt>
                <c:pt idx="484">
                  <c:v>10587</c:v>
                </c:pt>
                <c:pt idx="485">
                  <c:v>10599</c:v>
                </c:pt>
                <c:pt idx="486">
                  <c:v>10605</c:v>
                </c:pt>
                <c:pt idx="487">
                  <c:v>10626</c:v>
                </c:pt>
                <c:pt idx="488">
                  <c:v>10646</c:v>
                </c:pt>
                <c:pt idx="489">
                  <c:v>10663</c:v>
                </c:pt>
                <c:pt idx="490">
                  <c:v>10674</c:v>
                </c:pt>
                <c:pt idx="491">
                  <c:v>10688</c:v>
                </c:pt>
                <c:pt idx="492">
                  <c:v>10697</c:v>
                </c:pt>
                <c:pt idx="493">
                  <c:v>10705</c:v>
                </c:pt>
                <c:pt idx="494">
                  <c:v>10722</c:v>
                </c:pt>
                <c:pt idx="495">
                  <c:v>10727</c:v>
                </c:pt>
                <c:pt idx="496">
                  <c:v>10737</c:v>
                </c:pt>
                <c:pt idx="497">
                  <c:v>10749</c:v>
                </c:pt>
                <c:pt idx="498">
                  <c:v>10763</c:v>
                </c:pt>
                <c:pt idx="499">
                  <c:v>10766</c:v>
                </c:pt>
                <c:pt idx="500">
                  <c:v>10768</c:v>
                </c:pt>
                <c:pt idx="501">
                  <c:v>10792</c:v>
                </c:pt>
                <c:pt idx="502">
                  <c:v>10824</c:v>
                </c:pt>
                <c:pt idx="503">
                  <c:v>10833</c:v>
                </c:pt>
                <c:pt idx="504">
                  <c:v>10837</c:v>
                </c:pt>
                <c:pt idx="505">
                  <c:v>10849</c:v>
                </c:pt>
                <c:pt idx="506">
                  <c:v>10857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3-4E38-BBA3-32BF23EB754E}"/>
            </c:ext>
          </c:extLst>
        </c:ser>
        <c:ser>
          <c:idx val="1"/>
          <c:order val="1"/>
          <c:tx>
            <c:strRef>
              <c:f>'Sicilia foglio di lavoro'!$J$1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'Sicilia foglio di lavoro'!$A$2:$A$816</c:f>
              <c:numCache>
                <c:formatCode>d/m;@</c:formatCode>
                <c:ptCount val="509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  <c:pt idx="486">
                  <c:v>44683</c:v>
                </c:pt>
                <c:pt idx="487">
                  <c:v>44684</c:v>
                </c:pt>
                <c:pt idx="488">
                  <c:v>44685</c:v>
                </c:pt>
                <c:pt idx="489">
                  <c:v>44686</c:v>
                </c:pt>
                <c:pt idx="490">
                  <c:v>44687</c:v>
                </c:pt>
                <c:pt idx="491">
                  <c:v>44688</c:v>
                </c:pt>
                <c:pt idx="492">
                  <c:v>44689</c:v>
                </c:pt>
                <c:pt idx="493">
                  <c:v>44690</c:v>
                </c:pt>
                <c:pt idx="494">
                  <c:v>44691</c:v>
                </c:pt>
                <c:pt idx="495">
                  <c:v>44692</c:v>
                </c:pt>
                <c:pt idx="496">
                  <c:v>44693</c:v>
                </c:pt>
                <c:pt idx="497">
                  <c:v>44694</c:v>
                </c:pt>
                <c:pt idx="498">
                  <c:v>44695</c:v>
                </c:pt>
                <c:pt idx="499">
                  <c:v>44696</c:v>
                </c:pt>
                <c:pt idx="500">
                  <c:v>44697</c:v>
                </c:pt>
                <c:pt idx="501">
                  <c:v>44698</c:v>
                </c:pt>
                <c:pt idx="502">
                  <c:v>44699</c:v>
                </c:pt>
                <c:pt idx="503">
                  <c:v>44700</c:v>
                </c:pt>
                <c:pt idx="504">
                  <c:v>44701</c:v>
                </c:pt>
                <c:pt idx="505">
                  <c:v>44702</c:v>
                </c:pt>
                <c:pt idx="506">
                  <c:v>44703</c:v>
                </c:pt>
              </c:numCache>
            </c:numRef>
          </c:cat>
          <c:val>
            <c:numRef>
              <c:f>'Sicilia foglio di lavoro'!$J$2:$J$816</c:f>
              <c:numCache>
                <c:formatCode>General</c:formatCode>
                <c:ptCount val="509"/>
                <c:pt idx="0">
                  <c:v>176</c:v>
                </c:pt>
                <c:pt idx="1">
                  <c:v>186</c:v>
                </c:pt>
                <c:pt idx="2">
                  <c:v>184</c:v>
                </c:pt>
                <c:pt idx="3">
                  <c:v>186</c:v>
                </c:pt>
                <c:pt idx="4">
                  <c:v>190</c:v>
                </c:pt>
                <c:pt idx="5">
                  <c:v>194</c:v>
                </c:pt>
                <c:pt idx="6">
                  <c:v>196</c:v>
                </c:pt>
                <c:pt idx="7">
                  <c:v>200</c:v>
                </c:pt>
                <c:pt idx="8">
                  <c:v>205</c:v>
                </c:pt>
                <c:pt idx="9">
                  <c:v>208</c:v>
                </c:pt>
                <c:pt idx="10">
                  <c:v>208</c:v>
                </c:pt>
                <c:pt idx="11">
                  <c:v>209</c:v>
                </c:pt>
                <c:pt idx="12">
                  <c:v>208</c:v>
                </c:pt>
                <c:pt idx="13">
                  <c:v>205</c:v>
                </c:pt>
                <c:pt idx="14">
                  <c:v>210</c:v>
                </c:pt>
                <c:pt idx="15">
                  <c:v>212</c:v>
                </c:pt>
                <c:pt idx="16">
                  <c:v>208</c:v>
                </c:pt>
                <c:pt idx="17">
                  <c:v>205</c:v>
                </c:pt>
                <c:pt idx="18">
                  <c:v>211</c:v>
                </c:pt>
                <c:pt idx="19">
                  <c:v>215</c:v>
                </c:pt>
                <c:pt idx="20">
                  <c:v>221</c:v>
                </c:pt>
                <c:pt idx="21">
                  <c:v>222</c:v>
                </c:pt>
                <c:pt idx="22">
                  <c:v>223</c:v>
                </c:pt>
                <c:pt idx="23">
                  <c:v>227</c:v>
                </c:pt>
                <c:pt idx="24">
                  <c:v>227</c:v>
                </c:pt>
                <c:pt idx="25">
                  <c:v>229</c:v>
                </c:pt>
                <c:pt idx="26">
                  <c:v>232</c:v>
                </c:pt>
                <c:pt idx="27">
                  <c:v>215</c:v>
                </c:pt>
                <c:pt idx="28">
                  <c:v>211</c:v>
                </c:pt>
                <c:pt idx="29">
                  <c:v>208</c:v>
                </c:pt>
                <c:pt idx="30">
                  <c:v>204</c:v>
                </c:pt>
                <c:pt idx="31">
                  <c:v>204</c:v>
                </c:pt>
                <c:pt idx="32">
                  <c:v>202</c:v>
                </c:pt>
                <c:pt idx="33">
                  <c:v>193</c:v>
                </c:pt>
                <c:pt idx="34">
                  <c:v>187</c:v>
                </c:pt>
                <c:pt idx="35">
                  <c:v>182</c:v>
                </c:pt>
                <c:pt idx="36">
                  <c:v>177</c:v>
                </c:pt>
                <c:pt idx="37">
                  <c:v>178</c:v>
                </c:pt>
                <c:pt idx="38">
                  <c:v>181</c:v>
                </c:pt>
                <c:pt idx="39">
                  <c:v>176</c:v>
                </c:pt>
                <c:pt idx="40">
                  <c:v>170</c:v>
                </c:pt>
                <c:pt idx="41">
                  <c:v>165</c:v>
                </c:pt>
                <c:pt idx="42">
                  <c:v>169</c:v>
                </c:pt>
                <c:pt idx="43">
                  <c:v>168</c:v>
                </c:pt>
                <c:pt idx="44">
                  <c:v>165</c:v>
                </c:pt>
                <c:pt idx="45">
                  <c:v>165</c:v>
                </c:pt>
                <c:pt idx="46">
                  <c:v>158</c:v>
                </c:pt>
                <c:pt idx="47">
                  <c:v>154</c:v>
                </c:pt>
                <c:pt idx="48">
                  <c:v>145</c:v>
                </c:pt>
                <c:pt idx="49">
                  <c:v>150</c:v>
                </c:pt>
                <c:pt idx="50">
                  <c:v>145</c:v>
                </c:pt>
                <c:pt idx="51">
                  <c:v>143</c:v>
                </c:pt>
                <c:pt idx="52">
                  <c:v>142</c:v>
                </c:pt>
                <c:pt idx="53">
                  <c:v>135</c:v>
                </c:pt>
                <c:pt idx="54">
                  <c:v>130</c:v>
                </c:pt>
                <c:pt idx="55">
                  <c:v>131</c:v>
                </c:pt>
                <c:pt idx="56">
                  <c:v>132</c:v>
                </c:pt>
                <c:pt idx="57">
                  <c:v>134</c:v>
                </c:pt>
                <c:pt idx="58">
                  <c:v>133</c:v>
                </c:pt>
                <c:pt idx="59">
                  <c:v>132</c:v>
                </c:pt>
                <c:pt idx="60">
                  <c:v>123</c:v>
                </c:pt>
                <c:pt idx="61">
                  <c:v>117</c:v>
                </c:pt>
                <c:pt idx="62">
                  <c:v>118</c:v>
                </c:pt>
                <c:pt idx="63">
                  <c:v>120</c:v>
                </c:pt>
                <c:pt idx="64">
                  <c:v>121</c:v>
                </c:pt>
                <c:pt idx="65">
                  <c:v>123</c:v>
                </c:pt>
                <c:pt idx="66">
                  <c:v>120</c:v>
                </c:pt>
                <c:pt idx="67">
                  <c:v>112</c:v>
                </c:pt>
                <c:pt idx="68">
                  <c:v>108</c:v>
                </c:pt>
                <c:pt idx="69">
                  <c:v>100</c:v>
                </c:pt>
                <c:pt idx="70">
                  <c:v>101</c:v>
                </c:pt>
                <c:pt idx="71">
                  <c:v>99</c:v>
                </c:pt>
                <c:pt idx="72">
                  <c:v>100</c:v>
                </c:pt>
                <c:pt idx="73">
                  <c:v>107</c:v>
                </c:pt>
                <c:pt idx="74">
                  <c:v>113</c:v>
                </c:pt>
                <c:pt idx="75">
                  <c:v>116</c:v>
                </c:pt>
                <c:pt idx="76">
                  <c:v>117</c:v>
                </c:pt>
                <c:pt idx="77">
                  <c:v>121</c:v>
                </c:pt>
                <c:pt idx="78">
                  <c:v>122</c:v>
                </c:pt>
                <c:pt idx="79">
                  <c:v>125</c:v>
                </c:pt>
                <c:pt idx="80">
                  <c:v>123</c:v>
                </c:pt>
                <c:pt idx="81">
                  <c:v>121</c:v>
                </c:pt>
                <c:pt idx="82">
                  <c:v>119</c:v>
                </c:pt>
                <c:pt idx="83">
                  <c:v>118</c:v>
                </c:pt>
                <c:pt idx="84">
                  <c:v>121</c:v>
                </c:pt>
                <c:pt idx="85">
                  <c:v>127</c:v>
                </c:pt>
                <c:pt idx="86">
                  <c:v>129</c:v>
                </c:pt>
                <c:pt idx="87">
                  <c:v>133</c:v>
                </c:pt>
                <c:pt idx="88">
                  <c:v>133</c:v>
                </c:pt>
                <c:pt idx="89">
                  <c:v>140</c:v>
                </c:pt>
                <c:pt idx="90">
                  <c:v>143</c:v>
                </c:pt>
                <c:pt idx="91">
                  <c:v>150</c:v>
                </c:pt>
                <c:pt idx="92">
                  <c:v>152</c:v>
                </c:pt>
                <c:pt idx="93">
                  <c:v>153</c:v>
                </c:pt>
                <c:pt idx="94">
                  <c:v>158</c:v>
                </c:pt>
                <c:pt idx="95">
                  <c:v>160</c:v>
                </c:pt>
                <c:pt idx="96">
                  <c:v>157</c:v>
                </c:pt>
                <c:pt idx="97">
                  <c:v>164</c:v>
                </c:pt>
                <c:pt idx="98">
                  <c:v>168</c:v>
                </c:pt>
                <c:pt idx="99">
                  <c:v>164</c:v>
                </c:pt>
                <c:pt idx="100">
                  <c:v>171</c:v>
                </c:pt>
                <c:pt idx="101">
                  <c:v>174</c:v>
                </c:pt>
                <c:pt idx="102">
                  <c:v>176</c:v>
                </c:pt>
                <c:pt idx="103">
                  <c:v>185</c:v>
                </c:pt>
                <c:pt idx="104">
                  <c:v>184</c:v>
                </c:pt>
                <c:pt idx="105">
                  <c:v>189</c:v>
                </c:pt>
                <c:pt idx="106">
                  <c:v>189</c:v>
                </c:pt>
                <c:pt idx="107">
                  <c:v>187</c:v>
                </c:pt>
                <c:pt idx="108">
                  <c:v>176</c:v>
                </c:pt>
                <c:pt idx="109">
                  <c:v>180</c:v>
                </c:pt>
                <c:pt idx="110">
                  <c:v>182</c:v>
                </c:pt>
                <c:pt idx="111">
                  <c:v>178</c:v>
                </c:pt>
                <c:pt idx="112">
                  <c:v>177</c:v>
                </c:pt>
                <c:pt idx="113">
                  <c:v>179</c:v>
                </c:pt>
                <c:pt idx="114">
                  <c:v>171</c:v>
                </c:pt>
                <c:pt idx="115">
                  <c:v>174</c:v>
                </c:pt>
                <c:pt idx="116">
                  <c:v>168</c:v>
                </c:pt>
                <c:pt idx="117">
                  <c:v>172</c:v>
                </c:pt>
                <c:pt idx="118">
                  <c:v>168</c:v>
                </c:pt>
                <c:pt idx="119">
                  <c:v>165</c:v>
                </c:pt>
                <c:pt idx="120">
                  <c:v>167</c:v>
                </c:pt>
                <c:pt idx="121">
                  <c:v>163</c:v>
                </c:pt>
                <c:pt idx="122">
                  <c:v>160</c:v>
                </c:pt>
                <c:pt idx="123">
                  <c:v>160</c:v>
                </c:pt>
                <c:pt idx="124">
                  <c:v>152</c:v>
                </c:pt>
                <c:pt idx="125">
                  <c:v>149</c:v>
                </c:pt>
                <c:pt idx="126">
                  <c:v>142</c:v>
                </c:pt>
                <c:pt idx="127">
                  <c:v>140</c:v>
                </c:pt>
                <c:pt idx="128">
                  <c:v>136</c:v>
                </c:pt>
                <c:pt idx="129">
                  <c:v>131</c:v>
                </c:pt>
                <c:pt idx="130">
                  <c:v>133</c:v>
                </c:pt>
                <c:pt idx="131">
                  <c:v>125</c:v>
                </c:pt>
                <c:pt idx="132">
                  <c:v>124</c:v>
                </c:pt>
                <c:pt idx="133">
                  <c:v>120</c:v>
                </c:pt>
                <c:pt idx="134">
                  <c:v>114</c:v>
                </c:pt>
                <c:pt idx="135">
                  <c:v>118</c:v>
                </c:pt>
                <c:pt idx="136">
                  <c:v>112</c:v>
                </c:pt>
                <c:pt idx="137">
                  <c:v>108</c:v>
                </c:pt>
                <c:pt idx="138">
                  <c:v>107</c:v>
                </c:pt>
                <c:pt idx="139">
                  <c:v>104</c:v>
                </c:pt>
                <c:pt idx="140">
                  <c:v>99</c:v>
                </c:pt>
                <c:pt idx="141">
                  <c:v>104</c:v>
                </c:pt>
                <c:pt idx="142">
                  <c:v>102</c:v>
                </c:pt>
                <c:pt idx="143">
                  <c:v>98</c:v>
                </c:pt>
                <c:pt idx="144">
                  <c:v>93</c:v>
                </c:pt>
                <c:pt idx="145">
                  <c:v>86</c:v>
                </c:pt>
                <c:pt idx="146">
                  <c:v>81</c:v>
                </c:pt>
                <c:pt idx="147">
                  <c:v>73</c:v>
                </c:pt>
                <c:pt idx="148">
                  <c:v>72</c:v>
                </c:pt>
                <c:pt idx="149">
                  <c:v>65</c:v>
                </c:pt>
                <c:pt idx="150">
                  <c:v>59</c:v>
                </c:pt>
                <c:pt idx="151">
                  <c:v>56</c:v>
                </c:pt>
                <c:pt idx="152">
                  <c:v>47</c:v>
                </c:pt>
                <c:pt idx="153">
                  <c:v>46</c:v>
                </c:pt>
                <c:pt idx="154">
                  <c:v>45</c:v>
                </c:pt>
                <c:pt idx="155">
                  <c:v>45</c:v>
                </c:pt>
                <c:pt idx="156">
                  <c:v>44</c:v>
                </c:pt>
                <c:pt idx="157">
                  <c:v>43</c:v>
                </c:pt>
                <c:pt idx="158">
                  <c:v>42</c:v>
                </c:pt>
                <c:pt idx="159">
                  <c:v>39</c:v>
                </c:pt>
                <c:pt idx="160">
                  <c:v>38</c:v>
                </c:pt>
                <c:pt idx="161">
                  <c:v>38</c:v>
                </c:pt>
                <c:pt idx="162">
                  <c:v>43</c:v>
                </c:pt>
                <c:pt idx="163">
                  <c:v>47</c:v>
                </c:pt>
                <c:pt idx="164">
                  <c:v>39</c:v>
                </c:pt>
                <c:pt idx="165">
                  <c:v>34</c:v>
                </c:pt>
                <c:pt idx="166">
                  <c:v>36</c:v>
                </c:pt>
                <c:pt idx="167">
                  <c:v>35</c:v>
                </c:pt>
                <c:pt idx="168">
                  <c:v>30</c:v>
                </c:pt>
                <c:pt idx="169">
                  <c:v>28</c:v>
                </c:pt>
                <c:pt idx="170">
                  <c:v>26</c:v>
                </c:pt>
                <c:pt idx="171">
                  <c:v>25</c:v>
                </c:pt>
                <c:pt idx="172">
                  <c:v>25</c:v>
                </c:pt>
                <c:pt idx="173">
                  <c:v>25</c:v>
                </c:pt>
                <c:pt idx="174">
                  <c:v>27</c:v>
                </c:pt>
                <c:pt idx="175">
                  <c:v>23</c:v>
                </c:pt>
                <c:pt idx="176">
                  <c:v>20</c:v>
                </c:pt>
                <c:pt idx="177">
                  <c:v>23</c:v>
                </c:pt>
                <c:pt idx="178">
                  <c:v>24</c:v>
                </c:pt>
                <c:pt idx="179">
                  <c:v>24</c:v>
                </c:pt>
                <c:pt idx="180">
                  <c:v>20</c:v>
                </c:pt>
                <c:pt idx="181">
                  <c:v>18</c:v>
                </c:pt>
                <c:pt idx="182">
                  <c:v>19</c:v>
                </c:pt>
                <c:pt idx="183">
                  <c:v>17</c:v>
                </c:pt>
                <c:pt idx="184">
                  <c:v>15</c:v>
                </c:pt>
                <c:pt idx="185">
                  <c:v>17</c:v>
                </c:pt>
                <c:pt idx="186">
                  <c:v>18</c:v>
                </c:pt>
                <c:pt idx="187">
                  <c:v>19</c:v>
                </c:pt>
                <c:pt idx="188">
                  <c:v>20</c:v>
                </c:pt>
                <c:pt idx="189">
                  <c:v>20</c:v>
                </c:pt>
                <c:pt idx="190">
                  <c:v>18</c:v>
                </c:pt>
                <c:pt idx="191">
                  <c:v>17</c:v>
                </c:pt>
                <c:pt idx="192">
                  <c:v>18</c:v>
                </c:pt>
                <c:pt idx="193">
                  <c:v>20</c:v>
                </c:pt>
                <c:pt idx="194">
                  <c:v>20</c:v>
                </c:pt>
                <c:pt idx="195">
                  <c:v>21</c:v>
                </c:pt>
                <c:pt idx="196">
                  <c:v>23</c:v>
                </c:pt>
                <c:pt idx="197">
                  <c:v>23</c:v>
                </c:pt>
                <c:pt idx="198">
                  <c:v>21</c:v>
                </c:pt>
                <c:pt idx="199">
                  <c:v>22</c:v>
                </c:pt>
                <c:pt idx="200">
                  <c:v>21</c:v>
                </c:pt>
                <c:pt idx="201">
                  <c:v>20</c:v>
                </c:pt>
                <c:pt idx="202">
                  <c:v>22</c:v>
                </c:pt>
                <c:pt idx="203">
                  <c:v>21</c:v>
                </c:pt>
                <c:pt idx="204">
                  <c:v>27</c:v>
                </c:pt>
                <c:pt idx="205">
                  <c:v>29</c:v>
                </c:pt>
                <c:pt idx="206">
                  <c:v>28</c:v>
                </c:pt>
                <c:pt idx="207">
                  <c:v>30</c:v>
                </c:pt>
                <c:pt idx="208">
                  <c:v>26</c:v>
                </c:pt>
                <c:pt idx="209">
                  <c:v>29</c:v>
                </c:pt>
                <c:pt idx="210">
                  <c:v>30</c:v>
                </c:pt>
                <c:pt idx="211">
                  <c:v>31</c:v>
                </c:pt>
                <c:pt idx="212">
                  <c:v>33</c:v>
                </c:pt>
                <c:pt idx="213">
                  <c:v>34</c:v>
                </c:pt>
                <c:pt idx="214">
                  <c:v>32</c:v>
                </c:pt>
                <c:pt idx="215">
                  <c:v>36</c:v>
                </c:pt>
                <c:pt idx="216">
                  <c:v>40</c:v>
                </c:pt>
                <c:pt idx="217">
                  <c:v>42</c:v>
                </c:pt>
                <c:pt idx="218">
                  <c:v>47</c:v>
                </c:pt>
                <c:pt idx="219">
                  <c:v>54</c:v>
                </c:pt>
                <c:pt idx="220">
                  <c:v>52</c:v>
                </c:pt>
                <c:pt idx="221">
                  <c:v>50</c:v>
                </c:pt>
                <c:pt idx="222">
                  <c:v>59</c:v>
                </c:pt>
                <c:pt idx="223">
                  <c:v>59</c:v>
                </c:pt>
                <c:pt idx="224">
                  <c:v>65</c:v>
                </c:pt>
                <c:pt idx="225">
                  <c:v>65</c:v>
                </c:pt>
                <c:pt idx="226">
                  <c:v>68</c:v>
                </c:pt>
                <c:pt idx="227">
                  <c:v>71</c:v>
                </c:pt>
                <c:pt idx="228">
                  <c:v>77</c:v>
                </c:pt>
                <c:pt idx="229">
                  <c:v>80</c:v>
                </c:pt>
                <c:pt idx="230">
                  <c:v>83</c:v>
                </c:pt>
                <c:pt idx="231">
                  <c:v>83</c:v>
                </c:pt>
                <c:pt idx="232">
                  <c:v>84</c:v>
                </c:pt>
                <c:pt idx="233">
                  <c:v>84</c:v>
                </c:pt>
                <c:pt idx="234">
                  <c:v>88</c:v>
                </c:pt>
                <c:pt idx="235">
                  <c:v>102</c:v>
                </c:pt>
                <c:pt idx="236">
                  <c:v>102</c:v>
                </c:pt>
                <c:pt idx="237">
                  <c:v>103</c:v>
                </c:pt>
                <c:pt idx="238">
                  <c:v>103</c:v>
                </c:pt>
                <c:pt idx="239">
                  <c:v>104</c:v>
                </c:pt>
                <c:pt idx="240">
                  <c:v>108</c:v>
                </c:pt>
                <c:pt idx="241">
                  <c:v>116</c:v>
                </c:pt>
                <c:pt idx="242">
                  <c:v>117</c:v>
                </c:pt>
                <c:pt idx="243">
                  <c:v>114</c:v>
                </c:pt>
                <c:pt idx="244">
                  <c:v>118</c:v>
                </c:pt>
                <c:pt idx="245">
                  <c:v>115</c:v>
                </c:pt>
                <c:pt idx="246">
                  <c:v>117</c:v>
                </c:pt>
                <c:pt idx="247">
                  <c:v>120</c:v>
                </c:pt>
                <c:pt idx="248">
                  <c:v>120</c:v>
                </c:pt>
                <c:pt idx="249">
                  <c:v>116</c:v>
                </c:pt>
                <c:pt idx="250">
                  <c:v>116</c:v>
                </c:pt>
                <c:pt idx="251">
                  <c:v>117</c:v>
                </c:pt>
                <c:pt idx="252">
                  <c:v>108</c:v>
                </c:pt>
                <c:pt idx="253">
                  <c:v>106</c:v>
                </c:pt>
                <c:pt idx="254">
                  <c:v>106</c:v>
                </c:pt>
                <c:pt idx="255">
                  <c:v>103</c:v>
                </c:pt>
                <c:pt idx="256">
                  <c:v>99</c:v>
                </c:pt>
                <c:pt idx="257">
                  <c:v>98</c:v>
                </c:pt>
                <c:pt idx="258">
                  <c:v>99</c:v>
                </c:pt>
                <c:pt idx="259">
                  <c:v>99</c:v>
                </c:pt>
                <c:pt idx="260">
                  <c:v>100</c:v>
                </c:pt>
                <c:pt idx="261">
                  <c:v>101</c:v>
                </c:pt>
                <c:pt idx="262">
                  <c:v>96</c:v>
                </c:pt>
                <c:pt idx="263">
                  <c:v>90</c:v>
                </c:pt>
                <c:pt idx="264">
                  <c:v>92</c:v>
                </c:pt>
                <c:pt idx="265">
                  <c:v>82</c:v>
                </c:pt>
                <c:pt idx="266">
                  <c:v>80</c:v>
                </c:pt>
                <c:pt idx="267">
                  <c:v>77</c:v>
                </c:pt>
                <c:pt idx="268">
                  <c:v>73</c:v>
                </c:pt>
                <c:pt idx="269">
                  <c:v>72</c:v>
                </c:pt>
                <c:pt idx="270">
                  <c:v>70</c:v>
                </c:pt>
                <c:pt idx="271">
                  <c:v>65</c:v>
                </c:pt>
                <c:pt idx="272">
                  <c:v>63</c:v>
                </c:pt>
                <c:pt idx="273">
                  <c:v>61</c:v>
                </c:pt>
                <c:pt idx="274">
                  <c:v>55</c:v>
                </c:pt>
                <c:pt idx="275">
                  <c:v>50</c:v>
                </c:pt>
                <c:pt idx="276">
                  <c:v>50</c:v>
                </c:pt>
                <c:pt idx="277">
                  <c:v>49</c:v>
                </c:pt>
                <c:pt idx="278">
                  <c:v>49</c:v>
                </c:pt>
                <c:pt idx="279">
                  <c:v>45</c:v>
                </c:pt>
                <c:pt idx="280">
                  <c:v>40</c:v>
                </c:pt>
                <c:pt idx="281">
                  <c:v>42</c:v>
                </c:pt>
                <c:pt idx="282">
                  <c:v>43</c:v>
                </c:pt>
                <c:pt idx="283">
                  <c:v>42</c:v>
                </c:pt>
                <c:pt idx="284">
                  <c:v>39</c:v>
                </c:pt>
                <c:pt idx="285">
                  <c:v>41</c:v>
                </c:pt>
                <c:pt idx="286">
                  <c:v>41</c:v>
                </c:pt>
                <c:pt idx="287">
                  <c:v>43</c:v>
                </c:pt>
                <c:pt idx="288">
                  <c:v>43</c:v>
                </c:pt>
                <c:pt idx="289">
                  <c:v>42</c:v>
                </c:pt>
                <c:pt idx="290">
                  <c:v>43</c:v>
                </c:pt>
                <c:pt idx="291">
                  <c:v>48</c:v>
                </c:pt>
                <c:pt idx="292">
                  <c:v>49</c:v>
                </c:pt>
                <c:pt idx="293">
                  <c:v>48</c:v>
                </c:pt>
                <c:pt idx="294">
                  <c:v>44</c:v>
                </c:pt>
                <c:pt idx="295">
                  <c:v>42</c:v>
                </c:pt>
                <c:pt idx="296">
                  <c:v>42</c:v>
                </c:pt>
                <c:pt idx="297">
                  <c:v>39</c:v>
                </c:pt>
                <c:pt idx="298">
                  <c:v>38</c:v>
                </c:pt>
                <c:pt idx="299">
                  <c:v>38</c:v>
                </c:pt>
                <c:pt idx="300">
                  <c:v>38</c:v>
                </c:pt>
                <c:pt idx="301">
                  <c:v>36</c:v>
                </c:pt>
                <c:pt idx="302">
                  <c:v>33</c:v>
                </c:pt>
                <c:pt idx="303">
                  <c:v>33</c:v>
                </c:pt>
                <c:pt idx="304">
                  <c:v>36</c:v>
                </c:pt>
                <c:pt idx="305">
                  <c:v>40</c:v>
                </c:pt>
                <c:pt idx="306">
                  <c:v>40</c:v>
                </c:pt>
                <c:pt idx="307">
                  <c:v>37</c:v>
                </c:pt>
                <c:pt idx="308">
                  <c:v>39</c:v>
                </c:pt>
                <c:pt idx="309">
                  <c:v>43</c:v>
                </c:pt>
                <c:pt idx="310">
                  <c:v>42</c:v>
                </c:pt>
                <c:pt idx="311">
                  <c:v>46</c:v>
                </c:pt>
                <c:pt idx="312">
                  <c:v>48</c:v>
                </c:pt>
                <c:pt idx="313">
                  <c:v>50</c:v>
                </c:pt>
                <c:pt idx="314">
                  <c:v>47</c:v>
                </c:pt>
                <c:pt idx="315">
                  <c:v>50</c:v>
                </c:pt>
                <c:pt idx="316">
                  <c:v>50</c:v>
                </c:pt>
                <c:pt idx="317">
                  <c:v>50</c:v>
                </c:pt>
                <c:pt idx="318">
                  <c:v>46</c:v>
                </c:pt>
                <c:pt idx="319">
                  <c:v>47</c:v>
                </c:pt>
                <c:pt idx="320">
                  <c:v>43</c:v>
                </c:pt>
                <c:pt idx="321">
                  <c:v>43</c:v>
                </c:pt>
                <c:pt idx="322">
                  <c:v>38</c:v>
                </c:pt>
                <c:pt idx="323">
                  <c:v>36</c:v>
                </c:pt>
                <c:pt idx="324">
                  <c:v>40</c:v>
                </c:pt>
                <c:pt idx="325">
                  <c:v>41</c:v>
                </c:pt>
                <c:pt idx="326">
                  <c:v>42</c:v>
                </c:pt>
                <c:pt idx="327">
                  <c:v>41</c:v>
                </c:pt>
                <c:pt idx="328">
                  <c:v>41</c:v>
                </c:pt>
                <c:pt idx="329">
                  <c:v>43</c:v>
                </c:pt>
                <c:pt idx="330">
                  <c:v>45</c:v>
                </c:pt>
                <c:pt idx="331">
                  <c:v>45</c:v>
                </c:pt>
                <c:pt idx="332">
                  <c:v>44</c:v>
                </c:pt>
                <c:pt idx="333">
                  <c:v>43</c:v>
                </c:pt>
                <c:pt idx="334">
                  <c:v>43</c:v>
                </c:pt>
                <c:pt idx="335">
                  <c:v>44</c:v>
                </c:pt>
                <c:pt idx="336">
                  <c:v>45</c:v>
                </c:pt>
                <c:pt idx="337">
                  <c:v>45</c:v>
                </c:pt>
                <c:pt idx="338">
                  <c:v>43</c:v>
                </c:pt>
                <c:pt idx="339">
                  <c:v>45</c:v>
                </c:pt>
                <c:pt idx="340">
                  <c:v>46</c:v>
                </c:pt>
                <c:pt idx="341">
                  <c:v>46</c:v>
                </c:pt>
                <c:pt idx="342">
                  <c:v>48</c:v>
                </c:pt>
                <c:pt idx="343">
                  <c:v>46</c:v>
                </c:pt>
                <c:pt idx="344">
                  <c:v>44</c:v>
                </c:pt>
                <c:pt idx="345">
                  <c:v>48</c:v>
                </c:pt>
                <c:pt idx="346">
                  <c:v>52</c:v>
                </c:pt>
                <c:pt idx="347">
                  <c:v>48</c:v>
                </c:pt>
                <c:pt idx="348">
                  <c:v>48</c:v>
                </c:pt>
                <c:pt idx="349">
                  <c:v>52</c:v>
                </c:pt>
                <c:pt idx="350">
                  <c:v>48</c:v>
                </c:pt>
                <c:pt idx="351">
                  <c:v>55</c:v>
                </c:pt>
                <c:pt idx="352">
                  <c:v>61</c:v>
                </c:pt>
                <c:pt idx="353">
                  <c:v>63</c:v>
                </c:pt>
                <c:pt idx="354">
                  <c:v>67</c:v>
                </c:pt>
                <c:pt idx="355">
                  <c:v>73</c:v>
                </c:pt>
                <c:pt idx="356">
                  <c:v>76</c:v>
                </c:pt>
                <c:pt idx="357">
                  <c:v>73</c:v>
                </c:pt>
                <c:pt idx="358">
                  <c:v>76</c:v>
                </c:pt>
                <c:pt idx="359">
                  <c:v>77</c:v>
                </c:pt>
                <c:pt idx="360">
                  <c:v>81</c:v>
                </c:pt>
                <c:pt idx="361">
                  <c:v>88</c:v>
                </c:pt>
                <c:pt idx="362">
                  <c:v>89</c:v>
                </c:pt>
                <c:pt idx="363">
                  <c:v>92</c:v>
                </c:pt>
                <c:pt idx="364">
                  <c:v>98</c:v>
                </c:pt>
                <c:pt idx="365">
                  <c:v>102</c:v>
                </c:pt>
                <c:pt idx="366">
                  <c:v>107</c:v>
                </c:pt>
                <c:pt idx="367">
                  <c:v>112</c:v>
                </c:pt>
                <c:pt idx="368">
                  <c:v>114</c:v>
                </c:pt>
                <c:pt idx="369">
                  <c:v>115</c:v>
                </c:pt>
                <c:pt idx="370">
                  <c:v>119</c:v>
                </c:pt>
                <c:pt idx="371">
                  <c:v>135</c:v>
                </c:pt>
                <c:pt idx="372">
                  <c:v>137</c:v>
                </c:pt>
                <c:pt idx="373">
                  <c:v>138</c:v>
                </c:pt>
                <c:pt idx="374">
                  <c:v>143</c:v>
                </c:pt>
                <c:pt idx="375">
                  <c:v>163</c:v>
                </c:pt>
                <c:pt idx="376">
                  <c:v>165</c:v>
                </c:pt>
                <c:pt idx="377">
                  <c:v>163</c:v>
                </c:pt>
                <c:pt idx="378">
                  <c:v>165</c:v>
                </c:pt>
                <c:pt idx="379">
                  <c:v>157</c:v>
                </c:pt>
                <c:pt idx="380">
                  <c:v>168</c:v>
                </c:pt>
                <c:pt idx="381">
                  <c:v>170</c:v>
                </c:pt>
                <c:pt idx="382">
                  <c:v>170</c:v>
                </c:pt>
                <c:pt idx="383">
                  <c:v>170</c:v>
                </c:pt>
                <c:pt idx="384">
                  <c:v>170</c:v>
                </c:pt>
                <c:pt idx="385">
                  <c:v>170</c:v>
                </c:pt>
                <c:pt idx="386">
                  <c:v>160</c:v>
                </c:pt>
                <c:pt idx="387">
                  <c:v>164</c:v>
                </c:pt>
                <c:pt idx="388">
                  <c:v>164</c:v>
                </c:pt>
                <c:pt idx="389">
                  <c:v>158</c:v>
                </c:pt>
                <c:pt idx="390">
                  <c:v>155</c:v>
                </c:pt>
                <c:pt idx="391">
                  <c:v>150</c:v>
                </c:pt>
                <c:pt idx="392">
                  <c:v>145</c:v>
                </c:pt>
                <c:pt idx="393">
                  <c:v>144</c:v>
                </c:pt>
                <c:pt idx="394">
                  <c:v>140</c:v>
                </c:pt>
                <c:pt idx="395">
                  <c:v>141</c:v>
                </c:pt>
                <c:pt idx="396">
                  <c:v>140</c:v>
                </c:pt>
                <c:pt idx="397">
                  <c:v>148</c:v>
                </c:pt>
                <c:pt idx="398">
                  <c:v>140</c:v>
                </c:pt>
                <c:pt idx="399">
                  <c:v>133</c:v>
                </c:pt>
                <c:pt idx="400">
                  <c:v>128</c:v>
                </c:pt>
                <c:pt idx="401">
                  <c:v>127</c:v>
                </c:pt>
                <c:pt idx="402">
                  <c:v>127</c:v>
                </c:pt>
                <c:pt idx="403">
                  <c:v>124</c:v>
                </c:pt>
                <c:pt idx="404">
                  <c:v>115</c:v>
                </c:pt>
                <c:pt idx="405">
                  <c:v>115</c:v>
                </c:pt>
                <c:pt idx="406">
                  <c:v>116</c:v>
                </c:pt>
                <c:pt idx="407">
                  <c:v>115</c:v>
                </c:pt>
                <c:pt idx="408">
                  <c:v>115</c:v>
                </c:pt>
                <c:pt idx="409">
                  <c:v>116</c:v>
                </c:pt>
                <c:pt idx="410">
                  <c:v>111</c:v>
                </c:pt>
                <c:pt idx="411">
                  <c:v>110</c:v>
                </c:pt>
                <c:pt idx="412">
                  <c:v>104</c:v>
                </c:pt>
                <c:pt idx="413">
                  <c:v>97</c:v>
                </c:pt>
                <c:pt idx="414">
                  <c:v>99</c:v>
                </c:pt>
                <c:pt idx="415">
                  <c:v>100</c:v>
                </c:pt>
                <c:pt idx="416">
                  <c:v>94</c:v>
                </c:pt>
                <c:pt idx="417">
                  <c:v>85</c:v>
                </c:pt>
                <c:pt idx="418">
                  <c:v>81</c:v>
                </c:pt>
                <c:pt idx="419">
                  <c:v>69</c:v>
                </c:pt>
                <c:pt idx="420">
                  <c:v>74</c:v>
                </c:pt>
                <c:pt idx="421">
                  <c:v>77</c:v>
                </c:pt>
                <c:pt idx="422">
                  <c:v>73</c:v>
                </c:pt>
                <c:pt idx="423">
                  <c:v>67</c:v>
                </c:pt>
                <c:pt idx="424">
                  <c:v>72</c:v>
                </c:pt>
                <c:pt idx="425">
                  <c:v>65</c:v>
                </c:pt>
                <c:pt idx="426">
                  <c:v>67</c:v>
                </c:pt>
                <c:pt idx="427">
                  <c:v>67</c:v>
                </c:pt>
                <c:pt idx="428">
                  <c:v>65</c:v>
                </c:pt>
                <c:pt idx="429">
                  <c:v>63</c:v>
                </c:pt>
                <c:pt idx="430">
                  <c:v>65</c:v>
                </c:pt>
                <c:pt idx="431">
                  <c:v>63</c:v>
                </c:pt>
                <c:pt idx="432">
                  <c:v>66</c:v>
                </c:pt>
                <c:pt idx="433">
                  <c:v>64</c:v>
                </c:pt>
                <c:pt idx="434">
                  <c:v>65</c:v>
                </c:pt>
                <c:pt idx="435">
                  <c:v>68</c:v>
                </c:pt>
                <c:pt idx="436">
                  <c:v>66</c:v>
                </c:pt>
                <c:pt idx="437">
                  <c:v>65</c:v>
                </c:pt>
                <c:pt idx="438">
                  <c:v>59</c:v>
                </c:pt>
                <c:pt idx="439">
                  <c:v>62</c:v>
                </c:pt>
                <c:pt idx="440">
                  <c:v>65</c:v>
                </c:pt>
                <c:pt idx="441">
                  <c:v>60</c:v>
                </c:pt>
                <c:pt idx="442">
                  <c:v>58</c:v>
                </c:pt>
                <c:pt idx="443">
                  <c:v>60</c:v>
                </c:pt>
                <c:pt idx="444">
                  <c:v>59</c:v>
                </c:pt>
                <c:pt idx="445">
                  <c:v>59</c:v>
                </c:pt>
                <c:pt idx="446">
                  <c:v>62</c:v>
                </c:pt>
                <c:pt idx="447">
                  <c:v>63</c:v>
                </c:pt>
                <c:pt idx="448">
                  <c:v>66</c:v>
                </c:pt>
                <c:pt idx="449">
                  <c:v>62</c:v>
                </c:pt>
                <c:pt idx="450">
                  <c:v>65</c:v>
                </c:pt>
                <c:pt idx="451">
                  <c:v>60</c:v>
                </c:pt>
                <c:pt idx="452">
                  <c:v>58</c:v>
                </c:pt>
                <c:pt idx="453">
                  <c:v>56</c:v>
                </c:pt>
                <c:pt idx="454">
                  <c:v>58</c:v>
                </c:pt>
                <c:pt idx="455">
                  <c:v>61</c:v>
                </c:pt>
                <c:pt idx="456">
                  <c:v>65</c:v>
                </c:pt>
                <c:pt idx="457">
                  <c:v>65</c:v>
                </c:pt>
                <c:pt idx="458">
                  <c:v>61</c:v>
                </c:pt>
                <c:pt idx="459">
                  <c:v>49</c:v>
                </c:pt>
                <c:pt idx="460">
                  <c:v>56</c:v>
                </c:pt>
                <c:pt idx="461">
                  <c:v>63</c:v>
                </c:pt>
                <c:pt idx="462">
                  <c:v>65</c:v>
                </c:pt>
                <c:pt idx="463">
                  <c:v>62</c:v>
                </c:pt>
                <c:pt idx="464">
                  <c:v>62</c:v>
                </c:pt>
                <c:pt idx="465">
                  <c:v>65</c:v>
                </c:pt>
                <c:pt idx="466">
                  <c:v>60</c:v>
                </c:pt>
                <c:pt idx="467">
                  <c:v>59</c:v>
                </c:pt>
                <c:pt idx="468">
                  <c:v>53</c:v>
                </c:pt>
                <c:pt idx="469">
                  <c:v>56</c:v>
                </c:pt>
                <c:pt idx="470">
                  <c:v>57</c:v>
                </c:pt>
                <c:pt idx="471">
                  <c:v>48</c:v>
                </c:pt>
                <c:pt idx="472">
                  <c:v>49</c:v>
                </c:pt>
                <c:pt idx="473">
                  <c:v>52</c:v>
                </c:pt>
                <c:pt idx="474">
                  <c:v>48</c:v>
                </c:pt>
                <c:pt idx="475">
                  <c:v>48</c:v>
                </c:pt>
                <c:pt idx="476">
                  <c:v>48</c:v>
                </c:pt>
                <c:pt idx="477">
                  <c:v>49</c:v>
                </c:pt>
                <c:pt idx="478">
                  <c:v>49</c:v>
                </c:pt>
                <c:pt idx="479">
                  <c:v>51</c:v>
                </c:pt>
                <c:pt idx="480">
                  <c:v>51</c:v>
                </c:pt>
                <c:pt idx="481">
                  <c:v>49</c:v>
                </c:pt>
                <c:pt idx="482">
                  <c:v>47</c:v>
                </c:pt>
                <c:pt idx="483">
                  <c:v>48</c:v>
                </c:pt>
                <c:pt idx="484">
                  <c:v>46</c:v>
                </c:pt>
                <c:pt idx="485">
                  <c:v>46</c:v>
                </c:pt>
                <c:pt idx="486">
                  <c:v>46</c:v>
                </c:pt>
                <c:pt idx="487">
                  <c:v>45</c:v>
                </c:pt>
                <c:pt idx="488">
                  <c:v>42</c:v>
                </c:pt>
                <c:pt idx="489">
                  <c:v>42</c:v>
                </c:pt>
                <c:pt idx="490">
                  <c:v>40</c:v>
                </c:pt>
                <c:pt idx="491">
                  <c:v>38</c:v>
                </c:pt>
                <c:pt idx="492">
                  <c:v>40</c:v>
                </c:pt>
                <c:pt idx="493">
                  <c:v>36</c:v>
                </c:pt>
                <c:pt idx="494">
                  <c:v>34</c:v>
                </c:pt>
                <c:pt idx="495">
                  <c:v>32</c:v>
                </c:pt>
                <c:pt idx="496">
                  <c:v>34</c:v>
                </c:pt>
                <c:pt idx="497">
                  <c:v>36</c:v>
                </c:pt>
                <c:pt idx="498">
                  <c:v>36</c:v>
                </c:pt>
                <c:pt idx="499">
                  <c:v>38</c:v>
                </c:pt>
                <c:pt idx="500">
                  <c:v>37</c:v>
                </c:pt>
                <c:pt idx="501">
                  <c:v>37</c:v>
                </c:pt>
                <c:pt idx="502">
                  <c:v>30</c:v>
                </c:pt>
                <c:pt idx="503">
                  <c:v>30</c:v>
                </c:pt>
                <c:pt idx="504">
                  <c:v>30</c:v>
                </c:pt>
                <c:pt idx="505">
                  <c:v>29</c:v>
                </c:pt>
                <c:pt idx="50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63-4E38-BBA3-32BF23EB754E}"/>
            </c:ext>
          </c:extLst>
        </c:ser>
        <c:ser>
          <c:idx val="0"/>
          <c:order val="2"/>
          <c:tx>
            <c:strRef>
              <c:f>'Sicilia foglio di lavoro'!$I$1</c:f>
              <c:strCache>
                <c:ptCount val="1"/>
                <c:pt idx="0">
                  <c:v>Ricoverati no 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lavoro'!$A$2:$A$816</c:f>
              <c:numCache>
                <c:formatCode>d/m;@</c:formatCode>
                <c:ptCount val="509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  <c:pt idx="486">
                  <c:v>44683</c:v>
                </c:pt>
                <c:pt idx="487">
                  <c:v>44684</c:v>
                </c:pt>
                <c:pt idx="488">
                  <c:v>44685</c:v>
                </c:pt>
                <c:pt idx="489">
                  <c:v>44686</c:v>
                </c:pt>
                <c:pt idx="490">
                  <c:v>44687</c:v>
                </c:pt>
                <c:pt idx="491">
                  <c:v>44688</c:v>
                </c:pt>
                <c:pt idx="492">
                  <c:v>44689</c:v>
                </c:pt>
                <c:pt idx="493">
                  <c:v>44690</c:v>
                </c:pt>
                <c:pt idx="494">
                  <c:v>44691</c:v>
                </c:pt>
                <c:pt idx="495">
                  <c:v>44692</c:v>
                </c:pt>
                <c:pt idx="496">
                  <c:v>44693</c:v>
                </c:pt>
                <c:pt idx="497">
                  <c:v>44694</c:v>
                </c:pt>
                <c:pt idx="498">
                  <c:v>44695</c:v>
                </c:pt>
                <c:pt idx="499">
                  <c:v>44696</c:v>
                </c:pt>
                <c:pt idx="500">
                  <c:v>44697</c:v>
                </c:pt>
                <c:pt idx="501">
                  <c:v>44698</c:v>
                </c:pt>
                <c:pt idx="502">
                  <c:v>44699</c:v>
                </c:pt>
                <c:pt idx="503">
                  <c:v>44700</c:v>
                </c:pt>
                <c:pt idx="504">
                  <c:v>44701</c:v>
                </c:pt>
                <c:pt idx="505">
                  <c:v>44702</c:v>
                </c:pt>
                <c:pt idx="506">
                  <c:v>44703</c:v>
                </c:pt>
              </c:numCache>
            </c:numRef>
          </c:cat>
          <c:val>
            <c:numRef>
              <c:f>'Sicilia foglio di lavoro'!$I$2:$I$816</c:f>
              <c:numCache>
                <c:formatCode>General</c:formatCode>
                <c:ptCount val="509"/>
                <c:pt idx="0">
                  <c:v>1073</c:v>
                </c:pt>
                <c:pt idx="1">
                  <c:v>1090</c:v>
                </c:pt>
                <c:pt idx="2">
                  <c:v>1137</c:v>
                </c:pt>
                <c:pt idx="3">
                  <c:v>1181</c:v>
                </c:pt>
                <c:pt idx="4">
                  <c:v>1198</c:v>
                </c:pt>
                <c:pt idx="5">
                  <c:v>1190</c:v>
                </c:pt>
                <c:pt idx="6">
                  <c:v>1228</c:v>
                </c:pt>
                <c:pt idx="7">
                  <c:v>1246</c:v>
                </c:pt>
                <c:pt idx="8">
                  <c:v>1256</c:v>
                </c:pt>
                <c:pt idx="9">
                  <c:v>1265</c:v>
                </c:pt>
                <c:pt idx="10">
                  <c:v>1298</c:v>
                </c:pt>
                <c:pt idx="11">
                  <c:v>1342</c:v>
                </c:pt>
                <c:pt idx="12">
                  <c:v>1371</c:v>
                </c:pt>
                <c:pt idx="13">
                  <c:v>1397</c:v>
                </c:pt>
                <c:pt idx="14">
                  <c:v>1403</c:v>
                </c:pt>
                <c:pt idx="15">
                  <c:v>1406</c:v>
                </c:pt>
                <c:pt idx="16">
                  <c:v>1422</c:v>
                </c:pt>
                <c:pt idx="17">
                  <c:v>1444</c:v>
                </c:pt>
                <c:pt idx="18">
                  <c:v>1456</c:v>
                </c:pt>
                <c:pt idx="19">
                  <c:v>1459</c:v>
                </c:pt>
                <c:pt idx="20">
                  <c:v>1436</c:v>
                </c:pt>
                <c:pt idx="21">
                  <c:v>1441</c:v>
                </c:pt>
                <c:pt idx="22">
                  <c:v>1444</c:v>
                </c:pt>
                <c:pt idx="23">
                  <c:v>1431</c:v>
                </c:pt>
                <c:pt idx="24">
                  <c:v>1439</c:v>
                </c:pt>
                <c:pt idx="25">
                  <c:v>1435</c:v>
                </c:pt>
                <c:pt idx="26">
                  <c:v>1421</c:v>
                </c:pt>
                <c:pt idx="27">
                  <c:v>1405</c:v>
                </c:pt>
                <c:pt idx="28">
                  <c:v>1373</c:v>
                </c:pt>
                <c:pt idx="29">
                  <c:v>1345</c:v>
                </c:pt>
                <c:pt idx="30">
                  <c:v>1325</c:v>
                </c:pt>
                <c:pt idx="31">
                  <c:v>1336</c:v>
                </c:pt>
                <c:pt idx="32">
                  <c:v>1327</c:v>
                </c:pt>
                <c:pt idx="33">
                  <c:v>1317</c:v>
                </c:pt>
                <c:pt idx="34">
                  <c:v>1286</c:v>
                </c:pt>
                <c:pt idx="35">
                  <c:v>1244</c:v>
                </c:pt>
                <c:pt idx="36">
                  <c:v>1228</c:v>
                </c:pt>
                <c:pt idx="37">
                  <c:v>1198</c:v>
                </c:pt>
                <c:pt idx="38">
                  <c:v>1192</c:v>
                </c:pt>
                <c:pt idx="39">
                  <c:v>1161</c:v>
                </c:pt>
                <c:pt idx="40">
                  <c:v>1108</c:v>
                </c:pt>
                <c:pt idx="41">
                  <c:v>1071</c:v>
                </c:pt>
                <c:pt idx="42">
                  <c:v>1055</c:v>
                </c:pt>
                <c:pt idx="43">
                  <c:v>1043</c:v>
                </c:pt>
                <c:pt idx="44">
                  <c:v>1030</c:v>
                </c:pt>
                <c:pt idx="45">
                  <c:v>1035</c:v>
                </c:pt>
                <c:pt idx="46">
                  <c:v>1005</c:v>
                </c:pt>
                <c:pt idx="47">
                  <c:v>961</c:v>
                </c:pt>
                <c:pt idx="48">
                  <c:v>930</c:v>
                </c:pt>
                <c:pt idx="49">
                  <c:v>884</c:v>
                </c:pt>
                <c:pt idx="50">
                  <c:v>862</c:v>
                </c:pt>
                <c:pt idx="51">
                  <c:v>846</c:v>
                </c:pt>
                <c:pt idx="52">
                  <c:v>843</c:v>
                </c:pt>
                <c:pt idx="53">
                  <c:v>818</c:v>
                </c:pt>
                <c:pt idx="54">
                  <c:v>816</c:v>
                </c:pt>
                <c:pt idx="55">
                  <c:v>799</c:v>
                </c:pt>
                <c:pt idx="56">
                  <c:v>776</c:v>
                </c:pt>
                <c:pt idx="57">
                  <c:v>734</c:v>
                </c:pt>
                <c:pt idx="58">
                  <c:v>725</c:v>
                </c:pt>
                <c:pt idx="59">
                  <c:v>726</c:v>
                </c:pt>
                <c:pt idx="60">
                  <c:v>726</c:v>
                </c:pt>
                <c:pt idx="61">
                  <c:v>696</c:v>
                </c:pt>
                <c:pt idx="62">
                  <c:v>676</c:v>
                </c:pt>
                <c:pt idx="63">
                  <c:v>670</c:v>
                </c:pt>
                <c:pt idx="64">
                  <c:v>662</c:v>
                </c:pt>
                <c:pt idx="65">
                  <c:v>657</c:v>
                </c:pt>
                <c:pt idx="66">
                  <c:v>669</c:v>
                </c:pt>
                <c:pt idx="67">
                  <c:v>665</c:v>
                </c:pt>
                <c:pt idx="68">
                  <c:v>667</c:v>
                </c:pt>
                <c:pt idx="69">
                  <c:v>671</c:v>
                </c:pt>
                <c:pt idx="70">
                  <c:v>671</c:v>
                </c:pt>
                <c:pt idx="71">
                  <c:v>684</c:v>
                </c:pt>
                <c:pt idx="72">
                  <c:v>691</c:v>
                </c:pt>
                <c:pt idx="73">
                  <c:v>718</c:v>
                </c:pt>
                <c:pt idx="74">
                  <c:v>725</c:v>
                </c:pt>
                <c:pt idx="75">
                  <c:v>734</c:v>
                </c:pt>
                <c:pt idx="76">
                  <c:v>731</c:v>
                </c:pt>
                <c:pt idx="77">
                  <c:v>726</c:v>
                </c:pt>
                <c:pt idx="78">
                  <c:v>731</c:v>
                </c:pt>
                <c:pt idx="79">
                  <c:v>751</c:v>
                </c:pt>
                <c:pt idx="80">
                  <c:v>783</c:v>
                </c:pt>
                <c:pt idx="81">
                  <c:v>814</c:v>
                </c:pt>
                <c:pt idx="82">
                  <c:v>812</c:v>
                </c:pt>
                <c:pt idx="83">
                  <c:v>813</c:v>
                </c:pt>
                <c:pt idx="84">
                  <c:v>799</c:v>
                </c:pt>
                <c:pt idx="85">
                  <c:v>813</c:v>
                </c:pt>
                <c:pt idx="86">
                  <c:v>844</c:v>
                </c:pt>
                <c:pt idx="87">
                  <c:v>876</c:v>
                </c:pt>
                <c:pt idx="88">
                  <c:v>876</c:v>
                </c:pt>
                <c:pt idx="89">
                  <c:v>891</c:v>
                </c:pt>
                <c:pt idx="90">
                  <c:v>896</c:v>
                </c:pt>
                <c:pt idx="91">
                  <c:v>898</c:v>
                </c:pt>
                <c:pt idx="92">
                  <c:v>902</c:v>
                </c:pt>
                <c:pt idx="93">
                  <c:v>974</c:v>
                </c:pt>
                <c:pt idx="94">
                  <c:v>1025</c:v>
                </c:pt>
                <c:pt idx="95">
                  <c:v>1082</c:v>
                </c:pt>
                <c:pt idx="96">
                  <c:v>1125</c:v>
                </c:pt>
                <c:pt idx="97">
                  <c:v>1119</c:v>
                </c:pt>
                <c:pt idx="98">
                  <c:v>1149</c:v>
                </c:pt>
                <c:pt idx="99">
                  <c:v>1152</c:v>
                </c:pt>
                <c:pt idx="100">
                  <c:v>1148</c:v>
                </c:pt>
                <c:pt idx="101">
                  <c:v>1191</c:v>
                </c:pt>
                <c:pt idx="102">
                  <c:v>1214</c:v>
                </c:pt>
                <c:pt idx="103">
                  <c:v>1230</c:v>
                </c:pt>
                <c:pt idx="104">
                  <c:v>1218</c:v>
                </c:pt>
                <c:pt idx="105">
                  <c:v>1210</c:v>
                </c:pt>
                <c:pt idx="106">
                  <c:v>1216</c:v>
                </c:pt>
                <c:pt idx="107">
                  <c:v>1212</c:v>
                </c:pt>
                <c:pt idx="108">
                  <c:v>1262</c:v>
                </c:pt>
                <c:pt idx="109">
                  <c:v>1255</c:v>
                </c:pt>
                <c:pt idx="110">
                  <c:v>1274</c:v>
                </c:pt>
                <c:pt idx="111">
                  <c:v>1244</c:v>
                </c:pt>
                <c:pt idx="112">
                  <c:v>1232</c:v>
                </c:pt>
                <c:pt idx="113">
                  <c:v>1234</c:v>
                </c:pt>
                <c:pt idx="114">
                  <c:v>1244</c:v>
                </c:pt>
                <c:pt idx="115">
                  <c:v>1254</c:v>
                </c:pt>
                <c:pt idx="116">
                  <c:v>1254</c:v>
                </c:pt>
                <c:pt idx="117">
                  <c:v>1222</c:v>
                </c:pt>
                <c:pt idx="118">
                  <c:v>1201</c:v>
                </c:pt>
                <c:pt idx="119">
                  <c:v>1172</c:v>
                </c:pt>
                <c:pt idx="120">
                  <c:v>1136</c:v>
                </c:pt>
                <c:pt idx="121">
                  <c:v>1148</c:v>
                </c:pt>
                <c:pt idx="122">
                  <c:v>1178</c:v>
                </c:pt>
                <c:pt idx="123">
                  <c:v>1152</c:v>
                </c:pt>
                <c:pt idx="124">
                  <c:v>1121</c:v>
                </c:pt>
                <c:pt idx="125">
                  <c:v>1063</c:v>
                </c:pt>
                <c:pt idx="126">
                  <c:v>1021</c:v>
                </c:pt>
                <c:pt idx="127">
                  <c:v>995</c:v>
                </c:pt>
                <c:pt idx="128">
                  <c:v>974</c:v>
                </c:pt>
                <c:pt idx="129">
                  <c:v>988</c:v>
                </c:pt>
                <c:pt idx="130">
                  <c:v>959</c:v>
                </c:pt>
                <c:pt idx="131">
                  <c:v>919</c:v>
                </c:pt>
                <c:pt idx="132">
                  <c:v>883</c:v>
                </c:pt>
                <c:pt idx="133">
                  <c:v>841</c:v>
                </c:pt>
                <c:pt idx="134">
                  <c:v>833</c:v>
                </c:pt>
                <c:pt idx="135">
                  <c:v>812</c:v>
                </c:pt>
                <c:pt idx="136">
                  <c:v>808</c:v>
                </c:pt>
                <c:pt idx="137">
                  <c:v>786</c:v>
                </c:pt>
                <c:pt idx="138">
                  <c:v>733</c:v>
                </c:pt>
                <c:pt idx="139">
                  <c:v>704</c:v>
                </c:pt>
                <c:pt idx="140">
                  <c:v>679</c:v>
                </c:pt>
                <c:pt idx="141">
                  <c:v>662</c:v>
                </c:pt>
                <c:pt idx="142">
                  <c:v>618</c:v>
                </c:pt>
                <c:pt idx="143">
                  <c:v>601</c:v>
                </c:pt>
                <c:pt idx="144">
                  <c:v>575</c:v>
                </c:pt>
                <c:pt idx="145">
                  <c:v>553</c:v>
                </c:pt>
                <c:pt idx="146">
                  <c:v>535</c:v>
                </c:pt>
                <c:pt idx="147">
                  <c:v>512</c:v>
                </c:pt>
                <c:pt idx="148">
                  <c:v>502</c:v>
                </c:pt>
                <c:pt idx="149">
                  <c:v>484</c:v>
                </c:pt>
                <c:pt idx="150">
                  <c:v>475</c:v>
                </c:pt>
                <c:pt idx="151">
                  <c:v>451</c:v>
                </c:pt>
                <c:pt idx="152">
                  <c:v>421</c:v>
                </c:pt>
                <c:pt idx="153">
                  <c:v>413</c:v>
                </c:pt>
                <c:pt idx="154">
                  <c:v>409</c:v>
                </c:pt>
                <c:pt idx="155">
                  <c:v>396</c:v>
                </c:pt>
                <c:pt idx="156">
                  <c:v>382</c:v>
                </c:pt>
                <c:pt idx="157">
                  <c:v>392</c:v>
                </c:pt>
                <c:pt idx="158">
                  <c:v>368</c:v>
                </c:pt>
                <c:pt idx="159">
                  <c:v>365</c:v>
                </c:pt>
                <c:pt idx="160">
                  <c:v>362</c:v>
                </c:pt>
                <c:pt idx="161">
                  <c:v>337</c:v>
                </c:pt>
                <c:pt idx="162">
                  <c:v>326</c:v>
                </c:pt>
                <c:pt idx="163">
                  <c:v>310</c:v>
                </c:pt>
                <c:pt idx="164">
                  <c:v>319</c:v>
                </c:pt>
                <c:pt idx="165">
                  <c:v>309</c:v>
                </c:pt>
                <c:pt idx="166">
                  <c:v>292</c:v>
                </c:pt>
                <c:pt idx="167">
                  <c:v>283</c:v>
                </c:pt>
                <c:pt idx="168">
                  <c:v>259</c:v>
                </c:pt>
                <c:pt idx="169">
                  <c:v>240</c:v>
                </c:pt>
                <c:pt idx="170">
                  <c:v>239</c:v>
                </c:pt>
                <c:pt idx="171">
                  <c:v>237</c:v>
                </c:pt>
                <c:pt idx="172">
                  <c:v>226</c:v>
                </c:pt>
                <c:pt idx="173">
                  <c:v>206</c:v>
                </c:pt>
                <c:pt idx="174">
                  <c:v>185</c:v>
                </c:pt>
                <c:pt idx="175">
                  <c:v>175</c:v>
                </c:pt>
                <c:pt idx="176">
                  <c:v>166</c:v>
                </c:pt>
                <c:pt idx="177">
                  <c:v>162</c:v>
                </c:pt>
                <c:pt idx="178">
                  <c:v>171</c:v>
                </c:pt>
                <c:pt idx="179">
                  <c:v>162</c:v>
                </c:pt>
                <c:pt idx="180">
                  <c:v>155</c:v>
                </c:pt>
                <c:pt idx="181">
                  <c:v>151</c:v>
                </c:pt>
                <c:pt idx="182">
                  <c:v>154</c:v>
                </c:pt>
                <c:pt idx="183">
                  <c:v>145</c:v>
                </c:pt>
                <c:pt idx="184">
                  <c:v>143</c:v>
                </c:pt>
                <c:pt idx="185">
                  <c:v>140</c:v>
                </c:pt>
                <c:pt idx="186">
                  <c:v>137</c:v>
                </c:pt>
                <c:pt idx="187">
                  <c:v>129</c:v>
                </c:pt>
                <c:pt idx="188">
                  <c:v>128</c:v>
                </c:pt>
                <c:pt idx="189">
                  <c:v>128</c:v>
                </c:pt>
                <c:pt idx="190">
                  <c:v>131</c:v>
                </c:pt>
                <c:pt idx="191">
                  <c:v>129</c:v>
                </c:pt>
                <c:pt idx="192">
                  <c:v>140</c:v>
                </c:pt>
                <c:pt idx="193">
                  <c:v>139</c:v>
                </c:pt>
                <c:pt idx="194">
                  <c:v>137</c:v>
                </c:pt>
                <c:pt idx="195">
                  <c:v>140</c:v>
                </c:pt>
                <c:pt idx="196">
                  <c:v>144</c:v>
                </c:pt>
                <c:pt idx="197">
                  <c:v>143</c:v>
                </c:pt>
                <c:pt idx="198">
                  <c:v>149</c:v>
                </c:pt>
                <c:pt idx="199">
                  <c:v>154</c:v>
                </c:pt>
                <c:pt idx="200">
                  <c:v>156</c:v>
                </c:pt>
                <c:pt idx="201">
                  <c:v>165</c:v>
                </c:pt>
                <c:pt idx="202">
                  <c:v>158</c:v>
                </c:pt>
                <c:pt idx="203">
                  <c:v>172</c:v>
                </c:pt>
                <c:pt idx="204">
                  <c:v>182</c:v>
                </c:pt>
                <c:pt idx="205">
                  <c:v>192</c:v>
                </c:pt>
                <c:pt idx="206">
                  <c:v>216</c:v>
                </c:pt>
                <c:pt idx="207">
                  <c:v>234</c:v>
                </c:pt>
                <c:pt idx="208">
                  <c:v>263</c:v>
                </c:pt>
                <c:pt idx="209">
                  <c:v>267</c:v>
                </c:pt>
                <c:pt idx="210">
                  <c:v>268</c:v>
                </c:pt>
                <c:pt idx="211">
                  <c:v>275</c:v>
                </c:pt>
                <c:pt idx="212">
                  <c:v>295</c:v>
                </c:pt>
                <c:pt idx="213">
                  <c:v>320</c:v>
                </c:pt>
                <c:pt idx="214">
                  <c:v>338</c:v>
                </c:pt>
                <c:pt idx="215">
                  <c:v>351</c:v>
                </c:pt>
                <c:pt idx="216">
                  <c:v>362</c:v>
                </c:pt>
                <c:pt idx="217">
                  <c:v>375</c:v>
                </c:pt>
                <c:pt idx="218">
                  <c:v>394</c:v>
                </c:pt>
                <c:pt idx="219">
                  <c:v>418</c:v>
                </c:pt>
                <c:pt idx="220">
                  <c:v>442</c:v>
                </c:pt>
                <c:pt idx="221">
                  <c:v>448</c:v>
                </c:pt>
                <c:pt idx="222">
                  <c:v>459</c:v>
                </c:pt>
                <c:pt idx="223">
                  <c:v>473</c:v>
                </c:pt>
                <c:pt idx="224">
                  <c:v>499</c:v>
                </c:pt>
                <c:pt idx="225">
                  <c:v>531</c:v>
                </c:pt>
                <c:pt idx="226">
                  <c:v>538</c:v>
                </c:pt>
                <c:pt idx="227">
                  <c:v>583</c:v>
                </c:pt>
                <c:pt idx="228">
                  <c:v>607</c:v>
                </c:pt>
                <c:pt idx="229">
                  <c:v>621</c:v>
                </c:pt>
                <c:pt idx="230">
                  <c:v>641</c:v>
                </c:pt>
                <c:pt idx="231">
                  <c:v>663</c:v>
                </c:pt>
                <c:pt idx="232">
                  <c:v>677</c:v>
                </c:pt>
                <c:pt idx="233">
                  <c:v>704</c:v>
                </c:pt>
                <c:pt idx="234">
                  <c:v>729</c:v>
                </c:pt>
                <c:pt idx="235">
                  <c:v>740</c:v>
                </c:pt>
                <c:pt idx="236">
                  <c:v>751</c:v>
                </c:pt>
                <c:pt idx="237">
                  <c:v>752</c:v>
                </c:pt>
                <c:pt idx="238">
                  <c:v>778</c:v>
                </c:pt>
                <c:pt idx="239">
                  <c:v>798</c:v>
                </c:pt>
                <c:pt idx="240">
                  <c:v>806</c:v>
                </c:pt>
                <c:pt idx="241">
                  <c:v>831</c:v>
                </c:pt>
                <c:pt idx="242">
                  <c:v>824</c:v>
                </c:pt>
                <c:pt idx="243">
                  <c:v>836</c:v>
                </c:pt>
                <c:pt idx="244">
                  <c:v>849</c:v>
                </c:pt>
                <c:pt idx="245">
                  <c:v>842</c:v>
                </c:pt>
                <c:pt idx="246">
                  <c:v>848</c:v>
                </c:pt>
                <c:pt idx="247">
                  <c:v>845</c:v>
                </c:pt>
                <c:pt idx="248">
                  <c:v>855</c:v>
                </c:pt>
                <c:pt idx="249">
                  <c:v>850</c:v>
                </c:pt>
                <c:pt idx="250">
                  <c:v>823</c:v>
                </c:pt>
                <c:pt idx="251">
                  <c:v>809</c:v>
                </c:pt>
                <c:pt idx="252">
                  <c:v>793</c:v>
                </c:pt>
                <c:pt idx="253">
                  <c:v>801</c:v>
                </c:pt>
                <c:pt idx="254">
                  <c:v>786</c:v>
                </c:pt>
                <c:pt idx="255">
                  <c:v>792</c:v>
                </c:pt>
                <c:pt idx="256">
                  <c:v>772</c:v>
                </c:pt>
                <c:pt idx="257">
                  <c:v>732</c:v>
                </c:pt>
                <c:pt idx="258">
                  <c:v>697</c:v>
                </c:pt>
                <c:pt idx="259">
                  <c:v>696</c:v>
                </c:pt>
                <c:pt idx="260">
                  <c:v>666</c:v>
                </c:pt>
                <c:pt idx="261">
                  <c:v>657</c:v>
                </c:pt>
                <c:pt idx="262">
                  <c:v>660</c:v>
                </c:pt>
                <c:pt idx="263">
                  <c:v>646</c:v>
                </c:pt>
                <c:pt idx="264">
                  <c:v>604</c:v>
                </c:pt>
                <c:pt idx="265">
                  <c:v>574</c:v>
                </c:pt>
                <c:pt idx="266">
                  <c:v>543</c:v>
                </c:pt>
                <c:pt idx="267">
                  <c:v>531</c:v>
                </c:pt>
                <c:pt idx="268">
                  <c:v>534</c:v>
                </c:pt>
                <c:pt idx="269">
                  <c:v>543</c:v>
                </c:pt>
                <c:pt idx="270">
                  <c:v>526</c:v>
                </c:pt>
                <c:pt idx="271">
                  <c:v>507</c:v>
                </c:pt>
                <c:pt idx="272">
                  <c:v>482</c:v>
                </c:pt>
                <c:pt idx="273">
                  <c:v>463</c:v>
                </c:pt>
                <c:pt idx="274">
                  <c:v>450</c:v>
                </c:pt>
                <c:pt idx="275">
                  <c:v>424</c:v>
                </c:pt>
                <c:pt idx="276">
                  <c:v>436</c:v>
                </c:pt>
                <c:pt idx="277">
                  <c:v>409</c:v>
                </c:pt>
                <c:pt idx="278">
                  <c:v>389</c:v>
                </c:pt>
                <c:pt idx="279">
                  <c:v>370</c:v>
                </c:pt>
                <c:pt idx="280">
                  <c:v>365</c:v>
                </c:pt>
                <c:pt idx="281">
                  <c:v>348</c:v>
                </c:pt>
                <c:pt idx="282">
                  <c:v>335</c:v>
                </c:pt>
                <c:pt idx="283">
                  <c:v>345</c:v>
                </c:pt>
                <c:pt idx="284">
                  <c:v>340</c:v>
                </c:pt>
                <c:pt idx="285">
                  <c:v>314</c:v>
                </c:pt>
                <c:pt idx="286">
                  <c:v>291</c:v>
                </c:pt>
                <c:pt idx="287">
                  <c:v>259</c:v>
                </c:pt>
                <c:pt idx="288">
                  <c:v>250</c:v>
                </c:pt>
                <c:pt idx="289">
                  <c:v>246</c:v>
                </c:pt>
                <c:pt idx="290">
                  <c:v>254</c:v>
                </c:pt>
                <c:pt idx="291">
                  <c:v>255</c:v>
                </c:pt>
                <c:pt idx="292">
                  <c:v>263</c:v>
                </c:pt>
                <c:pt idx="293">
                  <c:v>266</c:v>
                </c:pt>
                <c:pt idx="294">
                  <c:v>264</c:v>
                </c:pt>
                <c:pt idx="295">
                  <c:v>268</c:v>
                </c:pt>
                <c:pt idx="296">
                  <c:v>267</c:v>
                </c:pt>
                <c:pt idx="297">
                  <c:v>290</c:v>
                </c:pt>
                <c:pt idx="298">
                  <c:v>284</c:v>
                </c:pt>
                <c:pt idx="299">
                  <c:v>280</c:v>
                </c:pt>
                <c:pt idx="300">
                  <c:v>286</c:v>
                </c:pt>
                <c:pt idx="301">
                  <c:v>285</c:v>
                </c:pt>
                <c:pt idx="302">
                  <c:v>285</c:v>
                </c:pt>
                <c:pt idx="303">
                  <c:v>288</c:v>
                </c:pt>
                <c:pt idx="304">
                  <c:v>300</c:v>
                </c:pt>
                <c:pt idx="305">
                  <c:v>305</c:v>
                </c:pt>
                <c:pt idx="306">
                  <c:v>305</c:v>
                </c:pt>
                <c:pt idx="307">
                  <c:v>302</c:v>
                </c:pt>
                <c:pt idx="308">
                  <c:v>311</c:v>
                </c:pt>
                <c:pt idx="309">
                  <c:v>324</c:v>
                </c:pt>
                <c:pt idx="310">
                  <c:v>320</c:v>
                </c:pt>
                <c:pt idx="311">
                  <c:v>333</c:v>
                </c:pt>
                <c:pt idx="312">
                  <c:v>346</c:v>
                </c:pt>
                <c:pt idx="313">
                  <c:v>320</c:v>
                </c:pt>
                <c:pt idx="314">
                  <c:v>321</c:v>
                </c:pt>
                <c:pt idx="315">
                  <c:v>308</c:v>
                </c:pt>
                <c:pt idx="316">
                  <c:v>320</c:v>
                </c:pt>
                <c:pt idx="317">
                  <c:v>326</c:v>
                </c:pt>
                <c:pt idx="318">
                  <c:v>338</c:v>
                </c:pt>
                <c:pt idx="319">
                  <c:v>351</c:v>
                </c:pt>
                <c:pt idx="320">
                  <c:v>351</c:v>
                </c:pt>
                <c:pt idx="321">
                  <c:v>345</c:v>
                </c:pt>
                <c:pt idx="322">
                  <c:v>332</c:v>
                </c:pt>
                <c:pt idx="323">
                  <c:v>350</c:v>
                </c:pt>
                <c:pt idx="324">
                  <c:v>339</c:v>
                </c:pt>
                <c:pt idx="325">
                  <c:v>352</c:v>
                </c:pt>
                <c:pt idx="326">
                  <c:v>340</c:v>
                </c:pt>
                <c:pt idx="327">
                  <c:v>343</c:v>
                </c:pt>
                <c:pt idx="328">
                  <c:v>335</c:v>
                </c:pt>
                <c:pt idx="329">
                  <c:v>328</c:v>
                </c:pt>
                <c:pt idx="330">
                  <c:v>322</c:v>
                </c:pt>
                <c:pt idx="331">
                  <c:v>314</c:v>
                </c:pt>
                <c:pt idx="332">
                  <c:v>321</c:v>
                </c:pt>
                <c:pt idx="333">
                  <c:v>308</c:v>
                </c:pt>
                <c:pt idx="334">
                  <c:v>308</c:v>
                </c:pt>
                <c:pt idx="335">
                  <c:v>307</c:v>
                </c:pt>
                <c:pt idx="336">
                  <c:v>311</c:v>
                </c:pt>
                <c:pt idx="337">
                  <c:v>300</c:v>
                </c:pt>
                <c:pt idx="338">
                  <c:v>304</c:v>
                </c:pt>
                <c:pt idx="339">
                  <c:v>317</c:v>
                </c:pt>
                <c:pt idx="340">
                  <c:v>327</c:v>
                </c:pt>
                <c:pt idx="341">
                  <c:v>320</c:v>
                </c:pt>
                <c:pt idx="342">
                  <c:v>339</c:v>
                </c:pt>
                <c:pt idx="343">
                  <c:v>346</c:v>
                </c:pt>
                <c:pt idx="344">
                  <c:v>356</c:v>
                </c:pt>
                <c:pt idx="345">
                  <c:v>387</c:v>
                </c:pt>
                <c:pt idx="346">
                  <c:v>398</c:v>
                </c:pt>
                <c:pt idx="347">
                  <c:v>426</c:v>
                </c:pt>
                <c:pt idx="348">
                  <c:v>449</c:v>
                </c:pt>
                <c:pt idx="349">
                  <c:v>460</c:v>
                </c:pt>
                <c:pt idx="350">
                  <c:v>485</c:v>
                </c:pt>
                <c:pt idx="351">
                  <c:v>494</c:v>
                </c:pt>
                <c:pt idx="352">
                  <c:v>514</c:v>
                </c:pt>
                <c:pt idx="353">
                  <c:v>528</c:v>
                </c:pt>
                <c:pt idx="354">
                  <c:v>538</c:v>
                </c:pt>
                <c:pt idx="355">
                  <c:v>561</c:v>
                </c:pt>
                <c:pt idx="356">
                  <c:v>568</c:v>
                </c:pt>
                <c:pt idx="357">
                  <c:v>591</c:v>
                </c:pt>
                <c:pt idx="358">
                  <c:v>597</c:v>
                </c:pt>
                <c:pt idx="359">
                  <c:v>633</c:v>
                </c:pt>
                <c:pt idx="360">
                  <c:v>657</c:v>
                </c:pt>
                <c:pt idx="361">
                  <c:v>685</c:v>
                </c:pt>
                <c:pt idx="362">
                  <c:v>703</c:v>
                </c:pt>
                <c:pt idx="363">
                  <c:v>742</c:v>
                </c:pt>
                <c:pt idx="364">
                  <c:v>749</c:v>
                </c:pt>
                <c:pt idx="365">
                  <c:v>768</c:v>
                </c:pt>
                <c:pt idx="366">
                  <c:v>811</c:v>
                </c:pt>
                <c:pt idx="367">
                  <c:v>872</c:v>
                </c:pt>
                <c:pt idx="368">
                  <c:v>893</c:v>
                </c:pt>
                <c:pt idx="369">
                  <c:v>913</c:v>
                </c:pt>
                <c:pt idx="370">
                  <c:v>944</c:v>
                </c:pt>
                <c:pt idx="371">
                  <c:v>1003</c:v>
                </c:pt>
                <c:pt idx="372">
                  <c:v>1050</c:v>
                </c:pt>
                <c:pt idx="373">
                  <c:v>1123</c:v>
                </c:pt>
                <c:pt idx="374">
                  <c:v>1160</c:v>
                </c:pt>
                <c:pt idx="375">
                  <c:v>1223</c:v>
                </c:pt>
                <c:pt idx="376">
                  <c:v>1276</c:v>
                </c:pt>
                <c:pt idx="377">
                  <c:v>1300</c:v>
                </c:pt>
                <c:pt idx="378">
                  <c:v>1307</c:v>
                </c:pt>
                <c:pt idx="379">
                  <c:v>1331</c:v>
                </c:pt>
                <c:pt idx="380">
                  <c:v>1348</c:v>
                </c:pt>
                <c:pt idx="381">
                  <c:v>1392</c:v>
                </c:pt>
                <c:pt idx="382">
                  <c:v>1389</c:v>
                </c:pt>
                <c:pt idx="383">
                  <c:v>1386</c:v>
                </c:pt>
                <c:pt idx="384">
                  <c:v>1403</c:v>
                </c:pt>
                <c:pt idx="385">
                  <c:v>1417</c:v>
                </c:pt>
                <c:pt idx="386">
                  <c:v>1413</c:v>
                </c:pt>
                <c:pt idx="387">
                  <c:v>1426</c:v>
                </c:pt>
                <c:pt idx="388">
                  <c:v>1461</c:v>
                </c:pt>
                <c:pt idx="389">
                  <c:v>1464</c:v>
                </c:pt>
                <c:pt idx="390">
                  <c:v>1460</c:v>
                </c:pt>
                <c:pt idx="391">
                  <c:v>1450</c:v>
                </c:pt>
                <c:pt idx="392">
                  <c:v>1456</c:v>
                </c:pt>
                <c:pt idx="393">
                  <c:v>1476</c:v>
                </c:pt>
                <c:pt idx="394">
                  <c:v>1470</c:v>
                </c:pt>
                <c:pt idx="395">
                  <c:v>1496</c:v>
                </c:pt>
                <c:pt idx="396">
                  <c:v>1480</c:v>
                </c:pt>
                <c:pt idx="397">
                  <c:v>1464</c:v>
                </c:pt>
                <c:pt idx="398">
                  <c:v>1467</c:v>
                </c:pt>
                <c:pt idx="399">
                  <c:v>1425</c:v>
                </c:pt>
                <c:pt idx="400">
                  <c:v>1414</c:v>
                </c:pt>
                <c:pt idx="401">
                  <c:v>1396</c:v>
                </c:pt>
                <c:pt idx="402">
                  <c:v>1412</c:v>
                </c:pt>
                <c:pt idx="403">
                  <c:v>1385</c:v>
                </c:pt>
                <c:pt idx="404">
                  <c:v>1369</c:v>
                </c:pt>
                <c:pt idx="405">
                  <c:v>1356</c:v>
                </c:pt>
                <c:pt idx="406">
                  <c:v>1323</c:v>
                </c:pt>
                <c:pt idx="407">
                  <c:v>1308</c:v>
                </c:pt>
                <c:pt idx="408">
                  <c:v>1294</c:v>
                </c:pt>
                <c:pt idx="409">
                  <c:v>1314</c:v>
                </c:pt>
                <c:pt idx="410">
                  <c:v>1320</c:v>
                </c:pt>
                <c:pt idx="411">
                  <c:v>1291</c:v>
                </c:pt>
                <c:pt idx="412">
                  <c:v>1239</c:v>
                </c:pt>
                <c:pt idx="413">
                  <c:v>1200</c:v>
                </c:pt>
                <c:pt idx="414">
                  <c:v>1189</c:v>
                </c:pt>
                <c:pt idx="415">
                  <c:v>1179</c:v>
                </c:pt>
                <c:pt idx="416">
                  <c:v>1162</c:v>
                </c:pt>
                <c:pt idx="417">
                  <c:v>1169</c:v>
                </c:pt>
                <c:pt idx="418">
                  <c:v>1134</c:v>
                </c:pt>
                <c:pt idx="419">
                  <c:v>1130</c:v>
                </c:pt>
                <c:pt idx="420">
                  <c:v>1112</c:v>
                </c:pt>
                <c:pt idx="421">
                  <c:v>1046</c:v>
                </c:pt>
                <c:pt idx="422">
                  <c:v>1048</c:v>
                </c:pt>
                <c:pt idx="423">
                  <c:v>1049</c:v>
                </c:pt>
                <c:pt idx="424">
                  <c:v>1039</c:v>
                </c:pt>
                <c:pt idx="425">
                  <c:v>1006</c:v>
                </c:pt>
                <c:pt idx="426">
                  <c:v>967</c:v>
                </c:pt>
                <c:pt idx="427">
                  <c:v>967</c:v>
                </c:pt>
                <c:pt idx="428">
                  <c:v>911</c:v>
                </c:pt>
                <c:pt idx="429">
                  <c:v>886</c:v>
                </c:pt>
                <c:pt idx="430">
                  <c:v>922</c:v>
                </c:pt>
                <c:pt idx="431">
                  <c:v>896</c:v>
                </c:pt>
                <c:pt idx="432">
                  <c:v>894</c:v>
                </c:pt>
                <c:pt idx="433">
                  <c:v>869</c:v>
                </c:pt>
                <c:pt idx="434">
                  <c:v>868</c:v>
                </c:pt>
                <c:pt idx="435">
                  <c:v>828</c:v>
                </c:pt>
                <c:pt idx="436">
                  <c:v>829</c:v>
                </c:pt>
                <c:pt idx="437">
                  <c:v>860</c:v>
                </c:pt>
                <c:pt idx="438">
                  <c:v>882</c:v>
                </c:pt>
                <c:pt idx="439">
                  <c:v>880</c:v>
                </c:pt>
                <c:pt idx="440">
                  <c:v>874</c:v>
                </c:pt>
                <c:pt idx="441">
                  <c:v>858</c:v>
                </c:pt>
                <c:pt idx="442">
                  <c:v>852</c:v>
                </c:pt>
                <c:pt idx="443">
                  <c:v>878</c:v>
                </c:pt>
                <c:pt idx="444">
                  <c:v>922</c:v>
                </c:pt>
                <c:pt idx="445">
                  <c:v>946</c:v>
                </c:pt>
                <c:pt idx="446">
                  <c:v>927</c:v>
                </c:pt>
                <c:pt idx="447">
                  <c:v>920</c:v>
                </c:pt>
                <c:pt idx="448">
                  <c:v>903</c:v>
                </c:pt>
                <c:pt idx="449">
                  <c:v>902</c:v>
                </c:pt>
                <c:pt idx="450">
                  <c:v>928</c:v>
                </c:pt>
                <c:pt idx="451">
                  <c:v>959</c:v>
                </c:pt>
                <c:pt idx="452">
                  <c:v>982</c:v>
                </c:pt>
                <c:pt idx="453">
                  <c:v>990</c:v>
                </c:pt>
                <c:pt idx="454">
                  <c:v>991</c:v>
                </c:pt>
                <c:pt idx="455">
                  <c:v>971</c:v>
                </c:pt>
                <c:pt idx="456">
                  <c:v>973</c:v>
                </c:pt>
                <c:pt idx="457">
                  <c:v>977</c:v>
                </c:pt>
                <c:pt idx="458">
                  <c:v>1013</c:v>
                </c:pt>
                <c:pt idx="459">
                  <c:v>1009</c:v>
                </c:pt>
                <c:pt idx="460">
                  <c:v>1001</c:v>
                </c:pt>
                <c:pt idx="461">
                  <c:v>994</c:v>
                </c:pt>
                <c:pt idx="462">
                  <c:v>979</c:v>
                </c:pt>
                <c:pt idx="463">
                  <c:v>976</c:v>
                </c:pt>
                <c:pt idx="464">
                  <c:v>987</c:v>
                </c:pt>
                <c:pt idx="465">
                  <c:v>1012</c:v>
                </c:pt>
                <c:pt idx="466">
                  <c:v>967</c:v>
                </c:pt>
                <c:pt idx="467">
                  <c:v>944</c:v>
                </c:pt>
                <c:pt idx="468">
                  <c:v>934</c:v>
                </c:pt>
                <c:pt idx="469">
                  <c:v>951</c:v>
                </c:pt>
                <c:pt idx="470">
                  <c:v>910</c:v>
                </c:pt>
                <c:pt idx="471">
                  <c:v>907</c:v>
                </c:pt>
                <c:pt idx="472">
                  <c:v>898</c:v>
                </c:pt>
                <c:pt idx="473">
                  <c:v>934</c:v>
                </c:pt>
                <c:pt idx="474">
                  <c:v>895</c:v>
                </c:pt>
                <c:pt idx="475">
                  <c:v>883</c:v>
                </c:pt>
                <c:pt idx="476">
                  <c:v>840</c:v>
                </c:pt>
                <c:pt idx="477">
                  <c:v>827</c:v>
                </c:pt>
                <c:pt idx="478">
                  <c:v>817</c:v>
                </c:pt>
                <c:pt idx="479">
                  <c:v>810</c:v>
                </c:pt>
                <c:pt idx="480">
                  <c:v>842</c:v>
                </c:pt>
                <c:pt idx="481">
                  <c:v>862</c:v>
                </c:pt>
                <c:pt idx="482">
                  <c:v>850</c:v>
                </c:pt>
                <c:pt idx="483">
                  <c:v>826</c:v>
                </c:pt>
                <c:pt idx="484">
                  <c:v>812</c:v>
                </c:pt>
                <c:pt idx="485">
                  <c:v>802</c:v>
                </c:pt>
                <c:pt idx="486">
                  <c:v>804</c:v>
                </c:pt>
                <c:pt idx="487">
                  <c:v>775</c:v>
                </c:pt>
                <c:pt idx="488">
                  <c:v>761</c:v>
                </c:pt>
                <c:pt idx="489">
                  <c:v>755</c:v>
                </c:pt>
                <c:pt idx="490">
                  <c:v>745</c:v>
                </c:pt>
                <c:pt idx="491">
                  <c:v>723</c:v>
                </c:pt>
                <c:pt idx="492">
                  <c:v>714</c:v>
                </c:pt>
                <c:pt idx="493">
                  <c:v>727</c:v>
                </c:pt>
                <c:pt idx="494">
                  <c:v>706</c:v>
                </c:pt>
                <c:pt idx="495">
                  <c:v>696</c:v>
                </c:pt>
                <c:pt idx="496">
                  <c:v>683</c:v>
                </c:pt>
                <c:pt idx="497">
                  <c:v>676</c:v>
                </c:pt>
                <c:pt idx="498">
                  <c:v>650</c:v>
                </c:pt>
                <c:pt idx="499">
                  <c:v>632</c:v>
                </c:pt>
                <c:pt idx="500">
                  <c:v>644</c:v>
                </c:pt>
                <c:pt idx="501">
                  <c:v>639</c:v>
                </c:pt>
                <c:pt idx="502">
                  <c:v>632</c:v>
                </c:pt>
                <c:pt idx="503">
                  <c:v>616</c:v>
                </c:pt>
                <c:pt idx="504">
                  <c:v>602</c:v>
                </c:pt>
                <c:pt idx="505">
                  <c:v>604</c:v>
                </c:pt>
                <c:pt idx="506">
                  <c:v>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63-4E38-BBA3-32BF23EB754E}"/>
            </c:ext>
          </c:extLst>
        </c:ser>
        <c:ser>
          <c:idx val="5"/>
          <c:order val="4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lavoro'!$A$2:$A$816</c:f>
              <c:numCache>
                <c:formatCode>d/m;@</c:formatCode>
                <c:ptCount val="509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  <c:pt idx="486">
                  <c:v>44683</c:v>
                </c:pt>
                <c:pt idx="487">
                  <c:v>44684</c:v>
                </c:pt>
                <c:pt idx="488">
                  <c:v>44685</c:v>
                </c:pt>
                <c:pt idx="489">
                  <c:v>44686</c:v>
                </c:pt>
                <c:pt idx="490">
                  <c:v>44687</c:v>
                </c:pt>
                <c:pt idx="491">
                  <c:v>44688</c:v>
                </c:pt>
                <c:pt idx="492">
                  <c:v>44689</c:v>
                </c:pt>
                <c:pt idx="493">
                  <c:v>44690</c:v>
                </c:pt>
                <c:pt idx="494">
                  <c:v>44691</c:v>
                </c:pt>
                <c:pt idx="495">
                  <c:v>44692</c:v>
                </c:pt>
                <c:pt idx="496">
                  <c:v>44693</c:v>
                </c:pt>
                <c:pt idx="497">
                  <c:v>44694</c:v>
                </c:pt>
                <c:pt idx="498">
                  <c:v>44695</c:v>
                </c:pt>
                <c:pt idx="499">
                  <c:v>44696</c:v>
                </c:pt>
                <c:pt idx="500">
                  <c:v>44697</c:v>
                </c:pt>
                <c:pt idx="501">
                  <c:v>44698</c:v>
                </c:pt>
                <c:pt idx="502">
                  <c:v>44699</c:v>
                </c:pt>
                <c:pt idx="503">
                  <c:v>44700</c:v>
                </c:pt>
                <c:pt idx="504">
                  <c:v>44701</c:v>
                </c:pt>
                <c:pt idx="505">
                  <c:v>44702</c:v>
                </c:pt>
                <c:pt idx="506">
                  <c:v>44703</c:v>
                </c:pt>
              </c:numCache>
            </c:numRef>
          </c:cat>
          <c:val>
            <c:numRef>
              <c:f>'Sicilia foglio di lavoro'!$M$2:$M$816</c:f>
              <c:numCache>
                <c:formatCode>General</c:formatCode>
                <c:ptCount val="509"/>
                <c:pt idx="0">
                  <c:v>33098</c:v>
                </c:pt>
                <c:pt idx="1">
                  <c:v>33674</c:v>
                </c:pt>
                <c:pt idx="2">
                  <c:v>34270</c:v>
                </c:pt>
                <c:pt idx="3">
                  <c:v>35211</c:v>
                </c:pt>
                <c:pt idx="4">
                  <c:v>36038</c:v>
                </c:pt>
                <c:pt idx="5">
                  <c:v>36355</c:v>
                </c:pt>
                <c:pt idx="6">
                  <c:v>37281</c:v>
                </c:pt>
                <c:pt idx="7">
                  <c:v>38226</c:v>
                </c:pt>
                <c:pt idx="8">
                  <c:v>38937</c:v>
                </c:pt>
                <c:pt idx="9">
                  <c:v>40033</c:v>
                </c:pt>
                <c:pt idx="10">
                  <c:v>41313</c:v>
                </c:pt>
                <c:pt idx="11">
                  <c:v>42487</c:v>
                </c:pt>
                <c:pt idx="12">
                  <c:v>43098</c:v>
                </c:pt>
                <c:pt idx="13">
                  <c:v>43263</c:v>
                </c:pt>
                <c:pt idx="14">
                  <c:v>43432</c:v>
                </c:pt>
                <c:pt idx="15">
                  <c:v>43834</c:v>
                </c:pt>
                <c:pt idx="16">
                  <c:v>44795</c:v>
                </c:pt>
                <c:pt idx="17">
                  <c:v>45236</c:v>
                </c:pt>
                <c:pt idx="18">
                  <c:v>45860</c:v>
                </c:pt>
                <c:pt idx="19">
                  <c:v>45033</c:v>
                </c:pt>
                <c:pt idx="20">
                  <c:v>45241</c:v>
                </c:pt>
                <c:pt idx="21">
                  <c:v>45626</c:v>
                </c:pt>
                <c:pt idx="22">
                  <c:v>45960</c:v>
                </c:pt>
                <c:pt idx="23">
                  <c:v>45996</c:v>
                </c:pt>
                <c:pt idx="24">
                  <c:v>46335</c:v>
                </c:pt>
                <c:pt idx="25">
                  <c:v>45815</c:v>
                </c:pt>
                <c:pt idx="26">
                  <c:v>45377</c:v>
                </c:pt>
                <c:pt idx="27">
                  <c:v>44556</c:v>
                </c:pt>
                <c:pt idx="28">
                  <c:v>42683</c:v>
                </c:pt>
                <c:pt idx="29">
                  <c:v>41315</c:v>
                </c:pt>
                <c:pt idx="30">
                  <c:v>40760</c:v>
                </c:pt>
                <c:pt idx="31">
                  <c:v>40662</c:v>
                </c:pt>
                <c:pt idx="32">
                  <c:v>40084</c:v>
                </c:pt>
                <c:pt idx="33">
                  <c:v>39612</c:v>
                </c:pt>
                <c:pt idx="34">
                  <c:v>39181</c:v>
                </c:pt>
                <c:pt idx="35">
                  <c:v>38128</c:v>
                </c:pt>
                <c:pt idx="36">
                  <c:v>37861</c:v>
                </c:pt>
                <c:pt idx="37">
                  <c:v>37633</c:v>
                </c:pt>
                <c:pt idx="38">
                  <c:v>37559</c:v>
                </c:pt>
                <c:pt idx="39">
                  <c:v>37184</c:v>
                </c:pt>
                <c:pt idx="40">
                  <c:v>36309</c:v>
                </c:pt>
                <c:pt idx="41">
                  <c:v>35419</c:v>
                </c:pt>
                <c:pt idx="42">
                  <c:v>34083</c:v>
                </c:pt>
                <c:pt idx="43">
                  <c:v>33759</c:v>
                </c:pt>
                <c:pt idx="44">
                  <c:v>33671</c:v>
                </c:pt>
                <c:pt idx="45">
                  <c:v>33349</c:v>
                </c:pt>
                <c:pt idx="46">
                  <c:v>33317</c:v>
                </c:pt>
                <c:pt idx="47">
                  <c:v>32540</c:v>
                </c:pt>
                <c:pt idx="48">
                  <c:v>31929</c:v>
                </c:pt>
                <c:pt idx="49">
                  <c:v>30535</c:v>
                </c:pt>
                <c:pt idx="50">
                  <c:v>28899</c:v>
                </c:pt>
                <c:pt idx="51">
                  <c:v>28191</c:v>
                </c:pt>
                <c:pt idx="52">
                  <c:v>28382</c:v>
                </c:pt>
                <c:pt idx="53">
                  <c:v>27704</c:v>
                </c:pt>
                <c:pt idx="54">
                  <c:v>26744</c:v>
                </c:pt>
                <c:pt idx="55">
                  <c:v>26096</c:v>
                </c:pt>
                <c:pt idx="56">
                  <c:v>25689</c:v>
                </c:pt>
                <c:pt idx="57">
                  <c:v>24903</c:v>
                </c:pt>
                <c:pt idx="58">
                  <c:v>25124</c:v>
                </c:pt>
                <c:pt idx="59">
                  <c:v>25323</c:v>
                </c:pt>
                <c:pt idx="60">
                  <c:v>24880</c:v>
                </c:pt>
                <c:pt idx="61">
                  <c:v>24316</c:v>
                </c:pt>
                <c:pt idx="62">
                  <c:v>23751</c:v>
                </c:pt>
                <c:pt idx="63">
                  <c:v>21888</c:v>
                </c:pt>
                <c:pt idx="64">
                  <c:v>18944</c:v>
                </c:pt>
                <c:pt idx="65">
                  <c:v>15940</c:v>
                </c:pt>
                <c:pt idx="66">
                  <c:v>14610</c:v>
                </c:pt>
                <c:pt idx="67">
                  <c:v>13425</c:v>
                </c:pt>
                <c:pt idx="68">
                  <c:v>12906</c:v>
                </c:pt>
                <c:pt idx="69">
                  <c:v>12751</c:v>
                </c:pt>
                <c:pt idx="70">
                  <c:v>13024</c:v>
                </c:pt>
                <c:pt idx="71">
                  <c:v>13087</c:v>
                </c:pt>
                <c:pt idx="72">
                  <c:v>13532</c:v>
                </c:pt>
                <c:pt idx="73">
                  <c:v>13931</c:v>
                </c:pt>
                <c:pt idx="74">
                  <c:v>13938</c:v>
                </c:pt>
                <c:pt idx="75">
                  <c:v>14115</c:v>
                </c:pt>
                <c:pt idx="76">
                  <c:v>14613</c:v>
                </c:pt>
                <c:pt idx="77">
                  <c:v>14937</c:v>
                </c:pt>
                <c:pt idx="78">
                  <c:v>14880</c:v>
                </c:pt>
                <c:pt idx="79">
                  <c:v>15316</c:v>
                </c:pt>
                <c:pt idx="80">
                  <c:v>15712</c:v>
                </c:pt>
                <c:pt idx="81">
                  <c:v>15554</c:v>
                </c:pt>
                <c:pt idx="82">
                  <c:v>15456</c:v>
                </c:pt>
                <c:pt idx="83">
                  <c:v>15063</c:v>
                </c:pt>
                <c:pt idx="84">
                  <c:v>15483</c:v>
                </c:pt>
                <c:pt idx="85">
                  <c:v>15472</c:v>
                </c:pt>
                <c:pt idx="86">
                  <c:v>16027</c:v>
                </c:pt>
                <c:pt idx="87">
                  <c:v>16408</c:v>
                </c:pt>
                <c:pt idx="88">
                  <c:v>16408</c:v>
                </c:pt>
                <c:pt idx="89">
                  <c:v>17658</c:v>
                </c:pt>
                <c:pt idx="90">
                  <c:v>18831</c:v>
                </c:pt>
                <c:pt idx="91">
                  <c:v>19963</c:v>
                </c:pt>
                <c:pt idx="92">
                  <c:v>20871</c:v>
                </c:pt>
                <c:pt idx="93">
                  <c:v>21725</c:v>
                </c:pt>
                <c:pt idx="94">
                  <c:v>22522</c:v>
                </c:pt>
                <c:pt idx="95">
                  <c:v>23210</c:v>
                </c:pt>
                <c:pt idx="96">
                  <c:v>24064</c:v>
                </c:pt>
                <c:pt idx="97">
                  <c:v>25244</c:v>
                </c:pt>
                <c:pt idx="98">
                  <c:v>20435</c:v>
                </c:pt>
                <c:pt idx="99">
                  <c:v>20875</c:v>
                </c:pt>
                <c:pt idx="100">
                  <c:v>21652</c:v>
                </c:pt>
                <c:pt idx="101">
                  <c:v>22344</c:v>
                </c:pt>
                <c:pt idx="102">
                  <c:v>23281</c:v>
                </c:pt>
                <c:pt idx="103">
                  <c:v>22717</c:v>
                </c:pt>
                <c:pt idx="104">
                  <c:v>23372</c:v>
                </c:pt>
                <c:pt idx="105">
                  <c:v>23476</c:v>
                </c:pt>
                <c:pt idx="106">
                  <c:v>24072</c:v>
                </c:pt>
                <c:pt idx="107">
                  <c:v>24359</c:v>
                </c:pt>
                <c:pt idx="108">
                  <c:v>24884</c:v>
                </c:pt>
                <c:pt idx="109">
                  <c:v>23464</c:v>
                </c:pt>
                <c:pt idx="110">
                  <c:v>23732</c:v>
                </c:pt>
                <c:pt idx="111">
                  <c:v>24206</c:v>
                </c:pt>
                <c:pt idx="112">
                  <c:v>23875</c:v>
                </c:pt>
                <c:pt idx="113">
                  <c:v>23798</c:v>
                </c:pt>
                <c:pt idx="114">
                  <c:v>24095</c:v>
                </c:pt>
                <c:pt idx="115">
                  <c:v>24663</c:v>
                </c:pt>
                <c:pt idx="116">
                  <c:v>24663</c:v>
                </c:pt>
                <c:pt idx="117">
                  <c:v>23978</c:v>
                </c:pt>
                <c:pt idx="118">
                  <c:v>23875</c:v>
                </c:pt>
                <c:pt idx="119">
                  <c:v>23559</c:v>
                </c:pt>
                <c:pt idx="120">
                  <c:v>23470</c:v>
                </c:pt>
                <c:pt idx="121">
                  <c:v>23470</c:v>
                </c:pt>
                <c:pt idx="122">
                  <c:v>23617</c:v>
                </c:pt>
                <c:pt idx="123">
                  <c:v>23511</c:v>
                </c:pt>
                <c:pt idx="124">
                  <c:v>23256</c:v>
                </c:pt>
                <c:pt idx="125">
                  <c:v>22666</c:v>
                </c:pt>
                <c:pt idx="126">
                  <c:v>22167</c:v>
                </c:pt>
                <c:pt idx="127">
                  <c:v>21495</c:v>
                </c:pt>
                <c:pt idx="128">
                  <c:v>21035</c:v>
                </c:pt>
                <c:pt idx="129">
                  <c:v>21111</c:v>
                </c:pt>
                <c:pt idx="130">
                  <c:v>21070</c:v>
                </c:pt>
                <c:pt idx="131">
                  <c:v>18991</c:v>
                </c:pt>
                <c:pt idx="132">
                  <c:v>18158</c:v>
                </c:pt>
                <c:pt idx="133">
                  <c:v>17048</c:v>
                </c:pt>
                <c:pt idx="134">
                  <c:v>16566</c:v>
                </c:pt>
                <c:pt idx="135">
                  <c:v>16229</c:v>
                </c:pt>
                <c:pt idx="136">
                  <c:v>15776</c:v>
                </c:pt>
                <c:pt idx="137">
                  <c:v>15399</c:v>
                </c:pt>
                <c:pt idx="138">
                  <c:v>14428</c:v>
                </c:pt>
                <c:pt idx="139">
                  <c:v>14205</c:v>
                </c:pt>
                <c:pt idx="140">
                  <c:v>13237</c:v>
                </c:pt>
                <c:pt idx="141">
                  <c:v>12501</c:v>
                </c:pt>
                <c:pt idx="142">
                  <c:v>12208</c:v>
                </c:pt>
                <c:pt idx="143">
                  <c:v>12317</c:v>
                </c:pt>
                <c:pt idx="144">
                  <c:v>11936</c:v>
                </c:pt>
                <c:pt idx="145">
                  <c:v>11076</c:v>
                </c:pt>
                <c:pt idx="146">
                  <c:v>10724</c:v>
                </c:pt>
                <c:pt idx="147">
                  <c:v>10030</c:v>
                </c:pt>
                <c:pt idx="148">
                  <c:v>9414</c:v>
                </c:pt>
                <c:pt idx="149">
                  <c:v>9334</c:v>
                </c:pt>
                <c:pt idx="150">
                  <c:v>9398</c:v>
                </c:pt>
                <c:pt idx="151">
                  <c:v>8981</c:v>
                </c:pt>
                <c:pt idx="152">
                  <c:v>8230</c:v>
                </c:pt>
                <c:pt idx="153">
                  <c:v>8304</c:v>
                </c:pt>
                <c:pt idx="154">
                  <c:v>7864</c:v>
                </c:pt>
                <c:pt idx="155">
                  <c:v>7454</c:v>
                </c:pt>
                <c:pt idx="156">
                  <c:v>7545</c:v>
                </c:pt>
                <c:pt idx="157">
                  <c:v>7448</c:v>
                </c:pt>
                <c:pt idx="158">
                  <c:v>7296</c:v>
                </c:pt>
                <c:pt idx="159">
                  <c:v>6918</c:v>
                </c:pt>
                <c:pt idx="160">
                  <c:v>6961</c:v>
                </c:pt>
                <c:pt idx="161">
                  <c:v>6489</c:v>
                </c:pt>
                <c:pt idx="162">
                  <c:v>6329</c:v>
                </c:pt>
                <c:pt idx="163">
                  <c:v>6365</c:v>
                </c:pt>
                <c:pt idx="164">
                  <c:v>6273</c:v>
                </c:pt>
                <c:pt idx="165">
                  <c:v>6024</c:v>
                </c:pt>
                <c:pt idx="166">
                  <c:v>5675</c:v>
                </c:pt>
                <c:pt idx="167">
                  <c:v>5583</c:v>
                </c:pt>
                <c:pt idx="168">
                  <c:v>5413</c:v>
                </c:pt>
                <c:pt idx="169">
                  <c:v>5347</c:v>
                </c:pt>
                <c:pt idx="170">
                  <c:v>5295</c:v>
                </c:pt>
                <c:pt idx="171">
                  <c:v>5247</c:v>
                </c:pt>
                <c:pt idx="172">
                  <c:v>4958</c:v>
                </c:pt>
                <c:pt idx="173">
                  <c:v>4677</c:v>
                </c:pt>
                <c:pt idx="174">
                  <c:v>4541</c:v>
                </c:pt>
                <c:pt idx="175">
                  <c:v>4233</c:v>
                </c:pt>
                <c:pt idx="176">
                  <c:v>4186</c:v>
                </c:pt>
                <c:pt idx="177">
                  <c:v>4183</c:v>
                </c:pt>
                <c:pt idx="178">
                  <c:v>4157</c:v>
                </c:pt>
                <c:pt idx="179">
                  <c:v>4041</c:v>
                </c:pt>
                <c:pt idx="180">
                  <c:v>3856</c:v>
                </c:pt>
                <c:pt idx="181">
                  <c:v>3716</c:v>
                </c:pt>
                <c:pt idx="182">
                  <c:v>3552</c:v>
                </c:pt>
                <c:pt idx="183">
                  <c:v>3513</c:v>
                </c:pt>
                <c:pt idx="184">
                  <c:v>3405</c:v>
                </c:pt>
                <c:pt idx="185">
                  <c:v>3421</c:v>
                </c:pt>
                <c:pt idx="186">
                  <c:v>3323</c:v>
                </c:pt>
                <c:pt idx="187">
                  <c:v>3209</c:v>
                </c:pt>
                <c:pt idx="188">
                  <c:v>3309</c:v>
                </c:pt>
                <c:pt idx="189">
                  <c:v>3361</c:v>
                </c:pt>
                <c:pt idx="190">
                  <c:v>3398</c:v>
                </c:pt>
                <c:pt idx="191">
                  <c:v>3504</c:v>
                </c:pt>
                <c:pt idx="192">
                  <c:v>3577</c:v>
                </c:pt>
                <c:pt idx="193">
                  <c:v>3636</c:v>
                </c:pt>
                <c:pt idx="194">
                  <c:v>3781</c:v>
                </c:pt>
                <c:pt idx="195">
                  <c:v>3979</c:v>
                </c:pt>
                <c:pt idx="196">
                  <c:v>4242</c:v>
                </c:pt>
                <c:pt idx="197">
                  <c:v>4621</c:v>
                </c:pt>
                <c:pt idx="198">
                  <c:v>4953</c:v>
                </c:pt>
                <c:pt idx="199">
                  <c:v>5205</c:v>
                </c:pt>
                <c:pt idx="200">
                  <c:v>5623</c:v>
                </c:pt>
                <c:pt idx="201">
                  <c:v>6006</c:v>
                </c:pt>
                <c:pt idx="202">
                  <c:v>6423</c:v>
                </c:pt>
                <c:pt idx="203">
                  <c:v>6710</c:v>
                </c:pt>
                <c:pt idx="204">
                  <c:v>7263</c:v>
                </c:pt>
                <c:pt idx="205">
                  <c:v>7700</c:v>
                </c:pt>
                <c:pt idx="206">
                  <c:v>8123</c:v>
                </c:pt>
                <c:pt idx="207">
                  <c:v>8244</c:v>
                </c:pt>
                <c:pt idx="208">
                  <c:v>8654</c:v>
                </c:pt>
                <c:pt idx="209">
                  <c:v>9179</c:v>
                </c:pt>
                <c:pt idx="210">
                  <c:v>9697</c:v>
                </c:pt>
                <c:pt idx="211">
                  <c:v>10364</c:v>
                </c:pt>
                <c:pt idx="212">
                  <c:v>10891</c:v>
                </c:pt>
                <c:pt idx="213">
                  <c:v>10995</c:v>
                </c:pt>
                <c:pt idx="214">
                  <c:v>11387</c:v>
                </c:pt>
                <c:pt idx="215">
                  <c:v>11708</c:v>
                </c:pt>
                <c:pt idx="216">
                  <c:v>12145</c:v>
                </c:pt>
                <c:pt idx="217">
                  <c:v>12562</c:v>
                </c:pt>
                <c:pt idx="218">
                  <c:v>12970</c:v>
                </c:pt>
                <c:pt idx="219">
                  <c:v>13605</c:v>
                </c:pt>
                <c:pt idx="220">
                  <c:v>14445</c:v>
                </c:pt>
                <c:pt idx="221">
                  <c:v>14699</c:v>
                </c:pt>
                <c:pt idx="222">
                  <c:v>15066</c:v>
                </c:pt>
                <c:pt idx="223">
                  <c:v>15702</c:v>
                </c:pt>
                <c:pt idx="224">
                  <c:v>16366</c:v>
                </c:pt>
                <c:pt idx="225">
                  <c:v>16891</c:v>
                </c:pt>
                <c:pt idx="226">
                  <c:v>17430</c:v>
                </c:pt>
                <c:pt idx="227">
                  <c:v>18079</c:v>
                </c:pt>
                <c:pt idx="228">
                  <c:v>19265</c:v>
                </c:pt>
                <c:pt idx="229">
                  <c:v>19016</c:v>
                </c:pt>
                <c:pt idx="230">
                  <c:v>19978</c:v>
                </c:pt>
                <c:pt idx="231">
                  <c:v>20519</c:v>
                </c:pt>
                <c:pt idx="232">
                  <c:v>21868</c:v>
                </c:pt>
                <c:pt idx="233">
                  <c:v>22672</c:v>
                </c:pt>
                <c:pt idx="234">
                  <c:v>23329</c:v>
                </c:pt>
                <c:pt idx="235">
                  <c:v>24105</c:v>
                </c:pt>
                <c:pt idx="236">
                  <c:v>24653</c:v>
                </c:pt>
                <c:pt idx="237">
                  <c:v>25255</c:v>
                </c:pt>
                <c:pt idx="238">
                  <c:v>25644</c:v>
                </c:pt>
                <c:pt idx="239">
                  <c:v>26027</c:v>
                </c:pt>
                <c:pt idx="240">
                  <c:v>26510</c:v>
                </c:pt>
                <c:pt idx="241">
                  <c:v>27542</c:v>
                </c:pt>
                <c:pt idx="242">
                  <c:v>27502</c:v>
                </c:pt>
                <c:pt idx="243">
                  <c:v>27350</c:v>
                </c:pt>
                <c:pt idx="244">
                  <c:v>27158</c:v>
                </c:pt>
                <c:pt idx="245">
                  <c:v>27173</c:v>
                </c:pt>
                <c:pt idx="246">
                  <c:v>27320</c:v>
                </c:pt>
                <c:pt idx="247">
                  <c:v>27497</c:v>
                </c:pt>
                <c:pt idx="248">
                  <c:v>27976</c:v>
                </c:pt>
                <c:pt idx="249">
                  <c:v>27581</c:v>
                </c:pt>
                <c:pt idx="250">
                  <c:v>27077</c:v>
                </c:pt>
                <c:pt idx="251">
                  <c:v>26263</c:v>
                </c:pt>
                <c:pt idx="252">
                  <c:v>25452</c:v>
                </c:pt>
                <c:pt idx="253">
                  <c:v>25348</c:v>
                </c:pt>
                <c:pt idx="254">
                  <c:v>25298</c:v>
                </c:pt>
                <c:pt idx="255">
                  <c:v>25119</c:v>
                </c:pt>
                <c:pt idx="256">
                  <c:v>24633</c:v>
                </c:pt>
                <c:pt idx="257">
                  <c:v>22786</c:v>
                </c:pt>
                <c:pt idx="258">
                  <c:v>21924</c:v>
                </c:pt>
                <c:pt idx="259">
                  <c:v>20982</c:v>
                </c:pt>
                <c:pt idx="260">
                  <c:v>19972</c:v>
                </c:pt>
                <c:pt idx="261">
                  <c:v>20278</c:v>
                </c:pt>
                <c:pt idx="262">
                  <c:v>20286</c:v>
                </c:pt>
                <c:pt idx="263">
                  <c:v>19703</c:v>
                </c:pt>
                <c:pt idx="264">
                  <c:v>18537</c:v>
                </c:pt>
                <c:pt idx="265">
                  <c:v>17760</c:v>
                </c:pt>
                <c:pt idx="266">
                  <c:v>16945</c:v>
                </c:pt>
                <c:pt idx="267">
                  <c:v>16659</c:v>
                </c:pt>
                <c:pt idx="268">
                  <c:v>16396</c:v>
                </c:pt>
                <c:pt idx="269">
                  <c:v>16218</c:v>
                </c:pt>
                <c:pt idx="270">
                  <c:v>16001</c:v>
                </c:pt>
                <c:pt idx="271">
                  <c:v>14695</c:v>
                </c:pt>
                <c:pt idx="272">
                  <c:v>13864</c:v>
                </c:pt>
                <c:pt idx="273">
                  <c:v>13777</c:v>
                </c:pt>
                <c:pt idx="274">
                  <c:v>13358</c:v>
                </c:pt>
                <c:pt idx="275">
                  <c:v>13365</c:v>
                </c:pt>
                <c:pt idx="276">
                  <c:v>13131</c:v>
                </c:pt>
                <c:pt idx="277">
                  <c:v>12910</c:v>
                </c:pt>
                <c:pt idx="278">
                  <c:v>11934</c:v>
                </c:pt>
                <c:pt idx="279">
                  <c:v>11365</c:v>
                </c:pt>
                <c:pt idx="280">
                  <c:v>10793</c:v>
                </c:pt>
                <c:pt idx="281">
                  <c:v>10575</c:v>
                </c:pt>
                <c:pt idx="282">
                  <c:v>10370</c:v>
                </c:pt>
                <c:pt idx="283">
                  <c:v>10266</c:v>
                </c:pt>
                <c:pt idx="284">
                  <c:v>9657</c:v>
                </c:pt>
                <c:pt idx="285">
                  <c:v>8934</c:v>
                </c:pt>
                <c:pt idx="286">
                  <c:v>8438</c:v>
                </c:pt>
                <c:pt idx="287">
                  <c:v>7668</c:v>
                </c:pt>
                <c:pt idx="288">
                  <c:v>7434</c:v>
                </c:pt>
                <c:pt idx="289">
                  <c:v>7408</c:v>
                </c:pt>
                <c:pt idx="290">
                  <c:v>7247</c:v>
                </c:pt>
                <c:pt idx="291">
                  <c:v>6544</c:v>
                </c:pt>
                <c:pt idx="292">
                  <c:v>6494</c:v>
                </c:pt>
                <c:pt idx="293">
                  <c:v>6368</c:v>
                </c:pt>
                <c:pt idx="294">
                  <c:v>6387</c:v>
                </c:pt>
                <c:pt idx="295">
                  <c:v>6231</c:v>
                </c:pt>
                <c:pt idx="296">
                  <c:v>6359</c:v>
                </c:pt>
                <c:pt idx="297">
                  <c:v>6701</c:v>
                </c:pt>
                <c:pt idx="298">
                  <c:v>6793</c:v>
                </c:pt>
                <c:pt idx="299">
                  <c:v>6661</c:v>
                </c:pt>
                <c:pt idx="300">
                  <c:v>6720</c:v>
                </c:pt>
                <c:pt idx="301">
                  <c:v>6821</c:v>
                </c:pt>
                <c:pt idx="302">
                  <c:v>6844</c:v>
                </c:pt>
                <c:pt idx="303">
                  <c:v>6876</c:v>
                </c:pt>
                <c:pt idx="304">
                  <c:v>7048</c:v>
                </c:pt>
                <c:pt idx="305">
                  <c:v>7266</c:v>
                </c:pt>
                <c:pt idx="306">
                  <c:v>7056</c:v>
                </c:pt>
                <c:pt idx="307">
                  <c:v>7128</c:v>
                </c:pt>
                <c:pt idx="308">
                  <c:v>7289</c:v>
                </c:pt>
                <c:pt idx="309">
                  <c:v>7205</c:v>
                </c:pt>
                <c:pt idx="310">
                  <c:v>7415</c:v>
                </c:pt>
                <c:pt idx="311">
                  <c:v>8046</c:v>
                </c:pt>
                <c:pt idx="312">
                  <c:v>8230</c:v>
                </c:pt>
                <c:pt idx="313">
                  <c:v>8301</c:v>
                </c:pt>
                <c:pt idx="314">
                  <c:v>8491</c:v>
                </c:pt>
                <c:pt idx="315">
                  <c:v>8627</c:v>
                </c:pt>
                <c:pt idx="316">
                  <c:v>8636</c:v>
                </c:pt>
                <c:pt idx="317">
                  <c:v>8701</c:v>
                </c:pt>
                <c:pt idx="318">
                  <c:v>9048</c:v>
                </c:pt>
                <c:pt idx="319">
                  <c:v>9138</c:v>
                </c:pt>
                <c:pt idx="320">
                  <c:v>9219</c:v>
                </c:pt>
                <c:pt idx="321">
                  <c:v>9346</c:v>
                </c:pt>
                <c:pt idx="322">
                  <c:v>9663</c:v>
                </c:pt>
                <c:pt idx="323">
                  <c:v>9706</c:v>
                </c:pt>
                <c:pt idx="324">
                  <c:v>10003</c:v>
                </c:pt>
                <c:pt idx="325">
                  <c:v>10385</c:v>
                </c:pt>
                <c:pt idx="326">
                  <c:v>10521</c:v>
                </c:pt>
                <c:pt idx="327">
                  <c:v>10714</c:v>
                </c:pt>
                <c:pt idx="328">
                  <c:v>10928</c:v>
                </c:pt>
                <c:pt idx="329">
                  <c:v>10868</c:v>
                </c:pt>
                <c:pt idx="330">
                  <c:v>11009</c:v>
                </c:pt>
                <c:pt idx="331">
                  <c:v>11488</c:v>
                </c:pt>
                <c:pt idx="332">
                  <c:v>11843</c:v>
                </c:pt>
                <c:pt idx="333">
                  <c:v>12194</c:v>
                </c:pt>
                <c:pt idx="334">
                  <c:v>12286</c:v>
                </c:pt>
                <c:pt idx="335">
                  <c:v>12209</c:v>
                </c:pt>
                <c:pt idx="336">
                  <c:v>12466</c:v>
                </c:pt>
                <c:pt idx="337">
                  <c:v>12500</c:v>
                </c:pt>
                <c:pt idx="338">
                  <c:v>12970</c:v>
                </c:pt>
                <c:pt idx="339">
                  <c:v>13341</c:v>
                </c:pt>
                <c:pt idx="340">
                  <c:v>13737</c:v>
                </c:pt>
                <c:pt idx="341">
                  <c:v>13643</c:v>
                </c:pt>
                <c:pt idx="342">
                  <c:v>14156</c:v>
                </c:pt>
                <c:pt idx="343">
                  <c:v>14715</c:v>
                </c:pt>
                <c:pt idx="344">
                  <c:v>14904</c:v>
                </c:pt>
                <c:pt idx="345">
                  <c:v>15583</c:v>
                </c:pt>
                <c:pt idx="346">
                  <c:v>16054</c:v>
                </c:pt>
                <c:pt idx="347">
                  <c:v>16432</c:v>
                </c:pt>
                <c:pt idx="348">
                  <c:v>17022</c:v>
                </c:pt>
                <c:pt idx="349">
                  <c:v>17681</c:v>
                </c:pt>
                <c:pt idx="350">
                  <c:v>18585</c:v>
                </c:pt>
                <c:pt idx="351">
                  <c:v>19326</c:v>
                </c:pt>
                <c:pt idx="352">
                  <c:v>20212</c:v>
                </c:pt>
                <c:pt idx="353">
                  <c:v>20477</c:v>
                </c:pt>
                <c:pt idx="354">
                  <c:v>21329</c:v>
                </c:pt>
                <c:pt idx="355">
                  <c:v>21770</c:v>
                </c:pt>
                <c:pt idx="356">
                  <c:v>22991</c:v>
                </c:pt>
                <c:pt idx="357">
                  <c:v>24501</c:v>
                </c:pt>
                <c:pt idx="358">
                  <c:v>26402</c:v>
                </c:pt>
                <c:pt idx="359">
                  <c:v>27819</c:v>
                </c:pt>
                <c:pt idx="360">
                  <c:v>29126</c:v>
                </c:pt>
                <c:pt idx="361">
                  <c:v>31370</c:v>
                </c:pt>
                <c:pt idx="362">
                  <c:v>34436</c:v>
                </c:pt>
                <c:pt idx="363">
                  <c:v>37112</c:v>
                </c:pt>
                <c:pt idx="364">
                  <c:v>41735</c:v>
                </c:pt>
                <c:pt idx="365">
                  <c:v>46895</c:v>
                </c:pt>
                <c:pt idx="366">
                  <c:v>50378</c:v>
                </c:pt>
                <c:pt idx="367">
                  <c:v>54396</c:v>
                </c:pt>
                <c:pt idx="368">
                  <c:v>59915</c:v>
                </c:pt>
                <c:pt idx="369">
                  <c:v>66170</c:v>
                </c:pt>
                <c:pt idx="370">
                  <c:v>79053</c:v>
                </c:pt>
                <c:pt idx="371">
                  <c:v>87246</c:v>
                </c:pt>
                <c:pt idx="372">
                  <c:v>98364</c:v>
                </c:pt>
                <c:pt idx="373">
                  <c:v>110516</c:v>
                </c:pt>
                <c:pt idx="374">
                  <c:v>117337</c:v>
                </c:pt>
                <c:pt idx="375">
                  <c:v>127927</c:v>
                </c:pt>
                <c:pt idx="376">
                  <c:v>139482</c:v>
                </c:pt>
                <c:pt idx="377">
                  <c:v>149003</c:v>
                </c:pt>
                <c:pt idx="378">
                  <c:v>158121</c:v>
                </c:pt>
                <c:pt idx="379">
                  <c:v>164853</c:v>
                </c:pt>
                <c:pt idx="380">
                  <c:v>172173</c:v>
                </c:pt>
                <c:pt idx="381">
                  <c:v>175192</c:v>
                </c:pt>
                <c:pt idx="382">
                  <c:v>182579</c:v>
                </c:pt>
                <c:pt idx="383">
                  <c:v>189246</c:v>
                </c:pt>
                <c:pt idx="384">
                  <c:v>195444</c:v>
                </c:pt>
                <c:pt idx="385">
                  <c:v>200852</c:v>
                </c:pt>
                <c:pt idx="386">
                  <c:v>206242</c:v>
                </c:pt>
                <c:pt idx="387">
                  <c:v>210588</c:v>
                </c:pt>
                <c:pt idx="388">
                  <c:v>213158</c:v>
                </c:pt>
                <c:pt idx="389">
                  <c:v>218671</c:v>
                </c:pt>
                <c:pt idx="390">
                  <c:v>224489</c:v>
                </c:pt>
                <c:pt idx="391">
                  <c:v>227979</c:v>
                </c:pt>
                <c:pt idx="392">
                  <c:v>230115</c:v>
                </c:pt>
                <c:pt idx="393">
                  <c:v>235787</c:v>
                </c:pt>
                <c:pt idx="394">
                  <c:v>240834</c:v>
                </c:pt>
                <c:pt idx="395">
                  <c:v>243323</c:v>
                </c:pt>
                <c:pt idx="396">
                  <c:v>249037</c:v>
                </c:pt>
                <c:pt idx="397">
                  <c:v>253045</c:v>
                </c:pt>
                <c:pt idx="398">
                  <c:v>256569</c:v>
                </c:pt>
                <c:pt idx="399">
                  <c:v>261217</c:v>
                </c:pt>
                <c:pt idx="400">
                  <c:v>263604</c:v>
                </c:pt>
                <c:pt idx="401">
                  <c:v>269416</c:v>
                </c:pt>
                <c:pt idx="402">
                  <c:v>272454</c:v>
                </c:pt>
                <c:pt idx="403">
                  <c:v>276302</c:v>
                </c:pt>
                <c:pt idx="404">
                  <c:v>274234</c:v>
                </c:pt>
                <c:pt idx="405">
                  <c:v>273402</c:v>
                </c:pt>
                <c:pt idx="406">
                  <c:v>276245</c:v>
                </c:pt>
                <c:pt idx="407">
                  <c:v>277375</c:v>
                </c:pt>
                <c:pt idx="408">
                  <c:v>258597</c:v>
                </c:pt>
                <c:pt idx="409">
                  <c:v>259470</c:v>
                </c:pt>
                <c:pt idx="410">
                  <c:v>261047</c:v>
                </c:pt>
                <c:pt idx="411">
                  <c:v>252049</c:v>
                </c:pt>
                <c:pt idx="412">
                  <c:v>249932</c:v>
                </c:pt>
                <c:pt idx="413">
                  <c:v>248799</c:v>
                </c:pt>
                <c:pt idx="414">
                  <c:v>247171</c:v>
                </c:pt>
                <c:pt idx="415">
                  <c:v>246243</c:v>
                </c:pt>
                <c:pt idx="416">
                  <c:v>245410</c:v>
                </c:pt>
                <c:pt idx="417">
                  <c:v>246683</c:v>
                </c:pt>
                <c:pt idx="418">
                  <c:v>230663</c:v>
                </c:pt>
                <c:pt idx="419">
                  <c:v>229575</c:v>
                </c:pt>
                <c:pt idx="420">
                  <c:v>229978</c:v>
                </c:pt>
                <c:pt idx="421">
                  <c:v>228716</c:v>
                </c:pt>
                <c:pt idx="422">
                  <c:v>229624</c:v>
                </c:pt>
                <c:pt idx="423">
                  <c:v>227130</c:v>
                </c:pt>
                <c:pt idx="424">
                  <c:v>228568</c:v>
                </c:pt>
                <c:pt idx="425">
                  <c:v>231211</c:v>
                </c:pt>
                <c:pt idx="426">
                  <c:v>221374</c:v>
                </c:pt>
                <c:pt idx="427">
                  <c:v>219873</c:v>
                </c:pt>
                <c:pt idx="428">
                  <c:v>220467</c:v>
                </c:pt>
                <c:pt idx="429">
                  <c:v>220822</c:v>
                </c:pt>
                <c:pt idx="430">
                  <c:v>222349</c:v>
                </c:pt>
                <c:pt idx="431">
                  <c:v>225513</c:v>
                </c:pt>
                <c:pt idx="432">
                  <c:v>219102</c:v>
                </c:pt>
                <c:pt idx="433">
                  <c:v>221488</c:v>
                </c:pt>
                <c:pt idx="434">
                  <c:v>222739</c:v>
                </c:pt>
                <c:pt idx="435">
                  <c:v>223426</c:v>
                </c:pt>
                <c:pt idx="436">
                  <c:v>227297</c:v>
                </c:pt>
                <c:pt idx="437">
                  <c:v>229177</c:v>
                </c:pt>
                <c:pt idx="438">
                  <c:v>232454</c:v>
                </c:pt>
                <c:pt idx="439">
                  <c:v>226636</c:v>
                </c:pt>
                <c:pt idx="440">
                  <c:v>230876</c:v>
                </c:pt>
                <c:pt idx="441">
                  <c:v>232803</c:v>
                </c:pt>
                <c:pt idx="442">
                  <c:v>232256</c:v>
                </c:pt>
                <c:pt idx="443">
                  <c:v>235924</c:v>
                </c:pt>
                <c:pt idx="444">
                  <c:v>237508</c:v>
                </c:pt>
                <c:pt idx="445">
                  <c:v>236784</c:v>
                </c:pt>
                <c:pt idx="446">
                  <c:v>238420</c:v>
                </c:pt>
                <c:pt idx="447">
                  <c:v>233912</c:v>
                </c:pt>
                <c:pt idx="448">
                  <c:v>232425</c:v>
                </c:pt>
                <c:pt idx="449">
                  <c:v>227705</c:v>
                </c:pt>
                <c:pt idx="450">
                  <c:v>228164</c:v>
                </c:pt>
                <c:pt idx="451">
                  <c:v>224998</c:v>
                </c:pt>
                <c:pt idx="452">
                  <c:v>224465</c:v>
                </c:pt>
                <c:pt idx="453">
                  <c:v>223925</c:v>
                </c:pt>
                <c:pt idx="454">
                  <c:v>207736</c:v>
                </c:pt>
                <c:pt idx="455">
                  <c:v>186369</c:v>
                </c:pt>
                <c:pt idx="456">
                  <c:v>185197</c:v>
                </c:pt>
                <c:pt idx="457">
                  <c:v>186020</c:v>
                </c:pt>
                <c:pt idx="458">
                  <c:v>185874</c:v>
                </c:pt>
                <c:pt idx="459">
                  <c:v>185559</c:v>
                </c:pt>
                <c:pt idx="460">
                  <c:v>182665</c:v>
                </c:pt>
                <c:pt idx="461">
                  <c:v>157812</c:v>
                </c:pt>
                <c:pt idx="462">
                  <c:v>156129</c:v>
                </c:pt>
                <c:pt idx="463">
                  <c:v>148817</c:v>
                </c:pt>
                <c:pt idx="464">
                  <c:v>149317</c:v>
                </c:pt>
                <c:pt idx="465">
                  <c:v>146903</c:v>
                </c:pt>
                <c:pt idx="466">
                  <c:v>147280</c:v>
                </c:pt>
                <c:pt idx="467">
                  <c:v>141422</c:v>
                </c:pt>
                <c:pt idx="468">
                  <c:v>139400</c:v>
                </c:pt>
                <c:pt idx="469">
                  <c:v>134228</c:v>
                </c:pt>
                <c:pt idx="470">
                  <c:v>131234</c:v>
                </c:pt>
                <c:pt idx="471">
                  <c:v>130665</c:v>
                </c:pt>
                <c:pt idx="472">
                  <c:v>131239</c:v>
                </c:pt>
                <c:pt idx="473">
                  <c:v>132799</c:v>
                </c:pt>
                <c:pt idx="474">
                  <c:v>126606</c:v>
                </c:pt>
                <c:pt idx="475">
                  <c:v>122696</c:v>
                </c:pt>
                <c:pt idx="476">
                  <c:v>119148</c:v>
                </c:pt>
                <c:pt idx="477">
                  <c:v>116398</c:v>
                </c:pt>
                <c:pt idx="478">
                  <c:v>119682</c:v>
                </c:pt>
                <c:pt idx="479">
                  <c:v>120327</c:v>
                </c:pt>
                <c:pt idx="480">
                  <c:v>121071</c:v>
                </c:pt>
                <c:pt idx="481">
                  <c:v>123367</c:v>
                </c:pt>
                <c:pt idx="482">
                  <c:v>123764</c:v>
                </c:pt>
                <c:pt idx="483">
                  <c:v>121324</c:v>
                </c:pt>
                <c:pt idx="484">
                  <c:v>114192</c:v>
                </c:pt>
                <c:pt idx="485">
                  <c:v>115496</c:v>
                </c:pt>
                <c:pt idx="486">
                  <c:v>115493</c:v>
                </c:pt>
                <c:pt idx="487">
                  <c:v>115944</c:v>
                </c:pt>
                <c:pt idx="488">
                  <c:v>115391</c:v>
                </c:pt>
                <c:pt idx="489">
                  <c:v>113400</c:v>
                </c:pt>
                <c:pt idx="490">
                  <c:v>111999</c:v>
                </c:pt>
                <c:pt idx="491">
                  <c:v>111999</c:v>
                </c:pt>
                <c:pt idx="492">
                  <c:v>112410</c:v>
                </c:pt>
                <c:pt idx="493">
                  <c:v>113040</c:v>
                </c:pt>
                <c:pt idx="494">
                  <c:v>102023</c:v>
                </c:pt>
                <c:pt idx="495">
                  <c:v>100274</c:v>
                </c:pt>
                <c:pt idx="496">
                  <c:v>97269</c:v>
                </c:pt>
                <c:pt idx="497">
                  <c:v>96171</c:v>
                </c:pt>
                <c:pt idx="498">
                  <c:v>94748</c:v>
                </c:pt>
                <c:pt idx="499">
                  <c:v>95197</c:v>
                </c:pt>
                <c:pt idx="500">
                  <c:v>94500</c:v>
                </c:pt>
                <c:pt idx="501">
                  <c:v>94675</c:v>
                </c:pt>
                <c:pt idx="502">
                  <c:v>92205</c:v>
                </c:pt>
                <c:pt idx="503">
                  <c:v>89695</c:v>
                </c:pt>
                <c:pt idx="504">
                  <c:v>87661</c:v>
                </c:pt>
                <c:pt idx="505">
                  <c:v>83795</c:v>
                </c:pt>
                <c:pt idx="506">
                  <c:v>83702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B4-4686-A9AA-349648A2F13B}"/>
            </c:ext>
          </c:extLst>
        </c:ser>
        <c:ser>
          <c:idx val="3"/>
          <c:order val="5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'Sicilia foglio di lavoro'!$A$2:$A$816</c:f>
              <c:numCache>
                <c:formatCode>d/m;@</c:formatCode>
                <c:ptCount val="509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  <c:pt idx="486">
                  <c:v>44683</c:v>
                </c:pt>
                <c:pt idx="487">
                  <c:v>44684</c:v>
                </c:pt>
                <c:pt idx="488">
                  <c:v>44685</c:v>
                </c:pt>
                <c:pt idx="489">
                  <c:v>44686</c:v>
                </c:pt>
                <c:pt idx="490">
                  <c:v>44687</c:v>
                </c:pt>
                <c:pt idx="491">
                  <c:v>44688</c:v>
                </c:pt>
                <c:pt idx="492">
                  <c:v>44689</c:v>
                </c:pt>
                <c:pt idx="493">
                  <c:v>44690</c:v>
                </c:pt>
                <c:pt idx="494">
                  <c:v>44691</c:v>
                </c:pt>
                <c:pt idx="495">
                  <c:v>44692</c:v>
                </c:pt>
                <c:pt idx="496">
                  <c:v>44693</c:v>
                </c:pt>
                <c:pt idx="497">
                  <c:v>44694</c:v>
                </c:pt>
                <c:pt idx="498">
                  <c:v>44695</c:v>
                </c:pt>
                <c:pt idx="499">
                  <c:v>44696</c:v>
                </c:pt>
                <c:pt idx="500">
                  <c:v>44697</c:v>
                </c:pt>
                <c:pt idx="501">
                  <c:v>44698</c:v>
                </c:pt>
                <c:pt idx="502">
                  <c:v>44699</c:v>
                </c:pt>
                <c:pt idx="503">
                  <c:v>44700</c:v>
                </c:pt>
                <c:pt idx="504">
                  <c:v>44701</c:v>
                </c:pt>
                <c:pt idx="505">
                  <c:v>44702</c:v>
                </c:pt>
                <c:pt idx="506">
                  <c:v>44703</c:v>
                </c:pt>
              </c:numCache>
            </c:numRef>
          </c:cat>
          <c:val>
            <c:numRef>
              <c:f>'Sicilia foglio di lavoro'!$N$2:$N$816</c:f>
              <c:numCache>
                <c:formatCode>General</c:formatCode>
                <c:ptCount val="509"/>
                <c:pt idx="0">
                  <c:v>57979</c:v>
                </c:pt>
                <c:pt idx="1">
                  <c:v>58082</c:v>
                </c:pt>
                <c:pt idx="2">
                  <c:v>58462</c:v>
                </c:pt>
                <c:pt idx="3">
                  <c:v>58832</c:v>
                </c:pt>
                <c:pt idx="4">
                  <c:v>59524</c:v>
                </c:pt>
                <c:pt idx="5">
                  <c:v>60874</c:v>
                </c:pt>
                <c:pt idx="6">
                  <c:v>61307</c:v>
                </c:pt>
                <c:pt idx="7">
                  <c:v>62147</c:v>
                </c:pt>
                <c:pt idx="8">
                  <c:v>63229</c:v>
                </c:pt>
                <c:pt idx="9">
                  <c:v>63821</c:v>
                </c:pt>
                <c:pt idx="10">
                  <c:v>64058</c:v>
                </c:pt>
                <c:pt idx="11">
                  <c:v>64712</c:v>
                </c:pt>
                <c:pt idx="12">
                  <c:v>66006</c:v>
                </c:pt>
                <c:pt idx="13">
                  <c:v>67649</c:v>
                </c:pt>
                <c:pt idx="14">
                  <c:v>69375</c:v>
                </c:pt>
                <c:pt idx="15">
                  <c:v>70884</c:v>
                </c:pt>
                <c:pt idx="16">
                  <c:v>71315</c:v>
                </c:pt>
                <c:pt idx="17">
                  <c:v>72095</c:v>
                </c:pt>
                <c:pt idx="18">
                  <c:v>73057</c:v>
                </c:pt>
                <c:pt idx="19">
                  <c:v>75326</c:v>
                </c:pt>
                <c:pt idx="20">
                  <c:v>76337</c:v>
                </c:pt>
                <c:pt idx="21">
                  <c:v>77269</c:v>
                </c:pt>
                <c:pt idx="22">
                  <c:v>78056</c:v>
                </c:pt>
                <c:pt idx="23">
                  <c:v>78872</c:v>
                </c:pt>
                <c:pt idx="24">
                  <c:v>79376</c:v>
                </c:pt>
                <c:pt idx="25">
                  <c:v>80832</c:v>
                </c:pt>
                <c:pt idx="26">
                  <c:v>82239</c:v>
                </c:pt>
                <c:pt idx="27">
                  <c:v>84050</c:v>
                </c:pt>
                <c:pt idx="28">
                  <c:v>86866</c:v>
                </c:pt>
                <c:pt idx="29">
                  <c:v>89076</c:v>
                </c:pt>
                <c:pt idx="30">
                  <c:v>90336</c:v>
                </c:pt>
                <c:pt idx="31">
                  <c:v>91159</c:v>
                </c:pt>
                <c:pt idx="32">
                  <c:v>92695</c:v>
                </c:pt>
                <c:pt idx="33">
                  <c:v>94038</c:v>
                </c:pt>
                <c:pt idx="34">
                  <c:v>95271</c:v>
                </c:pt>
                <c:pt idx="35">
                  <c:v>96956</c:v>
                </c:pt>
                <c:pt idx="36">
                  <c:v>98057</c:v>
                </c:pt>
                <c:pt idx="37">
                  <c:v>98863</c:v>
                </c:pt>
                <c:pt idx="38">
                  <c:v>99396</c:v>
                </c:pt>
                <c:pt idx="39">
                  <c:v>100527</c:v>
                </c:pt>
                <c:pt idx="40">
                  <c:v>102127</c:v>
                </c:pt>
                <c:pt idx="41">
                  <c:v>103793</c:v>
                </c:pt>
                <c:pt idx="42">
                  <c:v>105611</c:v>
                </c:pt>
                <c:pt idx="43">
                  <c:v>106471</c:v>
                </c:pt>
                <c:pt idx="44">
                  <c:v>107030</c:v>
                </c:pt>
                <c:pt idx="45">
                  <c:v>107658</c:v>
                </c:pt>
                <c:pt idx="46">
                  <c:v>108330</c:v>
                </c:pt>
                <c:pt idx="47">
                  <c:v>109615</c:v>
                </c:pt>
                <c:pt idx="48">
                  <c:v>110720</c:v>
                </c:pt>
                <c:pt idx="49">
                  <c:v>112573</c:v>
                </c:pt>
                <c:pt idx="50">
                  <c:v>114692</c:v>
                </c:pt>
                <c:pt idx="51">
                  <c:v>115811</c:v>
                </c:pt>
                <c:pt idx="52">
                  <c:v>116017</c:v>
                </c:pt>
                <c:pt idx="53">
                  <c:v>117158</c:v>
                </c:pt>
                <c:pt idx="54">
                  <c:v>118646</c:v>
                </c:pt>
                <c:pt idx="55">
                  <c:v>119908</c:v>
                </c:pt>
                <c:pt idx="56">
                  <c:v>120894</c:v>
                </c:pt>
                <c:pt idx="57">
                  <c:v>122217</c:v>
                </c:pt>
                <c:pt idx="58">
                  <c:v>122438</c:v>
                </c:pt>
                <c:pt idx="59">
                  <c:v>122699</c:v>
                </c:pt>
                <c:pt idx="60">
                  <c:v>123703</c:v>
                </c:pt>
                <c:pt idx="61">
                  <c:v>124825</c:v>
                </c:pt>
                <c:pt idx="62">
                  <c:v>125955</c:v>
                </c:pt>
                <c:pt idx="63">
                  <c:v>128329</c:v>
                </c:pt>
                <c:pt idx="64">
                  <c:v>131862</c:v>
                </c:pt>
                <c:pt idx="65">
                  <c:v>135433</c:v>
                </c:pt>
                <c:pt idx="66">
                  <c:v>137250</c:v>
                </c:pt>
                <c:pt idx="67">
                  <c:v>139024</c:v>
                </c:pt>
                <c:pt idx="68">
                  <c:v>140225</c:v>
                </c:pt>
                <c:pt idx="69">
                  <c:v>141038</c:v>
                </c:pt>
                <c:pt idx="70">
                  <c:v>141430</c:v>
                </c:pt>
                <c:pt idx="71">
                  <c:v>141993</c:v>
                </c:pt>
                <c:pt idx="72">
                  <c:v>142140</c:v>
                </c:pt>
                <c:pt idx="73">
                  <c:v>142216</c:v>
                </c:pt>
                <c:pt idx="74">
                  <c:v>142781</c:v>
                </c:pt>
                <c:pt idx="75">
                  <c:v>143362</c:v>
                </c:pt>
                <c:pt idx="76">
                  <c:v>143641</c:v>
                </c:pt>
                <c:pt idx="77">
                  <c:v>144162</c:v>
                </c:pt>
                <c:pt idx="78">
                  <c:v>144985</c:v>
                </c:pt>
                <c:pt idx="79">
                  <c:v>145217</c:v>
                </c:pt>
                <c:pt idx="80">
                  <c:v>145436</c:v>
                </c:pt>
                <c:pt idx="81">
                  <c:v>146296</c:v>
                </c:pt>
                <c:pt idx="82">
                  <c:v>147141</c:v>
                </c:pt>
                <c:pt idx="83">
                  <c:v>148409</c:v>
                </c:pt>
                <c:pt idx="84">
                  <c:v>148870</c:v>
                </c:pt>
                <c:pt idx="85">
                  <c:v>149728</c:v>
                </c:pt>
                <c:pt idx="86">
                  <c:v>150068</c:v>
                </c:pt>
                <c:pt idx="87">
                  <c:v>150426</c:v>
                </c:pt>
                <c:pt idx="88">
                  <c:v>150426</c:v>
                </c:pt>
                <c:pt idx="89">
                  <c:v>150806</c:v>
                </c:pt>
                <c:pt idx="90">
                  <c:v>150888</c:v>
                </c:pt>
                <c:pt idx="91">
                  <c:v>150954</c:v>
                </c:pt>
                <c:pt idx="92">
                  <c:v>151040</c:v>
                </c:pt>
                <c:pt idx="93">
                  <c:v>151107</c:v>
                </c:pt>
                <c:pt idx="94">
                  <c:v>151143</c:v>
                </c:pt>
                <c:pt idx="95">
                  <c:v>151166</c:v>
                </c:pt>
                <c:pt idx="96">
                  <c:v>151254</c:v>
                </c:pt>
                <c:pt idx="97">
                  <c:v>151349</c:v>
                </c:pt>
                <c:pt idx="98">
                  <c:v>157371</c:v>
                </c:pt>
                <c:pt idx="99">
                  <c:v>158147</c:v>
                </c:pt>
                <c:pt idx="100">
                  <c:v>158478</c:v>
                </c:pt>
                <c:pt idx="101">
                  <c:v>158830</c:v>
                </c:pt>
                <c:pt idx="102">
                  <c:v>159242</c:v>
                </c:pt>
                <c:pt idx="103">
                  <c:v>161290</c:v>
                </c:pt>
                <c:pt idx="104">
                  <c:v>162092</c:v>
                </c:pt>
                <c:pt idx="105">
                  <c:v>163340</c:v>
                </c:pt>
                <c:pt idx="106">
                  <c:v>164015</c:v>
                </c:pt>
                <c:pt idx="107">
                  <c:v>164599</c:v>
                </c:pt>
                <c:pt idx="108">
                  <c:v>165148</c:v>
                </c:pt>
                <c:pt idx="109">
                  <c:v>167683</c:v>
                </c:pt>
                <c:pt idx="110">
                  <c:v>168672</c:v>
                </c:pt>
                <c:pt idx="111">
                  <c:v>169621</c:v>
                </c:pt>
                <c:pt idx="112">
                  <c:v>170871</c:v>
                </c:pt>
                <c:pt idx="113">
                  <c:v>172018</c:v>
                </c:pt>
                <c:pt idx="114">
                  <c:v>172774</c:v>
                </c:pt>
                <c:pt idx="115">
                  <c:v>173249</c:v>
                </c:pt>
                <c:pt idx="116">
                  <c:v>174162</c:v>
                </c:pt>
                <c:pt idx="117">
                  <c:v>175825</c:v>
                </c:pt>
                <c:pt idx="118">
                  <c:v>176991</c:v>
                </c:pt>
                <c:pt idx="119">
                  <c:v>178181</c:v>
                </c:pt>
                <c:pt idx="120">
                  <c:v>179294</c:v>
                </c:pt>
                <c:pt idx="121">
                  <c:v>180055</c:v>
                </c:pt>
                <c:pt idx="122">
                  <c:v>180595</c:v>
                </c:pt>
                <c:pt idx="123">
                  <c:v>181604</c:v>
                </c:pt>
                <c:pt idx="124">
                  <c:v>182656</c:v>
                </c:pt>
                <c:pt idx="125">
                  <c:v>184485</c:v>
                </c:pt>
                <c:pt idx="126">
                  <c:v>185625</c:v>
                </c:pt>
                <c:pt idx="127">
                  <c:v>187157</c:v>
                </c:pt>
                <c:pt idx="128">
                  <c:v>188122</c:v>
                </c:pt>
                <c:pt idx="129">
                  <c:v>188620</c:v>
                </c:pt>
                <c:pt idx="130">
                  <c:v>189556</c:v>
                </c:pt>
                <c:pt idx="131">
                  <c:v>192268</c:v>
                </c:pt>
                <c:pt idx="132">
                  <c:v>193722</c:v>
                </c:pt>
                <c:pt idx="133">
                  <c:v>195434</c:v>
                </c:pt>
                <c:pt idx="134">
                  <c:v>196477</c:v>
                </c:pt>
                <c:pt idx="135">
                  <c:v>197233</c:v>
                </c:pt>
                <c:pt idx="136">
                  <c:v>197991</c:v>
                </c:pt>
                <c:pt idx="137">
                  <c:v>198783</c:v>
                </c:pt>
                <c:pt idx="138">
                  <c:v>200401</c:v>
                </c:pt>
                <c:pt idx="139">
                  <c:v>201089</c:v>
                </c:pt>
                <c:pt idx="140">
                  <c:v>202569</c:v>
                </c:pt>
                <c:pt idx="141">
                  <c:v>203650</c:v>
                </c:pt>
                <c:pt idx="142">
                  <c:v>204225</c:v>
                </c:pt>
                <c:pt idx="143">
                  <c:v>204507</c:v>
                </c:pt>
                <c:pt idx="144">
                  <c:v>205280</c:v>
                </c:pt>
                <c:pt idx="145">
                  <c:v>206524</c:v>
                </c:pt>
                <c:pt idx="146">
                  <c:v>207262</c:v>
                </c:pt>
                <c:pt idx="147">
                  <c:v>208396</c:v>
                </c:pt>
                <c:pt idx="148">
                  <c:v>209401</c:v>
                </c:pt>
                <c:pt idx="149">
                  <c:v>209849</c:v>
                </c:pt>
                <c:pt idx="150">
                  <c:v>210050</c:v>
                </c:pt>
                <c:pt idx="151">
                  <c:v>210808</c:v>
                </c:pt>
                <c:pt idx="152">
                  <c:v>211871</c:v>
                </c:pt>
                <c:pt idx="153">
                  <c:v>212057</c:v>
                </c:pt>
                <c:pt idx="154">
                  <c:v>212834</c:v>
                </c:pt>
                <c:pt idx="155">
                  <c:v>213483</c:v>
                </c:pt>
                <c:pt idx="156">
                  <c:v>213680</c:v>
                </c:pt>
                <c:pt idx="157">
                  <c:v>213921</c:v>
                </c:pt>
                <c:pt idx="158">
                  <c:v>214423</c:v>
                </c:pt>
                <c:pt idx="159">
                  <c:v>215125</c:v>
                </c:pt>
                <c:pt idx="160">
                  <c:v>215367</c:v>
                </c:pt>
                <c:pt idx="161">
                  <c:v>216133</c:v>
                </c:pt>
                <c:pt idx="162">
                  <c:v>216559</c:v>
                </c:pt>
                <c:pt idx="163">
                  <c:v>216713</c:v>
                </c:pt>
                <c:pt idx="164">
                  <c:v>216960</c:v>
                </c:pt>
                <c:pt idx="165">
                  <c:v>217416</c:v>
                </c:pt>
                <c:pt idx="166">
                  <c:v>217940</c:v>
                </c:pt>
                <c:pt idx="167">
                  <c:v>218270</c:v>
                </c:pt>
                <c:pt idx="168">
                  <c:v>218636</c:v>
                </c:pt>
                <c:pt idx="169">
                  <c:v>218901</c:v>
                </c:pt>
                <c:pt idx="170">
                  <c:v>219091</c:v>
                </c:pt>
                <c:pt idx="171">
                  <c:v>219225</c:v>
                </c:pt>
                <c:pt idx="172">
                  <c:v>219651</c:v>
                </c:pt>
                <c:pt idx="173">
                  <c:v>220104</c:v>
                </c:pt>
                <c:pt idx="174">
                  <c:v>220372</c:v>
                </c:pt>
                <c:pt idx="175">
                  <c:v>220755</c:v>
                </c:pt>
                <c:pt idx="176">
                  <c:v>220924</c:v>
                </c:pt>
                <c:pt idx="177">
                  <c:v>221038</c:v>
                </c:pt>
                <c:pt idx="178">
                  <c:v>221138</c:v>
                </c:pt>
                <c:pt idx="179">
                  <c:v>221360</c:v>
                </c:pt>
                <c:pt idx="180">
                  <c:v>221695</c:v>
                </c:pt>
                <c:pt idx="181">
                  <c:v>221974</c:v>
                </c:pt>
                <c:pt idx="182">
                  <c:v>222244</c:v>
                </c:pt>
                <c:pt idx="183">
                  <c:v>222428</c:v>
                </c:pt>
                <c:pt idx="184">
                  <c:v>222640</c:v>
                </c:pt>
                <c:pt idx="185">
                  <c:v>222683</c:v>
                </c:pt>
                <c:pt idx="186">
                  <c:v>222923</c:v>
                </c:pt>
                <c:pt idx="187">
                  <c:v>223151</c:v>
                </c:pt>
                <c:pt idx="188">
                  <c:v>223270</c:v>
                </c:pt>
                <c:pt idx="189">
                  <c:v>223418</c:v>
                </c:pt>
                <c:pt idx="190">
                  <c:v>223570</c:v>
                </c:pt>
                <c:pt idx="191">
                  <c:v>223648</c:v>
                </c:pt>
                <c:pt idx="192">
                  <c:v>223713</c:v>
                </c:pt>
                <c:pt idx="193">
                  <c:v>223823</c:v>
                </c:pt>
                <c:pt idx="194">
                  <c:v>223958</c:v>
                </c:pt>
                <c:pt idx="195">
                  <c:v>224129</c:v>
                </c:pt>
                <c:pt idx="196">
                  <c:v>224246</c:v>
                </c:pt>
                <c:pt idx="197">
                  <c:v>224299</c:v>
                </c:pt>
                <c:pt idx="198">
                  <c:v>224367</c:v>
                </c:pt>
                <c:pt idx="199">
                  <c:v>224408</c:v>
                </c:pt>
                <c:pt idx="200">
                  <c:v>224538</c:v>
                </c:pt>
                <c:pt idx="201">
                  <c:v>224688</c:v>
                </c:pt>
                <c:pt idx="202">
                  <c:v>224794</c:v>
                </c:pt>
                <c:pt idx="203">
                  <c:v>224976</c:v>
                </c:pt>
                <c:pt idx="204">
                  <c:v>225032</c:v>
                </c:pt>
                <c:pt idx="205">
                  <c:v>225151</c:v>
                </c:pt>
                <c:pt idx="206">
                  <c:v>225162</c:v>
                </c:pt>
                <c:pt idx="207">
                  <c:v>225451</c:v>
                </c:pt>
                <c:pt idx="208">
                  <c:v>225637</c:v>
                </c:pt>
                <c:pt idx="209">
                  <c:v>225821</c:v>
                </c:pt>
                <c:pt idx="210">
                  <c:v>226021</c:v>
                </c:pt>
                <c:pt idx="211">
                  <c:v>226243</c:v>
                </c:pt>
                <c:pt idx="212">
                  <c:v>226275</c:v>
                </c:pt>
                <c:pt idx="213">
                  <c:v>226404</c:v>
                </c:pt>
                <c:pt idx="214">
                  <c:v>226799</c:v>
                </c:pt>
                <c:pt idx="215">
                  <c:v>227263</c:v>
                </c:pt>
                <c:pt idx="216">
                  <c:v>227637</c:v>
                </c:pt>
                <c:pt idx="217">
                  <c:v>227985</c:v>
                </c:pt>
                <c:pt idx="218">
                  <c:v>228322</c:v>
                </c:pt>
                <c:pt idx="219">
                  <c:v>228475</c:v>
                </c:pt>
                <c:pt idx="220">
                  <c:v>228534</c:v>
                </c:pt>
                <c:pt idx="221">
                  <c:v>229112</c:v>
                </c:pt>
                <c:pt idx="222">
                  <c:v>229584</c:v>
                </c:pt>
                <c:pt idx="223">
                  <c:v>230056</c:v>
                </c:pt>
                <c:pt idx="224">
                  <c:v>230448</c:v>
                </c:pt>
                <c:pt idx="225">
                  <c:v>230901</c:v>
                </c:pt>
                <c:pt idx="226">
                  <c:v>231294</c:v>
                </c:pt>
                <c:pt idx="227">
                  <c:v>231471</c:v>
                </c:pt>
                <c:pt idx="228">
                  <c:v>231484</c:v>
                </c:pt>
                <c:pt idx="229">
                  <c:v>232688</c:v>
                </c:pt>
                <c:pt idx="230">
                  <c:v>233064</c:v>
                </c:pt>
                <c:pt idx="231">
                  <c:v>233997</c:v>
                </c:pt>
                <c:pt idx="232">
                  <c:v>234360</c:v>
                </c:pt>
                <c:pt idx="233">
                  <c:v>234873</c:v>
                </c:pt>
                <c:pt idx="234">
                  <c:v>235288</c:v>
                </c:pt>
                <c:pt idx="235">
                  <c:v>235967</c:v>
                </c:pt>
                <c:pt idx="236">
                  <c:v>236808</c:v>
                </c:pt>
                <c:pt idx="237">
                  <c:v>237286</c:v>
                </c:pt>
                <c:pt idx="238">
                  <c:v>238541</c:v>
                </c:pt>
                <c:pt idx="239">
                  <c:v>239257</c:v>
                </c:pt>
                <c:pt idx="240">
                  <c:v>240121</c:v>
                </c:pt>
                <c:pt idx="241">
                  <c:v>240647</c:v>
                </c:pt>
                <c:pt idx="242">
                  <c:v>241765</c:v>
                </c:pt>
                <c:pt idx="243">
                  <c:v>243036</c:v>
                </c:pt>
                <c:pt idx="244">
                  <c:v>244370</c:v>
                </c:pt>
                <c:pt idx="245">
                  <c:v>245692</c:v>
                </c:pt>
                <c:pt idx="246">
                  <c:v>246715</c:v>
                </c:pt>
                <c:pt idx="247">
                  <c:v>247552</c:v>
                </c:pt>
                <c:pt idx="248">
                  <c:v>247996</c:v>
                </c:pt>
                <c:pt idx="249">
                  <c:v>249246</c:v>
                </c:pt>
                <c:pt idx="250">
                  <c:v>250625</c:v>
                </c:pt>
                <c:pt idx="251">
                  <c:v>252369</c:v>
                </c:pt>
                <c:pt idx="252">
                  <c:v>254160</c:v>
                </c:pt>
                <c:pt idx="253">
                  <c:v>255003</c:v>
                </c:pt>
                <c:pt idx="254">
                  <c:v>255944</c:v>
                </c:pt>
                <c:pt idx="255">
                  <c:v>256730</c:v>
                </c:pt>
                <c:pt idx="256">
                  <c:v>257900</c:v>
                </c:pt>
                <c:pt idx="257">
                  <c:v>260231</c:v>
                </c:pt>
                <c:pt idx="258">
                  <c:v>261985</c:v>
                </c:pt>
                <c:pt idx="259">
                  <c:v>263514</c:v>
                </c:pt>
                <c:pt idx="260">
                  <c:v>265178</c:v>
                </c:pt>
                <c:pt idx="261">
                  <c:v>265416</c:v>
                </c:pt>
                <c:pt idx="262">
                  <c:v>265917</c:v>
                </c:pt>
                <c:pt idx="263">
                  <c:v>266989</c:v>
                </c:pt>
                <c:pt idx="264">
                  <c:v>268591</c:v>
                </c:pt>
                <c:pt idx="265">
                  <c:v>270040</c:v>
                </c:pt>
                <c:pt idx="266">
                  <c:v>271339</c:v>
                </c:pt>
                <c:pt idx="267">
                  <c:v>272051</c:v>
                </c:pt>
                <c:pt idx="268">
                  <c:v>272734</c:v>
                </c:pt>
                <c:pt idx="269">
                  <c:v>273124</c:v>
                </c:pt>
                <c:pt idx="270">
                  <c:v>273900</c:v>
                </c:pt>
                <c:pt idx="271">
                  <c:v>275501</c:v>
                </c:pt>
                <c:pt idx="272">
                  <c:v>277148</c:v>
                </c:pt>
                <c:pt idx="273">
                  <c:v>277677</c:v>
                </c:pt>
                <c:pt idx="274">
                  <c:v>278518</c:v>
                </c:pt>
                <c:pt idx="275">
                  <c:v>278937</c:v>
                </c:pt>
                <c:pt idx="276">
                  <c:v>279336</c:v>
                </c:pt>
                <c:pt idx="277">
                  <c:v>279896</c:v>
                </c:pt>
                <c:pt idx="278">
                  <c:v>281171</c:v>
                </c:pt>
                <c:pt idx="279">
                  <c:v>281999</c:v>
                </c:pt>
                <c:pt idx="280">
                  <c:v>283047</c:v>
                </c:pt>
                <c:pt idx="281">
                  <c:v>283554</c:v>
                </c:pt>
                <c:pt idx="282">
                  <c:v>284018</c:v>
                </c:pt>
                <c:pt idx="283">
                  <c:v>284339</c:v>
                </c:pt>
                <c:pt idx="284">
                  <c:v>285217</c:v>
                </c:pt>
                <c:pt idx="285">
                  <c:v>286262</c:v>
                </c:pt>
                <c:pt idx="286">
                  <c:v>287045</c:v>
                </c:pt>
                <c:pt idx="287">
                  <c:v>288016</c:v>
                </c:pt>
                <c:pt idx="288">
                  <c:v>288523</c:v>
                </c:pt>
                <c:pt idx="289">
                  <c:v>288781</c:v>
                </c:pt>
                <c:pt idx="290">
                  <c:v>289188</c:v>
                </c:pt>
                <c:pt idx="291">
                  <c:v>290136</c:v>
                </c:pt>
                <c:pt idx="292">
                  <c:v>290540</c:v>
                </c:pt>
                <c:pt idx="293">
                  <c:v>290943</c:v>
                </c:pt>
                <c:pt idx="294">
                  <c:v>291324</c:v>
                </c:pt>
                <c:pt idx="295">
                  <c:v>291763</c:v>
                </c:pt>
                <c:pt idx="296">
                  <c:v>292004</c:v>
                </c:pt>
                <c:pt idx="297">
                  <c:v>292085</c:v>
                </c:pt>
                <c:pt idx="298">
                  <c:v>292476</c:v>
                </c:pt>
                <c:pt idx="299">
                  <c:v>292888</c:v>
                </c:pt>
                <c:pt idx="300">
                  <c:v>293122</c:v>
                </c:pt>
                <c:pt idx="301">
                  <c:v>293492</c:v>
                </c:pt>
                <c:pt idx="302">
                  <c:v>293754</c:v>
                </c:pt>
                <c:pt idx="303">
                  <c:v>294018</c:v>
                </c:pt>
                <c:pt idx="304">
                  <c:v>294124</c:v>
                </c:pt>
                <c:pt idx="305">
                  <c:v>294276</c:v>
                </c:pt>
                <c:pt idx="306">
                  <c:v>294877</c:v>
                </c:pt>
                <c:pt idx="307">
                  <c:v>295179</c:v>
                </c:pt>
                <c:pt idx="308">
                  <c:v>295464</c:v>
                </c:pt>
                <c:pt idx="309">
                  <c:v>295828</c:v>
                </c:pt>
                <c:pt idx="310">
                  <c:v>295980</c:v>
                </c:pt>
                <c:pt idx="311">
                  <c:v>296101</c:v>
                </c:pt>
                <c:pt idx="312">
                  <c:v>296395</c:v>
                </c:pt>
                <c:pt idx="313">
                  <c:v>296911</c:v>
                </c:pt>
                <c:pt idx="314">
                  <c:v>297330</c:v>
                </c:pt>
                <c:pt idx="315">
                  <c:v>297743</c:v>
                </c:pt>
                <c:pt idx="316">
                  <c:v>298046</c:v>
                </c:pt>
                <c:pt idx="317">
                  <c:v>298474</c:v>
                </c:pt>
                <c:pt idx="318">
                  <c:v>298558</c:v>
                </c:pt>
                <c:pt idx="319">
                  <c:v>298990</c:v>
                </c:pt>
                <c:pt idx="320">
                  <c:v>299397</c:v>
                </c:pt>
                <c:pt idx="321">
                  <c:v>299782</c:v>
                </c:pt>
                <c:pt idx="322">
                  <c:v>300132</c:v>
                </c:pt>
                <c:pt idx="323">
                  <c:v>300715</c:v>
                </c:pt>
                <c:pt idx="324">
                  <c:v>300983</c:v>
                </c:pt>
                <c:pt idx="325">
                  <c:v>301101</c:v>
                </c:pt>
                <c:pt idx="326">
                  <c:v>301465</c:v>
                </c:pt>
                <c:pt idx="327">
                  <c:v>301966</c:v>
                </c:pt>
                <c:pt idx="328">
                  <c:v>302410</c:v>
                </c:pt>
                <c:pt idx="329">
                  <c:v>303278</c:v>
                </c:pt>
                <c:pt idx="330">
                  <c:v>303778</c:v>
                </c:pt>
                <c:pt idx="331">
                  <c:v>304080</c:v>
                </c:pt>
                <c:pt idx="332">
                  <c:v>304272</c:v>
                </c:pt>
                <c:pt idx="333">
                  <c:v>304472</c:v>
                </c:pt>
                <c:pt idx="334">
                  <c:v>305100</c:v>
                </c:pt>
                <c:pt idx="335">
                  <c:v>305848</c:v>
                </c:pt>
                <c:pt idx="336">
                  <c:v>306417</c:v>
                </c:pt>
                <c:pt idx="337">
                  <c:v>306938</c:v>
                </c:pt>
                <c:pt idx="338">
                  <c:v>307330</c:v>
                </c:pt>
                <c:pt idx="339">
                  <c:v>307443</c:v>
                </c:pt>
                <c:pt idx="340">
                  <c:v>308001</c:v>
                </c:pt>
                <c:pt idx="341">
                  <c:v>308710</c:v>
                </c:pt>
                <c:pt idx="342">
                  <c:v>308963</c:v>
                </c:pt>
                <c:pt idx="343">
                  <c:v>309536</c:v>
                </c:pt>
                <c:pt idx="344">
                  <c:v>310218</c:v>
                </c:pt>
                <c:pt idx="345">
                  <c:v>310526</c:v>
                </c:pt>
                <c:pt idx="346">
                  <c:v>310817</c:v>
                </c:pt>
                <c:pt idx="347">
                  <c:v>311444</c:v>
                </c:pt>
                <c:pt idx="348">
                  <c:v>312223</c:v>
                </c:pt>
                <c:pt idx="349">
                  <c:v>312884</c:v>
                </c:pt>
                <c:pt idx="350">
                  <c:v>313470</c:v>
                </c:pt>
                <c:pt idx="351">
                  <c:v>314071</c:v>
                </c:pt>
                <c:pt idx="352">
                  <c:v>314410</c:v>
                </c:pt>
                <c:pt idx="353">
                  <c:v>314731</c:v>
                </c:pt>
                <c:pt idx="354">
                  <c:v>315279</c:v>
                </c:pt>
                <c:pt idx="355">
                  <c:v>316242</c:v>
                </c:pt>
                <c:pt idx="356">
                  <c:v>317074</c:v>
                </c:pt>
                <c:pt idx="357">
                  <c:v>317667</c:v>
                </c:pt>
                <c:pt idx="358">
                  <c:v>318190</c:v>
                </c:pt>
                <c:pt idx="359">
                  <c:v>318453</c:v>
                </c:pt>
                <c:pt idx="360">
                  <c:v>319185</c:v>
                </c:pt>
                <c:pt idx="361">
                  <c:v>319697</c:v>
                </c:pt>
                <c:pt idx="362">
                  <c:v>320335</c:v>
                </c:pt>
                <c:pt idx="363">
                  <c:v>321681</c:v>
                </c:pt>
                <c:pt idx="364">
                  <c:v>322520</c:v>
                </c:pt>
                <c:pt idx="365">
                  <c:v>323089</c:v>
                </c:pt>
                <c:pt idx="366">
                  <c:v>323509</c:v>
                </c:pt>
                <c:pt idx="367">
                  <c:v>323793</c:v>
                </c:pt>
                <c:pt idx="368">
                  <c:v>324626</c:v>
                </c:pt>
                <c:pt idx="369">
                  <c:v>325646</c:v>
                </c:pt>
                <c:pt idx="370">
                  <c:v>326978</c:v>
                </c:pt>
                <c:pt idx="371">
                  <c:v>327949</c:v>
                </c:pt>
                <c:pt idx="372">
                  <c:v>329183</c:v>
                </c:pt>
                <c:pt idx="373">
                  <c:v>329891</c:v>
                </c:pt>
                <c:pt idx="374">
                  <c:v>330808</c:v>
                </c:pt>
                <c:pt idx="375">
                  <c:v>333331</c:v>
                </c:pt>
                <c:pt idx="376">
                  <c:v>334744</c:v>
                </c:pt>
                <c:pt idx="377">
                  <c:v>336529</c:v>
                </c:pt>
                <c:pt idx="378">
                  <c:v>337404</c:v>
                </c:pt>
                <c:pt idx="379">
                  <c:v>339882</c:v>
                </c:pt>
                <c:pt idx="380">
                  <c:v>341018</c:v>
                </c:pt>
                <c:pt idx="381">
                  <c:v>341967</c:v>
                </c:pt>
                <c:pt idx="382">
                  <c:v>343117</c:v>
                </c:pt>
                <c:pt idx="383">
                  <c:v>344543</c:v>
                </c:pt>
                <c:pt idx="384">
                  <c:v>346291</c:v>
                </c:pt>
                <c:pt idx="385">
                  <c:v>348261</c:v>
                </c:pt>
                <c:pt idx="386">
                  <c:v>350349</c:v>
                </c:pt>
                <c:pt idx="387">
                  <c:v>351356</c:v>
                </c:pt>
                <c:pt idx="388">
                  <c:v>352347</c:v>
                </c:pt>
                <c:pt idx="389">
                  <c:v>354282</c:v>
                </c:pt>
                <c:pt idx="390">
                  <c:v>356337</c:v>
                </c:pt>
                <c:pt idx="391">
                  <c:v>360555</c:v>
                </c:pt>
                <c:pt idx="392">
                  <c:v>366029</c:v>
                </c:pt>
                <c:pt idx="393">
                  <c:v>367968</c:v>
                </c:pt>
                <c:pt idx="394">
                  <c:v>369128</c:v>
                </c:pt>
                <c:pt idx="395">
                  <c:v>370182</c:v>
                </c:pt>
                <c:pt idx="396">
                  <c:v>371840</c:v>
                </c:pt>
                <c:pt idx="397">
                  <c:v>376776</c:v>
                </c:pt>
                <c:pt idx="398">
                  <c:v>379965</c:v>
                </c:pt>
                <c:pt idx="399">
                  <c:v>382619</c:v>
                </c:pt>
                <c:pt idx="400">
                  <c:v>387620</c:v>
                </c:pt>
                <c:pt idx="401">
                  <c:v>389669</c:v>
                </c:pt>
                <c:pt idx="402">
                  <c:v>390412</c:v>
                </c:pt>
                <c:pt idx="403">
                  <c:v>394371</c:v>
                </c:pt>
                <c:pt idx="404">
                  <c:v>403893</c:v>
                </c:pt>
                <c:pt idx="405">
                  <c:v>412282</c:v>
                </c:pt>
                <c:pt idx="406">
                  <c:v>415533</c:v>
                </c:pt>
                <c:pt idx="407">
                  <c:v>420322</c:v>
                </c:pt>
                <c:pt idx="408">
                  <c:v>444567</c:v>
                </c:pt>
                <c:pt idx="409">
                  <c:v>446337</c:v>
                </c:pt>
                <c:pt idx="410">
                  <c:v>450895</c:v>
                </c:pt>
                <c:pt idx="411">
                  <c:v>466823</c:v>
                </c:pt>
                <c:pt idx="412">
                  <c:v>474455</c:v>
                </c:pt>
                <c:pt idx="413">
                  <c:v>481300</c:v>
                </c:pt>
                <c:pt idx="414">
                  <c:v>488557</c:v>
                </c:pt>
                <c:pt idx="415">
                  <c:v>494087</c:v>
                </c:pt>
                <c:pt idx="416">
                  <c:v>497477</c:v>
                </c:pt>
                <c:pt idx="417">
                  <c:v>502103</c:v>
                </c:pt>
                <c:pt idx="418">
                  <c:v>523552</c:v>
                </c:pt>
                <c:pt idx="419">
                  <c:v>530734</c:v>
                </c:pt>
                <c:pt idx="420">
                  <c:v>534868</c:v>
                </c:pt>
                <c:pt idx="421">
                  <c:v>540517</c:v>
                </c:pt>
                <c:pt idx="422">
                  <c:v>544197</c:v>
                </c:pt>
                <c:pt idx="423">
                  <c:v>548568</c:v>
                </c:pt>
                <c:pt idx="424">
                  <c:v>552375</c:v>
                </c:pt>
                <c:pt idx="425">
                  <c:v>554719</c:v>
                </c:pt>
                <c:pt idx="426">
                  <c:v>570098</c:v>
                </c:pt>
                <c:pt idx="427">
                  <c:v>574273</c:v>
                </c:pt>
                <c:pt idx="428">
                  <c:v>578687</c:v>
                </c:pt>
                <c:pt idx="429">
                  <c:v>583196</c:v>
                </c:pt>
                <c:pt idx="430">
                  <c:v>584580</c:v>
                </c:pt>
                <c:pt idx="431">
                  <c:v>589069</c:v>
                </c:pt>
                <c:pt idx="432">
                  <c:v>601678</c:v>
                </c:pt>
                <c:pt idx="433">
                  <c:v>605760</c:v>
                </c:pt>
                <c:pt idx="434">
                  <c:v>611140</c:v>
                </c:pt>
                <c:pt idx="435">
                  <c:v>616763</c:v>
                </c:pt>
                <c:pt idx="436">
                  <c:v>618881</c:v>
                </c:pt>
                <c:pt idx="437">
                  <c:v>620293</c:v>
                </c:pt>
                <c:pt idx="438">
                  <c:v>624212</c:v>
                </c:pt>
                <c:pt idx="439">
                  <c:v>637600</c:v>
                </c:pt>
                <c:pt idx="440">
                  <c:v>642060</c:v>
                </c:pt>
                <c:pt idx="441">
                  <c:v>648428</c:v>
                </c:pt>
                <c:pt idx="442">
                  <c:v>656823</c:v>
                </c:pt>
                <c:pt idx="443">
                  <c:v>659048</c:v>
                </c:pt>
                <c:pt idx="444">
                  <c:v>661097</c:v>
                </c:pt>
                <c:pt idx="445">
                  <c:v>669368</c:v>
                </c:pt>
                <c:pt idx="446">
                  <c:v>676317</c:v>
                </c:pt>
                <c:pt idx="447">
                  <c:v>688453</c:v>
                </c:pt>
                <c:pt idx="448">
                  <c:v>696246</c:v>
                </c:pt>
                <c:pt idx="449">
                  <c:v>707717</c:v>
                </c:pt>
                <c:pt idx="450">
                  <c:v>712626</c:v>
                </c:pt>
                <c:pt idx="451">
                  <c:v>717514</c:v>
                </c:pt>
                <c:pt idx="452">
                  <c:v>725472</c:v>
                </c:pt>
                <c:pt idx="453">
                  <c:v>733163</c:v>
                </c:pt>
                <c:pt idx="454">
                  <c:v>754428</c:v>
                </c:pt>
                <c:pt idx="455">
                  <c:v>783229</c:v>
                </c:pt>
                <c:pt idx="456">
                  <c:v>789953</c:v>
                </c:pt>
                <c:pt idx="457">
                  <c:v>793966</c:v>
                </c:pt>
                <c:pt idx="458">
                  <c:v>796767</c:v>
                </c:pt>
                <c:pt idx="459">
                  <c:v>803569</c:v>
                </c:pt>
                <c:pt idx="460">
                  <c:v>811618</c:v>
                </c:pt>
                <c:pt idx="461">
                  <c:v>841135</c:v>
                </c:pt>
                <c:pt idx="462">
                  <c:v>848374</c:v>
                </c:pt>
                <c:pt idx="463">
                  <c:v>860128</c:v>
                </c:pt>
                <c:pt idx="464">
                  <c:v>863826</c:v>
                </c:pt>
                <c:pt idx="465">
                  <c:v>868363</c:v>
                </c:pt>
                <c:pt idx="466">
                  <c:v>874132</c:v>
                </c:pt>
                <c:pt idx="467">
                  <c:v>884309</c:v>
                </c:pt>
                <c:pt idx="468">
                  <c:v>890745</c:v>
                </c:pt>
                <c:pt idx="469">
                  <c:v>900327</c:v>
                </c:pt>
                <c:pt idx="470">
                  <c:v>908474</c:v>
                </c:pt>
                <c:pt idx="471">
                  <c:v>913092</c:v>
                </c:pt>
                <c:pt idx="472">
                  <c:v>914087</c:v>
                </c:pt>
                <c:pt idx="473">
                  <c:v>914556</c:v>
                </c:pt>
                <c:pt idx="474">
                  <c:v>928397</c:v>
                </c:pt>
                <c:pt idx="475">
                  <c:v>938350</c:v>
                </c:pt>
                <c:pt idx="476">
                  <c:v>947530</c:v>
                </c:pt>
                <c:pt idx="477">
                  <c:v>955737</c:v>
                </c:pt>
                <c:pt idx="478">
                  <c:v>957057</c:v>
                </c:pt>
                <c:pt idx="479">
                  <c:v>958591</c:v>
                </c:pt>
                <c:pt idx="480">
                  <c:v>960024</c:v>
                </c:pt>
                <c:pt idx="481">
                  <c:v>964728</c:v>
                </c:pt>
                <c:pt idx="482">
                  <c:v>969267</c:v>
                </c:pt>
                <c:pt idx="483">
                  <c:v>975716</c:v>
                </c:pt>
                <c:pt idx="484">
                  <c:v>986376</c:v>
                </c:pt>
                <c:pt idx="485">
                  <c:v>988722</c:v>
                </c:pt>
                <c:pt idx="486">
                  <c:v>990096</c:v>
                </c:pt>
                <c:pt idx="487">
                  <c:v>994614</c:v>
                </c:pt>
                <c:pt idx="488">
                  <c:v>998906</c:v>
                </c:pt>
                <c:pt idx="489">
                  <c:v>1004614</c:v>
                </c:pt>
                <c:pt idx="490">
                  <c:v>1009443</c:v>
                </c:pt>
                <c:pt idx="491">
                  <c:v>1012497</c:v>
                </c:pt>
                <c:pt idx="492">
                  <c:v>1014796</c:v>
                </c:pt>
                <c:pt idx="493">
                  <c:v>1015642</c:v>
                </c:pt>
                <c:pt idx="494">
                  <c:v>1030621</c:v>
                </c:pt>
                <c:pt idx="495">
                  <c:v>1035585</c:v>
                </c:pt>
                <c:pt idx="496">
                  <c:v>1039746</c:v>
                </c:pt>
                <c:pt idx="497">
                  <c:v>1044065</c:v>
                </c:pt>
                <c:pt idx="498">
                  <c:v>1048167</c:v>
                </c:pt>
                <c:pt idx="499">
                  <c:v>1050132</c:v>
                </c:pt>
                <c:pt idx="500">
                  <c:v>1051774</c:v>
                </c:pt>
                <c:pt idx="501">
                  <c:v>1055280</c:v>
                </c:pt>
                <c:pt idx="502">
                  <c:v>1060462</c:v>
                </c:pt>
                <c:pt idx="503">
                  <c:v>1065752</c:v>
                </c:pt>
                <c:pt idx="504">
                  <c:v>1070170</c:v>
                </c:pt>
                <c:pt idx="505">
                  <c:v>1076296</c:v>
                </c:pt>
                <c:pt idx="506">
                  <c:v>1078394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63-4E38-BBA3-32BF23EB7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26784"/>
        <c:axId val="54328320"/>
        <c:extLst>
          <c:ext xmlns:c15="http://schemas.microsoft.com/office/drawing/2012/chart" uri="{02D57815-91ED-43cb-92C2-25804820EDAC}">
            <c15:filteredAreaSeries>
              <c15:ser>
                <c:idx val="2"/>
                <c:order val="3"/>
                <c:tx>
                  <c:strRef>
                    <c:extLst>
                      <c:ext uri="{02D57815-91ED-43cb-92C2-25804820EDAC}">
                        <c15:formulaRef>
                          <c15:sqref>'Sicilia foglio di lavoro'!$L$1</c15:sqref>
                        </c15:formulaRef>
                      </c:ext>
                    </c:extLst>
                    <c:strCache>
                      <c:ptCount val="1"/>
                      <c:pt idx="0">
                        <c:v>Isolamento domiciliare</c:v>
                      </c:pt>
                    </c:strCache>
                  </c:strRef>
                </c:tx>
                <c:spPr>
                  <a:solidFill>
                    <a:schemeClr val="accent3">
                      <a:lumMod val="75000"/>
                    </a:schemeClr>
                  </a:solidFill>
                </c:spPr>
                <c:cat>
                  <c:numRef>
                    <c:extLst>
                      <c:ext uri="{02D57815-91ED-43cb-92C2-25804820EDAC}">
                        <c15:formulaRef>
                          <c15:sqref>'Sicilia foglio di lavoro'!$A$2:$A$816</c15:sqref>
                        </c15:formulaRef>
                      </c:ext>
                    </c:extLst>
                    <c:numCache>
                      <c:formatCode>d/m;@</c:formatCode>
                      <c:ptCount val="509"/>
                      <c:pt idx="0">
                        <c:v>44197</c:v>
                      </c:pt>
                      <c:pt idx="1">
                        <c:v>44198</c:v>
                      </c:pt>
                      <c:pt idx="2">
                        <c:v>44199</c:v>
                      </c:pt>
                      <c:pt idx="3">
                        <c:v>44200</c:v>
                      </c:pt>
                      <c:pt idx="4">
                        <c:v>44201</c:v>
                      </c:pt>
                      <c:pt idx="5">
                        <c:v>44202</c:v>
                      </c:pt>
                      <c:pt idx="6">
                        <c:v>44203</c:v>
                      </c:pt>
                      <c:pt idx="7">
                        <c:v>44204</c:v>
                      </c:pt>
                      <c:pt idx="8">
                        <c:v>44205</c:v>
                      </c:pt>
                      <c:pt idx="9">
                        <c:v>44206</c:v>
                      </c:pt>
                      <c:pt idx="10">
                        <c:v>44207</c:v>
                      </c:pt>
                      <c:pt idx="11">
                        <c:v>44208</c:v>
                      </c:pt>
                      <c:pt idx="12">
                        <c:v>44209</c:v>
                      </c:pt>
                      <c:pt idx="13">
                        <c:v>44210</c:v>
                      </c:pt>
                      <c:pt idx="14">
                        <c:v>44211</c:v>
                      </c:pt>
                      <c:pt idx="15">
                        <c:v>44212</c:v>
                      </c:pt>
                      <c:pt idx="16">
                        <c:v>44213</c:v>
                      </c:pt>
                      <c:pt idx="17">
                        <c:v>44214</c:v>
                      </c:pt>
                      <c:pt idx="18">
                        <c:v>44215</c:v>
                      </c:pt>
                      <c:pt idx="19">
                        <c:v>44216</c:v>
                      </c:pt>
                      <c:pt idx="20">
                        <c:v>44217</c:v>
                      </c:pt>
                      <c:pt idx="21">
                        <c:v>44218</c:v>
                      </c:pt>
                      <c:pt idx="22">
                        <c:v>44219</c:v>
                      </c:pt>
                      <c:pt idx="23">
                        <c:v>44220</c:v>
                      </c:pt>
                      <c:pt idx="24">
                        <c:v>44221</c:v>
                      </c:pt>
                      <c:pt idx="25">
                        <c:v>44222</c:v>
                      </c:pt>
                      <c:pt idx="26">
                        <c:v>44223</c:v>
                      </c:pt>
                      <c:pt idx="27">
                        <c:v>44224</c:v>
                      </c:pt>
                      <c:pt idx="28">
                        <c:v>44225</c:v>
                      </c:pt>
                      <c:pt idx="29">
                        <c:v>44226</c:v>
                      </c:pt>
                      <c:pt idx="30">
                        <c:v>44227</c:v>
                      </c:pt>
                      <c:pt idx="31">
                        <c:v>44228</c:v>
                      </c:pt>
                      <c:pt idx="32">
                        <c:v>44229</c:v>
                      </c:pt>
                      <c:pt idx="33">
                        <c:v>44230</c:v>
                      </c:pt>
                      <c:pt idx="34">
                        <c:v>44231</c:v>
                      </c:pt>
                      <c:pt idx="35">
                        <c:v>44232</c:v>
                      </c:pt>
                      <c:pt idx="36">
                        <c:v>44233</c:v>
                      </c:pt>
                      <c:pt idx="37">
                        <c:v>44234</c:v>
                      </c:pt>
                      <c:pt idx="38">
                        <c:v>44235</c:v>
                      </c:pt>
                      <c:pt idx="39">
                        <c:v>44236</c:v>
                      </c:pt>
                      <c:pt idx="40">
                        <c:v>44237</c:v>
                      </c:pt>
                      <c:pt idx="41">
                        <c:v>44238</c:v>
                      </c:pt>
                      <c:pt idx="42">
                        <c:v>44239</c:v>
                      </c:pt>
                      <c:pt idx="43">
                        <c:v>44240</c:v>
                      </c:pt>
                      <c:pt idx="44">
                        <c:v>44241</c:v>
                      </c:pt>
                      <c:pt idx="45">
                        <c:v>44242</c:v>
                      </c:pt>
                      <c:pt idx="46">
                        <c:v>44243</c:v>
                      </c:pt>
                      <c:pt idx="47">
                        <c:v>44244</c:v>
                      </c:pt>
                      <c:pt idx="48">
                        <c:v>44245</c:v>
                      </c:pt>
                      <c:pt idx="49">
                        <c:v>44246</c:v>
                      </c:pt>
                      <c:pt idx="50">
                        <c:v>44247</c:v>
                      </c:pt>
                      <c:pt idx="51">
                        <c:v>44248</c:v>
                      </c:pt>
                      <c:pt idx="52">
                        <c:v>44249</c:v>
                      </c:pt>
                      <c:pt idx="53">
                        <c:v>44250</c:v>
                      </c:pt>
                      <c:pt idx="54">
                        <c:v>44251</c:v>
                      </c:pt>
                      <c:pt idx="55">
                        <c:v>44252</c:v>
                      </c:pt>
                      <c:pt idx="56">
                        <c:v>44253</c:v>
                      </c:pt>
                      <c:pt idx="57">
                        <c:v>44254</c:v>
                      </c:pt>
                      <c:pt idx="58">
                        <c:v>44255</c:v>
                      </c:pt>
                      <c:pt idx="59">
                        <c:v>44256</c:v>
                      </c:pt>
                      <c:pt idx="60">
                        <c:v>44257</c:v>
                      </c:pt>
                      <c:pt idx="61">
                        <c:v>44258</c:v>
                      </c:pt>
                      <c:pt idx="62">
                        <c:v>44259</c:v>
                      </c:pt>
                      <c:pt idx="63">
                        <c:v>44260</c:v>
                      </c:pt>
                      <c:pt idx="64">
                        <c:v>44261</c:v>
                      </c:pt>
                      <c:pt idx="65">
                        <c:v>44262</c:v>
                      </c:pt>
                      <c:pt idx="66">
                        <c:v>44263</c:v>
                      </c:pt>
                      <c:pt idx="67">
                        <c:v>44264</c:v>
                      </c:pt>
                      <c:pt idx="68">
                        <c:v>44265</c:v>
                      </c:pt>
                      <c:pt idx="69">
                        <c:v>44266</c:v>
                      </c:pt>
                      <c:pt idx="70">
                        <c:v>44267</c:v>
                      </c:pt>
                      <c:pt idx="71">
                        <c:v>44268</c:v>
                      </c:pt>
                      <c:pt idx="72">
                        <c:v>44269</c:v>
                      </c:pt>
                      <c:pt idx="73">
                        <c:v>44270</c:v>
                      </c:pt>
                      <c:pt idx="74">
                        <c:v>44271</c:v>
                      </c:pt>
                      <c:pt idx="75">
                        <c:v>44272</c:v>
                      </c:pt>
                      <c:pt idx="76">
                        <c:v>44273</c:v>
                      </c:pt>
                      <c:pt idx="77">
                        <c:v>44274</c:v>
                      </c:pt>
                      <c:pt idx="78">
                        <c:v>44275</c:v>
                      </c:pt>
                      <c:pt idx="79">
                        <c:v>44276</c:v>
                      </c:pt>
                      <c:pt idx="80">
                        <c:v>44277</c:v>
                      </c:pt>
                      <c:pt idx="81">
                        <c:v>44278</c:v>
                      </c:pt>
                      <c:pt idx="82">
                        <c:v>44279</c:v>
                      </c:pt>
                      <c:pt idx="83">
                        <c:v>44280</c:v>
                      </c:pt>
                      <c:pt idx="84">
                        <c:v>44281</c:v>
                      </c:pt>
                      <c:pt idx="85">
                        <c:v>44282</c:v>
                      </c:pt>
                      <c:pt idx="86">
                        <c:v>44283</c:v>
                      </c:pt>
                      <c:pt idx="87">
                        <c:v>44284</c:v>
                      </c:pt>
                      <c:pt idx="88">
                        <c:v>44285</c:v>
                      </c:pt>
                      <c:pt idx="89">
                        <c:v>44286</c:v>
                      </c:pt>
                      <c:pt idx="90">
                        <c:v>44287</c:v>
                      </c:pt>
                      <c:pt idx="91">
                        <c:v>44288</c:v>
                      </c:pt>
                      <c:pt idx="92">
                        <c:v>44289</c:v>
                      </c:pt>
                      <c:pt idx="93">
                        <c:v>44290</c:v>
                      </c:pt>
                      <c:pt idx="94">
                        <c:v>44291</c:v>
                      </c:pt>
                      <c:pt idx="95">
                        <c:v>44292</c:v>
                      </c:pt>
                      <c:pt idx="96">
                        <c:v>44293</c:v>
                      </c:pt>
                      <c:pt idx="97">
                        <c:v>44294</c:v>
                      </c:pt>
                      <c:pt idx="98">
                        <c:v>44295</c:v>
                      </c:pt>
                      <c:pt idx="99">
                        <c:v>44296</c:v>
                      </c:pt>
                      <c:pt idx="100">
                        <c:v>44297</c:v>
                      </c:pt>
                      <c:pt idx="101">
                        <c:v>44298</c:v>
                      </c:pt>
                      <c:pt idx="102">
                        <c:v>44299</c:v>
                      </c:pt>
                      <c:pt idx="103">
                        <c:v>44300</c:v>
                      </c:pt>
                      <c:pt idx="104">
                        <c:v>44301</c:v>
                      </c:pt>
                      <c:pt idx="105">
                        <c:v>44302</c:v>
                      </c:pt>
                      <c:pt idx="106">
                        <c:v>44303</c:v>
                      </c:pt>
                      <c:pt idx="107">
                        <c:v>44304</c:v>
                      </c:pt>
                      <c:pt idx="108">
                        <c:v>44305</c:v>
                      </c:pt>
                      <c:pt idx="109">
                        <c:v>44306</c:v>
                      </c:pt>
                      <c:pt idx="110">
                        <c:v>44307</c:v>
                      </c:pt>
                      <c:pt idx="111">
                        <c:v>44308</c:v>
                      </c:pt>
                      <c:pt idx="112">
                        <c:v>44309</c:v>
                      </c:pt>
                      <c:pt idx="113">
                        <c:v>44310</c:v>
                      </c:pt>
                      <c:pt idx="114">
                        <c:v>44311</c:v>
                      </c:pt>
                      <c:pt idx="115">
                        <c:v>44312</c:v>
                      </c:pt>
                      <c:pt idx="116">
                        <c:v>44313</c:v>
                      </c:pt>
                      <c:pt idx="117">
                        <c:v>44314</c:v>
                      </c:pt>
                      <c:pt idx="118">
                        <c:v>44315</c:v>
                      </c:pt>
                      <c:pt idx="119">
                        <c:v>44316</c:v>
                      </c:pt>
                      <c:pt idx="120">
                        <c:v>44317</c:v>
                      </c:pt>
                      <c:pt idx="121">
                        <c:v>44318</c:v>
                      </c:pt>
                      <c:pt idx="122">
                        <c:v>44319</c:v>
                      </c:pt>
                      <c:pt idx="123">
                        <c:v>44320</c:v>
                      </c:pt>
                      <c:pt idx="124">
                        <c:v>44321</c:v>
                      </c:pt>
                      <c:pt idx="125">
                        <c:v>44322</c:v>
                      </c:pt>
                      <c:pt idx="126">
                        <c:v>44323</c:v>
                      </c:pt>
                      <c:pt idx="127">
                        <c:v>44324</c:v>
                      </c:pt>
                      <c:pt idx="128">
                        <c:v>44325</c:v>
                      </c:pt>
                      <c:pt idx="129">
                        <c:v>44326</c:v>
                      </c:pt>
                      <c:pt idx="130">
                        <c:v>44327</c:v>
                      </c:pt>
                      <c:pt idx="131">
                        <c:v>44328</c:v>
                      </c:pt>
                      <c:pt idx="132">
                        <c:v>44329</c:v>
                      </c:pt>
                      <c:pt idx="133">
                        <c:v>44330</c:v>
                      </c:pt>
                      <c:pt idx="134">
                        <c:v>44331</c:v>
                      </c:pt>
                      <c:pt idx="135">
                        <c:v>44332</c:v>
                      </c:pt>
                      <c:pt idx="136">
                        <c:v>44333</c:v>
                      </c:pt>
                      <c:pt idx="137">
                        <c:v>44334</c:v>
                      </c:pt>
                      <c:pt idx="138">
                        <c:v>44335</c:v>
                      </c:pt>
                      <c:pt idx="139">
                        <c:v>44336</c:v>
                      </c:pt>
                      <c:pt idx="140">
                        <c:v>44337</c:v>
                      </c:pt>
                      <c:pt idx="141">
                        <c:v>44338</c:v>
                      </c:pt>
                      <c:pt idx="142">
                        <c:v>44339</c:v>
                      </c:pt>
                      <c:pt idx="143">
                        <c:v>44340</c:v>
                      </c:pt>
                      <c:pt idx="144">
                        <c:v>44341</c:v>
                      </c:pt>
                      <c:pt idx="145">
                        <c:v>44342</c:v>
                      </c:pt>
                      <c:pt idx="146">
                        <c:v>44343</c:v>
                      </c:pt>
                      <c:pt idx="147">
                        <c:v>44344</c:v>
                      </c:pt>
                      <c:pt idx="148">
                        <c:v>44345</c:v>
                      </c:pt>
                      <c:pt idx="149">
                        <c:v>44346</c:v>
                      </c:pt>
                      <c:pt idx="150">
                        <c:v>44347</c:v>
                      </c:pt>
                      <c:pt idx="151">
                        <c:v>44348</c:v>
                      </c:pt>
                      <c:pt idx="152">
                        <c:v>44349</c:v>
                      </c:pt>
                      <c:pt idx="153">
                        <c:v>44350</c:v>
                      </c:pt>
                      <c:pt idx="154">
                        <c:v>44351</c:v>
                      </c:pt>
                      <c:pt idx="155">
                        <c:v>44352</c:v>
                      </c:pt>
                      <c:pt idx="156">
                        <c:v>44353</c:v>
                      </c:pt>
                      <c:pt idx="157">
                        <c:v>44354</c:v>
                      </c:pt>
                      <c:pt idx="158">
                        <c:v>44355</c:v>
                      </c:pt>
                      <c:pt idx="159">
                        <c:v>44356</c:v>
                      </c:pt>
                      <c:pt idx="160">
                        <c:v>44357</c:v>
                      </c:pt>
                      <c:pt idx="161">
                        <c:v>44358</c:v>
                      </c:pt>
                      <c:pt idx="162">
                        <c:v>44359</c:v>
                      </c:pt>
                      <c:pt idx="163">
                        <c:v>44360</c:v>
                      </c:pt>
                      <c:pt idx="164">
                        <c:v>44361</c:v>
                      </c:pt>
                      <c:pt idx="165">
                        <c:v>44362</c:v>
                      </c:pt>
                      <c:pt idx="166">
                        <c:v>44363</c:v>
                      </c:pt>
                      <c:pt idx="167">
                        <c:v>44364</c:v>
                      </c:pt>
                      <c:pt idx="168">
                        <c:v>44365</c:v>
                      </c:pt>
                      <c:pt idx="169">
                        <c:v>44366</c:v>
                      </c:pt>
                      <c:pt idx="170">
                        <c:v>44367</c:v>
                      </c:pt>
                      <c:pt idx="171">
                        <c:v>44368</c:v>
                      </c:pt>
                      <c:pt idx="172">
                        <c:v>44369</c:v>
                      </c:pt>
                      <c:pt idx="173">
                        <c:v>44370</c:v>
                      </c:pt>
                      <c:pt idx="174">
                        <c:v>44371</c:v>
                      </c:pt>
                      <c:pt idx="175">
                        <c:v>44372</c:v>
                      </c:pt>
                      <c:pt idx="176">
                        <c:v>44373</c:v>
                      </c:pt>
                      <c:pt idx="177">
                        <c:v>44374</c:v>
                      </c:pt>
                      <c:pt idx="178">
                        <c:v>44375</c:v>
                      </c:pt>
                      <c:pt idx="179">
                        <c:v>44376</c:v>
                      </c:pt>
                      <c:pt idx="180">
                        <c:v>44377</c:v>
                      </c:pt>
                      <c:pt idx="181">
                        <c:v>44378</c:v>
                      </c:pt>
                      <c:pt idx="182">
                        <c:v>44379</c:v>
                      </c:pt>
                      <c:pt idx="183">
                        <c:v>44380</c:v>
                      </c:pt>
                      <c:pt idx="184">
                        <c:v>44381</c:v>
                      </c:pt>
                      <c:pt idx="185">
                        <c:v>44382</c:v>
                      </c:pt>
                      <c:pt idx="186">
                        <c:v>44383</c:v>
                      </c:pt>
                      <c:pt idx="187">
                        <c:v>44384</c:v>
                      </c:pt>
                      <c:pt idx="188">
                        <c:v>44385</c:v>
                      </c:pt>
                      <c:pt idx="189">
                        <c:v>44386</c:v>
                      </c:pt>
                      <c:pt idx="190">
                        <c:v>44387</c:v>
                      </c:pt>
                      <c:pt idx="191">
                        <c:v>44388</c:v>
                      </c:pt>
                      <c:pt idx="192">
                        <c:v>44389</c:v>
                      </c:pt>
                      <c:pt idx="193">
                        <c:v>44390</c:v>
                      </c:pt>
                      <c:pt idx="194">
                        <c:v>44391</c:v>
                      </c:pt>
                      <c:pt idx="195">
                        <c:v>44392</c:v>
                      </c:pt>
                      <c:pt idx="196">
                        <c:v>44393</c:v>
                      </c:pt>
                      <c:pt idx="197">
                        <c:v>44394</c:v>
                      </c:pt>
                      <c:pt idx="198">
                        <c:v>44395</c:v>
                      </c:pt>
                      <c:pt idx="199">
                        <c:v>44396</c:v>
                      </c:pt>
                      <c:pt idx="200">
                        <c:v>44397</c:v>
                      </c:pt>
                      <c:pt idx="201">
                        <c:v>44398</c:v>
                      </c:pt>
                      <c:pt idx="202">
                        <c:v>44399</c:v>
                      </c:pt>
                      <c:pt idx="203">
                        <c:v>44400</c:v>
                      </c:pt>
                      <c:pt idx="204">
                        <c:v>44401</c:v>
                      </c:pt>
                      <c:pt idx="205">
                        <c:v>44402</c:v>
                      </c:pt>
                      <c:pt idx="206">
                        <c:v>44403</c:v>
                      </c:pt>
                      <c:pt idx="207">
                        <c:v>44404</c:v>
                      </c:pt>
                      <c:pt idx="208">
                        <c:v>44405</c:v>
                      </c:pt>
                      <c:pt idx="209">
                        <c:v>44406</c:v>
                      </c:pt>
                      <c:pt idx="210">
                        <c:v>44407</c:v>
                      </c:pt>
                      <c:pt idx="211">
                        <c:v>44408</c:v>
                      </c:pt>
                      <c:pt idx="212">
                        <c:v>44409</c:v>
                      </c:pt>
                      <c:pt idx="213">
                        <c:v>44410</c:v>
                      </c:pt>
                      <c:pt idx="214">
                        <c:v>44411</c:v>
                      </c:pt>
                      <c:pt idx="215">
                        <c:v>44412</c:v>
                      </c:pt>
                      <c:pt idx="216">
                        <c:v>44413</c:v>
                      </c:pt>
                      <c:pt idx="217">
                        <c:v>44414</c:v>
                      </c:pt>
                      <c:pt idx="218">
                        <c:v>44415</c:v>
                      </c:pt>
                      <c:pt idx="219">
                        <c:v>44416</c:v>
                      </c:pt>
                      <c:pt idx="220">
                        <c:v>44417</c:v>
                      </c:pt>
                      <c:pt idx="221">
                        <c:v>44418</c:v>
                      </c:pt>
                      <c:pt idx="222">
                        <c:v>44419</c:v>
                      </c:pt>
                      <c:pt idx="223">
                        <c:v>44420</c:v>
                      </c:pt>
                      <c:pt idx="224">
                        <c:v>44421</c:v>
                      </c:pt>
                      <c:pt idx="225">
                        <c:v>44422</c:v>
                      </c:pt>
                      <c:pt idx="226">
                        <c:v>44423</c:v>
                      </c:pt>
                      <c:pt idx="227">
                        <c:v>44424</c:v>
                      </c:pt>
                      <c:pt idx="228">
                        <c:v>44425</c:v>
                      </c:pt>
                      <c:pt idx="229">
                        <c:v>44426</c:v>
                      </c:pt>
                      <c:pt idx="230">
                        <c:v>44427</c:v>
                      </c:pt>
                      <c:pt idx="231">
                        <c:v>44428</c:v>
                      </c:pt>
                      <c:pt idx="232">
                        <c:v>44429</c:v>
                      </c:pt>
                      <c:pt idx="233">
                        <c:v>44430</c:v>
                      </c:pt>
                      <c:pt idx="234">
                        <c:v>44431</c:v>
                      </c:pt>
                      <c:pt idx="235">
                        <c:v>44432</c:v>
                      </c:pt>
                      <c:pt idx="236">
                        <c:v>44433</c:v>
                      </c:pt>
                      <c:pt idx="237">
                        <c:v>44434</c:v>
                      </c:pt>
                      <c:pt idx="238">
                        <c:v>44435</c:v>
                      </c:pt>
                      <c:pt idx="239">
                        <c:v>44436</c:v>
                      </c:pt>
                      <c:pt idx="240">
                        <c:v>44437</c:v>
                      </c:pt>
                      <c:pt idx="241">
                        <c:v>44438</c:v>
                      </c:pt>
                      <c:pt idx="242">
                        <c:v>44439</c:v>
                      </c:pt>
                      <c:pt idx="243">
                        <c:v>44440</c:v>
                      </c:pt>
                      <c:pt idx="244">
                        <c:v>44441</c:v>
                      </c:pt>
                      <c:pt idx="245">
                        <c:v>44442</c:v>
                      </c:pt>
                      <c:pt idx="246">
                        <c:v>44443</c:v>
                      </c:pt>
                      <c:pt idx="247">
                        <c:v>44444</c:v>
                      </c:pt>
                      <c:pt idx="248">
                        <c:v>44445</c:v>
                      </c:pt>
                      <c:pt idx="249">
                        <c:v>44446</c:v>
                      </c:pt>
                      <c:pt idx="250">
                        <c:v>44447</c:v>
                      </c:pt>
                      <c:pt idx="251">
                        <c:v>44448</c:v>
                      </c:pt>
                      <c:pt idx="252">
                        <c:v>44449</c:v>
                      </c:pt>
                      <c:pt idx="253">
                        <c:v>44450</c:v>
                      </c:pt>
                      <c:pt idx="254">
                        <c:v>44451</c:v>
                      </c:pt>
                      <c:pt idx="255">
                        <c:v>44452</c:v>
                      </c:pt>
                      <c:pt idx="256">
                        <c:v>44453</c:v>
                      </c:pt>
                      <c:pt idx="257">
                        <c:v>44454</c:v>
                      </c:pt>
                      <c:pt idx="258">
                        <c:v>44455</c:v>
                      </c:pt>
                      <c:pt idx="259">
                        <c:v>44456</c:v>
                      </c:pt>
                      <c:pt idx="260">
                        <c:v>44457</c:v>
                      </c:pt>
                      <c:pt idx="261">
                        <c:v>44458</c:v>
                      </c:pt>
                      <c:pt idx="262">
                        <c:v>44459</c:v>
                      </c:pt>
                      <c:pt idx="263">
                        <c:v>44460</c:v>
                      </c:pt>
                      <c:pt idx="264">
                        <c:v>44461</c:v>
                      </c:pt>
                      <c:pt idx="265">
                        <c:v>44462</c:v>
                      </c:pt>
                      <c:pt idx="266">
                        <c:v>44463</c:v>
                      </c:pt>
                      <c:pt idx="267">
                        <c:v>44464</c:v>
                      </c:pt>
                      <c:pt idx="268">
                        <c:v>44465</c:v>
                      </c:pt>
                      <c:pt idx="269">
                        <c:v>44466</c:v>
                      </c:pt>
                      <c:pt idx="270">
                        <c:v>44467</c:v>
                      </c:pt>
                      <c:pt idx="271">
                        <c:v>44468</c:v>
                      </c:pt>
                      <c:pt idx="272">
                        <c:v>44469</c:v>
                      </c:pt>
                      <c:pt idx="273">
                        <c:v>44470</c:v>
                      </c:pt>
                      <c:pt idx="274">
                        <c:v>44471</c:v>
                      </c:pt>
                      <c:pt idx="275">
                        <c:v>44472</c:v>
                      </c:pt>
                      <c:pt idx="276">
                        <c:v>44473</c:v>
                      </c:pt>
                      <c:pt idx="277">
                        <c:v>44474</c:v>
                      </c:pt>
                      <c:pt idx="278">
                        <c:v>44475</c:v>
                      </c:pt>
                      <c:pt idx="279">
                        <c:v>44476</c:v>
                      </c:pt>
                      <c:pt idx="280">
                        <c:v>44477</c:v>
                      </c:pt>
                      <c:pt idx="281">
                        <c:v>44478</c:v>
                      </c:pt>
                      <c:pt idx="282">
                        <c:v>44479</c:v>
                      </c:pt>
                      <c:pt idx="283">
                        <c:v>44480</c:v>
                      </c:pt>
                      <c:pt idx="284">
                        <c:v>44481</c:v>
                      </c:pt>
                      <c:pt idx="285">
                        <c:v>44482</c:v>
                      </c:pt>
                      <c:pt idx="286">
                        <c:v>44483</c:v>
                      </c:pt>
                      <c:pt idx="287">
                        <c:v>44484</c:v>
                      </c:pt>
                      <c:pt idx="288">
                        <c:v>44485</c:v>
                      </c:pt>
                      <c:pt idx="289">
                        <c:v>44486</c:v>
                      </c:pt>
                      <c:pt idx="290">
                        <c:v>44487</c:v>
                      </c:pt>
                      <c:pt idx="291">
                        <c:v>44488</c:v>
                      </c:pt>
                      <c:pt idx="292">
                        <c:v>44489</c:v>
                      </c:pt>
                      <c:pt idx="293">
                        <c:v>44490</c:v>
                      </c:pt>
                      <c:pt idx="294">
                        <c:v>44491</c:v>
                      </c:pt>
                      <c:pt idx="295">
                        <c:v>44492</c:v>
                      </c:pt>
                      <c:pt idx="296">
                        <c:v>44493</c:v>
                      </c:pt>
                      <c:pt idx="297">
                        <c:v>44494</c:v>
                      </c:pt>
                      <c:pt idx="298">
                        <c:v>44495</c:v>
                      </c:pt>
                      <c:pt idx="299">
                        <c:v>44496</c:v>
                      </c:pt>
                      <c:pt idx="300">
                        <c:v>44497</c:v>
                      </c:pt>
                      <c:pt idx="301">
                        <c:v>44498</c:v>
                      </c:pt>
                      <c:pt idx="302">
                        <c:v>44499</c:v>
                      </c:pt>
                      <c:pt idx="303">
                        <c:v>44500</c:v>
                      </c:pt>
                      <c:pt idx="304">
                        <c:v>44501</c:v>
                      </c:pt>
                      <c:pt idx="305">
                        <c:v>44502</c:v>
                      </c:pt>
                      <c:pt idx="306">
                        <c:v>44503</c:v>
                      </c:pt>
                      <c:pt idx="307">
                        <c:v>44504</c:v>
                      </c:pt>
                      <c:pt idx="308">
                        <c:v>44505</c:v>
                      </c:pt>
                      <c:pt idx="309">
                        <c:v>44506</c:v>
                      </c:pt>
                      <c:pt idx="310">
                        <c:v>44507</c:v>
                      </c:pt>
                      <c:pt idx="311">
                        <c:v>44508</c:v>
                      </c:pt>
                      <c:pt idx="312">
                        <c:v>44509</c:v>
                      </c:pt>
                      <c:pt idx="313">
                        <c:v>44510</c:v>
                      </c:pt>
                      <c:pt idx="314">
                        <c:v>44511</c:v>
                      </c:pt>
                      <c:pt idx="315">
                        <c:v>44512</c:v>
                      </c:pt>
                      <c:pt idx="316">
                        <c:v>44513</c:v>
                      </c:pt>
                      <c:pt idx="317">
                        <c:v>44514</c:v>
                      </c:pt>
                      <c:pt idx="318">
                        <c:v>44515</c:v>
                      </c:pt>
                      <c:pt idx="319">
                        <c:v>44516</c:v>
                      </c:pt>
                      <c:pt idx="320">
                        <c:v>44517</c:v>
                      </c:pt>
                      <c:pt idx="321">
                        <c:v>44518</c:v>
                      </c:pt>
                      <c:pt idx="322">
                        <c:v>44519</c:v>
                      </c:pt>
                      <c:pt idx="323">
                        <c:v>44520</c:v>
                      </c:pt>
                      <c:pt idx="324">
                        <c:v>44521</c:v>
                      </c:pt>
                      <c:pt idx="325">
                        <c:v>44522</c:v>
                      </c:pt>
                      <c:pt idx="326">
                        <c:v>44523</c:v>
                      </c:pt>
                      <c:pt idx="327">
                        <c:v>44524</c:v>
                      </c:pt>
                      <c:pt idx="328">
                        <c:v>44525</c:v>
                      </c:pt>
                      <c:pt idx="329">
                        <c:v>44526</c:v>
                      </c:pt>
                      <c:pt idx="330">
                        <c:v>44527</c:v>
                      </c:pt>
                      <c:pt idx="331">
                        <c:v>44528</c:v>
                      </c:pt>
                      <c:pt idx="332">
                        <c:v>44529</c:v>
                      </c:pt>
                      <c:pt idx="333">
                        <c:v>44530</c:v>
                      </c:pt>
                      <c:pt idx="334">
                        <c:v>44531</c:v>
                      </c:pt>
                      <c:pt idx="335">
                        <c:v>44532</c:v>
                      </c:pt>
                      <c:pt idx="336">
                        <c:v>44533</c:v>
                      </c:pt>
                      <c:pt idx="337">
                        <c:v>44534</c:v>
                      </c:pt>
                      <c:pt idx="338">
                        <c:v>44535</c:v>
                      </c:pt>
                      <c:pt idx="339">
                        <c:v>44536</c:v>
                      </c:pt>
                      <c:pt idx="340">
                        <c:v>44537</c:v>
                      </c:pt>
                      <c:pt idx="341">
                        <c:v>44538</c:v>
                      </c:pt>
                      <c:pt idx="342">
                        <c:v>44539</c:v>
                      </c:pt>
                      <c:pt idx="343">
                        <c:v>44540</c:v>
                      </c:pt>
                      <c:pt idx="344">
                        <c:v>44541</c:v>
                      </c:pt>
                      <c:pt idx="345">
                        <c:v>44542</c:v>
                      </c:pt>
                      <c:pt idx="346">
                        <c:v>44543</c:v>
                      </c:pt>
                      <c:pt idx="347">
                        <c:v>44544</c:v>
                      </c:pt>
                      <c:pt idx="348">
                        <c:v>44545</c:v>
                      </c:pt>
                      <c:pt idx="349">
                        <c:v>44546</c:v>
                      </c:pt>
                      <c:pt idx="350">
                        <c:v>44547</c:v>
                      </c:pt>
                      <c:pt idx="351">
                        <c:v>44548</c:v>
                      </c:pt>
                      <c:pt idx="352">
                        <c:v>44549</c:v>
                      </c:pt>
                      <c:pt idx="353">
                        <c:v>44550</c:v>
                      </c:pt>
                      <c:pt idx="354">
                        <c:v>44551</c:v>
                      </c:pt>
                      <c:pt idx="355">
                        <c:v>44552</c:v>
                      </c:pt>
                      <c:pt idx="356">
                        <c:v>44553</c:v>
                      </c:pt>
                      <c:pt idx="357">
                        <c:v>44554</c:v>
                      </c:pt>
                      <c:pt idx="358">
                        <c:v>44555</c:v>
                      </c:pt>
                      <c:pt idx="359">
                        <c:v>44556</c:v>
                      </c:pt>
                      <c:pt idx="360">
                        <c:v>44557</c:v>
                      </c:pt>
                      <c:pt idx="361">
                        <c:v>44558</c:v>
                      </c:pt>
                      <c:pt idx="362">
                        <c:v>44559</c:v>
                      </c:pt>
                      <c:pt idx="363">
                        <c:v>44560</c:v>
                      </c:pt>
                      <c:pt idx="364">
                        <c:v>44561</c:v>
                      </c:pt>
                      <c:pt idx="365">
                        <c:v>44562</c:v>
                      </c:pt>
                      <c:pt idx="366">
                        <c:v>44563</c:v>
                      </c:pt>
                      <c:pt idx="367">
                        <c:v>44564</c:v>
                      </c:pt>
                      <c:pt idx="368">
                        <c:v>44565</c:v>
                      </c:pt>
                      <c:pt idx="369">
                        <c:v>44566</c:v>
                      </c:pt>
                      <c:pt idx="370">
                        <c:v>44567</c:v>
                      </c:pt>
                      <c:pt idx="371">
                        <c:v>44568</c:v>
                      </c:pt>
                      <c:pt idx="372">
                        <c:v>44569</c:v>
                      </c:pt>
                      <c:pt idx="373">
                        <c:v>44570</c:v>
                      </c:pt>
                      <c:pt idx="374">
                        <c:v>44571</c:v>
                      </c:pt>
                      <c:pt idx="375">
                        <c:v>44572</c:v>
                      </c:pt>
                      <c:pt idx="376">
                        <c:v>44573</c:v>
                      </c:pt>
                      <c:pt idx="377">
                        <c:v>44574</c:v>
                      </c:pt>
                      <c:pt idx="378">
                        <c:v>44575</c:v>
                      </c:pt>
                      <c:pt idx="379">
                        <c:v>44576</c:v>
                      </c:pt>
                      <c:pt idx="380">
                        <c:v>44577</c:v>
                      </c:pt>
                      <c:pt idx="381">
                        <c:v>44578</c:v>
                      </c:pt>
                      <c:pt idx="382">
                        <c:v>44579</c:v>
                      </c:pt>
                      <c:pt idx="383">
                        <c:v>44580</c:v>
                      </c:pt>
                      <c:pt idx="384">
                        <c:v>44581</c:v>
                      </c:pt>
                      <c:pt idx="385">
                        <c:v>44582</c:v>
                      </c:pt>
                      <c:pt idx="386">
                        <c:v>44583</c:v>
                      </c:pt>
                      <c:pt idx="387">
                        <c:v>44584</c:v>
                      </c:pt>
                      <c:pt idx="388">
                        <c:v>44585</c:v>
                      </c:pt>
                      <c:pt idx="389">
                        <c:v>44586</c:v>
                      </c:pt>
                      <c:pt idx="390">
                        <c:v>44587</c:v>
                      </c:pt>
                      <c:pt idx="391">
                        <c:v>44588</c:v>
                      </c:pt>
                      <c:pt idx="392">
                        <c:v>44589</c:v>
                      </c:pt>
                      <c:pt idx="393">
                        <c:v>44590</c:v>
                      </c:pt>
                      <c:pt idx="394">
                        <c:v>44591</c:v>
                      </c:pt>
                      <c:pt idx="395">
                        <c:v>44592</c:v>
                      </c:pt>
                      <c:pt idx="396">
                        <c:v>44593</c:v>
                      </c:pt>
                      <c:pt idx="397">
                        <c:v>44594</c:v>
                      </c:pt>
                      <c:pt idx="398">
                        <c:v>44595</c:v>
                      </c:pt>
                      <c:pt idx="399">
                        <c:v>44596</c:v>
                      </c:pt>
                      <c:pt idx="400">
                        <c:v>44597</c:v>
                      </c:pt>
                      <c:pt idx="401">
                        <c:v>44598</c:v>
                      </c:pt>
                      <c:pt idx="402">
                        <c:v>44599</c:v>
                      </c:pt>
                      <c:pt idx="403">
                        <c:v>44600</c:v>
                      </c:pt>
                      <c:pt idx="404">
                        <c:v>44601</c:v>
                      </c:pt>
                      <c:pt idx="405">
                        <c:v>44602</c:v>
                      </c:pt>
                      <c:pt idx="406">
                        <c:v>44603</c:v>
                      </c:pt>
                      <c:pt idx="407">
                        <c:v>44604</c:v>
                      </c:pt>
                      <c:pt idx="408">
                        <c:v>44605</c:v>
                      </c:pt>
                      <c:pt idx="409">
                        <c:v>44606</c:v>
                      </c:pt>
                      <c:pt idx="410">
                        <c:v>44607</c:v>
                      </c:pt>
                      <c:pt idx="411">
                        <c:v>44608</c:v>
                      </c:pt>
                      <c:pt idx="412">
                        <c:v>44609</c:v>
                      </c:pt>
                      <c:pt idx="413">
                        <c:v>44610</c:v>
                      </c:pt>
                      <c:pt idx="414">
                        <c:v>44611</c:v>
                      </c:pt>
                      <c:pt idx="415">
                        <c:v>44612</c:v>
                      </c:pt>
                      <c:pt idx="416">
                        <c:v>44613</c:v>
                      </c:pt>
                      <c:pt idx="417">
                        <c:v>44614</c:v>
                      </c:pt>
                      <c:pt idx="418">
                        <c:v>44615</c:v>
                      </c:pt>
                      <c:pt idx="419">
                        <c:v>44616</c:v>
                      </c:pt>
                      <c:pt idx="420">
                        <c:v>44617</c:v>
                      </c:pt>
                      <c:pt idx="421">
                        <c:v>44618</c:v>
                      </c:pt>
                      <c:pt idx="422">
                        <c:v>44619</c:v>
                      </c:pt>
                      <c:pt idx="423">
                        <c:v>44620</c:v>
                      </c:pt>
                      <c:pt idx="424">
                        <c:v>44621</c:v>
                      </c:pt>
                      <c:pt idx="425">
                        <c:v>44622</c:v>
                      </c:pt>
                      <c:pt idx="426">
                        <c:v>44623</c:v>
                      </c:pt>
                      <c:pt idx="427">
                        <c:v>44624</c:v>
                      </c:pt>
                      <c:pt idx="428">
                        <c:v>44625</c:v>
                      </c:pt>
                      <c:pt idx="429">
                        <c:v>44626</c:v>
                      </c:pt>
                      <c:pt idx="430">
                        <c:v>44627</c:v>
                      </c:pt>
                      <c:pt idx="431">
                        <c:v>44628</c:v>
                      </c:pt>
                      <c:pt idx="432">
                        <c:v>44629</c:v>
                      </c:pt>
                      <c:pt idx="433">
                        <c:v>44630</c:v>
                      </c:pt>
                      <c:pt idx="434">
                        <c:v>44631</c:v>
                      </c:pt>
                      <c:pt idx="435">
                        <c:v>44632</c:v>
                      </c:pt>
                      <c:pt idx="436">
                        <c:v>44633</c:v>
                      </c:pt>
                      <c:pt idx="437">
                        <c:v>44634</c:v>
                      </c:pt>
                      <c:pt idx="438">
                        <c:v>44635</c:v>
                      </c:pt>
                      <c:pt idx="439">
                        <c:v>44636</c:v>
                      </c:pt>
                      <c:pt idx="440">
                        <c:v>44637</c:v>
                      </c:pt>
                      <c:pt idx="441">
                        <c:v>44638</c:v>
                      </c:pt>
                      <c:pt idx="442">
                        <c:v>44639</c:v>
                      </c:pt>
                      <c:pt idx="443">
                        <c:v>44640</c:v>
                      </c:pt>
                      <c:pt idx="444">
                        <c:v>44641</c:v>
                      </c:pt>
                      <c:pt idx="445">
                        <c:v>44642</c:v>
                      </c:pt>
                      <c:pt idx="446">
                        <c:v>44643</c:v>
                      </c:pt>
                      <c:pt idx="447">
                        <c:v>44644</c:v>
                      </c:pt>
                      <c:pt idx="448">
                        <c:v>44645</c:v>
                      </c:pt>
                      <c:pt idx="449">
                        <c:v>44646</c:v>
                      </c:pt>
                      <c:pt idx="450">
                        <c:v>44647</c:v>
                      </c:pt>
                      <c:pt idx="451">
                        <c:v>44648</c:v>
                      </c:pt>
                      <c:pt idx="452">
                        <c:v>44649</c:v>
                      </c:pt>
                      <c:pt idx="453">
                        <c:v>44650</c:v>
                      </c:pt>
                      <c:pt idx="454">
                        <c:v>44651</c:v>
                      </c:pt>
                      <c:pt idx="455">
                        <c:v>44652</c:v>
                      </c:pt>
                      <c:pt idx="456">
                        <c:v>44653</c:v>
                      </c:pt>
                      <c:pt idx="457">
                        <c:v>44654</c:v>
                      </c:pt>
                      <c:pt idx="458">
                        <c:v>44655</c:v>
                      </c:pt>
                      <c:pt idx="459">
                        <c:v>44656</c:v>
                      </c:pt>
                      <c:pt idx="460">
                        <c:v>44657</c:v>
                      </c:pt>
                      <c:pt idx="461">
                        <c:v>44658</c:v>
                      </c:pt>
                      <c:pt idx="462">
                        <c:v>44659</c:v>
                      </c:pt>
                      <c:pt idx="463">
                        <c:v>44660</c:v>
                      </c:pt>
                      <c:pt idx="464">
                        <c:v>44661</c:v>
                      </c:pt>
                      <c:pt idx="465">
                        <c:v>44662</c:v>
                      </c:pt>
                      <c:pt idx="466">
                        <c:v>44663</c:v>
                      </c:pt>
                      <c:pt idx="467">
                        <c:v>44664</c:v>
                      </c:pt>
                      <c:pt idx="468">
                        <c:v>44665</c:v>
                      </c:pt>
                      <c:pt idx="469">
                        <c:v>44666</c:v>
                      </c:pt>
                      <c:pt idx="470">
                        <c:v>44667</c:v>
                      </c:pt>
                      <c:pt idx="471">
                        <c:v>44668</c:v>
                      </c:pt>
                      <c:pt idx="472">
                        <c:v>44669</c:v>
                      </c:pt>
                      <c:pt idx="473">
                        <c:v>44670</c:v>
                      </c:pt>
                      <c:pt idx="474">
                        <c:v>44671</c:v>
                      </c:pt>
                      <c:pt idx="475">
                        <c:v>44672</c:v>
                      </c:pt>
                      <c:pt idx="476">
                        <c:v>44673</c:v>
                      </c:pt>
                      <c:pt idx="477">
                        <c:v>44674</c:v>
                      </c:pt>
                      <c:pt idx="478">
                        <c:v>44675</c:v>
                      </c:pt>
                      <c:pt idx="479">
                        <c:v>44676</c:v>
                      </c:pt>
                      <c:pt idx="480">
                        <c:v>44677</c:v>
                      </c:pt>
                      <c:pt idx="481">
                        <c:v>44678</c:v>
                      </c:pt>
                      <c:pt idx="482">
                        <c:v>44679</c:v>
                      </c:pt>
                      <c:pt idx="483">
                        <c:v>44680</c:v>
                      </c:pt>
                      <c:pt idx="484">
                        <c:v>44681</c:v>
                      </c:pt>
                      <c:pt idx="485">
                        <c:v>44682</c:v>
                      </c:pt>
                      <c:pt idx="486">
                        <c:v>44683</c:v>
                      </c:pt>
                      <c:pt idx="487">
                        <c:v>44684</c:v>
                      </c:pt>
                      <c:pt idx="488">
                        <c:v>44685</c:v>
                      </c:pt>
                      <c:pt idx="489">
                        <c:v>44686</c:v>
                      </c:pt>
                      <c:pt idx="490">
                        <c:v>44687</c:v>
                      </c:pt>
                      <c:pt idx="491">
                        <c:v>44688</c:v>
                      </c:pt>
                      <c:pt idx="492">
                        <c:v>44689</c:v>
                      </c:pt>
                      <c:pt idx="493">
                        <c:v>44690</c:v>
                      </c:pt>
                      <c:pt idx="494">
                        <c:v>44691</c:v>
                      </c:pt>
                      <c:pt idx="495">
                        <c:v>44692</c:v>
                      </c:pt>
                      <c:pt idx="496">
                        <c:v>44693</c:v>
                      </c:pt>
                      <c:pt idx="497">
                        <c:v>44694</c:v>
                      </c:pt>
                      <c:pt idx="498">
                        <c:v>44695</c:v>
                      </c:pt>
                      <c:pt idx="499">
                        <c:v>44696</c:v>
                      </c:pt>
                      <c:pt idx="500">
                        <c:v>44697</c:v>
                      </c:pt>
                      <c:pt idx="501">
                        <c:v>44698</c:v>
                      </c:pt>
                      <c:pt idx="502">
                        <c:v>44699</c:v>
                      </c:pt>
                      <c:pt idx="503">
                        <c:v>44700</c:v>
                      </c:pt>
                      <c:pt idx="504">
                        <c:v>44701</c:v>
                      </c:pt>
                      <c:pt idx="505">
                        <c:v>44702</c:v>
                      </c:pt>
                      <c:pt idx="506">
                        <c:v>44703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'Sicilia foglio di lavoro'!$L$2:$L$277</c15:sqref>
                        </c15:formulaRef>
                      </c:ext>
                    </c:extLst>
                  </c:numRef>
                </c:val>
                <c:extLst>
                  <c:ext xmlns:c16="http://schemas.microsoft.com/office/drawing/2014/chart" uri="{C3380CC4-5D6E-409C-BE32-E72D297353CC}">
                    <c16:uniqueId val="{00000003-3B63-4E38-BBA3-32BF23EB754E}"/>
                  </c:ext>
                </c:extLst>
              </c15:ser>
            </c15:filteredAreaSeries>
          </c:ext>
        </c:extLst>
      </c:areaChart>
      <c:dateAx>
        <c:axId val="5432678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4328320"/>
        <c:crosses val="autoZero"/>
        <c:auto val="1"/>
        <c:lblOffset val="100"/>
        <c:baseTimeUnit val="days"/>
      </c:dateAx>
      <c:valAx>
        <c:axId val="5432832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43267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2909186351706036E-2"/>
          <c:y val="8.1613265322966699E-2"/>
          <c:w val="0.21096616173261842"/>
          <c:h val="0.25737873569987718"/>
        </c:manualLayout>
      </c:layout>
      <c:overlay val="0"/>
      <c:spPr>
        <a:solidFill>
          <a:schemeClr val="accent3">
            <a:lumMod val="40000"/>
            <a:lumOff val="60000"/>
          </a:schemeClr>
        </a:solidFill>
      </c:spPr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 anchor="t" anchorCtr="0"/>
          <a:lstStyle/>
          <a:p>
            <a:pPr>
              <a:defRPr/>
            </a:pPr>
            <a:r>
              <a:rPr lang="en-US"/>
              <a:t>Grafico 4. Attuali positivi: Ricoverati e in isolamento domiciliare</a:t>
            </a:r>
          </a:p>
        </c:rich>
      </c:tx>
      <c:layout>
        <c:manualLayout>
          <c:xMode val="edge"/>
          <c:yMode val="edge"/>
          <c:x val="0.22549956709807867"/>
          <c:y val="3.340880456819366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3182619398250216E-2"/>
          <c:w val="0.95215633292854662"/>
          <c:h val="0.90036136423012025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lavoro'!$H$1</c:f>
              <c:strCache>
                <c:ptCount val="1"/>
                <c:pt idx="0">
                  <c:v>Ricoverati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lavoro'!$A$2:$A$816</c:f>
              <c:numCache>
                <c:formatCode>d/m;@</c:formatCode>
                <c:ptCount val="509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  <c:pt idx="486">
                  <c:v>44683</c:v>
                </c:pt>
                <c:pt idx="487">
                  <c:v>44684</c:v>
                </c:pt>
                <c:pt idx="488">
                  <c:v>44685</c:v>
                </c:pt>
                <c:pt idx="489">
                  <c:v>44686</c:v>
                </c:pt>
                <c:pt idx="490">
                  <c:v>44687</c:v>
                </c:pt>
                <c:pt idx="491">
                  <c:v>44688</c:v>
                </c:pt>
                <c:pt idx="492">
                  <c:v>44689</c:v>
                </c:pt>
                <c:pt idx="493">
                  <c:v>44690</c:v>
                </c:pt>
                <c:pt idx="494">
                  <c:v>44691</c:v>
                </c:pt>
                <c:pt idx="495">
                  <c:v>44692</c:v>
                </c:pt>
                <c:pt idx="496">
                  <c:v>44693</c:v>
                </c:pt>
                <c:pt idx="497">
                  <c:v>44694</c:v>
                </c:pt>
                <c:pt idx="498">
                  <c:v>44695</c:v>
                </c:pt>
                <c:pt idx="499">
                  <c:v>44696</c:v>
                </c:pt>
                <c:pt idx="500">
                  <c:v>44697</c:v>
                </c:pt>
                <c:pt idx="501">
                  <c:v>44698</c:v>
                </c:pt>
                <c:pt idx="502">
                  <c:v>44699</c:v>
                </c:pt>
                <c:pt idx="503">
                  <c:v>44700</c:v>
                </c:pt>
                <c:pt idx="504">
                  <c:v>44701</c:v>
                </c:pt>
                <c:pt idx="505">
                  <c:v>44702</c:v>
                </c:pt>
                <c:pt idx="506">
                  <c:v>44703</c:v>
                </c:pt>
              </c:numCache>
            </c:numRef>
          </c:cat>
          <c:val>
            <c:numRef>
              <c:f>'Sicilia foglio di lavoro'!$H$2:$H$816</c:f>
              <c:numCache>
                <c:formatCode>General</c:formatCode>
                <c:ptCount val="509"/>
                <c:pt idx="0">
                  <c:v>1249</c:v>
                </c:pt>
                <c:pt idx="1">
                  <c:v>1276</c:v>
                </c:pt>
                <c:pt idx="2">
                  <c:v>1321</c:v>
                </c:pt>
                <c:pt idx="3">
                  <c:v>1367</c:v>
                </c:pt>
                <c:pt idx="4">
                  <c:v>1388</c:v>
                </c:pt>
                <c:pt idx="5">
                  <c:v>1384</c:v>
                </c:pt>
                <c:pt idx="6">
                  <c:v>1424</c:v>
                </c:pt>
                <c:pt idx="7">
                  <c:v>1446</c:v>
                </c:pt>
                <c:pt idx="8">
                  <c:v>1461</c:v>
                </c:pt>
                <c:pt idx="9">
                  <c:v>1473</c:v>
                </c:pt>
                <c:pt idx="10">
                  <c:v>1506</c:v>
                </c:pt>
                <c:pt idx="11">
                  <c:v>1551</c:v>
                </c:pt>
                <c:pt idx="12">
                  <c:v>1579</c:v>
                </c:pt>
                <c:pt idx="13">
                  <c:v>1602</c:v>
                </c:pt>
                <c:pt idx="14">
                  <c:v>1613</c:v>
                </c:pt>
                <c:pt idx="15">
                  <c:v>1618</c:v>
                </c:pt>
                <c:pt idx="16">
                  <c:v>1630</c:v>
                </c:pt>
                <c:pt idx="17">
                  <c:v>1649</c:v>
                </c:pt>
                <c:pt idx="18">
                  <c:v>1667</c:v>
                </c:pt>
                <c:pt idx="19">
                  <c:v>1674</c:v>
                </c:pt>
                <c:pt idx="20">
                  <c:v>1657</c:v>
                </c:pt>
                <c:pt idx="21">
                  <c:v>1663</c:v>
                </c:pt>
                <c:pt idx="22">
                  <c:v>1667</c:v>
                </c:pt>
                <c:pt idx="23">
                  <c:v>1658</c:v>
                </c:pt>
                <c:pt idx="24">
                  <c:v>1666</c:v>
                </c:pt>
                <c:pt idx="25">
                  <c:v>1664</c:v>
                </c:pt>
                <c:pt idx="26">
                  <c:v>1653</c:v>
                </c:pt>
                <c:pt idx="27">
                  <c:v>1620</c:v>
                </c:pt>
                <c:pt idx="28">
                  <c:v>1584</c:v>
                </c:pt>
                <c:pt idx="29">
                  <c:v>1553</c:v>
                </c:pt>
                <c:pt idx="30">
                  <c:v>1529</c:v>
                </c:pt>
                <c:pt idx="31">
                  <c:v>1540</c:v>
                </c:pt>
                <c:pt idx="32">
                  <c:v>1529</c:v>
                </c:pt>
                <c:pt idx="33">
                  <c:v>1510</c:v>
                </c:pt>
                <c:pt idx="34">
                  <c:v>1473</c:v>
                </c:pt>
                <c:pt idx="35">
                  <c:v>1426</c:v>
                </c:pt>
                <c:pt idx="36">
                  <c:v>1405</c:v>
                </c:pt>
                <c:pt idx="37">
                  <c:v>1376</c:v>
                </c:pt>
                <c:pt idx="38">
                  <c:v>1373</c:v>
                </c:pt>
                <c:pt idx="39">
                  <c:v>1337</c:v>
                </c:pt>
                <c:pt idx="40">
                  <c:v>1278</c:v>
                </c:pt>
                <c:pt idx="41">
                  <c:v>1236</c:v>
                </c:pt>
                <c:pt idx="42">
                  <c:v>1224</c:v>
                </c:pt>
                <c:pt idx="43">
                  <c:v>1211</c:v>
                </c:pt>
                <c:pt idx="44">
                  <c:v>1195</c:v>
                </c:pt>
                <c:pt idx="45">
                  <c:v>1200</c:v>
                </c:pt>
                <c:pt idx="46">
                  <c:v>1163</c:v>
                </c:pt>
                <c:pt idx="47">
                  <c:v>1115</c:v>
                </c:pt>
                <c:pt idx="48">
                  <c:v>1075</c:v>
                </c:pt>
                <c:pt idx="49">
                  <c:v>1034</c:v>
                </c:pt>
                <c:pt idx="50">
                  <c:v>1007</c:v>
                </c:pt>
                <c:pt idx="51">
                  <c:v>989</c:v>
                </c:pt>
                <c:pt idx="52">
                  <c:v>985</c:v>
                </c:pt>
                <c:pt idx="53">
                  <c:v>953</c:v>
                </c:pt>
                <c:pt idx="54">
                  <c:v>946</c:v>
                </c:pt>
                <c:pt idx="55">
                  <c:v>930</c:v>
                </c:pt>
                <c:pt idx="56">
                  <c:v>908</c:v>
                </c:pt>
                <c:pt idx="57">
                  <c:v>868</c:v>
                </c:pt>
                <c:pt idx="58">
                  <c:v>858</c:v>
                </c:pt>
                <c:pt idx="59">
                  <c:v>858</c:v>
                </c:pt>
                <c:pt idx="60">
                  <c:v>849</c:v>
                </c:pt>
                <c:pt idx="61">
                  <c:v>813</c:v>
                </c:pt>
                <c:pt idx="62">
                  <c:v>794</c:v>
                </c:pt>
                <c:pt idx="63">
                  <c:v>790</c:v>
                </c:pt>
                <c:pt idx="64">
                  <c:v>783</c:v>
                </c:pt>
                <c:pt idx="65">
                  <c:v>780</c:v>
                </c:pt>
                <c:pt idx="66">
                  <c:v>789</c:v>
                </c:pt>
                <c:pt idx="67">
                  <c:v>777</c:v>
                </c:pt>
                <c:pt idx="68">
                  <c:v>775</c:v>
                </c:pt>
                <c:pt idx="69">
                  <c:v>771</c:v>
                </c:pt>
                <c:pt idx="70">
                  <c:v>772</c:v>
                </c:pt>
                <c:pt idx="71">
                  <c:v>783</c:v>
                </c:pt>
                <c:pt idx="72">
                  <c:v>791</c:v>
                </c:pt>
                <c:pt idx="73">
                  <c:v>825</c:v>
                </c:pt>
                <c:pt idx="74">
                  <c:v>838</c:v>
                </c:pt>
                <c:pt idx="75">
                  <c:v>850</c:v>
                </c:pt>
                <c:pt idx="76">
                  <c:v>848</c:v>
                </c:pt>
                <c:pt idx="77">
                  <c:v>847</c:v>
                </c:pt>
                <c:pt idx="78">
                  <c:v>853</c:v>
                </c:pt>
                <c:pt idx="79">
                  <c:v>876</c:v>
                </c:pt>
                <c:pt idx="80">
                  <c:v>906</c:v>
                </c:pt>
                <c:pt idx="81">
                  <c:v>935</c:v>
                </c:pt>
                <c:pt idx="82">
                  <c:v>931</c:v>
                </c:pt>
                <c:pt idx="83">
                  <c:v>931</c:v>
                </c:pt>
                <c:pt idx="84">
                  <c:v>920</c:v>
                </c:pt>
                <c:pt idx="85">
                  <c:v>940</c:v>
                </c:pt>
                <c:pt idx="86">
                  <c:v>973</c:v>
                </c:pt>
                <c:pt idx="87">
                  <c:v>1009</c:v>
                </c:pt>
                <c:pt idx="88">
                  <c:v>1009</c:v>
                </c:pt>
                <c:pt idx="89">
                  <c:v>1031</c:v>
                </c:pt>
                <c:pt idx="90">
                  <c:v>1039</c:v>
                </c:pt>
                <c:pt idx="91">
                  <c:v>1048</c:v>
                </c:pt>
                <c:pt idx="92">
                  <c:v>1054</c:v>
                </c:pt>
                <c:pt idx="93">
                  <c:v>1127</c:v>
                </c:pt>
                <c:pt idx="94">
                  <c:v>1183</c:v>
                </c:pt>
                <c:pt idx="95">
                  <c:v>1242</c:v>
                </c:pt>
                <c:pt idx="96">
                  <c:v>1282</c:v>
                </c:pt>
                <c:pt idx="97">
                  <c:v>1283</c:v>
                </c:pt>
                <c:pt idx="98">
                  <c:v>1317</c:v>
                </c:pt>
                <c:pt idx="99">
                  <c:v>1316</c:v>
                </c:pt>
                <c:pt idx="100">
                  <c:v>1319</c:v>
                </c:pt>
                <c:pt idx="101">
                  <c:v>1365</c:v>
                </c:pt>
                <c:pt idx="102">
                  <c:v>1390</c:v>
                </c:pt>
                <c:pt idx="103">
                  <c:v>1415</c:v>
                </c:pt>
                <c:pt idx="104">
                  <c:v>1402</c:v>
                </c:pt>
                <c:pt idx="105">
                  <c:v>1399</c:v>
                </c:pt>
                <c:pt idx="106">
                  <c:v>1405</c:v>
                </c:pt>
                <c:pt idx="107">
                  <c:v>1399</c:v>
                </c:pt>
                <c:pt idx="108">
                  <c:v>1438</c:v>
                </c:pt>
                <c:pt idx="109">
                  <c:v>1435</c:v>
                </c:pt>
                <c:pt idx="110">
                  <c:v>1456</c:v>
                </c:pt>
                <c:pt idx="111">
                  <c:v>1422</c:v>
                </c:pt>
                <c:pt idx="112">
                  <c:v>1409</c:v>
                </c:pt>
                <c:pt idx="113">
                  <c:v>1413</c:v>
                </c:pt>
                <c:pt idx="114">
                  <c:v>1415</c:v>
                </c:pt>
                <c:pt idx="115">
                  <c:v>1428</c:v>
                </c:pt>
                <c:pt idx="116">
                  <c:v>1422</c:v>
                </c:pt>
                <c:pt idx="117">
                  <c:v>1394</c:v>
                </c:pt>
                <c:pt idx="118">
                  <c:v>1369</c:v>
                </c:pt>
                <c:pt idx="119">
                  <c:v>1337</c:v>
                </c:pt>
                <c:pt idx="120">
                  <c:v>1303</c:v>
                </c:pt>
                <c:pt idx="121">
                  <c:v>1311</c:v>
                </c:pt>
                <c:pt idx="122">
                  <c:v>1338</c:v>
                </c:pt>
                <c:pt idx="123">
                  <c:v>1312</c:v>
                </c:pt>
                <c:pt idx="124">
                  <c:v>1273</c:v>
                </c:pt>
                <c:pt idx="125">
                  <c:v>1212</c:v>
                </c:pt>
                <c:pt idx="126">
                  <c:v>1163</c:v>
                </c:pt>
                <c:pt idx="127">
                  <c:v>1135</c:v>
                </c:pt>
                <c:pt idx="128">
                  <c:v>1110</c:v>
                </c:pt>
                <c:pt idx="129">
                  <c:v>1119</c:v>
                </c:pt>
                <c:pt idx="130">
                  <c:v>1092</c:v>
                </c:pt>
                <c:pt idx="131">
                  <c:v>1044</c:v>
                </c:pt>
                <c:pt idx="132">
                  <c:v>1007</c:v>
                </c:pt>
                <c:pt idx="133">
                  <c:v>961</c:v>
                </c:pt>
                <c:pt idx="134">
                  <c:v>947</c:v>
                </c:pt>
                <c:pt idx="135">
                  <c:v>930</c:v>
                </c:pt>
                <c:pt idx="136">
                  <c:v>920</c:v>
                </c:pt>
                <c:pt idx="137">
                  <c:v>894</c:v>
                </c:pt>
                <c:pt idx="138">
                  <c:v>840</c:v>
                </c:pt>
                <c:pt idx="139">
                  <c:v>808</c:v>
                </c:pt>
                <c:pt idx="140">
                  <c:v>778</c:v>
                </c:pt>
                <c:pt idx="141">
                  <c:v>766</c:v>
                </c:pt>
                <c:pt idx="142">
                  <c:v>720</c:v>
                </c:pt>
                <c:pt idx="143">
                  <c:v>699</c:v>
                </c:pt>
                <c:pt idx="144">
                  <c:v>668</c:v>
                </c:pt>
                <c:pt idx="145">
                  <c:v>639</c:v>
                </c:pt>
                <c:pt idx="146">
                  <c:v>616</c:v>
                </c:pt>
                <c:pt idx="147">
                  <c:v>585</c:v>
                </c:pt>
                <c:pt idx="148">
                  <c:v>574</c:v>
                </c:pt>
                <c:pt idx="149">
                  <c:v>549</c:v>
                </c:pt>
                <c:pt idx="150">
                  <c:v>534</c:v>
                </c:pt>
                <c:pt idx="151">
                  <c:v>507</c:v>
                </c:pt>
                <c:pt idx="152">
                  <c:v>468</c:v>
                </c:pt>
                <c:pt idx="153">
                  <c:v>459</c:v>
                </c:pt>
                <c:pt idx="154">
                  <c:v>454</c:v>
                </c:pt>
                <c:pt idx="155">
                  <c:v>441</c:v>
                </c:pt>
                <c:pt idx="156">
                  <c:v>426</c:v>
                </c:pt>
                <c:pt idx="157">
                  <c:v>435</c:v>
                </c:pt>
                <c:pt idx="158">
                  <c:v>410</c:v>
                </c:pt>
                <c:pt idx="159">
                  <c:v>404</c:v>
                </c:pt>
                <c:pt idx="160">
                  <c:v>400</c:v>
                </c:pt>
                <c:pt idx="161">
                  <c:v>375</c:v>
                </c:pt>
                <c:pt idx="162">
                  <c:v>369</c:v>
                </c:pt>
                <c:pt idx="163">
                  <c:v>357</c:v>
                </c:pt>
                <c:pt idx="164">
                  <c:v>358</c:v>
                </c:pt>
                <c:pt idx="165">
                  <c:v>343</c:v>
                </c:pt>
                <c:pt idx="166">
                  <c:v>328</c:v>
                </c:pt>
                <c:pt idx="167">
                  <c:v>318</c:v>
                </c:pt>
                <c:pt idx="168">
                  <c:v>289</c:v>
                </c:pt>
                <c:pt idx="169">
                  <c:v>268</c:v>
                </c:pt>
                <c:pt idx="170">
                  <c:v>265</c:v>
                </c:pt>
                <c:pt idx="171">
                  <c:v>262</c:v>
                </c:pt>
                <c:pt idx="172">
                  <c:v>251</c:v>
                </c:pt>
                <c:pt idx="173">
                  <c:v>231</c:v>
                </c:pt>
                <c:pt idx="174">
                  <c:v>212</c:v>
                </c:pt>
                <c:pt idx="175">
                  <c:v>198</c:v>
                </c:pt>
                <c:pt idx="176">
                  <c:v>186</c:v>
                </c:pt>
                <c:pt idx="177">
                  <c:v>185</c:v>
                </c:pt>
                <c:pt idx="178">
                  <c:v>195</c:v>
                </c:pt>
                <c:pt idx="179">
                  <c:v>186</c:v>
                </c:pt>
                <c:pt idx="180">
                  <c:v>175</c:v>
                </c:pt>
                <c:pt idx="181">
                  <c:v>169</c:v>
                </c:pt>
                <c:pt idx="182">
                  <c:v>173</c:v>
                </c:pt>
                <c:pt idx="183">
                  <c:v>162</c:v>
                </c:pt>
                <c:pt idx="184">
                  <c:v>158</c:v>
                </c:pt>
                <c:pt idx="185">
                  <c:v>157</c:v>
                </c:pt>
                <c:pt idx="186">
                  <c:v>155</c:v>
                </c:pt>
                <c:pt idx="187">
                  <c:v>148</c:v>
                </c:pt>
                <c:pt idx="188">
                  <c:v>148</c:v>
                </c:pt>
                <c:pt idx="189">
                  <c:v>148</c:v>
                </c:pt>
                <c:pt idx="190">
                  <c:v>149</c:v>
                </c:pt>
                <c:pt idx="191">
                  <c:v>146</c:v>
                </c:pt>
                <c:pt idx="192">
                  <c:v>158</c:v>
                </c:pt>
                <c:pt idx="193">
                  <c:v>159</c:v>
                </c:pt>
                <c:pt idx="194">
                  <c:v>157</c:v>
                </c:pt>
                <c:pt idx="195">
                  <c:v>161</c:v>
                </c:pt>
                <c:pt idx="196">
                  <c:v>167</c:v>
                </c:pt>
                <c:pt idx="197">
                  <c:v>166</c:v>
                </c:pt>
                <c:pt idx="198">
                  <c:v>170</c:v>
                </c:pt>
                <c:pt idx="199">
                  <c:v>176</c:v>
                </c:pt>
                <c:pt idx="200">
                  <c:v>177</c:v>
                </c:pt>
                <c:pt idx="201">
                  <c:v>185</c:v>
                </c:pt>
                <c:pt idx="202">
                  <c:v>180</c:v>
                </c:pt>
                <c:pt idx="203">
                  <c:v>193</c:v>
                </c:pt>
                <c:pt idx="204">
                  <c:v>209</c:v>
                </c:pt>
                <c:pt idx="205">
                  <c:v>221</c:v>
                </c:pt>
                <c:pt idx="206">
                  <c:v>244</c:v>
                </c:pt>
                <c:pt idx="207">
                  <c:v>264</c:v>
                </c:pt>
                <c:pt idx="208">
                  <c:v>289</c:v>
                </c:pt>
                <c:pt idx="209">
                  <c:v>296</c:v>
                </c:pt>
                <c:pt idx="210">
                  <c:v>298</c:v>
                </c:pt>
                <c:pt idx="211">
                  <c:v>306</c:v>
                </c:pt>
                <c:pt idx="212">
                  <c:v>328</c:v>
                </c:pt>
                <c:pt idx="213">
                  <c:v>354</c:v>
                </c:pt>
                <c:pt idx="214">
                  <c:v>370</c:v>
                </c:pt>
                <c:pt idx="215">
                  <c:v>387</c:v>
                </c:pt>
                <c:pt idx="216">
                  <c:v>402</c:v>
                </c:pt>
                <c:pt idx="217">
                  <c:v>417</c:v>
                </c:pt>
                <c:pt idx="218">
                  <c:v>441</c:v>
                </c:pt>
                <c:pt idx="219">
                  <c:v>472</c:v>
                </c:pt>
                <c:pt idx="220">
                  <c:v>494</c:v>
                </c:pt>
                <c:pt idx="221">
                  <c:v>498</c:v>
                </c:pt>
                <c:pt idx="222">
                  <c:v>518</c:v>
                </c:pt>
                <c:pt idx="223">
                  <c:v>532</c:v>
                </c:pt>
                <c:pt idx="224">
                  <c:v>564</c:v>
                </c:pt>
                <c:pt idx="225">
                  <c:v>596</c:v>
                </c:pt>
                <c:pt idx="226">
                  <c:v>606</c:v>
                </c:pt>
                <c:pt idx="227">
                  <c:v>654</c:v>
                </c:pt>
                <c:pt idx="228">
                  <c:v>684</c:v>
                </c:pt>
                <c:pt idx="229">
                  <c:v>701</c:v>
                </c:pt>
                <c:pt idx="230">
                  <c:v>724</c:v>
                </c:pt>
                <c:pt idx="231">
                  <c:v>746</c:v>
                </c:pt>
                <c:pt idx="232">
                  <c:v>761</c:v>
                </c:pt>
                <c:pt idx="233">
                  <c:v>788</c:v>
                </c:pt>
                <c:pt idx="234">
                  <c:v>817</c:v>
                </c:pt>
                <c:pt idx="235">
                  <c:v>842</c:v>
                </c:pt>
                <c:pt idx="236">
                  <c:v>853</c:v>
                </c:pt>
                <c:pt idx="237">
                  <c:v>855</c:v>
                </c:pt>
                <c:pt idx="238">
                  <c:v>881</c:v>
                </c:pt>
                <c:pt idx="239">
                  <c:v>902</c:v>
                </c:pt>
                <c:pt idx="240">
                  <c:v>914</c:v>
                </c:pt>
                <c:pt idx="241">
                  <c:v>947</c:v>
                </c:pt>
                <c:pt idx="242">
                  <c:v>941</c:v>
                </c:pt>
                <c:pt idx="243">
                  <c:v>950</c:v>
                </c:pt>
                <c:pt idx="244">
                  <c:v>967</c:v>
                </c:pt>
                <c:pt idx="245">
                  <c:v>957</c:v>
                </c:pt>
                <c:pt idx="246">
                  <c:v>965</c:v>
                </c:pt>
                <c:pt idx="247">
                  <c:v>965</c:v>
                </c:pt>
                <c:pt idx="248">
                  <c:v>975</c:v>
                </c:pt>
                <c:pt idx="249">
                  <c:v>966</c:v>
                </c:pt>
                <c:pt idx="250">
                  <c:v>939</c:v>
                </c:pt>
                <c:pt idx="251">
                  <c:v>926</c:v>
                </c:pt>
                <c:pt idx="252">
                  <c:v>901</c:v>
                </c:pt>
                <c:pt idx="253">
                  <c:v>907</c:v>
                </c:pt>
                <c:pt idx="254">
                  <c:v>892</c:v>
                </c:pt>
                <c:pt idx="255">
                  <c:v>895</c:v>
                </c:pt>
                <c:pt idx="256">
                  <c:v>871</c:v>
                </c:pt>
                <c:pt idx="257">
                  <c:v>830</c:v>
                </c:pt>
                <c:pt idx="258">
                  <c:v>796</c:v>
                </c:pt>
                <c:pt idx="259">
                  <c:v>795</c:v>
                </c:pt>
                <c:pt idx="260">
                  <c:v>766</c:v>
                </c:pt>
                <c:pt idx="261">
                  <c:v>758</c:v>
                </c:pt>
                <c:pt idx="262">
                  <c:v>756</c:v>
                </c:pt>
                <c:pt idx="263">
                  <c:v>736</c:v>
                </c:pt>
                <c:pt idx="264">
                  <c:v>696</c:v>
                </c:pt>
                <c:pt idx="265">
                  <c:v>656</c:v>
                </c:pt>
                <c:pt idx="266">
                  <c:v>623</c:v>
                </c:pt>
                <c:pt idx="267">
                  <c:v>608</c:v>
                </c:pt>
                <c:pt idx="268">
                  <c:v>607</c:v>
                </c:pt>
                <c:pt idx="269">
                  <c:v>615</c:v>
                </c:pt>
                <c:pt idx="270">
                  <c:v>596</c:v>
                </c:pt>
                <c:pt idx="271">
                  <c:v>572</c:v>
                </c:pt>
                <c:pt idx="272">
                  <c:v>545</c:v>
                </c:pt>
                <c:pt idx="273">
                  <c:v>524</c:v>
                </c:pt>
                <c:pt idx="274">
                  <c:v>505</c:v>
                </c:pt>
                <c:pt idx="275">
                  <c:v>474</c:v>
                </c:pt>
                <c:pt idx="276">
                  <c:v>486</c:v>
                </c:pt>
                <c:pt idx="277">
                  <c:v>458</c:v>
                </c:pt>
                <c:pt idx="278">
                  <c:v>438</c:v>
                </c:pt>
                <c:pt idx="279">
                  <c:v>415</c:v>
                </c:pt>
                <c:pt idx="280">
                  <c:v>405</c:v>
                </c:pt>
                <c:pt idx="281">
                  <c:v>390</c:v>
                </c:pt>
                <c:pt idx="282">
                  <c:v>378</c:v>
                </c:pt>
                <c:pt idx="283">
                  <c:v>387</c:v>
                </c:pt>
                <c:pt idx="284">
                  <c:v>379</c:v>
                </c:pt>
                <c:pt idx="285">
                  <c:v>355</c:v>
                </c:pt>
                <c:pt idx="286">
                  <c:v>332</c:v>
                </c:pt>
                <c:pt idx="287">
                  <c:v>302</c:v>
                </c:pt>
                <c:pt idx="288">
                  <c:v>293</c:v>
                </c:pt>
                <c:pt idx="289">
                  <c:v>288</c:v>
                </c:pt>
                <c:pt idx="290">
                  <c:v>297</c:v>
                </c:pt>
                <c:pt idx="291">
                  <c:v>303</c:v>
                </c:pt>
                <c:pt idx="292">
                  <c:v>312</c:v>
                </c:pt>
                <c:pt idx="293">
                  <c:v>314</c:v>
                </c:pt>
                <c:pt idx="294">
                  <c:v>308</c:v>
                </c:pt>
                <c:pt idx="295">
                  <c:v>310</c:v>
                </c:pt>
                <c:pt idx="296">
                  <c:v>309</c:v>
                </c:pt>
                <c:pt idx="297">
                  <c:v>329</c:v>
                </c:pt>
                <c:pt idx="298">
                  <c:v>322</c:v>
                </c:pt>
                <c:pt idx="299">
                  <c:v>318</c:v>
                </c:pt>
                <c:pt idx="300">
                  <c:v>324</c:v>
                </c:pt>
                <c:pt idx="301">
                  <c:v>321</c:v>
                </c:pt>
                <c:pt idx="302">
                  <c:v>318</c:v>
                </c:pt>
                <c:pt idx="303">
                  <c:v>321</c:v>
                </c:pt>
                <c:pt idx="304">
                  <c:v>336</c:v>
                </c:pt>
                <c:pt idx="305">
                  <c:v>345</c:v>
                </c:pt>
                <c:pt idx="306">
                  <c:v>345</c:v>
                </c:pt>
                <c:pt idx="307">
                  <c:v>339</c:v>
                </c:pt>
                <c:pt idx="308">
                  <c:v>350</c:v>
                </c:pt>
                <c:pt idx="309">
                  <c:v>367</c:v>
                </c:pt>
                <c:pt idx="310">
                  <c:v>362</c:v>
                </c:pt>
                <c:pt idx="311">
                  <c:v>379</c:v>
                </c:pt>
                <c:pt idx="312">
                  <c:v>394</c:v>
                </c:pt>
                <c:pt idx="313">
                  <c:v>370</c:v>
                </c:pt>
                <c:pt idx="314">
                  <c:v>368</c:v>
                </c:pt>
                <c:pt idx="315">
                  <c:v>358</c:v>
                </c:pt>
                <c:pt idx="316">
                  <c:v>370</c:v>
                </c:pt>
                <c:pt idx="317">
                  <c:v>376</c:v>
                </c:pt>
                <c:pt idx="318">
                  <c:v>384</c:v>
                </c:pt>
                <c:pt idx="319">
                  <c:v>398</c:v>
                </c:pt>
                <c:pt idx="320">
                  <c:v>394</c:v>
                </c:pt>
                <c:pt idx="321">
                  <c:v>388</c:v>
                </c:pt>
                <c:pt idx="322">
                  <c:v>370</c:v>
                </c:pt>
                <c:pt idx="323">
                  <c:v>386</c:v>
                </c:pt>
                <c:pt idx="324">
                  <c:v>379</c:v>
                </c:pt>
                <c:pt idx="325">
                  <c:v>393</c:v>
                </c:pt>
                <c:pt idx="326">
                  <c:v>382</c:v>
                </c:pt>
                <c:pt idx="327">
                  <c:v>384</c:v>
                </c:pt>
                <c:pt idx="328">
                  <c:v>376</c:v>
                </c:pt>
                <c:pt idx="329">
                  <c:v>371</c:v>
                </c:pt>
                <c:pt idx="330">
                  <c:v>367</c:v>
                </c:pt>
                <c:pt idx="331">
                  <c:v>359</c:v>
                </c:pt>
                <c:pt idx="332">
                  <c:v>365</c:v>
                </c:pt>
                <c:pt idx="333">
                  <c:v>351</c:v>
                </c:pt>
                <c:pt idx="334">
                  <c:v>351</c:v>
                </c:pt>
                <c:pt idx="335">
                  <c:v>351</c:v>
                </c:pt>
                <c:pt idx="336">
                  <c:v>356</c:v>
                </c:pt>
                <c:pt idx="337">
                  <c:v>345</c:v>
                </c:pt>
                <c:pt idx="338">
                  <c:v>347</c:v>
                </c:pt>
                <c:pt idx="339">
                  <c:v>362</c:v>
                </c:pt>
                <c:pt idx="340">
                  <c:v>373</c:v>
                </c:pt>
                <c:pt idx="341">
                  <c:v>366</c:v>
                </c:pt>
                <c:pt idx="342">
                  <c:v>387</c:v>
                </c:pt>
                <c:pt idx="343">
                  <c:v>392</c:v>
                </c:pt>
                <c:pt idx="344">
                  <c:v>400</c:v>
                </c:pt>
                <c:pt idx="345">
                  <c:v>435</c:v>
                </c:pt>
                <c:pt idx="346">
                  <c:v>450</c:v>
                </c:pt>
                <c:pt idx="347">
                  <c:v>474</c:v>
                </c:pt>
                <c:pt idx="348">
                  <c:v>497</c:v>
                </c:pt>
                <c:pt idx="349">
                  <c:v>512</c:v>
                </c:pt>
                <c:pt idx="350">
                  <c:v>533</c:v>
                </c:pt>
                <c:pt idx="351">
                  <c:v>549</c:v>
                </c:pt>
                <c:pt idx="352">
                  <c:v>575</c:v>
                </c:pt>
                <c:pt idx="353">
                  <c:v>591</c:v>
                </c:pt>
                <c:pt idx="354">
                  <c:v>605</c:v>
                </c:pt>
                <c:pt idx="355">
                  <c:v>634</c:v>
                </c:pt>
                <c:pt idx="356">
                  <c:v>644</c:v>
                </c:pt>
                <c:pt idx="357">
                  <c:v>664</c:v>
                </c:pt>
                <c:pt idx="358">
                  <c:v>673</c:v>
                </c:pt>
                <c:pt idx="359">
                  <c:v>710</c:v>
                </c:pt>
                <c:pt idx="360">
                  <c:v>738</c:v>
                </c:pt>
                <c:pt idx="361">
                  <c:v>773</c:v>
                </c:pt>
                <c:pt idx="362">
                  <c:v>792</c:v>
                </c:pt>
                <c:pt idx="363">
                  <c:v>834</c:v>
                </c:pt>
                <c:pt idx="364">
                  <c:v>847</c:v>
                </c:pt>
                <c:pt idx="365">
                  <c:v>870</c:v>
                </c:pt>
                <c:pt idx="366">
                  <c:v>918</c:v>
                </c:pt>
                <c:pt idx="367">
                  <c:v>984</c:v>
                </c:pt>
                <c:pt idx="368">
                  <c:v>1007</c:v>
                </c:pt>
                <c:pt idx="369">
                  <c:v>1028</c:v>
                </c:pt>
                <c:pt idx="370">
                  <c:v>1063</c:v>
                </c:pt>
                <c:pt idx="371">
                  <c:v>1138</c:v>
                </c:pt>
                <c:pt idx="372">
                  <c:v>1187</c:v>
                </c:pt>
                <c:pt idx="373">
                  <c:v>1261</c:v>
                </c:pt>
                <c:pt idx="374">
                  <c:v>1303</c:v>
                </c:pt>
                <c:pt idx="375">
                  <c:v>1386</c:v>
                </c:pt>
                <c:pt idx="376">
                  <c:v>1441</c:v>
                </c:pt>
                <c:pt idx="377">
                  <c:v>1463</c:v>
                </c:pt>
                <c:pt idx="378">
                  <c:v>1472</c:v>
                </c:pt>
                <c:pt idx="379">
                  <c:v>1488</c:v>
                </c:pt>
                <c:pt idx="380">
                  <c:v>1516</c:v>
                </c:pt>
                <c:pt idx="381">
                  <c:v>1562</c:v>
                </c:pt>
                <c:pt idx="382">
                  <c:v>1559</c:v>
                </c:pt>
                <c:pt idx="383">
                  <c:v>1556</c:v>
                </c:pt>
                <c:pt idx="384">
                  <c:v>1573</c:v>
                </c:pt>
                <c:pt idx="385">
                  <c:v>1587</c:v>
                </c:pt>
                <c:pt idx="386">
                  <c:v>1573</c:v>
                </c:pt>
                <c:pt idx="387">
                  <c:v>1590</c:v>
                </c:pt>
                <c:pt idx="388">
                  <c:v>1625</c:v>
                </c:pt>
                <c:pt idx="389">
                  <c:v>1622</c:v>
                </c:pt>
                <c:pt idx="390">
                  <c:v>1615</c:v>
                </c:pt>
                <c:pt idx="391">
                  <c:v>1600</c:v>
                </c:pt>
                <c:pt idx="392">
                  <c:v>1601</c:v>
                </c:pt>
                <c:pt idx="393">
                  <c:v>1620</c:v>
                </c:pt>
                <c:pt idx="394">
                  <c:v>1610</c:v>
                </c:pt>
                <c:pt idx="395">
                  <c:v>1637</c:v>
                </c:pt>
                <c:pt idx="396">
                  <c:v>1620</c:v>
                </c:pt>
                <c:pt idx="397">
                  <c:v>1612</c:v>
                </c:pt>
                <c:pt idx="398">
                  <c:v>1607</c:v>
                </c:pt>
                <c:pt idx="399">
                  <c:v>1558</c:v>
                </c:pt>
                <c:pt idx="400">
                  <c:v>1542</c:v>
                </c:pt>
                <c:pt idx="401">
                  <c:v>1523</c:v>
                </c:pt>
                <c:pt idx="402">
                  <c:v>1539</c:v>
                </c:pt>
                <c:pt idx="403">
                  <c:v>1509</c:v>
                </c:pt>
                <c:pt idx="404">
                  <c:v>1484</c:v>
                </c:pt>
                <c:pt idx="405">
                  <c:v>1471</c:v>
                </c:pt>
                <c:pt idx="406">
                  <c:v>1439</c:v>
                </c:pt>
                <c:pt idx="407">
                  <c:v>1423</c:v>
                </c:pt>
                <c:pt idx="408">
                  <c:v>1409</c:v>
                </c:pt>
                <c:pt idx="409">
                  <c:v>1430</c:v>
                </c:pt>
                <c:pt idx="410">
                  <c:v>1431</c:v>
                </c:pt>
                <c:pt idx="411">
                  <c:v>1401</c:v>
                </c:pt>
                <c:pt idx="412">
                  <c:v>1343</c:v>
                </c:pt>
                <c:pt idx="413">
                  <c:v>1297</c:v>
                </c:pt>
                <c:pt idx="414">
                  <c:v>1288</c:v>
                </c:pt>
                <c:pt idx="415">
                  <c:v>1279</c:v>
                </c:pt>
                <c:pt idx="416">
                  <c:v>1256</c:v>
                </c:pt>
                <c:pt idx="417">
                  <c:v>1254</c:v>
                </c:pt>
                <c:pt idx="418">
                  <c:v>1215</c:v>
                </c:pt>
                <c:pt idx="419">
                  <c:v>1199</c:v>
                </c:pt>
                <c:pt idx="420">
                  <c:v>1186</c:v>
                </c:pt>
                <c:pt idx="421">
                  <c:v>1123</c:v>
                </c:pt>
                <c:pt idx="422">
                  <c:v>1121</c:v>
                </c:pt>
                <c:pt idx="423">
                  <c:v>1116</c:v>
                </c:pt>
                <c:pt idx="424">
                  <c:v>1111</c:v>
                </c:pt>
                <c:pt idx="425">
                  <c:v>1071</c:v>
                </c:pt>
                <c:pt idx="426">
                  <c:v>1034</c:v>
                </c:pt>
                <c:pt idx="427">
                  <c:v>1034</c:v>
                </c:pt>
                <c:pt idx="428">
                  <c:v>976</c:v>
                </c:pt>
                <c:pt idx="429">
                  <c:v>949</c:v>
                </c:pt>
                <c:pt idx="430">
                  <c:v>987</c:v>
                </c:pt>
                <c:pt idx="431">
                  <c:v>959</c:v>
                </c:pt>
                <c:pt idx="432">
                  <c:v>960</c:v>
                </c:pt>
                <c:pt idx="433">
                  <c:v>933</c:v>
                </c:pt>
                <c:pt idx="434">
                  <c:v>933</c:v>
                </c:pt>
                <c:pt idx="435">
                  <c:v>896</c:v>
                </c:pt>
                <c:pt idx="436">
                  <c:v>895</c:v>
                </c:pt>
                <c:pt idx="437">
                  <c:v>925</c:v>
                </c:pt>
                <c:pt idx="438">
                  <c:v>941</c:v>
                </c:pt>
                <c:pt idx="439">
                  <c:v>942</c:v>
                </c:pt>
                <c:pt idx="440">
                  <c:v>939</c:v>
                </c:pt>
                <c:pt idx="441">
                  <c:v>918</c:v>
                </c:pt>
                <c:pt idx="442">
                  <c:v>910</c:v>
                </c:pt>
                <c:pt idx="443">
                  <c:v>938</c:v>
                </c:pt>
                <c:pt idx="444">
                  <c:v>981</c:v>
                </c:pt>
                <c:pt idx="445">
                  <c:v>1005</c:v>
                </c:pt>
                <c:pt idx="446">
                  <c:v>989</c:v>
                </c:pt>
                <c:pt idx="447">
                  <c:v>983</c:v>
                </c:pt>
                <c:pt idx="448">
                  <c:v>969</c:v>
                </c:pt>
                <c:pt idx="449">
                  <c:v>964</c:v>
                </c:pt>
                <c:pt idx="450">
                  <c:v>993</c:v>
                </c:pt>
                <c:pt idx="451">
                  <c:v>1019</c:v>
                </c:pt>
                <c:pt idx="452">
                  <c:v>1040</c:v>
                </c:pt>
                <c:pt idx="453">
                  <c:v>1046</c:v>
                </c:pt>
                <c:pt idx="454">
                  <c:v>1049</c:v>
                </c:pt>
                <c:pt idx="455">
                  <c:v>1032</c:v>
                </c:pt>
                <c:pt idx="456">
                  <c:v>1038</c:v>
                </c:pt>
                <c:pt idx="457">
                  <c:v>1042</c:v>
                </c:pt>
                <c:pt idx="458">
                  <c:v>1074</c:v>
                </c:pt>
                <c:pt idx="459">
                  <c:v>1058</c:v>
                </c:pt>
                <c:pt idx="460">
                  <c:v>1057</c:v>
                </c:pt>
                <c:pt idx="461">
                  <c:v>1057</c:v>
                </c:pt>
                <c:pt idx="462">
                  <c:v>1044</c:v>
                </c:pt>
                <c:pt idx="463">
                  <c:v>1038</c:v>
                </c:pt>
                <c:pt idx="464">
                  <c:v>1049</c:v>
                </c:pt>
                <c:pt idx="465">
                  <c:v>1077</c:v>
                </c:pt>
                <c:pt idx="466">
                  <c:v>1027</c:v>
                </c:pt>
                <c:pt idx="467">
                  <c:v>1003</c:v>
                </c:pt>
                <c:pt idx="468">
                  <c:v>987</c:v>
                </c:pt>
                <c:pt idx="469">
                  <c:v>1007</c:v>
                </c:pt>
                <c:pt idx="470">
                  <c:v>967</c:v>
                </c:pt>
                <c:pt idx="471">
                  <c:v>955</c:v>
                </c:pt>
                <c:pt idx="472">
                  <c:v>947</c:v>
                </c:pt>
                <c:pt idx="473">
                  <c:v>986</c:v>
                </c:pt>
                <c:pt idx="474">
                  <c:v>943</c:v>
                </c:pt>
                <c:pt idx="475">
                  <c:v>931</c:v>
                </c:pt>
                <c:pt idx="476">
                  <c:v>888</c:v>
                </c:pt>
                <c:pt idx="477">
                  <c:v>876</c:v>
                </c:pt>
                <c:pt idx="478">
                  <c:v>866</c:v>
                </c:pt>
                <c:pt idx="479">
                  <c:v>861</c:v>
                </c:pt>
                <c:pt idx="480">
                  <c:v>893</c:v>
                </c:pt>
                <c:pt idx="481">
                  <c:v>911</c:v>
                </c:pt>
                <c:pt idx="482">
                  <c:v>897</c:v>
                </c:pt>
                <c:pt idx="483">
                  <c:v>874</c:v>
                </c:pt>
                <c:pt idx="484">
                  <c:v>858</c:v>
                </c:pt>
                <c:pt idx="485">
                  <c:v>848</c:v>
                </c:pt>
                <c:pt idx="486">
                  <c:v>850</c:v>
                </c:pt>
                <c:pt idx="487">
                  <c:v>820</c:v>
                </c:pt>
                <c:pt idx="488">
                  <c:v>803</c:v>
                </c:pt>
                <c:pt idx="489">
                  <c:v>797</c:v>
                </c:pt>
                <c:pt idx="490">
                  <c:v>785</c:v>
                </c:pt>
                <c:pt idx="491">
                  <c:v>761</c:v>
                </c:pt>
                <c:pt idx="492">
                  <c:v>754</c:v>
                </c:pt>
                <c:pt idx="493">
                  <c:v>763</c:v>
                </c:pt>
                <c:pt idx="494">
                  <c:v>740</c:v>
                </c:pt>
                <c:pt idx="495">
                  <c:v>728</c:v>
                </c:pt>
                <c:pt idx="496">
                  <c:v>717</c:v>
                </c:pt>
                <c:pt idx="497">
                  <c:v>712</c:v>
                </c:pt>
                <c:pt idx="498">
                  <c:v>686</c:v>
                </c:pt>
                <c:pt idx="499">
                  <c:v>670</c:v>
                </c:pt>
                <c:pt idx="500">
                  <c:v>681</c:v>
                </c:pt>
                <c:pt idx="501">
                  <c:v>676</c:v>
                </c:pt>
                <c:pt idx="502">
                  <c:v>662</c:v>
                </c:pt>
                <c:pt idx="503">
                  <c:v>646</c:v>
                </c:pt>
                <c:pt idx="504">
                  <c:v>632</c:v>
                </c:pt>
                <c:pt idx="505">
                  <c:v>633</c:v>
                </c:pt>
                <c:pt idx="506">
                  <c:v>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85-487E-9C39-3D8506DFE5D7}"/>
            </c:ext>
          </c:extLst>
        </c:ser>
        <c:ser>
          <c:idx val="1"/>
          <c:order val="1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lavoro'!$A$2:$A$816</c:f>
              <c:numCache>
                <c:formatCode>d/m;@</c:formatCode>
                <c:ptCount val="509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  <c:pt idx="486">
                  <c:v>44683</c:v>
                </c:pt>
                <c:pt idx="487">
                  <c:v>44684</c:v>
                </c:pt>
                <c:pt idx="488">
                  <c:v>44685</c:v>
                </c:pt>
                <c:pt idx="489">
                  <c:v>44686</c:v>
                </c:pt>
                <c:pt idx="490">
                  <c:v>44687</c:v>
                </c:pt>
                <c:pt idx="491">
                  <c:v>44688</c:v>
                </c:pt>
                <c:pt idx="492">
                  <c:v>44689</c:v>
                </c:pt>
                <c:pt idx="493">
                  <c:v>44690</c:v>
                </c:pt>
                <c:pt idx="494">
                  <c:v>44691</c:v>
                </c:pt>
                <c:pt idx="495">
                  <c:v>44692</c:v>
                </c:pt>
                <c:pt idx="496">
                  <c:v>44693</c:v>
                </c:pt>
                <c:pt idx="497">
                  <c:v>44694</c:v>
                </c:pt>
                <c:pt idx="498">
                  <c:v>44695</c:v>
                </c:pt>
                <c:pt idx="499">
                  <c:v>44696</c:v>
                </c:pt>
                <c:pt idx="500">
                  <c:v>44697</c:v>
                </c:pt>
                <c:pt idx="501">
                  <c:v>44698</c:v>
                </c:pt>
                <c:pt idx="502">
                  <c:v>44699</c:v>
                </c:pt>
                <c:pt idx="503">
                  <c:v>44700</c:v>
                </c:pt>
                <c:pt idx="504">
                  <c:v>44701</c:v>
                </c:pt>
                <c:pt idx="505">
                  <c:v>44702</c:v>
                </c:pt>
                <c:pt idx="506">
                  <c:v>44703</c:v>
                </c:pt>
              </c:numCache>
            </c:numRef>
          </c:cat>
          <c:val>
            <c:numRef>
              <c:f>'Sicilia foglio di lavoro'!$L$2:$L$150</c:f>
            </c:numRef>
          </c:val>
          <c:smooth val="0"/>
          <c:extLst>
            <c:ext xmlns:c16="http://schemas.microsoft.com/office/drawing/2014/chart" uri="{C3380CC4-5D6E-409C-BE32-E72D297353CC}">
              <c16:uniqueId val="{00000001-3785-487E-9C39-3D8506DFE5D7}"/>
            </c:ext>
          </c:extLst>
        </c:ser>
        <c:ser>
          <c:idx val="2"/>
          <c:order val="2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lavoro'!$A$2:$A$816</c:f>
              <c:numCache>
                <c:formatCode>d/m;@</c:formatCode>
                <c:ptCount val="509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  <c:pt idx="486">
                  <c:v>44683</c:v>
                </c:pt>
                <c:pt idx="487">
                  <c:v>44684</c:v>
                </c:pt>
                <c:pt idx="488">
                  <c:v>44685</c:v>
                </c:pt>
                <c:pt idx="489">
                  <c:v>44686</c:v>
                </c:pt>
                <c:pt idx="490">
                  <c:v>44687</c:v>
                </c:pt>
                <c:pt idx="491">
                  <c:v>44688</c:v>
                </c:pt>
                <c:pt idx="492">
                  <c:v>44689</c:v>
                </c:pt>
                <c:pt idx="493">
                  <c:v>44690</c:v>
                </c:pt>
                <c:pt idx="494">
                  <c:v>44691</c:v>
                </c:pt>
                <c:pt idx="495">
                  <c:v>44692</c:v>
                </c:pt>
                <c:pt idx="496">
                  <c:v>44693</c:v>
                </c:pt>
                <c:pt idx="497">
                  <c:v>44694</c:v>
                </c:pt>
                <c:pt idx="498">
                  <c:v>44695</c:v>
                </c:pt>
                <c:pt idx="499">
                  <c:v>44696</c:v>
                </c:pt>
                <c:pt idx="500">
                  <c:v>44697</c:v>
                </c:pt>
                <c:pt idx="501">
                  <c:v>44698</c:v>
                </c:pt>
                <c:pt idx="502">
                  <c:v>44699</c:v>
                </c:pt>
                <c:pt idx="503">
                  <c:v>44700</c:v>
                </c:pt>
                <c:pt idx="504">
                  <c:v>44701</c:v>
                </c:pt>
                <c:pt idx="505">
                  <c:v>44702</c:v>
                </c:pt>
                <c:pt idx="506">
                  <c:v>44703</c:v>
                </c:pt>
              </c:numCache>
            </c:numRef>
          </c:cat>
          <c:val>
            <c:numRef>
              <c:f>'Sicilia foglio di lavoro'!$M$2:$M$816</c:f>
              <c:numCache>
                <c:formatCode>General</c:formatCode>
                <c:ptCount val="509"/>
                <c:pt idx="0">
                  <c:v>33098</c:v>
                </c:pt>
                <c:pt idx="1">
                  <c:v>33674</c:v>
                </c:pt>
                <c:pt idx="2">
                  <c:v>34270</c:v>
                </c:pt>
                <c:pt idx="3">
                  <c:v>35211</c:v>
                </c:pt>
                <c:pt idx="4">
                  <c:v>36038</c:v>
                </c:pt>
                <c:pt idx="5">
                  <c:v>36355</c:v>
                </c:pt>
                <c:pt idx="6">
                  <c:v>37281</c:v>
                </c:pt>
                <c:pt idx="7">
                  <c:v>38226</c:v>
                </c:pt>
                <c:pt idx="8">
                  <c:v>38937</c:v>
                </c:pt>
                <c:pt idx="9">
                  <c:v>40033</c:v>
                </c:pt>
                <c:pt idx="10">
                  <c:v>41313</c:v>
                </c:pt>
                <c:pt idx="11">
                  <c:v>42487</c:v>
                </c:pt>
                <c:pt idx="12">
                  <c:v>43098</c:v>
                </c:pt>
                <c:pt idx="13">
                  <c:v>43263</c:v>
                </c:pt>
                <c:pt idx="14">
                  <c:v>43432</c:v>
                </c:pt>
                <c:pt idx="15">
                  <c:v>43834</c:v>
                </c:pt>
                <c:pt idx="16">
                  <c:v>44795</c:v>
                </c:pt>
                <c:pt idx="17">
                  <c:v>45236</c:v>
                </c:pt>
                <c:pt idx="18">
                  <c:v>45860</c:v>
                </c:pt>
                <c:pt idx="19">
                  <c:v>45033</c:v>
                </c:pt>
                <c:pt idx="20">
                  <c:v>45241</c:v>
                </c:pt>
                <c:pt idx="21">
                  <c:v>45626</c:v>
                </c:pt>
                <c:pt idx="22">
                  <c:v>45960</c:v>
                </c:pt>
                <c:pt idx="23">
                  <c:v>45996</c:v>
                </c:pt>
                <c:pt idx="24">
                  <c:v>46335</c:v>
                </c:pt>
                <c:pt idx="25">
                  <c:v>45815</c:v>
                </c:pt>
                <c:pt idx="26">
                  <c:v>45377</c:v>
                </c:pt>
                <c:pt idx="27">
                  <c:v>44556</c:v>
                </c:pt>
                <c:pt idx="28">
                  <c:v>42683</c:v>
                </c:pt>
                <c:pt idx="29">
                  <c:v>41315</c:v>
                </c:pt>
                <c:pt idx="30">
                  <c:v>40760</c:v>
                </c:pt>
                <c:pt idx="31">
                  <c:v>40662</c:v>
                </c:pt>
                <c:pt idx="32">
                  <c:v>40084</c:v>
                </c:pt>
                <c:pt idx="33">
                  <c:v>39612</c:v>
                </c:pt>
                <c:pt idx="34">
                  <c:v>39181</c:v>
                </c:pt>
                <c:pt idx="35">
                  <c:v>38128</c:v>
                </c:pt>
                <c:pt idx="36">
                  <c:v>37861</c:v>
                </c:pt>
                <c:pt idx="37">
                  <c:v>37633</c:v>
                </c:pt>
                <c:pt idx="38">
                  <c:v>37559</c:v>
                </c:pt>
                <c:pt idx="39">
                  <c:v>37184</c:v>
                </c:pt>
                <c:pt idx="40">
                  <c:v>36309</c:v>
                </c:pt>
                <c:pt idx="41">
                  <c:v>35419</c:v>
                </c:pt>
                <c:pt idx="42">
                  <c:v>34083</c:v>
                </c:pt>
                <c:pt idx="43">
                  <c:v>33759</c:v>
                </c:pt>
                <c:pt idx="44">
                  <c:v>33671</c:v>
                </c:pt>
                <c:pt idx="45">
                  <c:v>33349</c:v>
                </c:pt>
                <c:pt idx="46">
                  <c:v>33317</c:v>
                </c:pt>
                <c:pt idx="47">
                  <c:v>32540</c:v>
                </c:pt>
                <c:pt idx="48">
                  <c:v>31929</c:v>
                </c:pt>
                <c:pt idx="49">
                  <c:v>30535</c:v>
                </c:pt>
                <c:pt idx="50">
                  <c:v>28899</c:v>
                </c:pt>
                <c:pt idx="51">
                  <c:v>28191</c:v>
                </c:pt>
                <c:pt idx="52">
                  <c:v>28382</c:v>
                </c:pt>
                <c:pt idx="53">
                  <c:v>27704</c:v>
                </c:pt>
                <c:pt idx="54">
                  <c:v>26744</c:v>
                </c:pt>
                <c:pt idx="55">
                  <c:v>26096</c:v>
                </c:pt>
                <c:pt idx="56">
                  <c:v>25689</c:v>
                </c:pt>
                <c:pt idx="57">
                  <c:v>24903</c:v>
                </c:pt>
                <c:pt idx="58">
                  <c:v>25124</c:v>
                </c:pt>
                <c:pt idx="59">
                  <c:v>25323</c:v>
                </c:pt>
                <c:pt idx="60">
                  <c:v>24880</c:v>
                </c:pt>
                <c:pt idx="61">
                  <c:v>24316</c:v>
                </c:pt>
                <c:pt idx="62">
                  <c:v>23751</c:v>
                </c:pt>
                <c:pt idx="63">
                  <c:v>21888</c:v>
                </c:pt>
                <c:pt idx="64">
                  <c:v>18944</c:v>
                </c:pt>
                <c:pt idx="65">
                  <c:v>15940</c:v>
                </c:pt>
                <c:pt idx="66">
                  <c:v>14610</c:v>
                </c:pt>
                <c:pt idx="67">
                  <c:v>13425</c:v>
                </c:pt>
                <c:pt idx="68">
                  <c:v>12906</c:v>
                </c:pt>
                <c:pt idx="69">
                  <c:v>12751</c:v>
                </c:pt>
                <c:pt idx="70">
                  <c:v>13024</c:v>
                </c:pt>
                <c:pt idx="71">
                  <c:v>13087</c:v>
                </c:pt>
                <c:pt idx="72">
                  <c:v>13532</c:v>
                </c:pt>
                <c:pt idx="73">
                  <c:v>13931</c:v>
                </c:pt>
                <c:pt idx="74">
                  <c:v>13938</c:v>
                </c:pt>
                <c:pt idx="75">
                  <c:v>14115</c:v>
                </c:pt>
                <c:pt idx="76">
                  <c:v>14613</c:v>
                </c:pt>
                <c:pt idx="77">
                  <c:v>14937</c:v>
                </c:pt>
                <c:pt idx="78">
                  <c:v>14880</c:v>
                </c:pt>
                <c:pt idx="79">
                  <c:v>15316</c:v>
                </c:pt>
                <c:pt idx="80">
                  <c:v>15712</c:v>
                </c:pt>
                <c:pt idx="81">
                  <c:v>15554</c:v>
                </c:pt>
                <c:pt idx="82">
                  <c:v>15456</c:v>
                </c:pt>
                <c:pt idx="83">
                  <c:v>15063</c:v>
                </c:pt>
                <c:pt idx="84">
                  <c:v>15483</c:v>
                </c:pt>
                <c:pt idx="85">
                  <c:v>15472</c:v>
                </c:pt>
                <c:pt idx="86">
                  <c:v>16027</c:v>
                </c:pt>
                <c:pt idx="87">
                  <c:v>16408</c:v>
                </c:pt>
                <c:pt idx="88">
                  <c:v>16408</c:v>
                </c:pt>
                <c:pt idx="89">
                  <c:v>17658</c:v>
                </c:pt>
                <c:pt idx="90">
                  <c:v>18831</c:v>
                </c:pt>
                <c:pt idx="91">
                  <c:v>19963</c:v>
                </c:pt>
                <c:pt idx="92">
                  <c:v>20871</c:v>
                </c:pt>
                <c:pt idx="93">
                  <c:v>21725</c:v>
                </c:pt>
                <c:pt idx="94">
                  <c:v>22522</c:v>
                </c:pt>
                <c:pt idx="95">
                  <c:v>23210</c:v>
                </c:pt>
                <c:pt idx="96">
                  <c:v>24064</c:v>
                </c:pt>
                <c:pt idx="97">
                  <c:v>25244</c:v>
                </c:pt>
                <c:pt idx="98">
                  <c:v>20435</c:v>
                </c:pt>
                <c:pt idx="99">
                  <c:v>20875</c:v>
                </c:pt>
                <c:pt idx="100">
                  <c:v>21652</c:v>
                </c:pt>
                <c:pt idx="101">
                  <c:v>22344</c:v>
                </c:pt>
                <c:pt idx="102">
                  <c:v>23281</c:v>
                </c:pt>
                <c:pt idx="103">
                  <c:v>22717</c:v>
                </c:pt>
                <c:pt idx="104">
                  <c:v>23372</c:v>
                </c:pt>
                <c:pt idx="105">
                  <c:v>23476</c:v>
                </c:pt>
                <c:pt idx="106">
                  <c:v>24072</c:v>
                </c:pt>
                <c:pt idx="107">
                  <c:v>24359</c:v>
                </c:pt>
                <c:pt idx="108">
                  <c:v>24884</c:v>
                </c:pt>
                <c:pt idx="109">
                  <c:v>23464</c:v>
                </c:pt>
                <c:pt idx="110">
                  <c:v>23732</c:v>
                </c:pt>
                <c:pt idx="111">
                  <c:v>24206</c:v>
                </c:pt>
                <c:pt idx="112">
                  <c:v>23875</c:v>
                </c:pt>
                <c:pt idx="113">
                  <c:v>23798</c:v>
                </c:pt>
                <c:pt idx="114">
                  <c:v>24095</c:v>
                </c:pt>
                <c:pt idx="115">
                  <c:v>24663</c:v>
                </c:pt>
                <c:pt idx="116">
                  <c:v>24663</c:v>
                </c:pt>
                <c:pt idx="117">
                  <c:v>23978</c:v>
                </c:pt>
                <c:pt idx="118">
                  <c:v>23875</c:v>
                </c:pt>
                <c:pt idx="119">
                  <c:v>23559</c:v>
                </c:pt>
                <c:pt idx="120">
                  <c:v>23470</c:v>
                </c:pt>
                <c:pt idx="121">
                  <c:v>23470</c:v>
                </c:pt>
                <c:pt idx="122">
                  <c:v>23617</c:v>
                </c:pt>
                <c:pt idx="123">
                  <c:v>23511</c:v>
                </c:pt>
                <c:pt idx="124">
                  <c:v>23256</c:v>
                </c:pt>
                <c:pt idx="125">
                  <c:v>22666</c:v>
                </c:pt>
                <c:pt idx="126">
                  <c:v>22167</c:v>
                </c:pt>
                <c:pt idx="127">
                  <c:v>21495</c:v>
                </c:pt>
                <c:pt idx="128">
                  <c:v>21035</c:v>
                </c:pt>
                <c:pt idx="129">
                  <c:v>21111</c:v>
                </c:pt>
                <c:pt idx="130">
                  <c:v>21070</c:v>
                </c:pt>
                <c:pt idx="131">
                  <c:v>18991</c:v>
                </c:pt>
                <c:pt idx="132">
                  <c:v>18158</c:v>
                </c:pt>
                <c:pt idx="133">
                  <c:v>17048</c:v>
                </c:pt>
                <c:pt idx="134">
                  <c:v>16566</c:v>
                </c:pt>
                <c:pt idx="135">
                  <c:v>16229</c:v>
                </c:pt>
                <c:pt idx="136">
                  <c:v>15776</c:v>
                </c:pt>
                <c:pt idx="137">
                  <c:v>15399</c:v>
                </c:pt>
                <c:pt idx="138">
                  <c:v>14428</c:v>
                </c:pt>
                <c:pt idx="139">
                  <c:v>14205</c:v>
                </c:pt>
                <c:pt idx="140">
                  <c:v>13237</c:v>
                </c:pt>
                <c:pt idx="141">
                  <c:v>12501</c:v>
                </c:pt>
                <c:pt idx="142">
                  <c:v>12208</c:v>
                </c:pt>
                <c:pt idx="143">
                  <c:v>12317</c:v>
                </c:pt>
                <c:pt idx="144">
                  <c:v>11936</c:v>
                </c:pt>
                <c:pt idx="145">
                  <c:v>11076</c:v>
                </c:pt>
                <c:pt idx="146">
                  <c:v>10724</c:v>
                </c:pt>
                <c:pt idx="147">
                  <c:v>10030</c:v>
                </c:pt>
                <c:pt idx="148">
                  <c:v>9414</c:v>
                </c:pt>
                <c:pt idx="149">
                  <c:v>9334</c:v>
                </c:pt>
                <c:pt idx="150">
                  <c:v>9398</c:v>
                </c:pt>
                <c:pt idx="151">
                  <c:v>8981</c:v>
                </c:pt>
                <c:pt idx="152">
                  <c:v>8230</c:v>
                </c:pt>
                <c:pt idx="153">
                  <c:v>8304</c:v>
                </c:pt>
                <c:pt idx="154">
                  <c:v>7864</c:v>
                </c:pt>
                <c:pt idx="155">
                  <c:v>7454</c:v>
                </c:pt>
                <c:pt idx="156">
                  <c:v>7545</c:v>
                </c:pt>
                <c:pt idx="157">
                  <c:v>7448</c:v>
                </c:pt>
                <c:pt idx="158">
                  <c:v>7296</c:v>
                </c:pt>
                <c:pt idx="159">
                  <c:v>6918</c:v>
                </c:pt>
                <c:pt idx="160">
                  <c:v>6961</c:v>
                </c:pt>
                <c:pt idx="161">
                  <c:v>6489</c:v>
                </c:pt>
                <c:pt idx="162">
                  <c:v>6329</c:v>
                </c:pt>
                <c:pt idx="163">
                  <c:v>6365</c:v>
                </c:pt>
                <c:pt idx="164">
                  <c:v>6273</c:v>
                </c:pt>
                <c:pt idx="165">
                  <c:v>6024</c:v>
                </c:pt>
                <c:pt idx="166">
                  <c:v>5675</c:v>
                </c:pt>
                <c:pt idx="167">
                  <c:v>5583</c:v>
                </c:pt>
                <c:pt idx="168">
                  <c:v>5413</c:v>
                </c:pt>
                <c:pt idx="169">
                  <c:v>5347</c:v>
                </c:pt>
                <c:pt idx="170">
                  <c:v>5295</c:v>
                </c:pt>
                <c:pt idx="171">
                  <c:v>5247</c:v>
                </c:pt>
                <c:pt idx="172">
                  <c:v>4958</c:v>
                </c:pt>
                <c:pt idx="173">
                  <c:v>4677</c:v>
                </c:pt>
                <c:pt idx="174">
                  <c:v>4541</c:v>
                </c:pt>
                <c:pt idx="175">
                  <c:v>4233</c:v>
                </c:pt>
                <c:pt idx="176">
                  <c:v>4186</c:v>
                </c:pt>
                <c:pt idx="177">
                  <c:v>4183</c:v>
                </c:pt>
                <c:pt idx="178">
                  <c:v>4157</c:v>
                </c:pt>
                <c:pt idx="179">
                  <c:v>4041</c:v>
                </c:pt>
                <c:pt idx="180">
                  <c:v>3856</c:v>
                </c:pt>
                <c:pt idx="181">
                  <c:v>3716</c:v>
                </c:pt>
                <c:pt idx="182">
                  <c:v>3552</c:v>
                </c:pt>
                <c:pt idx="183">
                  <c:v>3513</c:v>
                </c:pt>
                <c:pt idx="184">
                  <c:v>3405</c:v>
                </c:pt>
                <c:pt idx="185">
                  <c:v>3421</c:v>
                </c:pt>
                <c:pt idx="186">
                  <c:v>3323</c:v>
                </c:pt>
                <c:pt idx="187">
                  <c:v>3209</c:v>
                </c:pt>
                <c:pt idx="188">
                  <c:v>3309</c:v>
                </c:pt>
                <c:pt idx="189">
                  <c:v>3361</c:v>
                </c:pt>
                <c:pt idx="190">
                  <c:v>3398</c:v>
                </c:pt>
                <c:pt idx="191">
                  <c:v>3504</c:v>
                </c:pt>
                <c:pt idx="192">
                  <c:v>3577</c:v>
                </c:pt>
                <c:pt idx="193">
                  <c:v>3636</c:v>
                </c:pt>
                <c:pt idx="194">
                  <c:v>3781</c:v>
                </c:pt>
                <c:pt idx="195">
                  <c:v>3979</c:v>
                </c:pt>
                <c:pt idx="196">
                  <c:v>4242</c:v>
                </c:pt>
                <c:pt idx="197">
                  <c:v>4621</c:v>
                </c:pt>
                <c:pt idx="198">
                  <c:v>4953</c:v>
                </c:pt>
                <c:pt idx="199">
                  <c:v>5205</c:v>
                </c:pt>
                <c:pt idx="200">
                  <c:v>5623</c:v>
                </c:pt>
                <c:pt idx="201">
                  <c:v>6006</c:v>
                </c:pt>
                <c:pt idx="202">
                  <c:v>6423</c:v>
                </c:pt>
                <c:pt idx="203">
                  <c:v>6710</c:v>
                </c:pt>
                <c:pt idx="204">
                  <c:v>7263</c:v>
                </c:pt>
                <c:pt idx="205">
                  <c:v>7700</c:v>
                </c:pt>
                <c:pt idx="206">
                  <c:v>8123</c:v>
                </c:pt>
                <c:pt idx="207">
                  <c:v>8244</c:v>
                </c:pt>
                <c:pt idx="208">
                  <c:v>8654</c:v>
                </c:pt>
                <c:pt idx="209">
                  <c:v>9179</c:v>
                </c:pt>
                <c:pt idx="210">
                  <c:v>9697</c:v>
                </c:pt>
                <c:pt idx="211">
                  <c:v>10364</c:v>
                </c:pt>
                <c:pt idx="212">
                  <c:v>10891</c:v>
                </c:pt>
                <c:pt idx="213">
                  <c:v>10995</c:v>
                </c:pt>
                <c:pt idx="214">
                  <c:v>11387</c:v>
                </c:pt>
                <c:pt idx="215">
                  <c:v>11708</c:v>
                </c:pt>
                <c:pt idx="216">
                  <c:v>12145</c:v>
                </c:pt>
                <c:pt idx="217">
                  <c:v>12562</c:v>
                </c:pt>
                <c:pt idx="218">
                  <c:v>12970</c:v>
                </c:pt>
                <c:pt idx="219">
                  <c:v>13605</c:v>
                </c:pt>
                <c:pt idx="220">
                  <c:v>14445</c:v>
                </c:pt>
                <c:pt idx="221">
                  <c:v>14699</c:v>
                </c:pt>
                <c:pt idx="222">
                  <c:v>15066</c:v>
                </c:pt>
                <c:pt idx="223">
                  <c:v>15702</c:v>
                </c:pt>
                <c:pt idx="224">
                  <c:v>16366</c:v>
                </c:pt>
                <c:pt idx="225">
                  <c:v>16891</c:v>
                </c:pt>
                <c:pt idx="226">
                  <c:v>17430</c:v>
                </c:pt>
                <c:pt idx="227">
                  <c:v>18079</c:v>
                </c:pt>
                <c:pt idx="228">
                  <c:v>19265</c:v>
                </c:pt>
                <c:pt idx="229">
                  <c:v>19016</c:v>
                </c:pt>
                <c:pt idx="230">
                  <c:v>19978</c:v>
                </c:pt>
                <c:pt idx="231">
                  <c:v>20519</c:v>
                </c:pt>
                <c:pt idx="232">
                  <c:v>21868</c:v>
                </c:pt>
                <c:pt idx="233">
                  <c:v>22672</c:v>
                </c:pt>
                <c:pt idx="234">
                  <c:v>23329</c:v>
                </c:pt>
                <c:pt idx="235">
                  <c:v>24105</c:v>
                </c:pt>
                <c:pt idx="236">
                  <c:v>24653</c:v>
                </c:pt>
                <c:pt idx="237">
                  <c:v>25255</c:v>
                </c:pt>
                <c:pt idx="238">
                  <c:v>25644</c:v>
                </c:pt>
                <c:pt idx="239">
                  <c:v>26027</c:v>
                </c:pt>
                <c:pt idx="240">
                  <c:v>26510</c:v>
                </c:pt>
                <c:pt idx="241">
                  <c:v>27542</c:v>
                </c:pt>
                <c:pt idx="242">
                  <c:v>27502</c:v>
                </c:pt>
                <c:pt idx="243">
                  <c:v>27350</c:v>
                </c:pt>
                <c:pt idx="244">
                  <c:v>27158</c:v>
                </c:pt>
                <c:pt idx="245">
                  <c:v>27173</c:v>
                </c:pt>
                <c:pt idx="246">
                  <c:v>27320</c:v>
                </c:pt>
                <c:pt idx="247">
                  <c:v>27497</c:v>
                </c:pt>
                <c:pt idx="248">
                  <c:v>27976</c:v>
                </c:pt>
                <c:pt idx="249">
                  <c:v>27581</c:v>
                </c:pt>
                <c:pt idx="250">
                  <c:v>27077</c:v>
                </c:pt>
                <c:pt idx="251">
                  <c:v>26263</c:v>
                </c:pt>
                <c:pt idx="252">
                  <c:v>25452</c:v>
                </c:pt>
                <c:pt idx="253">
                  <c:v>25348</c:v>
                </c:pt>
                <c:pt idx="254">
                  <c:v>25298</c:v>
                </c:pt>
                <c:pt idx="255">
                  <c:v>25119</c:v>
                </c:pt>
                <c:pt idx="256">
                  <c:v>24633</c:v>
                </c:pt>
                <c:pt idx="257">
                  <c:v>22786</c:v>
                </c:pt>
                <c:pt idx="258">
                  <c:v>21924</c:v>
                </c:pt>
                <c:pt idx="259">
                  <c:v>20982</c:v>
                </c:pt>
                <c:pt idx="260">
                  <c:v>19972</c:v>
                </c:pt>
                <c:pt idx="261">
                  <c:v>20278</c:v>
                </c:pt>
                <c:pt idx="262">
                  <c:v>20286</c:v>
                </c:pt>
                <c:pt idx="263">
                  <c:v>19703</c:v>
                </c:pt>
                <c:pt idx="264">
                  <c:v>18537</c:v>
                </c:pt>
                <c:pt idx="265">
                  <c:v>17760</c:v>
                </c:pt>
                <c:pt idx="266">
                  <c:v>16945</c:v>
                </c:pt>
                <c:pt idx="267">
                  <c:v>16659</c:v>
                </c:pt>
                <c:pt idx="268">
                  <c:v>16396</c:v>
                </c:pt>
                <c:pt idx="269">
                  <c:v>16218</c:v>
                </c:pt>
                <c:pt idx="270">
                  <c:v>16001</c:v>
                </c:pt>
                <c:pt idx="271">
                  <c:v>14695</c:v>
                </c:pt>
                <c:pt idx="272">
                  <c:v>13864</c:v>
                </c:pt>
                <c:pt idx="273">
                  <c:v>13777</c:v>
                </c:pt>
                <c:pt idx="274">
                  <c:v>13358</c:v>
                </c:pt>
                <c:pt idx="275">
                  <c:v>13365</c:v>
                </c:pt>
                <c:pt idx="276">
                  <c:v>13131</c:v>
                </c:pt>
                <c:pt idx="277">
                  <c:v>12910</c:v>
                </c:pt>
                <c:pt idx="278">
                  <c:v>11934</c:v>
                </c:pt>
                <c:pt idx="279">
                  <c:v>11365</c:v>
                </c:pt>
                <c:pt idx="280">
                  <c:v>10793</c:v>
                </c:pt>
                <c:pt idx="281">
                  <c:v>10575</c:v>
                </c:pt>
                <c:pt idx="282">
                  <c:v>10370</c:v>
                </c:pt>
                <c:pt idx="283">
                  <c:v>10266</c:v>
                </c:pt>
                <c:pt idx="284">
                  <c:v>9657</c:v>
                </c:pt>
                <c:pt idx="285">
                  <c:v>8934</c:v>
                </c:pt>
                <c:pt idx="286">
                  <c:v>8438</c:v>
                </c:pt>
                <c:pt idx="287">
                  <c:v>7668</c:v>
                </c:pt>
                <c:pt idx="288">
                  <c:v>7434</c:v>
                </c:pt>
                <c:pt idx="289">
                  <c:v>7408</c:v>
                </c:pt>
                <c:pt idx="290">
                  <c:v>7247</c:v>
                </c:pt>
                <c:pt idx="291">
                  <c:v>6544</c:v>
                </c:pt>
                <c:pt idx="292">
                  <c:v>6494</c:v>
                </c:pt>
                <c:pt idx="293">
                  <c:v>6368</c:v>
                </c:pt>
                <c:pt idx="294">
                  <c:v>6387</c:v>
                </c:pt>
                <c:pt idx="295">
                  <c:v>6231</c:v>
                </c:pt>
                <c:pt idx="296">
                  <c:v>6359</c:v>
                </c:pt>
                <c:pt idx="297">
                  <c:v>6701</c:v>
                </c:pt>
                <c:pt idx="298">
                  <c:v>6793</c:v>
                </c:pt>
                <c:pt idx="299">
                  <c:v>6661</c:v>
                </c:pt>
                <c:pt idx="300">
                  <c:v>6720</c:v>
                </c:pt>
                <c:pt idx="301">
                  <c:v>6821</c:v>
                </c:pt>
                <c:pt idx="302">
                  <c:v>6844</c:v>
                </c:pt>
                <c:pt idx="303">
                  <c:v>6876</c:v>
                </c:pt>
                <c:pt idx="304">
                  <c:v>7048</c:v>
                </c:pt>
                <c:pt idx="305">
                  <c:v>7266</c:v>
                </c:pt>
                <c:pt idx="306">
                  <c:v>7056</c:v>
                </c:pt>
                <c:pt idx="307">
                  <c:v>7128</c:v>
                </c:pt>
                <c:pt idx="308">
                  <c:v>7289</c:v>
                </c:pt>
                <c:pt idx="309">
                  <c:v>7205</c:v>
                </c:pt>
                <c:pt idx="310">
                  <c:v>7415</c:v>
                </c:pt>
                <c:pt idx="311">
                  <c:v>8046</c:v>
                </c:pt>
                <c:pt idx="312">
                  <c:v>8230</c:v>
                </c:pt>
                <c:pt idx="313">
                  <c:v>8301</c:v>
                </c:pt>
                <c:pt idx="314">
                  <c:v>8491</c:v>
                </c:pt>
                <c:pt idx="315">
                  <c:v>8627</c:v>
                </c:pt>
                <c:pt idx="316">
                  <c:v>8636</c:v>
                </c:pt>
                <c:pt idx="317">
                  <c:v>8701</c:v>
                </c:pt>
                <c:pt idx="318">
                  <c:v>9048</c:v>
                </c:pt>
                <c:pt idx="319">
                  <c:v>9138</c:v>
                </c:pt>
                <c:pt idx="320">
                  <c:v>9219</c:v>
                </c:pt>
                <c:pt idx="321">
                  <c:v>9346</c:v>
                </c:pt>
                <c:pt idx="322">
                  <c:v>9663</c:v>
                </c:pt>
                <c:pt idx="323">
                  <c:v>9706</c:v>
                </c:pt>
                <c:pt idx="324">
                  <c:v>10003</c:v>
                </c:pt>
                <c:pt idx="325">
                  <c:v>10385</c:v>
                </c:pt>
                <c:pt idx="326">
                  <c:v>10521</c:v>
                </c:pt>
                <c:pt idx="327">
                  <c:v>10714</c:v>
                </c:pt>
                <c:pt idx="328">
                  <c:v>10928</c:v>
                </c:pt>
                <c:pt idx="329">
                  <c:v>10868</c:v>
                </c:pt>
                <c:pt idx="330">
                  <c:v>11009</c:v>
                </c:pt>
                <c:pt idx="331">
                  <c:v>11488</c:v>
                </c:pt>
                <c:pt idx="332">
                  <c:v>11843</c:v>
                </c:pt>
                <c:pt idx="333">
                  <c:v>12194</c:v>
                </c:pt>
                <c:pt idx="334">
                  <c:v>12286</c:v>
                </c:pt>
                <c:pt idx="335">
                  <c:v>12209</c:v>
                </c:pt>
                <c:pt idx="336">
                  <c:v>12466</c:v>
                </c:pt>
                <c:pt idx="337">
                  <c:v>12500</c:v>
                </c:pt>
                <c:pt idx="338">
                  <c:v>12970</c:v>
                </c:pt>
                <c:pt idx="339">
                  <c:v>13341</c:v>
                </c:pt>
                <c:pt idx="340">
                  <c:v>13737</c:v>
                </c:pt>
                <c:pt idx="341">
                  <c:v>13643</c:v>
                </c:pt>
                <c:pt idx="342">
                  <c:v>14156</c:v>
                </c:pt>
                <c:pt idx="343">
                  <c:v>14715</c:v>
                </c:pt>
                <c:pt idx="344">
                  <c:v>14904</c:v>
                </c:pt>
                <c:pt idx="345">
                  <c:v>15583</c:v>
                </c:pt>
                <c:pt idx="346">
                  <c:v>16054</c:v>
                </c:pt>
                <c:pt idx="347">
                  <c:v>16432</c:v>
                </c:pt>
                <c:pt idx="348">
                  <c:v>17022</c:v>
                </c:pt>
                <c:pt idx="349">
                  <c:v>17681</c:v>
                </c:pt>
                <c:pt idx="350">
                  <c:v>18585</c:v>
                </c:pt>
                <c:pt idx="351">
                  <c:v>19326</c:v>
                </c:pt>
                <c:pt idx="352">
                  <c:v>20212</c:v>
                </c:pt>
                <c:pt idx="353">
                  <c:v>20477</c:v>
                </c:pt>
                <c:pt idx="354">
                  <c:v>21329</c:v>
                </c:pt>
                <c:pt idx="355">
                  <c:v>21770</c:v>
                </c:pt>
                <c:pt idx="356">
                  <c:v>22991</c:v>
                </c:pt>
                <c:pt idx="357">
                  <c:v>24501</c:v>
                </c:pt>
                <c:pt idx="358">
                  <c:v>26402</c:v>
                </c:pt>
                <c:pt idx="359">
                  <c:v>27819</c:v>
                </c:pt>
                <c:pt idx="360">
                  <c:v>29126</c:v>
                </c:pt>
                <c:pt idx="361">
                  <c:v>31370</c:v>
                </c:pt>
                <c:pt idx="362">
                  <c:v>34436</c:v>
                </c:pt>
                <c:pt idx="363">
                  <c:v>37112</c:v>
                </c:pt>
                <c:pt idx="364">
                  <c:v>41735</c:v>
                </c:pt>
                <c:pt idx="365">
                  <c:v>46895</c:v>
                </c:pt>
                <c:pt idx="366">
                  <c:v>50378</c:v>
                </c:pt>
                <c:pt idx="367">
                  <c:v>54396</c:v>
                </c:pt>
                <c:pt idx="368">
                  <c:v>59915</c:v>
                </c:pt>
                <c:pt idx="369">
                  <c:v>66170</c:v>
                </c:pt>
                <c:pt idx="370">
                  <c:v>79053</c:v>
                </c:pt>
                <c:pt idx="371">
                  <c:v>87246</c:v>
                </c:pt>
                <c:pt idx="372">
                  <c:v>98364</c:v>
                </c:pt>
                <c:pt idx="373">
                  <c:v>110516</c:v>
                </c:pt>
                <c:pt idx="374">
                  <c:v>117337</c:v>
                </c:pt>
                <c:pt idx="375">
                  <c:v>127927</c:v>
                </c:pt>
                <c:pt idx="376">
                  <c:v>139482</c:v>
                </c:pt>
                <c:pt idx="377">
                  <c:v>149003</c:v>
                </c:pt>
                <c:pt idx="378">
                  <c:v>158121</c:v>
                </c:pt>
                <c:pt idx="379">
                  <c:v>164853</c:v>
                </c:pt>
                <c:pt idx="380">
                  <c:v>172173</c:v>
                </c:pt>
                <c:pt idx="381">
                  <c:v>175192</c:v>
                </c:pt>
                <c:pt idx="382">
                  <c:v>182579</c:v>
                </c:pt>
                <c:pt idx="383">
                  <c:v>189246</c:v>
                </c:pt>
                <c:pt idx="384">
                  <c:v>195444</c:v>
                </c:pt>
                <c:pt idx="385">
                  <c:v>200852</c:v>
                </c:pt>
                <c:pt idx="386">
                  <c:v>206242</c:v>
                </c:pt>
                <c:pt idx="387">
                  <c:v>210588</c:v>
                </c:pt>
                <c:pt idx="388">
                  <c:v>213158</c:v>
                </c:pt>
                <c:pt idx="389">
                  <c:v>218671</c:v>
                </c:pt>
                <c:pt idx="390">
                  <c:v>224489</c:v>
                </c:pt>
                <c:pt idx="391">
                  <c:v>227979</c:v>
                </c:pt>
                <c:pt idx="392">
                  <c:v>230115</c:v>
                </c:pt>
                <c:pt idx="393">
                  <c:v>235787</c:v>
                </c:pt>
                <c:pt idx="394">
                  <c:v>240834</c:v>
                </c:pt>
                <c:pt idx="395">
                  <c:v>243323</c:v>
                </c:pt>
                <c:pt idx="396">
                  <c:v>249037</c:v>
                </c:pt>
                <c:pt idx="397">
                  <c:v>253045</c:v>
                </c:pt>
                <c:pt idx="398">
                  <c:v>256569</c:v>
                </c:pt>
                <c:pt idx="399">
                  <c:v>261217</c:v>
                </c:pt>
                <c:pt idx="400">
                  <c:v>263604</c:v>
                </c:pt>
                <c:pt idx="401">
                  <c:v>269416</c:v>
                </c:pt>
                <c:pt idx="402">
                  <c:v>272454</c:v>
                </c:pt>
                <c:pt idx="403">
                  <c:v>276302</c:v>
                </c:pt>
                <c:pt idx="404">
                  <c:v>274234</c:v>
                </c:pt>
                <c:pt idx="405">
                  <c:v>273402</c:v>
                </c:pt>
                <c:pt idx="406">
                  <c:v>276245</c:v>
                </c:pt>
                <c:pt idx="407">
                  <c:v>277375</c:v>
                </c:pt>
                <c:pt idx="408">
                  <c:v>258597</c:v>
                </c:pt>
                <c:pt idx="409">
                  <c:v>259470</c:v>
                </c:pt>
                <c:pt idx="410">
                  <c:v>261047</c:v>
                </c:pt>
                <c:pt idx="411">
                  <c:v>252049</c:v>
                </c:pt>
                <c:pt idx="412">
                  <c:v>249932</c:v>
                </c:pt>
                <c:pt idx="413">
                  <c:v>248799</c:v>
                </c:pt>
                <c:pt idx="414">
                  <c:v>247171</c:v>
                </c:pt>
                <c:pt idx="415">
                  <c:v>246243</c:v>
                </c:pt>
                <c:pt idx="416">
                  <c:v>245410</c:v>
                </c:pt>
                <c:pt idx="417">
                  <c:v>246683</c:v>
                </c:pt>
                <c:pt idx="418">
                  <c:v>230663</c:v>
                </c:pt>
                <c:pt idx="419">
                  <c:v>229575</c:v>
                </c:pt>
                <c:pt idx="420">
                  <c:v>229978</c:v>
                </c:pt>
                <c:pt idx="421">
                  <c:v>228716</c:v>
                </c:pt>
                <c:pt idx="422">
                  <c:v>229624</c:v>
                </c:pt>
                <c:pt idx="423">
                  <c:v>227130</c:v>
                </c:pt>
                <c:pt idx="424">
                  <c:v>228568</c:v>
                </c:pt>
                <c:pt idx="425">
                  <c:v>231211</c:v>
                </c:pt>
                <c:pt idx="426">
                  <c:v>221374</c:v>
                </c:pt>
                <c:pt idx="427">
                  <c:v>219873</c:v>
                </c:pt>
                <c:pt idx="428">
                  <c:v>220467</c:v>
                </c:pt>
                <c:pt idx="429">
                  <c:v>220822</c:v>
                </c:pt>
                <c:pt idx="430">
                  <c:v>222349</c:v>
                </c:pt>
                <c:pt idx="431">
                  <c:v>225513</c:v>
                </c:pt>
                <c:pt idx="432">
                  <c:v>219102</c:v>
                </c:pt>
                <c:pt idx="433">
                  <c:v>221488</c:v>
                </c:pt>
                <c:pt idx="434">
                  <c:v>222739</c:v>
                </c:pt>
                <c:pt idx="435">
                  <c:v>223426</c:v>
                </c:pt>
                <c:pt idx="436">
                  <c:v>227297</c:v>
                </c:pt>
                <c:pt idx="437">
                  <c:v>229177</c:v>
                </c:pt>
                <c:pt idx="438">
                  <c:v>232454</c:v>
                </c:pt>
                <c:pt idx="439">
                  <c:v>226636</c:v>
                </c:pt>
                <c:pt idx="440">
                  <c:v>230876</c:v>
                </c:pt>
                <c:pt idx="441">
                  <c:v>232803</c:v>
                </c:pt>
                <c:pt idx="442">
                  <c:v>232256</c:v>
                </c:pt>
                <c:pt idx="443">
                  <c:v>235924</c:v>
                </c:pt>
                <c:pt idx="444">
                  <c:v>237508</c:v>
                </c:pt>
                <c:pt idx="445">
                  <c:v>236784</c:v>
                </c:pt>
                <c:pt idx="446">
                  <c:v>238420</c:v>
                </c:pt>
                <c:pt idx="447">
                  <c:v>233912</c:v>
                </c:pt>
                <c:pt idx="448">
                  <c:v>232425</c:v>
                </c:pt>
                <c:pt idx="449">
                  <c:v>227705</c:v>
                </c:pt>
                <c:pt idx="450">
                  <c:v>228164</c:v>
                </c:pt>
                <c:pt idx="451">
                  <c:v>224998</c:v>
                </c:pt>
                <c:pt idx="452">
                  <c:v>224465</c:v>
                </c:pt>
                <c:pt idx="453">
                  <c:v>223925</c:v>
                </c:pt>
                <c:pt idx="454">
                  <c:v>207736</c:v>
                </c:pt>
                <c:pt idx="455">
                  <c:v>186369</c:v>
                </c:pt>
                <c:pt idx="456">
                  <c:v>185197</c:v>
                </c:pt>
                <c:pt idx="457">
                  <c:v>186020</c:v>
                </c:pt>
                <c:pt idx="458">
                  <c:v>185874</c:v>
                </c:pt>
                <c:pt idx="459">
                  <c:v>185559</c:v>
                </c:pt>
                <c:pt idx="460">
                  <c:v>182665</c:v>
                </c:pt>
                <c:pt idx="461">
                  <c:v>157812</c:v>
                </c:pt>
                <c:pt idx="462">
                  <c:v>156129</c:v>
                </c:pt>
                <c:pt idx="463">
                  <c:v>148817</c:v>
                </c:pt>
                <c:pt idx="464">
                  <c:v>149317</c:v>
                </c:pt>
                <c:pt idx="465">
                  <c:v>146903</c:v>
                </c:pt>
                <c:pt idx="466">
                  <c:v>147280</c:v>
                </c:pt>
                <c:pt idx="467">
                  <c:v>141422</c:v>
                </c:pt>
                <c:pt idx="468">
                  <c:v>139400</c:v>
                </c:pt>
                <c:pt idx="469">
                  <c:v>134228</c:v>
                </c:pt>
                <c:pt idx="470">
                  <c:v>131234</c:v>
                </c:pt>
                <c:pt idx="471">
                  <c:v>130665</c:v>
                </c:pt>
                <c:pt idx="472">
                  <c:v>131239</c:v>
                </c:pt>
                <c:pt idx="473">
                  <c:v>132799</c:v>
                </c:pt>
                <c:pt idx="474">
                  <c:v>126606</c:v>
                </c:pt>
                <c:pt idx="475">
                  <c:v>122696</c:v>
                </c:pt>
                <c:pt idx="476">
                  <c:v>119148</c:v>
                </c:pt>
                <c:pt idx="477">
                  <c:v>116398</c:v>
                </c:pt>
                <c:pt idx="478">
                  <c:v>119682</c:v>
                </c:pt>
                <c:pt idx="479">
                  <c:v>120327</c:v>
                </c:pt>
                <c:pt idx="480">
                  <c:v>121071</c:v>
                </c:pt>
                <c:pt idx="481">
                  <c:v>123367</c:v>
                </c:pt>
                <c:pt idx="482">
                  <c:v>123764</c:v>
                </c:pt>
                <c:pt idx="483">
                  <c:v>121324</c:v>
                </c:pt>
                <c:pt idx="484">
                  <c:v>114192</c:v>
                </c:pt>
                <c:pt idx="485">
                  <c:v>115496</c:v>
                </c:pt>
                <c:pt idx="486">
                  <c:v>115493</c:v>
                </c:pt>
                <c:pt idx="487">
                  <c:v>115944</c:v>
                </c:pt>
                <c:pt idx="488">
                  <c:v>115391</c:v>
                </c:pt>
                <c:pt idx="489">
                  <c:v>113400</c:v>
                </c:pt>
                <c:pt idx="490">
                  <c:v>111999</c:v>
                </c:pt>
                <c:pt idx="491">
                  <c:v>111999</c:v>
                </c:pt>
                <c:pt idx="492">
                  <c:v>112410</c:v>
                </c:pt>
                <c:pt idx="493">
                  <c:v>113040</c:v>
                </c:pt>
                <c:pt idx="494">
                  <c:v>102023</c:v>
                </c:pt>
                <c:pt idx="495">
                  <c:v>100274</c:v>
                </c:pt>
                <c:pt idx="496">
                  <c:v>97269</c:v>
                </c:pt>
                <c:pt idx="497">
                  <c:v>96171</c:v>
                </c:pt>
                <c:pt idx="498">
                  <c:v>94748</c:v>
                </c:pt>
                <c:pt idx="499">
                  <c:v>95197</c:v>
                </c:pt>
                <c:pt idx="500">
                  <c:v>94500</c:v>
                </c:pt>
                <c:pt idx="501">
                  <c:v>94675</c:v>
                </c:pt>
                <c:pt idx="502">
                  <c:v>92205</c:v>
                </c:pt>
                <c:pt idx="503">
                  <c:v>89695</c:v>
                </c:pt>
                <c:pt idx="504">
                  <c:v>87661</c:v>
                </c:pt>
                <c:pt idx="505">
                  <c:v>83795</c:v>
                </c:pt>
                <c:pt idx="506">
                  <c:v>83702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52-4C79-B56A-005202D4A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201984"/>
        <c:axId val="58203520"/>
      </c:lineChart>
      <c:dateAx>
        <c:axId val="5820198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203520"/>
        <c:crosses val="autoZero"/>
        <c:auto val="1"/>
        <c:lblOffset val="100"/>
        <c:baseTimeUnit val="days"/>
      </c:dateAx>
      <c:valAx>
        <c:axId val="58203520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it-IT"/>
          </a:p>
        </c:txPr>
        <c:crossAx val="582019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3176388230538033E-2"/>
          <c:y val="0.1108275789339223"/>
          <c:w val="0.22573797777441271"/>
          <c:h val="9.312284453113224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5. Attuali positivi: Ricoverati e in isolamento domiciliare
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0512695659361881E-2"/>
          <c:y val="2.3182633835686996E-2"/>
          <c:w val="0.9296007352778427"/>
          <c:h val="0.92450826826809707"/>
        </c:manualLayout>
      </c:layout>
      <c:areaChart>
        <c:grouping val="stacked"/>
        <c:varyColors val="0"/>
        <c:ser>
          <c:idx val="0"/>
          <c:order val="0"/>
          <c:tx>
            <c:strRef>
              <c:f>'Sicilia foglio di lavoro'!$H$1</c:f>
              <c:strCache>
                <c:ptCount val="1"/>
                <c:pt idx="0">
                  <c:v>Ricoverati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lavoro'!$A$2:$A$816</c:f>
              <c:numCache>
                <c:formatCode>d/m;@</c:formatCode>
                <c:ptCount val="509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  <c:pt idx="486">
                  <c:v>44683</c:v>
                </c:pt>
                <c:pt idx="487">
                  <c:v>44684</c:v>
                </c:pt>
                <c:pt idx="488">
                  <c:v>44685</c:v>
                </c:pt>
                <c:pt idx="489">
                  <c:v>44686</c:v>
                </c:pt>
                <c:pt idx="490">
                  <c:v>44687</c:v>
                </c:pt>
                <c:pt idx="491">
                  <c:v>44688</c:v>
                </c:pt>
                <c:pt idx="492">
                  <c:v>44689</c:v>
                </c:pt>
                <c:pt idx="493">
                  <c:v>44690</c:v>
                </c:pt>
                <c:pt idx="494">
                  <c:v>44691</c:v>
                </c:pt>
                <c:pt idx="495">
                  <c:v>44692</c:v>
                </c:pt>
                <c:pt idx="496">
                  <c:v>44693</c:v>
                </c:pt>
                <c:pt idx="497">
                  <c:v>44694</c:v>
                </c:pt>
                <c:pt idx="498">
                  <c:v>44695</c:v>
                </c:pt>
                <c:pt idx="499">
                  <c:v>44696</c:v>
                </c:pt>
                <c:pt idx="500">
                  <c:v>44697</c:v>
                </c:pt>
                <c:pt idx="501">
                  <c:v>44698</c:v>
                </c:pt>
                <c:pt idx="502">
                  <c:v>44699</c:v>
                </c:pt>
                <c:pt idx="503">
                  <c:v>44700</c:v>
                </c:pt>
                <c:pt idx="504">
                  <c:v>44701</c:v>
                </c:pt>
                <c:pt idx="505">
                  <c:v>44702</c:v>
                </c:pt>
                <c:pt idx="506">
                  <c:v>44703</c:v>
                </c:pt>
              </c:numCache>
            </c:numRef>
          </c:cat>
          <c:val>
            <c:numRef>
              <c:f>'Sicilia foglio di lavoro'!$H$2:$H$816</c:f>
              <c:numCache>
                <c:formatCode>General</c:formatCode>
                <c:ptCount val="509"/>
                <c:pt idx="0">
                  <c:v>1249</c:v>
                </c:pt>
                <c:pt idx="1">
                  <c:v>1276</c:v>
                </c:pt>
                <c:pt idx="2">
                  <c:v>1321</c:v>
                </c:pt>
                <c:pt idx="3">
                  <c:v>1367</c:v>
                </c:pt>
                <c:pt idx="4">
                  <c:v>1388</c:v>
                </c:pt>
                <c:pt idx="5">
                  <c:v>1384</c:v>
                </c:pt>
                <c:pt idx="6">
                  <c:v>1424</c:v>
                </c:pt>
                <c:pt idx="7">
                  <c:v>1446</c:v>
                </c:pt>
                <c:pt idx="8">
                  <c:v>1461</c:v>
                </c:pt>
                <c:pt idx="9">
                  <c:v>1473</c:v>
                </c:pt>
                <c:pt idx="10">
                  <c:v>1506</c:v>
                </c:pt>
                <c:pt idx="11">
                  <c:v>1551</c:v>
                </c:pt>
                <c:pt idx="12">
                  <c:v>1579</c:v>
                </c:pt>
                <c:pt idx="13">
                  <c:v>1602</c:v>
                </c:pt>
                <c:pt idx="14">
                  <c:v>1613</c:v>
                </c:pt>
                <c:pt idx="15">
                  <c:v>1618</c:v>
                </c:pt>
                <c:pt idx="16">
                  <c:v>1630</c:v>
                </c:pt>
                <c:pt idx="17">
                  <c:v>1649</c:v>
                </c:pt>
                <c:pt idx="18">
                  <c:v>1667</c:v>
                </c:pt>
                <c:pt idx="19">
                  <c:v>1674</c:v>
                </c:pt>
                <c:pt idx="20">
                  <c:v>1657</c:v>
                </c:pt>
                <c:pt idx="21">
                  <c:v>1663</c:v>
                </c:pt>
                <c:pt idx="22">
                  <c:v>1667</c:v>
                </c:pt>
                <c:pt idx="23">
                  <c:v>1658</c:v>
                </c:pt>
                <c:pt idx="24">
                  <c:v>1666</c:v>
                </c:pt>
                <c:pt idx="25">
                  <c:v>1664</c:v>
                </c:pt>
                <c:pt idx="26">
                  <c:v>1653</c:v>
                </c:pt>
                <c:pt idx="27">
                  <c:v>1620</c:v>
                </c:pt>
                <c:pt idx="28">
                  <c:v>1584</c:v>
                </c:pt>
                <c:pt idx="29">
                  <c:v>1553</c:v>
                </c:pt>
                <c:pt idx="30">
                  <c:v>1529</c:v>
                </c:pt>
                <c:pt idx="31">
                  <c:v>1540</c:v>
                </c:pt>
                <c:pt idx="32">
                  <c:v>1529</c:v>
                </c:pt>
                <c:pt idx="33">
                  <c:v>1510</c:v>
                </c:pt>
                <c:pt idx="34">
                  <c:v>1473</c:v>
                </c:pt>
                <c:pt idx="35">
                  <c:v>1426</c:v>
                </c:pt>
                <c:pt idx="36">
                  <c:v>1405</c:v>
                </c:pt>
                <c:pt idx="37">
                  <c:v>1376</c:v>
                </c:pt>
                <c:pt idx="38">
                  <c:v>1373</c:v>
                </c:pt>
                <c:pt idx="39">
                  <c:v>1337</c:v>
                </c:pt>
                <c:pt idx="40">
                  <c:v>1278</c:v>
                </c:pt>
                <c:pt idx="41">
                  <c:v>1236</c:v>
                </c:pt>
                <c:pt idx="42">
                  <c:v>1224</c:v>
                </c:pt>
                <c:pt idx="43">
                  <c:v>1211</c:v>
                </c:pt>
                <c:pt idx="44">
                  <c:v>1195</c:v>
                </c:pt>
                <c:pt idx="45">
                  <c:v>1200</c:v>
                </c:pt>
                <c:pt idx="46">
                  <c:v>1163</c:v>
                </c:pt>
                <c:pt idx="47">
                  <c:v>1115</c:v>
                </c:pt>
                <c:pt idx="48">
                  <c:v>1075</c:v>
                </c:pt>
                <c:pt idx="49">
                  <c:v>1034</c:v>
                </c:pt>
                <c:pt idx="50">
                  <c:v>1007</c:v>
                </c:pt>
                <c:pt idx="51">
                  <c:v>989</c:v>
                </c:pt>
                <c:pt idx="52">
                  <c:v>985</c:v>
                </c:pt>
                <c:pt idx="53">
                  <c:v>953</c:v>
                </c:pt>
                <c:pt idx="54">
                  <c:v>946</c:v>
                </c:pt>
                <c:pt idx="55">
                  <c:v>930</c:v>
                </c:pt>
                <c:pt idx="56">
                  <c:v>908</c:v>
                </c:pt>
                <c:pt idx="57">
                  <c:v>868</c:v>
                </c:pt>
                <c:pt idx="58">
                  <c:v>858</c:v>
                </c:pt>
                <c:pt idx="59">
                  <c:v>858</c:v>
                </c:pt>
                <c:pt idx="60">
                  <c:v>849</c:v>
                </c:pt>
                <c:pt idx="61">
                  <c:v>813</c:v>
                </c:pt>
                <c:pt idx="62">
                  <c:v>794</c:v>
                </c:pt>
                <c:pt idx="63">
                  <c:v>790</c:v>
                </c:pt>
                <c:pt idx="64">
                  <c:v>783</c:v>
                </c:pt>
                <c:pt idx="65">
                  <c:v>780</c:v>
                </c:pt>
                <c:pt idx="66">
                  <c:v>789</c:v>
                </c:pt>
                <c:pt idx="67">
                  <c:v>777</c:v>
                </c:pt>
                <c:pt idx="68">
                  <c:v>775</c:v>
                </c:pt>
                <c:pt idx="69">
                  <c:v>771</c:v>
                </c:pt>
                <c:pt idx="70">
                  <c:v>772</c:v>
                </c:pt>
                <c:pt idx="71">
                  <c:v>783</c:v>
                </c:pt>
                <c:pt idx="72">
                  <c:v>791</c:v>
                </c:pt>
                <c:pt idx="73">
                  <c:v>825</c:v>
                </c:pt>
                <c:pt idx="74">
                  <c:v>838</c:v>
                </c:pt>
                <c:pt idx="75">
                  <c:v>850</c:v>
                </c:pt>
                <c:pt idx="76">
                  <c:v>848</c:v>
                </c:pt>
                <c:pt idx="77">
                  <c:v>847</c:v>
                </c:pt>
                <c:pt idx="78">
                  <c:v>853</c:v>
                </c:pt>
                <c:pt idx="79">
                  <c:v>876</c:v>
                </c:pt>
                <c:pt idx="80">
                  <c:v>906</c:v>
                </c:pt>
                <c:pt idx="81">
                  <c:v>935</c:v>
                </c:pt>
                <c:pt idx="82">
                  <c:v>931</c:v>
                </c:pt>
                <c:pt idx="83">
                  <c:v>931</c:v>
                </c:pt>
                <c:pt idx="84">
                  <c:v>920</c:v>
                </c:pt>
                <c:pt idx="85">
                  <c:v>940</c:v>
                </c:pt>
                <c:pt idx="86">
                  <c:v>973</c:v>
                </c:pt>
                <c:pt idx="87">
                  <c:v>1009</c:v>
                </c:pt>
                <c:pt idx="88">
                  <c:v>1009</c:v>
                </c:pt>
                <c:pt idx="89">
                  <c:v>1031</c:v>
                </c:pt>
                <c:pt idx="90">
                  <c:v>1039</c:v>
                </c:pt>
                <c:pt idx="91">
                  <c:v>1048</c:v>
                </c:pt>
                <c:pt idx="92">
                  <c:v>1054</c:v>
                </c:pt>
                <c:pt idx="93">
                  <c:v>1127</c:v>
                </c:pt>
                <c:pt idx="94">
                  <c:v>1183</c:v>
                </c:pt>
                <c:pt idx="95">
                  <c:v>1242</c:v>
                </c:pt>
                <c:pt idx="96">
                  <c:v>1282</c:v>
                </c:pt>
                <c:pt idx="97">
                  <c:v>1283</c:v>
                </c:pt>
                <c:pt idx="98">
                  <c:v>1317</c:v>
                </c:pt>
                <c:pt idx="99">
                  <c:v>1316</c:v>
                </c:pt>
                <c:pt idx="100">
                  <c:v>1319</c:v>
                </c:pt>
                <c:pt idx="101">
                  <c:v>1365</c:v>
                </c:pt>
                <c:pt idx="102">
                  <c:v>1390</c:v>
                </c:pt>
                <c:pt idx="103">
                  <c:v>1415</c:v>
                </c:pt>
                <c:pt idx="104">
                  <c:v>1402</c:v>
                </c:pt>
                <c:pt idx="105">
                  <c:v>1399</c:v>
                </c:pt>
                <c:pt idx="106">
                  <c:v>1405</c:v>
                </c:pt>
                <c:pt idx="107">
                  <c:v>1399</c:v>
                </c:pt>
                <c:pt idx="108">
                  <c:v>1438</c:v>
                </c:pt>
                <c:pt idx="109">
                  <c:v>1435</c:v>
                </c:pt>
                <c:pt idx="110">
                  <c:v>1456</c:v>
                </c:pt>
                <c:pt idx="111">
                  <c:v>1422</c:v>
                </c:pt>
                <c:pt idx="112">
                  <c:v>1409</c:v>
                </c:pt>
                <c:pt idx="113">
                  <c:v>1413</c:v>
                </c:pt>
                <c:pt idx="114">
                  <c:v>1415</c:v>
                </c:pt>
                <c:pt idx="115">
                  <c:v>1428</c:v>
                </c:pt>
                <c:pt idx="116">
                  <c:v>1422</c:v>
                </c:pt>
                <c:pt idx="117">
                  <c:v>1394</c:v>
                </c:pt>
                <c:pt idx="118">
                  <c:v>1369</c:v>
                </c:pt>
                <c:pt idx="119">
                  <c:v>1337</c:v>
                </c:pt>
                <c:pt idx="120">
                  <c:v>1303</c:v>
                </c:pt>
                <c:pt idx="121">
                  <c:v>1311</c:v>
                </c:pt>
                <c:pt idx="122">
                  <c:v>1338</c:v>
                </c:pt>
                <c:pt idx="123">
                  <c:v>1312</c:v>
                </c:pt>
                <c:pt idx="124">
                  <c:v>1273</c:v>
                </c:pt>
                <c:pt idx="125">
                  <c:v>1212</c:v>
                </c:pt>
                <c:pt idx="126">
                  <c:v>1163</c:v>
                </c:pt>
                <c:pt idx="127">
                  <c:v>1135</c:v>
                </c:pt>
                <c:pt idx="128">
                  <c:v>1110</c:v>
                </c:pt>
                <c:pt idx="129">
                  <c:v>1119</c:v>
                </c:pt>
                <c:pt idx="130">
                  <c:v>1092</c:v>
                </c:pt>
                <c:pt idx="131">
                  <c:v>1044</c:v>
                </c:pt>
                <c:pt idx="132">
                  <c:v>1007</c:v>
                </c:pt>
                <c:pt idx="133">
                  <c:v>961</c:v>
                </c:pt>
                <c:pt idx="134">
                  <c:v>947</c:v>
                </c:pt>
                <c:pt idx="135">
                  <c:v>930</c:v>
                </c:pt>
                <c:pt idx="136">
                  <c:v>920</c:v>
                </c:pt>
                <c:pt idx="137">
                  <c:v>894</c:v>
                </c:pt>
                <c:pt idx="138">
                  <c:v>840</c:v>
                </c:pt>
                <c:pt idx="139">
                  <c:v>808</c:v>
                </c:pt>
                <c:pt idx="140">
                  <c:v>778</c:v>
                </c:pt>
                <c:pt idx="141">
                  <c:v>766</c:v>
                </c:pt>
                <c:pt idx="142">
                  <c:v>720</c:v>
                </c:pt>
                <c:pt idx="143">
                  <c:v>699</c:v>
                </c:pt>
                <c:pt idx="144">
                  <c:v>668</c:v>
                </c:pt>
                <c:pt idx="145">
                  <c:v>639</c:v>
                </c:pt>
                <c:pt idx="146">
                  <c:v>616</c:v>
                </c:pt>
                <c:pt idx="147">
                  <c:v>585</c:v>
                </c:pt>
                <c:pt idx="148">
                  <c:v>574</c:v>
                </c:pt>
                <c:pt idx="149">
                  <c:v>549</c:v>
                </c:pt>
                <c:pt idx="150">
                  <c:v>534</c:v>
                </c:pt>
                <c:pt idx="151">
                  <c:v>507</c:v>
                </c:pt>
                <c:pt idx="152">
                  <c:v>468</c:v>
                </c:pt>
                <c:pt idx="153">
                  <c:v>459</c:v>
                </c:pt>
                <c:pt idx="154">
                  <c:v>454</c:v>
                </c:pt>
                <c:pt idx="155">
                  <c:v>441</c:v>
                </c:pt>
                <c:pt idx="156">
                  <c:v>426</c:v>
                </c:pt>
                <c:pt idx="157">
                  <c:v>435</c:v>
                </c:pt>
                <c:pt idx="158">
                  <c:v>410</c:v>
                </c:pt>
                <c:pt idx="159">
                  <c:v>404</c:v>
                </c:pt>
                <c:pt idx="160">
                  <c:v>400</c:v>
                </c:pt>
                <c:pt idx="161">
                  <c:v>375</c:v>
                </c:pt>
                <c:pt idx="162">
                  <c:v>369</c:v>
                </c:pt>
                <c:pt idx="163">
                  <c:v>357</c:v>
                </c:pt>
                <c:pt idx="164">
                  <c:v>358</c:v>
                </c:pt>
                <c:pt idx="165">
                  <c:v>343</c:v>
                </c:pt>
                <c:pt idx="166">
                  <c:v>328</c:v>
                </c:pt>
                <c:pt idx="167">
                  <c:v>318</c:v>
                </c:pt>
                <c:pt idx="168">
                  <c:v>289</c:v>
                </c:pt>
                <c:pt idx="169">
                  <c:v>268</c:v>
                </c:pt>
                <c:pt idx="170">
                  <c:v>265</c:v>
                </c:pt>
                <c:pt idx="171">
                  <c:v>262</c:v>
                </c:pt>
                <c:pt idx="172">
                  <c:v>251</c:v>
                </c:pt>
                <c:pt idx="173">
                  <c:v>231</c:v>
                </c:pt>
                <c:pt idx="174">
                  <c:v>212</c:v>
                </c:pt>
                <c:pt idx="175">
                  <c:v>198</c:v>
                </c:pt>
                <c:pt idx="176">
                  <c:v>186</c:v>
                </c:pt>
                <c:pt idx="177">
                  <c:v>185</c:v>
                </c:pt>
                <c:pt idx="178">
                  <c:v>195</c:v>
                </c:pt>
                <c:pt idx="179">
                  <c:v>186</c:v>
                </c:pt>
                <c:pt idx="180">
                  <c:v>175</c:v>
                </c:pt>
                <c:pt idx="181">
                  <c:v>169</c:v>
                </c:pt>
                <c:pt idx="182">
                  <c:v>173</c:v>
                </c:pt>
                <c:pt idx="183">
                  <c:v>162</c:v>
                </c:pt>
                <c:pt idx="184">
                  <c:v>158</c:v>
                </c:pt>
                <c:pt idx="185">
                  <c:v>157</c:v>
                </c:pt>
                <c:pt idx="186">
                  <c:v>155</c:v>
                </c:pt>
                <c:pt idx="187">
                  <c:v>148</c:v>
                </c:pt>
                <c:pt idx="188">
                  <c:v>148</c:v>
                </c:pt>
                <c:pt idx="189">
                  <c:v>148</c:v>
                </c:pt>
                <c:pt idx="190">
                  <c:v>149</c:v>
                </c:pt>
                <c:pt idx="191">
                  <c:v>146</c:v>
                </c:pt>
                <c:pt idx="192">
                  <c:v>158</c:v>
                </c:pt>
                <c:pt idx="193">
                  <c:v>159</c:v>
                </c:pt>
                <c:pt idx="194">
                  <c:v>157</c:v>
                </c:pt>
                <c:pt idx="195">
                  <c:v>161</c:v>
                </c:pt>
                <c:pt idx="196">
                  <c:v>167</c:v>
                </c:pt>
                <c:pt idx="197">
                  <c:v>166</c:v>
                </c:pt>
                <c:pt idx="198">
                  <c:v>170</c:v>
                </c:pt>
                <c:pt idx="199">
                  <c:v>176</c:v>
                </c:pt>
                <c:pt idx="200">
                  <c:v>177</c:v>
                </c:pt>
                <c:pt idx="201">
                  <c:v>185</c:v>
                </c:pt>
                <c:pt idx="202">
                  <c:v>180</c:v>
                </c:pt>
                <c:pt idx="203">
                  <c:v>193</c:v>
                </c:pt>
                <c:pt idx="204">
                  <c:v>209</c:v>
                </c:pt>
                <c:pt idx="205">
                  <c:v>221</c:v>
                </c:pt>
                <c:pt idx="206">
                  <c:v>244</c:v>
                </c:pt>
                <c:pt idx="207">
                  <c:v>264</c:v>
                </c:pt>
                <c:pt idx="208">
                  <c:v>289</c:v>
                </c:pt>
                <c:pt idx="209">
                  <c:v>296</c:v>
                </c:pt>
                <c:pt idx="210">
                  <c:v>298</c:v>
                </c:pt>
                <c:pt idx="211">
                  <c:v>306</c:v>
                </c:pt>
                <c:pt idx="212">
                  <c:v>328</c:v>
                </c:pt>
                <c:pt idx="213">
                  <c:v>354</c:v>
                </c:pt>
                <c:pt idx="214">
                  <c:v>370</c:v>
                </c:pt>
                <c:pt idx="215">
                  <c:v>387</c:v>
                </c:pt>
                <c:pt idx="216">
                  <c:v>402</c:v>
                </c:pt>
                <c:pt idx="217">
                  <c:v>417</c:v>
                </c:pt>
                <c:pt idx="218">
                  <c:v>441</c:v>
                </c:pt>
                <c:pt idx="219">
                  <c:v>472</c:v>
                </c:pt>
                <c:pt idx="220">
                  <c:v>494</c:v>
                </c:pt>
                <c:pt idx="221">
                  <c:v>498</c:v>
                </c:pt>
                <c:pt idx="222">
                  <c:v>518</c:v>
                </c:pt>
                <c:pt idx="223">
                  <c:v>532</c:v>
                </c:pt>
                <c:pt idx="224">
                  <c:v>564</c:v>
                </c:pt>
                <c:pt idx="225">
                  <c:v>596</c:v>
                </c:pt>
                <c:pt idx="226">
                  <c:v>606</c:v>
                </c:pt>
                <c:pt idx="227">
                  <c:v>654</c:v>
                </c:pt>
                <c:pt idx="228">
                  <c:v>684</c:v>
                </c:pt>
                <c:pt idx="229">
                  <c:v>701</c:v>
                </c:pt>
                <c:pt idx="230">
                  <c:v>724</c:v>
                </c:pt>
                <c:pt idx="231">
                  <c:v>746</c:v>
                </c:pt>
                <c:pt idx="232">
                  <c:v>761</c:v>
                </c:pt>
                <c:pt idx="233">
                  <c:v>788</c:v>
                </c:pt>
                <c:pt idx="234">
                  <c:v>817</c:v>
                </c:pt>
                <c:pt idx="235">
                  <c:v>842</c:v>
                </c:pt>
                <c:pt idx="236">
                  <c:v>853</c:v>
                </c:pt>
                <c:pt idx="237">
                  <c:v>855</c:v>
                </c:pt>
                <c:pt idx="238">
                  <c:v>881</c:v>
                </c:pt>
                <c:pt idx="239">
                  <c:v>902</c:v>
                </c:pt>
                <c:pt idx="240">
                  <c:v>914</c:v>
                </c:pt>
                <c:pt idx="241">
                  <c:v>947</c:v>
                </c:pt>
                <c:pt idx="242">
                  <c:v>941</c:v>
                </c:pt>
                <c:pt idx="243">
                  <c:v>950</c:v>
                </c:pt>
                <c:pt idx="244">
                  <c:v>967</c:v>
                </c:pt>
                <c:pt idx="245">
                  <c:v>957</c:v>
                </c:pt>
                <c:pt idx="246">
                  <c:v>965</c:v>
                </c:pt>
                <c:pt idx="247">
                  <c:v>965</c:v>
                </c:pt>
                <c:pt idx="248">
                  <c:v>975</c:v>
                </c:pt>
                <c:pt idx="249">
                  <c:v>966</c:v>
                </c:pt>
                <c:pt idx="250">
                  <c:v>939</c:v>
                </c:pt>
                <c:pt idx="251">
                  <c:v>926</c:v>
                </c:pt>
                <c:pt idx="252">
                  <c:v>901</c:v>
                </c:pt>
                <c:pt idx="253">
                  <c:v>907</c:v>
                </c:pt>
                <c:pt idx="254">
                  <c:v>892</c:v>
                </c:pt>
                <c:pt idx="255">
                  <c:v>895</c:v>
                </c:pt>
                <c:pt idx="256">
                  <c:v>871</c:v>
                </c:pt>
                <c:pt idx="257">
                  <c:v>830</c:v>
                </c:pt>
                <c:pt idx="258">
                  <c:v>796</c:v>
                </c:pt>
                <c:pt idx="259">
                  <c:v>795</c:v>
                </c:pt>
                <c:pt idx="260">
                  <c:v>766</c:v>
                </c:pt>
                <c:pt idx="261">
                  <c:v>758</c:v>
                </c:pt>
                <c:pt idx="262">
                  <c:v>756</c:v>
                </c:pt>
                <c:pt idx="263">
                  <c:v>736</c:v>
                </c:pt>
                <c:pt idx="264">
                  <c:v>696</c:v>
                </c:pt>
                <c:pt idx="265">
                  <c:v>656</c:v>
                </c:pt>
                <c:pt idx="266">
                  <c:v>623</c:v>
                </c:pt>
                <c:pt idx="267">
                  <c:v>608</c:v>
                </c:pt>
                <c:pt idx="268">
                  <c:v>607</c:v>
                </c:pt>
                <c:pt idx="269">
                  <c:v>615</c:v>
                </c:pt>
                <c:pt idx="270">
                  <c:v>596</c:v>
                </c:pt>
                <c:pt idx="271">
                  <c:v>572</c:v>
                </c:pt>
                <c:pt idx="272">
                  <c:v>545</c:v>
                </c:pt>
                <c:pt idx="273">
                  <c:v>524</c:v>
                </c:pt>
                <c:pt idx="274">
                  <c:v>505</c:v>
                </c:pt>
                <c:pt idx="275">
                  <c:v>474</c:v>
                </c:pt>
                <c:pt idx="276">
                  <c:v>486</c:v>
                </c:pt>
                <c:pt idx="277">
                  <c:v>458</c:v>
                </c:pt>
                <c:pt idx="278">
                  <c:v>438</c:v>
                </c:pt>
                <c:pt idx="279">
                  <c:v>415</c:v>
                </c:pt>
                <c:pt idx="280">
                  <c:v>405</c:v>
                </c:pt>
                <c:pt idx="281">
                  <c:v>390</c:v>
                </c:pt>
                <c:pt idx="282">
                  <c:v>378</c:v>
                </c:pt>
                <c:pt idx="283">
                  <c:v>387</c:v>
                </c:pt>
                <c:pt idx="284">
                  <c:v>379</c:v>
                </c:pt>
                <c:pt idx="285">
                  <c:v>355</c:v>
                </c:pt>
                <c:pt idx="286">
                  <c:v>332</c:v>
                </c:pt>
                <c:pt idx="287">
                  <c:v>302</c:v>
                </c:pt>
                <c:pt idx="288">
                  <c:v>293</c:v>
                </c:pt>
                <c:pt idx="289">
                  <c:v>288</c:v>
                </c:pt>
                <c:pt idx="290">
                  <c:v>297</c:v>
                </c:pt>
                <c:pt idx="291">
                  <c:v>303</c:v>
                </c:pt>
                <c:pt idx="292">
                  <c:v>312</c:v>
                </c:pt>
                <c:pt idx="293">
                  <c:v>314</c:v>
                </c:pt>
                <c:pt idx="294">
                  <c:v>308</c:v>
                </c:pt>
                <c:pt idx="295">
                  <c:v>310</c:v>
                </c:pt>
                <c:pt idx="296">
                  <c:v>309</c:v>
                </c:pt>
                <c:pt idx="297">
                  <c:v>329</c:v>
                </c:pt>
                <c:pt idx="298">
                  <c:v>322</c:v>
                </c:pt>
                <c:pt idx="299">
                  <c:v>318</c:v>
                </c:pt>
                <c:pt idx="300">
                  <c:v>324</c:v>
                </c:pt>
                <c:pt idx="301">
                  <c:v>321</c:v>
                </c:pt>
                <c:pt idx="302">
                  <c:v>318</c:v>
                </c:pt>
                <c:pt idx="303">
                  <c:v>321</c:v>
                </c:pt>
                <c:pt idx="304">
                  <c:v>336</c:v>
                </c:pt>
                <c:pt idx="305">
                  <c:v>345</c:v>
                </c:pt>
                <c:pt idx="306">
                  <c:v>345</c:v>
                </c:pt>
                <c:pt idx="307">
                  <c:v>339</c:v>
                </c:pt>
                <c:pt idx="308">
                  <c:v>350</c:v>
                </c:pt>
                <c:pt idx="309">
                  <c:v>367</c:v>
                </c:pt>
                <c:pt idx="310">
                  <c:v>362</c:v>
                </c:pt>
                <c:pt idx="311">
                  <c:v>379</c:v>
                </c:pt>
                <c:pt idx="312">
                  <c:v>394</c:v>
                </c:pt>
                <c:pt idx="313">
                  <c:v>370</c:v>
                </c:pt>
                <c:pt idx="314">
                  <c:v>368</c:v>
                </c:pt>
                <c:pt idx="315">
                  <c:v>358</c:v>
                </c:pt>
                <c:pt idx="316">
                  <c:v>370</c:v>
                </c:pt>
                <c:pt idx="317">
                  <c:v>376</c:v>
                </c:pt>
                <c:pt idx="318">
                  <c:v>384</c:v>
                </c:pt>
                <c:pt idx="319">
                  <c:v>398</c:v>
                </c:pt>
                <c:pt idx="320">
                  <c:v>394</c:v>
                </c:pt>
                <c:pt idx="321">
                  <c:v>388</c:v>
                </c:pt>
                <c:pt idx="322">
                  <c:v>370</c:v>
                </c:pt>
                <c:pt idx="323">
                  <c:v>386</c:v>
                </c:pt>
                <c:pt idx="324">
                  <c:v>379</c:v>
                </c:pt>
                <c:pt idx="325">
                  <c:v>393</c:v>
                </c:pt>
                <c:pt idx="326">
                  <c:v>382</c:v>
                </c:pt>
                <c:pt idx="327">
                  <c:v>384</c:v>
                </c:pt>
                <c:pt idx="328">
                  <c:v>376</c:v>
                </c:pt>
                <c:pt idx="329">
                  <c:v>371</c:v>
                </c:pt>
                <c:pt idx="330">
                  <c:v>367</c:v>
                </c:pt>
                <c:pt idx="331">
                  <c:v>359</c:v>
                </c:pt>
                <c:pt idx="332">
                  <c:v>365</c:v>
                </c:pt>
                <c:pt idx="333">
                  <c:v>351</c:v>
                </c:pt>
                <c:pt idx="334">
                  <c:v>351</c:v>
                </c:pt>
                <c:pt idx="335">
                  <c:v>351</c:v>
                </c:pt>
                <c:pt idx="336">
                  <c:v>356</c:v>
                </c:pt>
                <c:pt idx="337">
                  <c:v>345</c:v>
                </c:pt>
                <c:pt idx="338">
                  <c:v>347</c:v>
                </c:pt>
                <c:pt idx="339">
                  <c:v>362</c:v>
                </c:pt>
                <c:pt idx="340">
                  <c:v>373</c:v>
                </c:pt>
                <c:pt idx="341">
                  <c:v>366</c:v>
                </c:pt>
                <c:pt idx="342">
                  <c:v>387</c:v>
                </c:pt>
                <c:pt idx="343">
                  <c:v>392</c:v>
                </c:pt>
                <c:pt idx="344">
                  <c:v>400</c:v>
                </c:pt>
                <c:pt idx="345">
                  <c:v>435</c:v>
                </c:pt>
                <c:pt idx="346">
                  <c:v>450</c:v>
                </c:pt>
                <c:pt idx="347">
                  <c:v>474</c:v>
                </c:pt>
                <c:pt idx="348">
                  <c:v>497</c:v>
                </c:pt>
                <c:pt idx="349">
                  <c:v>512</c:v>
                </c:pt>
                <c:pt idx="350">
                  <c:v>533</c:v>
                </c:pt>
                <c:pt idx="351">
                  <c:v>549</c:v>
                </c:pt>
                <c:pt idx="352">
                  <c:v>575</c:v>
                </c:pt>
                <c:pt idx="353">
                  <c:v>591</c:v>
                </c:pt>
                <c:pt idx="354">
                  <c:v>605</c:v>
                </c:pt>
                <c:pt idx="355">
                  <c:v>634</c:v>
                </c:pt>
                <c:pt idx="356">
                  <c:v>644</c:v>
                </c:pt>
                <c:pt idx="357">
                  <c:v>664</c:v>
                </c:pt>
                <c:pt idx="358">
                  <c:v>673</c:v>
                </c:pt>
                <c:pt idx="359">
                  <c:v>710</c:v>
                </c:pt>
                <c:pt idx="360">
                  <c:v>738</c:v>
                </c:pt>
                <c:pt idx="361">
                  <c:v>773</c:v>
                </c:pt>
                <c:pt idx="362">
                  <c:v>792</c:v>
                </c:pt>
                <c:pt idx="363">
                  <c:v>834</c:v>
                </c:pt>
                <c:pt idx="364">
                  <c:v>847</c:v>
                </c:pt>
                <c:pt idx="365">
                  <c:v>870</c:v>
                </c:pt>
                <c:pt idx="366">
                  <c:v>918</c:v>
                </c:pt>
                <c:pt idx="367">
                  <c:v>984</c:v>
                </c:pt>
                <c:pt idx="368">
                  <c:v>1007</c:v>
                </c:pt>
                <c:pt idx="369">
                  <c:v>1028</c:v>
                </c:pt>
                <c:pt idx="370">
                  <c:v>1063</c:v>
                </c:pt>
                <c:pt idx="371">
                  <c:v>1138</c:v>
                </c:pt>
                <c:pt idx="372">
                  <c:v>1187</c:v>
                </c:pt>
                <c:pt idx="373">
                  <c:v>1261</c:v>
                </c:pt>
                <c:pt idx="374">
                  <c:v>1303</c:v>
                </c:pt>
                <c:pt idx="375">
                  <c:v>1386</c:v>
                </c:pt>
                <c:pt idx="376">
                  <c:v>1441</c:v>
                </c:pt>
                <c:pt idx="377">
                  <c:v>1463</c:v>
                </c:pt>
                <c:pt idx="378">
                  <c:v>1472</c:v>
                </c:pt>
                <c:pt idx="379">
                  <c:v>1488</c:v>
                </c:pt>
                <c:pt idx="380">
                  <c:v>1516</c:v>
                </c:pt>
                <c:pt idx="381">
                  <c:v>1562</c:v>
                </c:pt>
                <c:pt idx="382">
                  <c:v>1559</c:v>
                </c:pt>
                <c:pt idx="383">
                  <c:v>1556</c:v>
                </c:pt>
                <c:pt idx="384">
                  <c:v>1573</c:v>
                </c:pt>
                <c:pt idx="385">
                  <c:v>1587</c:v>
                </c:pt>
                <c:pt idx="386">
                  <c:v>1573</c:v>
                </c:pt>
                <c:pt idx="387">
                  <c:v>1590</c:v>
                </c:pt>
                <c:pt idx="388">
                  <c:v>1625</c:v>
                </c:pt>
                <c:pt idx="389">
                  <c:v>1622</c:v>
                </c:pt>
                <c:pt idx="390">
                  <c:v>1615</c:v>
                </c:pt>
                <c:pt idx="391">
                  <c:v>1600</c:v>
                </c:pt>
                <c:pt idx="392">
                  <c:v>1601</c:v>
                </c:pt>
                <c:pt idx="393">
                  <c:v>1620</c:v>
                </c:pt>
                <c:pt idx="394">
                  <c:v>1610</c:v>
                </c:pt>
                <c:pt idx="395">
                  <c:v>1637</c:v>
                </c:pt>
                <c:pt idx="396">
                  <c:v>1620</c:v>
                </c:pt>
                <c:pt idx="397">
                  <c:v>1612</c:v>
                </c:pt>
                <c:pt idx="398">
                  <c:v>1607</c:v>
                </c:pt>
                <c:pt idx="399">
                  <c:v>1558</c:v>
                </c:pt>
                <c:pt idx="400">
                  <c:v>1542</c:v>
                </c:pt>
                <c:pt idx="401">
                  <c:v>1523</c:v>
                </c:pt>
                <c:pt idx="402">
                  <c:v>1539</c:v>
                </c:pt>
                <c:pt idx="403">
                  <c:v>1509</c:v>
                </c:pt>
                <c:pt idx="404">
                  <c:v>1484</c:v>
                </c:pt>
                <c:pt idx="405">
                  <c:v>1471</c:v>
                </c:pt>
                <c:pt idx="406">
                  <c:v>1439</c:v>
                </c:pt>
                <c:pt idx="407">
                  <c:v>1423</c:v>
                </c:pt>
                <c:pt idx="408">
                  <c:v>1409</c:v>
                </c:pt>
                <c:pt idx="409">
                  <c:v>1430</c:v>
                </c:pt>
                <c:pt idx="410">
                  <c:v>1431</c:v>
                </c:pt>
                <c:pt idx="411">
                  <c:v>1401</c:v>
                </c:pt>
                <c:pt idx="412">
                  <c:v>1343</c:v>
                </c:pt>
                <c:pt idx="413">
                  <c:v>1297</c:v>
                </c:pt>
                <c:pt idx="414">
                  <c:v>1288</c:v>
                </c:pt>
                <c:pt idx="415">
                  <c:v>1279</c:v>
                </c:pt>
                <c:pt idx="416">
                  <c:v>1256</c:v>
                </c:pt>
                <c:pt idx="417">
                  <c:v>1254</c:v>
                </c:pt>
                <c:pt idx="418">
                  <c:v>1215</c:v>
                </c:pt>
                <c:pt idx="419">
                  <c:v>1199</c:v>
                </c:pt>
                <c:pt idx="420">
                  <c:v>1186</c:v>
                </c:pt>
                <c:pt idx="421">
                  <c:v>1123</c:v>
                </c:pt>
                <c:pt idx="422">
                  <c:v>1121</c:v>
                </c:pt>
                <c:pt idx="423">
                  <c:v>1116</c:v>
                </c:pt>
                <c:pt idx="424">
                  <c:v>1111</c:v>
                </c:pt>
                <c:pt idx="425">
                  <c:v>1071</c:v>
                </c:pt>
                <c:pt idx="426">
                  <c:v>1034</c:v>
                </c:pt>
                <c:pt idx="427">
                  <c:v>1034</c:v>
                </c:pt>
                <c:pt idx="428">
                  <c:v>976</c:v>
                </c:pt>
                <c:pt idx="429">
                  <c:v>949</c:v>
                </c:pt>
                <c:pt idx="430">
                  <c:v>987</c:v>
                </c:pt>
                <c:pt idx="431">
                  <c:v>959</c:v>
                </c:pt>
                <c:pt idx="432">
                  <c:v>960</c:v>
                </c:pt>
                <c:pt idx="433">
                  <c:v>933</c:v>
                </c:pt>
                <c:pt idx="434">
                  <c:v>933</c:v>
                </c:pt>
                <c:pt idx="435">
                  <c:v>896</c:v>
                </c:pt>
                <c:pt idx="436">
                  <c:v>895</c:v>
                </c:pt>
                <c:pt idx="437">
                  <c:v>925</c:v>
                </c:pt>
                <c:pt idx="438">
                  <c:v>941</c:v>
                </c:pt>
                <c:pt idx="439">
                  <c:v>942</c:v>
                </c:pt>
                <c:pt idx="440">
                  <c:v>939</c:v>
                </c:pt>
                <c:pt idx="441">
                  <c:v>918</c:v>
                </c:pt>
                <c:pt idx="442">
                  <c:v>910</c:v>
                </c:pt>
                <c:pt idx="443">
                  <c:v>938</c:v>
                </c:pt>
                <c:pt idx="444">
                  <c:v>981</c:v>
                </c:pt>
                <c:pt idx="445">
                  <c:v>1005</c:v>
                </c:pt>
                <c:pt idx="446">
                  <c:v>989</c:v>
                </c:pt>
                <c:pt idx="447">
                  <c:v>983</c:v>
                </c:pt>
                <c:pt idx="448">
                  <c:v>969</c:v>
                </c:pt>
                <c:pt idx="449">
                  <c:v>964</c:v>
                </c:pt>
                <c:pt idx="450">
                  <c:v>993</c:v>
                </c:pt>
                <c:pt idx="451">
                  <c:v>1019</c:v>
                </c:pt>
                <c:pt idx="452">
                  <c:v>1040</c:v>
                </c:pt>
                <c:pt idx="453">
                  <c:v>1046</c:v>
                </c:pt>
                <c:pt idx="454">
                  <c:v>1049</c:v>
                </c:pt>
                <c:pt idx="455">
                  <c:v>1032</c:v>
                </c:pt>
                <c:pt idx="456">
                  <c:v>1038</c:v>
                </c:pt>
                <c:pt idx="457">
                  <c:v>1042</c:v>
                </c:pt>
                <c:pt idx="458">
                  <c:v>1074</c:v>
                </c:pt>
                <c:pt idx="459">
                  <c:v>1058</c:v>
                </c:pt>
                <c:pt idx="460">
                  <c:v>1057</c:v>
                </c:pt>
                <c:pt idx="461">
                  <c:v>1057</c:v>
                </c:pt>
                <c:pt idx="462">
                  <c:v>1044</c:v>
                </c:pt>
                <c:pt idx="463">
                  <c:v>1038</c:v>
                </c:pt>
                <c:pt idx="464">
                  <c:v>1049</c:v>
                </c:pt>
                <c:pt idx="465">
                  <c:v>1077</c:v>
                </c:pt>
                <c:pt idx="466">
                  <c:v>1027</c:v>
                </c:pt>
                <c:pt idx="467">
                  <c:v>1003</c:v>
                </c:pt>
                <c:pt idx="468">
                  <c:v>987</c:v>
                </c:pt>
                <c:pt idx="469">
                  <c:v>1007</c:v>
                </c:pt>
                <c:pt idx="470">
                  <c:v>967</c:v>
                </c:pt>
                <c:pt idx="471">
                  <c:v>955</c:v>
                </c:pt>
                <c:pt idx="472">
                  <c:v>947</c:v>
                </c:pt>
                <c:pt idx="473">
                  <c:v>986</c:v>
                </c:pt>
                <c:pt idx="474">
                  <c:v>943</c:v>
                </c:pt>
                <c:pt idx="475">
                  <c:v>931</c:v>
                </c:pt>
                <c:pt idx="476">
                  <c:v>888</c:v>
                </c:pt>
                <c:pt idx="477">
                  <c:v>876</c:v>
                </c:pt>
                <c:pt idx="478">
                  <c:v>866</c:v>
                </c:pt>
                <c:pt idx="479">
                  <c:v>861</c:v>
                </c:pt>
                <c:pt idx="480">
                  <c:v>893</c:v>
                </c:pt>
                <c:pt idx="481">
                  <c:v>911</c:v>
                </c:pt>
                <c:pt idx="482">
                  <c:v>897</c:v>
                </c:pt>
                <c:pt idx="483">
                  <c:v>874</c:v>
                </c:pt>
                <c:pt idx="484">
                  <c:v>858</c:v>
                </c:pt>
                <c:pt idx="485">
                  <c:v>848</c:v>
                </c:pt>
                <c:pt idx="486">
                  <c:v>850</c:v>
                </c:pt>
                <c:pt idx="487">
                  <c:v>820</c:v>
                </c:pt>
                <c:pt idx="488">
                  <c:v>803</c:v>
                </c:pt>
                <c:pt idx="489">
                  <c:v>797</c:v>
                </c:pt>
                <c:pt idx="490">
                  <c:v>785</c:v>
                </c:pt>
                <c:pt idx="491">
                  <c:v>761</c:v>
                </c:pt>
                <c:pt idx="492">
                  <c:v>754</c:v>
                </c:pt>
                <c:pt idx="493">
                  <c:v>763</c:v>
                </c:pt>
                <c:pt idx="494">
                  <c:v>740</c:v>
                </c:pt>
                <c:pt idx="495">
                  <c:v>728</c:v>
                </c:pt>
                <c:pt idx="496">
                  <c:v>717</c:v>
                </c:pt>
                <c:pt idx="497">
                  <c:v>712</c:v>
                </c:pt>
                <c:pt idx="498">
                  <c:v>686</c:v>
                </c:pt>
                <c:pt idx="499">
                  <c:v>670</c:v>
                </c:pt>
                <c:pt idx="500">
                  <c:v>681</c:v>
                </c:pt>
                <c:pt idx="501">
                  <c:v>676</c:v>
                </c:pt>
                <c:pt idx="502">
                  <c:v>662</c:v>
                </c:pt>
                <c:pt idx="503">
                  <c:v>646</c:v>
                </c:pt>
                <c:pt idx="504">
                  <c:v>632</c:v>
                </c:pt>
                <c:pt idx="505">
                  <c:v>633</c:v>
                </c:pt>
                <c:pt idx="506">
                  <c:v>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B-4125-8F0D-F7B561F78AB8}"/>
            </c:ext>
          </c:extLst>
        </c:ser>
        <c:ser>
          <c:idx val="1"/>
          <c:order val="1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'Sicilia foglio di lavoro'!$A$2:$A$816</c:f>
              <c:numCache>
                <c:formatCode>d/m;@</c:formatCode>
                <c:ptCount val="509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  <c:pt idx="486">
                  <c:v>44683</c:v>
                </c:pt>
                <c:pt idx="487">
                  <c:v>44684</c:v>
                </c:pt>
                <c:pt idx="488">
                  <c:v>44685</c:v>
                </c:pt>
                <c:pt idx="489">
                  <c:v>44686</c:v>
                </c:pt>
                <c:pt idx="490">
                  <c:v>44687</c:v>
                </c:pt>
                <c:pt idx="491">
                  <c:v>44688</c:v>
                </c:pt>
                <c:pt idx="492">
                  <c:v>44689</c:v>
                </c:pt>
                <c:pt idx="493">
                  <c:v>44690</c:v>
                </c:pt>
                <c:pt idx="494">
                  <c:v>44691</c:v>
                </c:pt>
                <c:pt idx="495">
                  <c:v>44692</c:v>
                </c:pt>
                <c:pt idx="496">
                  <c:v>44693</c:v>
                </c:pt>
                <c:pt idx="497">
                  <c:v>44694</c:v>
                </c:pt>
                <c:pt idx="498">
                  <c:v>44695</c:v>
                </c:pt>
                <c:pt idx="499">
                  <c:v>44696</c:v>
                </c:pt>
                <c:pt idx="500">
                  <c:v>44697</c:v>
                </c:pt>
                <c:pt idx="501">
                  <c:v>44698</c:v>
                </c:pt>
                <c:pt idx="502">
                  <c:v>44699</c:v>
                </c:pt>
                <c:pt idx="503">
                  <c:v>44700</c:v>
                </c:pt>
                <c:pt idx="504">
                  <c:v>44701</c:v>
                </c:pt>
                <c:pt idx="505">
                  <c:v>44702</c:v>
                </c:pt>
                <c:pt idx="506">
                  <c:v>44703</c:v>
                </c:pt>
              </c:numCache>
            </c:numRef>
          </c:cat>
          <c:val>
            <c:numRef>
              <c:f>'Sicilia foglio di lavoro'!$L$2:$L$277</c:f>
            </c:numRef>
          </c:val>
          <c:extLst>
            <c:ext xmlns:c16="http://schemas.microsoft.com/office/drawing/2014/chart" uri="{C3380CC4-5D6E-409C-BE32-E72D297353CC}">
              <c16:uniqueId val="{00000001-213B-4125-8F0D-F7B561F78AB8}"/>
            </c:ext>
          </c:extLst>
        </c:ser>
        <c:ser>
          <c:idx val="2"/>
          <c:order val="2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lavoro'!$A$2:$A$816</c:f>
              <c:numCache>
                <c:formatCode>d/m;@</c:formatCode>
                <c:ptCount val="509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  <c:pt idx="486">
                  <c:v>44683</c:v>
                </c:pt>
                <c:pt idx="487">
                  <c:v>44684</c:v>
                </c:pt>
                <c:pt idx="488">
                  <c:v>44685</c:v>
                </c:pt>
                <c:pt idx="489">
                  <c:v>44686</c:v>
                </c:pt>
                <c:pt idx="490">
                  <c:v>44687</c:v>
                </c:pt>
                <c:pt idx="491">
                  <c:v>44688</c:v>
                </c:pt>
                <c:pt idx="492">
                  <c:v>44689</c:v>
                </c:pt>
                <c:pt idx="493">
                  <c:v>44690</c:v>
                </c:pt>
                <c:pt idx="494">
                  <c:v>44691</c:v>
                </c:pt>
                <c:pt idx="495">
                  <c:v>44692</c:v>
                </c:pt>
                <c:pt idx="496">
                  <c:v>44693</c:v>
                </c:pt>
                <c:pt idx="497">
                  <c:v>44694</c:v>
                </c:pt>
                <c:pt idx="498">
                  <c:v>44695</c:v>
                </c:pt>
                <c:pt idx="499">
                  <c:v>44696</c:v>
                </c:pt>
                <c:pt idx="500">
                  <c:v>44697</c:v>
                </c:pt>
                <c:pt idx="501">
                  <c:v>44698</c:v>
                </c:pt>
                <c:pt idx="502">
                  <c:v>44699</c:v>
                </c:pt>
                <c:pt idx="503">
                  <c:v>44700</c:v>
                </c:pt>
                <c:pt idx="504">
                  <c:v>44701</c:v>
                </c:pt>
                <c:pt idx="505">
                  <c:v>44702</c:v>
                </c:pt>
                <c:pt idx="506">
                  <c:v>44703</c:v>
                </c:pt>
              </c:numCache>
            </c:numRef>
          </c:cat>
          <c:val>
            <c:numRef>
              <c:f>'Sicilia foglio di lavoro'!$M$2:$M$816</c:f>
              <c:numCache>
                <c:formatCode>General</c:formatCode>
                <c:ptCount val="509"/>
                <c:pt idx="0">
                  <c:v>33098</c:v>
                </c:pt>
                <c:pt idx="1">
                  <c:v>33674</c:v>
                </c:pt>
                <c:pt idx="2">
                  <c:v>34270</c:v>
                </c:pt>
                <c:pt idx="3">
                  <c:v>35211</c:v>
                </c:pt>
                <c:pt idx="4">
                  <c:v>36038</c:v>
                </c:pt>
                <c:pt idx="5">
                  <c:v>36355</c:v>
                </c:pt>
                <c:pt idx="6">
                  <c:v>37281</c:v>
                </c:pt>
                <c:pt idx="7">
                  <c:v>38226</c:v>
                </c:pt>
                <c:pt idx="8">
                  <c:v>38937</c:v>
                </c:pt>
                <c:pt idx="9">
                  <c:v>40033</c:v>
                </c:pt>
                <c:pt idx="10">
                  <c:v>41313</c:v>
                </c:pt>
                <c:pt idx="11">
                  <c:v>42487</c:v>
                </c:pt>
                <c:pt idx="12">
                  <c:v>43098</c:v>
                </c:pt>
                <c:pt idx="13">
                  <c:v>43263</c:v>
                </c:pt>
                <c:pt idx="14">
                  <c:v>43432</c:v>
                </c:pt>
                <c:pt idx="15">
                  <c:v>43834</c:v>
                </c:pt>
                <c:pt idx="16">
                  <c:v>44795</c:v>
                </c:pt>
                <c:pt idx="17">
                  <c:v>45236</c:v>
                </c:pt>
                <c:pt idx="18">
                  <c:v>45860</c:v>
                </c:pt>
                <c:pt idx="19">
                  <c:v>45033</c:v>
                </c:pt>
                <c:pt idx="20">
                  <c:v>45241</c:v>
                </c:pt>
                <c:pt idx="21">
                  <c:v>45626</c:v>
                </c:pt>
                <c:pt idx="22">
                  <c:v>45960</c:v>
                </c:pt>
                <c:pt idx="23">
                  <c:v>45996</c:v>
                </c:pt>
                <c:pt idx="24">
                  <c:v>46335</c:v>
                </c:pt>
                <c:pt idx="25">
                  <c:v>45815</c:v>
                </c:pt>
                <c:pt idx="26">
                  <c:v>45377</c:v>
                </c:pt>
                <c:pt idx="27">
                  <c:v>44556</c:v>
                </c:pt>
                <c:pt idx="28">
                  <c:v>42683</c:v>
                </c:pt>
                <c:pt idx="29">
                  <c:v>41315</c:v>
                </c:pt>
                <c:pt idx="30">
                  <c:v>40760</c:v>
                </c:pt>
                <c:pt idx="31">
                  <c:v>40662</c:v>
                </c:pt>
                <c:pt idx="32">
                  <c:v>40084</c:v>
                </c:pt>
                <c:pt idx="33">
                  <c:v>39612</c:v>
                </c:pt>
                <c:pt idx="34">
                  <c:v>39181</c:v>
                </c:pt>
                <c:pt idx="35">
                  <c:v>38128</c:v>
                </c:pt>
                <c:pt idx="36">
                  <c:v>37861</c:v>
                </c:pt>
                <c:pt idx="37">
                  <c:v>37633</c:v>
                </c:pt>
                <c:pt idx="38">
                  <c:v>37559</c:v>
                </c:pt>
                <c:pt idx="39">
                  <c:v>37184</c:v>
                </c:pt>
                <c:pt idx="40">
                  <c:v>36309</c:v>
                </c:pt>
                <c:pt idx="41">
                  <c:v>35419</c:v>
                </c:pt>
                <c:pt idx="42">
                  <c:v>34083</c:v>
                </c:pt>
                <c:pt idx="43">
                  <c:v>33759</c:v>
                </c:pt>
                <c:pt idx="44">
                  <c:v>33671</c:v>
                </c:pt>
                <c:pt idx="45">
                  <c:v>33349</c:v>
                </c:pt>
                <c:pt idx="46">
                  <c:v>33317</c:v>
                </c:pt>
                <c:pt idx="47">
                  <c:v>32540</c:v>
                </c:pt>
                <c:pt idx="48">
                  <c:v>31929</c:v>
                </c:pt>
                <c:pt idx="49">
                  <c:v>30535</c:v>
                </c:pt>
                <c:pt idx="50">
                  <c:v>28899</c:v>
                </c:pt>
                <c:pt idx="51">
                  <c:v>28191</c:v>
                </c:pt>
                <c:pt idx="52">
                  <c:v>28382</c:v>
                </c:pt>
                <c:pt idx="53">
                  <c:v>27704</c:v>
                </c:pt>
                <c:pt idx="54">
                  <c:v>26744</c:v>
                </c:pt>
                <c:pt idx="55">
                  <c:v>26096</c:v>
                </c:pt>
                <c:pt idx="56">
                  <c:v>25689</c:v>
                </c:pt>
                <c:pt idx="57">
                  <c:v>24903</c:v>
                </c:pt>
                <c:pt idx="58">
                  <c:v>25124</c:v>
                </c:pt>
                <c:pt idx="59">
                  <c:v>25323</c:v>
                </c:pt>
                <c:pt idx="60">
                  <c:v>24880</c:v>
                </c:pt>
                <c:pt idx="61">
                  <c:v>24316</c:v>
                </c:pt>
                <c:pt idx="62">
                  <c:v>23751</c:v>
                </c:pt>
                <c:pt idx="63">
                  <c:v>21888</c:v>
                </c:pt>
                <c:pt idx="64">
                  <c:v>18944</c:v>
                </c:pt>
                <c:pt idx="65">
                  <c:v>15940</c:v>
                </c:pt>
                <c:pt idx="66">
                  <c:v>14610</c:v>
                </c:pt>
                <c:pt idx="67">
                  <c:v>13425</c:v>
                </c:pt>
                <c:pt idx="68">
                  <c:v>12906</c:v>
                </c:pt>
                <c:pt idx="69">
                  <c:v>12751</c:v>
                </c:pt>
                <c:pt idx="70">
                  <c:v>13024</c:v>
                </c:pt>
                <c:pt idx="71">
                  <c:v>13087</c:v>
                </c:pt>
                <c:pt idx="72">
                  <c:v>13532</c:v>
                </c:pt>
                <c:pt idx="73">
                  <c:v>13931</c:v>
                </c:pt>
                <c:pt idx="74">
                  <c:v>13938</c:v>
                </c:pt>
                <c:pt idx="75">
                  <c:v>14115</c:v>
                </c:pt>
                <c:pt idx="76">
                  <c:v>14613</c:v>
                </c:pt>
                <c:pt idx="77">
                  <c:v>14937</c:v>
                </c:pt>
                <c:pt idx="78">
                  <c:v>14880</c:v>
                </c:pt>
                <c:pt idx="79">
                  <c:v>15316</c:v>
                </c:pt>
                <c:pt idx="80">
                  <c:v>15712</c:v>
                </c:pt>
                <c:pt idx="81">
                  <c:v>15554</c:v>
                </c:pt>
                <c:pt idx="82">
                  <c:v>15456</c:v>
                </c:pt>
                <c:pt idx="83">
                  <c:v>15063</c:v>
                </c:pt>
                <c:pt idx="84">
                  <c:v>15483</c:v>
                </c:pt>
                <c:pt idx="85">
                  <c:v>15472</c:v>
                </c:pt>
                <c:pt idx="86">
                  <c:v>16027</c:v>
                </c:pt>
                <c:pt idx="87">
                  <c:v>16408</c:v>
                </c:pt>
                <c:pt idx="88">
                  <c:v>16408</c:v>
                </c:pt>
                <c:pt idx="89">
                  <c:v>17658</c:v>
                </c:pt>
                <c:pt idx="90">
                  <c:v>18831</c:v>
                </c:pt>
                <c:pt idx="91">
                  <c:v>19963</c:v>
                </c:pt>
                <c:pt idx="92">
                  <c:v>20871</c:v>
                </c:pt>
                <c:pt idx="93">
                  <c:v>21725</c:v>
                </c:pt>
                <c:pt idx="94">
                  <c:v>22522</c:v>
                </c:pt>
                <c:pt idx="95">
                  <c:v>23210</c:v>
                </c:pt>
                <c:pt idx="96">
                  <c:v>24064</c:v>
                </c:pt>
                <c:pt idx="97">
                  <c:v>25244</c:v>
                </c:pt>
                <c:pt idx="98">
                  <c:v>20435</c:v>
                </c:pt>
                <c:pt idx="99">
                  <c:v>20875</c:v>
                </c:pt>
                <c:pt idx="100">
                  <c:v>21652</c:v>
                </c:pt>
                <c:pt idx="101">
                  <c:v>22344</c:v>
                </c:pt>
                <c:pt idx="102">
                  <c:v>23281</c:v>
                </c:pt>
                <c:pt idx="103">
                  <c:v>22717</c:v>
                </c:pt>
                <c:pt idx="104">
                  <c:v>23372</c:v>
                </c:pt>
                <c:pt idx="105">
                  <c:v>23476</c:v>
                </c:pt>
                <c:pt idx="106">
                  <c:v>24072</c:v>
                </c:pt>
                <c:pt idx="107">
                  <c:v>24359</c:v>
                </c:pt>
                <c:pt idx="108">
                  <c:v>24884</c:v>
                </c:pt>
                <c:pt idx="109">
                  <c:v>23464</c:v>
                </c:pt>
                <c:pt idx="110">
                  <c:v>23732</c:v>
                </c:pt>
                <c:pt idx="111">
                  <c:v>24206</c:v>
                </c:pt>
                <c:pt idx="112">
                  <c:v>23875</c:v>
                </c:pt>
                <c:pt idx="113">
                  <c:v>23798</c:v>
                </c:pt>
                <c:pt idx="114">
                  <c:v>24095</c:v>
                </c:pt>
                <c:pt idx="115">
                  <c:v>24663</c:v>
                </c:pt>
                <c:pt idx="116">
                  <c:v>24663</c:v>
                </c:pt>
                <c:pt idx="117">
                  <c:v>23978</c:v>
                </c:pt>
                <c:pt idx="118">
                  <c:v>23875</c:v>
                </c:pt>
                <c:pt idx="119">
                  <c:v>23559</c:v>
                </c:pt>
                <c:pt idx="120">
                  <c:v>23470</c:v>
                </c:pt>
                <c:pt idx="121">
                  <c:v>23470</c:v>
                </c:pt>
                <c:pt idx="122">
                  <c:v>23617</c:v>
                </c:pt>
                <c:pt idx="123">
                  <c:v>23511</c:v>
                </c:pt>
                <c:pt idx="124">
                  <c:v>23256</c:v>
                </c:pt>
                <c:pt idx="125">
                  <c:v>22666</c:v>
                </c:pt>
                <c:pt idx="126">
                  <c:v>22167</c:v>
                </c:pt>
                <c:pt idx="127">
                  <c:v>21495</c:v>
                </c:pt>
                <c:pt idx="128">
                  <c:v>21035</c:v>
                </c:pt>
                <c:pt idx="129">
                  <c:v>21111</c:v>
                </c:pt>
                <c:pt idx="130">
                  <c:v>21070</c:v>
                </c:pt>
                <c:pt idx="131">
                  <c:v>18991</c:v>
                </c:pt>
                <c:pt idx="132">
                  <c:v>18158</c:v>
                </c:pt>
                <c:pt idx="133">
                  <c:v>17048</c:v>
                </c:pt>
                <c:pt idx="134">
                  <c:v>16566</c:v>
                </c:pt>
                <c:pt idx="135">
                  <c:v>16229</c:v>
                </c:pt>
                <c:pt idx="136">
                  <c:v>15776</c:v>
                </c:pt>
                <c:pt idx="137">
                  <c:v>15399</c:v>
                </c:pt>
                <c:pt idx="138">
                  <c:v>14428</c:v>
                </c:pt>
                <c:pt idx="139">
                  <c:v>14205</c:v>
                </c:pt>
                <c:pt idx="140">
                  <c:v>13237</c:v>
                </c:pt>
                <c:pt idx="141">
                  <c:v>12501</c:v>
                </c:pt>
                <c:pt idx="142">
                  <c:v>12208</c:v>
                </c:pt>
                <c:pt idx="143">
                  <c:v>12317</c:v>
                </c:pt>
                <c:pt idx="144">
                  <c:v>11936</c:v>
                </c:pt>
                <c:pt idx="145">
                  <c:v>11076</c:v>
                </c:pt>
                <c:pt idx="146">
                  <c:v>10724</c:v>
                </c:pt>
                <c:pt idx="147">
                  <c:v>10030</c:v>
                </c:pt>
                <c:pt idx="148">
                  <c:v>9414</c:v>
                </c:pt>
                <c:pt idx="149">
                  <c:v>9334</c:v>
                </c:pt>
                <c:pt idx="150">
                  <c:v>9398</c:v>
                </c:pt>
                <c:pt idx="151">
                  <c:v>8981</c:v>
                </c:pt>
                <c:pt idx="152">
                  <c:v>8230</c:v>
                </c:pt>
                <c:pt idx="153">
                  <c:v>8304</c:v>
                </c:pt>
                <c:pt idx="154">
                  <c:v>7864</c:v>
                </c:pt>
                <c:pt idx="155">
                  <c:v>7454</c:v>
                </c:pt>
                <c:pt idx="156">
                  <c:v>7545</c:v>
                </c:pt>
                <c:pt idx="157">
                  <c:v>7448</c:v>
                </c:pt>
                <c:pt idx="158">
                  <c:v>7296</c:v>
                </c:pt>
                <c:pt idx="159">
                  <c:v>6918</c:v>
                </c:pt>
                <c:pt idx="160">
                  <c:v>6961</c:v>
                </c:pt>
                <c:pt idx="161">
                  <c:v>6489</c:v>
                </c:pt>
                <c:pt idx="162">
                  <c:v>6329</c:v>
                </c:pt>
                <c:pt idx="163">
                  <c:v>6365</c:v>
                </c:pt>
                <c:pt idx="164">
                  <c:v>6273</c:v>
                </c:pt>
                <c:pt idx="165">
                  <c:v>6024</c:v>
                </c:pt>
                <c:pt idx="166">
                  <c:v>5675</c:v>
                </c:pt>
                <c:pt idx="167">
                  <c:v>5583</c:v>
                </c:pt>
                <c:pt idx="168">
                  <c:v>5413</c:v>
                </c:pt>
                <c:pt idx="169">
                  <c:v>5347</c:v>
                </c:pt>
                <c:pt idx="170">
                  <c:v>5295</c:v>
                </c:pt>
                <c:pt idx="171">
                  <c:v>5247</c:v>
                </c:pt>
                <c:pt idx="172">
                  <c:v>4958</c:v>
                </c:pt>
                <c:pt idx="173">
                  <c:v>4677</c:v>
                </c:pt>
                <c:pt idx="174">
                  <c:v>4541</c:v>
                </c:pt>
                <c:pt idx="175">
                  <c:v>4233</c:v>
                </c:pt>
                <c:pt idx="176">
                  <c:v>4186</c:v>
                </c:pt>
                <c:pt idx="177">
                  <c:v>4183</c:v>
                </c:pt>
                <c:pt idx="178">
                  <c:v>4157</c:v>
                </c:pt>
                <c:pt idx="179">
                  <c:v>4041</c:v>
                </c:pt>
                <c:pt idx="180">
                  <c:v>3856</c:v>
                </c:pt>
                <c:pt idx="181">
                  <c:v>3716</c:v>
                </c:pt>
                <c:pt idx="182">
                  <c:v>3552</c:v>
                </c:pt>
                <c:pt idx="183">
                  <c:v>3513</c:v>
                </c:pt>
                <c:pt idx="184">
                  <c:v>3405</c:v>
                </c:pt>
                <c:pt idx="185">
                  <c:v>3421</c:v>
                </c:pt>
                <c:pt idx="186">
                  <c:v>3323</c:v>
                </c:pt>
                <c:pt idx="187">
                  <c:v>3209</c:v>
                </c:pt>
                <c:pt idx="188">
                  <c:v>3309</c:v>
                </c:pt>
                <c:pt idx="189">
                  <c:v>3361</c:v>
                </c:pt>
                <c:pt idx="190">
                  <c:v>3398</c:v>
                </c:pt>
                <c:pt idx="191">
                  <c:v>3504</c:v>
                </c:pt>
                <c:pt idx="192">
                  <c:v>3577</c:v>
                </c:pt>
                <c:pt idx="193">
                  <c:v>3636</c:v>
                </c:pt>
                <c:pt idx="194">
                  <c:v>3781</c:v>
                </c:pt>
                <c:pt idx="195">
                  <c:v>3979</c:v>
                </c:pt>
                <c:pt idx="196">
                  <c:v>4242</c:v>
                </c:pt>
                <c:pt idx="197">
                  <c:v>4621</c:v>
                </c:pt>
                <c:pt idx="198">
                  <c:v>4953</c:v>
                </c:pt>
                <c:pt idx="199">
                  <c:v>5205</c:v>
                </c:pt>
                <c:pt idx="200">
                  <c:v>5623</c:v>
                </c:pt>
                <c:pt idx="201">
                  <c:v>6006</c:v>
                </c:pt>
                <c:pt idx="202">
                  <c:v>6423</c:v>
                </c:pt>
                <c:pt idx="203">
                  <c:v>6710</c:v>
                </c:pt>
                <c:pt idx="204">
                  <c:v>7263</c:v>
                </c:pt>
                <c:pt idx="205">
                  <c:v>7700</c:v>
                </c:pt>
                <c:pt idx="206">
                  <c:v>8123</c:v>
                </c:pt>
                <c:pt idx="207">
                  <c:v>8244</c:v>
                </c:pt>
                <c:pt idx="208">
                  <c:v>8654</c:v>
                </c:pt>
                <c:pt idx="209">
                  <c:v>9179</c:v>
                </c:pt>
                <c:pt idx="210">
                  <c:v>9697</c:v>
                </c:pt>
                <c:pt idx="211">
                  <c:v>10364</c:v>
                </c:pt>
                <c:pt idx="212">
                  <c:v>10891</c:v>
                </c:pt>
                <c:pt idx="213">
                  <c:v>10995</c:v>
                </c:pt>
                <c:pt idx="214">
                  <c:v>11387</c:v>
                </c:pt>
                <c:pt idx="215">
                  <c:v>11708</c:v>
                </c:pt>
                <c:pt idx="216">
                  <c:v>12145</c:v>
                </c:pt>
                <c:pt idx="217">
                  <c:v>12562</c:v>
                </c:pt>
                <c:pt idx="218">
                  <c:v>12970</c:v>
                </c:pt>
                <c:pt idx="219">
                  <c:v>13605</c:v>
                </c:pt>
                <c:pt idx="220">
                  <c:v>14445</c:v>
                </c:pt>
                <c:pt idx="221">
                  <c:v>14699</c:v>
                </c:pt>
                <c:pt idx="222">
                  <c:v>15066</c:v>
                </c:pt>
                <c:pt idx="223">
                  <c:v>15702</c:v>
                </c:pt>
                <c:pt idx="224">
                  <c:v>16366</c:v>
                </c:pt>
                <c:pt idx="225">
                  <c:v>16891</c:v>
                </c:pt>
                <c:pt idx="226">
                  <c:v>17430</c:v>
                </c:pt>
                <c:pt idx="227">
                  <c:v>18079</c:v>
                </c:pt>
                <c:pt idx="228">
                  <c:v>19265</c:v>
                </c:pt>
                <c:pt idx="229">
                  <c:v>19016</c:v>
                </c:pt>
                <c:pt idx="230">
                  <c:v>19978</c:v>
                </c:pt>
                <c:pt idx="231">
                  <c:v>20519</c:v>
                </c:pt>
                <c:pt idx="232">
                  <c:v>21868</c:v>
                </c:pt>
                <c:pt idx="233">
                  <c:v>22672</c:v>
                </c:pt>
                <c:pt idx="234">
                  <c:v>23329</c:v>
                </c:pt>
                <c:pt idx="235">
                  <c:v>24105</c:v>
                </c:pt>
                <c:pt idx="236">
                  <c:v>24653</c:v>
                </c:pt>
                <c:pt idx="237">
                  <c:v>25255</c:v>
                </c:pt>
                <c:pt idx="238">
                  <c:v>25644</c:v>
                </c:pt>
                <c:pt idx="239">
                  <c:v>26027</c:v>
                </c:pt>
                <c:pt idx="240">
                  <c:v>26510</c:v>
                </c:pt>
                <c:pt idx="241">
                  <c:v>27542</c:v>
                </c:pt>
                <c:pt idx="242">
                  <c:v>27502</c:v>
                </c:pt>
                <c:pt idx="243">
                  <c:v>27350</c:v>
                </c:pt>
                <c:pt idx="244">
                  <c:v>27158</c:v>
                </c:pt>
                <c:pt idx="245">
                  <c:v>27173</c:v>
                </c:pt>
                <c:pt idx="246">
                  <c:v>27320</c:v>
                </c:pt>
                <c:pt idx="247">
                  <c:v>27497</c:v>
                </c:pt>
                <c:pt idx="248">
                  <c:v>27976</c:v>
                </c:pt>
                <c:pt idx="249">
                  <c:v>27581</c:v>
                </c:pt>
                <c:pt idx="250">
                  <c:v>27077</c:v>
                </c:pt>
                <c:pt idx="251">
                  <c:v>26263</c:v>
                </c:pt>
                <c:pt idx="252">
                  <c:v>25452</c:v>
                </c:pt>
                <c:pt idx="253">
                  <c:v>25348</c:v>
                </c:pt>
                <c:pt idx="254">
                  <c:v>25298</c:v>
                </c:pt>
                <c:pt idx="255">
                  <c:v>25119</c:v>
                </c:pt>
                <c:pt idx="256">
                  <c:v>24633</c:v>
                </c:pt>
                <c:pt idx="257">
                  <c:v>22786</c:v>
                </c:pt>
                <c:pt idx="258">
                  <c:v>21924</c:v>
                </c:pt>
                <c:pt idx="259">
                  <c:v>20982</c:v>
                </c:pt>
                <c:pt idx="260">
                  <c:v>19972</c:v>
                </c:pt>
                <c:pt idx="261">
                  <c:v>20278</c:v>
                </c:pt>
                <c:pt idx="262">
                  <c:v>20286</c:v>
                </c:pt>
                <c:pt idx="263">
                  <c:v>19703</c:v>
                </c:pt>
                <c:pt idx="264">
                  <c:v>18537</c:v>
                </c:pt>
                <c:pt idx="265">
                  <c:v>17760</c:v>
                </c:pt>
                <c:pt idx="266">
                  <c:v>16945</c:v>
                </c:pt>
                <c:pt idx="267">
                  <c:v>16659</c:v>
                </c:pt>
                <c:pt idx="268">
                  <c:v>16396</c:v>
                </c:pt>
                <c:pt idx="269">
                  <c:v>16218</c:v>
                </c:pt>
                <c:pt idx="270">
                  <c:v>16001</c:v>
                </c:pt>
                <c:pt idx="271">
                  <c:v>14695</c:v>
                </c:pt>
                <c:pt idx="272">
                  <c:v>13864</c:v>
                </c:pt>
                <c:pt idx="273">
                  <c:v>13777</c:v>
                </c:pt>
                <c:pt idx="274">
                  <c:v>13358</c:v>
                </c:pt>
                <c:pt idx="275">
                  <c:v>13365</c:v>
                </c:pt>
                <c:pt idx="276">
                  <c:v>13131</c:v>
                </c:pt>
                <c:pt idx="277">
                  <c:v>12910</c:v>
                </c:pt>
                <c:pt idx="278">
                  <c:v>11934</c:v>
                </c:pt>
                <c:pt idx="279">
                  <c:v>11365</c:v>
                </c:pt>
                <c:pt idx="280">
                  <c:v>10793</c:v>
                </c:pt>
                <c:pt idx="281">
                  <c:v>10575</c:v>
                </c:pt>
                <c:pt idx="282">
                  <c:v>10370</c:v>
                </c:pt>
                <c:pt idx="283">
                  <c:v>10266</c:v>
                </c:pt>
                <c:pt idx="284">
                  <c:v>9657</c:v>
                </c:pt>
                <c:pt idx="285">
                  <c:v>8934</c:v>
                </c:pt>
                <c:pt idx="286">
                  <c:v>8438</c:v>
                </c:pt>
                <c:pt idx="287">
                  <c:v>7668</c:v>
                </c:pt>
                <c:pt idx="288">
                  <c:v>7434</c:v>
                </c:pt>
                <c:pt idx="289">
                  <c:v>7408</c:v>
                </c:pt>
                <c:pt idx="290">
                  <c:v>7247</c:v>
                </c:pt>
                <c:pt idx="291">
                  <c:v>6544</c:v>
                </c:pt>
                <c:pt idx="292">
                  <c:v>6494</c:v>
                </c:pt>
                <c:pt idx="293">
                  <c:v>6368</c:v>
                </c:pt>
                <c:pt idx="294">
                  <c:v>6387</c:v>
                </c:pt>
                <c:pt idx="295">
                  <c:v>6231</c:v>
                </c:pt>
                <c:pt idx="296">
                  <c:v>6359</c:v>
                </c:pt>
                <c:pt idx="297">
                  <c:v>6701</c:v>
                </c:pt>
                <c:pt idx="298">
                  <c:v>6793</c:v>
                </c:pt>
                <c:pt idx="299">
                  <c:v>6661</c:v>
                </c:pt>
                <c:pt idx="300">
                  <c:v>6720</c:v>
                </c:pt>
                <c:pt idx="301">
                  <c:v>6821</c:v>
                </c:pt>
                <c:pt idx="302">
                  <c:v>6844</c:v>
                </c:pt>
                <c:pt idx="303">
                  <c:v>6876</c:v>
                </c:pt>
                <c:pt idx="304">
                  <c:v>7048</c:v>
                </c:pt>
                <c:pt idx="305">
                  <c:v>7266</c:v>
                </c:pt>
                <c:pt idx="306">
                  <c:v>7056</c:v>
                </c:pt>
                <c:pt idx="307">
                  <c:v>7128</c:v>
                </c:pt>
                <c:pt idx="308">
                  <c:v>7289</c:v>
                </c:pt>
                <c:pt idx="309">
                  <c:v>7205</c:v>
                </c:pt>
                <c:pt idx="310">
                  <c:v>7415</c:v>
                </c:pt>
                <c:pt idx="311">
                  <c:v>8046</c:v>
                </c:pt>
                <c:pt idx="312">
                  <c:v>8230</c:v>
                </c:pt>
                <c:pt idx="313">
                  <c:v>8301</c:v>
                </c:pt>
                <c:pt idx="314">
                  <c:v>8491</c:v>
                </c:pt>
                <c:pt idx="315">
                  <c:v>8627</c:v>
                </c:pt>
                <c:pt idx="316">
                  <c:v>8636</c:v>
                </c:pt>
                <c:pt idx="317">
                  <c:v>8701</c:v>
                </c:pt>
                <c:pt idx="318">
                  <c:v>9048</c:v>
                </c:pt>
                <c:pt idx="319">
                  <c:v>9138</c:v>
                </c:pt>
                <c:pt idx="320">
                  <c:v>9219</c:v>
                </c:pt>
                <c:pt idx="321">
                  <c:v>9346</c:v>
                </c:pt>
                <c:pt idx="322">
                  <c:v>9663</c:v>
                </c:pt>
                <c:pt idx="323">
                  <c:v>9706</c:v>
                </c:pt>
                <c:pt idx="324">
                  <c:v>10003</c:v>
                </c:pt>
                <c:pt idx="325">
                  <c:v>10385</c:v>
                </c:pt>
                <c:pt idx="326">
                  <c:v>10521</c:v>
                </c:pt>
                <c:pt idx="327">
                  <c:v>10714</c:v>
                </c:pt>
                <c:pt idx="328">
                  <c:v>10928</c:v>
                </c:pt>
                <c:pt idx="329">
                  <c:v>10868</c:v>
                </c:pt>
                <c:pt idx="330">
                  <c:v>11009</c:v>
                </c:pt>
                <c:pt idx="331">
                  <c:v>11488</c:v>
                </c:pt>
                <c:pt idx="332">
                  <c:v>11843</c:v>
                </c:pt>
                <c:pt idx="333">
                  <c:v>12194</c:v>
                </c:pt>
                <c:pt idx="334">
                  <c:v>12286</c:v>
                </c:pt>
                <c:pt idx="335">
                  <c:v>12209</c:v>
                </c:pt>
                <c:pt idx="336">
                  <c:v>12466</c:v>
                </c:pt>
                <c:pt idx="337">
                  <c:v>12500</c:v>
                </c:pt>
                <c:pt idx="338">
                  <c:v>12970</c:v>
                </c:pt>
                <c:pt idx="339">
                  <c:v>13341</c:v>
                </c:pt>
                <c:pt idx="340">
                  <c:v>13737</c:v>
                </c:pt>
                <c:pt idx="341">
                  <c:v>13643</c:v>
                </c:pt>
                <c:pt idx="342">
                  <c:v>14156</c:v>
                </c:pt>
                <c:pt idx="343">
                  <c:v>14715</c:v>
                </c:pt>
                <c:pt idx="344">
                  <c:v>14904</c:v>
                </c:pt>
                <c:pt idx="345">
                  <c:v>15583</c:v>
                </c:pt>
                <c:pt idx="346">
                  <c:v>16054</c:v>
                </c:pt>
                <c:pt idx="347">
                  <c:v>16432</c:v>
                </c:pt>
                <c:pt idx="348">
                  <c:v>17022</c:v>
                </c:pt>
                <c:pt idx="349">
                  <c:v>17681</c:v>
                </c:pt>
                <c:pt idx="350">
                  <c:v>18585</c:v>
                </c:pt>
                <c:pt idx="351">
                  <c:v>19326</c:v>
                </c:pt>
                <c:pt idx="352">
                  <c:v>20212</c:v>
                </c:pt>
                <c:pt idx="353">
                  <c:v>20477</c:v>
                </c:pt>
                <c:pt idx="354">
                  <c:v>21329</c:v>
                </c:pt>
                <c:pt idx="355">
                  <c:v>21770</c:v>
                </c:pt>
                <c:pt idx="356">
                  <c:v>22991</c:v>
                </c:pt>
                <c:pt idx="357">
                  <c:v>24501</c:v>
                </c:pt>
                <c:pt idx="358">
                  <c:v>26402</c:v>
                </c:pt>
                <c:pt idx="359">
                  <c:v>27819</c:v>
                </c:pt>
                <c:pt idx="360">
                  <c:v>29126</c:v>
                </c:pt>
                <c:pt idx="361">
                  <c:v>31370</c:v>
                </c:pt>
                <c:pt idx="362">
                  <c:v>34436</c:v>
                </c:pt>
                <c:pt idx="363">
                  <c:v>37112</c:v>
                </c:pt>
                <c:pt idx="364">
                  <c:v>41735</c:v>
                </c:pt>
                <c:pt idx="365">
                  <c:v>46895</c:v>
                </c:pt>
                <c:pt idx="366">
                  <c:v>50378</c:v>
                </c:pt>
                <c:pt idx="367">
                  <c:v>54396</c:v>
                </c:pt>
                <c:pt idx="368">
                  <c:v>59915</c:v>
                </c:pt>
                <c:pt idx="369">
                  <c:v>66170</c:v>
                </c:pt>
                <c:pt idx="370">
                  <c:v>79053</c:v>
                </c:pt>
                <c:pt idx="371">
                  <c:v>87246</c:v>
                </c:pt>
                <c:pt idx="372">
                  <c:v>98364</c:v>
                </c:pt>
                <c:pt idx="373">
                  <c:v>110516</c:v>
                </c:pt>
                <c:pt idx="374">
                  <c:v>117337</c:v>
                </c:pt>
                <c:pt idx="375">
                  <c:v>127927</c:v>
                </c:pt>
                <c:pt idx="376">
                  <c:v>139482</c:v>
                </c:pt>
                <c:pt idx="377">
                  <c:v>149003</c:v>
                </c:pt>
                <c:pt idx="378">
                  <c:v>158121</c:v>
                </c:pt>
                <c:pt idx="379">
                  <c:v>164853</c:v>
                </c:pt>
                <c:pt idx="380">
                  <c:v>172173</c:v>
                </c:pt>
                <c:pt idx="381">
                  <c:v>175192</c:v>
                </c:pt>
                <c:pt idx="382">
                  <c:v>182579</c:v>
                </c:pt>
                <c:pt idx="383">
                  <c:v>189246</c:v>
                </c:pt>
                <c:pt idx="384">
                  <c:v>195444</c:v>
                </c:pt>
                <c:pt idx="385">
                  <c:v>200852</c:v>
                </c:pt>
                <c:pt idx="386">
                  <c:v>206242</c:v>
                </c:pt>
                <c:pt idx="387">
                  <c:v>210588</c:v>
                </c:pt>
                <c:pt idx="388">
                  <c:v>213158</c:v>
                </c:pt>
                <c:pt idx="389">
                  <c:v>218671</c:v>
                </c:pt>
                <c:pt idx="390">
                  <c:v>224489</c:v>
                </c:pt>
                <c:pt idx="391">
                  <c:v>227979</c:v>
                </c:pt>
                <c:pt idx="392">
                  <c:v>230115</c:v>
                </c:pt>
                <c:pt idx="393">
                  <c:v>235787</c:v>
                </c:pt>
                <c:pt idx="394">
                  <c:v>240834</c:v>
                </c:pt>
                <c:pt idx="395">
                  <c:v>243323</c:v>
                </c:pt>
                <c:pt idx="396">
                  <c:v>249037</c:v>
                </c:pt>
                <c:pt idx="397">
                  <c:v>253045</c:v>
                </c:pt>
                <c:pt idx="398">
                  <c:v>256569</c:v>
                </c:pt>
                <c:pt idx="399">
                  <c:v>261217</c:v>
                </c:pt>
                <c:pt idx="400">
                  <c:v>263604</c:v>
                </c:pt>
                <c:pt idx="401">
                  <c:v>269416</c:v>
                </c:pt>
                <c:pt idx="402">
                  <c:v>272454</c:v>
                </c:pt>
                <c:pt idx="403">
                  <c:v>276302</c:v>
                </c:pt>
                <c:pt idx="404">
                  <c:v>274234</c:v>
                </c:pt>
                <c:pt idx="405">
                  <c:v>273402</c:v>
                </c:pt>
                <c:pt idx="406">
                  <c:v>276245</c:v>
                </c:pt>
                <c:pt idx="407">
                  <c:v>277375</c:v>
                </c:pt>
                <c:pt idx="408">
                  <c:v>258597</c:v>
                </c:pt>
                <c:pt idx="409">
                  <c:v>259470</c:v>
                </c:pt>
                <c:pt idx="410">
                  <c:v>261047</c:v>
                </c:pt>
                <c:pt idx="411">
                  <c:v>252049</c:v>
                </c:pt>
                <c:pt idx="412">
                  <c:v>249932</c:v>
                </c:pt>
                <c:pt idx="413">
                  <c:v>248799</c:v>
                </c:pt>
                <c:pt idx="414">
                  <c:v>247171</c:v>
                </c:pt>
                <c:pt idx="415">
                  <c:v>246243</c:v>
                </c:pt>
                <c:pt idx="416">
                  <c:v>245410</c:v>
                </c:pt>
                <c:pt idx="417">
                  <c:v>246683</c:v>
                </c:pt>
                <c:pt idx="418">
                  <c:v>230663</c:v>
                </c:pt>
                <c:pt idx="419">
                  <c:v>229575</c:v>
                </c:pt>
                <c:pt idx="420">
                  <c:v>229978</c:v>
                </c:pt>
                <c:pt idx="421">
                  <c:v>228716</c:v>
                </c:pt>
                <c:pt idx="422">
                  <c:v>229624</c:v>
                </c:pt>
                <c:pt idx="423">
                  <c:v>227130</c:v>
                </c:pt>
                <c:pt idx="424">
                  <c:v>228568</c:v>
                </c:pt>
                <c:pt idx="425">
                  <c:v>231211</c:v>
                </c:pt>
                <c:pt idx="426">
                  <c:v>221374</c:v>
                </c:pt>
                <c:pt idx="427">
                  <c:v>219873</c:v>
                </c:pt>
                <c:pt idx="428">
                  <c:v>220467</c:v>
                </c:pt>
                <c:pt idx="429">
                  <c:v>220822</c:v>
                </c:pt>
                <c:pt idx="430">
                  <c:v>222349</c:v>
                </c:pt>
                <c:pt idx="431">
                  <c:v>225513</c:v>
                </c:pt>
                <c:pt idx="432">
                  <c:v>219102</c:v>
                </c:pt>
                <c:pt idx="433">
                  <c:v>221488</c:v>
                </c:pt>
                <c:pt idx="434">
                  <c:v>222739</c:v>
                </c:pt>
                <c:pt idx="435">
                  <c:v>223426</c:v>
                </c:pt>
                <c:pt idx="436">
                  <c:v>227297</c:v>
                </c:pt>
                <c:pt idx="437">
                  <c:v>229177</c:v>
                </c:pt>
                <c:pt idx="438">
                  <c:v>232454</c:v>
                </c:pt>
                <c:pt idx="439">
                  <c:v>226636</c:v>
                </c:pt>
                <c:pt idx="440">
                  <c:v>230876</c:v>
                </c:pt>
                <c:pt idx="441">
                  <c:v>232803</c:v>
                </c:pt>
                <c:pt idx="442">
                  <c:v>232256</c:v>
                </c:pt>
                <c:pt idx="443">
                  <c:v>235924</c:v>
                </c:pt>
                <c:pt idx="444">
                  <c:v>237508</c:v>
                </c:pt>
                <c:pt idx="445">
                  <c:v>236784</c:v>
                </c:pt>
                <c:pt idx="446">
                  <c:v>238420</c:v>
                </c:pt>
                <c:pt idx="447">
                  <c:v>233912</c:v>
                </c:pt>
                <c:pt idx="448">
                  <c:v>232425</c:v>
                </c:pt>
                <c:pt idx="449">
                  <c:v>227705</c:v>
                </c:pt>
                <c:pt idx="450">
                  <c:v>228164</c:v>
                </c:pt>
                <c:pt idx="451">
                  <c:v>224998</c:v>
                </c:pt>
                <c:pt idx="452">
                  <c:v>224465</c:v>
                </c:pt>
                <c:pt idx="453">
                  <c:v>223925</c:v>
                </c:pt>
                <c:pt idx="454">
                  <c:v>207736</c:v>
                </c:pt>
                <c:pt idx="455">
                  <c:v>186369</c:v>
                </c:pt>
                <c:pt idx="456">
                  <c:v>185197</c:v>
                </c:pt>
                <c:pt idx="457">
                  <c:v>186020</c:v>
                </c:pt>
                <c:pt idx="458">
                  <c:v>185874</c:v>
                </c:pt>
                <c:pt idx="459">
                  <c:v>185559</c:v>
                </c:pt>
                <c:pt idx="460">
                  <c:v>182665</c:v>
                </c:pt>
                <c:pt idx="461">
                  <c:v>157812</c:v>
                </c:pt>
                <c:pt idx="462">
                  <c:v>156129</c:v>
                </c:pt>
                <c:pt idx="463">
                  <c:v>148817</c:v>
                </c:pt>
                <c:pt idx="464">
                  <c:v>149317</c:v>
                </c:pt>
                <c:pt idx="465">
                  <c:v>146903</c:v>
                </c:pt>
                <c:pt idx="466">
                  <c:v>147280</c:v>
                </c:pt>
                <c:pt idx="467">
                  <c:v>141422</c:v>
                </c:pt>
                <c:pt idx="468">
                  <c:v>139400</c:v>
                </c:pt>
                <c:pt idx="469">
                  <c:v>134228</c:v>
                </c:pt>
                <c:pt idx="470">
                  <c:v>131234</c:v>
                </c:pt>
                <c:pt idx="471">
                  <c:v>130665</c:v>
                </c:pt>
                <c:pt idx="472">
                  <c:v>131239</c:v>
                </c:pt>
                <c:pt idx="473">
                  <c:v>132799</c:v>
                </c:pt>
                <c:pt idx="474">
                  <c:v>126606</c:v>
                </c:pt>
                <c:pt idx="475">
                  <c:v>122696</c:v>
                </c:pt>
                <c:pt idx="476">
                  <c:v>119148</c:v>
                </c:pt>
                <c:pt idx="477">
                  <c:v>116398</c:v>
                </c:pt>
                <c:pt idx="478">
                  <c:v>119682</c:v>
                </c:pt>
                <c:pt idx="479">
                  <c:v>120327</c:v>
                </c:pt>
                <c:pt idx="480">
                  <c:v>121071</c:v>
                </c:pt>
                <c:pt idx="481">
                  <c:v>123367</c:v>
                </c:pt>
                <c:pt idx="482">
                  <c:v>123764</c:v>
                </c:pt>
                <c:pt idx="483">
                  <c:v>121324</c:v>
                </c:pt>
                <c:pt idx="484">
                  <c:v>114192</c:v>
                </c:pt>
                <c:pt idx="485">
                  <c:v>115496</c:v>
                </c:pt>
                <c:pt idx="486">
                  <c:v>115493</c:v>
                </c:pt>
                <c:pt idx="487">
                  <c:v>115944</c:v>
                </c:pt>
                <c:pt idx="488">
                  <c:v>115391</c:v>
                </c:pt>
                <c:pt idx="489">
                  <c:v>113400</c:v>
                </c:pt>
                <c:pt idx="490">
                  <c:v>111999</c:v>
                </c:pt>
                <c:pt idx="491">
                  <c:v>111999</c:v>
                </c:pt>
                <c:pt idx="492">
                  <c:v>112410</c:v>
                </c:pt>
                <c:pt idx="493">
                  <c:v>113040</c:v>
                </c:pt>
                <c:pt idx="494">
                  <c:v>102023</c:v>
                </c:pt>
                <c:pt idx="495">
                  <c:v>100274</c:v>
                </c:pt>
                <c:pt idx="496">
                  <c:v>97269</c:v>
                </c:pt>
                <c:pt idx="497">
                  <c:v>96171</c:v>
                </c:pt>
                <c:pt idx="498">
                  <c:v>94748</c:v>
                </c:pt>
                <c:pt idx="499">
                  <c:v>95197</c:v>
                </c:pt>
                <c:pt idx="500">
                  <c:v>94500</c:v>
                </c:pt>
                <c:pt idx="501">
                  <c:v>94675</c:v>
                </c:pt>
                <c:pt idx="502">
                  <c:v>92205</c:v>
                </c:pt>
                <c:pt idx="503">
                  <c:v>89695</c:v>
                </c:pt>
                <c:pt idx="504">
                  <c:v>87661</c:v>
                </c:pt>
                <c:pt idx="505">
                  <c:v>83795</c:v>
                </c:pt>
                <c:pt idx="506">
                  <c:v>83702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7-4FB5-8912-B87F14651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251520"/>
        <c:axId val="58257408"/>
      </c:areaChart>
      <c:dateAx>
        <c:axId val="5825152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257408"/>
        <c:crosses val="autoZero"/>
        <c:auto val="1"/>
        <c:lblOffset val="100"/>
        <c:baseTimeUnit val="days"/>
      </c:dateAx>
      <c:valAx>
        <c:axId val="58257408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2515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8.5151996170012498E-2"/>
          <c:y val="0.18647571319152434"/>
          <c:w val="0.21096616173261842"/>
          <c:h val="0.12868936784993859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zero"/>
    <c:showDLblsOverMax val="0"/>
  </c:char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chart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000-000000000000}">
  <sheetPr/>
  <sheetViews>
    <sheetView zoomScale="81"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807FA15-103C-4AD4-8DA6-71BE4FD73A82}">
  <sheetPr/>
  <sheetViews>
    <sheetView zoomScale="85" workbookViewId="0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C89A351-A175-4FB6-8EF2-CC5FB10C72F9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85" workbookViewId="0"/>
  </sheetViews>
  <pageMargins left="0.7" right="0.7" top="0.75" bottom="0.75" header="0.3" footer="0.3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110F4C0-AB45-48A1-B44A-E040C3AFCA4C}">
  <sheetPr/>
  <sheetViews>
    <sheetView zoomScale="81" workbookViewId="0"/>
  </sheetViews>
  <pageMargins left="0.7" right="0.7" top="0.75" bottom="0.75" header="0.3" footer="0.3"/>
  <drawing r:id="rId1"/>
</chartsheet>
</file>

<file path=xl/chartsheets/sheet2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16E8ABF-30CA-4288-AF57-F3050486B262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3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4AA876D-A55E-4FF0-86BF-D4648C2A72ED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D019BB1-5D07-4994-86F8-ABB294461233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E64D351-08DA-499B-9906-3681C6D25884}">
  <sheetPr/>
  <sheetViews>
    <sheetView zoomScale="90" workbookViewId="0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/>
  <sheetViews>
    <sheetView zoomScale="80" workbookViewId="0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/>
  <sheetViews>
    <sheetView zoomScale="80" workbookViewId="0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/>
  <sheetViews>
    <sheetView zoomScale="148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85111" cy="605837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300666" cy="6075405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87435" cy="6069106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BACEA8F-D6E0-4DC6-B5EB-AA67B5BAB8B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26EA7AF7-E72A-40DB-AEC4-8A38E902951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0.45253</cdr:x>
      <cdr:y>0.49245</cdr:y>
    </cdr:from>
    <cdr:to>
      <cdr:x>0.55078</cdr:x>
      <cdr:y>0.59245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4211657" y="2995211"/>
          <a:ext cx="914400" cy="608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it-IT" sz="1600" b="1"/>
            <a:t>Tamponi positivi:</a:t>
          </a:r>
        </a:p>
        <a:p xmlns:a="http://schemas.openxmlformats.org/drawingml/2006/main">
          <a:pPr algn="ctr"/>
          <a:r>
            <a:rPr lang="it-IT" sz="1600" b="1"/>
            <a:t>1.173.580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9287435" cy="6069106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7C05651-61BA-4ACE-89EF-B957DC63B8C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85111" cy="605837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5EE2631-B11C-458F-A287-3853D26D7A1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0.45253</cdr:x>
      <cdr:y>0.49245</cdr:y>
    </cdr:from>
    <cdr:to>
      <cdr:x>0.55078</cdr:x>
      <cdr:y>0.59245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4211657" y="2995211"/>
          <a:ext cx="914400" cy="608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it-IT" sz="1600" b="1"/>
            <a:t>Attuali positivi:</a:t>
          </a:r>
        </a:p>
        <a:p xmlns:a="http://schemas.openxmlformats.org/drawingml/2006/main">
          <a:pPr algn="ctr"/>
          <a:r>
            <a:rPr lang="it-IT" sz="1600" b="1"/>
            <a:t>84.329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AE959B54-84E7-48CC-BF31-0AE26836859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3077179-FD8A-4824-983D-2561555E9F7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96400" cy="607060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82B26FDB-D0FB-4A57-8618-4E668A8B9B7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5790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300482" cy="607558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</sheetPr>
  <dimension ref="A1:O836"/>
  <sheetViews>
    <sheetView showGridLines="0" tabSelected="1" workbookViewId="0">
      <pane ySplit="2" topLeftCell="A808" activePane="bottomLeft" state="frozen"/>
      <selection activeCell="I584" sqref="I578:I584"/>
      <selection pane="bottomLeft" activeCell="A817" sqref="A817:XFD819"/>
    </sheetView>
  </sheetViews>
  <sheetFormatPr defaultRowHeight="14.4" outlineLevelRow="1"/>
  <cols>
    <col min="2" max="15" width="11.77734375" customWidth="1"/>
  </cols>
  <sheetData>
    <row r="1" spans="1:15" ht="25.5" customHeight="1">
      <c r="A1" s="53" t="s">
        <v>18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</row>
    <row r="2" spans="1:15" ht="41.4">
      <c r="A2" s="10"/>
      <c r="B2" s="11" t="s">
        <v>0</v>
      </c>
      <c r="C2" s="11" t="s">
        <v>150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1" t="s">
        <v>190</v>
      </c>
      <c r="J2" s="12" t="s">
        <v>4</v>
      </c>
      <c r="K2" s="11" t="s">
        <v>5</v>
      </c>
      <c r="L2" s="11" t="s">
        <v>6</v>
      </c>
      <c r="M2" s="12" t="s">
        <v>73</v>
      </c>
      <c r="N2" s="11" t="s">
        <v>74</v>
      </c>
      <c r="O2" s="12" t="s">
        <v>75</v>
      </c>
    </row>
    <row r="3" spans="1:15" hidden="1" outlineLevel="1">
      <c r="A3" s="4">
        <v>43891</v>
      </c>
      <c r="F3" s="5"/>
      <c r="G3" s="5"/>
      <c r="J3" s="5"/>
    </row>
    <row r="4" spans="1:15" hidden="1" outlineLevel="1">
      <c r="A4" s="4">
        <v>43892</v>
      </c>
      <c r="F4" s="5"/>
      <c r="G4" s="5"/>
      <c r="J4" s="5"/>
    </row>
    <row r="5" spans="1:15" hidden="1" outlineLevel="1">
      <c r="A5" s="4">
        <v>43893</v>
      </c>
      <c r="F5" s="5"/>
      <c r="G5" s="5"/>
      <c r="J5" s="5"/>
    </row>
    <row r="6" spans="1:15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J6" s="5">
        <v>13</v>
      </c>
      <c r="K6">
        <v>0</v>
      </c>
      <c r="L6">
        <v>0</v>
      </c>
    </row>
    <row r="7" spans="1:15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J7" s="5">
        <v>15</v>
      </c>
      <c r="K7">
        <v>0</v>
      </c>
      <c r="L7">
        <v>0</v>
      </c>
    </row>
    <row r="8" spans="1:15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J8" s="5">
        <v>17</v>
      </c>
      <c r="K8">
        <v>0</v>
      </c>
      <c r="L8">
        <v>0</v>
      </c>
    </row>
    <row r="9" spans="1:15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J9" s="5">
        <v>27</v>
      </c>
    </row>
    <row r="10" spans="1:15" hidden="1" outlineLevel="1">
      <c r="A10" s="4">
        <v>43898</v>
      </c>
      <c r="F10" s="5"/>
      <c r="G10" s="5"/>
      <c r="H10">
        <v>0</v>
      </c>
      <c r="J10" s="5"/>
    </row>
    <row r="11" spans="1:15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J11" s="5">
        <v>35</v>
      </c>
      <c r="K11">
        <v>0</v>
      </c>
      <c r="L11">
        <v>0</v>
      </c>
    </row>
    <row r="12" spans="1:15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J12" s="5">
        <v>41</v>
      </c>
      <c r="K12">
        <v>2</v>
      </c>
      <c r="L12">
        <v>0</v>
      </c>
    </row>
    <row r="13" spans="1:15" hidden="1" outlineLevel="1">
      <c r="A13" s="4">
        <v>43901</v>
      </c>
      <c r="F13" s="5"/>
      <c r="G13" s="5"/>
      <c r="H13">
        <v>1</v>
      </c>
      <c r="J13" s="5"/>
    </row>
    <row r="14" spans="1:15" hidden="1" outlineLevel="1">
      <c r="A14" s="4">
        <v>43902</v>
      </c>
      <c r="F14" s="5"/>
      <c r="G14" s="5"/>
      <c r="H14">
        <v>5</v>
      </c>
      <c r="J14" s="5"/>
    </row>
    <row r="15" spans="1:15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>
        <f>F15-H15</f>
        <v>37</v>
      </c>
      <c r="H15">
        <v>7</v>
      </c>
      <c r="J15" s="5">
        <v>82</v>
      </c>
      <c r="K15">
        <v>2</v>
      </c>
      <c r="L15">
        <v>2</v>
      </c>
    </row>
    <row r="16" spans="1:15" hidden="1" outlineLevel="1" collapsed="1">
      <c r="A16" s="4">
        <v>43904</v>
      </c>
      <c r="B16">
        <v>2100</v>
      </c>
      <c r="D16">
        <v>156</v>
      </c>
      <c r="E16">
        <v>150</v>
      </c>
      <c r="F16" s="5">
        <v>53</v>
      </c>
      <c r="G16" s="5">
        <f>F16-H16</f>
        <v>42</v>
      </c>
      <c r="H16">
        <v>11</v>
      </c>
      <c r="J16" s="5">
        <v>97</v>
      </c>
      <c r="K16">
        <v>4</v>
      </c>
      <c r="L16">
        <v>2</v>
      </c>
    </row>
    <row r="17" spans="1:12" hidden="1" outlineLevel="1">
      <c r="A17" s="4">
        <v>43905</v>
      </c>
      <c r="B17">
        <v>2452</v>
      </c>
      <c r="D17">
        <v>188</v>
      </c>
      <c r="E17">
        <v>179</v>
      </c>
      <c r="F17" s="5">
        <v>71</v>
      </c>
      <c r="G17" s="5">
        <f t="shared" ref="G17:G27" si="0">F17-H17</f>
        <v>56</v>
      </c>
      <c r="H17">
        <v>15</v>
      </c>
      <c r="J17" s="5">
        <v>108</v>
      </c>
      <c r="K17">
        <v>7</v>
      </c>
      <c r="L17">
        <v>2</v>
      </c>
    </row>
    <row r="18" spans="1:12" hidden="1" outlineLevel="1">
      <c r="A18" s="4">
        <v>43906</v>
      </c>
      <c r="B18">
        <v>2653</v>
      </c>
      <c r="D18">
        <v>213</v>
      </c>
      <c r="E18">
        <v>203</v>
      </c>
      <c r="F18" s="5">
        <v>95</v>
      </c>
      <c r="G18" s="5">
        <f t="shared" si="0"/>
        <v>75</v>
      </c>
      <c r="H18">
        <v>20</v>
      </c>
      <c r="J18" s="5">
        <v>108</v>
      </c>
      <c r="K18">
        <v>8</v>
      </c>
      <c r="L18">
        <v>2</v>
      </c>
    </row>
    <row r="19" spans="1:12" hidden="1" outlineLevel="1">
      <c r="A19" s="4">
        <v>43907</v>
      </c>
      <c r="B19">
        <v>2916</v>
      </c>
      <c r="D19">
        <v>237</v>
      </c>
      <c r="E19">
        <v>226</v>
      </c>
      <c r="F19" s="5">
        <v>114</v>
      </c>
      <c r="G19" s="5">
        <f t="shared" si="0"/>
        <v>86</v>
      </c>
      <c r="H19">
        <v>28</v>
      </c>
      <c r="J19" s="5">
        <v>112</v>
      </c>
      <c r="K19">
        <v>8</v>
      </c>
      <c r="L19">
        <v>3</v>
      </c>
    </row>
    <row r="20" spans="1:12" hidden="1" outlineLevel="1">
      <c r="A20" s="4">
        <v>43908</v>
      </c>
      <c r="B20">
        <v>3294</v>
      </c>
      <c r="D20">
        <v>282</v>
      </c>
      <c r="E20">
        <v>267</v>
      </c>
      <c r="F20" s="5">
        <v>129</v>
      </c>
      <c r="G20" s="5">
        <f t="shared" si="0"/>
        <v>100</v>
      </c>
      <c r="H20">
        <v>29</v>
      </c>
      <c r="J20" s="5">
        <v>138</v>
      </c>
      <c r="K20">
        <v>12</v>
      </c>
      <c r="L20">
        <v>3</v>
      </c>
    </row>
    <row r="21" spans="1:12" hidden="1" outlineLevel="1">
      <c r="A21" s="4">
        <v>43909</v>
      </c>
      <c r="B21">
        <v>3961</v>
      </c>
      <c r="D21">
        <v>340</v>
      </c>
      <c r="E21" s="9">
        <v>321</v>
      </c>
      <c r="F21" s="5">
        <v>179</v>
      </c>
      <c r="G21" s="5">
        <f t="shared" si="0"/>
        <v>143</v>
      </c>
      <c r="H21">
        <v>36</v>
      </c>
      <c r="J21" s="5">
        <v>142</v>
      </c>
      <c r="K21">
        <v>15</v>
      </c>
      <c r="L21">
        <v>4</v>
      </c>
    </row>
    <row r="22" spans="1:12" hidden="1" outlineLevel="1">
      <c r="A22" s="4">
        <v>43910</v>
      </c>
      <c r="B22">
        <v>4468</v>
      </c>
      <c r="D22">
        <v>408</v>
      </c>
      <c r="E22">
        <v>379</v>
      </c>
      <c r="F22" s="5">
        <v>210</v>
      </c>
      <c r="G22" s="5">
        <f t="shared" si="0"/>
        <v>168</v>
      </c>
      <c r="H22">
        <v>42</v>
      </c>
      <c r="J22" s="5">
        <v>169</v>
      </c>
      <c r="K22">
        <v>25</v>
      </c>
      <c r="L22">
        <v>4</v>
      </c>
    </row>
    <row r="23" spans="1:12" hidden="1" outlineLevel="1">
      <c r="A23" s="4">
        <v>43911</v>
      </c>
      <c r="B23">
        <v>4883</v>
      </c>
      <c r="D23">
        <v>490</v>
      </c>
      <c r="E23">
        <v>458</v>
      </c>
      <c r="F23" s="5">
        <v>254</v>
      </c>
      <c r="G23" s="5">
        <f t="shared" si="0"/>
        <v>206</v>
      </c>
      <c r="H23">
        <v>48</v>
      </c>
      <c r="J23" s="5">
        <v>204</v>
      </c>
      <c r="K23">
        <v>26</v>
      </c>
      <c r="L23">
        <v>6</v>
      </c>
    </row>
    <row r="24" spans="1:12" hidden="1" outlineLevel="1">
      <c r="A24" s="4">
        <v>43912</v>
      </c>
      <c r="B24">
        <v>5580</v>
      </c>
      <c r="D24">
        <v>630</v>
      </c>
      <c r="E24">
        <v>596</v>
      </c>
      <c r="F24" s="5">
        <v>275</v>
      </c>
      <c r="G24" s="5">
        <f t="shared" si="0"/>
        <v>220</v>
      </c>
      <c r="H24">
        <v>55</v>
      </c>
      <c r="J24" s="5">
        <v>321</v>
      </c>
      <c r="K24">
        <v>26</v>
      </c>
      <c r="L24">
        <v>8</v>
      </c>
    </row>
    <row r="25" spans="1:12" hidden="1" outlineLevel="1">
      <c r="A25" s="4">
        <v>43913</v>
      </c>
      <c r="B25">
        <v>6375</v>
      </c>
      <c r="D25">
        <v>721</v>
      </c>
      <c r="E25">
        <v>681</v>
      </c>
      <c r="F25" s="5">
        <v>310</v>
      </c>
      <c r="G25" s="5">
        <f t="shared" si="0"/>
        <v>250</v>
      </c>
      <c r="H25">
        <v>60</v>
      </c>
      <c r="J25" s="5">
        <v>371</v>
      </c>
      <c r="K25">
        <v>27</v>
      </c>
      <c r="L25">
        <v>13</v>
      </c>
    </row>
    <row r="26" spans="1:12" hidden="1" outlineLevel="1">
      <c r="A26" s="4">
        <v>43914</v>
      </c>
      <c r="B26">
        <v>7170</v>
      </c>
      <c r="D26">
        <v>846</v>
      </c>
      <c r="E26">
        <v>799</v>
      </c>
      <c r="F26" s="5">
        <v>337</v>
      </c>
      <c r="G26" s="5">
        <f t="shared" si="0"/>
        <v>270</v>
      </c>
      <c r="H26">
        <v>67</v>
      </c>
      <c r="J26" s="5">
        <v>462</v>
      </c>
      <c r="K26">
        <v>27</v>
      </c>
      <c r="L26">
        <v>20</v>
      </c>
    </row>
    <row r="27" spans="1:12" hidden="1" outlineLevel="1">
      <c r="A27" s="4">
        <v>43915</v>
      </c>
      <c r="B27">
        <v>8374</v>
      </c>
      <c r="D27">
        <v>994</v>
      </c>
      <c r="E27">
        <v>936</v>
      </c>
      <c r="F27" s="5">
        <v>399</v>
      </c>
      <c r="G27" s="5">
        <f t="shared" si="0"/>
        <v>319</v>
      </c>
      <c r="H27">
        <v>80</v>
      </c>
      <c r="J27" s="5">
        <v>537</v>
      </c>
      <c r="K27">
        <v>33</v>
      </c>
      <c r="L27">
        <v>25</v>
      </c>
    </row>
    <row r="28" spans="1:12" hidden="1" outlineLevel="1">
      <c r="A28" s="4">
        <v>43916</v>
      </c>
      <c r="B28">
        <v>9658</v>
      </c>
      <c r="D28">
        <v>1164</v>
      </c>
      <c r="E28">
        <v>1095</v>
      </c>
      <c r="F28" s="5">
        <v>414</v>
      </c>
      <c r="G28" s="5">
        <v>346</v>
      </c>
      <c r="H28" s="5">
        <v>68</v>
      </c>
      <c r="I28" s="5"/>
      <c r="J28" s="5">
        <v>681</v>
      </c>
      <c r="K28" s="5">
        <v>36</v>
      </c>
      <c r="L28" s="5">
        <v>33</v>
      </c>
    </row>
    <row r="29" spans="1:12" hidden="1" outlineLevel="1">
      <c r="A29" s="4">
        <v>43917</v>
      </c>
      <c r="B29">
        <v>11079</v>
      </c>
      <c r="D29">
        <v>1260</v>
      </c>
      <c r="E29">
        <v>1168</v>
      </c>
      <c r="F29">
        <v>500</v>
      </c>
      <c r="G29">
        <v>425</v>
      </c>
      <c r="H29">
        <v>75</v>
      </c>
      <c r="J29">
        <v>668</v>
      </c>
      <c r="K29">
        <v>53</v>
      </c>
      <c r="L29">
        <v>39</v>
      </c>
    </row>
    <row r="30" spans="1:12" hidden="1" outlineLevel="1">
      <c r="A30" s="4">
        <v>43918</v>
      </c>
      <c r="B30">
        <v>13096</v>
      </c>
      <c r="D30">
        <v>1359</v>
      </c>
      <c r="E30">
        <v>1242</v>
      </c>
      <c r="F30" s="5">
        <v>512</v>
      </c>
      <c r="G30" s="5">
        <f>F30-H30</f>
        <v>441</v>
      </c>
      <c r="H30" s="5">
        <v>71</v>
      </c>
      <c r="I30" s="5"/>
      <c r="J30" s="5">
        <v>730</v>
      </c>
      <c r="K30" s="5">
        <v>60</v>
      </c>
      <c r="L30" s="5">
        <v>57</v>
      </c>
    </row>
    <row r="31" spans="1:12" hidden="1" outlineLevel="1">
      <c r="A31" s="4">
        <v>43919</v>
      </c>
      <c r="B31">
        <f>'Sicilia foglio di lavoro'!B30</f>
        <v>13814</v>
      </c>
      <c r="D31">
        <f>'Sicilia foglio di lavoro'!D30</f>
        <v>1460</v>
      </c>
      <c r="E31">
        <f>'Sicilia foglio di lavoro'!F30</f>
        <v>1330</v>
      </c>
      <c r="F31">
        <f>'Sicilia foglio di lavoro'!H30</f>
        <v>522</v>
      </c>
      <c r="G31">
        <f>'Sicilia foglio di lavoro'!I30</f>
        <v>451</v>
      </c>
      <c r="H31">
        <f>'Sicilia foglio di lavoro'!J30</f>
        <v>71</v>
      </c>
      <c r="J31">
        <f>'Sicilia foglio di lavoro'!L30</f>
        <v>808</v>
      </c>
      <c r="K31">
        <f>'Sicilia foglio di lavoro'!N30</f>
        <v>65</v>
      </c>
      <c r="L31">
        <f>'Sicilia foglio di lavoro'!O30</f>
        <v>65</v>
      </c>
    </row>
    <row r="32" spans="1:12" hidden="1" outlineLevel="1">
      <c r="A32" s="4">
        <v>43920</v>
      </c>
      <c r="B32">
        <f>'Sicilia foglio di lavoro'!B31</f>
        <v>14758</v>
      </c>
      <c r="D32">
        <f>'Sicilia foglio di lavoro'!D31</f>
        <v>1555</v>
      </c>
      <c r="E32">
        <f>'Sicilia foglio di lavoro'!F31</f>
        <v>1408</v>
      </c>
      <c r="F32">
        <f>'Sicilia foglio di lavoro'!H31</f>
        <v>559</v>
      </c>
      <c r="G32">
        <f>'Sicilia foglio di lavoro'!I31</f>
        <v>484</v>
      </c>
      <c r="H32">
        <f>'Sicilia foglio di lavoro'!J31</f>
        <v>75</v>
      </c>
      <c r="J32">
        <f>'Sicilia foglio di lavoro'!L31</f>
        <v>849</v>
      </c>
      <c r="K32">
        <f>'Sicilia foglio di lavoro'!N31</f>
        <v>71</v>
      </c>
      <c r="L32">
        <f>'Sicilia foglio di lavoro'!O31</f>
        <v>76</v>
      </c>
    </row>
    <row r="33" spans="1:12" hidden="1" outlineLevel="1">
      <c r="A33" s="4">
        <v>43921</v>
      </c>
      <c r="B33">
        <f>'Sicilia foglio di lavoro'!B32</f>
        <v>15634</v>
      </c>
      <c r="D33">
        <f>'Sicilia foglio di lavoro'!D32</f>
        <v>1647</v>
      </c>
      <c r="E33">
        <f>'Sicilia foglio di lavoro'!F32</f>
        <v>1492</v>
      </c>
      <c r="F33">
        <f>'Sicilia foglio di lavoro'!H32</f>
        <v>575</v>
      </c>
      <c r="G33">
        <f>'Sicilia foglio di lavoro'!I32</f>
        <v>503</v>
      </c>
      <c r="H33">
        <f>'Sicilia foglio di lavoro'!J32</f>
        <v>72</v>
      </c>
      <c r="J33">
        <f>'Sicilia foglio di lavoro'!L32</f>
        <v>917</v>
      </c>
      <c r="K33">
        <f>'Sicilia foglio di lavoro'!N32</f>
        <v>74</v>
      </c>
      <c r="L33">
        <f>'Sicilia foglio di lavoro'!O32</f>
        <v>81</v>
      </c>
    </row>
    <row r="34" spans="1:12" hidden="1" outlineLevel="1" collapsed="1">
      <c r="A34" s="4">
        <v>43922</v>
      </c>
      <c r="B34">
        <f>'Sicilia foglio di lavoro'!B33</f>
        <v>16836</v>
      </c>
      <c r="D34">
        <f>'Sicilia foglio di lavoro'!D33</f>
        <v>1718</v>
      </c>
      <c r="E34">
        <f>'Sicilia foglio di lavoro'!F33</f>
        <v>1544</v>
      </c>
      <c r="F34">
        <f>'Sicilia foglio di lavoro'!H33</f>
        <v>568</v>
      </c>
      <c r="G34">
        <f>'Sicilia foglio di lavoro'!I33</f>
        <v>496</v>
      </c>
      <c r="H34">
        <f>'Sicilia foglio di lavoro'!J33</f>
        <v>72</v>
      </c>
      <c r="J34">
        <f>'Sicilia foglio di lavoro'!L33</f>
        <v>976</v>
      </c>
      <c r="K34">
        <f>'Sicilia foglio di lavoro'!N33</f>
        <v>86</v>
      </c>
      <c r="L34">
        <f>'Sicilia foglio di lavoro'!O33</f>
        <v>88</v>
      </c>
    </row>
    <row r="35" spans="1:12" hidden="1" outlineLevel="1">
      <c r="A35" s="4">
        <v>43923</v>
      </c>
      <c r="B35">
        <f>'Sicilia foglio di lavoro'!B34</f>
        <v>17833</v>
      </c>
      <c r="D35">
        <f>'Sicilia foglio di lavoro'!D34</f>
        <v>1791</v>
      </c>
      <c r="E35">
        <f>'Sicilia foglio di lavoro'!F34</f>
        <v>1606</v>
      </c>
      <c r="F35">
        <f>'Sicilia foglio di lavoro'!H34</f>
        <v>576</v>
      </c>
      <c r="G35">
        <f>'Sicilia foglio di lavoro'!I34</f>
        <v>503</v>
      </c>
      <c r="H35">
        <f>'Sicilia foglio di lavoro'!J34</f>
        <v>73</v>
      </c>
      <c r="J35">
        <f>'Sicilia foglio di lavoro'!L34</f>
        <v>1030</v>
      </c>
      <c r="K35">
        <f>'Sicilia foglio di lavoro'!N34</f>
        <v>92</v>
      </c>
      <c r="L35">
        <f>'Sicilia foglio di lavoro'!O34</f>
        <v>93</v>
      </c>
    </row>
    <row r="36" spans="1:12" hidden="1" outlineLevel="1">
      <c r="A36" s="4">
        <v>43924</v>
      </c>
      <c r="B36">
        <f>'Sicilia foglio di lavoro'!B35</f>
        <v>18686</v>
      </c>
      <c r="D36">
        <f>'Sicilia foglio di lavoro'!D35</f>
        <v>1859</v>
      </c>
      <c r="E36">
        <f>'Sicilia foglio di lavoro'!F35</f>
        <v>1664</v>
      </c>
      <c r="F36">
        <f>'Sicilia foglio di lavoro'!H35</f>
        <v>608</v>
      </c>
      <c r="G36">
        <f>'Sicilia foglio di lavoro'!I35</f>
        <v>535</v>
      </c>
      <c r="H36">
        <f>'Sicilia foglio di lavoro'!J35</f>
        <v>73</v>
      </c>
      <c r="J36">
        <f>'Sicilia foglio di lavoro'!L35</f>
        <v>1056</v>
      </c>
      <c r="K36">
        <f>'Sicilia foglio di lavoro'!N35</f>
        <v>94</v>
      </c>
      <c r="L36">
        <f>'Sicilia foglio di lavoro'!O35</f>
        <v>101</v>
      </c>
    </row>
    <row r="37" spans="1:12" hidden="1" outlineLevel="1">
      <c r="A37" s="4">
        <v>43925</v>
      </c>
      <c r="B37">
        <f>'Sicilia foglio di lavoro'!B36</f>
        <v>19896</v>
      </c>
      <c r="D37">
        <f>'Sicilia foglio di lavoro'!D36</f>
        <v>1932</v>
      </c>
      <c r="E37">
        <f>'Sicilia foglio di lavoro'!F36</f>
        <v>1726</v>
      </c>
      <c r="F37">
        <f>'Sicilia foglio di lavoro'!H36</f>
        <v>627</v>
      </c>
      <c r="G37">
        <f>'Sicilia foglio di lavoro'!I36</f>
        <v>553</v>
      </c>
      <c r="H37">
        <f>'Sicilia foglio di lavoro'!J36</f>
        <v>74</v>
      </c>
      <c r="J37">
        <f>'Sicilia foglio di lavoro'!L36</f>
        <v>1099</v>
      </c>
      <c r="K37">
        <f>'Sicilia foglio di lavoro'!N36</f>
        <v>95</v>
      </c>
      <c r="L37">
        <f>'Sicilia foglio di lavoro'!O36</f>
        <v>111</v>
      </c>
    </row>
    <row r="38" spans="1:12" hidden="1" outlineLevel="1">
      <c r="A38" s="4">
        <v>43926</v>
      </c>
      <c r="B38">
        <f>'Sicilia foglio di lavoro'!B37</f>
        <v>21904</v>
      </c>
      <c r="D38">
        <f>'Sicilia foglio di lavoro'!D37</f>
        <v>1994</v>
      </c>
      <c r="E38">
        <f>'Sicilia foglio di lavoro'!F37</f>
        <v>1774</v>
      </c>
      <c r="F38">
        <f>'Sicilia foglio di lavoro'!H37</f>
        <v>632</v>
      </c>
      <c r="G38">
        <f>'Sicilia foglio di lavoro'!I37</f>
        <v>556</v>
      </c>
      <c r="H38">
        <f>'Sicilia foglio di lavoro'!J37</f>
        <v>76</v>
      </c>
      <c r="J38">
        <f>'Sicilia foglio di lavoro'!L37</f>
        <v>1142</v>
      </c>
      <c r="K38">
        <f>'Sicilia foglio di lavoro'!N37</f>
        <v>104</v>
      </c>
      <c r="L38">
        <f>'Sicilia foglio di lavoro'!O37</f>
        <v>116</v>
      </c>
    </row>
    <row r="39" spans="1:12" hidden="1" outlineLevel="1">
      <c r="A39" s="4">
        <v>43927</v>
      </c>
      <c r="B39">
        <f>'Sicilia foglio di lavoro'!B38</f>
        <v>23464</v>
      </c>
      <c r="D39">
        <f>'Sicilia foglio di lavoro'!D38</f>
        <v>2046</v>
      </c>
      <c r="E39">
        <f>'Sicilia foglio di lavoro'!F38</f>
        <v>1815</v>
      </c>
      <c r="F39">
        <f>'Sicilia foglio di lavoro'!H38</f>
        <v>637</v>
      </c>
      <c r="G39">
        <f>'Sicilia foglio di lavoro'!I38</f>
        <v>563</v>
      </c>
      <c r="H39">
        <f>'Sicilia foglio di lavoro'!J38</f>
        <v>74</v>
      </c>
      <c r="J39">
        <f>'Sicilia foglio di lavoro'!L38</f>
        <v>1178</v>
      </c>
      <c r="K39">
        <f>'Sicilia foglio di lavoro'!N38</f>
        <v>108</v>
      </c>
      <c r="L39">
        <f>'Sicilia foglio di lavoro'!O38</f>
        <v>123</v>
      </c>
    </row>
    <row r="40" spans="1:12" hidden="1" outlineLevel="1">
      <c r="A40" s="4">
        <v>43928</v>
      </c>
      <c r="B40">
        <f>'Sicilia foglio di lavoro'!B39</f>
        <v>24857</v>
      </c>
      <c r="D40">
        <f>'Sicilia foglio di lavoro'!D39</f>
        <v>2097</v>
      </c>
      <c r="E40">
        <f>'Sicilia foglio di lavoro'!F39</f>
        <v>1859</v>
      </c>
      <c r="F40">
        <f>'Sicilia foglio di lavoro'!H39</f>
        <v>635</v>
      </c>
      <c r="G40">
        <f>'Sicilia foglio di lavoro'!I39</f>
        <v>562</v>
      </c>
      <c r="H40">
        <f>'Sicilia foglio di lavoro'!J39</f>
        <v>73</v>
      </c>
      <c r="J40">
        <f>'Sicilia foglio di lavoro'!L39</f>
        <v>1224</v>
      </c>
      <c r="K40">
        <f>'Sicilia foglio di lavoro'!N39</f>
        <v>113</v>
      </c>
      <c r="L40">
        <f>'Sicilia foglio di lavoro'!O39</f>
        <v>125</v>
      </c>
    </row>
    <row r="41" spans="1:12" hidden="1" outlineLevel="1">
      <c r="A41" s="4">
        <v>43929</v>
      </c>
      <c r="B41">
        <f>'Sicilia foglio di lavoro'!B40</f>
        <v>27438</v>
      </c>
      <c r="D41">
        <f>'Sicilia foglio di lavoro'!D40</f>
        <v>2159</v>
      </c>
      <c r="E41">
        <f>'Sicilia foglio di lavoro'!F40</f>
        <v>1893</v>
      </c>
      <c r="F41">
        <f>'Sicilia foglio di lavoro'!H40</f>
        <v>628</v>
      </c>
      <c r="G41">
        <f>'Sicilia foglio di lavoro'!I40</f>
        <v>563</v>
      </c>
      <c r="H41">
        <f>'Sicilia foglio di lavoro'!J40</f>
        <v>65</v>
      </c>
      <c r="J41">
        <f>'Sicilia foglio di lavoro'!L40</f>
        <v>1265</v>
      </c>
      <c r="K41">
        <f>'Sicilia foglio di lavoro'!N40</f>
        <v>133</v>
      </c>
      <c r="L41">
        <f>'Sicilia foglio di lavoro'!O40</f>
        <v>133</v>
      </c>
    </row>
    <row r="42" spans="1:12" hidden="1" outlineLevel="1">
      <c r="A42" s="4">
        <v>43930</v>
      </c>
      <c r="B42">
        <f>'Sicilia foglio di lavoro'!B41</f>
        <v>28742</v>
      </c>
      <c r="D42">
        <f>'Sicilia foglio di lavoro'!D41</f>
        <v>2232</v>
      </c>
      <c r="E42">
        <f>'Sicilia foglio di lavoro'!F41</f>
        <v>1942</v>
      </c>
      <c r="F42">
        <f>'Sicilia foglio di lavoro'!H41</f>
        <v>629</v>
      </c>
      <c r="G42">
        <f>'Sicilia foglio di lavoro'!I41</f>
        <v>566</v>
      </c>
      <c r="H42">
        <f>'Sicilia foglio di lavoro'!J41</f>
        <v>63</v>
      </c>
      <c r="J42">
        <f>'Sicilia foglio di lavoro'!L41</f>
        <v>1313</v>
      </c>
      <c r="K42">
        <f>'Sicilia foglio di lavoro'!N41</f>
        <v>152</v>
      </c>
      <c r="L42">
        <f>'Sicilia foglio di lavoro'!O41</f>
        <v>138</v>
      </c>
    </row>
    <row r="43" spans="1:12" hidden="1" outlineLevel="1">
      <c r="A43" s="4">
        <v>43931</v>
      </c>
      <c r="B43">
        <f>'Sicilia foglio di lavoro'!B42</f>
        <v>31156</v>
      </c>
      <c r="D43">
        <f>'Sicilia foglio di lavoro'!D42</f>
        <v>2302</v>
      </c>
      <c r="E43">
        <f>'Sicilia foglio di lavoro'!F42</f>
        <v>1967</v>
      </c>
      <c r="F43">
        <f>'Sicilia foglio di lavoro'!H42</f>
        <v>630</v>
      </c>
      <c r="G43">
        <f>'Sicilia foglio di lavoro'!I42</f>
        <v>568</v>
      </c>
      <c r="H43">
        <f>'Sicilia foglio di lavoro'!J42</f>
        <v>62</v>
      </c>
      <c r="J43">
        <f>'Sicilia foglio di lavoro'!L42</f>
        <v>1337</v>
      </c>
      <c r="K43">
        <f>'Sicilia foglio di lavoro'!N42</f>
        <v>187</v>
      </c>
      <c r="L43">
        <f>'Sicilia foglio di lavoro'!O42</f>
        <v>148</v>
      </c>
    </row>
    <row r="44" spans="1:12" hidden="1" outlineLevel="1">
      <c r="A44" s="4">
        <v>43932</v>
      </c>
      <c r="B44">
        <f>'Sicilia foglio di lavoro'!B43</f>
        <v>33787</v>
      </c>
      <c r="D44">
        <f>'Sicilia foglio di lavoro'!D43</f>
        <v>2364</v>
      </c>
      <c r="E44">
        <f>'Sicilia foglio di lavoro'!F43</f>
        <v>2001</v>
      </c>
      <c r="F44">
        <f>'Sicilia foglio di lavoro'!H43</f>
        <v>620</v>
      </c>
      <c r="G44">
        <f>'Sicilia foglio di lavoro'!I43</f>
        <v>562</v>
      </c>
      <c r="H44">
        <f>'Sicilia foglio di lavoro'!J43</f>
        <v>58</v>
      </c>
      <c r="J44">
        <f>'Sicilia foglio di lavoro'!L43</f>
        <v>1381</v>
      </c>
      <c r="K44">
        <f>'Sicilia foglio di lavoro'!N43</f>
        <v>209</v>
      </c>
      <c r="L44">
        <f>'Sicilia foglio di lavoro'!O43</f>
        <v>154</v>
      </c>
    </row>
    <row r="45" spans="1:12" hidden="1" outlineLevel="1">
      <c r="A45" s="4">
        <v>43933</v>
      </c>
      <c r="B45">
        <f>'Sicilia foglio di lavoro'!B44</f>
        <v>36098</v>
      </c>
      <c r="D45">
        <f>'Sicilia foglio di lavoro'!D44</f>
        <v>2416</v>
      </c>
      <c r="E45">
        <f>'Sicilia foglio di lavoro'!F44</f>
        <v>2030</v>
      </c>
      <c r="F45">
        <f>'Sicilia foglio di lavoro'!H44</f>
        <v>605</v>
      </c>
      <c r="G45">
        <f>'Sicilia foglio di lavoro'!I44</f>
        <v>552</v>
      </c>
      <c r="H45">
        <f>'Sicilia foglio di lavoro'!J44</f>
        <v>53</v>
      </c>
      <c r="J45">
        <f>'Sicilia foglio di lavoro'!L44</f>
        <v>1425</v>
      </c>
      <c r="K45">
        <f>'Sicilia foglio di lavoro'!N44</f>
        <v>223</v>
      </c>
      <c r="L45">
        <f>'Sicilia foglio di lavoro'!O44</f>
        <v>163</v>
      </c>
    </row>
    <row r="46" spans="1:12" hidden="1" outlineLevel="1">
      <c r="A46" s="4">
        <v>43934</v>
      </c>
      <c r="B46">
        <f>'Sicilia foglio di lavoro'!B45</f>
        <v>37311</v>
      </c>
      <c r="D46">
        <f>'Sicilia foglio di lavoro'!D45</f>
        <v>2458</v>
      </c>
      <c r="E46">
        <f>'Sicilia foglio di lavoro'!F45</f>
        <v>2050</v>
      </c>
      <c r="F46">
        <f>'Sicilia foglio di lavoro'!H45</f>
        <v>605</v>
      </c>
      <c r="G46">
        <f>'Sicilia foglio di lavoro'!I45</f>
        <v>554</v>
      </c>
      <c r="H46">
        <f>'Sicilia foglio di lavoro'!J45</f>
        <v>51</v>
      </c>
      <c r="J46">
        <f>'Sicilia foglio di lavoro'!L45</f>
        <v>1445</v>
      </c>
      <c r="K46">
        <f>'Sicilia foglio di lavoro'!N45</f>
        <v>237</v>
      </c>
      <c r="L46">
        <f>'Sicilia foglio di lavoro'!O45</f>
        <v>171</v>
      </c>
    </row>
    <row r="47" spans="1:12" hidden="1" outlineLevel="1">
      <c r="A47" s="4">
        <v>43935</v>
      </c>
      <c r="B47">
        <f>'Sicilia foglio di lavoro'!B46</f>
        <v>37877</v>
      </c>
      <c r="D47">
        <f>'Sicilia foglio di lavoro'!D46</f>
        <v>2501</v>
      </c>
      <c r="E47">
        <f>'Sicilia foglio di lavoro'!F46</f>
        <v>2071</v>
      </c>
      <c r="F47">
        <f>'Sicilia foglio di lavoro'!H46</f>
        <v>605</v>
      </c>
      <c r="G47">
        <f>'Sicilia foglio di lavoro'!I46</f>
        <v>552</v>
      </c>
      <c r="H47">
        <f>'Sicilia foglio di lavoro'!J46</f>
        <v>53</v>
      </c>
      <c r="J47">
        <f>'Sicilia foglio di lavoro'!L46</f>
        <v>1466</v>
      </c>
      <c r="K47">
        <f>'Sicilia foglio di lavoro'!N46</f>
        <v>255</v>
      </c>
      <c r="L47">
        <f>'Sicilia foglio di lavoro'!O46</f>
        <v>175</v>
      </c>
    </row>
    <row r="48" spans="1:12" hidden="1" outlineLevel="1">
      <c r="A48" s="4">
        <v>43936</v>
      </c>
      <c r="B48">
        <f>'Sicilia foglio di lavoro'!B47</f>
        <v>39867</v>
      </c>
      <c r="D48">
        <f>'Sicilia foglio di lavoro'!D47</f>
        <v>2535</v>
      </c>
      <c r="E48">
        <f>'Sicilia foglio di lavoro'!F47</f>
        <v>2081</v>
      </c>
      <c r="F48">
        <f>'Sicilia foglio di lavoro'!H47</f>
        <v>590</v>
      </c>
      <c r="G48">
        <f>'Sicilia foglio di lavoro'!I47</f>
        <v>541</v>
      </c>
      <c r="H48">
        <f>'Sicilia foglio di lavoro'!J47</f>
        <v>49</v>
      </c>
      <c r="J48">
        <f>'Sicilia foglio di lavoro'!L47</f>
        <v>1491</v>
      </c>
      <c r="K48">
        <f>'Sicilia foglio di lavoro'!N47</f>
        <v>273</v>
      </c>
      <c r="L48">
        <f>'Sicilia foglio di lavoro'!O47</f>
        <v>181</v>
      </c>
    </row>
    <row r="49" spans="1:12" hidden="1" outlineLevel="1">
      <c r="A49" s="4">
        <v>43937</v>
      </c>
      <c r="B49">
        <f>'Sicilia foglio di lavoro'!B48</f>
        <v>42405</v>
      </c>
      <c r="D49">
        <f>'Sicilia foglio di lavoro'!D48</f>
        <v>2579</v>
      </c>
      <c r="E49">
        <f>'Sicilia foglio di lavoro'!F48</f>
        <v>2108</v>
      </c>
      <c r="F49">
        <f>'Sicilia foglio di lavoro'!H48</f>
        <v>573</v>
      </c>
      <c r="G49">
        <f>'Sicilia foglio di lavoro'!I48</f>
        <v>525</v>
      </c>
      <c r="H49">
        <f>'Sicilia foglio di lavoro'!J48</f>
        <v>48</v>
      </c>
      <c r="J49">
        <f>'Sicilia foglio di lavoro'!L48</f>
        <v>1535</v>
      </c>
      <c r="K49">
        <f>'Sicilia foglio di lavoro'!N48</f>
        <v>284</v>
      </c>
      <c r="L49">
        <f>'Sicilia foglio di lavoro'!O48</f>
        <v>187</v>
      </c>
    </row>
    <row r="50" spans="1:12" hidden="1" outlineLevel="1">
      <c r="A50" s="4">
        <v>43938</v>
      </c>
      <c r="B50">
        <f>'Sicilia foglio di lavoro'!B49</f>
        <v>45172</v>
      </c>
      <c r="D50">
        <f>'Sicilia foglio di lavoro'!D49</f>
        <v>2625</v>
      </c>
      <c r="E50">
        <f>'Sicilia foglio di lavoro'!F49</f>
        <v>2139</v>
      </c>
      <c r="F50">
        <f>'Sicilia foglio di lavoro'!H49</f>
        <v>567</v>
      </c>
      <c r="G50">
        <f>'Sicilia foglio di lavoro'!I49</f>
        <v>521</v>
      </c>
      <c r="H50">
        <f>'Sicilia foglio di lavoro'!J49</f>
        <v>46</v>
      </c>
      <c r="J50">
        <f>'Sicilia foglio di lavoro'!L49</f>
        <v>1572</v>
      </c>
      <c r="K50">
        <f>'Sicilia foglio di lavoro'!N49</f>
        <v>296</v>
      </c>
      <c r="L50">
        <f>'Sicilia foglio di lavoro'!O49</f>
        <v>190</v>
      </c>
    </row>
    <row r="51" spans="1:12" hidden="1" outlineLevel="1">
      <c r="A51" s="4">
        <v>43939</v>
      </c>
      <c r="B51">
        <f>'Sicilia foglio di lavoro'!B50</f>
        <v>47715</v>
      </c>
      <c r="D51">
        <f>'Sicilia foglio di lavoro'!D50</f>
        <v>2672</v>
      </c>
      <c r="E51">
        <f>'Sicilia foglio di lavoro'!F50</f>
        <v>2171</v>
      </c>
      <c r="F51">
        <f>'Sicilia foglio di lavoro'!H50</f>
        <v>568</v>
      </c>
      <c r="G51">
        <f>'Sicilia foglio di lavoro'!I50</f>
        <v>526</v>
      </c>
      <c r="H51">
        <f>'Sicilia foglio di lavoro'!J50</f>
        <v>42</v>
      </c>
      <c r="J51">
        <f>'Sicilia foglio di lavoro'!L50</f>
        <v>1603</v>
      </c>
      <c r="K51">
        <f>'Sicilia foglio di lavoro'!N50</f>
        <v>305</v>
      </c>
      <c r="L51">
        <f>'Sicilia foglio di lavoro'!O50</f>
        <v>196</v>
      </c>
    </row>
    <row r="52" spans="1:12" hidden="1" outlineLevel="1">
      <c r="A52" s="4">
        <v>43940</v>
      </c>
      <c r="B52">
        <f>'Sicilia foglio di lavoro'!B51</f>
        <v>49772</v>
      </c>
      <c r="D52">
        <f>'Sicilia foglio di lavoro'!D51</f>
        <v>2717</v>
      </c>
      <c r="E52">
        <f>'Sicilia foglio di lavoro'!F51</f>
        <v>2202</v>
      </c>
      <c r="F52">
        <f>'Sicilia foglio di lavoro'!H51</f>
        <v>563</v>
      </c>
      <c r="G52">
        <f>'Sicilia foglio di lavoro'!I51</f>
        <v>522</v>
      </c>
      <c r="H52">
        <f>'Sicilia foglio di lavoro'!J51</f>
        <v>41</v>
      </c>
      <c r="J52">
        <f>'Sicilia foglio di lavoro'!L51</f>
        <v>1639</v>
      </c>
      <c r="K52">
        <f>'Sicilia foglio di lavoro'!N51</f>
        <v>315</v>
      </c>
      <c r="L52">
        <f>'Sicilia foglio di lavoro'!O51</f>
        <v>200</v>
      </c>
    </row>
    <row r="53" spans="1:12" hidden="1" outlineLevel="1">
      <c r="A53" s="4">
        <v>43941</v>
      </c>
      <c r="B53">
        <f>'Sicilia foglio di lavoro'!B52</f>
        <v>51373</v>
      </c>
      <c r="D53">
        <f>'Sicilia foglio di lavoro'!D52</f>
        <v>2759</v>
      </c>
      <c r="E53">
        <f>'Sicilia foglio di lavoro'!F52</f>
        <v>2210</v>
      </c>
      <c r="F53">
        <f>'Sicilia foglio di lavoro'!H52</f>
        <v>565</v>
      </c>
      <c r="G53">
        <f>'Sicilia foglio di lavoro'!I52</f>
        <v>526</v>
      </c>
      <c r="H53">
        <f>'Sicilia foglio di lavoro'!J52</f>
        <v>39</v>
      </c>
      <c r="J53">
        <f>'Sicilia foglio di lavoro'!L52</f>
        <v>1645</v>
      </c>
      <c r="K53">
        <f>'Sicilia foglio di lavoro'!N52</f>
        <v>346</v>
      </c>
      <c r="L53">
        <f>'Sicilia foglio di lavoro'!O52</f>
        <v>203</v>
      </c>
    </row>
    <row r="54" spans="1:12" hidden="1" outlineLevel="1">
      <c r="A54" s="4">
        <v>43942</v>
      </c>
      <c r="B54">
        <f>'Sicilia foglio di lavoro'!B53</f>
        <v>55093</v>
      </c>
      <c r="D54">
        <f>'Sicilia foglio di lavoro'!D53</f>
        <v>2835</v>
      </c>
      <c r="E54">
        <f>'Sicilia foglio di lavoro'!F53</f>
        <v>2259</v>
      </c>
      <c r="F54">
        <f>'Sicilia foglio di lavoro'!H53</f>
        <v>551</v>
      </c>
      <c r="G54">
        <f>'Sicilia foglio di lavoro'!I53</f>
        <v>514</v>
      </c>
      <c r="H54">
        <f>'Sicilia foglio di lavoro'!J53</f>
        <v>37</v>
      </c>
      <c r="J54">
        <f>'Sicilia foglio di lavoro'!L53</f>
        <v>1708</v>
      </c>
      <c r="K54">
        <f>'Sicilia foglio di lavoro'!N53</f>
        <v>370</v>
      </c>
      <c r="L54">
        <f>'Sicilia foglio di lavoro'!O53</f>
        <v>206</v>
      </c>
    </row>
    <row r="55" spans="1:12" hidden="1" outlineLevel="1">
      <c r="A55" s="4">
        <v>43943</v>
      </c>
      <c r="B55">
        <f>'Sicilia foglio di lavoro'!B54</f>
        <v>58732</v>
      </c>
      <c r="D55">
        <f>'Sicilia foglio di lavoro'!D54</f>
        <v>2883</v>
      </c>
      <c r="E55">
        <f>'Sicilia foglio di lavoro'!F54</f>
        <v>2287</v>
      </c>
      <c r="F55">
        <f>'Sicilia foglio di lavoro'!H54</f>
        <v>535</v>
      </c>
      <c r="G55">
        <f>'Sicilia foglio di lavoro'!I54</f>
        <v>500</v>
      </c>
      <c r="H55">
        <f>'Sicilia foglio di lavoro'!J54</f>
        <v>35</v>
      </c>
      <c r="J55">
        <f>'Sicilia foglio di lavoro'!L54</f>
        <v>1752</v>
      </c>
      <c r="K55">
        <f>'Sicilia foglio di lavoro'!N54</f>
        <v>388</v>
      </c>
      <c r="L55">
        <f>'Sicilia foglio di lavoro'!O54</f>
        <v>208</v>
      </c>
    </row>
    <row r="56" spans="1:12" hidden="1" outlineLevel="1">
      <c r="A56" s="4">
        <v>43944</v>
      </c>
      <c r="B56">
        <f>'Sicilia foglio di lavoro'!B55</f>
        <v>62150</v>
      </c>
      <c r="D56">
        <f>'Sicilia foglio di lavoro'!D55</f>
        <v>2926</v>
      </c>
      <c r="E56">
        <f>'Sicilia foglio di lavoro'!F55</f>
        <v>2301</v>
      </c>
      <c r="F56">
        <f>'Sicilia foglio di lavoro'!H55</f>
        <v>510</v>
      </c>
      <c r="G56">
        <f>'Sicilia foglio di lavoro'!I55</f>
        <v>476</v>
      </c>
      <c r="H56">
        <f>'Sicilia foglio di lavoro'!J55</f>
        <v>34</v>
      </c>
      <c r="J56">
        <f>'Sicilia foglio di lavoro'!L55</f>
        <v>1791</v>
      </c>
      <c r="K56">
        <f>'Sicilia foglio di lavoro'!N55</f>
        <v>412</v>
      </c>
      <c r="L56">
        <f>'Sicilia foglio di lavoro'!O55</f>
        <v>213</v>
      </c>
    </row>
    <row r="57" spans="1:12" hidden="1" outlineLevel="1">
      <c r="A57" s="4">
        <v>43945</v>
      </c>
      <c r="B57">
        <f>'Sicilia foglio di lavoro'!B56</f>
        <v>65165</v>
      </c>
      <c r="D57">
        <f>'Sicilia foglio di lavoro'!D56</f>
        <v>2981</v>
      </c>
      <c r="E57">
        <f>'Sicilia foglio di lavoro'!F56</f>
        <v>2320</v>
      </c>
      <c r="F57">
        <f>'Sicilia foglio di lavoro'!H56</f>
        <v>493</v>
      </c>
      <c r="G57">
        <f>'Sicilia foglio di lavoro'!I56</f>
        <v>461</v>
      </c>
      <c r="H57">
        <f>'Sicilia foglio di lavoro'!J56</f>
        <v>32</v>
      </c>
      <c r="J57">
        <f>'Sicilia foglio di lavoro'!L56</f>
        <v>1827</v>
      </c>
      <c r="K57">
        <f>'Sicilia foglio di lavoro'!N56</f>
        <v>443</v>
      </c>
      <c r="L57">
        <f>'Sicilia foglio di lavoro'!O56</f>
        <v>218</v>
      </c>
    </row>
    <row r="58" spans="1:12" hidden="1" outlineLevel="1">
      <c r="A58" s="4">
        <v>43946</v>
      </c>
      <c r="B58">
        <f>'Sicilia foglio di lavoro'!B57</f>
        <v>68251</v>
      </c>
      <c r="D58">
        <f>'Sicilia foglio di lavoro'!D57</f>
        <v>3020</v>
      </c>
      <c r="E58">
        <f>'Sicilia foglio di lavoro'!F57</f>
        <v>2272</v>
      </c>
      <c r="F58">
        <f>'Sicilia foglio di lavoro'!H57</f>
        <v>485</v>
      </c>
      <c r="G58">
        <f>'Sicilia foglio di lavoro'!I57</f>
        <v>452</v>
      </c>
      <c r="H58">
        <f>'Sicilia foglio di lavoro'!J57</f>
        <v>33</v>
      </c>
      <c r="J58">
        <f>'Sicilia foglio di lavoro'!L57</f>
        <v>1787</v>
      </c>
      <c r="K58">
        <f>'Sicilia foglio di lavoro'!N57</f>
        <v>524</v>
      </c>
      <c r="L58">
        <f>'Sicilia foglio di lavoro'!O57</f>
        <v>224</v>
      </c>
    </row>
    <row r="59" spans="1:12" hidden="1" outlineLevel="1">
      <c r="A59" s="4">
        <v>43947</v>
      </c>
      <c r="B59">
        <f>'Sicilia foglio di lavoro'!B58</f>
        <v>70104</v>
      </c>
      <c r="D59">
        <f>'Sicilia foglio di lavoro'!D58</f>
        <v>3055</v>
      </c>
      <c r="E59">
        <f>'Sicilia foglio di lavoro'!F58</f>
        <v>2107</v>
      </c>
      <c r="F59">
        <f>'Sicilia foglio di lavoro'!H58</f>
        <v>478</v>
      </c>
      <c r="G59">
        <f>'Sicilia foglio di lavoro'!I58</f>
        <v>445</v>
      </c>
      <c r="H59">
        <f>'Sicilia foglio di lavoro'!J58</f>
        <v>33</v>
      </c>
      <c r="J59">
        <f>'Sicilia foglio di lavoro'!L58</f>
        <v>1629</v>
      </c>
      <c r="K59">
        <f>'Sicilia foglio di lavoro'!N58</f>
        <v>720</v>
      </c>
      <c r="L59">
        <f>'Sicilia foglio di lavoro'!O58</f>
        <v>228</v>
      </c>
    </row>
    <row r="60" spans="1:12" hidden="1" outlineLevel="1">
      <c r="A60" s="4">
        <v>43948</v>
      </c>
      <c r="B60">
        <f>'Sicilia foglio di lavoro'!B59</f>
        <v>70650</v>
      </c>
      <c r="D60">
        <f>'Sicilia foglio di lavoro'!D59</f>
        <v>3085</v>
      </c>
      <c r="E60">
        <f>'Sicilia foglio di lavoro'!F59</f>
        <v>2123</v>
      </c>
      <c r="F60">
        <f>'Sicilia foglio di lavoro'!H59</f>
        <v>475</v>
      </c>
      <c r="G60">
        <f>'Sicilia foglio di lavoro'!I59</f>
        <v>440</v>
      </c>
      <c r="H60">
        <f>'Sicilia foglio di lavoro'!J59</f>
        <v>35</v>
      </c>
      <c r="J60">
        <f>'Sicilia foglio di lavoro'!L59</f>
        <v>1648</v>
      </c>
      <c r="K60">
        <f>'Sicilia foglio di lavoro'!N59</f>
        <v>731</v>
      </c>
      <c r="L60">
        <f>'Sicilia foglio di lavoro'!O59</f>
        <v>231</v>
      </c>
    </row>
    <row r="61" spans="1:12" hidden="1" outlineLevel="1">
      <c r="A61" s="4">
        <v>43949</v>
      </c>
      <c r="B61">
        <f>'Sicilia foglio di lavoro'!B60</f>
        <v>73008</v>
      </c>
      <c r="D61">
        <f>'Sicilia foglio di lavoro'!D60</f>
        <v>3120</v>
      </c>
      <c r="E61">
        <f>'Sicilia foglio di lavoro'!F60</f>
        <v>2143</v>
      </c>
      <c r="F61">
        <f>'Sicilia foglio di lavoro'!H60</f>
        <v>462</v>
      </c>
      <c r="G61">
        <f>'Sicilia foglio di lavoro'!I60</f>
        <v>428</v>
      </c>
      <c r="H61">
        <f>'Sicilia foglio di lavoro'!J60</f>
        <v>34</v>
      </c>
      <c r="J61">
        <f>'Sicilia foglio di lavoro'!L60</f>
        <v>1681</v>
      </c>
      <c r="K61">
        <f>'Sicilia foglio di lavoro'!N60</f>
        <v>745</v>
      </c>
      <c r="L61">
        <f>'Sicilia foglio di lavoro'!O60</f>
        <v>232</v>
      </c>
    </row>
    <row r="62" spans="1:12" hidden="1" outlineLevel="1">
      <c r="A62" s="4">
        <v>43950</v>
      </c>
      <c r="B62">
        <f>'Sicilia foglio di lavoro'!B61</f>
        <v>75360</v>
      </c>
      <c r="D62">
        <f>'Sicilia foglio di lavoro'!D61</f>
        <v>3140</v>
      </c>
      <c r="E62">
        <f>'Sicilia foglio di lavoro'!F61</f>
        <v>2145</v>
      </c>
      <c r="F62">
        <f>'Sicilia foglio di lavoro'!H61</f>
        <v>449</v>
      </c>
      <c r="G62">
        <f>'Sicilia foglio di lavoro'!I61</f>
        <v>415</v>
      </c>
      <c r="H62">
        <f>'Sicilia foglio di lavoro'!J61</f>
        <v>34</v>
      </c>
      <c r="J62">
        <f>'Sicilia foglio di lavoro'!L61</f>
        <v>1696</v>
      </c>
      <c r="K62">
        <f>'Sicilia foglio di lavoro'!N61</f>
        <v>763</v>
      </c>
      <c r="L62">
        <f>'Sicilia foglio di lavoro'!O61</f>
        <v>232</v>
      </c>
    </row>
    <row r="63" spans="1:12" hidden="1" outlineLevel="1">
      <c r="A63" s="4">
        <v>43951</v>
      </c>
      <c r="B63">
        <f>'Sicilia foglio di lavoro'!B62</f>
        <v>79669</v>
      </c>
      <c r="D63">
        <f>'Sicilia foglio di lavoro'!D62</f>
        <v>3166</v>
      </c>
      <c r="E63">
        <f>'Sicilia foglio di lavoro'!F62</f>
        <v>2157</v>
      </c>
      <c r="F63">
        <f>'Sicilia foglio di lavoro'!H62</f>
        <v>441</v>
      </c>
      <c r="G63">
        <f>'Sicilia foglio di lavoro'!I62</f>
        <v>408</v>
      </c>
      <c r="H63">
        <f>'Sicilia foglio di lavoro'!J62</f>
        <v>33</v>
      </c>
      <c r="J63">
        <f>'Sicilia foglio di lavoro'!L62</f>
        <v>1716</v>
      </c>
      <c r="K63">
        <f>'Sicilia foglio di lavoro'!N62</f>
        <v>774</v>
      </c>
      <c r="L63">
        <f>'Sicilia foglio di lavoro'!O62</f>
        <v>235</v>
      </c>
    </row>
    <row r="64" spans="1:12" hidden="1" outlineLevel="1">
      <c r="A64" s="4">
        <v>43952</v>
      </c>
      <c r="B64">
        <f>'Sicilia foglio di lavoro'!B63</f>
        <v>82860</v>
      </c>
      <c r="D64">
        <f>'Sicilia foglio di lavoro'!D63</f>
        <v>3194</v>
      </c>
      <c r="E64">
        <f>'Sicilia foglio di lavoro'!F63</f>
        <v>2171</v>
      </c>
      <c r="F64">
        <f>'Sicilia foglio di lavoro'!H63</f>
        <v>429</v>
      </c>
      <c r="G64">
        <f>'Sicilia foglio di lavoro'!I63</f>
        <v>399</v>
      </c>
      <c r="H64">
        <f>'Sicilia foglio di lavoro'!J63</f>
        <v>30</v>
      </c>
      <c r="J64">
        <f>'Sicilia foglio di lavoro'!L63</f>
        <v>1742</v>
      </c>
      <c r="K64">
        <f>'Sicilia foglio di lavoro'!N63</f>
        <v>786</v>
      </c>
      <c r="L64">
        <f>'Sicilia foglio di lavoro'!O63</f>
        <v>237</v>
      </c>
    </row>
    <row r="65" spans="1:12" hidden="1" outlineLevel="1">
      <c r="A65" s="4">
        <v>43953</v>
      </c>
      <c r="B65">
        <f>'Sicilia foglio di lavoro'!B64</f>
        <v>84352</v>
      </c>
      <c r="D65">
        <f>'Sicilia foglio di lavoro'!D64</f>
        <v>3213</v>
      </c>
      <c r="E65">
        <f>'Sicilia foglio di lavoro'!F64</f>
        <v>2186</v>
      </c>
      <c r="F65">
        <f>'Sicilia foglio di lavoro'!H64</f>
        <v>426</v>
      </c>
      <c r="G65">
        <f>'Sicilia foglio di lavoro'!I64</f>
        <v>396</v>
      </c>
      <c r="H65">
        <f>'Sicilia foglio di lavoro'!J64</f>
        <v>30</v>
      </c>
      <c r="J65">
        <f>'Sicilia foglio di lavoro'!L64</f>
        <v>1760</v>
      </c>
      <c r="K65">
        <f>'Sicilia foglio di lavoro'!N64</f>
        <v>787</v>
      </c>
      <c r="L65">
        <f>'Sicilia foglio di lavoro'!O64</f>
        <v>240</v>
      </c>
    </row>
    <row r="66" spans="1:12" hidden="1" outlineLevel="1">
      <c r="A66" s="4">
        <v>43954</v>
      </c>
      <c r="B66">
        <f>'Sicilia foglio di lavoro'!B65</f>
        <v>85955</v>
      </c>
      <c r="D66">
        <f>'Sicilia foglio di lavoro'!D65</f>
        <v>3240</v>
      </c>
      <c r="E66">
        <f>'Sicilia foglio di lavoro'!F65</f>
        <v>2203</v>
      </c>
      <c r="F66">
        <f>'Sicilia foglio di lavoro'!H65</f>
        <v>412</v>
      </c>
      <c r="G66">
        <f>'Sicilia foglio di lavoro'!I65</f>
        <v>383</v>
      </c>
      <c r="H66">
        <f>'Sicilia foglio di lavoro'!J65</f>
        <v>29</v>
      </c>
      <c r="J66">
        <f>'Sicilia foglio di lavoro'!L65</f>
        <v>1791</v>
      </c>
      <c r="K66">
        <f>'Sicilia foglio di lavoro'!N65</f>
        <v>795</v>
      </c>
      <c r="L66">
        <f>'Sicilia foglio di lavoro'!O65</f>
        <v>242</v>
      </c>
    </row>
    <row r="67" spans="1:12" hidden="1" outlineLevel="1">
      <c r="A67" s="4">
        <v>43955</v>
      </c>
      <c r="B67">
        <f>'Sicilia foglio di lavoro'!B66</f>
        <v>87166</v>
      </c>
      <c r="D67">
        <f>'Sicilia foglio di lavoro'!D66</f>
        <v>3255</v>
      </c>
      <c r="E67">
        <f>'Sicilia foglio di lavoro'!F66</f>
        <v>2202</v>
      </c>
      <c r="F67">
        <f>'Sicilia foglio di lavoro'!H66</f>
        <v>403</v>
      </c>
      <c r="G67">
        <f>'Sicilia foglio di lavoro'!I66</f>
        <v>376</v>
      </c>
      <c r="H67">
        <f>'Sicilia foglio di lavoro'!J66</f>
        <v>27</v>
      </c>
      <c r="J67">
        <f>'Sicilia foglio di lavoro'!L66</f>
        <v>1799</v>
      </c>
      <c r="K67">
        <f>'Sicilia foglio di lavoro'!N66</f>
        <v>809</v>
      </c>
      <c r="L67">
        <f>'Sicilia foglio di lavoro'!O66</f>
        <v>244</v>
      </c>
    </row>
    <row r="68" spans="1:12" hidden="1" outlineLevel="1">
      <c r="A68" s="4">
        <v>43956</v>
      </c>
      <c r="B68">
        <f>'Sicilia foglio di lavoro'!B67</f>
        <v>91306</v>
      </c>
      <c r="D68">
        <f>'Sicilia foglio di lavoro'!D67</f>
        <v>3267</v>
      </c>
      <c r="E68">
        <f>'Sicilia foglio di lavoro'!F67</f>
        <v>2202</v>
      </c>
      <c r="F68">
        <f>'Sicilia foglio di lavoro'!H67</f>
        <v>393</v>
      </c>
      <c r="G68">
        <f>'Sicilia foglio di lavoro'!I67</f>
        <v>367</v>
      </c>
      <c r="H68">
        <f>'Sicilia foglio di lavoro'!J67</f>
        <v>26</v>
      </c>
      <c r="J68">
        <f>'Sicilia foglio di lavoro'!L67</f>
        <v>1809</v>
      </c>
      <c r="K68">
        <f>'Sicilia foglio di lavoro'!N67</f>
        <v>818</v>
      </c>
      <c r="L68">
        <f>'Sicilia foglio di lavoro'!O67</f>
        <v>247</v>
      </c>
    </row>
    <row r="69" spans="1:12" hidden="1" outlineLevel="1">
      <c r="A69" s="4">
        <v>43957</v>
      </c>
      <c r="B69">
        <f>'Sicilia foglio di lavoro'!B68</f>
        <v>92999</v>
      </c>
      <c r="D69">
        <f>'Sicilia foglio di lavoro'!D68</f>
        <v>3281</v>
      </c>
      <c r="E69">
        <f>'Sicilia foglio di lavoro'!F68</f>
        <v>2201</v>
      </c>
      <c r="F69">
        <f>'Sicilia foglio di lavoro'!H68</f>
        <v>384</v>
      </c>
      <c r="G69">
        <f>'Sicilia foglio di lavoro'!I68</f>
        <v>359</v>
      </c>
      <c r="H69">
        <f>'Sicilia foglio di lavoro'!J68</f>
        <v>25</v>
      </c>
      <c r="J69">
        <f>'Sicilia foglio di lavoro'!L68</f>
        <v>1817</v>
      </c>
      <c r="K69">
        <f>'Sicilia foglio di lavoro'!N68</f>
        <v>830</v>
      </c>
      <c r="L69">
        <f>'Sicilia foglio di lavoro'!O68</f>
        <v>250</v>
      </c>
    </row>
    <row r="70" spans="1:12" hidden="1" outlineLevel="1">
      <c r="A70" s="4">
        <v>43958</v>
      </c>
      <c r="B70">
        <f>'Sicilia foglio di lavoro'!B69</f>
        <v>95695</v>
      </c>
      <c r="D70">
        <f>'Sicilia foglio di lavoro'!D69</f>
        <v>3288</v>
      </c>
      <c r="E70">
        <f>'Sicilia foglio di lavoro'!F69</f>
        <v>2127</v>
      </c>
      <c r="F70">
        <f>'Sicilia foglio di lavoro'!H69</f>
        <v>370</v>
      </c>
      <c r="G70">
        <f>'Sicilia foglio di lavoro'!I69</f>
        <v>349</v>
      </c>
      <c r="H70">
        <f>'Sicilia foglio di lavoro'!J69</f>
        <v>21</v>
      </c>
      <c r="J70">
        <f>'Sicilia foglio di lavoro'!L69</f>
        <v>1757</v>
      </c>
      <c r="K70">
        <f>'Sicilia foglio di lavoro'!N69</f>
        <v>910</v>
      </c>
      <c r="L70">
        <f>'Sicilia foglio di lavoro'!O69</f>
        <v>251</v>
      </c>
    </row>
    <row r="71" spans="1:12" hidden="1" outlineLevel="1">
      <c r="A71" s="4">
        <v>43959</v>
      </c>
      <c r="B71">
        <f>'Sicilia foglio di lavoro'!B70</f>
        <v>98711</v>
      </c>
      <c r="D71">
        <f>'Sicilia foglio di lavoro'!D70</f>
        <v>3301</v>
      </c>
      <c r="E71">
        <f>'Sicilia foglio di lavoro'!F70</f>
        <v>2127</v>
      </c>
      <c r="F71">
        <f>'Sicilia foglio di lavoro'!H70</f>
        <v>329</v>
      </c>
      <c r="G71">
        <f>'Sicilia foglio di lavoro'!I70</f>
        <v>310</v>
      </c>
      <c r="H71">
        <f>'Sicilia foglio di lavoro'!J70</f>
        <v>19</v>
      </c>
      <c r="J71">
        <f>'Sicilia foglio di lavoro'!L70</f>
        <v>1798</v>
      </c>
      <c r="K71">
        <f>'Sicilia foglio di lavoro'!N70</f>
        <v>921</v>
      </c>
      <c r="L71">
        <f>'Sicilia foglio di lavoro'!O70</f>
        <v>253</v>
      </c>
    </row>
    <row r="72" spans="1:12" hidden="1" outlineLevel="1">
      <c r="A72" s="4">
        <v>43960</v>
      </c>
      <c r="B72">
        <f>'Sicilia foglio di lavoro'!B71</f>
        <v>101548</v>
      </c>
      <c r="D72">
        <f>'Sicilia foglio di lavoro'!D71</f>
        <v>3313</v>
      </c>
      <c r="E72">
        <f>'Sicilia foglio di lavoro'!F71</f>
        <v>2080</v>
      </c>
      <c r="F72">
        <f>'Sicilia foglio di lavoro'!H71</f>
        <v>294</v>
      </c>
      <c r="G72">
        <f>'Sicilia foglio di lavoro'!I71</f>
        <v>277</v>
      </c>
      <c r="H72">
        <f>'Sicilia foglio di lavoro'!J71</f>
        <v>17</v>
      </c>
      <c r="J72">
        <f>'Sicilia foglio di lavoro'!L71</f>
        <v>1786</v>
      </c>
      <c r="K72">
        <f>'Sicilia foglio di lavoro'!N71</f>
        <v>977</v>
      </c>
      <c r="L72">
        <f>'Sicilia foglio di lavoro'!O71</f>
        <v>256</v>
      </c>
    </row>
    <row r="73" spans="1:12" hidden="1" outlineLevel="1">
      <c r="A73" s="4">
        <v>43961</v>
      </c>
      <c r="B73">
        <f>'Sicilia foglio di lavoro'!B72</f>
        <v>102403</v>
      </c>
      <c r="D73">
        <f>'Sicilia foglio di lavoro'!D72</f>
        <v>3327</v>
      </c>
      <c r="E73">
        <f>'Sicilia foglio di lavoro'!F72</f>
        <v>2069</v>
      </c>
      <c r="F73">
        <f>'Sicilia foglio di lavoro'!H72</f>
        <v>289</v>
      </c>
      <c r="G73">
        <f>'Sicilia foglio di lavoro'!I72</f>
        <v>273</v>
      </c>
      <c r="H73">
        <f>'Sicilia foglio di lavoro'!J72</f>
        <v>16</v>
      </c>
      <c r="J73">
        <f>'Sicilia foglio di lavoro'!L72</f>
        <v>1780</v>
      </c>
      <c r="K73">
        <f>'Sicilia foglio di lavoro'!N72</f>
        <v>1002</v>
      </c>
      <c r="L73">
        <f>'Sicilia foglio di lavoro'!O72</f>
        <v>256</v>
      </c>
    </row>
    <row r="74" spans="1:12" hidden="1" outlineLevel="1">
      <c r="A74" s="4">
        <v>43962</v>
      </c>
      <c r="B74">
        <f>'Sicilia foglio di lavoro'!B73</f>
        <v>103134</v>
      </c>
      <c r="D74">
        <f>'Sicilia foglio di lavoro'!D73</f>
        <v>3339</v>
      </c>
      <c r="E74">
        <f>'Sicilia foglio di lavoro'!F73</f>
        <v>2062</v>
      </c>
      <c r="F74">
        <f>'Sicilia foglio di lavoro'!H73</f>
        <v>287</v>
      </c>
      <c r="G74">
        <f>'Sicilia foglio di lavoro'!I73</f>
        <v>271</v>
      </c>
      <c r="H74">
        <f>'Sicilia foglio di lavoro'!J73</f>
        <v>16</v>
      </c>
      <c r="J74">
        <f>'Sicilia foglio di lavoro'!L73</f>
        <v>1775</v>
      </c>
      <c r="K74">
        <f>'Sicilia foglio di lavoro'!N73</f>
        <v>1020</v>
      </c>
      <c r="L74">
        <f>'Sicilia foglio di lavoro'!O73</f>
        <v>257</v>
      </c>
    </row>
    <row r="75" spans="1:12" hidden="1" outlineLevel="1">
      <c r="A75" s="4">
        <v>43963</v>
      </c>
      <c r="B75">
        <f>'Sicilia foglio di lavoro'!B74</f>
        <v>105017</v>
      </c>
      <c r="D75">
        <f>'Sicilia foglio di lavoro'!D74</f>
        <v>3343</v>
      </c>
      <c r="E75">
        <f>'Sicilia foglio di lavoro'!F74</f>
        <v>1911</v>
      </c>
      <c r="F75">
        <f>'Sicilia foglio di lavoro'!H74</f>
        <v>249</v>
      </c>
      <c r="G75">
        <f>'Sicilia foglio di lavoro'!I74</f>
        <v>234</v>
      </c>
      <c r="H75">
        <f>'Sicilia foglio di lavoro'!J74</f>
        <v>15</v>
      </c>
      <c r="J75">
        <f>'Sicilia foglio di lavoro'!L74</f>
        <v>1662</v>
      </c>
      <c r="K75">
        <f>'Sicilia foglio di lavoro'!N74</f>
        <v>1171</v>
      </c>
      <c r="L75">
        <f>'Sicilia foglio di lavoro'!O74</f>
        <v>261</v>
      </c>
    </row>
    <row r="76" spans="1:12" hidden="1" outlineLevel="1">
      <c r="A76" s="4">
        <v>43964</v>
      </c>
      <c r="B76">
        <f>'Sicilia foglio di lavoro'!B75</f>
        <v>107991</v>
      </c>
      <c r="D76">
        <f>'Sicilia foglio di lavoro'!D75</f>
        <v>3354</v>
      </c>
      <c r="E76">
        <f>'Sicilia foglio di lavoro'!F75</f>
        <v>1889</v>
      </c>
      <c r="F76">
        <f>'Sicilia foglio di lavoro'!H75</f>
        <v>225</v>
      </c>
      <c r="G76">
        <f>'Sicilia foglio di lavoro'!I75</f>
        <v>212</v>
      </c>
      <c r="H76">
        <f>'Sicilia foglio di lavoro'!J75</f>
        <v>13</v>
      </c>
      <c r="J76">
        <f>'Sicilia foglio di lavoro'!L75</f>
        <v>1664</v>
      </c>
      <c r="K76">
        <f>'Sicilia foglio di lavoro'!N75</f>
        <v>1203</v>
      </c>
      <c r="L76">
        <f>'Sicilia foglio di lavoro'!O75</f>
        <v>262</v>
      </c>
    </row>
    <row r="77" spans="1:12" hidden="1" outlineLevel="1">
      <c r="A77" s="4">
        <v>43965</v>
      </c>
      <c r="B77">
        <f>'Sicilia foglio di lavoro'!B76</f>
        <v>111137</v>
      </c>
      <c r="D77">
        <f>'Sicilia foglio di lavoro'!D76</f>
        <v>3366</v>
      </c>
      <c r="E77">
        <f>'Sicilia foglio di lavoro'!F76</f>
        <v>1854</v>
      </c>
      <c r="F77">
        <f>'Sicilia foglio di lavoro'!H76</f>
        <v>215</v>
      </c>
      <c r="G77">
        <f>'Sicilia foglio di lavoro'!I76</f>
        <v>203</v>
      </c>
      <c r="H77">
        <f>'Sicilia foglio di lavoro'!J76</f>
        <v>12</v>
      </c>
      <c r="J77">
        <f>'Sicilia foglio di lavoro'!L76</f>
        <v>1639</v>
      </c>
      <c r="K77">
        <f>'Sicilia foglio di lavoro'!N76</f>
        <v>1249</v>
      </c>
      <c r="L77">
        <f>'Sicilia foglio di lavoro'!O76</f>
        <v>262</v>
      </c>
    </row>
    <row r="78" spans="1:12" hidden="1" outlineLevel="1">
      <c r="A78" s="4">
        <v>43966</v>
      </c>
      <c r="B78">
        <f>'Sicilia foglio di lavoro'!B77</f>
        <v>112929</v>
      </c>
      <c r="D78">
        <f>'Sicilia foglio di lavoro'!D77</f>
        <v>3374</v>
      </c>
      <c r="E78">
        <f>'Sicilia foglio di lavoro'!F77</f>
        <v>1760</v>
      </c>
      <c r="F78">
        <f>'Sicilia foglio di lavoro'!H77</f>
        <v>209</v>
      </c>
      <c r="G78">
        <f>'Sicilia foglio di lavoro'!I77</f>
        <v>198</v>
      </c>
      <c r="H78">
        <f>'Sicilia foglio di lavoro'!J77</f>
        <v>11</v>
      </c>
      <c r="J78">
        <f>'Sicilia foglio di lavoro'!L77</f>
        <v>1551</v>
      </c>
      <c r="K78">
        <f>'Sicilia foglio di lavoro'!N77</f>
        <v>1351</v>
      </c>
      <c r="L78">
        <f>'Sicilia foglio di lavoro'!O77</f>
        <v>263</v>
      </c>
    </row>
    <row r="79" spans="1:12" hidden="1" outlineLevel="1">
      <c r="A79" s="4">
        <v>43967</v>
      </c>
      <c r="B79">
        <f>'Sicilia foglio di lavoro'!B78</f>
        <v>114963</v>
      </c>
      <c r="D79">
        <f>'Sicilia foglio di lavoro'!D78</f>
        <v>3382</v>
      </c>
      <c r="E79">
        <f>'Sicilia foglio di lavoro'!F78</f>
        <v>1659</v>
      </c>
      <c r="F79">
        <f>'Sicilia foglio di lavoro'!H78</f>
        <v>171</v>
      </c>
      <c r="G79">
        <f>'Sicilia foglio di lavoro'!I78</f>
        <v>159</v>
      </c>
      <c r="H79">
        <f>'Sicilia foglio di lavoro'!J78</f>
        <v>12</v>
      </c>
      <c r="J79">
        <f>'Sicilia foglio di lavoro'!L78</f>
        <v>1488</v>
      </c>
      <c r="K79">
        <f>'Sicilia foglio di lavoro'!N78</f>
        <v>1458</v>
      </c>
      <c r="L79">
        <f>'Sicilia foglio di lavoro'!O78</f>
        <v>265</v>
      </c>
    </row>
    <row r="80" spans="1:12" hidden="1" outlineLevel="1">
      <c r="A80" s="4">
        <v>43968</v>
      </c>
      <c r="B80">
        <f>'Sicilia foglio di lavoro'!B79</f>
        <v>117426</v>
      </c>
      <c r="D80">
        <f>'Sicilia foglio di lavoro'!D79</f>
        <v>3388</v>
      </c>
      <c r="E80">
        <f>'Sicilia foglio di lavoro'!F79</f>
        <v>1555</v>
      </c>
      <c r="F80">
        <f>'Sicilia foglio di lavoro'!H79</f>
        <v>158</v>
      </c>
      <c r="G80">
        <f>'Sicilia foglio di lavoro'!I79</f>
        <v>145</v>
      </c>
      <c r="H80">
        <f>'Sicilia foglio di lavoro'!J79</f>
        <v>13</v>
      </c>
      <c r="J80">
        <f>'Sicilia foglio di lavoro'!L79</f>
        <v>1397</v>
      </c>
      <c r="K80">
        <f>'Sicilia foglio di lavoro'!N79</f>
        <v>1566</v>
      </c>
      <c r="L80">
        <f>'Sicilia foglio di lavoro'!O79</f>
        <v>267</v>
      </c>
    </row>
    <row r="81" spans="1:12" hidden="1" outlineLevel="1">
      <c r="A81" s="4">
        <v>43969</v>
      </c>
      <c r="B81">
        <f>'Sicilia foglio di lavoro'!B80</f>
        <v>118859</v>
      </c>
      <c r="D81">
        <f>'Sicilia foglio di lavoro'!D80</f>
        <v>3395</v>
      </c>
      <c r="E81">
        <f>'Sicilia foglio di lavoro'!F80</f>
        <v>1539</v>
      </c>
      <c r="F81">
        <f>'Sicilia foglio di lavoro'!H80</f>
        <v>150</v>
      </c>
      <c r="G81">
        <f>'Sicilia foglio di lavoro'!I80</f>
        <v>137</v>
      </c>
      <c r="H81">
        <f>'Sicilia foglio di lavoro'!J80</f>
        <v>13</v>
      </c>
      <c r="J81">
        <f>'Sicilia foglio di lavoro'!L80</f>
        <v>1389</v>
      </c>
      <c r="K81">
        <f>'Sicilia foglio di lavoro'!N80</f>
        <v>1589</v>
      </c>
      <c r="L81">
        <f>'Sicilia foglio di lavoro'!O80</f>
        <v>267</v>
      </c>
    </row>
    <row r="82" spans="1:12" hidden="1" outlineLevel="1">
      <c r="A82" s="4">
        <v>43970</v>
      </c>
      <c r="B82">
        <f>'Sicilia foglio di lavoro'!B81</f>
        <v>122040</v>
      </c>
      <c r="D82">
        <f>'Sicilia foglio di lavoro'!D81</f>
        <v>3403</v>
      </c>
      <c r="E82">
        <f>'Sicilia foglio di lavoro'!F81</f>
        <v>1524</v>
      </c>
      <c r="F82">
        <f>'Sicilia foglio di lavoro'!H81</f>
        <v>137</v>
      </c>
      <c r="G82">
        <f>'Sicilia foglio di lavoro'!I81</f>
        <v>125</v>
      </c>
      <c r="H82">
        <f>'Sicilia foglio di lavoro'!J81</f>
        <v>12</v>
      </c>
      <c r="J82">
        <f>'Sicilia foglio di lavoro'!L81</f>
        <v>1387</v>
      </c>
      <c r="K82">
        <f>'Sicilia foglio di lavoro'!N81</f>
        <v>1611</v>
      </c>
      <c r="L82">
        <f>'Sicilia foglio di lavoro'!O81</f>
        <v>268</v>
      </c>
    </row>
    <row r="83" spans="1:12" hidden="1" outlineLevel="1">
      <c r="A83" s="4">
        <v>43971</v>
      </c>
      <c r="B83">
        <f>'Sicilia foglio di lavoro'!B82</f>
        <v>123573</v>
      </c>
      <c r="D83">
        <f>'Sicilia foglio di lavoro'!D82</f>
        <v>3411</v>
      </c>
      <c r="E83">
        <f>'Sicilia foglio di lavoro'!F82</f>
        <v>1523</v>
      </c>
      <c r="F83">
        <f>'Sicilia foglio di lavoro'!H82</f>
        <v>129</v>
      </c>
      <c r="G83">
        <f>'Sicilia foglio di lavoro'!I82</f>
        <v>118</v>
      </c>
      <c r="H83">
        <f>'Sicilia foglio di lavoro'!J82</f>
        <v>11</v>
      </c>
      <c r="J83">
        <f>'Sicilia foglio di lavoro'!L82</f>
        <v>1394</v>
      </c>
      <c r="K83">
        <f>'Sicilia foglio di lavoro'!N82</f>
        <v>1620</v>
      </c>
      <c r="L83">
        <f>'Sicilia foglio di lavoro'!O82</f>
        <v>268</v>
      </c>
    </row>
    <row r="84" spans="1:12" hidden="1" outlineLevel="1">
      <c r="A84" s="4">
        <v>43972</v>
      </c>
      <c r="B84">
        <f>'Sicilia foglio di lavoro'!B83</f>
        <v>127348</v>
      </c>
      <c r="D84">
        <f>'Sicilia foglio di lavoro'!D83</f>
        <v>3417</v>
      </c>
      <c r="E84">
        <f>'Sicilia foglio di lavoro'!F83</f>
        <v>1522</v>
      </c>
      <c r="F84">
        <f>'Sicilia foglio di lavoro'!H83</f>
        <v>118</v>
      </c>
      <c r="G84">
        <f>'Sicilia foglio di lavoro'!I83</f>
        <v>107</v>
      </c>
      <c r="H84">
        <f>'Sicilia foglio di lavoro'!J83</f>
        <v>11</v>
      </c>
      <c r="J84">
        <f>'Sicilia foglio di lavoro'!L83</f>
        <v>1404</v>
      </c>
      <c r="K84">
        <f>'Sicilia foglio di lavoro'!N83</f>
        <v>1627</v>
      </c>
      <c r="L84">
        <f>'Sicilia foglio di lavoro'!O83</f>
        <v>268</v>
      </c>
    </row>
    <row r="85" spans="1:12" hidden="1" outlineLevel="1">
      <c r="A85" s="4">
        <v>43973</v>
      </c>
      <c r="B85">
        <f>'Sicilia foglio di lavoro'!B84</f>
        <v>129431</v>
      </c>
      <c r="D85">
        <f>'Sicilia foglio di lavoro'!D84</f>
        <v>3421</v>
      </c>
      <c r="E85">
        <f>'Sicilia foglio di lavoro'!F84</f>
        <v>1519</v>
      </c>
      <c r="F85">
        <f>'Sicilia foglio di lavoro'!H84</f>
        <v>113</v>
      </c>
      <c r="G85">
        <f>'Sicilia foglio di lavoro'!I84</f>
        <v>103</v>
      </c>
      <c r="H85">
        <f>'Sicilia foglio di lavoro'!J84</f>
        <v>10</v>
      </c>
      <c r="J85">
        <f>'Sicilia foglio di lavoro'!L84</f>
        <v>1406</v>
      </c>
      <c r="K85">
        <f>'Sicilia foglio di lavoro'!N84</f>
        <v>1634</v>
      </c>
      <c r="L85">
        <f>'Sicilia foglio di lavoro'!O84</f>
        <v>268</v>
      </c>
    </row>
    <row r="86" spans="1:12" hidden="1" outlineLevel="1">
      <c r="A86" s="4">
        <v>43974</v>
      </c>
      <c r="B86">
        <f>'Sicilia foglio di lavoro'!B85</f>
        <v>131913</v>
      </c>
      <c r="D86">
        <f>'Sicilia foglio di lavoro'!D85</f>
        <v>3421</v>
      </c>
      <c r="E86">
        <f>'Sicilia foglio di lavoro'!F85</f>
        <v>1512</v>
      </c>
      <c r="F86">
        <f>'Sicilia foglio di lavoro'!H85</f>
        <v>104</v>
      </c>
      <c r="G86">
        <f>'Sicilia foglio di lavoro'!I85</f>
        <v>95</v>
      </c>
      <c r="H86">
        <f>'Sicilia foglio di lavoro'!J85</f>
        <v>9</v>
      </c>
      <c r="J86">
        <f>'Sicilia foglio di lavoro'!L85</f>
        <v>1408</v>
      </c>
      <c r="K86">
        <f>'Sicilia foglio di lavoro'!N85</f>
        <v>1640</v>
      </c>
      <c r="L86">
        <f>'Sicilia foglio di lavoro'!O85</f>
        <v>269</v>
      </c>
    </row>
    <row r="87" spans="1:12" hidden="1" outlineLevel="1">
      <c r="A87" s="4">
        <v>43975</v>
      </c>
      <c r="B87">
        <f>'Sicilia foglio di lavoro'!B86</f>
        <v>133249</v>
      </c>
      <c r="D87">
        <f>'Sicilia foglio di lavoro'!D86</f>
        <v>3423</v>
      </c>
      <c r="E87">
        <f>'Sicilia foglio di lavoro'!F86</f>
        <v>1453</v>
      </c>
      <c r="F87">
        <f>'Sicilia foglio di lavoro'!H86</f>
        <v>100</v>
      </c>
      <c r="G87">
        <f>'Sicilia foglio di lavoro'!I86</f>
        <v>91</v>
      </c>
      <c r="H87">
        <f>'Sicilia foglio di lavoro'!J86</f>
        <v>9</v>
      </c>
      <c r="J87">
        <f>'Sicilia foglio di lavoro'!L86</f>
        <v>1353</v>
      </c>
      <c r="K87">
        <f>'Sicilia foglio di lavoro'!N86</f>
        <v>1701</v>
      </c>
      <c r="L87">
        <f>'Sicilia foglio di lavoro'!O86</f>
        <v>269</v>
      </c>
    </row>
    <row r="88" spans="1:12" hidden="1" outlineLevel="1">
      <c r="A88" s="4">
        <v>43976</v>
      </c>
      <c r="B88">
        <f>'Sicilia foglio di lavoro'!B87</f>
        <v>135261</v>
      </c>
      <c r="D88">
        <f>'Sicilia foglio di lavoro'!D87</f>
        <v>3427</v>
      </c>
      <c r="E88">
        <f>'Sicilia foglio di lavoro'!F87</f>
        <v>1433</v>
      </c>
      <c r="F88">
        <f>'Sicilia foglio di lavoro'!H87</f>
        <v>98</v>
      </c>
      <c r="G88">
        <f>'Sicilia foglio di lavoro'!I87</f>
        <v>89</v>
      </c>
      <c r="H88">
        <f>'Sicilia foglio di lavoro'!J87</f>
        <v>9</v>
      </c>
      <c r="J88">
        <f>'Sicilia foglio di lavoro'!L87</f>
        <v>1335</v>
      </c>
      <c r="K88">
        <f>'Sicilia foglio di lavoro'!N87</f>
        <v>1724</v>
      </c>
      <c r="L88">
        <f>'Sicilia foglio di lavoro'!O87</f>
        <v>270</v>
      </c>
    </row>
    <row r="89" spans="1:12" hidden="1" outlineLevel="1">
      <c r="A89" s="4">
        <v>43977</v>
      </c>
      <c r="B89">
        <f>'Sicilia foglio di lavoro'!B88</f>
        <v>137682</v>
      </c>
      <c r="D89">
        <f>'Sicilia foglio di lavoro'!D88</f>
        <v>3430</v>
      </c>
      <c r="E89">
        <f>'Sicilia foglio di lavoro'!F88</f>
        <v>1430</v>
      </c>
      <c r="F89">
        <f>'Sicilia foglio di lavoro'!H88</f>
        <v>93</v>
      </c>
      <c r="G89">
        <f>'Sicilia foglio di lavoro'!I88</f>
        <v>83</v>
      </c>
      <c r="H89">
        <f>'Sicilia foglio di lavoro'!J88</f>
        <v>10</v>
      </c>
      <c r="J89">
        <f>'Sicilia foglio di lavoro'!L88</f>
        <v>1337</v>
      </c>
      <c r="K89">
        <f>'Sicilia foglio di lavoro'!N88</f>
        <v>1729</v>
      </c>
      <c r="L89">
        <f>'Sicilia foglio di lavoro'!O88</f>
        <v>271</v>
      </c>
    </row>
    <row r="90" spans="1:12" hidden="1" outlineLevel="1">
      <c r="A90" s="4">
        <v>43978</v>
      </c>
      <c r="B90">
        <f>'Sicilia foglio di lavoro'!B89</f>
        <v>140295</v>
      </c>
      <c r="D90">
        <f>'Sicilia foglio di lavoro'!D89</f>
        <v>3435</v>
      </c>
      <c r="E90">
        <f>'Sicilia foglio di lavoro'!F89</f>
        <v>1318</v>
      </c>
      <c r="F90">
        <f>'Sicilia foglio di lavoro'!H89</f>
        <v>83</v>
      </c>
      <c r="G90">
        <f>'Sicilia foglio di lavoro'!I89</f>
        <v>73</v>
      </c>
      <c r="H90">
        <f>'Sicilia foglio di lavoro'!J89</f>
        <v>10</v>
      </c>
      <c r="J90">
        <f>'Sicilia foglio di lavoro'!L89</f>
        <v>1235</v>
      </c>
      <c r="K90">
        <f>'Sicilia foglio di lavoro'!N89</f>
        <v>1845</v>
      </c>
      <c r="L90">
        <f>'Sicilia foglio di lavoro'!O89</f>
        <v>272</v>
      </c>
    </row>
    <row r="91" spans="1:12" hidden="1" outlineLevel="1">
      <c r="A91" s="4">
        <v>43979</v>
      </c>
      <c r="B91">
        <f>'Sicilia foglio di lavoro'!B90</f>
        <v>142516</v>
      </c>
      <c r="D91">
        <f>'Sicilia foglio di lavoro'!D90</f>
        <v>3438</v>
      </c>
      <c r="E91">
        <f>'Sicilia foglio di lavoro'!F90</f>
        <v>1145</v>
      </c>
      <c r="F91">
        <f>'Sicilia foglio di lavoro'!H90</f>
        <v>80</v>
      </c>
      <c r="G91">
        <f>'Sicilia foglio di lavoro'!I90</f>
        <v>72</v>
      </c>
      <c r="H91">
        <f>'Sicilia foglio di lavoro'!J90</f>
        <v>8</v>
      </c>
      <c r="J91">
        <f>'Sicilia foglio di lavoro'!L90</f>
        <v>1065</v>
      </c>
      <c r="K91">
        <f>'Sicilia foglio di lavoro'!N90</f>
        <v>2021</v>
      </c>
      <c r="L91">
        <f>'Sicilia foglio di lavoro'!O90</f>
        <v>272</v>
      </c>
    </row>
    <row r="92" spans="1:12" hidden="1" outlineLevel="1">
      <c r="A92" s="4">
        <v>43980</v>
      </c>
      <c r="B92">
        <f>'Sicilia foglio di lavoro'!B91</f>
        <v>145979</v>
      </c>
      <c r="D92">
        <f>'Sicilia foglio di lavoro'!D91</f>
        <v>3440</v>
      </c>
      <c r="E92">
        <f>'Sicilia foglio di lavoro'!F91</f>
        <v>1137</v>
      </c>
      <c r="F92">
        <f>'Sicilia foglio di lavoro'!H91</f>
        <v>74</v>
      </c>
      <c r="G92">
        <f>'Sicilia foglio di lavoro'!I91</f>
        <v>67</v>
      </c>
      <c r="H92">
        <f>'Sicilia foglio di lavoro'!J91</f>
        <v>7</v>
      </c>
      <c r="J92">
        <f>'Sicilia foglio di lavoro'!L91</f>
        <v>1063</v>
      </c>
      <c r="K92">
        <f>'Sicilia foglio di lavoro'!N91</f>
        <v>2031</v>
      </c>
      <c r="L92">
        <f>'Sicilia foglio di lavoro'!O91</f>
        <v>272</v>
      </c>
    </row>
    <row r="93" spans="1:12" hidden="1" outlineLevel="1">
      <c r="A93" s="4">
        <v>43981</v>
      </c>
      <c r="B93">
        <f>'Sicilia foglio di lavoro'!B92</f>
        <v>148871</v>
      </c>
      <c r="D93">
        <f>'Sicilia foglio di lavoro'!D92</f>
        <v>3442</v>
      </c>
      <c r="E93">
        <f>'Sicilia foglio di lavoro'!F92</f>
        <v>999</v>
      </c>
      <c r="F93">
        <f>'Sicilia foglio di lavoro'!H92</f>
        <v>74</v>
      </c>
      <c r="G93">
        <f>'Sicilia foglio di lavoro'!I92</f>
        <v>67</v>
      </c>
      <c r="H93">
        <f>'Sicilia foglio di lavoro'!J92</f>
        <v>7</v>
      </c>
      <c r="J93">
        <f>'Sicilia foglio di lavoro'!L92</f>
        <v>925</v>
      </c>
      <c r="K93">
        <f>'Sicilia foglio di lavoro'!N92</f>
        <v>2170</v>
      </c>
      <c r="L93">
        <f>'Sicilia foglio di lavoro'!O92</f>
        <v>273</v>
      </c>
    </row>
    <row r="94" spans="1:12" hidden="1" outlineLevel="1">
      <c r="A94" s="4">
        <v>43982</v>
      </c>
      <c r="B94">
        <f>'Sicilia foglio di lavoro'!B93</f>
        <v>150054</v>
      </c>
      <c r="D94">
        <f>'Sicilia foglio di lavoro'!D93</f>
        <v>3443</v>
      </c>
      <c r="E94">
        <f>'Sicilia foglio di lavoro'!F93</f>
        <v>986</v>
      </c>
      <c r="F94">
        <f>'Sicilia foglio di lavoro'!H93</f>
        <v>72</v>
      </c>
      <c r="G94">
        <f>'Sicilia foglio di lavoro'!I93</f>
        <v>65</v>
      </c>
      <c r="H94">
        <f>'Sicilia foglio di lavoro'!J93</f>
        <v>7</v>
      </c>
      <c r="J94">
        <f>'Sicilia foglio di lavoro'!L93</f>
        <v>914</v>
      </c>
      <c r="K94">
        <f>'Sicilia foglio di lavoro'!N93</f>
        <v>2183</v>
      </c>
      <c r="L94">
        <f>'Sicilia foglio di lavoro'!O93</f>
        <v>274</v>
      </c>
    </row>
    <row r="95" spans="1:12" hidden="1" outlineLevel="1">
      <c r="A95" s="4">
        <v>43983</v>
      </c>
      <c r="B95">
        <f>'Sicilia foglio di lavoro'!B94</f>
        <v>151186</v>
      </c>
      <c r="D95">
        <f>'Sicilia foglio di lavoro'!D94</f>
        <v>3443</v>
      </c>
      <c r="E95">
        <f>'Sicilia foglio di lavoro'!F94</f>
        <v>967</v>
      </c>
      <c r="F95">
        <f>'Sicilia foglio di lavoro'!H94</f>
        <v>73</v>
      </c>
      <c r="G95">
        <f>'Sicilia foglio di lavoro'!I94</f>
        <v>65</v>
      </c>
      <c r="H95">
        <f>'Sicilia foglio di lavoro'!J94</f>
        <v>8</v>
      </c>
      <c r="J95">
        <f>'Sicilia foglio di lavoro'!L94</f>
        <v>894</v>
      </c>
      <c r="K95">
        <f>'Sicilia foglio di lavoro'!N94</f>
        <v>2202</v>
      </c>
      <c r="L95">
        <f>'Sicilia foglio di lavoro'!O94</f>
        <v>274</v>
      </c>
    </row>
    <row r="96" spans="1:12" hidden="1" outlineLevel="1">
      <c r="A96" s="4">
        <v>43984</v>
      </c>
      <c r="B96">
        <f>'Sicilia foglio di lavoro'!B95</f>
        <v>153417</v>
      </c>
      <c r="D96">
        <f>'Sicilia foglio di lavoro'!D95</f>
        <v>3447</v>
      </c>
      <c r="E96">
        <f>'Sicilia foglio di lavoro'!F95</f>
        <v>962</v>
      </c>
      <c r="F96">
        <f>'Sicilia foglio di lavoro'!H95</f>
        <v>69</v>
      </c>
      <c r="G96">
        <f>'Sicilia foglio di lavoro'!I95</f>
        <v>62</v>
      </c>
      <c r="H96">
        <f>'Sicilia foglio di lavoro'!J95</f>
        <v>7</v>
      </c>
      <c r="J96">
        <f>'Sicilia foglio di lavoro'!L95</f>
        <v>893</v>
      </c>
      <c r="K96">
        <f>'Sicilia foglio di lavoro'!N95</f>
        <v>2210</v>
      </c>
      <c r="L96">
        <f>'Sicilia foglio di lavoro'!O95</f>
        <v>275</v>
      </c>
    </row>
    <row r="97" spans="1:12" hidden="1" outlineLevel="1">
      <c r="A97" s="4">
        <v>43985</v>
      </c>
      <c r="B97">
        <f>'Sicilia foglio di lavoro'!B96</f>
        <v>154873</v>
      </c>
      <c r="D97">
        <f>'Sicilia foglio di lavoro'!D96</f>
        <v>3447</v>
      </c>
      <c r="E97">
        <f>'Sicilia foglio di lavoro'!F96</f>
        <v>904</v>
      </c>
      <c r="F97">
        <f>'Sicilia foglio di lavoro'!H96</f>
        <v>67</v>
      </c>
      <c r="G97">
        <f>'Sicilia foglio di lavoro'!I96</f>
        <v>60</v>
      </c>
      <c r="H97">
        <f>'Sicilia foglio di lavoro'!J96</f>
        <v>7</v>
      </c>
      <c r="J97">
        <f>'Sicilia foglio di lavoro'!L96</f>
        <v>837</v>
      </c>
      <c r="K97">
        <f>'Sicilia foglio di lavoro'!N96</f>
        <v>2268</v>
      </c>
      <c r="L97">
        <f>'Sicilia foglio di lavoro'!O96</f>
        <v>275</v>
      </c>
    </row>
    <row r="98" spans="1:12" hidden="1" outlineLevel="1">
      <c r="A98" s="4">
        <v>43986</v>
      </c>
      <c r="B98">
        <f>'Sicilia foglio di lavoro'!B97</f>
        <v>157868</v>
      </c>
      <c r="D98">
        <f>'Sicilia foglio di lavoro'!D97</f>
        <v>3447</v>
      </c>
      <c r="E98">
        <f>'Sicilia foglio di lavoro'!F97</f>
        <v>879</v>
      </c>
      <c r="F98">
        <f>'Sicilia foglio di lavoro'!H97</f>
        <v>63</v>
      </c>
      <c r="G98">
        <f>'Sicilia foglio di lavoro'!I97</f>
        <v>57</v>
      </c>
      <c r="H98">
        <f>'Sicilia foglio di lavoro'!J97</f>
        <v>6</v>
      </c>
      <c r="J98">
        <f>'Sicilia foglio di lavoro'!L97</f>
        <v>816</v>
      </c>
      <c r="K98">
        <f>'Sicilia foglio di lavoro'!N97</f>
        <v>2292</v>
      </c>
      <c r="L98">
        <f>'Sicilia foglio di lavoro'!O97</f>
        <v>276</v>
      </c>
    </row>
    <row r="99" spans="1:12" hidden="1" outlineLevel="1">
      <c r="A99" s="4">
        <v>43987</v>
      </c>
      <c r="B99">
        <f>'Sicilia foglio di lavoro'!B98</f>
        <v>160639</v>
      </c>
      <c r="D99">
        <f>'Sicilia foglio di lavoro'!D98</f>
        <v>3448</v>
      </c>
      <c r="E99">
        <f>'Sicilia foglio di lavoro'!F98</f>
        <v>872</v>
      </c>
      <c r="F99">
        <f>'Sicilia foglio di lavoro'!H98</f>
        <v>60</v>
      </c>
      <c r="G99">
        <f>'Sicilia foglio di lavoro'!I98</f>
        <v>54</v>
      </c>
      <c r="H99">
        <f>'Sicilia foglio di lavoro'!J98</f>
        <v>6</v>
      </c>
      <c r="J99">
        <f>'Sicilia foglio di lavoro'!L98</f>
        <v>812</v>
      </c>
      <c r="K99">
        <f>'Sicilia foglio di lavoro'!N98</f>
        <v>2300</v>
      </c>
      <c r="L99">
        <f>'Sicilia foglio di lavoro'!O98</f>
        <v>276</v>
      </c>
    </row>
    <row r="100" spans="1:12" hidden="1" outlineLevel="1">
      <c r="A100" s="4">
        <v>43988</v>
      </c>
      <c r="B100">
        <f>'Sicilia foglio di lavoro'!B99</f>
        <v>163432</v>
      </c>
      <c r="D100">
        <f>'Sicilia foglio di lavoro'!D99</f>
        <v>3450</v>
      </c>
      <c r="E100">
        <f>'Sicilia foglio di lavoro'!F99</f>
        <v>866</v>
      </c>
      <c r="F100">
        <f>'Sicilia foglio di lavoro'!H99</f>
        <v>54</v>
      </c>
      <c r="G100">
        <f>'Sicilia foglio di lavoro'!I99</f>
        <v>47</v>
      </c>
      <c r="H100">
        <f>'Sicilia foglio di lavoro'!J99</f>
        <v>7</v>
      </c>
      <c r="J100">
        <f>'Sicilia foglio di lavoro'!L99</f>
        <v>812</v>
      </c>
      <c r="K100">
        <f>'Sicilia foglio di lavoro'!N99</f>
        <v>2308</v>
      </c>
      <c r="L100">
        <f>'Sicilia foglio di lavoro'!O99</f>
        <v>276</v>
      </c>
    </row>
    <row r="101" spans="1:12" hidden="1" outlineLevel="1">
      <c r="A101" s="4">
        <v>43989</v>
      </c>
      <c r="B101">
        <f>'Sicilia foglio di lavoro'!B100</f>
        <v>164985</v>
      </c>
      <c r="D101">
        <f>'Sicilia foglio di lavoro'!D100</f>
        <v>3451</v>
      </c>
      <c r="E101">
        <f>'Sicilia foglio di lavoro'!F100</f>
        <v>862</v>
      </c>
      <c r="F101">
        <f>'Sicilia foglio di lavoro'!H100</f>
        <v>49</v>
      </c>
      <c r="G101">
        <f>'Sicilia foglio di lavoro'!I100</f>
        <v>42</v>
      </c>
      <c r="H101">
        <f>'Sicilia foglio di lavoro'!J100</f>
        <v>7</v>
      </c>
      <c r="J101">
        <f>'Sicilia foglio di lavoro'!L100</f>
        <v>813</v>
      </c>
      <c r="K101">
        <f>'Sicilia foglio di lavoro'!N100</f>
        <v>2312</v>
      </c>
      <c r="L101">
        <f>'Sicilia foglio di lavoro'!O100</f>
        <v>277</v>
      </c>
    </row>
    <row r="102" spans="1:12" hidden="1" outlineLevel="1">
      <c r="A102" s="4">
        <v>43990</v>
      </c>
      <c r="B102">
        <f>'Sicilia foglio di lavoro'!B101</f>
        <v>165693</v>
      </c>
      <c r="D102">
        <f>'Sicilia foglio di lavoro'!D101</f>
        <v>3452</v>
      </c>
      <c r="E102">
        <f>'Sicilia foglio di lavoro'!F101</f>
        <v>853</v>
      </c>
      <c r="F102">
        <f>'Sicilia foglio di lavoro'!H101</f>
        <v>47</v>
      </c>
      <c r="G102">
        <f>'Sicilia foglio di lavoro'!I101</f>
        <v>40</v>
      </c>
      <c r="H102">
        <f>'Sicilia foglio di lavoro'!J101</f>
        <v>7</v>
      </c>
      <c r="J102">
        <f>'Sicilia foglio di lavoro'!L101</f>
        <v>806</v>
      </c>
      <c r="K102">
        <f>'Sicilia foglio di lavoro'!N101</f>
        <v>2321</v>
      </c>
      <c r="L102">
        <f>'Sicilia foglio di lavoro'!O101</f>
        <v>278</v>
      </c>
    </row>
    <row r="103" spans="1:12" hidden="1" outlineLevel="1">
      <c r="A103" s="4">
        <v>43991</v>
      </c>
      <c r="B103">
        <f>'Sicilia foglio di lavoro'!B102</f>
        <v>168562</v>
      </c>
      <c r="D103">
        <f>'Sicilia foglio di lavoro'!D102</f>
        <v>3454</v>
      </c>
      <c r="E103">
        <f>'Sicilia foglio di lavoro'!F102</f>
        <v>853</v>
      </c>
      <c r="F103">
        <f>'Sicilia foglio di lavoro'!H102</f>
        <v>45</v>
      </c>
      <c r="G103">
        <f>'Sicilia foglio di lavoro'!I102</f>
        <v>39</v>
      </c>
      <c r="H103">
        <f>'Sicilia foglio di lavoro'!J102</f>
        <v>6</v>
      </c>
      <c r="J103">
        <f>'Sicilia foglio di lavoro'!L102</f>
        <v>808</v>
      </c>
      <c r="K103">
        <f>'Sicilia foglio di lavoro'!N102</f>
        <v>2323</v>
      </c>
      <c r="L103">
        <f>'Sicilia foglio di lavoro'!O102</f>
        <v>278</v>
      </c>
    </row>
    <row r="104" spans="1:12" hidden="1" outlineLevel="1">
      <c r="A104" s="4">
        <v>43992</v>
      </c>
      <c r="B104">
        <f>'Sicilia foglio di lavoro'!B103</f>
        <v>171384</v>
      </c>
      <c r="D104">
        <f>'Sicilia foglio di lavoro'!D103</f>
        <v>3455</v>
      </c>
      <c r="E104">
        <f>'Sicilia foglio di lavoro'!F103</f>
        <v>853</v>
      </c>
      <c r="F104">
        <f>'Sicilia foglio di lavoro'!H103</f>
        <v>46</v>
      </c>
      <c r="G104">
        <f>'Sicilia foglio di lavoro'!I103</f>
        <v>40</v>
      </c>
      <c r="H104">
        <f>'Sicilia foglio di lavoro'!J103</f>
        <v>6</v>
      </c>
      <c r="J104">
        <f>'Sicilia foglio di lavoro'!L103</f>
        <v>807</v>
      </c>
      <c r="K104">
        <f>'Sicilia foglio di lavoro'!N103</f>
        <v>2324</v>
      </c>
      <c r="L104">
        <f>'Sicilia foglio di lavoro'!O103</f>
        <v>278</v>
      </c>
    </row>
    <row r="105" spans="1:12" hidden="1" outlineLevel="1">
      <c r="A105" s="4">
        <v>43993</v>
      </c>
      <c r="B105">
        <f>'Sicilia foglio di lavoro'!B104</f>
        <v>174429</v>
      </c>
      <c r="D105">
        <f>'Sicilia foglio di lavoro'!D104</f>
        <v>3455</v>
      </c>
      <c r="E105">
        <f>'Sicilia foglio di lavoro'!F104</f>
        <v>849</v>
      </c>
      <c r="F105">
        <f>'Sicilia foglio di lavoro'!H104</f>
        <v>42</v>
      </c>
      <c r="G105">
        <f>'Sicilia foglio di lavoro'!I104</f>
        <v>37</v>
      </c>
      <c r="H105">
        <f>'Sicilia foglio di lavoro'!J104</f>
        <v>5</v>
      </c>
      <c r="J105">
        <f>'Sicilia foglio di lavoro'!L104</f>
        <v>807</v>
      </c>
      <c r="K105">
        <f>'Sicilia foglio di lavoro'!N104</f>
        <v>2327</v>
      </c>
      <c r="L105">
        <f>'Sicilia foglio di lavoro'!O104</f>
        <v>279</v>
      </c>
    </row>
    <row r="106" spans="1:12" hidden="1" outlineLevel="1">
      <c r="A106" s="4">
        <v>43994</v>
      </c>
      <c r="B106">
        <f>'Sicilia foglio di lavoro'!B105</f>
        <v>176233</v>
      </c>
      <c r="D106">
        <f>'Sicilia foglio di lavoro'!D105</f>
        <v>3455</v>
      </c>
      <c r="E106">
        <f>'Sicilia foglio di lavoro'!F105</f>
        <v>841</v>
      </c>
      <c r="F106">
        <f>'Sicilia foglio di lavoro'!H105</f>
        <v>37</v>
      </c>
      <c r="G106">
        <f>'Sicilia foglio di lavoro'!I105</f>
        <v>34</v>
      </c>
      <c r="H106">
        <f>'Sicilia foglio di lavoro'!J105</f>
        <v>3</v>
      </c>
      <c r="J106">
        <f>'Sicilia foglio di lavoro'!L105</f>
        <v>804</v>
      </c>
      <c r="K106">
        <f>'Sicilia foglio di lavoro'!N105</f>
        <v>2335</v>
      </c>
      <c r="L106">
        <f>'Sicilia foglio di lavoro'!O105</f>
        <v>279</v>
      </c>
    </row>
    <row r="107" spans="1:12" hidden="1" outlineLevel="1">
      <c r="A107" s="4">
        <v>43995</v>
      </c>
      <c r="B107">
        <f>'Sicilia foglio di lavoro'!B106</f>
        <v>178319</v>
      </c>
      <c r="D107">
        <f>'Sicilia foglio di lavoro'!D106</f>
        <v>3456</v>
      </c>
      <c r="E107">
        <f>'Sicilia foglio di lavoro'!F106</f>
        <v>842</v>
      </c>
      <c r="F107">
        <f>'Sicilia foglio di lavoro'!H106</f>
        <v>36</v>
      </c>
      <c r="G107">
        <f>'Sicilia foglio di lavoro'!I106</f>
        <v>33</v>
      </c>
      <c r="H107">
        <f>'Sicilia foglio di lavoro'!J106</f>
        <v>3</v>
      </c>
      <c r="J107">
        <f>'Sicilia foglio di lavoro'!L106</f>
        <v>806</v>
      </c>
      <c r="K107">
        <f>'Sicilia foglio di lavoro'!N106</f>
        <v>2335</v>
      </c>
      <c r="L107">
        <f>'Sicilia foglio di lavoro'!O106</f>
        <v>279</v>
      </c>
    </row>
    <row r="108" spans="1:12" hidden="1" outlineLevel="1">
      <c r="A108" s="4">
        <v>43996</v>
      </c>
      <c r="B108">
        <f>'Sicilia foglio di lavoro'!B107</f>
        <v>179438</v>
      </c>
      <c r="D108">
        <f>'Sicilia foglio di lavoro'!D107</f>
        <v>3457</v>
      </c>
      <c r="E108">
        <f>'Sicilia foglio di lavoro'!F107</f>
        <v>837</v>
      </c>
      <c r="F108">
        <f>'Sicilia foglio di lavoro'!H107</f>
        <v>35</v>
      </c>
      <c r="G108">
        <f>'Sicilia foglio di lavoro'!I107</f>
        <v>32</v>
      </c>
      <c r="H108">
        <f>'Sicilia foglio di lavoro'!J107</f>
        <v>3</v>
      </c>
      <c r="J108">
        <f>'Sicilia foglio di lavoro'!L107</f>
        <v>802</v>
      </c>
      <c r="K108">
        <f>'Sicilia foglio di lavoro'!N107</f>
        <v>2341</v>
      </c>
      <c r="L108">
        <f>'Sicilia foglio di lavoro'!O107</f>
        <v>279</v>
      </c>
    </row>
    <row r="109" spans="1:12" hidden="1" outlineLevel="1">
      <c r="A109" s="4">
        <v>43997</v>
      </c>
      <c r="B109">
        <f>'Sicilia foglio di lavoro'!B108</f>
        <v>180327</v>
      </c>
      <c r="D109">
        <f>'Sicilia foglio di lavoro'!D108</f>
        <v>3458</v>
      </c>
      <c r="E109">
        <f>'Sicilia foglio di lavoro'!F108</f>
        <v>805</v>
      </c>
      <c r="F109">
        <f>'Sicilia foglio di lavoro'!H108</f>
        <v>34</v>
      </c>
      <c r="G109">
        <f>'Sicilia foglio di lavoro'!I108</f>
        <v>30</v>
      </c>
      <c r="H109">
        <f>'Sicilia foglio di lavoro'!J108</f>
        <v>4</v>
      </c>
      <c r="J109">
        <f>'Sicilia foglio di lavoro'!L108</f>
        <v>771</v>
      </c>
      <c r="K109">
        <f>'Sicilia foglio di lavoro'!N108</f>
        <v>2373</v>
      </c>
      <c r="L109">
        <f>'Sicilia foglio di lavoro'!O108</f>
        <v>280</v>
      </c>
    </row>
    <row r="110" spans="1:12" hidden="1" outlineLevel="1">
      <c r="A110" s="4">
        <v>43998</v>
      </c>
      <c r="B110">
        <f>'Sicilia foglio di lavoro'!B109</f>
        <v>182514</v>
      </c>
      <c r="D110">
        <f>'Sicilia foglio di lavoro'!D109</f>
        <v>3460</v>
      </c>
      <c r="E110">
        <f>'Sicilia foglio di lavoro'!F109</f>
        <v>806</v>
      </c>
      <c r="F110">
        <f>'Sicilia foglio di lavoro'!H109</f>
        <v>36</v>
      </c>
      <c r="G110">
        <f>'Sicilia foglio di lavoro'!I109</f>
        <v>32</v>
      </c>
      <c r="H110">
        <f>'Sicilia foglio di lavoro'!J109</f>
        <v>4</v>
      </c>
      <c r="J110">
        <f>'Sicilia foglio di lavoro'!L109</f>
        <v>770</v>
      </c>
      <c r="K110">
        <f>'Sicilia foglio di lavoro'!N109</f>
        <v>2374</v>
      </c>
      <c r="L110">
        <f>'Sicilia foglio di lavoro'!O109</f>
        <v>280</v>
      </c>
    </row>
    <row r="111" spans="1:12" hidden="1" outlineLevel="1">
      <c r="A111" s="4">
        <v>43999</v>
      </c>
      <c r="B111">
        <f>'Sicilia foglio di lavoro'!B110</f>
        <v>184412</v>
      </c>
      <c r="D111">
        <f>'Sicilia foglio di lavoro'!D110</f>
        <v>3462</v>
      </c>
      <c r="E111">
        <f>'Sicilia foglio di lavoro'!F110</f>
        <v>805</v>
      </c>
      <c r="F111">
        <f>'Sicilia foglio di lavoro'!H110</f>
        <v>28</v>
      </c>
      <c r="G111">
        <f>'Sicilia foglio di lavoro'!I110</f>
        <v>25</v>
      </c>
      <c r="H111">
        <f>'Sicilia foglio di lavoro'!J110</f>
        <v>3</v>
      </c>
      <c r="J111">
        <f>'Sicilia foglio di lavoro'!L110</f>
        <v>777</v>
      </c>
      <c r="K111">
        <f>'Sicilia foglio di lavoro'!N110</f>
        <v>2377</v>
      </c>
      <c r="L111">
        <f>'Sicilia foglio di lavoro'!O110</f>
        <v>280</v>
      </c>
    </row>
    <row r="112" spans="1:12" hidden="1" outlineLevel="1">
      <c r="A112" s="10">
        <v>44000</v>
      </c>
      <c r="B112" s="18">
        <f>'Sicilia foglio di lavoro'!B111</f>
        <v>186253</v>
      </c>
      <c r="C112" s="18"/>
      <c r="D112" s="18">
        <f>'Sicilia foglio di lavoro'!D111</f>
        <v>3464</v>
      </c>
      <c r="E112" s="18">
        <f>'Sicilia foglio di lavoro'!F111</f>
        <v>637</v>
      </c>
      <c r="F112" s="18">
        <f>'Sicilia foglio di lavoro'!H111</f>
        <v>27</v>
      </c>
      <c r="G112" s="18">
        <f>'Sicilia foglio di lavoro'!I111</f>
        <v>24</v>
      </c>
      <c r="H112" s="18">
        <f>'Sicilia foglio di lavoro'!J111</f>
        <v>3</v>
      </c>
      <c r="I112" s="18"/>
      <c r="J112" s="18">
        <f>'Sicilia foglio di lavoro'!L111</f>
        <v>610</v>
      </c>
      <c r="K112" s="18">
        <f>'Sicilia foglio di lavoro'!N111</f>
        <v>2547</v>
      </c>
      <c r="L112" s="18">
        <f>'Sicilia foglio di lavoro'!O111</f>
        <v>280</v>
      </c>
    </row>
    <row r="113" spans="1:15" hidden="1" outlineLevel="1">
      <c r="A113" s="4">
        <v>44001</v>
      </c>
      <c r="B113">
        <f>'Sicilia foglio di lavoro'!B112</f>
        <v>187869</v>
      </c>
      <c r="D113">
        <f>'Sicilia foglio di lavoro'!E112</f>
        <v>3070</v>
      </c>
      <c r="E113">
        <f>'Sicilia foglio di lavoro'!G112</f>
        <v>150</v>
      </c>
      <c r="F113">
        <f>'Sicilia foglio di lavoro'!H112</f>
        <v>26</v>
      </c>
      <c r="G113">
        <f>'Sicilia foglio di lavoro'!I112</f>
        <v>21</v>
      </c>
      <c r="H113">
        <f>'Sicilia foglio di lavoro'!J112</f>
        <v>5</v>
      </c>
      <c r="J113">
        <f>'Sicilia foglio di lavoro'!M112</f>
        <v>124</v>
      </c>
      <c r="K113">
        <f>'Sicilia foglio di lavoro'!N112</f>
        <v>2640</v>
      </c>
      <c r="L113">
        <f>'Sicilia foglio di lavoro'!O112</f>
        <v>280</v>
      </c>
      <c r="M113" s="2">
        <f>G113/E113</f>
        <v>0.14000000000000001</v>
      </c>
      <c r="N113" s="2">
        <f>H113/E113</f>
        <v>3.3333333333333333E-2</v>
      </c>
      <c r="O113" s="2">
        <f>J113/E113</f>
        <v>0.82666666666666666</v>
      </c>
    </row>
    <row r="114" spans="1:15" hidden="1" outlineLevel="1">
      <c r="A114" s="4">
        <v>44002</v>
      </c>
      <c r="B114">
        <f>'Sicilia foglio di lavoro'!B113</f>
        <v>189938</v>
      </c>
      <c r="D114">
        <f>'Sicilia foglio di lavoro'!E113</f>
        <v>3070</v>
      </c>
      <c r="E114">
        <f>'Sicilia foglio di lavoro'!G113</f>
        <v>140</v>
      </c>
      <c r="F114">
        <f>'Sicilia foglio di lavoro'!H113</f>
        <v>26</v>
      </c>
      <c r="G114">
        <f>'Sicilia foglio di lavoro'!I113</f>
        <v>21</v>
      </c>
      <c r="H114">
        <f>'Sicilia foglio di lavoro'!J113</f>
        <v>5</v>
      </c>
      <c r="J114">
        <f>'Sicilia foglio di lavoro'!M113</f>
        <v>114</v>
      </c>
      <c r="K114">
        <f>'Sicilia foglio di lavoro'!N113</f>
        <v>2650</v>
      </c>
      <c r="L114">
        <f>'Sicilia foglio di lavoro'!O113</f>
        <v>280</v>
      </c>
      <c r="M114" s="2">
        <f t="shared" ref="M114:M174" si="1">G114/E114</f>
        <v>0.15</v>
      </c>
      <c r="N114" s="2">
        <f t="shared" ref="N114:N174" si="2">H114/E114</f>
        <v>3.5714285714285712E-2</v>
      </c>
      <c r="O114" s="2">
        <f t="shared" ref="O114:O174" si="3">J114/E114</f>
        <v>0.81428571428571428</v>
      </c>
    </row>
    <row r="115" spans="1:15" hidden="1" outlineLevel="1">
      <c r="A115" s="4">
        <v>44003</v>
      </c>
      <c r="B115">
        <f>'Sicilia foglio di lavoro'!B114</f>
        <v>191042</v>
      </c>
      <c r="D115">
        <f>'Sicilia foglio di lavoro'!E114</f>
        <v>3072</v>
      </c>
      <c r="E115">
        <f>'Sicilia foglio di lavoro'!G114</f>
        <v>141</v>
      </c>
      <c r="F115">
        <f>'Sicilia foglio di lavoro'!H114</f>
        <v>26</v>
      </c>
      <c r="G115">
        <f>'Sicilia foglio di lavoro'!I114</f>
        <v>20</v>
      </c>
      <c r="H115">
        <f>'Sicilia foglio di lavoro'!J114</f>
        <v>6</v>
      </c>
      <c r="J115">
        <f>'Sicilia foglio di lavoro'!M114</f>
        <v>115</v>
      </c>
      <c r="K115">
        <f>'Sicilia foglio di lavoro'!N114</f>
        <v>2651</v>
      </c>
      <c r="L115">
        <f>'Sicilia foglio di lavoro'!O114</f>
        <v>280</v>
      </c>
      <c r="M115" s="2">
        <f t="shared" si="1"/>
        <v>0.14184397163120568</v>
      </c>
      <c r="N115" s="2">
        <f t="shared" si="2"/>
        <v>4.2553191489361701E-2</v>
      </c>
      <c r="O115" s="2">
        <f t="shared" si="3"/>
        <v>0.81560283687943258</v>
      </c>
    </row>
    <row r="116" spans="1:15" hidden="1" outlineLevel="1">
      <c r="A116" s="4">
        <v>44004</v>
      </c>
      <c r="B116">
        <f>'Sicilia foglio di lavoro'!B115</f>
        <v>192138</v>
      </c>
      <c r="D116">
        <f>'Sicilia foglio di lavoro'!E115</f>
        <v>3072</v>
      </c>
      <c r="E116">
        <f>'Sicilia foglio di lavoro'!G115</f>
        <v>141</v>
      </c>
      <c r="F116">
        <f>'Sicilia foglio di lavoro'!H115</f>
        <v>26</v>
      </c>
      <c r="G116">
        <f>'Sicilia foglio di lavoro'!I115</f>
        <v>20</v>
      </c>
      <c r="H116">
        <f>'Sicilia foglio di lavoro'!J115</f>
        <v>6</v>
      </c>
      <c r="J116">
        <f>'Sicilia foglio di lavoro'!M115</f>
        <v>115</v>
      </c>
      <c r="K116">
        <f>'Sicilia foglio di lavoro'!N115</f>
        <v>2651</v>
      </c>
      <c r="L116">
        <f>'Sicilia foglio di lavoro'!O115</f>
        <v>280</v>
      </c>
      <c r="M116" s="2">
        <f t="shared" si="1"/>
        <v>0.14184397163120568</v>
      </c>
      <c r="N116" s="2">
        <f t="shared" si="2"/>
        <v>4.2553191489361701E-2</v>
      </c>
      <c r="O116" s="2">
        <f t="shared" si="3"/>
        <v>0.81560283687943258</v>
      </c>
    </row>
    <row r="117" spans="1:15" hidden="1" outlineLevel="1">
      <c r="A117" s="4">
        <v>44005</v>
      </c>
      <c r="B117">
        <f>'Sicilia foglio di lavoro'!B116</f>
        <v>194935</v>
      </c>
      <c r="D117">
        <f>'Sicilia foglio di lavoro'!E116</f>
        <v>3073</v>
      </c>
      <c r="E117">
        <f>'Sicilia foglio di lavoro'!G116</f>
        <v>132</v>
      </c>
      <c r="F117">
        <f>'Sicilia foglio di lavoro'!H116</f>
        <v>22</v>
      </c>
      <c r="G117">
        <f>'Sicilia foglio di lavoro'!I116</f>
        <v>17</v>
      </c>
      <c r="H117">
        <f>'Sicilia foglio di lavoro'!J116</f>
        <v>5</v>
      </c>
      <c r="J117">
        <f>'Sicilia foglio di lavoro'!M116</f>
        <v>110</v>
      </c>
      <c r="K117">
        <f>'Sicilia foglio di lavoro'!N116</f>
        <v>2661</v>
      </c>
      <c r="L117">
        <f>'Sicilia foglio di lavoro'!O116</f>
        <v>280</v>
      </c>
      <c r="M117" s="2">
        <f t="shared" si="1"/>
        <v>0.12878787878787878</v>
      </c>
      <c r="N117" s="2">
        <f t="shared" si="2"/>
        <v>3.787878787878788E-2</v>
      </c>
      <c r="O117" s="2">
        <f t="shared" si="3"/>
        <v>0.83333333333333337</v>
      </c>
    </row>
    <row r="118" spans="1:15" hidden="1" outlineLevel="1">
      <c r="A118" s="4">
        <v>44006</v>
      </c>
      <c r="B118">
        <f>'Sicilia foglio di lavoro'!B117</f>
        <v>197279</v>
      </c>
      <c r="D118">
        <f>'Sicilia foglio di lavoro'!E117</f>
        <v>3074</v>
      </c>
      <c r="E118">
        <f>'Sicilia foglio di lavoro'!G117</f>
        <v>132</v>
      </c>
      <c r="F118">
        <f>'Sicilia foglio di lavoro'!H117</f>
        <v>22</v>
      </c>
      <c r="G118">
        <f>'Sicilia foglio di lavoro'!I117</f>
        <v>17</v>
      </c>
      <c r="H118">
        <f>'Sicilia foglio di lavoro'!J117</f>
        <v>5</v>
      </c>
      <c r="J118">
        <f>'Sicilia foglio di lavoro'!M117</f>
        <v>110</v>
      </c>
      <c r="K118">
        <f>'Sicilia foglio di lavoro'!N117</f>
        <v>2662</v>
      </c>
      <c r="L118">
        <f>'Sicilia foglio di lavoro'!O117</f>
        <v>280</v>
      </c>
      <c r="M118" s="2">
        <f t="shared" si="1"/>
        <v>0.12878787878787878</v>
      </c>
      <c r="N118" s="2">
        <f t="shared" si="2"/>
        <v>3.787878787878788E-2</v>
      </c>
      <c r="O118" s="2">
        <f t="shared" si="3"/>
        <v>0.83333333333333337</v>
      </c>
    </row>
    <row r="119" spans="1:15" hidden="1" outlineLevel="1">
      <c r="A119" s="4">
        <v>44007</v>
      </c>
      <c r="B119">
        <f>'Sicilia foglio di lavoro'!B118</f>
        <v>199545</v>
      </c>
      <c r="D119">
        <f>'Sicilia foglio di lavoro'!E118</f>
        <v>3076</v>
      </c>
      <c r="E119">
        <f>'Sicilia foglio di lavoro'!G118</f>
        <v>130</v>
      </c>
      <c r="F119">
        <f>'Sicilia foglio di lavoro'!H118</f>
        <v>22</v>
      </c>
      <c r="G119">
        <f>'Sicilia foglio di lavoro'!I118</f>
        <v>17</v>
      </c>
      <c r="H119">
        <f>'Sicilia foglio di lavoro'!J118</f>
        <v>5</v>
      </c>
      <c r="J119">
        <f>'Sicilia foglio di lavoro'!M118</f>
        <v>108</v>
      </c>
      <c r="K119">
        <f>'Sicilia foglio di lavoro'!N118</f>
        <v>2666</v>
      </c>
      <c r="L119">
        <f>'Sicilia foglio di lavoro'!O118</f>
        <v>280</v>
      </c>
      <c r="M119" s="2">
        <f t="shared" si="1"/>
        <v>0.13076923076923078</v>
      </c>
      <c r="N119" s="2">
        <f t="shared" si="2"/>
        <v>3.8461538461538464E-2</v>
      </c>
      <c r="O119" s="2">
        <f t="shared" si="3"/>
        <v>0.83076923076923082</v>
      </c>
    </row>
    <row r="120" spans="1:15" hidden="1" outlineLevel="1">
      <c r="A120" s="4">
        <v>44008</v>
      </c>
      <c r="B120">
        <f>'Sicilia foglio di lavoro'!B119</f>
        <v>201836</v>
      </c>
      <c r="D120">
        <f>'Sicilia foglio di lavoro'!E119</f>
        <v>3076</v>
      </c>
      <c r="E120">
        <f>'Sicilia foglio di lavoro'!G119</f>
        <v>129</v>
      </c>
      <c r="F120">
        <f>'Sicilia foglio di lavoro'!H119</f>
        <v>22</v>
      </c>
      <c r="G120">
        <f>'Sicilia foglio di lavoro'!I119</f>
        <v>18</v>
      </c>
      <c r="H120">
        <f>'Sicilia foglio di lavoro'!J119</f>
        <v>4</v>
      </c>
      <c r="J120">
        <f>'Sicilia foglio di lavoro'!M119</f>
        <v>107</v>
      </c>
      <c r="K120">
        <f>'Sicilia foglio di lavoro'!N119</f>
        <v>2666</v>
      </c>
      <c r="L120">
        <f>'Sicilia foglio di lavoro'!O119</f>
        <v>281</v>
      </c>
      <c r="M120" s="2">
        <f t="shared" si="1"/>
        <v>0.13953488372093023</v>
      </c>
      <c r="N120" s="2">
        <f t="shared" si="2"/>
        <v>3.1007751937984496E-2</v>
      </c>
      <c r="O120" s="2">
        <f t="shared" si="3"/>
        <v>0.8294573643410853</v>
      </c>
    </row>
    <row r="121" spans="1:15" hidden="1" outlineLevel="1">
      <c r="A121" s="4">
        <v>44009</v>
      </c>
      <c r="B121">
        <f>'Sicilia foglio di lavoro'!B120</f>
        <v>204184</v>
      </c>
      <c r="D121">
        <f>'Sicilia foglio di lavoro'!E120</f>
        <v>3077</v>
      </c>
      <c r="E121">
        <f>'Sicilia foglio di lavoro'!G120</f>
        <v>130</v>
      </c>
      <c r="F121">
        <f>'Sicilia foglio di lavoro'!H120</f>
        <v>24</v>
      </c>
      <c r="G121">
        <f>'Sicilia foglio di lavoro'!I120</f>
        <v>20</v>
      </c>
      <c r="H121">
        <f>'Sicilia foglio di lavoro'!J120</f>
        <v>4</v>
      </c>
      <c r="J121">
        <f>'Sicilia foglio di lavoro'!M120</f>
        <v>106</v>
      </c>
      <c r="K121">
        <f>'Sicilia foglio di lavoro'!N120</f>
        <v>2666</v>
      </c>
      <c r="L121">
        <f>'Sicilia foglio di lavoro'!O120</f>
        <v>281</v>
      </c>
      <c r="M121" s="2">
        <f t="shared" si="1"/>
        <v>0.15384615384615385</v>
      </c>
      <c r="N121" s="2">
        <f t="shared" si="2"/>
        <v>3.0769230769230771E-2</v>
      </c>
      <c r="O121" s="2">
        <f t="shared" si="3"/>
        <v>0.81538461538461537</v>
      </c>
    </row>
    <row r="122" spans="1:15" hidden="1" outlineLevel="1">
      <c r="A122" s="4">
        <v>44010</v>
      </c>
      <c r="B122">
        <f>'Sicilia foglio di lavoro'!B121</f>
        <v>205492</v>
      </c>
      <c r="D122">
        <f>'Sicilia foglio di lavoro'!E121</f>
        <v>3077</v>
      </c>
      <c r="E122">
        <f>'Sicilia foglio di lavoro'!G121</f>
        <v>130</v>
      </c>
      <c r="F122">
        <f>'Sicilia foglio di lavoro'!H121</f>
        <v>25</v>
      </c>
      <c r="G122">
        <f>'Sicilia foglio di lavoro'!I121</f>
        <v>21</v>
      </c>
      <c r="H122">
        <f>'Sicilia foglio di lavoro'!J121</f>
        <v>4</v>
      </c>
      <c r="J122">
        <f>'Sicilia foglio di lavoro'!M121</f>
        <v>105</v>
      </c>
      <c r="K122">
        <f>'Sicilia foglio di lavoro'!N121</f>
        <v>2666</v>
      </c>
      <c r="L122">
        <f>'Sicilia foglio di lavoro'!O121</f>
        <v>281</v>
      </c>
      <c r="M122" s="2">
        <f t="shared" si="1"/>
        <v>0.16153846153846155</v>
      </c>
      <c r="N122" s="2">
        <f t="shared" si="2"/>
        <v>3.0769230769230771E-2</v>
      </c>
      <c r="O122" s="2">
        <f t="shared" si="3"/>
        <v>0.80769230769230771</v>
      </c>
    </row>
    <row r="123" spans="1:15" hidden="1" outlineLevel="1">
      <c r="A123" s="4">
        <v>44011</v>
      </c>
      <c r="B123">
        <f>'Sicilia foglio di lavoro'!B122</f>
        <v>206550</v>
      </c>
      <c r="D123">
        <f>'Sicilia foglio di lavoro'!E122</f>
        <v>3078</v>
      </c>
      <c r="E123">
        <f>'Sicilia foglio di lavoro'!G122</f>
        <v>127</v>
      </c>
      <c r="F123">
        <f>'Sicilia foglio di lavoro'!H122</f>
        <v>24</v>
      </c>
      <c r="G123">
        <f>'Sicilia foglio di lavoro'!I122</f>
        <v>21</v>
      </c>
      <c r="H123">
        <f>'Sicilia foglio di lavoro'!J122</f>
        <v>3</v>
      </c>
      <c r="J123">
        <f>'Sicilia foglio di lavoro'!M122</f>
        <v>103</v>
      </c>
      <c r="K123">
        <f>'Sicilia foglio di lavoro'!N122</f>
        <v>2670</v>
      </c>
      <c r="L123">
        <f>'Sicilia foglio di lavoro'!O122</f>
        <v>281</v>
      </c>
      <c r="M123" s="2">
        <f t="shared" si="1"/>
        <v>0.16535433070866143</v>
      </c>
      <c r="N123" s="2">
        <f t="shared" si="2"/>
        <v>2.3622047244094488E-2</v>
      </c>
      <c r="O123" s="2">
        <f t="shared" si="3"/>
        <v>0.8110236220472441</v>
      </c>
    </row>
    <row r="124" spans="1:15" hidden="1" outlineLevel="1">
      <c r="A124" s="4">
        <v>44012</v>
      </c>
      <c r="B124">
        <f>'Sicilia foglio di lavoro'!B123</f>
        <v>209071</v>
      </c>
      <c r="D124">
        <f>'Sicilia foglio di lavoro'!E123</f>
        <v>3080</v>
      </c>
      <c r="E124">
        <f>'Sicilia foglio di lavoro'!G123</f>
        <v>128</v>
      </c>
      <c r="F124">
        <f>'Sicilia foglio di lavoro'!H123</f>
        <v>22</v>
      </c>
      <c r="G124">
        <f>'Sicilia foglio di lavoro'!I123</f>
        <v>19</v>
      </c>
      <c r="H124">
        <f>'Sicilia foglio di lavoro'!J123</f>
        <v>3</v>
      </c>
      <c r="J124">
        <f>'Sicilia foglio di lavoro'!M123</f>
        <v>106</v>
      </c>
      <c r="K124">
        <f>'Sicilia foglio di lavoro'!N123</f>
        <v>2670</v>
      </c>
      <c r="L124">
        <f>'Sicilia foglio di lavoro'!O123</f>
        <v>282</v>
      </c>
      <c r="M124" s="2">
        <f t="shared" si="1"/>
        <v>0.1484375</v>
      </c>
      <c r="N124" s="2">
        <f t="shared" si="2"/>
        <v>2.34375E-2</v>
      </c>
      <c r="O124" s="2">
        <f t="shared" si="3"/>
        <v>0.828125</v>
      </c>
    </row>
    <row r="125" spans="1:15" hidden="1" outlineLevel="1" collapsed="1">
      <c r="A125" s="4">
        <v>44013</v>
      </c>
      <c r="B125">
        <f>'Sicilia foglio di lavoro'!B124</f>
        <v>211496</v>
      </c>
      <c r="D125">
        <f>'Sicilia foglio di lavoro'!E124</f>
        <v>3081</v>
      </c>
      <c r="E125">
        <f>'Sicilia foglio di lavoro'!G124</f>
        <v>126</v>
      </c>
      <c r="F125">
        <f>'Sicilia foglio di lavoro'!H124</f>
        <v>21</v>
      </c>
      <c r="G125">
        <f>'Sicilia foglio di lavoro'!I124</f>
        <v>18</v>
      </c>
      <c r="H125">
        <f>'Sicilia foglio di lavoro'!J124</f>
        <v>3</v>
      </c>
      <c r="J125">
        <f>'Sicilia foglio di lavoro'!M124</f>
        <v>105</v>
      </c>
      <c r="K125">
        <f>'Sicilia foglio di lavoro'!N124</f>
        <v>2673</v>
      </c>
      <c r="L125">
        <f>'Sicilia foglio di lavoro'!O124</f>
        <v>282</v>
      </c>
      <c r="M125" s="2">
        <f t="shared" si="1"/>
        <v>0.14285714285714285</v>
      </c>
      <c r="N125" s="2">
        <f t="shared" si="2"/>
        <v>2.3809523809523808E-2</v>
      </c>
      <c r="O125" s="2">
        <f t="shared" si="3"/>
        <v>0.83333333333333337</v>
      </c>
    </row>
    <row r="126" spans="1:15" hidden="1" outlineLevel="1">
      <c r="A126" s="4">
        <v>44014</v>
      </c>
      <c r="B126">
        <f>'Sicilia foglio di lavoro'!B125</f>
        <v>214317</v>
      </c>
      <c r="D126">
        <f>'Sicilia foglio di lavoro'!E125</f>
        <v>3090</v>
      </c>
      <c r="E126">
        <f>'Sicilia foglio di lavoro'!G125</f>
        <v>134</v>
      </c>
      <c r="F126">
        <f>'Sicilia foglio di lavoro'!H125</f>
        <v>20</v>
      </c>
      <c r="G126">
        <f>'Sicilia foglio di lavoro'!I125</f>
        <v>17</v>
      </c>
      <c r="H126">
        <f>'Sicilia foglio di lavoro'!J125</f>
        <v>3</v>
      </c>
      <c r="J126">
        <f>'Sicilia foglio di lavoro'!M125</f>
        <v>114</v>
      </c>
      <c r="K126">
        <f>'Sicilia foglio di lavoro'!N125</f>
        <v>2674</v>
      </c>
      <c r="L126">
        <f>'Sicilia foglio di lavoro'!O125</f>
        <v>282</v>
      </c>
      <c r="M126" s="2">
        <f t="shared" si="1"/>
        <v>0.12686567164179105</v>
      </c>
      <c r="N126" s="2">
        <f t="shared" si="2"/>
        <v>2.2388059701492536E-2</v>
      </c>
      <c r="O126" s="2">
        <f t="shared" si="3"/>
        <v>0.85074626865671643</v>
      </c>
    </row>
    <row r="127" spans="1:15" hidden="1" outlineLevel="1">
      <c r="A127" s="4">
        <v>44015</v>
      </c>
      <c r="B127">
        <f>'Sicilia foglio di lavoro'!B126</f>
        <v>217147</v>
      </c>
      <c r="D127">
        <f>'Sicilia foglio di lavoro'!E126</f>
        <v>3091</v>
      </c>
      <c r="E127">
        <f>'Sicilia foglio di lavoro'!G126</f>
        <v>135</v>
      </c>
      <c r="F127">
        <f>'Sicilia foglio di lavoro'!H126</f>
        <v>18</v>
      </c>
      <c r="G127">
        <f>'Sicilia foglio di lavoro'!I126</f>
        <v>16</v>
      </c>
      <c r="H127">
        <f>'Sicilia foglio di lavoro'!J126</f>
        <v>2</v>
      </c>
      <c r="J127">
        <f>'Sicilia foglio di lavoro'!M126</f>
        <v>117</v>
      </c>
      <c r="K127">
        <f>'Sicilia foglio di lavoro'!N126</f>
        <v>2674</v>
      </c>
      <c r="L127">
        <f>'Sicilia foglio di lavoro'!O126</f>
        <v>282</v>
      </c>
      <c r="M127" s="2">
        <f t="shared" si="1"/>
        <v>0.11851851851851852</v>
      </c>
      <c r="N127" s="2">
        <f t="shared" si="2"/>
        <v>1.4814814814814815E-2</v>
      </c>
      <c r="O127" s="2">
        <f t="shared" si="3"/>
        <v>0.8666666666666667</v>
      </c>
    </row>
    <row r="128" spans="1:15" hidden="1" outlineLevel="1">
      <c r="A128" s="4">
        <v>44016</v>
      </c>
      <c r="B128">
        <f>'Sicilia foglio di lavoro'!B127</f>
        <v>219841</v>
      </c>
      <c r="D128">
        <f>'Sicilia foglio di lavoro'!E127</f>
        <v>3094</v>
      </c>
      <c r="E128">
        <f>'Sicilia foglio di lavoro'!G127</f>
        <v>138</v>
      </c>
      <c r="F128">
        <f>'Sicilia foglio di lavoro'!H127</f>
        <v>17</v>
      </c>
      <c r="G128">
        <f>'Sicilia foglio di lavoro'!I127</f>
        <v>15</v>
      </c>
      <c r="H128">
        <f>'Sicilia foglio di lavoro'!J127</f>
        <v>2</v>
      </c>
      <c r="J128">
        <f>'Sicilia foglio di lavoro'!M127</f>
        <v>121</v>
      </c>
      <c r="K128">
        <f>'Sicilia foglio di lavoro'!N127</f>
        <v>2674</v>
      </c>
      <c r="L128">
        <f>'Sicilia foglio di lavoro'!O127</f>
        <v>282</v>
      </c>
      <c r="M128" s="2">
        <f t="shared" si="1"/>
        <v>0.10869565217391304</v>
      </c>
      <c r="N128" s="2">
        <f t="shared" si="2"/>
        <v>1.4492753623188406E-2</v>
      </c>
      <c r="O128" s="2">
        <f t="shared" si="3"/>
        <v>0.87681159420289856</v>
      </c>
    </row>
    <row r="129" spans="1:15" hidden="1" outlineLevel="1">
      <c r="A129" s="4">
        <v>44017</v>
      </c>
      <c r="B129">
        <f>'Sicilia foglio di lavoro'!B128</f>
        <v>221210</v>
      </c>
      <c r="D129">
        <f>'Sicilia foglio di lavoro'!E128</f>
        <v>3094</v>
      </c>
      <c r="E129">
        <f>'Sicilia foglio di lavoro'!G128</f>
        <v>138</v>
      </c>
      <c r="F129">
        <f>'Sicilia foglio di lavoro'!H128</f>
        <v>15</v>
      </c>
      <c r="G129">
        <f>'Sicilia foglio di lavoro'!I128</f>
        <v>13</v>
      </c>
      <c r="H129">
        <f>'Sicilia foglio di lavoro'!J128</f>
        <v>2</v>
      </c>
      <c r="J129">
        <f>'Sicilia foglio di lavoro'!M128</f>
        <v>123</v>
      </c>
      <c r="K129">
        <f>'Sicilia foglio di lavoro'!N128</f>
        <v>2674</v>
      </c>
      <c r="L129">
        <f>'Sicilia foglio di lavoro'!O128</f>
        <v>282</v>
      </c>
      <c r="M129" s="2">
        <f t="shared" si="1"/>
        <v>9.420289855072464E-2</v>
      </c>
      <c r="N129" s="2">
        <f t="shared" si="2"/>
        <v>1.4492753623188406E-2</v>
      </c>
      <c r="O129" s="2">
        <f t="shared" si="3"/>
        <v>0.89130434782608692</v>
      </c>
    </row>
    <row r="130" spans="1:15" hidden="1" outlineLevel="1">
      <c r="A130" s="4">
        <v>44018</v>
      </c>
      <c r="B130">
        <f>'Sicilia foglio di lavoro'!B129</f>
        <v>222176</v>
      </c>
      <c r="D130">
        <f>'Sicilia foglio di lavoro'!E129</f>
        <v>3095</v>
      </c>
      <c r="E130">
        <f>'Sicilia foglio di lavoro'!G129</f>
        <v>139</v>
      </c>
      <c r="F130">
        <f>'Sicilia foglio di lavoro'!H129</f>
        <v>16</v>
      </c>
      <c r="G130">
        <f>'Sicilia foglio di lavoro'!I129</f>
        <v>14</v>
      </c>
      <c r="H130">
        <f>'Sicilia foglio di lavoro'!J129</f>
        <v>2</v>
      </c>
      <c r="J130">
        <f>'Sicilia foglio di lavoro'!M129</f>
        <v>123</v>
      </c>
      <c r="K130">
        <f>'Sicilia foglio di lavoro'!N129</f>
        <v>2674</v>
      </c>
      <c r="L130">
        <f>'Sicilia foglio di lavoro'!O129</f>
        <v>282</v>
      </c>
      <c r="M130" s="2">
        <f t="shared" si="1"/>
        <v>0.10071942446043165</v>
      </c>
      <c r="N130" s="2">
        <f t="shared" si="2"/>
        <v>1.4388489208633094E-2</v>
      </c>
      <c r="O130" s="2">
        <f t="shared" si="3"/>
        <v>0.8848920863309353</v>
      </c>
    </row>
    <row r="131" spans="1:15" hidden="1" outlineLevel="1">
      <c r="A131" s="4">
        <v>44019</v>
      </c>
      <c r="B131">
        <f>'Sicilia foglio di lavoro'!B130</f>
        <v>224783</v>
      </c>
      <c r="D131">
        <f>'Sicilia foglio di lavoro'!E130</f>
        <v>3096</v>
      </c>
      <c r="E131">
        <f>'Sicilia foglio di lavoro'!G130</f>
        <v>140</v>
      </c>
      <c r="F131">
        <f>'Sicilia foglio di lavoro'!H130</f>
        <v>12</v>
      </c>
      <c r="G131">
        <f>'Sicilia foglio di lavoro'!I130</f>
        <v>12</v>
      </c>
      <c r="H131">
        <f>'Sicilia foglio di lavoro'!J130</f>
        <v>0</v>
      </c>
      <c r="J131">
        <f>'Sicilia foglio di lavoro'!M130</f>
        <v>128</v>
      </c>
      <c r="K131">
        <f>'Sicilia foglio di lavoro'!N130</f>
        <v>2674</v>
      </c>
      <c r="L131">
        <f>'Sicilia foglio di lavoro'!O130</f>
        <v>282</v>
      </c>
      <c r="M131" s="2">
        <f t="shared" si="1"/>
        <v>8.5714285714285715E-2</v>
      </c>
      <c r="N131" s="2">
        <f t="shared" si="2"/>
        <v>0</v>
      </c>
      <c r="O131" s="2">
        <f t="shared" si="3"/>
        <v>0.91428571428571426</v>
      </c>
    </row>
    <row r="132" spans="1:15" hidden="1" outlineLevel="1">
      <c r="A132" s="4">
        <v>44020</v>
      </c>
      <c r="B132">
        <f>'Sicilia foglio di lavoro'!B131</f>
        <v>227239</v>
      </c>
      <c r="D132">
        <f>'Sicilia foglio di lavoro'!E131</f>
        <v>3097</v>
      </c>
      <c r="E132">
        <f>'Sicilia foglio di lavoro'!G131</f>
        <v>127</v>
      </c>
      <c r="F132">
        <f>'Sicilia foglio di lavoro'!H131</f>
        <v>7</v>
      </c>
      <c r="G132">
        <f>'Sicilia foglio di lavoro'!I131</f>
        <v>7</v>
      </c>
      <c r="H132">
        <f>'Sicilia foglio di lavoro'!J131</f>
        <v>0</v>
      </c>
      <c r="J132">
        <f>'Sicilia foglio di lavoro'!M131</f>
        <v>120</v>
      </c>
      <c r="K132">
        <f>'Sicilia foglio di lavoro'!N131</f>
        <v>2687</v>
      </c>
      <c r="L132">
        <f>'Sicilia foglio di lavoro'!O131</f>
        <v>283</v>
      </c>
      <c r="M132" s="2">
        <f t="shared" si="1"/>
        <v>5.5118110236220472E-2</v>
      </c>
      <c r="N132" s="2">
        <f t="shared" si="2"/>
        <v>0</v>
      </c>
      <c r="O132" s="2">
        <f t="shared" si="3"/>
        <v>0.94488188976377951</v>
      </c>
    </row>
    <row r="133" spans="1:15" hidden="1" outlineLevel="1">
      <c r="A133" s="4">
        <v>44021</v>
      </c>
      <c r="B133">
        <f>'Sicilia foglio di lavoro'!B132</f>
        <v>229851</v>
      </c>
      <c r="D133">
        <f>'Sicilia foglio di lavoro'!E132</f>
        <v>3098</v>
      </c>
      <c r="E133">
        <f>'Sicilia foglio di lavoro'!G132</f>
        <v>128</v>
      </c>
      <c r="F133">
        <f>'Sicilia foglio di lavoro'!H132</f>
        <v>6</v>
      </c>
      <c r="G133">
        <f>'Sicilia foglio di lavoro'!I132</f>
        <v>6</v>
      </c>
      <c r="H133">
        <f>'Sicilia foglio di lavoro'!J132</f>
        <v>0</v>
      </c>
      <c r="J133">
        <f>'Sicilia foglio di lavoro'!M132</f>
        <v>122</v>
      </c>
      <c r="K133">
        <f>'Sicilia foglio di lavoro'!N132</f>
        <v>2687</v>
      </c>
      <c r="L133">
        <f>'Sicilia foglio di lavoro'!O132</f>
        <v>283</v>
      </c>
      <c r="M133" s="2">
        <f t="shared" si="1"/>
        <v>4.6875E-2</v>
      </c>
      <c r="N133" s="2">
        <f t="shared" si="2"/>
        <v>0</v>
      </c>
      <c r="O133" s="2">
        <f t="shared" si="3"/>
        <v>0.953125</v>
      </c>
    </row>
    <row r="134" spans="1:15" hidden="1" outlineLevel="1">
      <c r="A134" s="4">
        <v>44022</v>
      </c>
      <c r="B134">
        <f>'Sicilia foglio di lavoro'!B133</f>
        <v>231767</v>
      </c>
      <c r="D134">
        <f>'Sicilia foglio di lavoro'!E133</f>
        <v>3098</v>
      </c>
      <c r="E134">
        <f>'Sicilia foglio di lavoro'!G133</f>
        <v>124</v>
      </c>
      <c r="F134">
        <f>'Sicilia foglio di lavoro'!H133</f>
        <v>6</v>
      </c>
      <c r="G134">
        <f>'Sicilia foglio di lavoro'!I133</f>
        <v>6</v>
      </c>
      <c r="H134">
        <f>'Sicilia foglio di lavoro'!J133</f>
        <v>0</v>
      </c>
      <c r="J134">
        <f>'Sicilia foglio di lavoro'!M133</f>
        <v>118</v>
      </c>
      <c r="K134">
        <f>'Sicilia foglio di lavoro'!N133</f>
        <v>2691</v>
      </c>
      <c r="L134">
        <f>'Sicilia foglio di lavoro'!O133</f>
        <v>283</v>
      </c>
      <c r="M134" s="2">
        <f t="shared" si="1"/>
        <v>4.8387096774193547E-2</v>
      </c>
      <c r="N134" s="2">
        <f t="shared" si="2"/>
        <v>0</v>
      </c>
      <c r="O134" s="2">
        <f t="shared" si="3"/>
        <v>0.95161290322580649</v>
      </c>
    </row>
    <row r="135" spans="1:15" hidden="1" outlineLevel="1">
      <c r="A135" s="4">
        <v>44023</v>
      </c>
      <c r="B135">
        <f>'Sicilia foglio di lavoro'!B134</f>
        <v>233658</v>
      </c>
      <c r="D135">
        <f>'Sicilia foglio di lavoro'!E134</f>
        <v>3099</v>
      </c>
      <c r="E135">
        <f>'Sicilia foglio di lavoro'!G134</f>
        <v>123</v>
      </c>
      <c r="F135">
        <f>'Sicilia foglio di lavoro'!H134</f>
        <v>6</v>
      </c>
      <c r="G135">
        <f>'Sicilia foglio di lavoro'!I134</f>
        <v>6</v>
      </c>
      <c r="H135">
        <f>'Sicilia foglio di lavoro'!J134</f>
        <v>0</v>
      </c>
      <c r="J135">
        <f>'Sicilia foglio di lavoro'!M134</f>
        <v>117</v>
      </c>
      <c r="K135">
        <f>'Sicilia foglio di lavoro'!N134</f>
        <v>2693</v>
      </c>
      <c r="L135">
        <f>'Sicilia foglio di lavoro'!O134</f>
        <v>283</v>
      </c>
      <c r="M135" s="2">
        <f t="shared" si="1"/>
        <v>4.878048780487805E-2</v>
      </c>
      <c r="N135" s="2">
        <f t="shared" si="2"/>
        <v>0</v>
      </c>
      <c r="O135" s="2">
        <f t="shared" si="3"/>
        <v>0.95121951219512191</v>
      </c>
    </row>
    <row r="136" spans="1:15" hidden="1" outlineLevel="1">
      <c r="A136" s="4">
        <v>44024</v>
      </c>
      <c r="B136">
        <f>'Sicilia foglio di lavoro'!B135</f>
        <v>235174</v>
      </c>
      <c r="D136">
        <f>'Sicilia foglio di lavoro'!E135</f>
        <v>3099</v>
      </c>
      <c r="E136">
        <f>'Sicilia foglio di lavoro'!G135</f>
        <v>123</v>
      </c>
      <c r="F136">
        <f>'Sicilia foglio di lavoro'!H135</f>
        <v>5</v>
      </c>
      <c r="G136">
        <f>'Sicilia foglio di lavoro'!I135</f>
        <v>5</v>
      </c>
      <c r="H136">
        <f>'Sicilia foglio di lavoro'!J135</f>
        <v>0</v>
      </c>
      <c r="J136">
        <f>'Sicilia foglio di lavoro'!M135</f>
        <v>118</v>
      </c>
      <c r="K136">
        <f>'Sicilia foglio di lavoro'!N135</f>
        <v>2693</v>
      </c>
      <c r="L136">
        <f>'Sicilia foglio di lavoro'!O135</f>
        <v>283</v>
      </c>
      <c r="M136" s="2">
        <f t="shared" si="1"/>
        <v>4.065040650406504E-2</v>
      </c>
      <c r="N136" s="2">
        <f t="shared" si="2"/>
        <v>0</v>
      </c>
      <c r="O136" s="2">
        <f t="shared" si="3"/>
        <v>0.95934959349593496</v>
      </c>
    </row>
    <row r="137" spans="1:15" hidden="1" outlineLevel="1">
      <c r="A137" s="4">
        <v>44025</v>
      </c>
      <c r="B137">
        <f>'Sicilia foglio di lavoro'!B136</f>
        <v>235954</v>
      </c>
      <c r="D137">
        <f>'Sicilia foglio di lavoro'!E136</f>
        <v>3100</v>
      </c>
      <c r="E137">
        <f>'Sicilia foglio di lavoro'!G136</f>
        <v>123</v>
      </c>
      <c r="F137">
        <f>'Sicilia foglio di lavoro'!H136</f>
        <v>6</v>
      </c>
      <c r="G137">
        <f>'Sicilia foglio di lavoro'!I136</f>
        <v>6</v>
      </c>
      <c r="H137">
        <f>'Sicilia foglio di lavoro'!J136</f>
        <v>0</v>
      </c>
      <c r="J137">
        <f>'Sicilia foglio di lavoro'!M136</f>
        <v>117</v>
      </c>
      <c r="K137">
        <f>'Sicilia foglio di lavoro'!N136</f>
        <v>2694</v>
      </c>
      <c r="L137">
        <f>'Sicilia foglio di lavoro'!O136</f>
        <v>283</v>
      </c>
      <c r="M137" s="2">
        <f t="shared" si="1"/>
        <v>4.878048780487805E-2</v>
      </c>
      <c r="N137" s="2">
        <f t="shared" si="2"/>
        <v>0</v>
      </c>
      <c r="O137" s="2">
        <f t="shared" si="3"/>
        <v>0.95121951219512191</v>
      </c>
    </row>
    <row r="138" spans="1:15" hidden="1" outlineLevel="1">
      <c r="A138" s="4">
        <v>44026</v>
      </c>
      <c r="B138">
        <f>'Sicilia foglio di lavoro'!B137</f>
        <v>238702</v>
      </c>
      <c r="D138">
        <f>'Sicilia foglio di lavoro'!E137</f>
        <v>3115</v>
      </c>
      <c r="E138">
        <f>'Sicilia foglio di lavoro'!G137</f>
        <v>137</v>
      </c>
      <c r="F138">
        <f>'Sicilia foglio di lavoro'!H137</f>
        <v>4</v>
      </c>
      <c r="G138">
        <f>'Sicilia foglio di lavoro'!I137</f>
        <v>4</v>
      </c>
      <c r="H138">
        <f>'Sicilia foglio di lavoro'!J137</f>
        <v>0</v>
      </c>
      <c r="J138">
        <f>'Sicilia foglio di lavoro'!M137</f>
        <v>133</v>
      </c>
      <c r="K138">
        <f>'Sicilia foglio di lavoro'!N137</f>
        <v>2695</v>
      </c>
      <c r="L138">
        <f>'Sicilia foglio di lavoro'!O137</f>
        <v>283</v>
      </c>
      <c r="M138" s="2">
        <f t="shared" si="1"/>
        <v>2.9197080291970802E-2</v>
      </c>
      <c r="N138" s="2">
        <f t="shared" si="2"/>
        <v>0</v>
      </c>
      <c r="O138" s="2">
        <f t="shared" si="3"/>
        <v>0.97080291970802923</v>
      </c>
    </row>
    <row r="139" spans="1:15" hidden="1" outlineLevel="1">
      <c r="A139" s="4">
        <v>44027</v>
      </c>
      <c r="B139">
        <f>'Sicilia foglio di lavoro'!B138</f>
        <v>240742</v>
      </c>
      <c r="D139">
        <f>'Sicilia foglio di lavoro'!E138</f>
        <v>3115</v>
      </c>
      <c r="E139">
        <f>'Sicilia foglio di lavoro'!G138</f>
        <v>137</v>
      </c>
      <c r="F139">
        <f>'Sicilia foglio di lavoro'!H138</f>
        <v>4</v>
      </c>
      <c r="G139">
        <f>'Sicilia foglio di lavoro'!I138</f>
        <v>4</v>
      </c>
      <c r="H139">
        <f>'Sicilia foglio di lavoro'!J138</f>
        <v>0</v>
      </c>
      <c r="J139">
        <f>'Sicilia foglio di lavoro'!M138</f>
        <v>133</v>
      </c>
      <c r="K139">
        <f>'Sicilia foglio di lavoro'!N138</f>
        <v>2695</v>
      </c>
      <c r="L139">
        <f>'Sicilia foglio di lavoro'!O138</f>
        <v>283</v>
      </c>
      <c r="M139" s="2">
        <f t="shared" si="1"/>
        <v>2.9197080291970802E-2</v>
      </c>
      <c r="N139" s="2">
        <f t="shared" si="2"/>
        <v>0</v>
      </c>
      <c r="O139" s="2">
        <f t="shared" si="3"/>
        <v>0.97080291970802923</v>
      </c>
    </row>
    <row r="140" spans="1:15" hidden="1" outlineLevel="1">
      <c r="A140" s="4">
        <v>44028</v>
      </c>
      <c r="B140">
        <f>'Sicilia foglio di lavoro'!B139</f>
        <v>243037</v>
      </c>
      <c r="D140">
        <f>'Sicilia foglio di lavoro'!E139</f>
        <v>3132</v>
      </c>
      <c r="E140">
        <f>'Sicilia foglio di lavoro'!G139</f>
        <v>154</v>
      </c>
      <c r="F140">
        <f>'Sicilia foglio di lavoro'!H139</f>
        <v>6</v>
      </c>
      <c r="G140">
        <f>'Sicilia foglio di lavoro'!I139</f>
        <v>6</v>
      </c>
      <c r="H140">
        <f>'Sicilia foglio di lavoro'!J139</f>
        <v>0</v>
      </c>
      <c r="J140">
        <f>'Sicilia foglio di lavoro'!M139</f>
        <v>148</v>
      </c>
      <c r="K140">
        <f>'Sicilia foglio di lavoro'!N139</f>
        <v>2695</v>
      </c>
      <c r="L140">
        <f>'Sicilia foglio di lavoro'!O139</f>
        <v>283</v>
      </c>
      <c r="M140" s="2">
        <f t="shared" si="1"/>
        <v>3.896103896103896E-2</v>
      </c>
      <c r="N140" s="2">
        <f t="shared" si="2"/>
        <v>0</v>
      </c>
      <c r="O140" s="2">
        <f t="shared" si="3"/>
        <v>0.96103896103896103</v>
      </c>
    </row>
    <row r="141" spans="1:15" hidden="1" outlineLevel="1">
      <c r="A141" s="4">
        <v>44029</v>
      </c>
      <c r="B141">
        <f>'Sicilia foglio di lavoro'!B140</f>
        <v>245437</v>
      </c>
      <c r="D141">
        <f>'Sicilia foglio di lavoro'!E140</f>
        <v>3136</v>
      </c>
      <c r="E141">
        <f>'Sicilia foglio di lavoro'!G140</f>
        <v>158</v>
      </c>
      <c r="F141">
        <f>'Sicilia foglio di lavoro'!H140</f>
        <v>9</v>
      </c>
      <c r="G141">
        <f>'Sicilia foglio di lavoro'!I140</f>
        <v>9</v>
      </c>
      <c r="H141">
        <f>'Sicilia foglio di lavoro'!J140</f>
        <v>0</v>
      </c>
      <c r="J141">
        <f>'Sicilia foglio di lavoro'!M140</f>
        <v>149</v>
      </c>
      <c r="K141">
        <f>'Sicilia foglio di lavoro'!N140</f>
        <v>2695</v>
      </c>
      <c r="L141">
        <f>'Sicilia foglio di lavoro'!O140</f>
        <v>283</v>
      </c>
      <c r="M141" s="2">
        <f t="shared" si="1"/>
        <v>5.6962025316455694E-2</v>
      </c>
      <c r="N141" s="2">
        <f t="shared" si="2"/>
        <v>0</v>
      </c>
      <c r="O141" s="2">
        <f t="shared" si="3"/>
        <v>0.94303797468354433</v>
      </c>
    </row>
    <row r="142" spans="1:15" hidden="1" outlineLevel="1">
      <c r="A142" s="4">
        <v>44030</v>
      </c>
      <c r="B142">
        <f>'Sicilia foglio di lavoro'!B141</f>
        <v>247379</v>
      </c>
      <c r="D142">
        <f>'Sicilia foglio di lavoro'!E141</f>
        <v>3140</v>
      </c>
      <c r="E142">
        <f>'Sicilia foglio di lavoro'!G141</f>
        <v>162</v>
      </c>
      <c r="F142">
        <f>'Sicilia foglio di lavoro'!H141</f>
        <v>14</v>
      </c>
      <c r="G142">
        <f>'Sicilia foglio di lavoro'!I141</f>
        <v>14</v>
      </c>
      <c r="H142">
        <f>'Sicilia foglio di lavoro'!J141</f>
        <v>0</v>
      </c>
      <c r="J142">
        <f>'Sicilia foglio di lavoro'!M141</f>
        <v>148</v>
      </c>
      <c r="K142">
        <f>'Sicilia foglio di lavoro'!N141</f>
        <v>2695</v>
      </c>
      <c r="L142">
        <f>'Sicilia foglio di lavoro'!O141</f>
        <v>283</v>
      </c>
      <c r="M142" s="2">
        <f t="shared" si="1"/>
        <v>8.6419753086419748E-2</v>
      </c>
      <c r="N142" s="2">
        <f t="shared" si="2"/>
        <v>0</v>
      </c>
      <c r="O142" s="2">
        <f t="shared" si="3"/>
        <v>0.9135802469135802</v>
      </c>
    </row>
    <row r="143" spans="1:15" hidden="1" outlineLevel="1">
      <c r="A143" s="4">
        <v>44031</v>
      </c>
      <c r="B143">
        <f>'Sicilia foglio di lavoro'!B142</f>
        <v>248851</v>
      </c>
      <c r="D143">
        <f>'Sicilia foglio di lavoro'!E142</f>
        <v>3142</v>
      </c>
      <c r="E143">
        <f>'Sicilia foglio di lavoro'!G142</f>
        <v>162</v>
      </c>
      <c r="F143">
        <f>'Sicilia foglio di lavoro'!H142</f>
        <v>12</v>
      </c>
      <c r="G143">
        <f>'Sicilia foglio di lavoro'!I142</f>
        <v>11</v>
      </c>
      <c r="H143">
        <f>'Sicilia foglio di lavoro'!J142</f>
        <v>1</v>
      </c>
      <c r="J143">
        <f>'Sicilia foglio di lavoro'!M142</f>
        <v>150</v>
      </c>
      <c r="K143">
        <f>'Sicilia foglio di lavoro'!N142</f>
        <v>2697</v>
      </c>
      <c r="L143">
        <f>'Sicilia foglio di lavoro'!O142</f>
        <v>283</v>
      </c>
      <c r="M143" s="2">
        <f t="shared" si="1"/>
        <v>6.7901234567901231E-2</v>
      </c>
      <c r="N143" s="2">
        <f t="shared" si="2"/>
        <v>6.1728395061728392E-3</v>
      </c>
      <c r="O143" s="2">
        <f t="shared" si="3"/>
        <v>0.92592592592592593</v>
      </c>
    </row>
    <row r="144" spans="1:15" hidden="1" outlineLevel="1">
      <c r="A144" s="4">
        <v>44032</v>
      </c>
      <c r="B144">
        <f>'Sicilia foglio di lavoro'!B143</f>
        <v>249824</v>
      </c>
      <c r="D144">
        <f>'Sicilia foglio di lavoro'!E143</f>
        <v>3144</v>
      </c>
      <c r="E144">
        <f>'Sicilia foglio di lavoro'!G143</f>
        <v>157</v>
      </c>
      <c r="F144">
        <f>'Sicilia foglio di lavoro'!H143</f>
        <v>12</v>
      </c>
      <c r="G144">
        <f>'Sicilia foglio di lavoro'!I143</f>
        <v>10</v>
      </c>
      <c r="H144">
        <f>'Sicilia foglio di lavoro'!J143</f>
        <v>2</v>
      </c>
      <c r="J144">
        <f>'Sicilia foglio di lavoro'!M143</f>
        <v>145</v>
      </c>
      <c r="K144">
        <f>'Sicilia foglio di lavoro'!N143</f>
        <v>2704</v>
      </c>
      <c r="L144">
        <f>'Sicilia foglio di lavoro'!O143</f>
        <v>283</v>
      </c>
      <c r="M144" s="2">
        <f t="shared" si="1"/>
        <v>6.3694267515923567E-2</v>
      </c>
      <c r="N144" s="2">
        <f t="shared" si="2"/>
        <v>1.2738853503184714E-2</v>
      </c>
      <c r="O144" s="2">
        <f t="shared" si="3"/>
        <v>0.92356687898089174</v>
      </c>
    </row>
    <row r="145" spans="1:15" hidden="1" outlineLevel="1">
      <c r="A145" s="4">
        <v>44033</v>
      </c>
      <c r="B145">
        <f>'Sicilia foglio di lavoro'!B144</f>
        <v>252477</v>
      </c>
      <c r="D145">
        <f>'Sicilia foglio di lavoro'!E144</f>
        <v>3146</v>
      </c>
      <c r="E145">
        <f>'Sicilia foglio di lavoro'!G144</f>
        <v>157</v>
      </c>
      <c r="F145">
        <f>'Sicilia foglio di lavoro'!H144</f>
        <v>12</v>
      </c>
      <c r="G145">
        <f>'Sicilia foglio di lavoro'!I144</f>
        <v>10</v>
      </c>
      <c r="H145">
        <f>'Sicilia foglio di lavoro'!J144</f>
        <v>2</v>
      </c>
      <c r="J145">
        <f>'Sicilia foglio di lavoro'!M144</f>
        <v>145</v>
      </c>
      <c r="K145">
        <f>'Sicilia foglio di lavoro'!N144</f>
        <v>2706</v>
      </c>
      <c r="L145">
        <f>'Sicilia foglio di lavoro'!O144</f>
        <v>283</v>
      </c>
      <c r="M145" s="2">
        <f t="shared" si="1"/>
        <v>6.3694267515923567E-2</v>
      </c>
      <c r="N145" s="2">
        <f t="shared" si="2"/>
        <v>1.2738853503184714E-2</v>
      </c>
      <c r="O145" s="2">
        <f t="shared" si="3"/>
        <v>0.92356687898089174</v>
      </c>
    </row>
    <row r="146" spans="1:15" hidden="1" outlineLevel="1">
      <c r="A146" s="4">
        <v>44034</v>
      </c>
      <c r="B146">
        <f>'Sicilia foglio di lavoro'!B145</f>
        <v>255152</v>
      </c>
      <c r="D146">
        <f>'Sicilia foglio di lavoro'!E145</f>
        <v>3153</v>
      </c>
      <c r="E146">
        <f>'Sicilia foglio di lavoro'!G145</f>
        <v>161</v>
      </c>
      <c r="F146">
        <f>'Sicilia foglio di lavoro'!H145</f>
        <v>13</v>
      </c>
      <c r="G146">
        <f>'Sicilia foglio di lavoro'!I145</f>
        <v>10</v>
      </c>
      <c r="H146">
        <f>'Sicilia foglio di lavoro'!J145</f>
        <v>3</v>
      </c>
      <c r="J146">
        <f>'Sicilia foglio di lavoro'!M145</f>
        <v>148</v>
      </c>
      <c r="K146">
        <f>'Sicilia foglio di lavoro'!N145</f>
        <v>2709</v>
      </c>
      <c r="L146">
        <f>'Sicilia foglio di lavoro'!O145</f>
        <v>283</v>
      </c>
      <c r="M146" s="2">
        <f t="shared" si="1"/>
        <v>6.2111801242236024E-2</v>
      </c>
      <c r="N146" s="2">
        <f t="shared" si="2"/>
        <v>1.8633540372670808E-2</v>
      </c>
      <c r="O146" s="2">
        <f t="shared" si="3"/>
        <v>0.91925465838509313</v>
      </c>
    </row>
    <row r="147" spans="1:15" hidden="1" outlineLevel="1">
      <c r="A147" s="4">
        <v>44035</v>
      </c>
      <c r="B147">
        <f>'Sicilia foglio di lavoro'!B146</f>
        <v>257971</v>
      </c>
      <c r="D147">
        <f>'Sicilia foglio di lavoro'!E146</f>
        <v>3158</v>
      </c>
      <c r="E147">
        <f>'Sicilia foglio di lavoro'!G146</f>
        <v>163</v>
      </c>
      <c r="F147">
        <f>'Sicilia foglio di lavoro'!H146</f>
        <v>13</v>
      </c>
      <c r="G147">
        <f>'Sicilia foglio di lavoro'!I146</f>
        <v>10</v>
      </c>
      <c r="H147">
        <f>'Sicilia foglio di lavoro'!J146</f>
        <v>3</v>
      </c>
      <c r="J147">
        <f>'Sicilia foglio di lavoro'!M146</f>
        <v>150</v>
      </c>
      <c r="K147">
        <f>'Sicilia foglio di lavoro'!N146</f>
        <v>2712</v>
      </c>
      <c r="L147">
        <f>'Sicilia foglio di lavoro'!O146</f>
        <v>283</v>
      </c>
      <c r="M147" s="2">
        <f t="shared" si="1"/>
        <v>6.1349693251533742E-2</v>
      </c>
      <c r="N147" s="2">
        <f t="shared" si="2"/>
        <v>1.8404907975460124E-2</v>
      </c>
      <c r="O147" s="2">
        <f t="shared" si="3"/>
        <v>0.92024539877300615</v>
      </c>
    </row>
    <row r="148" spans="1:15" hidden="1" outlineLevel="1">
      <c r="A148" s="4">
        <v>44036</v>
      </c>
      <c r="B148">
        <f>'Sicilia foglio di lavoro'!B147</f>
        <v>259946</v>
      </c>
      <c r="D148">
        <f>'Sicilia foglio di lavoro'!E147</f>
        <v>3166</v>
      </c>
      <c r="E148">
        <f>'Sicilia foglio di lavoro'!G147</f>
        <v>170</v>
      </c>
      <c r="F148">
        <f>'Sicilia foglio di lavoro'!H147</f>
        <v>13</v>
      </c>
      <c r="G148">
        <f>'Sicilia foglio di lavoro'!I147</f>
        <v>11</v>
      </c>
      <c r="H148">
        <f>'Sicilia foglio di lavoro'!J147</f>
        <v>2</v>
      </c>
      <c r="J148">
        <f>'Sicilia foglio di lavoro'!M147</f>
        <v>157</v>
      </c>
      <c r="K148">
        <f>'Sicilia foglio di lavoro'!N147</f>
        <v>2713</v>
      </c>
      <c r="L148">
        <f>'Sicilia foglio di lavoro'!O147</f>
        <v>283</v>
      </c>
      <c r="M148" s="2">
        <f t="shared" si="1"/>
        <v>6.4705882352941183E-2</v>
      </c>
      <c r="N148" s="2">
        <f t="shared" si="2"/>
        <v>1.1764705882352941E-2</v>
      </c>
      <c r="O148" s="2">
        <f t="shared" si="3"/>
        <v>0.92352941176470593</v>
      </c>
    </row>
    <row r="149" spans="1:15" hidden="1" outlineLevel="1">
      <c r="A149" s="4">
        <v>44037</v>
      </c>
      <c r="B149">
        <f>'Sicilia foglio di lavoro'!B148</f>
        <v>262154</v>
      </c>
      <c r="D149">
        <f>'Sicilia foglio di lavoro'!E148</f>
        <v>3179</v>
      </c>
      <c r="E149">
        <f>'Sicilia foglio di lavoro'!G148</f>
        <v>181</v>
      </c>
      <c r="F149">
        <f>'Sicilia foglio di lavoro'!H148</f>
        <v>17</v>
      </c>
      <c r="G149">
        <f>'Sicilia foglio di lavoro'!I148</f>
        <v>15</v>
      </c>
      <c r="H149">
        <f>'Sicilia foglio di lavoro'!J148</f>
        <v>2</v>
      </c>
      <c r="J149">
        <f>'Sicilia foglio di lavoro'!M148</f>
        <v>164</v>
      </c>
      <c r="K149">
        <f>'Sicilia foglio di lavoro'!N148</f>
        <v>2715</v>
      </c>
      <c r="L149">
        <f>'Sicilia foglio di lavoro'!O148</f>
        <v>283</v>
      </c>
      <c r="M149" s="2">
        <f t="shared" si="1"/>
        <v>8.2872928176795577E-2</v>
      </c>
      <c r="N149" s="2">
        <f t="shared" si="2"/>
        <v>1.1049723756906077E-2</v>
      </c>
      <c r="O149" s="2">
        <f t="shared" si="3"/>
        <v>0.90607734806629836</v>
      </c>
    </row>
    <row r="150" spans="1:15" hidden="1" outlineLevel="1">
      <c r="A150" s="4">
        <v>44038</v>
      </c>
      <c r="B150">
        <f>'Sicilia foglio di lavoro'!B149</f>
        <v>263662</v>
      </c>
      <c r="D150">
        <f>'Sicilia foglio di lavoro'!E149</f>
        <v>3193</v>
      </c>
      <c r="E150">
        <f>'Sicilia foglio di lavoro'!G149</f>
        <v>195</v>
      </c>
      <c r="F150">
        <f>'Sicilia foglio di lavoro'!H149</f>
        <v>22</v>
      </c>
      <c r="G150">
        <f>'Sicilia foglio di lavoro'!I149</f>
        <v>20</v>
      </c>
      <c r="H150">
        <f>'Sicilia foglio di lavoro'!J149</f>
        <v>2</v>
      </c>
      <c r="J150">
        <f>'Sicilia foglio di lavoro'!M149</f>
        <v>173</v>
      </c>
      <c r="K150">
        <f>'Sicilia foglio di lavoro'!N149</f>
        <v>2715</v>
      </c>
      <c r="L150">
        <f>'Sicilia foglio di lavoro'!O149</f>
        <v>283</v>
      </c>
      <c r="M150" s="2">
        <f t="shared" si="1"/>
        <v>0.10256410256410256</v>
      </c>
      <c r="N150" s="2">
        <f t="shared" si="2"/>
        <v>1.0256410256410256E-2</v>
      </c>
      <c r="O150" s="2">
        <f t="shared" si="3"/>
        <v>0.88717948717948714</v>
      </c>
    </row>
    <row r="151" spans="1:15" hidden="1" outlineLevel="1">
      <c r="A151" s="4">
        <v>44039</v>
      </c>
      <c r="B151">
        <f>'Sicilia foglio di lavoro'!B150</f>
        <v>264940</v>
      </c>
      <c r="D151">
        <f>'Sicilia foglio di lavoro'!E150</f>
        <v>3196</v>
      </c>
      <c r="E151">
        <f>'Sicilia foglio di lavoro'!G150</f>
        <v>194</v>
      </c>
      <c r="F151">
        <f>'Sicilia foglio di lavoro'!H150</f>
        <v>26</v>
      </c>
      <c r="G151">
        <f>'Sicilia foglio di lavoro'!I150</f>
        <v>22</v>
      </c>
      <c r="H151">
        <f>'Sicilia foglio di lavoro'!J150</f>
        <v>4</v>
      </c>
      <c r="J151">
        <f>'Sicilia foglio di lavoro'!M150</f>
        <v>168</v>
      </c>
      <c r="K151">
        <f>'Sicilia foglio di lavoro'!N150</f>
        <v>2719</v>
      </c>
      <c r="L151">
        <f>'Sicilia foglio di lavoro'!O150</f>
        <v>283</v>
      </c>
      <c r="M151" s="2">
        <f t="shared" si="1"/>
        <v>0.1134020618556701</v>
      </c>
      <c r="N151" s="2">
        <f t="shared" si="2"/>
        <v>2.0618556701030927E-2</v>
      </c>
      <c r="O151" s="2">
        <f t="shared" si="3"/>
        <v>0.865979381443299</v>
      </c>
    </row>
    <row r="152" spans="1:15" hidden="1" outlineLevel="1">
      <c r="A152" s="4">
        <v>44040</v>
      </c>
      <c r="B152">
        <f>'Sicilia foglio di lavoro'!B151</f>
        <v>267962</v>
      </c>
      <c r="D152">
        <f>'Sicilia foglio di lavoro'!E151</f>
        <v>3215</v>
      </c>
      <c r="E152">
        <f>'Sicilia foglio di lavoro'!G151</f>
        <v>206</v>
      </c>
      <c r="F152">
        <f>'Sicilia foglio di lavoro'!H151</f>
        <v>31</v>
      </c>
      <c r="G152">
        <f>'Sicilia foglio di lavoro'!I151</f>
        <v>29</v>
      </c>
      <c r="H152">
        <f>'Sicilia foglio di lavoro'!J151</f>
        <v>2</v>
      </c>
      <c r="J152">
        <f>'Sicilia foglio di lavoro'!M151</f>
        <v>175</v>
      </c>
      <c r="K152">
        <f>'Sicilia foglio di lavoro'!N151</f>
        <v>2726</v>
      </c>
      <c r="L152">
        <f>'Sicilia foglio di lavoro'!O151</f>
        <v>283</v>
      </c>
      <c r="M152" s="2">
        <f t="shared" si="1"/>
        <v>0.14077669902912621</v>
      </c>
      <c r="N152" s="2">
        <f t="shared" si="2"/>
        <v>9.7087378640776691E-3</v>
      </c>
      <c r="O152" s="2">
        <f t="shared" si="3"/>
        <v>0.84951456310679607</v>
      </c>
    </row>
    <row r="153" spans="1:15" hidden="1" outlineLevel="1">
      <c r="A153" s="4">
        <v>44041</v>
      </c>
      <c r="B153">
        <f>'Sicilia foglio di lavoro'!B152</f>
        <v>271097</v>
      </c>
      <c r="D153">
        <f>'Sicilia foglio di lavoro'!E152</f>
        <v>3233</v>
      </c>
      <c r="E153">
        <f>'Sicilia foglio di lavoro'!G152</f>
        <v>224</v>
      </c>
      <c r="F153">
        <f>'Sicilia foglio di lavoro'!H152</f>
        <v>31</v>
      </c>
      <c r="G153">
        <f>'Sicilia foglio di lavoro'!I152</f>
        <v>29</v>
      </c>
      <c r="H153">
        <f>'Sicilia foglio di lavoro'!J152</f>
        <v>2</v>
      </c>
      <c r="J153">
        <f>'Sicilia foglio di lavoro'!M152</f>
        <v>193</v>
      </c>
      <c r="K153">
        <f>'Sicilia foglio di lavoro'!N152</f>
        <v>2726</v>
      </c>
      <c r="L153">
        <f>'Sicilia foglio di lavoro'!O152</f>
        <v>283</v>
      </c>
      <c r="M153" s="2">
        <f t="shared" si="1"/>
        <v>0.12946428571428573</v>
      </c>
      <c r="N153" s="2">
        <f t="shared" si="2"/>
        <v>8.9285714285714281E-3</v>
      </c>
      <c r="O153" s="2">
        <f t="shared" si="3"/>
        <v>0.8616071428571429</v>
      </c>
    </row>
    <row r="154" spans="1:15" hidden="1" outlineLevel="1">
      <c r="A154" s="4">
        <v>44042</v>
      </c>
      <c r="B154">
        <f>'Sicilia foglio di lavoro'!B153</f>
        <v>274288</v>
      </c>
      <c r="D154">
        <f>'Sicilia foglio di lavoro'!E153</f>
        <v>3272</v>
      </c>
      <c r="E154">
        <f>'Sicilia foglio di lavoro'!G153</f>
        <v>259</v>
      </c>
      <c r="F154">
        <f>'Sicilia foglio di lavoro'!H153</f>
        <v>35</v>
      </c>
      <c r="G154">
        <f>'Sicilia foglio di lavoro'!I153</f>
        <v>33</v>
      </c>
      <c r="H154">
        <f>'Sicilia foglio di lavoro'!J153</f>
        <v>2</v>
      </c>
      <c r="J154">
        <f>'Sicilia foglio di lavoro'!M153</f>
        <v>224</v>
      </c>
      <c r="K154">
        <f>'Sicilia foglio di lavoro'!N153</f>
        <v>2730</v>
      </c>
      <c r="L154">
        <f>'Sicilia foglio di lavoro'!O153</f>
        <v>283</v>
      </c>
      <c r="M154" s="2">
        <f t="shared" si="1"/>
        <v>0.12741312741312741</v>
      </c>
      <c r="N154" s="2">
        <f t="shared" si="2"/>
        <v>7.7220077220077222E-3</v>
      </c>
      <c r="O154" s="2">
        <f t="shared" si="3"/>
        <v>0.86486486486486491</v>
      </c>
    </row>
    <row r="155" spans="1:15" hidden="1" outlineLevel="1">
      <c r="A155" s="4">
        <v>44043</v>
      </c>
      <c r="B155">
        <f>'Sicilia foglio di lavoro'!B154</f>
        <v>276773</v>
      </c>
      <c r="D155">
        <f>'Sicilia foglio di lavoro'!E154</f>
        <v>3288</v>
      </c>
      <c r="E155">
        <f>'Sicilia foglio di lavoro'!G154</f>
        <v>275</v>
      </c>
      <c r="F155">
        <f>'Sicilia foglio di lavoro'!H154</f>
        <v>40</v>
      </c>
      <c r="G155">
        <f>'Sicilia foglio di lavoro'!I154</f>
        <v>38</v>
      </c>
      <c r="H155">
        <f>'Sicilia foglio di lavoro'!J154</f>
        <v>2</v>
      </c>
      <c r="J155">
        <f>'Sicilia foglio di lavoro'!M154</f>
        <v>235</v>
      </c>
      <c r="K155">
        <f>'Sicilia foglio di lavoro'!N154</f>
        <v>2730</v>
      </c>
      <c r="L155">
        <f>'Sicilia foglio di lavoro'!O154</f>
        <v>283</v>
      </c>
      <c r="M155" s="2">
        <f t="shared" si="1"/>
        <v>0.13818181818181818</v>
      </c>
      <c r="N155" s="2">
        <f t="shared" si="2"/>
        <v>7.2727272727272727E-3</v>
      </c>
      <c r="O155" s="2">
        <f t="shared" si="3"/>
        <v>0.8545454545454545</v>
      </c>
    </row>
    <row r="156" spans="1:15" hidden="1" outlineLevel="1">
      <c r="A156" s="4">
        <v>44044</v>
      </c>
      <c r="B156">
        <f>'Sicilia foglio di lavoro'!B155</f>
        <v>279516</v>
      </c>
      <c r="D156">
        <f>'Sicilia foglio di lavoro'!E155</f>
        <v>3298</v>
      </c>
      <c r="E156">
        <f>'Sicilia foglio di lavoro'!G155</f>
        <v>281</v>
      </c>
      <c r="F156">
        <f>'Sicilia foglio di lavoro'!H155</f>
        <v>39</v>
      </c>
      <c r="G156">
        <f>'Sicilia foglio di lavoro'!I155</f>
        <v>36</v>
      </c>
      <c r="H156">
        <f>'Sicilia foglio di lavoro'!J155</f>
        <v>3</v>
      </c>
      <c r="J156">
        <f>'Sicilia foglio di lavoro'!M155</f>
        <v>242</v>
      </c>
      <c r="K156">
        <f>'Sicilia foglio di lavoro'!N155</f>
        <v>2734</v>
      </c>
      <c r="L156">
        <f>'Sicilia foglio di lavoro'!O155</f>
        <v>283</v>
      </c>
      <c r="M156" s="2">
        <f t="shared" si="1"/>
        <v>0.12811387900355872</v>
      </c>
      <c r="N156" s="2">
        <f t="shared" si="2"/>
        <v>1.0676156583629894E-2</v>
      </c>
      <c r="O156" s="2">
        <f t="shared" si="3"/>
        <v>0.86120996441281139</v>
      </c>
    </row>
    <row r="157" spans="1:15" hidden="1" outlineLevel="1">
      <c r="A157" s="4">
        <v>44045</v>
      </c>
      <c r="B157">
        <f>'Sicilia foglio di lavoro'!B156</f>
        <v>280835</v>
      </c>
      <c r="D157">
        <f>'Sicilia foglio di lavoro'!E156</f>
        <v>3305</v>
      </c>
      <c r="E157">
        <f>'Sicilia foglio di lavoro'!G156</f>
        <v>285</v>
      </c>
      <c r="F157">
        <f>'Sicilia foglio di lavoro'!H156</f>
        <v>39</v>
      </c>
      <c r="G157">
        <f>'Sicilia foglio di lavoro'!I156</f>
        <v>36</v>
      </c>
      <c r="H157">
        <f>'Sicilia foglio di lavoro'!J156</f>
        <v>3</v>
      </c>
      <c r="J157">
        <f>'Sicilia foglio di lavoro'!M156</f>
        <v>246</v>
      </c>
      <c r="K157">
        <f>'Sicilia foglio di lavoro'!N156</f>
        <v>2737</v>
      </c>
      <c r="L157">
        <f>'Sicilia foglio di lavoro'!O156</f>
        <v>283</v>
      </c>
      <c r="M157" s="2">
        <f t="shared" si="1"/>
        <v>0.12631578947368421</v>
      </c>
      <c r="N157" s="2">
        <f t="shared" si="2"/>
        <v>1.0526315789473684E-2</v>
      </c>
      <c r="O157" s="2">
        <f t="shared" si="3"/>
        <v>0.86315789473684212</v>
      </c>
    </row>
    <row r="158" spans="1:15" hidden="1" outlineLevel="1">
      <c r="A158" s="4">
        <v>44046</v>
      </c>
      <c r="B158">
        <f>'Sicilia foglio di lavoro'!B157</f>
        <v>281658</v>
      </c>
      <c r="D158">
        <f>'Sicilia foglio di lavoro'!E157</f>
        <v>3308</v>
      </c>
      <c r="E158">
        <f>'Sicilia foglio di lavoro'!G157</f>
        <v>288</v>
      </c>
      <c r="F158">
        <f>'Sicilia foglio di lavoro'!H157</f>
        <v>39</v>
      </c>
      <c r="G158">
        <f>'Sicilia foglio di lavoro'!I157</f>
        <v>36</v>
      </c>
      <c r="H158">
        <f>'Sicilia foglio di lavoro'!J157</f>
        <v>3</v>
      </c>
      <c r="J158">
        <f>'Sicilia foglio di lavoro'!M157</f>
        <v>249</v>
      </c>
      <c r="K158">
        <f>'Sicilia foglio di lavoro'!N157</f>
        <v>2737</v>
      </c>
      <c r="L158">
        <f>'Sicilia foglio di lavoro'!O157</f>
        <v>283</v>
      </c>
      <c r="M158" s="2">
        <f t="shared" si="1"/>
        <v>0.125</v>
      </c>
      <c r="N158" s="2">
        <f t="shared" si="2"/>
        <v>1.0416666666666666E-2</v>
      </c>
      <c r="O158" s="2">
        <f t="shared" si="3"/>
        <v>0.86458333333333337</v>
      </c>
    </row>
    <row r="159" spans="1:15" hidden="1" outlineLevel="1">
      <c r="A159" s="4">
        <v>44047</v>
      </c>
      <c r="B159">
        <f>'Sicilia foglio di lavoro'!B158</f>
        <v>284328</v>
      </c>
      <c r="D159">
        <f>'Sicilia foglio di lavoro'!E158</f>
        <v>3318</v>
      </c>
      <c r="E159">
        <f>'Sicilia foglio di lavoro'!G158</f>
        <v>293</v>
      </c>
      <c r="F159">
        <f>'Sicilia foglio di lavoro'!H158</f>
        <v>37</v>
      </c>
      <c r="G159">
        <f>'Sicilia foglio di lavoro'!I158</f>
        <v>34</v>
      </c>
      <c r="H159">
        <f>'Sicilia foglio di lavoro'!J158</f>
        <v>3</v>
      </c>
      <c r="J159">
        <f>'Sicilia foglio di lavoro'!M158</f>
        <v>256</v>
      </c>
      <c r="K159">
        <f>'Sicilia foglio di lavoro'!N158</f>
        <v>2741</v>
      </c>
      <c r="L159">
        <f>'Sicilia foglio di lavoro'!O158</f>
        <v>284</v>
      </c>
      <c r="M159" s="2">
        <f t="shared" si="1"/>
        <v>0.11604095563139932</v>
      </c>
      <c r="N159" s="2">
        <f t="shared" si="2"/>
        <v>1.0238907849829351E-2</v>
      </c>
      <c r="O159" s="2">
        <f t="shared" si="3"/>
        <v>0.87372013651877134</v>
      </c>
    </row>
    <row r="160" spans="1:15" hidden="1" outlineLevel="1">
      <c r="A160" s="4">
        <v>44048</v>
      </c>
      <c r="B160">
        <f>'Sicilia foglio di lavoro'!B159</f>
        <v>286665</v>
      </c>
      <c r="D160">
        <f>'Sicilia foglio di lavoro'!E159</f>
        <v>3339</v>
      </c>
      <c r="E160">
        <f>'Sicilia foglio di lavoro'!G159</f>
        <v>314</v>
      </c>
      <c r="F160">
        <f>'Sicilia foglio di lavoro'!H159</f>
        <v>38</v>
      </c>
      <c r="G160">
        <f>'Sicilia foglio di lavoro'!I159</f>
        <v>34</v>
      </c>
      <c r="H160">
        <f>'Sicilia foglio di lavoro'!J159</f>
        <v>4</v>
      </c>
      <c r="J160">
        <f>'Sicilia foglio di lavoro'!M159</f>
        <v>276</v>
      </c>
      <c r="K160">
        <f>'Sicilia foglio di lavoro'!N159</f>
        <v>2741</v>
      </c>
      <c r="L160">
        <f>'Sicilia foglio di lavoro'!O159</f>
        <v>284</v>
      </c>
      <c r="M160" s="2">
        <f t="shared" si="1"/>
        <v>0.10828025477707007</v>
      </c>
      <c r="N160" s="2">
        <f t="shared" si="2"/>
        <v>1.2738853503184714E-2</v>
      </c>
      <c r="O160" s="2">
        <f t="shared" si="3"/>
        <v>0.87898089171974525</v>
      </c>
    </row>
    <row r="161" spans="1:15" hidden="1" outlineLevel="1">
      <c r="A161" s="4">
        <v>44049</v>
      </c>
      <c r="B161">
        <f>'Sicilia foglio di lavoro'!B160</f>
        <v>289460</v>
      </c>
      <c r="D161">
        <f>'Sicilia foglio di lavoro'!E160</f>
        <v>3369</v>
      </c>
      <c r="E161">
        <f>'Sicilia foglio di lavoro'!G160</f>
        <v>342</v>
      </c>
      <c r="F161">
        <f>'Sicilia foglio di lavoro'!H160</f>
        <v>41</v>
      </c>
      <c r="G161">
        <f>'Sicilia foglio di lavoro'!I160</f>
        <v>37</v>
      </c>
      <c r="H161">
        <f>'Sicilia foglio di lavoro'!J160</f>
        <v>4</v>
      </c>
      <c r="J161">
        <f>'Sicilia foglio di lavoro'!M160</f>
        <v>301</v>
      </c>
      <c r="K161">
        <f>'Sicilia foglio di lavoro'!N160</f>
        <v>2743</v>
      </c>
      <c r="L161">
        <f>'Sicilia foglio di lavoro'!O160</f>
        <v>284</v>
      </c>
      <c r="M161" s="2">
        <f t="shared" si="1"/>
        <v>0.10818713450292397</v>
      </c>
      <c r="N161" s="2">
        <f t="shared" si="2"/>
        <v>1.1695906432748537E-2</v>
      </c>
      <c r="O161" s="2">
        <f t="shared" si="3"/>
        <v>0.88011695906432752</v>
      </c>
    </row>
    <row r="162" spans="1:15" hidden="1" outlineLevel="1">
      <c r="A162" s="4">
        <v>44050</v>
      </c>
      <c r="B162">
        <f>'Sicilia foglio di lavoro'!B161</f>
        <v>291872</v>
      </c>
      <c r="D162">
        <f>'Sicilia foglio di lavoro'!E161</f>
        <v>3396</v>
      </c>
      <c r="E162">
        <f>'Sicilia foglio di lavoro'!G161</f>
        <v>369</v>
      </c>
      <c r="F162">
        <f>'Sicilia foglio di lavoro'!H161</f>
        <v>41</v>
      </c>
      <c r="G162">
        <f>'Sicilia foglio di lavoro'!I161</f>
        <v>37</v>
      </c>
      <c r="H162">
        <f>'Sicilia foglio di lavoro'!J161</f>
        <v>4</v>
      </c>
      <c r="J162">
        <f>'Sicilia foglio di lavoro'!M161</f>
        <v>328</v>
      </c>
      <c r="K162">
        <f>'Sicilia foglio di lavoro'!N161</f>
        <v>2743</v>
      </c>
      <c r="L162">
        <f>'Sicilia foglio di lavoro'!O161</f>
        <v>284</v>
      </c>
      <c r="M162" s="2">
        <f t="shared" si="1"/>
        <v>0.1002710027100271</v>
      </c>
      <c r="N162" s="2">
        <f t="shared" si="2"/>
        <v>1.0840108401084011E-2</v>
      </c>
      <c r="O162" s="2">
        <f t="shared" si="3"/>
        <v>0.88888888888888884</v>
      </c>
    </row>
    <row r="163" spans="1:15" hidden="1" outlineLevel="1">
      <c r="A163" s="4">
        <v>44051</v>
      </c>
      <c r="B163">
        <f>'Sicilia foglio di lavoro'!B162</f>
        <v>294383</v>
      </c>
      <c r="D163">
        <f>'Sicilia foglio di lavoro'!E162</f>
        <v>3424</v>
      </c>
      <c r="E163">
        <f>'Sicilia foglio di lavoro'!G162</f>
        <v>397</v>
      </c>
      <c r="F163">
        <f>'Sicilia foglio di lavoro'!H162</f>
        <v>41</v>
      </c>
      <c r="G163">
        <f>'Sicilia foglio di lavoro'!I162</f>
        <v>37</v>
      </c>
      <c r="H163">
        <f>'Sicilia foglio di lavoro'!J162</f>
        <v>4</v>
      </c>
      <c r="J163">
        <f>'Sicilia foglio di lavoro'!M162</f>
        <v>356</v>
      </c>
      <c r="K163">
        <f>'Sicilia foglio di lavoro'!N162</f>
        <v>2743</v>
      </c>
      <c r="L163">
        <f>'Sicilia foglio di lavoro'!O162</f>
        <v>284</v>
      </c>
      <c r="M163" s="2">
        <f t="shared" si="1"/>
        <v>9.3198992443324941E-2</v>
      </c>
      <c r="N163" s="2">
        <f t="shared" si="2"/>
        <v>1.0075566750629723E-2</v>
      </c>
      <c r="O163" s="2">
        <f t="shared" si="3"/>
        <v>0.89672544080604533</v>
      </c>
    </row>
    <row r="164" spans="1:15" hidden="1" outlineLevel="1">
      <c r="A164" s="4">
        <v>44052</v>
      </c>
      <c r="B164">
        <f>'Sicilia foglio di lavoro'!B163</f>
        <v>295660</v>
      </c>
      <c r="D164">
        <f>'Sicilia foglio di lavoro'!E163</f>
        <v>3453</v>
      </c>
      <c r="E164">
        <f>'Sicilia foglio di lavoro'!G163</f>
        <v>420</v>
      </c>
      <c r="F164">
        <f>'Sicilia foglio di lavoro'!H163</f>
        <v>44</v>
      </c>
      <c r="G164">
        <f>'Sicilia foglio di lavoro'!I163</f>
        <v>39</v>
      </c>
      <c r="H164">
        <f>'Sicilia foglio di lavoro'!J163</f>
        <v>5</v>
      </c>
      <c r="J164">
        <f>'Sicilia foglio di lavoro'!M163</f>
        <v>376</v>
      </c>
      <c r="K164">
        <f>'Sicilia foglio di lavoro'!N163</f>
        <v>2749</v>
      </c>
      <c r="L164">
        <f>'Sicilia foglio di lavoro'!O163</f>
        <v>284</v>
      </c>
      <c r="M164" s="2">
        <f t="shared" si="1"/>
        <v>9.285714285714286E-2</v>
      </c>
      <c r="N164" s="2">
        <f t="shared" si="2"/>
        <v>1.1904761904761904E-2</v>
      </c>
      <c r="O164" s="2">
        <f t="shared" si="3"/>
        <v>0.89523809523809528</v>
      </c>
    </row>
    <row r="165" spans="1:15" hidden="1" outlineLevel="1">
      <c r="A165" s="4">
        <v>44053</v>
      </c>
      <c r="B165">
        <f>'Sicilia foglio di lavoro'!B164</f>
        <v>296533</v>
      </c>
      <c r="D165">
        <f>'Sicilia foglio di lavoro'!E164</f>
        <v>3485</v>
      </c>
      <c r="E165">
        <f>'Sicilia foglio di lavoro'!G164</f>
        <v>450</v>
      </c>
      <c r="F165">
        <f>'Sicilia foglio di lavoro'!H164</f>
        <v>51</v>
      </c>
      <c r="G165">
        <f>'Sicilia foglio di lavoro'!I164</f>
        <v>45</v>
      </c>
      <c r="H165">
        <f>'Sicilia foglio di lavoro'!J164</f>
        <v>6</v>
      </c>
      <c r="J165">
        <f>'Sicilia foglio di lavoro'!M164</f>
        <v>399</v>
      </c>
      <c r="K165">
        <f>'Sicilia foglio di lavoro'!N164</f>
        <v>2751</v>
      </c>
      <c r="L165">
        <f>'Sicilia foglio di lavoro'!O164</f>
        <v>284</v>
      </c>
      <c r="M165" s="2">
        <f t="shared" si="1"/>
        <v>0.1</v>
      </c>
      <c r="N165" s="2">
        <f t="shared" si="2"/>
        <v>1.3333333333333334E-2</v>
      </c>
      <c r="O165" s="2">
        <f t="shared" si="3"/>
        <v>0.88666666666666671</v>
      </c>
    </row>
    <row r="166" spans="1:15" hidden="1" outlineLevel="1">
      <c r="A166" s="4">
        <v>44054</v>
      </c>
      <c r="B166">
        <f>'Sicilia foglio di lavoro'!B165</f>
        <v>299393</v>
      </c>
      <c r="D166">
        <f>'Sicilia foglio di lavoro'!E165</f>
        <v>3574</v>
      </c>
      <c r="E166">
        <f>'Sicilia foglio di lavoro'!G165</f>
        <v>538</v>
      </c>
      <c r="F166">
        <f>'Sicilia foglio di lavoro'!H165</f>
        <v>50</v>
      </c>
      <c r="G166">
        <f>'Sicilia foglio di lavoro'!I165</f>
        <v>44</v>
      </c>
      <c r="H166">
        <f>'Sicilia foglio di lavoro'!J165</f>
        <v>6</v>
      </c>
      <c r="J166">
        <f>'Sicilia foglio di lavoro'!M165</f>
        <v>488</v>
      </c>
      <c r="K166">
        <f>'Sicilia foglio di lavoro'!N165</f>
        <v>2752</v>
      </c>
      <c r="L166">
        <f>'Sicilia foglio di lavoro'!O165</f>
        <v>284</v>
      </c>
      <c r="M166" s="2">
        <f t="shared" si="1"/>
        <v>8.1784386617100371E-2</v>
      </c>
      <c r="N166" s="2">
        <f t="shared" si="2"/>
        <v>1.1152416356877323E-2</v>
      </c>
      <c r="O166" s="2">
        <f t="shared" si="3"/>
        <v>0.90706319702602234</v>
      </c>
    </row>
    <row r="167" spans="1:15" ht="14.4" hidden="1" customHeight="1" outlineLevel="1">
      <c r="A167" s="31" t="s">
        <v>305</v>
      </c>
      <c r="B167">
        <f>'Sicilia foglio di lavoro'!B166</f>
        <v>301641</v>
      </c>
      <c r="D167">
        <f>'Sicilia foglio di lavoro'!E166</f>
        <v>3603</v>
      </c>
      <c r="E167">
        <f>'Sicilia foglio di lavoro'!G166</f>
        <v>562</v>
      </c>
      <c r="F167">
        <f>'Sicilia foglio di lavoro'!H166</f>
        <v>49</v>
      </c>
      <c r="G167">
        <f>'Sicilia foglio di lavoro'!I166</f>
        <v>43</v>
      </c>
      <c r="H167">
        <f>'Sicilia foglio di lavoro'!J166</f>
        <v>6</v>
      </c>
      <c r="J167">
        <f>'Sicilia foglio di lavoro'!M166</f>
        <v>513</v>
      </c>
      <c r="K167">
        <f>'Sicilia foglio di lavoro'!N166</f>
        <v>2757</v>
      </c>
      <c r="L167">
        <f>'Sicilia foglio di lavoro'!O166</f>
        <v>284</v>
      </c>
      <c r="M167" s="2">
        <f t="shared" si="1"/>
        <v>7.6512455516014238E-2</v>
      </c>
      <c r="N167" s="2">
        <f t="shared" si="2"/>
        <v>1.0676156583629894E-2</v>
      </c>
      <c r="O167" s="2">
        <f t="shared" si="3"/>
        <v>0.91281138790035588</v>
      </c>
    </row>
    <row r="168" spans="1:15" hidden="1" outlineLevel="1">
      <c r="A168" s="4">
        <v>44056</v>
      </c>
      <c r="B168">
        <f>'Sicilia foglio di lavoro'!B167</f>
        <v>303687</v>
      </c>
      <c r="D168">
        <f>'Sicilia foglio di lavoro'!E167</f>
        <v>3645</v>
      </c>
      <c r="E168">
        <f>'Sicilia foglio di lavoro'!G167</f>
        <v>604</v>
      </c>
      <c r="F168">
        <f>'Sicilia foglio di lavoro'!H167</f>
        <v>48</v>
      </c>
      <c r="G168">
        <f>'Sicilia foglio di lavoro'!I167</f>
        <v>42</v>
      </c>
      <c r="H168">
        <f>'Sicilia foglio di lavoro'!J167</f>
        <v>6</v>
      </c>
      <c r="J168">
        <f>'Sicilia foglio di lavoro'!M167</f>
        <v>556</v>
      </c>
      <c r="K168">
        <f>'Sicilia foglio di lavoro'!N167</f>
        <v>2757</v>
      </c>
      <c r="L168">
        <f>'Sicilia foglio di lavoro'!O167</f>
        <v>284</v>
      </c>
      <c r="M168" s="2">
        <f t="shared" si="1"/>
        <v>6.9536423841059597E-2</v>
      </c>
      <c r="N168" s="2">
        <f t="shared" si="2"/>
        <v>9.9337748344370865E-3</v>
      </c>
      <c r="O168" s="2">
        <f t="shared" si="3"/>
        <v>0.92052980132450335</v>
      </c>
    </row>
    <row r="169" spans="1:15" hidden="1" outlineLevel="1">
      <c r="A169" s="4">
        <v>44057</v>
      </c>
      <c r="B169">
        <f>'Sicilia foglio di lavoro'!B168</f>
        <v>305906</v>
      </c>
      <c r="D169">
        <f>'Sicilia foglio di lavoro'!E168</f>
        <v>3681</v>
      </c>
      <c r="E169">
        <f>'Sicilia foglio di lavoro'!G168</f>
        <v>631</v>
      </c>
      <c r="F169">
        <f>'Sicilia foglio di lavoro'!H168</f>
        <v>52</v>
      </c>
      <c r="G169">
        <f>'Sicilia foglio di lavoro'!I168</f>
        <v>46</v>
      </c>
      <c r="H169">
        <f>'Sicilia foglio di lavoro'!J168</f>
        <v>6</v>
      </c>
      <c r="J169">
        <f>'Sicilia foglio di lavoro'!M168</f>
        <v>579</v>
      </c>
      <c r="K169">
        <f>'Sicilia foglio di lavoro'!N168</f>
        <v>2766</v>
      </c>
      <c r="L169">
        <f>'Sicilia foglio di lavoro'!O168</f>
        <v>284</v>
      </c>
      <c r="M169" s="2">
        <f t="shared" si="1"/>
        <v>7.2900158478605384E-2</v>
      </c>
      <c r="N169" s="2">
        <f t="shared" si="2"/>
        <v>9.5087163232963554E-3</v>
      </c>
      <c r="O169" s="2">
        <f t="shared" si="3"/>
        <v>0.91759112519809827</v>
      </c>
    </row>
    <row r="170" spans="1:15" hidden="1" outlineLevel="1">
      <c r="A170" s="4">
        <v>44058</v>
      </c>
      <c r="B170">
        <f>'Sicilia foglio di lavoro'!B169</f>
        <v>307936</v>
      </c>
      <c r="D170">
        <f>'Sicilia foglio di lavoro'!E169</f>
        <v>3727</v>
      </c>
      <c r="E170">
        <f>'Sicilia foglio di lavoro'!G169</f>
        <v>677</v>
      </c>
      <c r="F170">
        <f>'Sicilia foglio di lavoro'!H169</f>
        <v>52</v>
      </c>
      <c r="G170">
        <f>'Sicilia foglio di lavoro'!I169</f>
        <v>47</v>
      </c>
      <c r="H170">
        <f>'Sicilia foglio di lavoro'!J169</f>
        <v>5</v>
      </c>
      <c r="J170">
        <f>'Sicilia foglio di lavoro'!M169</f>
        <v>625</v>
      </c>
      <c r="K170">
        <f>'Sicilia foglio di lavoro'!N169</f>
        <v>2766</v>
      </c>
      <c r="L170">
        <f>'Sicilia foglio di lavoro'!O169</f>
        <v>284</v>
      </c>
      <c r="M170" s="2">
        <f t="shared" si="1"/>
        <v>6.9423929098966025E-2</v>
      </c>
      <c r="N170" s="2">
        <f t="shared" si="2"/>
        <v>7.385524372230428E-3</v>
      </c>
      <c r="O170" s="2">
        <f t="shared" si="3"/>
        <v>0.9231905465288035</v>
      </c>
    </row>
    <row r="171" spans="1:15" hidden="1" outlineLevel="1">
      <c r="A171" s="4">
        <v>44059</v>
      </c>
      <c r="B171">
        <f>'Sicilia foglio di lavoro'!B170</f>
        <v>308979</v>
      </c>
      <c r="D171">
        <f>'Sicilia foglio di lavoro'!E170</f>
        <v>3766</v>
      </c>
      <c r="E171">
        <f>'Sicilia foglio di lavoro'!G170</f>
        <v>712</v>
      </c>
      <c r="F171">
        <f>'Sicilia foglio di lavoro'!H170</f>
        <v>56</v>
      </c>
      <c r="G171">
        <f>'Sicilia foglio di lavoro'!I170</f>
        <v>51</v>
      </c>
      <c r="H171">
        <f>'Sicilia foglio di lavoro'!J170</f>
        <v>5</v>
      </c>
      <c r="J171">
        <f>'Sicilia foglio di lavoro'!M170</f>
        <v>656</v>
      </c>
      <c r="K171">
        <f>'Sicilia foglio di lavoro'!N170</f>
        <v>2769</v>
      </c>
      <c r="L171">
        <f>'Sicilia foglio di lavoro'!O170</f>
        <v>285</v>
      </c>
      <c r="M171" s="2">
        <f t="shared" si="1"/>
        <v>7.1629213483146062E-2</v>
      </c>
      <c r="N171" s="2">
        <f t="shared" si="2"/>
        <v>7.0224719101123594E-3</v>
      </c>
      <c r="O171" s="2">
        <f t="shared" si="3"/>
        <v>0.9213483146067416</v>
      </c>
    </row>
    <row r="172" spans="1:15" hidden="1" outlineLevel="1">
      <c r="A172" s="4">
        <v>44060</v>
      </c>
      <c r="B172">
        <f>'Sicilia foglio di lavoro'!B171</f>
        <v>310605</v>
      </c>
      <c r="D172">
        <f>'Sicilia foglio di lavoro'!E171</f>
        <v>3780</v>
      </c>
      <c r="E172">
        <f>'Sicilia foglio di lavoro'!G171</f>
        <v>718</v>
      </c>
      <c r="F172">
        <f>'Sicilia foglio di lavoro'!H171</f>
        <v>60</v>
      </c>
      <c r="G172">
        <f>'Sicilia foglio di lavoro'!I171</f>
        <v>54</v>
      </c>
      <c r="H172">
        <f>'Sicilia foglio di lavoro'!J171</f>
        <v>6</v>
      </c>
      <c r="J172">
        <f>'Sicilia foglio di lavoro'!M171</f>
        <v>658</v>
      </c>
      <c r="K172">
        <f>'Sicilia foglio di lavoro'!N171</f>
        <v>2776</v>
      </c>
      <c r="L172">
        <f>'Sicilia foglio di lavoro'!O171</f>
        <v>286</v>
      </c>
      <c r="M172" s="2">
        <f t="shared" si="1"/>
        <v>7.5208913649025072E-2</v>
      </c>
      <c r="N172" s="2">
        <f t="shared" si="2"/>
        <v>8.356545961002786E-3</v>
      </c>
      <c r="O172" s="2">
        <f t="shared" si="3"/>
        <v>0.91643454038997219</v>
      </c>
    </row>
    <row r="173" spans="1:15" hidden="1" outlineLevel="1">
      <c r="A173" s="4">
        <v>44061</v>
      </c>
      <c r="B173">
        <f>'Sicilia foglio di lavoro'!B172</f>
        <v>313011</v>
      </c>
      <c r="D173">
        <f>'Sicilia foglio di lavoro'!E172</f>
        <v>3793</v>
      </c>
      <c r="E173">
        <f>'Sicilia foglio di lavoro'!G172</f>
        <v>722</v>
      </c>
      <c r="F173">
        <f>'Sicilia foglio di lavoro'!H172</f>
        <v>60</v>
      </c>
      <c r="G173">
        <f>'Sicilia foglio di lavoro'!I172</f>
        <v>54</v>
      </c>
      <c r="H173">
        <f>'Sicilia foglio di lavoro'!J172</f>
        <v>6</v>
      </c>
      <c r="J173">
        <f>'Sicilia foglio di lavoro'!M172</f>
        <v>662</v>
      </c>
      <c r="K173">
        <f>'Sicilia foglio di lavoro'!N172</f>
        <v>2785</v>
      </c>
      <c r="L173">
        <f>'Sicilia foglio di lavoro'!O172</f>
        <v>286</v>
      </c>
      <c r="M173" s="2">
        <f t="shared" si="1"/>
        <v>7.4792243767313013E-2</v>
      </c>
      <c r="N173" s="2">
        <f t="shared" si="2"/>
        <v>8.3102493074792248E-3</v>
      </c>
      <c r="O173" s="2">
        <f t="shared" si="3"/>
        <v>0.91689750692520777</v>
      </c>
    </row>
    <row r="174" spans="1:15" hidden="1" outlineLevel="1">
      <c r="A174" s="4">
        <v>44062</v>
      </c>
      <c r="B174">
        <f>'Sicilia foglio di lavoro'!B173</f>
        <v>315870</v>
      </c>
      <c r="D174">
        <f>'Sicilia foglio di lavoro'!E173</f>
        <v>3838</v>
      </c>
      <c r="E174">
        <f>'Sicilia foglio di lavoro'!G173</f>
        <v>766</v>
      </c>
      <c r="F174">
        <f>'Sicilia foglio di lavoro'!H173</f>
        <v>61</v>
      </c>
      <c r="G174">
        <f>'Sicilia foglio di lavoro'!I173</f>
        <v>53</v>
      </c>
      <c r="H174">
        <f>'Sicilia foglio di lavoro'!J173</f>
        <v>8</v>
      </c>
      <c r="J174">
        <f>'Sicilia foglio di lavoro'!M173</f>
        <v>705</v>
      </c>
      <c r="K174">
        <f>'Sicilia foglio di lavoro'!N173</f>
        <v>2786</v>
      </c>
      <c r="L174">
        <f>'Sicilia foglio di lavoro'!O173</f>
        <v>286</v>
      </c>
      <c r="M174" s="2">
        <f t="shared" si="1"/>
        <v>6.919060052219321E-2</v>
      </c>
      <c r="N174" s="2">
        <f t="shared" si="2"/>
        <v>1.0443864229765013E-2</v>
      </c>
      <c r="O174" s="2">
        <f t="shared" si="3"/>
        <v>0.92036553524804177</v>
      </c>
    </row>
    <row r="175" spans="1:15" hidden="1" outlineLevel="1">
      <c r="A175" s="4">
        <v>44063</v>
      </c>
      <c r="B175">
        <f>'Sicilia foglio di lavoro'!B174</f>
        <v>318852</v>
      </c>
      <c r="D175">
        <f>'Sicilia foglio di lavoro'!E174</f>
        <v>3875</v>
      </c>
      <c r="E175">
        <f>'Sicilia foglio di lavoro'!G174</f>
        <v>790</v>
      </c>
      <c r="F175">
        <f>'Sicilia foglio di lavoro'!H174</f>
        <v>49</v>
      </c>
      <c r="G175">
        <f>'Sicilia foglio di lavoro'!I174</f>
        <v>41</v>
      </c>
      <c r="H175">
        <f>'Sicilia foglio di lavoro'!J174</f>
        <v>8</v>
      </c>
      <c r="J175">
        <f>'Sicilia foglio di lavoro'!M174</f>
        <v>741</v>
      </c>
      <c r="K175">
        <f>'Sicilia foglio di lavoro'!N174</f>
        <v>2799</v>
      </c>
      <c r="L175">
        <f>'Sicilia foglio di lavoro'!O174</f>
        <v>286</v>
      </c>
      <c r="M175" s="2">
        <f t="shared" ref="M175:M181" si="4">G175/E175</f>
        <v>5.1898734177215189E-2</v>
      </c>
      <c r="N175" s="2">
        <f t="shared" ref="N175:N181" si="5">H175/E175</f>
        <v>1.0126582278481013E-2</v>
      </c>
      <c r="O175" s="2">
        <f t="shared" ref="O175:O181" si="6">J175/E175</f>
        <v>0.9379746835443038</v>
      </c>
    </row>
    <row r="176" spans="1:15" hidden="1" outlineLevel="1">
      <c r="A176" s="4">
        <v>44064</v>
      </c>
      <c r="B176">
        <f>'Sicilia foglio di lavoro'!B175</f>
        <v>321981</v>
      </c>
      <c r="D176">
        <f>'Sicilia foglio di lavoro'!E175</f>
        <v>3919</v>
      </c>
      <c r="E176">
        <f>'Sicilia foglio di lavoro'!G175</f>
        <v>828</v>
      </c>
      <c r="F176">
        <f>'Sicilia foglio di lavoro'!H175</f>
        <v>53</v>
      </c>
      <c r="G176">
        <f>'Sicilia foglio di lavoro'!I175</f>
        <v>45</v>
      </c>
      <c r="H176">
        <f>'Sicilia foglio di lavoro'!J175</f>
        <v>8</v>
      </c>
      <c r="J176">
        <f>'Sicilia foglio di lavoro'!M175</f>
        <v>775</v>
      </c>
      <c r="K176">
        <f>'Sicilia foglio di lavoro'!N175</f>
        <v>2805</v>
      </c>
      <c r="L176">
        <f>'Sicilia foglio di lavoro'!O175</f>
        <v>286</v>
      </c>
      <c r="M176" s="2">
        <f t="shared" si="4"/>
        <v>5.434782608695652E-2</v>
      </c>
      <c r="N176" s="2">
        <f t="shared" si="5"/>
        <v>9.6618357487922701E-3</v>
      </c>
      <c r="O176" s="2">
        <f t="shared" si="6"/>
        <v>0.93599033816425126</v>
      </c>
    </row>
    <row r="177" spans="1:15" hidden="1" outlineLevel="1">
      <c r="A177" s="4">
        <v>44065</v>
      </c>
      <c r="B177">
        <f>'Sicilia foglio di lavoro'!B176</f>
        <v>324201</v>
      </c>
      <c r="D177">
        <f>'Sicilia foglio di lavoro'!E176</f>
        <v>3967</v>
      </c>
      <c r="E177">
        <f>'Sicilia foglio di lavoro'!G176</f>
        <v>874</v>
      </c>
      <c r="F177">
        <f>'Sicilia foglio di lavoro'!H176</f>
        <v>53</v>
      </c>
      <c r="G177">
        <f>'Sicilia foglio di lavoro'!I176</f>
        <v>45</v>
      </c>
      <c r="H177">
        <f>'Sicilia foglio di lavoro'!J176</f>
        <v>8</v>
      </c>
      <c r="J177">
        <f>'Sicilia foglio di lavoro'!M176</f>
        <v>821</v>
      </c>
      <c r="K177">
        <f>'Sicilia foglio di lavoro'!N176</f>
        <v>2807</v>
      </c>
      <c r="L177">
        <f>'Sicilia foglio di lavoro'!O176</f>
        <v>286</v>
      </c>
      <c r="M177" s="2">
        <f t="shared" si="4"/>
        <v>5.1487414187643021E-2</v>
      </c>
      <c r="N177" s="2">
        <f t="shared" si="5"/>
        <v>9.1533180778032037E-3</v>
      </c>
      <c r="O177" s="2">
        <f t="shared" si="6"/>
        <v>0.9393592677345538</v>
      </c>
    </row>
    <row r="178" spans="1:15" hidden="1" outlineLevel="1">
      <c r="A178" s="4">
        <v>44066</v>
      </c>
      <c r="B178">
        <f>'Sicilia foglio di lavoro'!B177</f>
        <v>326347</v>
      </c>
      <c r="D178">
        <f>'Sicilia foglio di lavoro'!E177</f>
        <v>4002</v>
      </c>
      <c r="E178">
        <f>'Sicilia foglio di lavoro'!G177</f>
        <v>903</v>
      </c>
      <c r="F178">
        <f>'Sicilia foglio di lavoro'!H177</f>
        <v>60</v>
      </c>
      <c r="G178">
        <f>'Sicilia foglio di lavoro'!I177</f>
        <v>50</v>
      </c>
      <c r="H178">
        <f>'Sicilia foglio di lavoro'!J177</f>
        <v>10</v>
      </c>
      <c r="J178">
        <f>'Sicilia foglio di lavoro'!M177</f>
        <v>843</v>
      </c>
      <c r="K178">
        <f>'Sicilia foglio di lavoro'!N177</f>
        <v>2813</v>
      </c>
      <c r="L178">
        <f>'Sicilia foglio di lavoro'!O177</f>
        <v>286</v>
      </c>
      <c r="M178" s="2">
        <f t="shared" si="4"/>
        <v>5.537098560354374E-2</v>
      </c>
      <c r="N178" s="2">
        <f t="shared" si="5"/>
        <v>1.1074197120708749E-2</v>
      </c>
      <c r="O178" s="2">
        <f t="shared" si="6"/>
        <v>0.93355481727574752</v>
      </c>
    </row>
    <row r="179" spans="1:15" hidden="1" outlineLevel="1">
      <c r="A179" s="4">
        <v>44067</v>
      </c>
      <c r="B179">
        <f>'Sicilia foglio di lavoro'!B178</f>
        <v>327815</v>
      </c>
      <c r="D179">
        <f>'Sicilia foglio di lavoro'!E178</f>
        <v>4067</v>
      </c>
      <c r="E179">
        <f>'Sicilia foglio di lavoro'!G178</f>
        <v>947</v>
      </c>
      <c r="F179">
        <f>'Sicilia foglio di lavoro'!H178</f>
        <v>63</v>
      </c>
      <c r="G179">
        <f>'Sicilia foglio di lavoro'!I178</f>
        <v>54</v>
      </c>
      <c r="H179">
        <f>'Sicilia foglio di lavoro'!J178</f>
        <v>9</v>
      </c>
      <c r="J179">
        <f>'Sicilia foglio di lavoro'!M178</f>
        <v>884</v>
      </c>
      <c r="K179">
        <f>'Sicilia foglio di lavoro'!N178</f>
        <v>2834</v>
      </c>
      <c r="L179">
        <f>'Sicilia foglio di lavoro'!O178</f>
        <v>286</v>
      </c>
      <c r="M179" s="2">
        <f t="shared" si="4"/>
        <v>5.7022175290390706E-2</v>
      </c>
      <c r="N179" s="2">
        <f t="shared" si="5"/>
        <v>9.5036958817317843E-3</v>
      </c>
      <c r="O179" s="2">
        <f t="shared" si="6"/>
        <v>0.9334741288278775</v>
      </c>
    </row>
    <row r="180" spans="1:15" hidden="1" outlineLevel="1">
      <c r="A180" s="4">
        <v>44068</v>
      </c>
      <c r="B180">
        <f>'Sicilia foglio di lavoro'!B179</f>
        <v>330449</v>
      </c>
      <c r="D180">
        <f>'Sicilia foglio di lavoro'!E179</f>
        <v>4091</v>
      </c>
      <c r="E180">
        <f>'Sicilia foglio di lavoro'!G179</f>
        <v>947</v>
      </c>
      <c r="F180">
        <f>'Sicilia foglio di lavoro'!H179</f>
        <v>63</v>
      </c>
      <c r="G180">
        <f>'Sicilia foglio di lavoro'!I179</f>
        <v>53</v>
      </c>
      <c r="H180">
        <f>'Sicilia foglio di lavoro'!J179</f>
        <v>10</v>
      </c>
      <c r="J180">
        <f>'Sicilia foglio di lavoro'!M179</f>
        <v>884</v>
      </c>
      <c r="K180">
        <f>'Sicilia foglio di lavoro'!N179</f>
        <v>2858</v>
      </c>
      <c r="L180">
        <f>'Sicilia foglio di lavoro'!O179</f>
        <v>286</v>
      </c>
      <c r="M180" s="2">
        <f t="shared" si="4"/>
        <v>5.59662090813094E-2</v>
      </c>
      <c r="N180" s="2">
        <f t="shared" si="5"/>
        <v>1.0559662090813094E-2</v>
      </c>
      <c r="O180" s="2">
        <f t="shared" si="6"/>
        <v>0.9334741288278775</v>
      </c>
    </row>
    <row r="181" spans="1:15" hidden="1" outlineLevel="1">
      <c r="A181" s="4">
        <v>44069</v>
      </c>
      <c r="B181">
        <f>'Sicilia foglio di lavoro'!B180</f>
        <v>333802</v>
      </c>
      <c r="D181">
        <f>'Sicilia foglio di lavoro'!E180</f>
        <v>4124</v>
      </c>
      <c r="E181">
        <f>'Sicilia foglio di lavoro'!G180</f>
        <v>980</v>
      </c>
      <c r="F181">
        <f>'Sicilia foglio di lavoro'!H180</f>
        <v>69</v>
      </c>
      <c r="G181">
        <f>'Sicilia foglio di lavoro'!I180</f>
        <v>59</v>
      </c>
      <c r="H181">
        <f>'Sicilia foglio di lavoro'!J180</f>
        <v>10</v>
      </c>
      <c r="J181">
        <f>'Sicilia foglio di lavoro'!M180</f>
        <v>911</v>
      </c>
      <c r="K181">
        <f>'Sicilia foglio di lavoro'!N180</f>
        <v>2858</v>
      </c>
      <c r="L181">
        <f>'Sicilia foglio di lavoro'!O180</f>
        <v>286</v>
      </c>
      <c r="M181" s="2">
        <f t="shared" si="4"/>
        <v>6.0204081632653061E-2</v>
      </c>
      <c r="N181" s="2">
        <f t="shared" si="5"/>
        <v>1.020408163265306E-2</v>
      </c>
      <c r="O181" s="2">
        <f t="shared" si="6"/>
        <v>0.92959183673469392</v>
      </c>
    </row>
    <row r="182" spans="1:15" hidden="1" outlineLevel="1">
      <c r="A182" s="4">
        <v>44070</v>
      </c>
      <c r="B182">
        <f>'Sicilia foglio di lavoro'!B181</f>
        <v>337874</v>
      </c>
      <c r="D182">
        <f>'Sicilia foglio di lavoro'!E181</f>
        <v>4174</v>
      </c>
      <c r="E182">
        <f>'Sicilia foglio di lavoro'!G181</f>
        <v>1019</v>
      </c>
      <c r="F182">
        <f>'Sicilia foglio di lavoro'!H181</f>
        <v>72</v>
      </c>
      <c r="G182">
        <f>'Sicilia foglio di lavoro'!I181</f>
        <v>62</v>
      </c>
      <c r="H182">
        <f>'Sicilia foglio di lavoro'!J181</f>
        <v>10</v>
      </c>
      <c r="J182">
        <f>'Sicilia foglio di lavoro'!M181</f>
        <v>947</v>
      </c>
      <c r="K182">
        <f>'Sicilia foglio di lavoro'!N181</f>
        <v>2869</v>
      </c>
      <c r="L182">
        <f>'Sicilia foglio di lavoro'!O181</f>
        <v>286</v>
      </c>
      <c r="M182" s="2">
        <f t="shared" ref="M182:M188" si="7">G182/E182</f>
        <v>6.0843964671246323E-2</v>
      </c>
      <c r="N182" s="2">
        <f t="shared" ref="N182:N188" si="8">H182/E182</f>
        <v>9.8135426889106973E-3</v>
      </c>
      <c r="O182" s="2">
        <f t="shared" ref="O182:O188" si="9">J182/E182</f>
        <v>0.92934249263984303</v>
      </c>
    </row>
    <row r="183" spans="1:15" hidden="1" outlineLevel="1">
      <c r="A183" s="4">
        <v>44071</v>
      </c>
      <c r="B183">
        <f>'Sicilia foglio di lavoro'!B182</f>
        <v>341110</v>
      </c>
      <c r="D183">
        <f>'Sicilia foglio di lavoro'!E182</f>
        <v>4228</v>
      </c>
      <c r="E183">
        <f>'Sicilia foglio di lavoro'!G182</f>
        <v>1058</v>
      </c>
      <c r="F183">
        <f>'Sicilia foglio di lavoro'!H182</f>
        <v>78</v>
      </c>
      <c r="G183">
        <f>'Sicilia foglio di lavoro'!I182</f>
        <v>69</v>
      </c>
      <c r="H183">
        <f>'Sicilia foglio di lavoro'!J182</f>
        <v>9</v>
      </c>
      <c r="J183">
        <f>'Sicilia foglio di lavoro'!M182</f>
        <v>980</v>
      </c>
      <c r="K183">
        <f>'Sicilia foglio di lavoro'!N182</f>
        <v>2884</v>
      </c>
      <c r="L183">
        <f>'Sicilia foglio di lavoro'!O182</f>
        <v>286</v>
      </c>
      <c r="M183" s="2">
        <f t="shared" si="7"/>
        <v>6.5217391304347824E-2</v>
      </c>
      <c r="N183" s="2">
        <f t="shared" si="8"/>
        <v>8.5066162570888466E-3</v>
      </c>
      <c r="O183" s="2">
        <f t="shared" si="9"/>
        <v>0.92627599243856329</v>
      </c>
    </row>
    <row r="184" spans="1:15" hidden="1" outlineLevel="1">
      <c r="A184" s="4">
        <v>44072</v>
      </c>
      <c r="B184">
        <f>'Sicilia foglio di lavoro'!B183</f>
        <v>343982</v>
      </c>
      <c r="D184">
        <f>'Sicilia foglio di lavoro'!E183</f>
        <v>4257</v>
      </c>
      <c r="E184">
        <f>'Sicilia foglio di lavoro'!G183</f>
        <v>1084</v>
      </c>
      <c r="F184">
        <f>'Sicilia foglio di lavoro'!H183</f>
        <v>80</v>
      </c>
      <c r="G184">
        <f>'Sicilia foglio di lavoro'!I183</f>
        <v>70</v>
      </c>
      <c r="H184">
        <f>'Sicilia foglio di lavoro'!J183</f>
        <v>10</v>
      </c>
      <c r="J184">
        <f>'Sicilia foglio di lavoro'!M183</f>
        <v>1004</v>
      </c>
      <c r="K184">
        <f>'Sicilia foglio di lavoro'!N183</f>
        <v>2887</v>
      </c>
      <c r="L184">
        <f>'Sicilia foglio di lavoro'!O183</f>
        <v>286</v>
      </c>
      <c r="M184" s="2">
        <f t="shared" si="7"/>
        <v>6.4575645756457564E-2</v>
      </c>
      <c r="N184" s="2">
        <f t="shared" si="8"/>
        <v>9.2250922509225092E-3</v>
      </c>
      <c r="O184" s="2">
        <f t="shared" si="9"/>
        <v>0.92619926199261993</v>
      </c>
    </row>
    <row r="185" spans="1:15" hidden="1" outlineLevel="1">
      <c r="A185" s="4">
        <v>44073</v>
      </c>
      <c r="B185">
        <f>'Sicilia foglio di lavoro'!B184</f>
        <v>346347</v>
      </c>
      <c r="D185">
        <f>'Sicilia foglio di lavoro'!E184</f>
        <v>4291</v>
      </c>
      <c r="E185">
        <f>'Sicilia foglio di lavoro'!G184</f>
        <v>1114</v>
      </c>
      <c r="F185">
        <f>'Sicilia foglio di lavoro'!H184</f>
        <v>78</v>
      </c>
      <c r="G185">
        <f>'Sicilia foglio di lavoro'!I184</f>
        <v>68</v>
      </c>
      <c r="H185">
        <f>'Sicilia foglio di lavoro'!J184</f>
        <v>10</v>
      </c>
      <c r="J185">
        <f>'Sicilia foglio di lavoro'!M184</f>
        <v>1036</v>
      </c>
      <c r="K185">
        <f>'Sicilia foglio di lavoro'!N184</f>
        <v>2891</v>
      </c>
      <c r="L185">
        <f>'Sicilia foglio di lavoro'!O184</f>
        <v>286</v>
      </c>
      <c r="M185" s="2">
        <f t="shared" si="7"/>
        <v>6.1041292639138239E-2</v>
      </c>
      <c r="N185" s="2">
        <f t="shared" si="8"/>
        <v>8.9766606822262122E-3</v>
      </c>
      <c r="O185" s="2">
        <f t="shared" si="9"/>
        <v>0.9299820466786356</v>
      </c>
    </row>
    <row r="186" spans="1:15" hidden="1" outlineLevel="1">
      <c r="A186" s="4">
        <v>44074</v>
      </c>
      <c r="B186">
        <f>'Sicilia foglio di lavoro'!B185</f>
        <v>347662</v>
      </c>
      <c r="D186">
        <f>'Sicilia foglio di lavoro'!E185</f>
        <v>4317</v>
      </c>
      <c r="E186">
        <f>'Sicilia foglio di lavoro'!G185</f>
        <v>1125</v>
      </c>
      <c r="F186">
        <f>'Sicilia foglio di lavoro'!H185</f>
        <v>80</v>
      </c>
      <c r="G186">
        <f>'Sicilia foglio di lavoro'!I185</f>
        <v>70</v>
      </c>
      <c r="H186">
        <f>'Sicilia foglio di lavoro'!J185</f>
        <v>10</v>
      </c>
      <c r="J186">
        <f>'Sicilia foglio di lavoro'!M185</f>
        <v>1045</v>
      </c>
      <c r="K186">
        <f>'Sicilia foglio di lavoro'!N185</f>
        <v>2906</v>
      </c>
      <c r="L186">
        <f>'Sicilia foglio di lavoro'!O185</f>
        <v>286</v>
      </c>
      <c r="M186" s="2">
        <f t="shared" si="7"/>
        <v>6.222222222222222E-2</v>
      </c>
      <c r="N186" s="2">
        <f t="shared" si="8"/>
        <v>8.8888888888888889E-3</v>
      </c>
      <c r="O186" s="2">
        <f t="shared" si="9"/>
        <v>0.92888888888888888</v>
      </c>
    </row>
    <row r="187" spans="1:15" hidden="1" outlineLevel="1">
      <c r="A187" s="4">
        <v>44075</v>
      </c>
      <c r="B187">
        <f>'Sicilia foglio di lavoro'!B186</f>
        <v>351872</v>
      </c>
      <c r="D187">
        <f>'Sicilia foglio di lavoro'!E186</f>
        <v>4350</v>
      </c>
      <c r="E187">
        <f>'Sicilia foglio di lavoro'!G186</f>
        <v>1152</v>
      </c>
      <c r="F187">
        <f>'Sicilia foglio di lavoro'!H186</f>
        <v>81</v>
      </c>
      <c r="G187">
        <f>'Sicilia foglio di lavoro'!I186</f>
        <v>71</v>
      </c>
      <c r="H187">
        <f>'Sicilia foglio di lavoro'!J186</f>
        <v>10</v>
      </c>
      <c r="J187">
        <f>'Sicilia foglio di lavoro'!M186</f>
        <v>1071</v>
      </c>
      <c r="K187">
        <f>'Sicilia foglio di lavoro'!N186</f>
        <v>2911</v>
      </c>
      <c r="L187">
        <f>'Sicilia foglio di lavoro'!O186</f>
        <v>287</v>
      </c>
      <c r="M187" s="2">
        <f t="shared" si="7"/>
        <v>6.1631944444444448E-2</v>
      </c>
      <c r="N187" s="2">
        <f t="shared" si="8"/>
        <v>8.6805555555555559E-3</v>
      </c>
      <c r="O187" s="2">
        <f t="shared" si="9"/>
        <v>0.9296875</v>
      </c>
    </row>
    <row r="188" spans="1:15" hidden="1" outlineLevel="1">
      <c r="A188" s="4">
        <v>44076</v>
      </c>
      <c r="B188">
        <f>'Sicilia foglio di lavoro'!B187</f>
        <v>357499</v>
      </c>
      <c r="D188">
        <f>'Sicilia foglio di lavoro'!E187</f>
        <v>4433</v>
      </c>
      <c r="E188">
        <f>'Sicilia foglio di lavoro'!G187</f>
        <v>1227</v>
      </c>
      <c r="F188">
        <f>'Sicilia foglio di lavoro'!H187</f>
        <v>88</v>
      </c>
      <c r="G188">
        <f>'Sicilia foglio di lavoro'!I187</f>
        <v>76</v>
      </c>
      <c r="H188">
        <f>'Sicilia foglio di lavoro'!J187</f>
        <v>12</v>
      </c>
      <c r="J188">
        <f>'Sicilia foglio di lavoro'!M187</f>
        <v>1139</v>
      </c>
      <c r="K188">
        <f>'Sicilia foglio di lavoro'!N187</f>
        <v>2919</v>
      </c>
      <c r="L188">
        <f>'Sicilia foglio di lavoro'!O187</f>
        <v>287</v>
      </c>
      <c r="M188" s="2">
        <f t="shared" si="7"/>
        <v>6.1939690301548493E-2</v>
      </c>
      <c r="N188" s="2">
        <f t="shared" si="8"/>
        <v>9.7799511002444987E-3</v>
      </c>
      <c r="O188" s="2">
        <f t="shared" si="9"/>
        <v>0.92828035859820701</v>
      </c>
    </row>
    <row r="189" spans="1:15" hidden="1" outlineLevel="1">
      <c r="A189" s="4">
        <v>44077</v>
      </c>
      <c r="B189">
        <f>'Sicilia foglio di lavoro'!B188</f>
        <v>360966</v>
      </c>
      <c r="D189">
        <f>'Sicilia foglio di lavoro'!E188</f>
        <v>4487</v>
      </c>
      <c r="E189">
        <f>'Sicilia foglio di lavoro'!G188</f>
        <v>1252</v>
      </c>
      <c r="F189">
        <f>'Sicilia foglio di lavoro'!H188</f>
        <v>93</v>
      </c>
      <c r="G189">
        <f>'Sicilia foglio di lavoro'!I188</f>
        <v>81</v>
      </c>
      <c r="H189">
        <f>'Sicilia foglio di lavoro'!J188</f>
        <v>12</v>
      </c>
      <c r="J189">
        <f>'Sicilia foglio di lavoro'!M188</f>
        <v>1159</v>
      </c>
      <c r="K189">
        <f>'Sicilia foglio di lavoro'!N188</f>
        <v>2947</v>
      </c>
      <c r="L189">
        <f>'Sicilia foglio di lavoro'!O188</f>
        <v>288</v>
      </c>
      <c r="M189" s="2">
        <f t="shared" ref="M189:M198" si="10">G189/E189</f>
        <v>6.4696485623003189E-2</v>
      </c>
      <c r="N189" s="2">
        <f t="shared" ref="N189:N198" si="11">H189/E189</f>
        <v>9.5846645367412137E-3</v>
      </c>
      <c r="O189" s="2">
        <f t="shared" ref="O189:O198" si="12">J189/E189</f>
        <v>0.92571884984025554</v>
      </c>
    </row>
    <row r="190" spans="1:15" hidden="1" outlineLevel="1">
      <c r="A190" s="4">
        <v>44078</v>
      </c>
      <c r="B190">
        <f>'Sicilia foglio di lavoro'!B189</f>
        <v>365207</v>
      </c>
      <c r="D190">
        <f>'Sicilia foglio di lavoro'!E189</f>
        <v>4565</v>
      </c>
      <c r="E190">
        <f>'Sicilia foglio di lavoro'!G189</f>
        <v>1284</v>
      </c>
      <c r="F190">
        <f>'Sicilia foglio di lavoro'!H189</f>
        <v>98</v>
      </c>
      <c r="G190">
        <f>'Sicilia foglio di lavoro'!I189</f>
        <v>87</v>
      </c>
      <c r="H190">
        <f>'Sicilia foglio di lavoro'!J189</f>
        <v>11</v>
      </c>
      <c r="J190">
        <f>'Sicilia foglio di lavoro'!M189</f>
        <v>1186</v>
      </c>
      <c r="K190">
        <f>'Sicilia foglio di lavoro'!N189</f>
        <v>2993</v>
      </c>
      <c r="L190">
        <f>'Sicilia foglio di lavoro'!O189</f>
        <v>288</v>
      </c>
      <c r="M190" s="2">
        <f t="shared" si="10"/>
        <v>6.7757009345794386E-2</v>
      </c>
      <c r="N190" s="2">
        <f t="shared" si="11"/>
        <v>8.5669781931464167E-3</v>
      </c>
      <c r="O190" s="2">
        <f t="shared" si="12"/>
        <v>0.92367601246105924</v>
      </c>
    </row>
    <row r="191" spans="1:15" hidden="1" outlineLevel="1">
      <c r="A191" s="4">
        <v>44079</v>
      </c>
      <c r="B191">
        <f>'Sicilia foglio di lavoro'!B190</f>
        <v>370480</v>
      </c>
      <c r="D191">
        <f>'Sicilia foglio di lavoro'!E190</f>
        <v>4679</v>
      </c>
      <c r="E191">
        <f>'Sicilia foglio di lavoro'!G190</f>
        <v>1343</v>
      </c>
      <c r="F191">
        <f>'Sicilia foglio di lavoro'!H190</f>
        <v>100</v>
      </c>
      <c r="G191">
        <f>'Sicilia foglio di lavoro'!I190</f>
        <v>88</v>
      </c>
      <c r="H191">
        <f>'Sicilia foglio di lavoro'!J190</f>
        <v>12</v>
      </c>
      <c r="J191">
        <f>'Sicilia foglio di lavoro'!M190</f>
        <v>1243</v>
      </c>
      <c r="K191">
        <f>'Sicilia foglio di lavoro'!N190</f>
        <v>3047</v>
      </c>
      <c r="L191">
        <f>'Sicilia foglio di lavoro'!O190</f>
        <v>289</v>
      </c>
      <c r="M191" s="2">
        <f t="shared" si="10"/>
        <v>6.5524944154877141E-2</v>
      </c>
      <c r="N191" s="2">
        <f t="shared" si="11"/>
        <v>8.9352196574832461E-3</v>
      </c>
      <c r="O191" s="2">
        <f t="shared" si="12"/>
        <v>0.92553983618763958</v>
      </c>
    </row>
    <row r="192" spans="1:15" hidden="1" outlineLevel="1">
      <c r="A192" s="4">
        <v>44080</v>
      </c>
      <c r="B192">
        <f>'Sicilia foglio di lavoro'!B191</f>
        <v>372801</v>
      </c>
      <c r="D192">
        <f>'Sicilia foglio di lavoro'!E191</f>
        <v>4716</v>
      </c>
      <c r="E192">
        <f>'Sicilia foglio di lavoro'!G191</f>
        <v>1334</v>
      </c>
      <c r="F192">
        <f>'Sicilia foglio di lavoro'!H191</f>
        <v>99</v>
      </c>
      <c r="G192">
        <f>'Sicilia foglio di lavoro'!I191</f>
        <v>86</v>
      </c>
      <c r="H192">
        <f>'Sicilia foglio di lavoro'!J191</f>
        <v>13</v>
      </c>
      <c r="J192">
        <f>'Sicilia foglio di lavoro'!M191</f>
        <v>1235</v>
      </c>
      <c r="K192">
        <f>'Sicilia foglio di lavoro'!N191</f>
        <v>3093</v>
      </c>
      <c r="L192">
        <f>'Sicilia foglio di lavoro'!O191</f>
        <v>289</v>
      </c>
      <c r="M192" s="2">
        <f t="shared" si="10"/>
        <v>6.4467766116941536E-2</v>
      </c>
      <c r="N192" s="2">
        <f t="shared" si="11"/>
        <v>9.7451274362818589E-3</v>
      </c>
      <c r="O192" s="2">
        <f t="shared" si="12"/>
        <v>0.92578710644677664</v>
      </c>
    </row>
    <row r="193" spans="1:15" hidden="1" outlineLevel="1">
      <c r="A193" s="4">
        <v>44081</v>
      </c>
      <c r="B193">
        <f>'Sicilia foglio di lavoro'!B192</f>
        <v>375134</v>
      </c>
      <c r="D193">
        <f>'Sicilia foglio di lavoro'!E192</f>
        <v>4765</v>
      </c>
      <c r="E193">
        <f>'Sicilia foglio di lavoro'!G192</f>
        <v>1379</v>
      </c>
      <c r="F193">
        <f>'Sicilia foglio di lavoro'!H192</f>
        <v>114</v>
      </c>
      <c r="G193">
        <f>'Sicilia foglio di lavoro'!I192</f>
        <v>101</v>
      </c>
      <c r="H193">
        <f>'Sicilia foglio di lavoro'!J192</f>
        <v>13</v>
      </c>
      <c r="J193">
        <f>'Sicilia foglio di lavoro'!M192</f>
        <v>1265</v>
      </c>
      <c r="K193">
        <f>'Sicilia foglio di lavoro'!N192</f>
        <v>3097</v>
      </c>
      <c r="L193">
        <f>'Sicilia foglio di lavoro'!O192</f>
        <v>289</v>
      </c>
      <c r="M193" s="2">
        <f t="shared" si="10"/>
        <v>7.3241479332849885E-2</v>
      </c>
      <c r="N193" s="2">
        <f t="shared" si="11"/>
        <v>9.4271211022480053E-3</v>
      </c>
      <c r="O193" s="2">
        <f t="shared" si="12"/>
        <v>0.91733139956490206</v>
      </c>
    </row>
    <row r="194" spans="1:15" hidden="1" outlineLevel="1">
      <c r="A194" s="4">
        <v>44082</v>
      </c>
      <c r="B194">
        <f>'Sicilia foglio di lavoro'!B193</f>
        <v>380348</v>
      </c>
      <c r="D194">
        <f>'Sicilia foglio di lavoro'!E193</f>
        <v>4849</v>
      </c>
      <c r="E194">
        <f>'Sicilia foglio di lavoro'!G193</f>
        <v>1454</v>
      </c>
      <c r="F194">
        <f>'Sicilia foglio di lavoro'!H193</f>
        <v>117</v>
      </c>
      <c r="G194">
        <f>'Sicilia foglio di lavoro'!I193</f>
        <v>104</v>
      </c>
      <c r="H194">
        <f>'Sicilia foglio di lavoro'!J193</f>
        <v>13</v>
      </c>
      <c r="J194">
        <f>'Sicilia foglio di lavoro'!M193</f>
        <v>1337</v>
      </c>
      <c r="K194">
        <f>'Sicilia foglio di lavoro'!N193</f>
        <v>3106</v>
      </c>
      <c r="L194">
        <f>'Sicilia foglio di lavoro'!O193</f>
        <v>289</v>
      </c>
      <c r="M194" s="2">
        <f t="shared" si="10"/>
        <v>7.1526822558459421E-2</v>
      </c>
      <c r="N194" s="2">
        <f t="shared" si="11"/>
        <v>8.9408528198074277E-3</v>
      </c>
      <c r="O194" s="2">
        <f t="shared" si="12"/>
        <v>0.91953232462173318</v>
      </c>
    </row>
    <row r="195" spans="1:15" hidden="1" outlineLevel="1">
      <c r="A195" s="4">
        <v>44083</v>
      </c>
      <c r="B195">
        <f>'Sicilia foglio di lavoro'!B194</f>
        <v>385131</v>
      </c>
      <c r="D195">
        <f>'Sicilia foglio di lavoro'!E194</f>
        <v>4926</v>
      </c>
      <c r="E195">
        <f>'Sicilia foglio di lavoro'!G194</f>
        <v>1527</v>
      </c>
      <c r="F195">
        <f>'Sicilia foglio di lavoro'!H194</f>
        <v>120</v>
      </c>
      <c r="G195">
        <f>'Sicilia foglio di lavoro'!I194</f>
        <v>105</v>
      </c>
      <c r="H195">
        <f>'Sicilia foglio di lavoro'!J194</f>
        <v>15</v>
      </c>
      <c r="J195">
        <f>'Sicilia foglio di lavoro'!M194</f>
        <v>1407</v>
      </c>
      <c r="K195">
        <f>'Sicilia foglio di lavoro'!N194</f>
        <v>3110</v>
      </c>
      <c r="L195">
        <f>'Sicilia foglio di lavoro'!O194</f>
        <v>289</v>
      </c>
      <c r="M195" s="2">
        <f t="shared" si="10"/>
        <v>6.8762278978389005E-2</v>
      </c>
      <c r="N195" s="2">
        <f t="shared" si="11"/>
        <v>9.823182711198428E-3</v>
      </c>
      <c r="O195" s="2">
        <f t="shared" si="12"/>
        <v>0.92141453831041253</v>
      </c>
    </row>
    <row r="196" spans="1:15" hidden="1" outlineLevel="1">
      <c r="A196" s="4">
        <v>44084</v>
      </c>
      <c r="B196">
        <f>'Sicilia foglio di lavoro'!B195</f>
        <v>389738</v>
      </c>
      <c r="D196">
        <f>'Sicilia foglio di lavoro'!E195</f>
        <v>5032</v>
      </c>
      <c r="E196">
        <f>'Sicilia foglio di lavoro'!G195</f>
        <v>1603</v>
      </c>
      <c r="F196">
        <f>'Sicilia foglio di lavoro'!H195</f>
        <v>126</v>
      </c>
      <c r="G196">
        <f>'Sicilia foglio di lavoro'!I195</f>
        <v>108</v>
      </c>
      <c r="H196">
        <f>'Sicilia foglio di lavoro'!J195</f>
        <v>18</v>
      </c>
      <c r="J196">
        <f>'Sicilia foglio di lavoro'!M195</f>
        <v>1477</v>
      </c>
      <c r="K196">
        <f>'Sicilia foglio di lavoro'!N195</f>
        <v>3140</v>
      </c>
      <c r="L196">
        <f>'Sicilia foglio di lavoro'!O195</f>
        <v>289</v>
      </c>
      <c r="M196" s="2">
        <f t="shared" si="10"/>
        <v>6.7373674360573926E-2</v>
      </c>
      <c r="N196" s="2">
        <f t="shared" si="11"/>
        <v>1.1228945726762321E-2</v>
      </c>
      <c r="O196" s="2">
        <f t="shared" si="12"/>
        <v>0.92139737991266379</v>
      </c>
    </row>
    <row r="197" spans="1:15" hidden="1" outlineLevel="1">
      <c r="A197" s="4">
        <v>44085</v>
      </c>
      <c r="B197">
        <f>'Sicilia foglio di lavoro'!B196</f>
        <v>393950</v>
      </c>
      <c r="D197">
        <f>'Sicilia foglio di lavoro'!E196</f>
        <v>5136</v>
      </c>
      <c r="E197">
        <f>'Sicilia foglio di lavoro'!G196</f>
        <v>1706</v>
      </c>
      <c r="F197">
        <f>'Sicilia foglio di lavoro'!H196</f>
        <v>129</v>
      </c>
      <c r="G197">
        <f>'Sicilia foglio di lavoro'!I196</f>
        <v>112</v>
      </c>
      <c r="H197">
        <f>'Sicilia foglio di lavoro'!J196</f>
        <v>17</v>
      </c>
      <c r="J197">
        <f>'Sicilia foglio di lavoro'!M196</f>
        <v>1577</v>
      </c>
      <c r="K197">
        <f>'Sicilia foglio di lavoro'!N196</f>
        <v>3141</v>
      </c>
      <c r="L197">
        <f>'Sicilia foglio di lavoro'!O196</f>
        <v>289</v>
      </c>
      <c r="M197" s="2">
        <f t="shared" si="10"/>
        <v>6.5650644783118411E-2</v>
      </c>
      <c r="N197" s="2">
        <f t="shared" si="11"/>
        <v>9.9648300117233298E-3</v>
      </c>
      <c r="O197" s="2">
        <f t="shared" si="12"/>
        <v>0.92438452520515824</v>
      </c>
    </row>
    <row r="198" spans="1:15" hidden="1" outlineLevel="1">
      <c r="A198" s="4">
        <v>44086</v>
      </c>
      <c r="B198">
        <f>'Sicilia foglio di lavoro'!B197</f>
        <v>397952</v>
      </c>
      <c r="D198">
        <f>'Sicilia foglio di lavoro'!E197</f>
        <v>5180</v>
      </c>
      <c r="E198">
        <f>'Sicilia foglio di lavoro'!G197</f>
        <v>1747</v>
      </c>
      <c r="F198">
        <f>'Sicilia foglio di lavoro'!H197</f>
        <v>134</v>
      </c>
      <c r="G198">
        <f>'Sicilia foglio di lavoro'!I197</f>
        <v>116</v>
      </c>
      <c r="H198">
        <f>'Sicilia foglio di lavoro'!J197</f>
        <v>18</v>
      </c>
      <c r="J198">
        <f>'Sicilia foglio di lavoro'!M197</f>
        <v>1613</v>
      </c>
      <c r="K198">
        <f>'Sicilia foglio di lavoro'!N197</f>
        <v>3144</v>
      </c>
      <c r="L198">
        <f>'Sicilia foglio di lavoro'!O197</f>
        <v>289</v>
      </c>
      <c r="M198" s="2">
        <f t="shared" si="10"/>
        <v>6.6399542072123646E-2</v>
      </c>
      <c r="N198" s="2">
        <f t="shared" si="11"/>
        <v>1.0303377218088151E-2</v>
      </c>
      <c r="O198" s="2">
        <f t="shared" si="12"/>
        <v>0.92329708070978822</v>
      </c>
    </row>
    <row r="199" spans="1:15" hidden="1" outlineLevel="1">
      <c r="A199" s="4">
        <v>44087</v>
      </c>
      <c r="B199">
        <f>'Sicilia foglio di lavoro'!B198</f>
        <v>400678</v>
      </c>
      <c r="D199">
        <f>'Sicilia foglio di lavoro'!E198</f>
        <v>5241</v>
      </c>
      <c r="E199">
        <f>'Sicilia foglio di lavoro'!G198</f>
        <v>1793</v>
      </c>
      <c r="F199">
        <f>'Sicilia foglio di lavoro'!H198</f>
        <v>137</v>
      </c>
      <c r="G199">
        <f>'Sicilia foglio di lavoro'!I198</f>
        <v>120</v>
      </c>
      <c r="H199">
        <f>'Sicilia foglio di lavoro'!J198</f>
        <v>17</v>
      </c>
      <c r="J199">
        <f>'Sicilia foglio di lavoro'!M198</f>
        <v>1656</v>
      </c>
      <c r="K199">
        <f>'Sicilia foglio di lavoro'!N198</f>
        <v>3158</v>
      </c>
      <c r="L199">
        <f>'Sicilia foglio di lavoro'!O198</f>
        <v>290</v>
      </c>
      <c r="M199" s="2">
        <f>G199/E199</f>
        <v>6.6926938092582267E-2</v>
      </c>
      <c r="N199" s="2">
        <f>H199/E199</f>
        <v>9.4813162297824882E-3</v>
      </c>
      <c r="O199" s="2">
        <f>J199/E199</f>
        <v>0.92359174567763525</v>
      </c>
    </row>
    <row r="200" spans="1:15" hidden="1" outlineLevel="1">
      <c r="A200" s="4">
        <v>44088</v>
      </c>
      <c r="B200">
        <f>'Sicilia foglio di lavoro'!B199</f>
        <v>402836</v>
      </c>
      <c r="D200">
        <f>'Sicilia foglio di lavoro'!E199</f>
        <v>5306</v>
      </c>
      <c r="E200">
        <f>'Sicilia foglio di lavoro'!G199</f>
        <v>1842</v>
      </c>
      <c r="F200">
        <f>'Sicilia foglio di lavoro'!H199</f>
        <v>152</v>
      </c>
      <c r="G200">
        <f>'Sicilia foglio di lavoro'!I199</f>
        <v>136</v>
      </c>
      <c r="H200">
        <f>'Sicilia foglio di lavoro'!J199</f>
        <v>16</v>
      </c>
      <c r="J200">
        <f>'Sicilia foglio di lavoro'!M199</f>
        <v>1690</v>
      </c>
      <c r="K200">
        <f>'Sicilia foglio di lavoro'!N199</f>
        <v>3172</v>
      </c>
      <c r="L200">
        <f>'Sicilia foglio di lavoro'!O199</f>
        <v>292</v>
      </c>
      <c r="M200" s="2">
        <f t="shared" ref="M200:M213" si="13">G200/E200</f>
        <v>7.38327904451683E-2</v>
      </c>
      <c r="N200" s="2">
        <f t="shared" ref="N200:N213" si="14">H200/E200</f>
        <v>8.6862106406080351E-3</v>
      </c>
      <c r="O200" s="2">
        <f t="shared" ref="O200:O213" si="15">J200/E200</f>
        <v>0.91748099891422363</v>
      </c>
    </row>
    <row r="201" spans="1:15" hidden="1" outlineLevel="1">
      <c r="A201" s="4">
        <v>44089</v>
      </c>
      <c r="B201">
        <f>'Sicilia foglio di lavoro'!B200</f>
        <v>407163</v>
      </c>
      <c r="D201">
        <f>'Sicilia foglio di lavoro'!E200</f>
        <v>5383</v>
      </c>
      <c r="E201">
        <f>'Sicilia foglio di lavoro'!G200</f>
        <v>1919</v>
      </c>
      <c r="F201">
        <f>'Sicilia foglio di lavoro'!H200</f>
        <v>158</v>
      </c>
      <c r="G201">
        <f>'Sicilia foglio di lavoro'!I200</f>
        <v>141</v>
      </c>
      <c r="H201">
        <f>'Sicilia foglio di lavoro'!J200</f>
        <v>17</v>
      </c>
      <c r="J201">
        <f>'Sicilia foglio di lavoro'!M200</f>
        <v>1761</v>
      </c>
      <c r="K201">
        <f>'Sicilia foglio di lavoro'!N200</f>
        <v>3172</v>
      </c>
      <c r="L201">
        <f>'Sicilia foglio di lavoro'!O200</f>
        <v>292</v>
      </c>
      <c r="M201" s="2">
        <f t="shared" si="13"/>
        <v>7.3475768629494523E-2</v>
      </c>
      <c r="N201" s="2">
        <f t="shared" si="14"/>
        <v>8.8587806149035952E-3</v>
      </c>
      <c r="O201" s="2">
        <f t="shared" si="15"/>
        <v>0.91766545075560191</v>
      </c>
    </row>
    <row r="202" spans="1:15" hidden="1" outlineLevel="1">
      <c r="A202" s="4">
        <v>44090</v>
      </c>
      <c r="B202">
        <f>'Sicilia foglio di lavoro'!B201</f>
        <v>412972</v>
      </c>
      <c r="D202">
        <f>'Sicilia foglio di lavoro'!E201</f>
        <v>5473</v>
      </c>
      <c r="E202">
        <f>'Sicilia foglio di lavoro'!G201</f>
        <v>1988</v>
      </c>
      <c r="F202">
        <f>'Sicilia foglio di lavoro'!H201</f>
        <v>171</v>
      </c>
      <c r="G202">
        <f>'Sicilia foglio di lavoro'!I201</f>
        <v>155</v>
      </c>
      <c r="H202">
        <f>'Sicilia foglio di lavoro'!J201</f>
        <v>16</v>
      </c>
      <c r="J202">
        <f>'Sicilia foglio di lavoro'!M201</f>
        <v>1817</v>
      </c>
      <c r="K202">
        <f>'Sicilia foglio di lavoro'!N201</f>
        <v>3190</v>
      </c>
      <c r="L202">
        <f>'Sicilia foglio di lavoro'!O201</f>
        <v>295</v>
      </c>
      <c r="M202" s="2">
        <f t="shared" si="13"/>
        <v>7.7967806841046275E-2</v>
      </c>
      <c r="N202" s="2">
        <f t="shared" si="14"/>
        <v>8.0482897384305842E-3</v>
      </c>
      <c r="O202" s="2">
        <f t="shared" si="15"/>
        <v>0.91398390342052316</v>
      </c>
    </row>
    <row r="203" spans="1:15" hidden="1" outlineLevel="1">
      <c r="A203" s="4">
        <v>44091</v>
      </c>
      <c r="B203">
        <f>'Sicilia foglio di lavoro'!B202</f>
        <v>418470</v>
      </c>
      <c r="D203">
        <f>'Sicilia foglio di lavoro'!E202</f>
        <v>5569</v>
      </c>
      <c r="E203">
        <f>'Sicilia foglio di lavoro'!G202</f>
        <v>2043</v>
      </c>
      <c r="F203">
        <f>'Sicilia foglio di lavoro'!H202</f>
        <v>187</v>
      </c>
      <c r="G203">
        <f>'Sicilia foglio di lavoro'!I202</f>
        <v>173</v>
      </c>
      <c r="H203">
        <f>'Sicilia foglio di lavoro'!J202</f>
        <v>14</v>
      </c>
      <c r="J203">
        <f>'Sicilia foglio di lavoro'!M202</f>
        <v>1856</v>
      </c>
      <c r="K203">
        <f>'Sicilia foglio di lavoro'!N202</f>
        <v>3231</v>
      </c>
      <c r="L203">
        <f>'Sicilia foglio di lavoro'!O202</f>
        <v>295</v>
      </c>
      <c r="M203" s="2">
        <f t="shared" si="13"/>
        <v>8.4679393049437099E-2</v>
      </c>
      <c r="N203" s="2">
        <f t="shared" si="14"/>
        <v>6.8526676456191872E-3</v>
      </c>
      <c r="O203" s="2">
        <f t="shared" si="15"/>
        <v>0.90846793930494374</v>
      </c>
    </row>
    <row r="204" spans="1:15" hidden="1" outlineLevel="1">
      <c r="A204" s="4">
        <v>44092</v>
      </c>
      <c r="B204">
        <f>'Sicilia foglio di lavoro'!B203</f>
        <v>424799</v>
      </c>
      <c r="D204">
        <f>'Sicilia foglio di lavoro'!E203</f>
        <v>5748</v>
      </c>
      <c r="E204">
        <f>'Sicilia foglio di lavoro'!G203</f>
        <v>2157</v>
      </c>
      <c r="F204">
        <f>'Sicilia foglio di lavoro'!H203</f>
        <v>194</v>
      </c>
      <c r="G204">
        <f>'Sicilia foglio di lavoro'!I203</f>
        <v>179</v>
      </c>
      <c r="H204">
        <f>'Sicilia foglio di lavoro'!J203</f>
        <v>15</v>
      </c>
      <c r="J204">
        <f>'Sicilia foglio di lavoro'!M203</f>
        <v>1963</v>
      </c>
      <c r="K204">
        <f>'Sicilia foglio di lavoro'!N203</f>
        <v>3295</v>
      </c>
      <c r="L204">
        <f>'Sicilia foglio di lavoro'!O203</f>
        <v>296</v>
      </c>
      <c r="M204" s="2">
        <f t="shared" si="13"/>
        <v>8.298562818729717E-2</v>
      </c>
      <c r="N204" s="2">
        <f t="shared" si="14"/>
        <v>6.954102920723227E-3</v>
      </c>
      <c r="O204" s="2">
        <f t="shared" si="15"/>
        <v>0.91006026889197955</v>
      </c>
    </row>
    <row r="205" spans="1:15" hidden="1" outlineLevel="1">
      <c r="A205" s="4">
        <v>44093</v>
      </c>
      <c r="B205">
        <f>'Sicilia foglio di lavoro'!B204</f>
        <v>429143</v>
      </c>
      <c r="D205">
        <f>'Sicilia foglio di lavoro'!E204</f>
        <v>5846</v>
      </c>
      <c r="E205">
        <f>'Sicilia foglio di lavoro'!G204</f>
        <v>2232</v>
      </c>
      <c r="F205">
        <f>'Sicilia foglio di lavoro'!H204</f>
        <v>204</v>
      </c>
      <c r="G205">
        <f>'Sicilia foglio di lavoro'!I204</f>
        <v>191</v>
      </c>
      <c r="H205">
        <f>'Sicilia foglio di lavoro'!J204</f>
        <v>13</v>
      </c>
      <c r="J205">
        <f>'Sicilia foglio di lavoro'!M204</f>
        <v>2028</v>
      </c>
      <c r="K205">
        <f>'Sicilia foglio di lavoro'!N204</f>
        <v>3318</v>
      </c>
      <c r="L205">
        <f>'Sicilia foglio di lavoro'!O204</f>
        <v>296</v>
      </c>
      <c r="M205" s="2">
        <f t="shared" si="13"/>
        <v>8.5573476702508963E-2</v>
      </c>
      <c r="N205" s="2">
        <f t="shared" si="14"/>
        <v>5.8243727598566311E-3</v>
      </c>
      <c r="O205" s="2">
        <f t="shared" si="15"/>
        <v>0.90860215053763438</v>
      </c>
    </row>
    <row r="206" spans="1:15" hidden="1" outlineLevel="1">
      <c r="A206" s="4">
        <v>44094</v>
      </c>
      <c r="B206">
        <f>'Sicilia foglio di lavoro'!B205</f>
        <v>432263</v>
      </c>
      <c r="D206">
        <f>'Sicilia foglio di lavoro'!E205</f>
        <v>5962</v>
      </c>
      <c r="E206">
        <f>'Sicilia foglio di lavoro'!G205</f>
        <v>2316</v>
      </c>
      <c r="F206">
        <f>'Sicilia foglio di lavoro'!H205</f>
        <v>207</v>
      </c>
      <c r="G206">
        <f>'Sicilia foglio di lavoro'!I205</f>
        <v>194</v>
      </c>
      <c r="H206">
        <f>'Sicilia foglio di lavoro'!J205</f>
        <v>13</v>
      </c>
      <c r="J206">
        <f>'Sicilia foglio di lavoro'!M205</f>
        <v>2109</v>
      </c>
      <c r="K206">
        <f>'Sicilia foglio di lavoro'!N205</f>
        <v>3350</v>
      </c>
      <c r="L206">
        <f>'Sicilia foglio di lavoro'!O205</f>
        <v>296</v>
      </c>
      <c r="M206" s="2">
        <f t="shared" si="13"/>
        <v>8.376511226252159E-2</v>
      </c>
      <c r="N206" s="2">
        <f t="shared" si="14"/>
        <v>5.6131260794473233E-3</v>
      </c>
      <c r="O206" s="2">
        <f t="shared" si="15"/>
        <v>0.9106217616580311</v>
      </c>
    </row>
    <row r="207" spans="1:15" hidden="1" outlineLevel="1">
      <c r="A207" s="4">
        <v>44095</v>
      </c>
      <c r="B207">
        <f>'Sicilia foglio di lavoro'!B206</f>
        <v>435365</v>
      </c>
      <c r="D207">
        <f>'Sicilia foglio di lavoro'!E206</f>
        <v>6037</v>
      </c>
      <c r="E207">
        <f>'Sicilia foglio di lavoro'!G206</f>
        <v>2348</v>
      </c>
      <c r="F207">
        <f>'Sicilia foglio di lavoro'!H206</f>
        <v>217</v>
      </c>
      <c r="G207">
        <f>'Sicilia foglio di lavoro'!I206</f>
        <v>203</v>
      </c>
      <c r="H207">
        <f>'Sicilia foglio di lavoro'!J206</f>
        <v>14</v>
      </c>
      <c r="J207">
        <f>'Sicilia foglio di lavoro'!M206</f>
        <v>2131</v>
      </c>
      <c r="K207">
        <f>'Sicilia foglio di lavoro'!N206</f>
        <v>3390</v>
      </c>
      <c r="L207">
        <f>'Sicilia foglio di lavoro'!O206</f>
        <v>299</v>
      </c>
      <c r="M207" s="2">
        <f t="shared" si="13"/>
        <v>8.6456558773424189E-2</v>
      </c>
      <c r="N207" s="2">
        <f t="shared" si="14"/>
        <v>5.96252129471891E-3</v>
      </c>
      <c r="O207" s="2">
        <f t="shared" si="15"/>
        <v>0.90758091993185686</v>
      </c>
    </row>
    <row r="208" spans="1:15" hidden="1" outlineLevel="1">
      <c r="A208" s="4">
        <v>44096</v>
      </c>
      <c r="B208">
        <f>'Sicilia foglio di lavoro'!B207</f>
        <v>442373</v>
      </c>
      <c r="D208">
        <f>'Sicilia foglio di lavoro'!E207</f>
        <v>6145</v>
      </c>
      <c r="E208">
        <f>'Sicilia foglio di lavoro'!G207</f>
        <v>2390</v>
      </c>
      <c r="F208">
        <f>'Sicilia foglio di lavoro'!H207</f>
        <v>239</v>
      </c>
      <c r="G208">
        <f>'Sicilia foglio di lavoro'!I207</f>
        <v>224</v>
      </c>
      <c r="H208">
        <f>'Sicilia foglio di lavoro'!J207</f>
        <v>15</v>
      </c>
      <c r="J208">
        <f>'Sicilia foglio di lavoro'!M207</f>
        <v>2151</v>
      </c>
      <c r="K208">
        <f>'Sicilia foglio di lavoro'!N207</f>
        <v>3455</v>
      </c>
      <c r="L208">
        <f>'Sicilia foglio di lavoro'!O207</f>
        <v>300</v>
      </c>
      <c r="M208" s="2">
        <f t="shared" si="13"/>
        <v>9.372384937238494E-2</v>
      </c>
      <c r="N208" s="2">
        <f t="shared" si="14"/>
        <v>6.2761506276150627E-3</v>
      </c>
      <c r="O208" s="2">
        <f t="shared" si="15"/>
        <v>0.9</v>
      </c>
    </row>
    <row r="209" spans="1:15" hidden="1" outlineLevel="1">
      <c r="A209" s="4">
        <v>44097</v>
      </c>
      <c r="B209">
        <f>'Sicilia foglio di lavoro'!B208</f>
        <v>448412</v>
      </c>
      <c r="D209">
        <f>'Sicilia foglio di lavoro'!E208</f>
        <v>6234</v>
      </c>
      <c r="E209">
        <f>'Sicilia foglio di lavoro'!G208</f>
        <v>2412</v>
      </c>
      <c r="F209">
        <f>'Sicilia foglio di lavoro'!H208</f>
        <v>246</v>
      </c>
      <c r="G209">
        <f>'Sicilia foglio di lavoro'!I208</f>
        <v>230</v>
      </c>
      <c r="H209">
        <f>'Sicilia foglio di lavoro'!J208</f>
        <v>16</v>
      </c>
      <c r="J209">
        <f>'Sicilia foglio di lavoro'!M208</f>
        <v>2166</v>
      </c>
      <c r="K209">
        <f>'Sicilia foglio di lavoro'!N208</f>
        <v>3519</v>
      </c>
      <c r="L209">
        <f>'Sicilia foglio di lavoro'!O208</f>
        <v>303</v>
      </c>
      <c r="M209" s="2">
        <f t="shared" si="13"/>
        <v>9.5356550580431174E-2</v>
      </c>
      <c r="N209" s="2">
        <f t="shared" si="14"/>
        <v>6.6334991708126038E-3</v>
      </c>
      <c r="O209" s="2">
        <f t="shared" si="15"/>
        <v>0.89800995024875618</v>
      </c>
    </row>
    <row r="210" spans="1:15" hidden="1" outlineLevel="1">
      <c r="A210" s="4">
        <v>44098</v>
      </c>
      <c r="B210">
        <f>'Sicilia foglio di lavoro'!B209</f>
        <v>453581</v>
      </c>
      <c r="D210">
        <f>'Sicilia foglio di lavoro'!E209</f>
        <v>6359</v>
      </c>
      <c r="E210">
        <f>'Sicilia foglio di lavoro'!G209</f>
        <v>2461</v>
      </c>
      <c r="F210">
        <f>'Sicilia foglio di lavoro'!H209</f>
        <v>253</v>
      </c>
      <c r="G210">
        <f>'Sicilia foglio di lavoro'!I209</f>
        <v>237</v>
      </c>
      <c r="H210">
        <f>'Sicilia foglio di lavoro'!J209</f>
        <v>16</v>
      </c>
      <c r="J210">
        <f>'Sicilia foglio di lavoro'!M209</f>
        <v>2208</v>
      </c>
      <c r="K210">
        <f>'Sicilia foglio di lavoro'!N209</f>
        <v>3594</v>
      </c>
      <c r="L210">
        <f>'Sicilia foglio di lavoro'!O209</f>
        <v>304</v>
      </c>
      <c r="M210" s="2">
        <f t="shared" si="13"/>
        <v>9.6302316131653798E-2</v>
      </c>
      <c r="N210" s="2">
        <f t="shared" si="14"/>
        <v>6.5014221861032099E-3</v>
      </c>
      <c r="O210" s="2">
        <f t="shared" si="15"/>
        <v>0.89719626168224298</v>
      </c>
    </row>
    <row r="211" spans="1:15" hidden="1" outlineLevel="1">
      <c r="A211" s="4">
        <v>44099</v>
      </c>
      <c r="B211">
        <f>'Sicilia foglio di lavoro'!B210</f>
        <v>458911</v>
      </c>
      <c r="D211">
        <f>'Sicilia foglio di lavoro'!E210</f>
        <v>6466</v>
      </c>
      <c r="E211">
        <f>'Sicilia foglio di lavoro'!G210</f>
        <v>2530</v>
      </c>
      <c r="F211">
        <f>'Sicilia foglio di lavoro'!H210</f>
        <v>248</v>
      </c>
      <c r="G211">
        <f>'Sicilia foglio di lavoro'!I210</f>
        <v>235</v>
      </c>
      <c r="H211">
        <f>'Sicilia foglio di lavoro'!J210</f>
        <v>13</v>
      </c>
      <c r="J211">
        <f>'Sicilia foglio di lavoro'!M210</f>
        <v>2282</v>
      </c>
      <c r="K211">
        <f>'Sicilia foglio di lavoro'!N210</f>
        <v>3630</v>
      </c>
      <c r="L211">
        <f>'Sicilia foglio di lavoro'!O210</f>
        <v>306</v>
      </c>
      <c r="M211" s="2">
        <f t="shared" si="13"/>
        <v>9.2885375494071151E-2</v>
      </c>
      <c r="N211" s="2">
        <f t="shared" si="14"/>
        <v>5.1383399209486164E-3</v>
      </c>
      <c r="O211" s="2">
        <f t="shared" si="15"/>
        <v>0.90197628458498025</v>
      </c>
    </row>
    <row r="212" spans="1:15" hidden="1" outlineLevel="1">
      <c r="A212" s="4">
        <v>44100</v>
      </c>
      <c r="B212">
        <f>'Sicilia foglio di lavoro'!B211</f>
        <v>464469</v>
      </c>
      <c r="D212">
        <f>'Sicilia foglio di lavoro'!E211</f>
        <v>6576</v>
      </c>
      <c r="E212">
        <f>'Sicilia foglio di lavoro'!G211</f>
        <v>2583</v>
      </c>
      <c r="F212">
        <f>'Sicilia foglio di lavoro'!H211</f>
        <v>268</v>
      </c>
      <c r="G212">
        <f>'Sicilia foglio di lavoro'!I211</f>
        <v>255</v>
      </c>
      <c r="H212">
        <f>'Sicilia foglio di lavoro'!J211</f>
        <v>13</v>
      </c>
      <c r="J212">
        <f>'Sicilia foglio di lavoro'!M211</f>
        <v>2315</v>
      </c>
      <c r="K212">
        <f>'Sicilia foglio di lavoro'!N211</f>
        <v>3687</v>
      </c>
      <c r="L212">
        <f>'Sicilia foglio di lavoro'!O211</f>
        <v>306</v>
      </c>
      <c r="M212" s="2">
        <f t="shared" si="13"/>
        <v>9.8722415795586521E-2</v>
      </c>
      <c r="N212" s="2">
        <f t="shared" si="14"/>
        <v>5.0329074719318622E-3</v>
      </c>
      <c r="O212" s="2">
        <f t="shared" si="15"/>
        <v>0.89624467673248165</v>
      </c>
    </row>
    <row r="213" spans="1:15" hidden="1" outlineLevel="1">
      <c r="A213" s="4">
        <v>44101</v>
      </c>
      <c r="B213">
        <f>'Sicilia foglio di lavoro'!B212</f>
        <v>468671</v>
      </c>
      <c r="D213">
        <f>'Sicilia foglio di lavoro'!E212</f>
        <v>6683</v>
      </c>
      <c r="E213">
        <f>'Sicilia foglio di lavoro'!G212</f>
        <v>2659</v>
      </c>
      <c r="F213">
        <f>'Sicilia foglio di lavoro'!H212</f>
        <v>282</v>
      </c>
      <c r="G213">
        <f>'Sicilia foglio di lavoro'!I212</f>
        <v>268</v>
      </c>
      <c r="H213">
        <f>'Sicilia foglio di lavoro'!J212</f>
        <v>14</v>
      </c>
      <c r="J213">
        <f>'Sicilia foglio di lavoro'!M212</f>
        <v>2377</v>
      </c>
      <c r="K213">
        <f>'Sicilia foglio di lavoro'!N212</f>
        <v>3716</v>
      </c>
      <c r="L213">
        <f>'Sicilia foglio di lavoro'!O212</f>
        <v>308</v>
      </c>
      <c r="M213" s="2">
        <f t="shared" si="13"/>
        <v>0.10078977059044754</v>
      </c>
      <c r="N213" s="2">
        <f t="shared" si="14"/>
        <v>5.2651372696502444E-3</v>
      </c>
      <c r="O213" s="2">
        <f t="shared" si="15"/>
        <v>0.89394509213990225</v>
      </c>
    </row>
    <row r="214" spans="1:15" hidden="1" outlineLevel="1">
      <c r="A214" s="4">
        <v>44102</v>
      </c>
      <c r="B214">
        <f>'Sicilia foglio di lavoro'!B213</f>
        <v>471085</v>
      </c>
      <c r="D214">
        <f>'Sicilia foglio di lavoro'!E213</f>
        <v>6785</v>
      </c>
      <c r="E214">
        <f>'Sicilia foglio di lavoro'!G213</f>
        <v>2743</v>
      </c>
      <c r="F214">
        <f>'Sicilia foglio di lavoro'!H213</f>
        <v>309</v>
      </c>
      <c r="G214">
        <f>'Sicilia foglio di lavoro'!I213</f>
        <v>294</v>
      </c>
      <c r="H214">
        <f>'Sicilia foglio di lavoro'!J213</f>
        <v>15</v>
      </c>
      <c r="J214">
        <f>'Sicilia foglio di lavoro'!M213</f>
        <v>2434</v>
      </c>
      <c r="K214">
        <f>'Sicilia foglio di lavoro'!N213</f>
        <v>3733</v>
      </c>
      <c r="L214">
        <f>'Sicilia foglio di lavoro'!O213</f>
        <v>309</v>
      </c>
      <c r="M214" s="2">
        <f t="shared" ref="M214:M226" si="16">G214/E214</f>
        <v>0.1071819176084579</v>
      </c>
      <c r="N214" s="2">
        <f t="shared" ref="N214:N226" si="17">H214/E214</f>
        <v>5.4684651841049947E-3</v>
      </c>
      <c r="O214" s="2">
        <f t="shared" ref="O214:O226" si="18">J214/E214</f>
        <v>0.8873496172074371</v>
      </c>
    </row>
    <row r="215" spans="1:15" hidden="1" outlineLevel="1">
      <c r="A215" s="4">
        <v>44103</v>
      </c>
      <c r="B215">
        <f>'Sicilia foglio di lavoro'!B214</f>
        <v>477200</v>
      </c>
      <c r="D215">
        <f>'Sicilia foglio di lavoro'!E214</f>
        <v>6948</v>
      </c>
      <c r="E215">
        <f>'Sicilia foglio di lavoro'!G214</f>
        <v>2787</v>
      </c>
      <c r="F215">
        <f>'Sicilia foglio di lavoro'!H214</f>
        <v>309</v>
      </c>
      <c r="G215">
        <f>'Sicilia foglio di lavoro'!I214</f>
        <v>293</v>
      </c>
      <c r="H215">
        <f>'Sicilia foglio di lavoro'!J214</f>
        <v>16</v>
      </c>
      <c r="J215">
        <f>'Sicilia foglio di lavoro'!M214</f>
        <v>2478</v>
      </c>
      <c r="K215">
        <f>'Sicilia foglio di lavoro'!N214</f>
        <v>3851</v>
      </c>
      <c r="L215">
        <f>'Sicilia foglio di lavoro'!O214</f>
        <v>310</v>
      </c>
      <c r="M215" s="2">
        <f t="shared" si="16"/>
        <v>0.10513096519555078</v>
      </c>
      <c r="N215" s="2">
        <f t="shared" si="17"/>
        <v>5.7409400789379264E-3</v>
      </c>
      <c r="O215" s="2">
        <f t="shared" si="18"/>
        <v>0.88912809472551135</v>
      </c>
    </row>
    <row r="216" spans="1:15" hidden="1" outlineLevel="1">
      <c r="A216" s="4">
        <v>44104</v>
      </c>
      <c r="B216">
        <f>'Sicilia foglio di lavoro'!B215</f>
        <v>483845</v>
      </c>
      <c r="D216">
        <f>'Sicilia foglio di lavoro'!E215</f>
        <v>7118</v>
      </c>
      <c r="E216">
        <f>'Sicilia foglio di lavoro'!G215</f>
        <v>2866</v>
      </c>
      <c r="F216">
        <f>'Sicilia foglio di lavoro'!H215</f>
        <v>320</v>
      </c>
      <c r="G216">
        <f>'Sicilia foglio di lavoro'!I215</f>
        <v>301</v>
      </c>
      <c r="H216">
        <f>'Sicilia foglio di lavoro'!J215</f>
        <v>19</v>
      </c>
      <c r="J216">
        <f>'Sicilia foglio di lavoro'!M215</f>
        <v>2546</v>
      </c>
      <c r="K216">
        <f>'Sicilia foglio di lavoro'!N215</f>
        <v>3941</v>
      </c>
      <c r="L216">
        <f>'Sicilia foglio di lavoro'!O215</f>
        <v>311</v>
      </c>
      <c r="M216" s="2">
        <f t="shared" si="16"/>
        <v>0.10502442428471738</v>
      </c>
      <c r="N216" s="2">
        <f t="shared" si="17"/>
        <v>6.6294487090020936E-3</v>
      </c>
      <c r="O216" s="2">
        <f t="shared" si="18"/>
        <v>0.88834612700628057</v>
      </c>
    </row>
    <row r="217" spans="1:15" hidden="1" outlineLevel="1" collapsed="1">
      <c r="A217" s="4">
        <v>44105</v>
      </c>
      <c r="B217">
        <f>'Sicilia foglio di lavoro'!B216</f>
        <v>490482</v>
      </c>
      <c r="D217">
        <f>'Sicilia foglio di lavoro'!E216</f>
        <v>7274</v>
      </c>
      <c r="E217">
        <f>'Sicilia foglio di lavoro'!G216</f>
        <v>2936</v>
      </c>
      <c r="F217">
        <f>'Sicilia foglio di lavoro'!H216</f>
        <v>327</v>
      </c>
      <c r="G217">
        <f>'Sicilia foglio di lavoro'!I216</f>
        <v>307</v>
      </c>
      <c r="H217">
        <f>'Sicilia foglio di lavoro'!J216</f>
        <v>20</v>
      </c>
      <c r="J217">
        <f>'Sicilia foglio di lavoro'!M216</f>
        <v>2609</v>
      </c>
      <c r="K217">
        <f>'Sicilia foglio di lavoro'!N216</f>
        <v>4026</v>
      </c>
      <c r="L217">
        <f>'Sicilia foglio di lavoro'!O216</f>
        <v>312</v>
      </c>
      <c r="M217" s="2">
        <f t="shared" si="16"/>
        <v>0.10456403269754769</v>
      </c>
      <c r="N217" s="2">
        <f t="shared" si="17"/>
        <v>6.8119891008174387E-3</v>
      </c>
      <c r="O217" s="2">
        <f t="shared" si="18"/>
        <v>0.88862397820163486</v>
      </c>
    </row>
    <row r="218" spans="1:15" hidden="1" outlineLevel="1">
      <c r="A218" s="4">
        <v>44106</v>
      </c>
      <c r="B218">
        <f>'Sicilia foglio di lavoro'!B217</f>
        <v>496034</v>
      </c>
      <c r="D218">
        <f>'Sicilia foglio di lavoro'!E217</f>
        <v>7414</v>
      </c>
      <c r="E218">
        <f>'Sicilia foglio di lavoro'!G217</f>
        <v>3048</v>
      </c>
      <c r="F218">
        <f>'Sicilia foglio di lavoro'!H217</f>
        <v>324</v>
      </c>
      <c r="G218">
        <f>'Sicilia foglio di lavoro'!I217</f>
        <v>303</v>
      </c>
      <c r="H218">
        <f>'Sicilia foglio di lavoro'!J217</f>
        <v>21</v>
      </c>
      <c r="J218">
        <f>'Sicilia foglio di lavoro'!M217</f>
        <v>2724</v>
      </c>
      <c r="K218">
        <f>'Sicilia foglio di lavoro'!N217</f>
        <v>4052</v>
      </c>
      <c r="L218">
        <f>'Sicilia foglio di lavoro'!O217</f>
        <v>314</v>
      </c>
      <c r="M218" s="2">
        <f t="shared" si="16"/>
        <v>9.9409448818897642E-2</v>
      </c>
      <c r="N218" s="2">
        <f t="shared" si="17"/>
        <v>6.889763779527559E-3</v>
      </c>
      <c r="O218" s="2">
        <f t="shared" si="18"/>
        <v>0.89370078740157477</v>
      </c>
    </row>
    <row r="219" spans="1:15" hidden="1" outlineLevel="1">
      <c r="A219" s="4">
        <v>44107</v>
      </c>
      <c r="B219">
        <f>'Sicilia foglio di lavoro'!B218</f>
        <v>502672</v>
      </c>
      <c r="D219">
        <f>'Sicilia foglio di lavoro'!E218</f>
        <v>7596</v>
      </c>
      <c r="E219">
        <f>'Sicilia foglio di lavoro'!G218</f>
        <v>3171</v>
      </c>
      <c r="F219">
        <f>'Sicilia foglio di lavoro'!H218</f>
        <v>342</v>
      </c>
      <c r="G219">
        <f>'Sicilia foglio di lavoro'!I218</f>
        <v>322</v>
      </c>
      <c r="H219">
        <f>'Sicilia foglio di lavoro'!J218</f>
        <v>20</v>
      </c>
      <c r="J219">
        <f>'Sicilia foglio di lavoro'!M218</f>
        <v>2829</v>
      </c>
      <c r="K219">
        <f>'Sicilia foglio di lavoro'!N218</f>
        <v>4108</v>
      </c>
      <c r="L219">
        <f>'Sicilia foglio di lavoro'!O218</f>
        <v>317</v>
      </c>
      <c r="M219" s="2">
        <f t="shared" si="16"/>
        <v>0.10154525386313466</v>
      </c>
      <c r="N219" s="2">
        <f t="shared" si="17"/>
        <v>6.3071586250394197E-3</v>
      </c>
      <c r="O219" s="2">
        <f t="shared" si="18"/>
        <v>0.89214758751182588</v>
      </c>
    </row>
    <row r="220" spans="1:15" hidden="1" outlineLevel="1">
      <c r="A220" s="4">
        <v>44108</v>
      </c>
      <c r="B220">
        <f>'Sicilia foglio di lavoro'!B219</f>
        <v>506170</v>
      </c>
      <c r="D220">
        <f>'Sicilia foglio di lavoro'!E219</f>
        <v>7681</v>
      </c>
      <c r="E220">
        <f>'Sicilia foglio di lavoro'!G219</f>
        <v>3247</v>
      </c>
      <c r="F220">
        <f>'Sicilia foglio di lavoro'!H219</f>
        <v>353</v>
      </c>
      <c r="G220">
        <f>'Sicilia foglio di lavoro'!I219</f>
        <v>329</v>
      </c>
      <c r="H220">
        <f>'Sicilia foglio di lavoro'!J219</f>
        <v>24</v>
      </c>
      <c r="J220">
        <f>'Sicilia foglio di lavoro'!M219</f>
        <v>2894</v>
      </c>
      <c r="K220">
        <f>'Sicilia foglio di lavoro'!N219</f>
        <v>4115</v>
      </c>
      <c r="L220">
        <f>'Sicilia foglio di lavoro'!O219</f>
        <v>319</v>
      </c>
      <c r="M220" s="2">
        <f t="shared" si="16"/>
        <v>0.10132429935324916</v>
      </c>
      <c r="N220" s="2">
        <f t="shared" si="17"/>
        <v>7.3914382506929475E-3</v>
      </c>
      <c r="O220" s="2">
        <f t="shared" si="18"/>
        <v>0.89128426239605785</v>
      </c>
    </row>
    <row r="221" spans="1:15" hidden="1" outlineLevel="1">
      <c r="A221" s="4">
        <v>44109</v>
      </c>
      <c r="B221">
        <f>'Sicilia foglio di lavoro'!B220</f>
        <v>508826</v>
      </c>
      <c r="D221">
        <f>'Sicilia foglio di lavoro'!E220</f>
        <v>7809</v>
      </c>
      <c r="E221">
        <f>'Sicilia foglio di lavoro'!G220</f>
        <v>3358</v>
      </c>
      <c r="F221">
        <f>'Sicilia foglio di lavoro'!H220</f>
        <v>389</v>
      </c>
      <c r="G221">
        <f>'Sicilia foglio di lavoro'!I220</f>
        <v>361</v>
      </c>
      <c r="H221">
        <f>'Sicilia foglio di lavoro'!J220</f>
        <v>28</v>
      </c>
      <c r="J221">
        <f>'Sicilia foglio di lavoro'!M220</f>
        <v>2969</v>
      </c>
      <c r="K221">
        <f>'Sicilia foglio di lavoro'!N220</f>
        <v>4130</v>
      </c>
      <c r="L221">
        <f>'Sicilia foglio di lavoro'!O220</f>
        <v>321</v>
      </c>
      <c r="M221" s="2">
        <f t="shared" si="16"/>
        <v>0.10750446694460988</v>
      </c>
      <c r="N221" s="2">
        <f t="shared" si="17"/>
        <v>8.3382966051220968E-3</v>
      </c>
      <c r="O221" s="2">
        <f t="shared" si="18"/>
        <v>0.884157236450268</v>
      </c>
    </row>
    <row r="222" spans="1:15" hidden="1" outlineLevel="1">
      <c r="A222" s="4">
        <v>44110</v>
      </c>
      <c r="B222">
        <f>'Sicilia foglio di lavoro'!B221</f>
        <v>515580</v>
      </c>
      <c r="D222">
        <f>'Sicilia foglio di lavoro'!E221</f>
        <v>8007</v>
      </c>
      <c r="E222">
        <f>'Sicilia foglio di lavoro'!G221</f>
        <v>3448</v>
      </c>
      <c r="F222">
        <f>'Sicilia foglio di lavoro'!H221</f>
        <v>396</v>
      </c>
      <c r="G222">
        <f>'Sicilia foglio di lavoro'!I221</f>
        <v>368</v>
      </c>
      <c r="H222">
        <f>'Sicilia foglio di lavoro'!J221</f>
        <v>28</v>
      </c>
      <c r="J222">
        <f>'Sicilia foglio di lavoro'!M221</f>
        <v>3052</v>
      </c>
      <c r="K222">
        <f>'Sicilia foglio di lavoro'!N221</f>
        <v>4237</v>
      </c>
      <c r="L222">
        <f>'Sicilia foglio di lavoro'!O221</f>
        <v>322</v>
      </c>
      <c r="M222" s="2">
        <f t="shared" si="16"/>
        <v>0.10672853828306264</v>
      </c>
      <c r="N222" s="2">
        <f t="shared" si="17"/>
        <v>8.1206496519721574E-3</v>
      </c>
      <c r="O222" s="2">
        <f t="shared" si="18"/>
        <v>0.88515081206496515</v>
      </c>
    </row>
    <row r="223" spans="1:15" hidden="1" outlineLevel="1">
      <c r="A223" s="4">
        <v>44111</v>
      </c>
      <c r="B223">
        <f>'Sicilia foglio di lavoro'!B222</f>
        <v>522159</v>
      </c>
      <c r="D223">
        <f>'Sicilia foglio di lavoro'!E222</f>
        <v>8220</v>
      </c>
      <c r="E223">
        <f>'Sicilia foglio di lavoro'!G222</f>
        <v>3549</v>
      </c>
      <c r="F223">
        <f>'Sicilia foglio di lavoro'!H222</f>
        <v>405</v>
      </c>
      <c r="G223">
        <f>'Sicilia foglio di lavoro'!I222</f>
        <v>375</v>
      </c>
      <c r="H223">
        <f>'Sicilia foglio di lavoro'!J222</f>
        <v>30</v>
      </c>
      <c r="J223">
        <f>'Sicilia foglio di lavoro'!M222</f>
        <v>3144</v>
      </c>
      <c r="K223">
        <f>'Sicilia foglio di lavoro'!N222</f>
        <v>4345</v>
      </c>
      <c r="L223">
        <f>'Sicilia foglio di lavoro'!O222</f>
        <v>326</v>
      </c>
      <c r="M223" s="2">
        <f t="shared" si="16"/>
        <v>0.10566356720202874</v>
      </c>
      <c r="N223" s="2">
        <f t="shared" si="17"/>
        <v>8.4530853761623E-3</v>
      </c>
      <c r="O223" s="2">
        <f t="shared" si="18"/>
        <v>0.88588334742180896</v>
      </c>
    </row>
    <row r="224" spans="1:15" hidden="1" outlineLevel="1">
      <c r="A224" s="4">
        <v>44112</v>
      </c>
      <c r="B224">
        <f>'Sicilia foglio di lavoro'!B223</f>
        <v>529533</v>
      </c>
      <c r="D224">
        <f>'Sicilia foglio di lavoro'!E223</f>
        <v>8479</v>
      </c>
      <c r="E224">
        <f>'Sicilia foglio di lavoro'!G223</f>
        <v>3696</v>
      </c>
      <c r="F224">
        <f>'Sicilia foglio di lavoro'!H223</f>
        <v>409</v>
      </c>
      <c r="G224">
        <f>'Sicilia foglio di lavoro'!I223</f>
        <v>376</v>
      </c>
      <c r="H224">
        <f>'Sicilia foglio di lavoro'!J223</f>
        <v>33</v>
      </c>
      <c r="J224">
        <f>'Sicilia foglio di lavoro'!M223</f>
        <v>3287</v>
      </c>
      <c r="K224">
        <f>'Sicilia foglio di lavoro'!N223</f>
        <v>4454</v>
      </c>
      <c r="L224">
        <f>'Sicilia foglio di lavoro'!O223</f>
        <v>329</v>
      </c>
      <c r="M224" s="2">
        <f t="shared" si="16"/>
        <v>0.10173160173160173</v>
      </c>
      <c r="N224" s="2">
        <f t="shared" si="17"/>
        <v>8.9285714285714281E-3</v>
      </c>
      <c r="O224" s="2">
        <f t="shared" si="18"/>
        <v>0.88933982683982682</v>
      </c>
    </row>
    <row r="225" spans="1:15" hidden="1" outlineLevel="1">
      <c r="A225" s="4">
        <v>44113</v>
      </c>
      <c r="B225">
        <f>'Sicilia foglio di lavoro'!B224</f>
        <v>536684</v>
      </c>
      <c r="D225">
        <f>'Sicilia foglio di lavoro'!E224</f>
        <v>8712</v>
      </c>
      <c r="E225">
        <f>'Sicilia foglio di lavoro'!G224</f>
        <v>3901</v>
      </c>
      <c r="F225">
        <f>'Sicilia foglio di lavoro'!H224</f>
        <v>411</v>
      </c>
      <c r="G225">
        <f>'Sicilia foglio di lavoro'!I224</f>
        <v>376</v>
      </c>
      <c r="H225">
        <f>'Sicilia foglio di lavoro'!J224</f>
        <v>35</v>
      </c>
      <c r="J225">
        <f>'Sicilia foglio di lavoro'!M224</f>
        <v>3490</v>
      </c>
      <c r="K225">
        <f>'Sicilia foglio di lavoro'!N224</f>
        <v>4478</v>
      </c>
      <c r="L225">
        <f>'Sicilia foglio di lavoro'!O224</f>
        <v>333</v>
      </c>
      <c r="M225" s="2">
        <f t="shared" si="16"/>
        <v>9.6385542168674704E-2</v>
      </c>
      <c r="N225" s="2">
        <f t="shared" si="17"/>
        <v>8.9720584465521665E-3</v>
      </c>
      <c r="O225" s="2">
        <f t="shared" si="18"/>
        <v>0.89464239938477319</v>
      </c>
    </row>
    <row r="226" spans="1:15" hidden="1" outlineLevel="1">
      <c r="A226" s="4">
        <v>44114</v>
      </c>
      <c r="B226">
        <f>'Sicilia foglio di lavoro'!B225</f>
        <v>544425</v>
      </c>
      <c r="D226">
        <f>'Sicilia foglio di lavoro'!E225</f>
        <v>8997</v>
      </c>
      <c r="E226">
        <f>'Sicilia foglio di lavoro'!G225</f>
        <v>4143</v>
      </c>
      <c r="F226">
        <f>'Sicilia foglio di lavoro'!H225</f>
        <v>422</v>
      </c>
      <c r="G226">
        <f>'Sicilia foglio di lavoro'!I225</f>
        <v>387</v>
      </c>
      <c r="H226">
        <f>'Sicilia foglio di lavoro'!J225</f>
        <v>35</v>
      </c>
      <c r="J226">
        <f>'Sicilia foglio di lavoro'!M225</f>
        <v>3721</v>
      </c>
      <c r="K226">
        <f>'Sicilia foglio di lavoro'!N225</f>
        <v>4519</v>
      </c>
      <c r="L226">
        <f>'Sicilia foglio di lavoro'!O225</f>
        <v>335</v>
      </c>
      <c r="M226" s="2">
        <f t="shared" si="16"/>
        <v>9.3410572049239679E-2</v>
      </c>
      <c r="N226" s="2">
        <f t="shared" si="17"/>
        <v>8.4479845522568188E-3</v>
      </c>
      <c r="O226" s="2">
        <f t="shared" si="18"/>
        <v>0.89814144339850355</v>
      </c>
    </row>
    <row r="227" spans="1:15" hidden="1" outlineLevel="1">
      <c r="A227" s="4">
        <v>44115</v>
      </c>
      <c r="B227">
        <f>'Sicilia foglio di lavoro'!B226</f>
        <v>548934</v>
      </c>
      <c r="D227">
        <f>'Sicilia foglio di lavoro'!E226</f>
        <v>9294</v>
      </c>
      <c r="E227">
        <f>'Sicilia foglio di lavoro'!G226</f>
        <v>4401</v>
      </c>
      <c r="F227">
        <f>'Sicilia foglio di lavoro'!H226</f>
        <v>426</v>
      </c>
      <c r="G227">
        <f>'Sicilia foglio di lavoro'!I226</f>
        <v>388</v>
      </c>
      <c r="H227">
        <f>'Sicilia foglio di lavoro'!J226</f>
        <v>38</v>
      </c>
      <c r="J227">
        <f>'Sicilia foglio di lavoro'!M226</f>
        <v>3975</v>
      </c>
      <c r="K227">
        <f>'Sicilia foglio di lavoro'!N226</f>
        <v>4557</v>
      </c>
      <c r="L227">
        <f>'Sicilia foglio di lavoro'!O226</f>
        <v>336</v>
      </c>
      <c r="M227" s="2">
        <f t="shared" ref="M227:M234" si="19">G227/E227</f>
        <v>8.8161781413315154E-2</v>
      </c>
      <c r="N227" s="2">
        <f t="shared" ref="N227:N234" si="20">H227/E227</f>
        <v>8.6344012724380824E-3</v>
      </c>
      <c r="O227" s="2">
        <f t="shared" ref="O227:O234" si="21">J227/E227</f>
        <v>0.90320381731424682</v>
      </c>
    </row>
    <row r="228" spans="1:15" hidden="1" outlineLevel="1">
      <c r="A228" s="4">
        <v>44116</v>
      </c>
      <c r="B228">
        <f>'Sicilia foglio di lavoro'!B227</f>
        <v>552826</v>
      </c>
      <c r="D228">
        <f>'Sicilia foglio di lavoro'!E227</f>
        <v>9592</v>
      </c>
      <c r="E228">
        <f>'Sicilia foglio di lavoro'!G227</f>
        <v>4682</v>
      </c>
      <c r="F228">
        <f>'Sicilia foglio di lavoro'!H227</f>
        <v>446</v>
      </c>
      <c r="G228">
        <f>'Sicilia foglio di lavoro'!I227</f>
        <v>404</v>
      </c>
      <c r="H228">
        <f>'Sicilia foglio di lavoro'!J227</f>
        <v>42</v>
      </c>
      <c r="J228">
        <f>'Sicilia foglio di lavoro'!M227</f>
        <v>4236</v>
      </c>
      <c r="K228">
        <f>'Sicilia foglio di lavoro'!N227</f>
        <v>4571</v>
      </c>
      <c r="L228">
        <f>'Sicilia foglio di lavoro'!O227</f>
        <v>339</v>
      </c>
      <c r="M228" s="2">
        <f t="shared" si="19"/>
        <v>8.6287911149081589E-2</v>
      </c>
      <c r="N228" s="2">
        <f t="shared" si="20"/>
        <v>8.9705254164886804E-3</v>
      </c>
      <c r="O228" s="2">
        <f t="shared" si="21"/>
        <v>0.90474156343442969</v>
      </c>
    </row>
    <row r="229" spans="1:15" hidden="1" outlineLevel="1">
      <c r="A229" s="4">
        <v>44117</v>
      </c>
      <c r="B229">
        <f>'Sicilia foglio di lavoro'!B228</f>
        <v>561166</v>
      </c>
      <c r="D229">
        <f>'Sicilia foglio di lavoro'!E228</f>
        <v>9926</v>
      </c>
      <c r="E229">
        <f>'Sicilia foglio di lavoro'!G228</f>
        <v>4877</v>
      </c>
      <c r="F229">
        <f>'Sicilia foglio di lavoro'!H228</f>
        <v>470</v>
      </c>
      <c r="G229">
        <f>'Sicilia foglio di lavoro'!I228</f>
        <v>426</v>
      </c>
      <c r="H229">
        <f>'Sicilia foglio di lavoro'!J228</f>
        <v>44</v>
      </c>
      <c r="J229">
        <f>'Sicilia foglio di lavoro'!M228</f>
        <v>4407</v>
      </c>
      <c r="K229">
        <f>'Sicilia foglio di lavoro'!N228</f>
        <v>4708</v>
      </c>
      <c r="L229">
        <f>'Sicilia foglio di lavoro'!O228</f>
        <v>341</v>
      </c>
      <c r="M229" s="2">
        <f t="shared" si="19"/>
        <v>8.7348779987697356E-2</v>
      </c>
      <c r="N229" s="2">
        <f t="shared" si="20"/>
        <v>9.0219397170391638E-3</v>
      </c>
      <c r="O229" s="2">
        <f t="shared" si="21"/>
        <v>0.90362928029526346</v>
      </c>
    </row>
    <row r="230" spans="1:15" hidden="1" outlineLevel="1">
      <c r="A230" s="4">
        <v>44118</v>
      </c>
      <c r="B230">
        <f>'Sicilia foglio di lavoro'!B229</f>
        <v>568187</v>
      </c>
      <c r="D230">
        <f>'Sicilia foglio di lavoro'!E229</f>
        <v>10292</v>
      </c>
      <c r="E230">
        <f>'Sicilia foglio di lavoro'!G229</f>
        <v>5187</v>
      </c>
      <c r="F230">
        <f>'Sicilia foglio di lavoro'!H229</f>
        <v>496</v>
      </c>
      <c r="G230">
        <f>'Sicilia foglio di lavoro'!I229</f>
        <v>447</v>
      </c>
      <c r="H230">
        <f>'Sicilia foglio di lavoro'!J229</f>
        <v>49</v>
      </c>
      <c r="J230">
        <f>'Sicilia foglio di lavoro'!M229</f>
        <v>4691</v>
      </c>
      <c r="K230">
        <f>'Sicilia foglio di lavoro'!N229</f>
        <v>4762</v>
      </c>
      <c r="L230">
        <f>'Sicilia foglio di lavoro'!O229</f>
        <v>343</v>
      </c>
      <c r="M230" s="2">
        <f t="shared" si="19"/>
        <v>8.6176980913823018E-2</v>
      </c>
      <c r="N230" s="2">
        <f t="shared" si="20"/>
        <v>9.4466936572199737E-3</v>
      </c>
      <c r="O230" s="2">
        <f t="shared" si="21"/>
        <v>0.90437632542895696</v>
      </c>
    </row>
    <row r="231" spans="1:15" hidden="1" outlineLevel="1">
      <c r="A231" s="4">
        <v>44119</v>
      </c>
      <c r="B231">
        <f>'Sicilia foglio di lavoro'!B230</f>
        <v>575631</v>
      </c>
      <c r="D231">
        <f>'Sicilia foglio di lavoro'!E230</f>
        <v>10691</v>
      </c>
      <c r="E231">
        <f>'Sicilia foglio di lavoro'!G230</f>
        <v>5487</v>
      </c>
      <c r="F231">
        <f>'Sicilia foglio di lavoro'!H230</f>
        <v>520</v>
      </c>
      <c r="G231">
        <f>'Sicilia foglio di lavoro'!I230</f>
        <v>468</v>
      </c>
      <c r="H231">
        <f>'Sicilia foglio di lavoro'!J230</f>
        <v>52</v>
      </c>
      <c r="J231">
        <f>'Sicilia foglio di lavoro'!M230</f>
        <v>4967</v>
      </c>
      <c r="K231">
        <f>'Sicilia foglio di lavoro'!N230</f>
        <v>4854</v>
      </c>
      <c r="L231">
        <f>'Sicilia foglio di lavoro'!O230</f>
        <v>350</v>
      </c>
      <c r="M231" s="2">
        <f t="shared" si="19"/>
        <v>8.5292509568069982E-2</v>
      </c>
      <c r="N231" s="2">
        <f t="shared" si="20"/>
        <v>9.4769455075633321E-3</v>
      </c>
      <c r="O231" s="2">
        <f t="shared" si="21"/>
        <v>0.90523054492436672</v>
      </c>
    </row>
    <row r="232" spans="1:15" hidden="1" outlineLevel="1">
      <c r="A232" s="4">
        <v>44120</v>
      </c>
      <c r="B232">
        <f>'Sicilia foglio di lavoro'!B231</f>
        <v>583340</v>
      </c>
      <c r="C232">
        <f>'Sicilia foglio di lavoro'!C231</f>
        <v>416980</v>
      </c>
      <c r="D232">
        <f>'Sicilia foglio di lavoro'!E231</f>
        <v>11269</v>
      </c>
      <c r="E232">
        <f>'Sicilia foglio di lavoro'!G231</f>
        <v>5934</v>
      </c>
      <c r="F232">
        <f>'Sicilia foglio di lavoro'!H231</f>
        <v>529</v>
      </c>
      <c r="G232">
        <f>'Sicilia foglio di lavoro'!I231</f>
        <v>471</v>
      </c>
      <c r="H232">
        <f>'Sicilia foglio di lavoro'!J231</f>
        <v>58</v>
      </c>
      <c r="J232">
        <f>'Sicilia foglio di lavoro'!M231</f>
        <v>5405</v>
      </c>
      <c r="K232">
        <f>'Sicilia foglio di lavoro'!N231</f>
        <v>4975</v>
      </c>
      <c r="L232">
        <f>'Sicilia foglio di lavoro'!O231</f>
        <v>360</v>
      </c>
      <c r="M232" s="2">
        <f t="shared" si="19"/>
        <v>7.9373104145601614E-2</v>
      </c>
      <c r="N232" s="2">
        <f t="shared" si="20"/>
        <v>9.7741826761038094E-3</v>
      </c>
      <c r="O232" s="2">
        <f t="shared" si="21"/>
        <v>0.91085271317829453</v>
      </c>
    </row>
    <row r="233" spans="1:15" hidden="1" outlineLevel="1">
      <c r="A233" s="4">
        <v>44121</v>
      </c>
      <c r="B233">
        <f>'Sicilia foglio di lavoro'!B232</f>
        <v>589079</v>
      </c>
      <c r="C233">
        <f>'Sicilia foglio di lavoro'!C232</f>
        <v>422068</v>
      </c>
      <c r="D233">
        <f>'Sicilia foglio di lavoro'!E232</f>
        <v>11744</v>
      </c>
      <c r="E233">
        <f>'Sicilia foglio di lavoro'!G232</f>
        <v>6281</v>
      </c>
      <c r="F233">
        <f>'Sicilia foglio di lavoro'!H232</f>
        <v>540</v>
      </c>
      <c r="G233">
        <f>'Sicilia foglio di lavoro'!I232</f>
        <v>479</v>
      </c>
      <c r="H233">
        <f>'Sicilia foglio di lavoro'!J232</f>
        <v>61</v>
      </c>
      <c r="J233">
        <f>'Sicilia foglio di lavoro'!M232</f>
        <v>5741</v>
      </c>
      <c r="K233">
        <f>'Sicilia foglio di lavoro'!N232</f>
        <v>5101</v>
      </c>
      <c r="L233">
        <f>'Sicilia foglio di lavoro'!O232</f>
        <v>362</v>
      </c>
      <c r="M233" s="2">
        <f t="shared" si="19"/>
        <v>7.62617417608661E-2</v>
      </c>
      <c r="N233" s="2">
        <f t="shared" si="20"/>
        <v>9.7118293265403607E-3</v>
      </c>
      <c r="O233" s="2">
        <f t="shared" si="21"/>
        <v>0.91402642891259356</v>
      </c>
    </row>
    <row r="234" spans="1:15" hidden="1" outlineLevel="1">
      <c r="A234" s="4">
        <v>44122</v>
      </c>
      <c r="B234">
        <f>'Sicilia foglio di lavoro'!B233</f>
        <v>595469</v>
      </c>
      <c r="C234">
        <f>'Sicilia foglio di lavoro'!C233</f>
        <v>426503</v>
      </c>
      <c r="D234">
        <f>'Sicilia foglio di lavoro'!E233</f>
        <v>12292</v>
      </c>
      <c r="E234">
        <f>'Sicilia foglio di lavoro'!G233</f>
        <v>6790</v>
      </c>
      <c r="F234">
        <f>'Sicilia foglio di lavoro'!H233</f>
        <v>563</v>
      </c>
      <c r="G234">
        <f>'Sicilia foglio di lavoro'!I233</f>
        <v>493</v>
      </c>
      <c r="H234">
        <f>'Sicilia foglio di lavoro'!J233</f>
        <v>70</v>
      </c>
      <c r="J234">
        <f>'Sicilia foglio di lavoro'!M233</f>
        <v>6227</v>
      </c>
      <c r="K234">
        <f>'Sicilia foglio di lavoro'!N233</f>
        <v>5137</v>
      </c>
      <c r="L234">
        <f>'Sicilia foglio di lavoro'!O233</f>
        <v>365</v>
      </c>
      <c r="M234" s="2">
        <f t="shared" si="19"/>
        <v>7.2606774668630344E-2</v>
      </c>
      <c r="N234" s="2">
        <f t="shared" si="20"/>
        <v>1.0309278350515464E-2</v>
      </c>
      <c r="O234" s="2">
        <f t="shared" si="21"/>
        <v>0.91708394698085416</v>
      </c>
    </row>
    <row r="235" spans="1:15" hidden="1" outlineLevel="1">
      <c r="A235" s="4">
        <v>44123</v>
      </c>
      <c r="B235">
        <f>'Sicilia foglio di lavoro'!B234</f>
        <v>598721</v>
      </c>
      <c r="C235">
        <f>'Sicilia foglio di lavoro'!C234</f>
        <v>428508</v>
      </c>
      <c r="D235">
        <f>'Sicilia foglio di lavoro'!E234</f>
        <v>12654</v>
      </c>
      <c r="E235">
        <f>'Sicilia foglio di lavoro'!G234</f>
        <v>7019</v>
      </c>
      <c r="F235">
        <f>'Sicilia foglio di lavoro'!H234</f>
        <v>593</v>
      </c>
      <c r="G235">
        <f>'Sicilia foglio di lavoro'!I234</f>
        <v>521</v>
      </c>
      <c r="H235">
        <f>'Sicilia foglio di lavoro'!J234</f>
        <v>72</v>
      </c>
      <c r="J235">
        <f>'Sicilia foglio di lavoro'!M234</f>
        <v>6426</v>
      </c>
      <c r="K235">
        <f>'Sicilia foglio di lavoro'!N234</f>
        <v>5267</v>
      </c>
      <c r="L235">
        <f>'Sicilia foglio di lavoro'!O234</f>
        <v>368</v>
      </c>
      <c r="M235" s="2">
        <f t="shared" ref="M235:M266" si="22">G235/E235</f>
        <v>7.4227097877190479E-2</v>
      </c>
      <c r="N235" s="2">
        <f t="shared" ref="N235:N266" si="23">H235/E235</f>
        <v>1.0257871491665479E-2</v>
      </c>
      <c r="O235" s="2">
        <f t="shared" ref="O235:O266" si="24">J235/E235</f>
        <v>0.91551503063114403</v>
      </c>
    </row>
    <row r="236" spans="1:15" hidden="1" outlineLevel="1">
      <c r="A236" s="4">
        <v>44124</v>
      </c>
      <c r="B236">
        <f>'Sicilia foglio di lavoro'!B235</f>
        <v>606852</v>
      </c>
      <c r="C236">
        <f>'Sicilia foglio di lavoro'!C235</f>
        <v>434040</v>
      </c>
      <c r="D236">
        <f>'Sicilia foglio di lavoro'!E235</f>
        <v>13228</v>
      </c>
      <c r="E236">
        <f>'Sicilia foglio di lavoro'!G235</f>
        <v>7497</v>
      </c>
      <c r="F236">
        <f>'Sicilia foglio di lavoro'!H235</f>
        <v>619</v>
      </c>
      <c r="G236">
        <f>'Sicilia foglio di lavoro'!I235</f>
        <v>542</v>
      </c>
      <c r="H236">
        <f>'Sicilia foglio di lavoro'!J235</f>
        <v>77</v>
      </c>
      <c r="J236">
        <f>'Sicilia foglio di lavoro'!M235</f>
        <v>6878</v>
      </c>
      <c r="K236">
        <f>'Sicilia foglio di lavoro'!N235</f>
        <v>5353</v>
      </c>
      <c r="L236">
        <f>'Sicilia foglio di lavoro'!O235</f>
        <v>378</v>
      </c>
      <c r="M236" s="2">
        <f t="shared" si="22"/>
        <v>7.2295584900626916E-2</v>
      </c>
      <c r="N236" s="2">
        <f t="shared" si="23"/>
        <v>1.027077497665733E-2</v>
      </c>
      <c r="O236" s="2">
        <f t="shared" si="24"/>
        <v>0.91743364012271578</v>
      </c>
    </row>
    <row r="237" spans="1:15" hidden="1" outlineLevel="1">
      <c r="A237" s="4">
        <v>44125</v>
      </c>
      <c r="B237">
        <f>'Sicilia foglio di lavoro'!B236</f>
        <v>614264</v>
      </c>
      <c r="C237">
        <f>'Sicilia foglio di lavoro'!C236</f>
        <v>437540</v>
      </c>
      <c r="D237">
        <f>'Sicilia foglio di lavoro'!E236</f>
        <v>13790</v>
      </c>
      <c r="E237">
        <f>'Sicilia foglio di lavoro'!G236</f>
        <v>7850</v>
      </c>
      <c r="F237">
        <f>'Sicilia foglio di lavoro'!H236</f>
        <v>648</v>
      </c>
      <c r="G237">
        <f>'Sicilia foglio di lavoro'!I236</f>
        <v>565</v>
      </c>
      <c r="H237">
        <f>'Sicilia foglio di lavoro'!J236</f>
        <v>83</v>
      </c>
      <c r="J237">
        <f>'Sicilia foglio di lavoro'!M236</f>
        <v>7202</v>
      </c>
      <c r="K237">
        <f>'Sicilia foglio di lavoro'!N236</f>
        <v>5551</v>
      </c>
      <c r="L237">
        <f>'Sicilia foglio di lavoro'!O236</f>
        <v>389</v>
      </c>
      <c r="M237" s="2">
        <f t="shared" si="22"/>
        <v>7.1974522292993628E-2</v>
      </c>
      <c r="N237" s="2">
        <f t="shared" si="23"/>
        <v>1.0573248407643312E-2</v>
      </c>
      <c r="O237" s="2">
        <f t="shared" si="24"/>
        <v>0.9174522292993631</v>
      </c>
    </row>
    <row r="238" spans="1:15" hidden="1" outlineLevel="1">
      <c r="A238" s="4">
        <v>44126</v>
      </c>
      <c r="B238">
        <f>'Sicilia foglio di lavoro'!B237</f>
        <v>621996</v>
      </c>
      <c r="C238">
        <f>'Sicilia foglio di lavoro'!C237</f>
        <v>442472</v>
      </c>
      <c r="D238">
        <f>'Sicilia foglio di lavoro'!E237</f>
        <v>14586</v>
      </c>
      <c r="E238">
        <f>'Sicilia foglio di lavoro'!G237</f>
        <v>8540</v>
      </c>
      <c r="F238">
        <f>'Sicilia foglio di lavoro'!H237</f>
        <v>677</v>
      </c>
      <c r="G238">
        <f>'Sicilia foglio di lavoro'!I237</f>
        <v>588</v>
      </c>
      <c r="H238">
        <f>'Sicilia foglio di lavoro'!J237</f>
        <v>89</v>
      </c>
      <c r="J238">
        <f>'Sicilia foglio di lavoro'!M237</f>
        <v>7863</v>
      </c>
      <c r="K238">
        <f>'Sicilia foglio di lavoro'!N237</f>
        <v>5649</v>
      </c>
      <c r="L238">
        <f>'Sicilia foglio di lavoro'!O237</f>
        <v>397</v>
      </c>
      <c r="M238" s="2">
        <f t="shared" si="22"/>
        <v>6.8852459016393447E-2</v>
      </c>
      <c r="N238" s="2">
        <f t="shared" si="23"/>
        <v>1.0421545667447307E-2</v>
      </c>
      <c r="O238" s="2">
        <f t="shared" si="24"/>
        <v>0.92072599531615928</v>
      </c>
    </row>
    <row r="239" spans="1:15" hidden="1" outlineLevel="1">
      <c r="A239" s="4">
        <v>44127</v>
      </c>
      <c r="B239">
        <f>'Sicilia foglio di lavoro'!B238</f>
        <v>630011</v>
      </c>
      <c r="C239">
        <f>'Sicilia foglio di lavoro'!C238</f>
        <v>447704</v>
      </c>
      <c r="D239">
        <f>'Sicilia foglio di lavoro'!E238</f>
        <v>15316</v>
      </c>
      <c r="E239">
        <f>'Sicilia foglio di lavoro'!G238</f>
        <v>9136</v>
      </c>
      <c r="F239">
        <f>'Sicilia foglio di lavoro'!H238</f>
        <v>682</v>
      </c>
      <c r="G239">
        <f>'Sicilia foglio di lavoro'!I238</f>
        <v>593</v>
      </c>
      <c r="H239">
        <f>'Sicilia foglio di lavoro'!J238</f>
        <v>89</v>
      </c>
      <c r="J239">
        <f>'Sicilia foglio di lavoro'!M238</f>
        <v>8454</v>
      </c>
      <c r="K239">
        <f>'Sicilia foglio di lavoro'!N238</f>
        <v>5772</v>
      </c>
      <c r="L239">
        <f>'Sicilia foglio di lavoro'!O238</f>
        <v>408</v>
      </c>
      <c r="M239" s="2">
        <f t="shared" si="22"/>
        <v>6.4908056042031523E-2</v>
      </c>
      <c r="N239" s="2">
        <f t="shared" si="23"/>
        <v>9.7416812609457098E-3</v>
      </c>
      <c r="O239" s="2">
        <f t="shared" si="24"/>
        <v>0.92535026269702281</v>
      </c>
    </row>
    <row r="240" spans="1:15" hidden="1" outlineLevel="1">
      <c r="A240" s="4">
        <v>44128</v>
      </c>
      <c r="B240">
        <f>'Sicilia foglio di lavoro'!B239</f>
        <v>637158</v>
      </c>
      <c r="C240">
        <f>'Sicilia foglio di lavoro'!C239</f>
        <v>452738</v>
      </c>
      <c r="D240">
        <f>'Sicilia foglio di lavoro'!E239</f>
        <v>16202</v>
      </c>
      <c r="E240">
        <f>'Sicilia foglio di lavoro'!G239</f>
        <v>9889</v>
      </c>
      <c r="F240">
        <f>'Sicilia foglio di lavoro'!H239</f>
        <v>696</v>
      </c>
      <c r="G240">
        <f>'Sicilia foglio di lavoro'!I239</f>
        <v>606</v>
      </c>
      <c r="H240">
        <f>'Sicilia foglio di lavoro'!J239</f>
        <v>90</v>
      </c>
      <c r="J240">
        <f>'Sicilia foglio di lavoro'!M239</f>
        <v>9193</v>
      </c>
      <c r="K240">
        <f>'Sicilia foglio di lavoro'!N239</f>
        <v>5896</v>
      </c>
      <c r="L240">
        <f>'Sicilia foglio di lavoro'!O239</f>
        <v>417</v>
      </c>
      <c r="M240" s="2">
        <f t="shared" si="22"/>
        <v>6.128021033471534E-2</v>
      </c>
      <c r="N240" s="2">
        <f t="shared" si="23"/>
        <v>9.1010213368389117E-3</v>
      </c>
      <c r="O240" s="2">
        <f t="shared" si="24"/>
        <v>0.9296187683284457</v>
      </c>
    </row>
    <row r="241" spans="1:15" hidden="1" outlineLevel="1">
      <c r="A241" s="4">
        <v>44129</v>
      </c>
      <c r="B241">
        <f>'Sicilia foglio di lavoro'!B240</f>
        <v>642351</v>
      </c>
      <c r="C241">
        <f>'Sicilia foglio di lavoro'!C240</f>
        <v>456572</v>
      </c>
      <c r="D241">
        <f>'Sicilia foglio di lavoro'!E240</f>
        <v>16897</v>
      </c>
      <c r="E241">
        <f>'Sicilia foglio di lavoro'!G240</f>
        <v>10555</v>
      </c>
      <c r="F241">
        <f>'Sicilia foglio di lavoro'!H240</f>
        <v>737</v>
      </c>
      <c r="G241">
        <f>'Sicilia foglio di lavoro'!I240</f>
        <v>642</v>
      </c>
      <c r="H241">
        <f>'Sicilia foglio di lavoro'!J240</f>
        <v>95</v>
      </c>
      <c r="J241">
        <f>'Sicilia foglio di lavoro'!M240</f>
        <v>9818</v>
      </c>
      <c r="K241">
        <f>'Sicilia foglio di lavoro'!N240</f>
        <v>5914</v>
      </c>
      <c r="L241">
        <f>'Sicilia foglio di lavoro'!O240</f>
        <v>428</v>
      </c>
      <c r="M241" s="2">
        <f t="shared" si="22"/>
        <v>6.0824253908100423E-2</v>
      </c>
      <c r="N241" s="2">
        <f t="shared" si="23"/>
        <v>9.0004737091425868E-3</v>
      </c>
      <c r="O241" s="2">
        <f t="shared" si="24"/>
        <v>0.93017527238275699</v>
      </c>
    </row>
    <row r="242" spans="1:15" hidden="1" outlineLevel="1">
      <c r="A242" s="4">
        <v>44130</v>
      </c>
      <c r="B242">
        <f>'Sicilia foglio di lavoro'!B241</f>
        <v>647327</v>
      </c>
      <c r="C242">
        <f>'Sicilia foglio di lavoro'!C241</f>
        <v>459725</v>
      </c>
      <c r="D242">
        <f>'Sicilia foglio di lavoro'!E241</f>
        <v>17465</v>
      </c>
      <c r="E242">
        <f>'Sicilia foglio di lavoro'!G241</f>
        <v>10945</v>
      </c>
      <c r="F242">
        <f>'Sicilia foglio di lavoro'!H241</f>
        <v>775</v>
      </c>
      <c r="G242">
        <f>'Sicilia foglio di lavoro'!I241</f>
        <v>677</v>
      </c>
      <c r="H242">
        <f>'Sicilia foglio di lavoro'!J241</f>
        <v>98</v>
      </c>
      <c r="J242">
        <f>'Sicilia foglio di lavoro'!M241</f>
        <v>10170</v>
      </c>
      <c r="K242">
        <f>'Sicilia foglio di lavoro'!N241</f>
        <v>6081</v>
      </c>
      <c r="L242">
        <f>'Sicilia foglio di lavoro'!O241</f>
        <v>439</v>
      </c>
      <c r="M242" s="2">
        <f t="shared" si="22"/>
        <v>6.185472818638648E-2</v>
      </c>
      <c r="N242" s="2">
        <f t="shared" si="23"/>
        <v>8.9538602101416169E-3</v>
      </c>
      <c r="O242" s="2">
        <f t="shared" si="24"/>
        <v>0.92919141160347185</v>
      </c>
    </row>
    <row r="243" spans="1:15" hidden="1" outlineLevel="1">
      <c r="A243" s="4">
        <v>44131</v>
      </c>
      <c r="B243">
        <f>'Sicilia foglio di lavoro'!B242</f>
        <v>654651</v>
      </c>
      <c r="C243">
        <f>'Sicilia foglio di lavoro'!C242</f>
        <v>464116</v>
      </c>
      <c r="D243">
        <f>'Sicilia foglio di lavoro'!E242</f>
        <v>18325</v>
      </c>
      <c r="E243">
        <f>'Sicilia foglio di lavoro'!G242</f>
        <v>11734</v>
      </c>
      <c r="F243">
        <f>'Sicilia foglio di lavoro'!H242</f>
        <v>830</v>
      </c>
      <c r="G243">
        <f>'Sicilia foglio di lavoro'!I242</f>
        <v>727</v>
      </c>
      <c r="H243">
        <f>'Sicilia foglio di lavoro'!J242</f>
        <v>103</v>
      </c>
      <c r="J243">
        <f>'Sicilia foglio di lavoro'!M242</f>
        <v>10904</v>
      </c>
      <c r="K243">
        <f>'Sicilia foglio di lavoro'!N242</f>
        <v>6142</v>
      </c>
      <c r="L243">
        <f>'Sicilia foglio di lavoro'!O242</f>
        <v>449</v>
      </c>
      <c r="M243" s="2">
        <f t="shared" si="22"/>
        <v>6.1956707005283794E-2</v>
      </c>
      <c r="N243" s="2">
        <f t="shared" si="23"/>
        <v>8.7779103460030681E-3</v>
      </c>
      <c r="O243" s="2">
        <f t="shared" si="24"/>
        <v>0.92926538264871317</v>
      </c>
    </row>
    <row r="244" spans="1:15" hidden="1" outlineLevel="1">
      <c r="A244" s="4">
        <v>44132</v>
      </c>
      <c r="B244">
        <f>'Sicilia foglio di lavoro'!B243</f>
        <v>662150</v>
      </c>
      <c r="C244">
        <f>'Sicilia foglio di lavoro'!C243</f>
        <v>468458</v>
      </c>
      <c r="D244">
        <f>'Sicilia foglio di lavoro'!E243</f>
        <v>19033</v>
      </c>
      <c r="E244">
        <f>'Sicilia foglio di lavoro'!G243</f>
        <v>12188</v>
      </c>
      <c r="F244">
        <f>'Sicilia foglio di lavoro'!H243</f>
        <v>898</v>
      </c>
      <c r="G244">
        <f>'Sicilia foglio di lavoro'!I243</f>
        <v>787</v>
      </c>
      <c r="H244">
        <f>'Sicilia foglio di lavoro'!J243</f>
        <v>111</v>
      </c>
      <c r="J244">
        <f>'Sicilia foglio di lavoro'!M243</f>
        <v>11290</v>
      </c>
      <c r="K244">
        <f>'Sicilia foglio di lavoro'!N243</f>
        <v>6386</v>
      </c>
      <c r="L244">
        <f>'Sicilia foglio di lavoro'!O243</f>
        <v>459</v>
      </c>
      <c r="M244" s="2">
        <f t="shared" si="22"/>
        <v>6.4571709878569084E-2</v>
      </c>
      <c r="N244" s="2">
        <f t="shared" si="23"/>
        <v>9.1073186741056772E-3</v>
      </c>
      <c r="O244" s="2">
        <f t="shared" si="24"/>
        <v>0.92632097144732528</v>
      </c>
    </row>
    <row r="245" spans="1:15" hidden="1" outlineLevel="1">
      <c r="A245" s="4">
        <v>44133</v>
      </c>
      <c r="B245">
        <f>'Sicilia foglio di lavoro'!B244</f>
        <v>669376</v>
      </c>
      <c r="C245">
        <f>'Sicilia foglio di lavoro'!C244</f>
        <v>472930</v>
      </c>
      <c r="D245">
        <f>'Sicilia foglio di lavoro'!E244</f>
        <v>19822</v>
      </c>
      <c r="E245">
        <f>'Sicilia foglio di lavoro'!G244</f>
        <v>12745</v>
      </c>
      <c r="F245">
        <f>'Sicilia foglio di lavoro'!H244</f>
        <v>954</v>
      </c>
      <c r="G245">
        <f>'Sicilia foglio di lavoro'!I244</f>
        <v>839</v>
      </c>
      <c r="H245">
        <f>'Sicilia foglio di lavoro'!J244</f>
        <v>115</v>
      </c>
      <c r="J245">
        <f>'Sicilia foglio di lavoro'!M244</f>
        <v>11791</v>
      </c>
      <c r="K245">
        <f>'Sicilia foglio di lavoro'!N244</f>
        <v>6605</v>
      </c>
      <c r="L245">
        <f>'Sicilia foglio di lavoro'!O244</f>
        <v>472</v>
      </c>
      <c r="M245" s="2">
        <f t="shared" si="22"/>
        <v>6.5829737151824247E-2</v>
      </c>
      <c r="N245" s="2">
        <f t="shared" si="23"/>
        <v>9.0231463318948615E-3</v>
      </c>
      <c r="O245" s="2">
        <f t="shared" si="24"/>
        <v>0.9251471165162809</v>
      </c>
    </row>
    <row r="246" spans="1:15" hidden="1" outlineLevel="1">
      <c r="A246" s="4">
        <v>44134</v>
      </c>
      <c r="B246">
        <f>'Sicilia foglio di lavoro'!B245</f>
        <v>676669</v>
      </c>
      <c r="C246">
        <f>'Sicilia foglio di lavoro'!C245</f>
        <v>477579</v>
      </c>
      <c r="D246">
        <f>'Sicilia foglio di lavoro'!E245</f>
        <v>20806</v>
      </c>
      <c r="E246">
        <f>'Sicilia foglio di lavoro'!G245</f>
        <v>13564</v>
      </c>
      <c r="F246">
        <f>'Sicilia foglio di lavoro'!H245</f>
        <v>1012</v>
      </c>
      <c r="G246">
        <f>'Sicilia foglio di lavoro'!I245</f>
        <v>895</v>
      </c>
      <c r="H246">
        <f>'Sicilia foglio di lavoro'!J245</f>
        <v>117</v>
      </c>
      <c r="J246">
        <f>'Sicilia foglio di lavoro'!M245</f>
        <v>12552</v>
      </c>
      <c r="K246">
        <f>'Sicilia foglio di lavoro'!N245</f>
        <v>6758</v>
      </c>
      <c r="L246">
        <f>'Sicilia foglio di lavoro'!O245</f>
        <v>484</v>
      </c>
      <c r="M246" s="2">
        <f t="shared" si="22"/>
        <v>6.5983485697434383E-2</v>
      </c>
      <c r="N246" s="2">
        <f t="shared" si="23"/>
        <v>8.6257741079327627E-3</v>
      </c>
      <c r="O246" s="2">
        <f t="shared" si="24"/>
        <v>0.92539074019463285</v>
      </c>
    </row>
    <row r="247" spans="1:15" hidden="1" outlineLevel="1">
      <c r="A247" s="4">
        <v>44135</v>
      </c>
      <c r="B247">
        <f>'Sicilia foglio di lavoro'!B246</f>
        <v>684775</v>
      </c>
      <c r="C247">
        <f>'Sicilia foglio di lavoro'!C246</f>
        <v>482882</v>
      </c>
      <c r="D247">
        <f>'Sicilia foglio di lavoro'!E246</f>
        <v>21758</v>
      </c>
      <c r="E247">
        <f>'Sicilia foglio di lavoro'!G246</f>
        <v>14442</v>
      </c>
      <c r="F247">
        <f>'Sicilia foglio di lavoro'!H246</f>
        <v>1084</v>
      </c>
      <c r="G247">
        <f>'Sicilia foglio di lavoro'!I246</f>
        <v>962</v>
      </c>
      <c r="H247">
        <f>'Sicilia foglio di lavoro'!J246</f>
        <v>122</v>
      </c>
      <c r="J247">
        <f>'Sicilia foglio di lavoro'!M246</f>
        <v>13358</v>
      </c>
      <c r="K247">
        <f>'Sicilia foglio di lavoro'!N246</f>
        <v>6814</v>
      </c>
      <c r="L247">
        <f>'Sicilia foglio di lavoro'!O246</f>
        <v>502</v>
      </c>
      <c r="M247" s="2">
        <f t="shared" si="22"/>
        <v>6.6611272676914551E-2</v>
      </c>
      <c r="N247" s="2">
        <f t="shared" si="23"/>
        <v>8.4475834371970648E-3</v>
      </c>
      <c r="O247" s="2">
        <f t="shared" si="24"/>
        <v>0.92494114388588833</v>
      </c>
    </row>
    <row r="248" spans="1:15" hidden="1" outlineLevel="1">
      <c r="A248" s="4">
        <v>44136</v>
      </c>
      <c r="B248">
        <f>'Sicilia foglio di lavoro'!B247</f>
        <v>693322</v>
      </c>
      <c r="C248">
        <f>'Sicilia foglio di lavoro'!C247</f>
        <v>488072</v>
      </c>
      <c r="D248">
        <f>'Sicilia foglio di lavoro'!E247</f>
        <v>22853</v>
      </c>
      <c r="E248">
        <f>'Sicilia foglio di lavoro'!G247</f>
        <v>15324</v>
      </c>
      <c r="F248">
        <f>'Sicilia foglio di lavoro'!H247</f>
        <v>1131</v>
      </c>
      <c r="G248">
        <f>'Sicilia foglio di lavoro'!I247</f>
        <v>999</v>
      </c>
      <c r="H248">
        <f>'Sicilia foglio di lavoro'!J247</f>
        <v>132</v>
      </c>
      <c r="J248">
        <f>'Sicilia foglio di lavoro'!M247</f>
        <v>14193</v>
      </c>
      <c r="K248">
        <f>'Sicilia foglio di lavoro'!N247</f>
        <v>7011</v>
      </c>
      <c r="L248">
        <f>'Sicilia foglio di lavoro'!O247</f>
        <v>518</v>
      </c>
      <c r="M248" s="2">
        <f t="shared" si="22"/>
        <v>6.5191855912294441E-2</v>
      </c>
      <c r="N248" s="2">
        <f t="shared" si="23"/>
        <v>8.6139389193422081E-3</v>
      </c>
      <c r="O248" s="2">
        <f t="shared" si="24"/>
        <v>0.92619420516836337</v>
      </c>
    </row>
    <row r="249" spans="1:15" hidden="1" outlineLevel="1">
      <c r="A249" s="4">
        <v>44137</v>
      </c>
      <c r="B249">
        <f>'Sicilia foglio di lavoro'!B248</f>
        <v>701356</v>
      </c>
      <c r="C249">
        <f>'Sicilia foglio di lavoro'!C248</f>
        <v>492862</v>
      </c>
      <c r="D249">
        <f>'Sicilia foglio di lavoro'!E248</f>
        <v>23877</v>
      </c>
      <c r="E249">
        <f>'Sicilia foglio di lavoro'!G248</f>
        <v>16064</v>
      </c>
      <c r="F249">
        <f>'Sicilia foglio di lavoro'!H248</f>
        <v>1167</v>
      </c>
      <c r="G249">
        <f>'Sicilia foglio di lavoro'!I248</f>
        <v>1025</v>
      </c>
      <c r="H249">
        <f>'Sicilia foglio di lavoro'!J248</f>
        <v>142</v>
      </c>
      <c r="J249">
        <f>'Sicilia foglio di lavoro'!M248</f>
        <v>14897</v>
      </c>
      <c r="K249">
        <f>'Sicilia foglio di lavoro'!N248</f>
        <v>7277</v>
      </c>
      <c r="L249">
        <f>'Sicilia foglio di lavoro'!O248</f>
        <v>536</v>
      </c>
      <c r="M249" s="2">
        <f t="shared" si="22"/>
        <v>6.380727091633466E-2</v>
      </c>
      <c r="N249" s="2">
        <f t="shared" si="23"/>
        <v>8.839641434262949E-3</v>
      </c>
      <c r="O249" s="2">
        <f t="shared" si="24"/>
        <v>0.92735308764940239</v>
      </c>
    </row>
    <row r="250" spans="1:15" hidden="1" outlineLevel="1">
      <c r="A250" s="4">
        <v>44138</v>
      </c>
      <c r="B250">
        <f>'Sicilia foglio di lavoro'!B249</f>
        <v>709371</v>
      </c>
      <c r="C250">
        <f>'Sicilia foglio di lavoro'!C249</f>
        <v>497218</v>
      </c>
      <c r="D250">
        <f>'Sicilia foglio di lavoro'!E249</f>
        <v>24925</v>
      </c>
      <c r="E250">
        <f>'Sicilia foglio di lavoro'!G249</f>
        <v>16806</v>
      </c>
      <c r="F250">
        <f>'Sicilia foglio di lavoro'!H249</f>
        <v>1222</v>
      </c>
      <c r="G250">
        <f>'Sicilia foglio di lavoro'!I249</f>
        <v>1072</v>
      </c>
      <c r="H250">
        <f>'Sicilia foglio di lavoro'!J249</f>
        <v>150</v>
      </c>
      <c r="J250">
        <f>'Sicilia foglio di lavoro'!M249</f>
        <v>15584</v>
      </c>
      <c r="K250">
        <f>'Sicilia foglio di lavoro'!N249</f>
        <v>7569</v>
      </c>
      <c r="L250">
        <f>'Sicilia foglio di lavoro'!O249</f>
        <v>550</v>
      </c>
      <c r="M250" s="2">
        <f t="shared" si="22"/>
        <v>6.3786742829941692E-2</v>
      </c>
      <c r="N250" s="2">
        <f t="shared" si="23"/>
        <v>8.9253837915030353E-3</v>
      </c>
      <c r="O250" s="2">
        <f t="shared" si="24"/>
        <v>0.92728787337855523</v>
      </c>
    </row>
    <row r="251" spans="1:15" hidden="1" outlineLevel="1">
      <c r="A251" s="4">
        <v>44139</v>
      </c>
      <c r="B251">
        <f>'Sicilia foglio di lavoro'!B250</f>
        <v>718747</v>
      </c>
      <c r="C251">
        <f>'Sicilia foglio di lavoro'!C250</f>
        <v>503610</v>
      </c>
      <c r="D251">
        <f>'Sicilia foglio di lavoro'!E250</f>
        <v>26080</v>
      </c>
      <c r="E251">
        <f>'Sicilia foglio di lavoro'!G250</f>
        <v>17618</v>
      </c>
      <c r="F251">
        <f>'Sicilia foglio di lavoro'!H250</f>
        <v>1253</v>
      </c>
      <c r="G251">
        <f>'Sicilia foglio di lavoro'!I250</f>
        <v>1105</v>
      </c>
      <c r="H251">
        <f>'Sicilia foglio di lavoro'!J250</f>
        <v>148</v>
      </c>
      <c r="J251">
        <f>'Sicilia foglio di lavoro'!M250</f>
        <v>16365</v>
      </c>
      <c r="K251">
        <f>'Sicilia foglio di lavoro'!N250</f>
        <v>7893</v>
      </c>
      <c r="L251">
        <f>'Sicilia foglio di lavoro'!O250</f>
        <v>569</v>
      </c>
      <c r="M251" s="2">
        <f t="shared" si="22"/>
        <v>6.2719945510273586E-2</v>
      </c>
      <c r="N251" s="2">
        <f t="shared" si="23"/>
        <v>8.4004994891588147E-3</v>
      </c>
      <c r="O251" s="2">
        <f t="shared" si="24"/>
        <v>0.92887955500056762</v>
      </c>
    </row>
    <row r="252" spans="1:15" hidden="1" outlineLevel="1">
      <c r="A252" s="4">
        <v>44140</v>
      </c>
      <c r="B252">
        <f>'Sicilia foglio di lavoro'!B251</f>
        <v>728244</v>
      </c>
      <c r="C252">
        <f>'Sicilia foglio di lavoro'!C251</f>
        <v>509301</v>
      </c>
      <c r="D252">
        <f>'Sicilia foglio di lavoro'!E251</f>
        <v>27402</v>
      </c>
      <c r="E252">
        <f>'Sicilia foglio di lavoro'!G251</f>
        <v>18526</v>
      </c>
      <c r="F252">
        <f>'Sicilia foglio di lavoro'!H251</f>
        <v>1304</v>
      </c>
      <c r="G252">
        <f>'Sicilia foglio di lavoro'!I251</f>
        <v>1147</v>
      </c>
      <c r="H252">
        <f>'Sicilia foglio di lavoro'!J251</f>
        <v>157</v>
      </c>
      <c r="J252">
        <f>'Sicilia foglio di lavoro'!M251</f>
        <v>17222</v>
      </c>
      <c r="K252">
        <f>'Sicilia foglio di lavoro'!N251</f>
        <v>8282</v>
      </c>
      <c r="L252">
        <f>'Sicilia foglio di lavoro'!O251</f>
        <v>594</v>
      </c>
      <c r="M252" s="2">
        <f t="shared" si="22"/>
        <v>6.1912987153190109E-2</v>
      </c>
      <c r="N252" s="2">
        <f t="shared" si="23"/>
        <v>8.4745762711864406E-3</v>
      </c>
      <c r="O252" s="2">
        <f t="shared" si="24"/>
        <v>0.92961243657562342</v>
      </c>
    </row>
    <row r="253" spans="1:15" hidden="1" outlineLevel="1">
      <c r="A253" s="4">
        <v>44141</v>
      </c>
      <c r="B253">
        <f>'Sicilia foglio di lavoro'!B252</f>
        <v>737769</v>
      </c>
      <c r="C253">
        <f>'Sicilia foglio di lavoro'!C252</f>
        <v>514907</v>
      </c>
      <c r="D253">
        <f>'Sicilia foglio di lavoro'!E252</f>
        <v>28825</v>
      </c>
      <c r="E253">
        <f>'Sicilia foglio di lavoro'!G252</f>
        <v>19513</v>
      </c>
      <c r="F253">
        <f>'Sicilia foglio di lavoro'!H252</f>
        <v>1316</v>
      </c>
      <c r="G253">
        <f>'Sicilia foglio di lavoro'!I252</f>
        <v>1157</v>
      </c>
      <c r="H253">
        <f>'Sicilia foglio di lavoro'!J252</f>
        <v>159</v>
      </c>
      <c r="J253">
        <f>'Sicilia foglio di lavoro'!M252</f>
        <v>18197</v>
      </c>
      <c r="K253">
        <f>'Sicilia foglio di lavoro'!N252</f>
        <v>8684</v>
      </c>
      <c r="L253">
        <f>'Sicilia foglio di lavoro'!O252</f>
        <v>628</v>
      </c>
      <c r="M253" s="2">
        <f t="shared" si="22"/>
        <v>5.9293804130579615E-2</v>
      </c>
      <c r="N253" s="2">
        <f t="shared" si="23"/>
        <v>8.1484138779275347E-3</v>
      </c>
      <c r="O253" s="2">
        <f t="shared" si="24"/>
        <v>0.93255778199149286</v>
      </c>
    </row>
    <row r="254" spans="1:15" hidden="1" outlineLevel="1">
      <c r="A254" s="4">
        <v>44142</v>
      </c>
      <c r="B254">
        <f>'Sicilia foglio di lavoro'!B253</f>
        <v>746200</v>
      </c>
      <c r="C254">
        <f>'Sicilia foglio di lavoro'!C253</f>
        <v>520508</v>
      </c>
      <c r="D254">
        <f>'Sicilia foglio di lavoro'!E253</f>
        <v>30188</v>
      </c>
      <c r="E254">
        <f>'Sicilia foglio di lavoro'!G253</f>
        <v>20737</v>
      </c>
      <c r="F254">
        <f>'Sicilia foglio di lavoro'!H253</f>
        <v>1330</v>
      </c>
      <c r="G254">
        <f>'Sicilia foglio di lavoro'!I253</f>
        <v>1161</v>
      </c>
      <c r="H254">
        <f>'Sicilia foglio di lavoro'!J253</f>
        <v>169</v>
      </c>
      <c r="J254">
        <f>'Sicilia foglio di lavoro'!M253</f>
        <v>19407</v>
      </c>
      <c r="K254">
        <f>'Sicilia foglio di lavoro'!N253</f>
        <v>8788</v>
      </c>
      <c r="L254">
        <f>'Sicilia foglio di lavoro'!O253</f>
        <v>663</v>
      </c>
      <c r="M254" s="2">
        <f t="shared" si="22"/>
        <v>5.5986883348603945E-2</v>
      </c>
      <c r="N254" s="2">
        <f t="shared" si="23"/>
        <v>8.1496841394608673E-3</v>
      </c>
      <c r="O254" s="2">
        <f t="shared" si="24"/>
        <v>0.93586343251193516</v>
      </c>
    </row>
    <row r="255" spans="1:15" hidden="1" outlineLevel="1">
      <c r="A255" s="4">
        <v>44143</v>
      </c>
      <c r="B255">
        <f>'Sicilia foglio di lavoro'!B254</f>
        <v>753094</v>
      </c>
      <c r="C255">
        <f>'Sicilia foglio di lavoro'!C254</f>
        <v>525013</v>
      </c>
      <c r="D255">
        <f>'Sicilia foglio di lavoro'!E254</f>
        <v>31271</v>
      </c>
      <c r="E255">
        <f>'Sicilia foglio di lavoro'!G254</f>
        <v>21467</v>
      </c>
      <c r="F255">
        <f>'Sicilia foglio di lavoro'!H254</f>
        <v>1427</v>
      </c>
      <c r="G255">
        <f>'Sicilia foglio di lavoro'!I254</f>
        <v>1250</v>
      </c>
      <c r="H255">
        <f>'Sicilia foglio di lavoro'!J254</f>
        <v>177</v>
      </c>
      <c r="J255">
        <f>'Sicilia foglio di lavoro'!M254</f>
        <v>20040</v>
      </c>
      <c r="K255">
        <f>'Sicilia foglio di lavoro'!N254</f>
        <v>9128</v>
      </c>
      <c r="L255">
        <f>'Sicilia foglio di lavoro'!O254</f>
        <v>676</v>
      </c>
      <c r="M255" s="2">
        <f t="shared" si="22"/>
        <v>5.8228909488983092E-2</v>
      </c>
      <c r="N255" s="2">
        <f t="shared" si="23"/>
        <v>8.2452135836400056E-3</v>
      </c>
      <c r="O255" s="2">
        <f t="shared" si="24"/>
        <v>0.93352587692737687</v>
      </c>
    </row>
    <row r="256" spans="1:15" hidden="1" outlineLevel="1">
      <c r="A256" s="4">
        <v>44144</v>
      </c>
      <c r="B256">
        <f>'Sicilia foglio di lavoro'!B255</f>
        <v>761552</v>
      </c>
      <c r="C256">
        <f>'Sicilia foglio di lavoro'!C255</f>
        <v>529908</v>
      </c>
      <c r="D256">
        <f>'Sicilia foglio di lavoro'!E255</f>
        <v>32294</v>
      </c>
      <c r="E256">
        <f>'Sicilia foglio di lavoro'!G255</f>
        <v>21939</v>
      </c>
      <c r="F256">
        <f>'Sicilia foglio di lavoro'!H255</f>
        <v>1490</v>
      </c>
      <c r="G256">
        <f>'Sicilia foglio di lavoro'!I255</f>
        <v>1303</v>
      </c>
      <c r="H256">
        <f>'Sicilia foglio di lavoro'!J255</f>
        <v>187</v>
      </c>
      <c r="J256">
        <f>'Sicilia foglio di lavoro'!M255</f>
        <v>20449</v>
      </c>
      <c r="K256">
        <f>'Sicilia foglio di lavoro'!N255</f>
        <v>9652</v>
      </c>
      <c r="L256">
        <f>'Sicilia foglio di lavoro'!O255</f>
        <v>703</v>
      </c>
      <c r="M256" s="2">
        <f t="shared" si="22"/>
        <v>5.9391950407949312E-2</v>
      </c>
      <c r="N256" s="2">
        <f t="shared" si="23"/>
        <v>8.5236337116550431E-3</v>
      </c>
      <c r="O256" s="2">
        <f t="shared" si="24"/>
        <v>0.93208441588039559</v>
      </c>
    </row>
    <row r="257" spans="1:15" hidden="1" outlineLevel="1">
      <c r="A257" s="4">
        <v>44145</v>
      </c>
      <c r="B257">
        <f>'Sicilia foglio di lavoro'!B256</f>
        <v>770408</v>
      </c>
      <c r="C257">
        <f>'Sicilia foglio di lavoro'!C256</f>
        <v>535921</v>
      </c>
      <c r="D257">
        <f>'Sicilia foglio di lavoro'!E256</f>
        <v>33495</v>
      </c>
      <c r="E257">
        <f>'Sicilia foglio di lavoro'!G256</f>
        <v>22832</v>
      </c>
      <c r="F257">
        <f>'Sicilia foglio di lavoro'!H256</f>
        <v>1543</v>
      </c>
      <c r="G257">
        <f>'Sicilia foglio di lavoro'!I256</f>
        <v>1348</v>
      </c>
      <c r="H257">
        <f>'Sicilia foglio di lavoro'!J256</f>
        <v>195</v>
      </c>
      <c r="J257">
        <f>'Sicilia foglio di lavoro'!M256</f>
        <v>21289</v>
      </c>
      <c r="K257">
        <f>'Sicilia foglio di lavoro'!N256</f>
        <v>9928</v>
      </c>
      <c r="L257">
        <f>'Sicilia foglio di lavoro'!O256</f>
        <v>735</v>
      </c>
      <c r="M257" s="2">
        <f t="shared" si="22"/>
        <v>5.9039943938332166E-2</v>
      </c>
      <c r="N257" s="2">
        <f t="shared" si="23"/>
        <v>8.5406447091800983E-3</v>
      </c>
      <c r="O257" s="2">
        <f t="shared" si="24"/>
        <v>0.93241941135248774</v>
      </c>
    </row>
    <row r="258" spans="1:15" hidden="1" outlineLevel="1">
      <c r="A258" s="4">
        <v>44146</v>
      </c>
      <c r="B258">
        <f>'Sicilia foglio di lavoro'!B257</f>
        <v>780247</v>
      </c>
      <c r="C258">
        <f>'Sicilia foglio di lavoro'!C257</f>
        <v>541877</v>
      </c>
      <c r="D258">
        <f>'Sicilia foglio di lavoro'!E257</f>
        <v>34982</v>
      </c>
      <c r="E258">
        <f>'Sicilia foglio di lavoro'!G257</f>
        <v>23564</v>
      </c>
      <c r="F258">
        <f>'Sicilia foglio di lavoro'!H257</f>
        <v>1578</v>
      </c>
      <c r="G258">
        <f>'Sicilia foglio di lavoro'!I257</f>
        <v>1376</v>
      </c>
      <c r="H258">
        <f>'Sicilia foglio di lavoro'!J257</f>
        <v>202</v>
      </c>
      <c r="J258">
        <f>'Sicilia foglio di lavoro'!M257</f>
        <v>21986</v>
      </c>
      <c r="K258">
        <f>'Sicilia foglio di lavoro'!N257</f>
        <v>10656</v>
      </c>
      <c r="L258">
        <f>'Sicilia foglio di lavoro'!O257</f>
        <v>762</v>
      </c>
      <c r="M258" s="2">
        <f t="shared" si="22"/>
        <v>5.8394160583941604E-2</v>
      </c>
      <c r="N258" s="2">
        <f t="shared" si="23"/>
        <v>8.5723985740960781E-3</v>
      </c>
      <c r="O258" s="2">
        <f t="shared" si="24"/>
        <v>0.93303344084196227</v>
      </c>
    </row>
    <row r="259" spans="1:15" hidden="1" outlineLevel="1">
      <c r="A259" s="4">
        <v>44147</v>
      </c>
      <c r="B259">
        <f>'Sicilia foglio di lavoro'!B258</f>
        <v>789702</v>
      </c>
      <c r="C259">
        <f>'Sicilia foglio di lavoro'!C258</f>
        <v>548214</v>
      </c>
      <c r="D259">
        <f>'Sicilia foglio di lavoro'!E258</f>
        <v>36674</v>
      </c>
      <c r="E259">
        <f>'Sicilia foglio di lavoro'!G258</f>
        <v>24914</v>
      </c>
      <c r="F259">
        <f>'Sicilia foglio di lavoro'!H258</f>
        <v>1596</v>
      </c>
      <c r="G259">
        <f>'Sicilia foglio di lavoro'!I258</f>
        <v>1391</v>
      </c>
      <c r="H259">
        <f>'Sicilia foglio di lavoro'!J258</f>
        <v>205</v>
      </c>
      <c r="J259">
        <f>'Sicilia foglio di lavoro'!M258</f>
        <v>23318</v>
      </c>
      <c r="K259">
        <f>'Sicilia foglio di lavoro'!N258</f>
        <v>10958</v>
      </c>
      <c r="L259">
        <f>'Sicilia foglio di lavoro'!O258</f>
        <v>802</v>
      </c>
      <c r="M259" s="2">
        <f t="shared" si="22"/>
        <v>5.5832062294292363E-2</v>
      </c>
      <c r="N259" s="2">
        <f t="shared" si="23"/>
        <v>8.2283053704744324E-3</v>
      </c>
      <c r="O259" s="2">
        <f t="shared" si="24"/>
        <v>0.93593963233523325</v>
      </c>
    </row>
    <row r="260" spans="1:15" hidden="1" outlineLevel="1">
      <c r="A260" s="4">
        <v>44148</v>
      </c>
      <c r="B260">
        <f>'Sicilia foglio di lavoro'!B259</f>
        <v>799919</v>
      </c>
      <c r="C260">
        <f>'Sicilia foglio di lavoro'!C259</f>
        <v>554557</v>
      </c>
      <c r="D260">
        <f>'Sicilia foglio di lavoro'!E259</f>
        <v>38381</v>
      </c>
      <c r="E260">
        <f>'Sicilia foglio di lavoro'!G259</f>
        <v>26286</v>
      </c>
      <c r="F260">
        <f>'Sicilia foglio di lavoro'!H259</f>
        <v>1660</v>
      </c>
      <c r="G260">
        <f>'Sicilia foglio di lavoro'!I259</f>
        <v>1450</v>
      </c>
      <c r="H260">
        <f>'Sicilia foglio di lavoro'!J259</f>
        <v>210</v>
      </c>
      <c r="J260">
        <f>'Sicilia foglio di lavoro'!M259</f>
        <v>24626</v>
      </c>
      <c r="K260">
        <f>'Sicilia foglio di lavoro'!N259</f>
        <v>11258</v>
      </c>
      <c r="L260">
        <f>'Sicilia foglio di lavoro'!O259</f>
        <v>837</v>
      </c>
      <c r="M260" s="2">
        <f t="shared" si="22"/>
        <v>5.5162443886479492E-2</v>
      </c>
      <c r="N260" s="2">
        <f t="shared" si="23"/>
        <v>7.9890435973522019E-3</v>
      </c>
      <c r="O260" s="2">
        <f t="shared" si="24"/>
        <v>0.9368485125161683</v>
      </c>
    </row>
    <row r="261" spans="1:15" hidden="1" outlineLevel="1">
      <c r="A261" s="4">
        <v>44149</v>
      </c>
      <c r="B261">
        <f>'Sicilia foglio di lavoro'!B260</f>
        <v>809193</v>
      </c>
      <c r="C261">
        <f>'Sicilia foglio di lavoro'!C260</f>
        <v>560736</v>
      </c>
      <c r="D261">
        <f>'Sicilia foglio di lavoro'!E260</f>
        <v>40110</v>
      </c>
      <c r="E261">
        <f>'Sicilia foglio di lavoro'!G260</f>
        <v>27806</v>
      </c>
      <c r="F261">
        <f>'Sicilia foglio di lavoro'!H260</f>
        <v>1677</v>
      </c>
      <c r="G261">
        <f>'Sicilia foglio di lavoro'!I260</f>
        <v>1462</v>
      </c>
      <c r="H261">
        <f>'Sicilia foglio di lavoro'!J260</f>
        <v>215</v>
      </c>
      <c r="J261">
        <f>'Sicilia foglio di lavoro'!M260</f>
        <v>26129</v>
      </c>
      <c r="K261">
        <f>'Sicilia foglio di lavoro'!N260</f>
        <v>11444</v>
      </c>
      <c r="L261">
        <f>'Sicilia foglio di lavoro'!O260</f>
        <v>860</v>
      </c>
      <c r="M261" s="2">
        <f t="shared" si="22"/>
        <v>5.2578580162554844E-2</v>
      </c>
      <c r="N261" s="2">
        <f t="shared" si="23"/>
        <v>7.732144141552183E-3</v>
      </c>
      <c r="O261" s="2">
        <f t="shared" si="24"/>
        <v>0.939689275695893</v>
      </c>
    </row>
    <row r="262" spans="1:15" hidden="1" outlineLevel="1">
      <c r="A262" s="4">
        <v>44150</v>
      </c>
      <c r="B262">
        <f>'Sicilia foglio di lavoro'!B261</f>
        <v>816609</v>
      </c>
      <c r="C262">
        <f>'Sicilia foglio di lavoro'!C261</f>
        <v>565253</v>
      </c>
      <c r="D262">
        <f>'Sicilia foglio di lavoro'!E261</f>
        <v>41532</v>
      </c>
      <c r="E262">
        <f>'Sicilia foglio di lavoro'!G261</f>
        <v>28807</v>
      </c>
      <c r="F262">
        <f>'Sicilia foglio di lavoro'!H261</f>
        <v>1693</v>
      </c>
      <c r="G262">
        <f>'Sicilia foglio di lavoro'!I261</f>
        <v>1476</v>
      </c>
      <c r="H262">
        <f>'Sicilia foglio di lavoro'!J261</f>
        <v>217</v>
      </c>
      <c r="J262">
        <f>'Sicilia foglio di lavoro'!M261</f>
        <v>27114</v>
      </c>
      <c r="K262">
        <f>'Sicilia foglio di lavoro'!N261</f>
        <v>11829</v>
      </c>
      <c r="L262">
        <f>'Sicilia foglio di lavoro'!O261</f>
        <v>896</v>
      </c>
      <c r="M262" s="2">
        <f t="shared" si="22"/>
        <v>5.1237546429687232E-2</v>
      </c>
      <c r="N262" s="2">
        <f t="shared" si="23"/>
        <v>7.5328913111396539E-3</v>
      </c>
      <c r="O262" s="2">
        <f t="shared" si="24"/>
        <v>0.94122956225917309</v>
      </c>
    </row>
    <row r="263" spans="1:15" hidden="1" outlineLevel="1">
      <c r="A263" s="4">
        <v>44151</v>
      </c>
      <c r="B263">
        <f>'Sicilia foglio di lavoro'!B262</f>
        <v>824760</v>
      </c>
      <c r="C263">
        <f>'Sicilia foglio di lavoro'!C262</f>
        <v>570817</v>
      </c>
      <c r="D263">
        <f>'Sicilia foglio di lavoro'!E262</f>
        <v>42993</v>
      </c>
      <c r="E263">
        <f>'Sicilia foglio di lavoro'!G262</f>
        <v>29765</v>
      </c>
      <c r="F263">
        <f>'Sicilia foglio di lavoro'!H262</f>
        <v>1725</v>
      </c>
      <c r="G263">
        <f>'Sicilia foglio di lavoro'!I262</f>
        <v>1501</v>
      </c>
      <c r="H263">
        <f>'Sicilia foglio di lavoro'!J262</f>
        <v>224</v>
      </c>
      <c r="J263">
        <f>'Sicilia foglio di lavoro'!M262</f>
        <v>28040</v>
      </c>
      <c r="K263">
        <f>'Sicilia foglio di lavoro'!N262</f>
        <v>12296</v>
      </c>
      <c r="L263">
        <f>'Sicilia foglio di lavoro'!O262</f>
        <v>932</v>
      </c>
      <c r="M263" s="2">
        <f t="shared" si="22"/>
        <v>5.0428355451033094E-2</v>
      </c>
      <c r="N263" s="2">
        <f t="shared" si="23"/>
        <v>7.5256173357970768E-3</v>
      </c>
      <c r="O263" s="2">
        <f t="shared" si="24"/>
        <v>0.94204602721316988</v>
      </c>
    </row>
    <row r="264" spans="1:15" hidden="1" outlineLevel="1">
      <c r="A264" s="4">
        <v>44152</v>
      </c>
      <c r="B264">
        <f>'Sicilia foglio di lavoro'!B263</f>
        <v>835534</v>
      </c>
      <c r="C264">
        <f>'Sicilia foglio di lavoro'!C263</f>
        <v>577818</v>
      </c>
      <c r="D264">
        <f>'Sicilia foglio di lavoro'!E263</f>
        <v>44691</v>
      </c>
      <c r="E264">
        <f>'Sicilia foglio di lavoro'!G263</f>
        <v>30756</v>
      </c>
      <c r="F264">
        <f>'Sicilia foglio di lavoro'!H263</f>
        <v>1732</v>
      </c>
      <c r="G264">
        <f>'Sicilia foglio di lavoro'!I263</f>
        <v>1505</v>
      </c>
      <c r="H264">
        <f>'Sicilia foglio di lavoro'!J263</f>
        <v>227</v>
      </c>
      <c r="J264">
        <f>'Sicilia foglio di lavoro'!M263</f>
        <v>29024</v>
      </c>
      <c r="K264">
        <f>'Sicilia foglio di lavoro'!N263</f>
        <v>12964</v>
      </c>
      <c r="L264">
        <f>'Sicilia foglio di lavoro'!O263</f>
        <v>971</v>
      </c>
      <c r="M264" s="2">
        <f t="shared" si="22"/>
        <v>4.893354142281181E-2</v>
      </c>
      <c r="N264" s="2">
        <f t="shared" si="23"/>
        <v>7.3806736896865656E-3</v>
      </c>
      <c r="O264" s="2">
        <f t="shared" si="24"/>
        <v>0.94368578488750166</v>
      </c>
    </row>
    <row r="265" spans="1:15" hidden="1" outlineLevel="1">
      <c r="A265" s="4">
        <v>44153</v>
      </c>
      <c r="B265">
        <f>'Sicilia foglio di lavoro'!B264</f>
        <v>845013</v>
      </c>
      <c r="C265">
        <f>'Sicilia foglio di lavoro'!C264</f>
        <v>582685</v>
      </c>
      <c r="D265">
        <f>'Sicilia foglio di lavoro'!E264</f>
        <v>46528</v>
      </c>
      <c r="E265">
        <f>'Sicilia foglio di lavoro'!G264</f>
        <v>32102</v>
      </c>
      <c r="F265">
        <f>'Sicilia foglio di lavoro'!H264</f>
        <v>1768</v>
      </c>
      <c r="G265">
        <f>'Sicilia foglio di lavoro'!I264</f>
        <v>1528</v>
      </c>
      <c r="H265">
        <f>'Sicilia foglio di lavoro'!J264</f>
        <v>240</v>
      </c>
      <c r="J265">
        <f>'Sicilia foglio di lavoro'!M264</f>
        <v>30334</v>
      </c>
      <c r="K265">
        <f>'Sicilia foglio di lavoro'!N264</f>
        <v>13411</v>
      </c>
      <c r="L265">
        <f>'Sicilia foglio di lavoro'!O264</f>
        <v>1015</v>
      </c>
      <c r="M265" s="2">
        <f t="shared" si="22"/>
        <v>4.7598280480966919E-2</v>
      </c>
      <c r="N265" s="2">
        <f t="shared" si="23"/>
        <v>7.4761697090523953E-3</v>
      </c>
      <c r="O265" s="2">
        <f t="shared" si="24"/>
        <v>0.94492554980998067</v>
      </c>
    </row>
    <row r="266" spans="1:15" hidden="1" outlineLevel="1">
      <c r="A266" s="4">
        <v>44154</v>
      </c>
      <c r="B266">
        <f>'Sicilia foglio di lavoro'!B265</f>
        <v>856483</v>
      </c>
      <c r="C266">
        <f>'Sicilia foglio di lavoro'!C265</f>
        <v>590160</v>
      </c>
      <c r="D266">
        <f>'Sicilia foglio di lavoro'!E265</f>
        <v>48399</v>
      </c>
      <c r="E266">
        <f>'Sicilia foglio di lavoro'!G265</f>
        <v>33581</v>
      </c>
      <c r="F266">
        <f>'Sicilia foglio di lavoro'!H265</f>
        <v>1772</v>
      </c>
      <c r="G266">
        <f>'Sicilia foglio di lavoro'!I265</f>
        <v>1532</v>
      </c>
      <c r="H266">
        <f>'Sicilia foglio di lavoro'!J265</f>
        <v>240</v>
      </c>
      <c r="J266">
        <f>'Sicilia foglio di lavoro'!M265</f>
        <v>31809</v>
      </c>
      <c r="K266">
        <f>'Sicilia foglio di lavoro'!N265</f>
        <v>13763</v>
      </c>
      <c r="L266">
        <f>'Sicilia foglio di lavoro'!O265</f>
        <v>1055</v>
      </c>
      <c r="M266" s="2">
        <f t="shared" si="22"/>
        <v>4.5621035704713972E-2</v>
      </c>
      <c r="N266" s="2">
        <f t="shared" si="23"/>
        <v>7.1468985438194214E-3</v>
      </c>
      <c r="O266" s="2">
        <f t="shared" si="24"/>
        <v>0.94723206575146657</v>
      </c>
    </row>
    <row r="267" spans="1:15" hidden="1" outlineLevel="1">
      <c r="A267" s="4">
        <v>44155</v>
      </c>
      <c r="B267">
        <f>'Sicilia foglio di lavoro'!B266</f>
        <v>866503</v>
      </c>
      <c r="C267">
        <f>'Sicilia foglio di lavoro'!C266</f>
        <v>596565</v>
      </c>
      <c r="D267">
        <f>'Sicilia foglio di lavoro'!E266</f>
        <v>50033</v>
      </c>
      <c r="E267">
        <f>'Sicilia foglio di lavoro'!G266</f>
        <v>34756</v>
      </c>
      <c r="F267">
        <f>'Sicilia foglio di lavoro'!H266</f>
        <v>1779</v>
      </c>
      <c r="G267">
        <f>'Sicilia foglio di lavoro'!I266</f>
        <v>1537</v>
      </c>
      <c r="H267">
        <f>'Sicilia foglio di lavoro'!J266</f>
        <v>242</v>
      </c>
      <c r="J267">
        <f>'Sicilia foglio di lavoro'!M266</f>
        <v>32977</v>
      </c>
      <c r="K267">
        <f>'Sicilia foglio di lavoro'!N266</f>
        <v>14179</v>
      </c>
      <c r="L267">
        <f>'Sicilia foglio di lavoro'!O266</f>
        <v>1098</v>
      </c>
      <c r="M267" s="2">
        <f t="shared" ref="M267:M298" si="25">G267/E267</f>
        <v>4.4222580273909538E-2</v>
      </c>
      <c r="N267" s="2">
        <f t="shared" ref="N267:N298" si="26">H267/E267</f>
        <v>6.9628265623201749E-3</v>
      </c>
      <c r="O267" s="2">
        <f t="shared" ref="O267:O298" si="27">J267/E267</f>
        <v>0.94881459316377026</v>
      </c>
    </row>
    <row r="268" spans="1:15" hidden="1" outlineLevel="1">
      <c r="A268" s="4">
        <v>44156</v>
      </c>
      <c r="B268">
        <f>'Sicilia foglio di lavoro'!B267</f>
        <v>875889</v>
      </c>
      <c r="C268">
        <f>'Sicilia foglio di lavoro'!C267</f>
        <v>602679</v>
      </c>
      <c r="D268">
        <f>'Sicilia foglio di lavoro'!E267</f>
        <v>51871</v>
      </c>
      <c r="E268">
        <f>'Sicilia foglio di lavoro'!G267</f>
        <v>36241</v>
      </c>
      <c r="F268">
        <f>'Sicilia foglio di lavoro'!H267</f>
        <v>1810</v>
      </c>
      <c r="G268">
        <f>'Sicilia foglio di lavoro'!I267</f>
        <v>1568</v>
      </c>
      <c r="H268">
        <f>'Sicilia foglio di lavoro'!J267</f>
        <v>242</v>
      </c>
      <c r="J268">
        <f>'Sicilia foglio di lavoro'!M267</f>
        <v>34431</v>
      </c>
      <c r="K268">
        <f>'Sicilia foglio di lavoro'!N267</f>
        <v>14489</v>
      </c>
      <c r="L268">
        <f>'Sicilia foglio di lavoro'!O267</f>
        <v>1141</v>
      </c>
      <c r="M268" s="2">
        <f t="shared" si="25"/>
        <v>4.3265914295963138E-2</v>
      </c>
      <c r="N268" s="2">
        <f t="shared" si="26"/>
        <v>6.677519935984106E-3</v>
      </c>
      <c r="O268" s="2">
        <f t="shared" si="27"/>
        <v>0.95005656576805275</v>
      </c>
    </row>
    <row r="269" spans="1:15" hidden="1" outlineLevel="1">
      <c r="A269" s="4">
        <v>44157</v>
      </c>
      <c r="B269">
        <f>'Sicilia foglio di lavoro'!B268</f>
        <v>882336</v>
      </c>
      <c r="C269">
        <f>'Sicilia foglio di lavoro'!C268</f>
        <v>606566</v>
      </c>
      <c r="D269">
        <f>'Sicilia foglio di lavoro'!E268</f>
        <v>53129</v>
      </c>
      <c r="E269">
        <f>'Sicilia foglio di lavoro'!G268</f>
        <v>37162</v>
      </c>
      <c r="F269">
        <f>'Sicilia foglio di lavoro'!H268</f>
        <v>1838</v>
      </c>
      <c r="G269">
        <f>'Sicilia foglio di lavoro'!I268</f>
        <v>1597</v>
      </c>
      <c r="H269">
        <f>'Sicilia foglio di lavoro'!J268</f>
        <v>241</v>
      </c>
      <c r="J269">
        <f>'Sicilia foglio di lavoro'!M268</f>
        <v>35324</v>
      </c>
      <c r="K269">
        <f>'Sicilia foglio di lavoro'!N268</f>
        <v>14781</v>
      </c>
      <c r="L269">
        <f>'Sicilia foglio di lavoro'!O268</f>
        <v>1186</v>
      </c>
      <c r="M269" s="2">
        <f t="shared" si="25"/>
        <v>4.2974005704752169E-2</v>
      </c>
      <c r="N269" s="2">
        <f t="shared" si="26"/>
        <v>6.4851192077929071E-3</v>
      </c>
      <c r="O269" s="2">
        <f t="shared" si="27"/>
        <v>0.95054087508745488</v>
      </c>
    </row>
    <row r="270" spans="1:15" hidden="1" outlineLevel="1">
      <c r="A270" s="4">
        <v>44158</v>
      </c>
      <c r="B270">
        <f>'Sicilia foglio di lavoro'!B269</f>
        <v>890048</v>
      </c>
      <c r="C270">
        <f>'Sicilia foglio di lavoro'!C269</f>
        <v>611550</v>
      </c>
      <c r="D270">
        <f>'Sicilia foglio di lavoro'!E269</f>
        <v>54378</v>
      </c>
      <c r="E270">
        <f>'Sicilia foglio di lavoro'!G269</f>
        <v>37913</v>
      </c>
      <c r="F270">
        <f>'Sicilia foglio di lavoro'!H269</f>
        <v>1847</v>
      </c>
      <c r="G270">
        <f>'Sicilia foglio di lavoro'!I269</f>
        <v>1604</v>
      </c>
      <c r="H270">
        <f>'Sicilia foglio di lavoro'!J269</f>
        <v>243</v>
      </c>
      <c r="J270">
        <f>'Sicilia foglio di lavoro'!M269</f>
        <v>36066</v>
      </c>
      <c r="K270">
        <f>'Sicilia foglio di lavoro'!N269</f>
        <v>15238</v>
      </c>
      <c r="L270">
        <f>'Sicilia foglio di lavoro'!O269</f>
        <v>1227</v>
      </c>
      <c r="M270" s="2">
        <f t="shared" si="25"/>
        <v>4.2307387967188033E-2</v>
      </c>
      <c r="N270" s="2">
        <f t="shared" si="26"/>
        <v>6.4094110199667664E-3</v>
      </c>
      <c r="O270" s="2">
        <f t="shared" si="27"/>
        <v>0.95128320101284525</v>
      </c>
    </row>
    <row r="271" spans="1:15" hidden="1" outlineLevel="1">
      <c r="A271" s="4">
        <v>44159</v>
      </c>
      <c r="B271">
        <f>'Sicilia foglio di lavoro'!B270</f>
        <v>900011</v>
      </c>
      <c r="C271">
        <f>'Sicilia foglio di lavoro'!C270</f>
        <v>617938</v>
      </c>
      <c r="D271">
        <f>'Sicilia foglio di lavoro'!E270</f>
        <v>55684</v>
      </c>
      <c r="E271">
        <f>'Sicilia foglio di lavoro'!G270</f>
        <v>38199</v>
      </c>
      <c r="F271">
        <f>'Sicilia foglio di lavoro'!H270</f>
        <v>1844</v>
      </c>
      <c r="G271">
        <f>'Sicilia foglio di lavoro'!I270</f>
        <v>1601</v>
      </c>
      <c r="H271">
        <f>'Sicilia foglio di lavoro'!J270</f>
        <v>243</v>
      </c>
      <c r="J271">
        <f>'Sicilia foglio di lavoro'!M270</f>
        <v>36355</v>
      </c>
      <c r="K271">
        <f>'Sicilia foglio di lavoro'!N270</f>
        <v>16210</v>
      </c>
      <c r="L271">
        <f>'Sicilia foglio di lavoro'!O270</f>
        <v>1275</v>
      </c>
      <c r="M271" s="2">
        <f t="shared" si="25"/>
        <v>4.1912091939579572E-2</v>
      </c>
      <c r="N271" s="2">
        <f t="shared" si="26"/>
        <v>6.3614230739024585E-3</v>
      </c>
      <c r="O271" s="2">
        <f t="shared" si="27"/>
        <v>0.95172648498651802</v>
      </c>
    </row>
    <row r="272" spans="1:15" hidden="1" outlineLevel="1">
      <c r="A272" s="4">
        <v>44160</v>
      </c>
      <c r="B272">
        <f>'Sicilia foglio di lavoro'!B271</f>
        <v>911444</v>
      </c>
      <c r="C272">
        <f>'Sicilia foglio di lavoro'!C271</f>
        <v>625213</v>
      </c>
      <c r="D272">
        <f>'Sicilia foglio di lavoro'!E271</f>
        <v>57001</v>
      </c>
      <c r="E272">
        <f>'Sicilia foglio di lavoro'!G271</f>
        <v>38320</v>
      </c>
      <c r="F272">
        <f>'Sicilia foglio di lavoro'!H271</f>
        <v>1824</v>
      </c>
      <c r="G272">
        <f>'Sicilia foglio di lavoro'!I271</f>
        <v>1574</v>
      </c>
      <c r="H272">
        <f>'Sicilia foglio di lavoro'!J271</f>
        <v>250</v>
      </c>
      <c r="J272">
        <f>'Sicilia foglio di lavoro'!M271</f>
        <v>36496</v>
      </c>
      <c r="K272">
        <f>'Sicilia foglio di lavoro'!N271</f>
        <v>17359</v>
      </c>
      <c r="L272">
        <f>'Sicilia foglio di lavoro'!O271</f>
        <v>1322</v>
      </c>
      <c r="M272" s="2">
        <f t="shared" si="25"/>
        <v>4.1075156576200415E-2</v>
      </c>
      <c r="N272" s="2">
        <f t="shared" si="26"/>
        <v>6.5240083507306888E-3</v>
      </c>
      <c r="O272" s="2">
        <f t="shared" si="27"/>
        <v>0.95240083507306894</v>
      </c>
    </row>
    <row r="273" spans="1:15" hidden="1" outlineLevel="1">
      <c r="A273" s="4">
        <v>44161</v>
      </c>
      <c r="B273">
        <f>'Sicilia foglio di lavoro'!B272</f>
        <v>922944</v>
      </c>
      <c r="C273">
        <f>'Sicilia foglio di lavoro'!C272</f>
        <v>632415</v>
      </c>
      <c r="D273">
        <f>'Sicilia foglio di lavoro'!E272</f>
        <v>58769</v>
      </c>
      <c r="E273">
        <f>'Sicilia foglio di lavoro'!G272</f>
        <v>38508</v>
      </c>
      <c r="F273">
        <f>'Sicilia foglio di lavoro'!H272</f>
        <v>1798</v>
      </c>
      <c r="G273">
        <f>'Sicilia foglio di lavoro'!I272</f>
        <v>1545</v>
      </c>
      <c r="H273">
        <f>'Sicilia foglio di lavoro'!J272</f>
        <v>253</v>
      </c>
      <c r="J273">
        <f>'Sicilia foglio di lavoro'!M272</f>
        <v>36710</v>
      </c>
      <c r="K273">
        <f>'Sicilia foglio di lavoro'!N272</f>
        <v>18890</v>
      </c>
      <c r="L273">
        <f>'Sicilia foglio di lavoro'!O272</f>
        <v>1371</v>
      </c>
      <c r="M273" s="2">
        <f t="shared" si="25"/>
        <v>4.0121533187909009E-2</v>
      </c>
      <c r="N273" s="2">
        <f t="shared" si="26"/>
        <v>6.5700633634569443E-3</v>
      </c>
      <c r="O273" s="2">
        <f t="shared" si="27"/>
        <v>0.9533084034486341</v>
      </c>
    </row>
    <row r="274" spans="1:15" hidden="1" outlineLevel="1">
      <c r="A274" s="4">
        <v>44162</v>
      </c>
      <c r="B274">
        <f>'Sicilia foglio di lavoro'!B273</f>
        <v>933579</v>
      </c>
      <c r="C274">
        <f>'Sicilia foglio di lavoro'!C273</f>
        <v>639257</v>
      </c>
      <c r="D274">
        <f>'Sicilia foglio di lavoro'!E273</f>
        <v>60335</v>
      </c>
      <c r="E274">
        <f>'Sicilia foglio di lavoro'!G273</f>
        <v>39083</v>
      </c>
      <c r="F274">
        <f>'Sicilia foglio di lavoro'!H273</f>
        <v>1789</v>
      </c>
      <c r="G274">
        <f>'Sicilia foglio di lavoro'!I273</f>
        <v>1539</v>
      </c>
      <c r="H274">
        <f>'Sicilia foglio di lavoro'!J273</f>
        <v>250</v>
      </c>
      <c r="J274">
        <f>'Sicilia foglio di lavoro'!M273</f>
        <v>37294</v>
      </c>
      <c r="K274">
        <f>'Sicilia foglio di lavoro'!N273</f>
        <v>19834</v>
      </c>
      <c r="L274">
        <f>'Sicilia foglio di lavoro'!O273</f>
        <v>1418</v>
      </c>
      <c r="M274" s="2">
        <f t="shared" si="25"/>
        <v>3.9377734564900339E-2</v>
      </c>
      <c r="N274" s="2">
        <f t="shared" si="26"/>
        <v>6.3966430417316993E-3</v>
      </c>
      <c r="O274" s="2">
        <f t="shared" si="27"/>
        <v>0.95422562239336794</v>
      </c>
    </row>
    <row r="275" spans="1:15" hidden="1" outlineLevel="1">
      <c r="A275" s="4">
        <v>44163</v>
      </c>
      <c r="B275">
        <f>'Sicilia foglio di lavoro'!B274</f>
        <v>942356</v>
      </c>
      <c r="C275">
        <f>'Sicilia foglio di lavoro'!C274</f>
        <v>644441</v>
      </c>
      <c r="D275">
        <f>'Sicilia foglio di lavoro'!E274</f>
        <v>61524</v>
      </c>
      <c r="E275">
        <f>'Sicilia foglio di lavoro'!G274</f>
        <v>39882</v>
      </c>
      <c r="F275">
        <f>'Sicilia foglio di lavoro'!H274</f>
        <v>1766</v>
      </c>
      <c r="G275">
        <f>'Sicilia foglio di lavoro'!I274</f>
        <v>1519</v>
      </c>
      <c r="H275">
        <f>'Sicilia foglio di lavoro'!J274</f>
        <v>247</v>
      </c>
      <c r="J275">
        <f>'Sicilia foglio di lavoro'!M274</f>
        <v>38116</v>
      </c>
      <c r="K275">
        <f>'Sicilia foglio di lavoro'!N274</f>
        <v>20181</v>
      </c>
      <c r="L275">
        <f>'Sicilia foglio di lavoro'!O274</f>
        <v>1461</v>
      </c>
      <c r="M275" s="2">
        <f t="shared" si="25"/>
        <v>3.8087357705230432E-2</v>
      </c>
      <c r="N275" s="2">
        <f t="shared" si="26"/>
        <v>6.193270146933454E-3</v>
      </c>
      <c r="O275" s="2">
        <f t="shared" si="27"/>
        <v>0.95571937214783609</v>
      </c>
    </row>
    <row r="276" spans="1:15" hidden="1" outlineLevel="1">
      <c r="A276" s="4">
        <v>44164</v>
      </c>
      <c r="B276">
        <f>'Sicilia foglio di lavoro'!B275</f>
        <v>951321</v>
      </c>
      <c r="C276">
        <f>'Sicilia foglio di lavoro'!C275</f>
        <v>649920</v>
      </c>
      <c r="D276">
        <f>'Sicilia foglio di lavoro'!E275</f>
        <v>62548</v>
      </c>
      <c r="E276">
        <f>'Sicilia foglio di lavoro'!G275</f>
        <v>40484</v>
      </c>
      <c r="F276">
        <f>'Sicilia foglio di lavoro'!H275</f>
        <v>1763</v>
      </c>
      <c r="G276">
        <f>'Sicilia foglio di lavoro'!I275</f>
        <v>1522</v>
      </c>
      <c r="H276">
        <f>'Sicilia foglio di lavoro'!J275</f>
        <v>241</v>
      </c>
      <c r="J276">
        <f>'Sicilia foglio di lavoro'!M275</f>
        <v>38721</v>
      </c>
      <c r="K276">
        <f>'Sicilia foglio di lavoro'!N275</f>
        <v>20558</v>
      </c>
      <c r="L276">
        <f>'Sicilia foglio di lavoro'!O275</f>
        <v>1506</v>
      </c>
      <c r="M276" s="2">
        <f t="shared" si="25"/>
        <v>3.759509929848829E-2</v>
      </c>
      <c r="N276" s="2">
        <f t="shared" si="26"/>
        <v>5.9529690742021538E-3</v>
      </c>
      <c r="O276" s="2">
        <f t="shared" si="27"/>
        <v>0.95645193162730957</v>
      </c>
    </row>
    <row r="277" spans="1:15" hidden="1" outlineLevel="1">
      <c r="A277" s="4">
        <v>44165</v>
      </c>
      <c r="B277">
        <f>'Sicilia foglio di lavoro'!B276</f>
        <v>959923</v>
      </c>
      <c r="C277">
        <f>'Sicilia foglio di lavoro'!C276</f>
        <v>654885</v>
      </c>
      <c r="D277">
        <f>'Sicilia foglio di lavoro'!E276</f>
        <v>63686</v>
      </c>
      <c r="E277">
        <f>'Sicilia foglio di lavoro'!G276</f>
        <v>40624</v>
      </c>
      <c r="F277">
        <f>'Sicilia foglio di lavoro'!H276</f>
        <v>1773</v>
      </c>
      <c r="G277">
        <f>'Sicilia foglio di lavoro'!I276</f>
        <v>1547</v>
      </c>
      <c r="H277">
        <f>'Sicilia foglio di lavoro'!J276</f>
        <v>226</v>
      </c>
      <c r="J277">
        <f>'Sicilia foglio di lavoro'!M276</f>
        <v>38851</v>
      </c>
      <c r="K277">
        <f>'Sicilia foglio di lavoro'!N276</f>
        <v>21507</v>
      </c>
      <c r="L277">
        <f>'Sicilia foglio di lavoro'!O276</f>
        <v>1555</v>
      </c>
      <c r="M277" s="2">
        <f t="shared" si="25"/>
        <v>3.8080937376920046E-2</v>
      </c>
      <c r="N277" s="2">
        <f t="shared" si="26"/>
        <v>5.5632138637258764E-3</v>
      </c>
      <c r="O277" s="2">
        <f t="shared" si="27"/>
        <v>0.95635584875935409</v>
      </c>
    </row>
    <row r="278" spans="1:15" hidden="1" outlineLevel="1">
      <c r="A278" s="4">
        <v>44166</v>
      </c>
      <c r="B278">
        <f>'Sicilia foglio di lavoro'!B277</f>
        <v>970696</v>
      </c>
      <c r="C278">
        <f>'Sicilia foglio di lavoro'!C277</f>
        <v>661271</v>
      </c>
      <c r="D278">
        <f>'Sicilia foglio di lavoro'!E277</f>
        <v>65085</v>
      </c>
      <c r="E278">
        <f>'Sicilia foglio di lavoro'!G277</f>
        <v>40730</v>
      </c>
      <c r="F278">
        <f>'Sicilia foglio di lavoro'!H277</f>
        <v>1737</v>
      </c>
      <c r="G278">
        <f>'Sicilia foglio di lavoro'!I277</f>
        <v>1517</v>
      </c>
      <c r="H278">
        <f>'Sicilia foglio di lavoro'!J277</f>
        <v>220</v>
      </c>
      <c r="J278">
        <f>'Sicilia foglio di lavoro'!M277</f>
        <v>38993</v>
      </c>
      <c r="K278">
        <f>'Sicilia foglio di lavoro'!N277</f>
        <v>22766</v>
      </c>
      <c r="L278">
        <f>'Sicilia foglio di lavoro'!O277</f>
        <v>1589</v>
      </c>
      <c r="M278" s="2">
        <f t="shared" si="25"/>
        <v>3.7245273753989686E-2</v>
      </c>
      <c r="N278" s="2">
        <f t="shared" si="26"/>
        <v>5.4014240117849248E-3</v>
      </c>
      <c r="O278" s="2">
        <f t="shared" si="27"/>
        <v>0.95735330223422543</v>
      </c>
    </row>
    <row r="279" spans="1:15" hidden="1" outlineLevel="1">
      <c r="A279" s="4">
        <v>44167</v>
      </c>
      <c r="B279">
        <f>'Sicilia foglio di lavoro'!B278</f>
        <v>982232</v>
      </c>
      <c r="C279">
        <f>'Sicilia foglio di lavoro'!C278</f>
        <v>668442</v>
      </c>
      <c r="D279">
        <f>'Sicilia foglio di lavoro'!E278</f>
        <v>66568</v>
      </c>
      <c r="E279">
        <f>'Sicilia foglio di lavoro'!G278</f>
        <v>39731</v>
      </c>
      <c r="F279">
        <f>'Sicilia foglio di lavoro'!H278</f>
        <v>1714</v>
      </c>
      <c r="G279">
        <f>'Sicilia foglio di lavoro'!I278</f>
        <v>1494</v>
      </c>
      <c r="H279">
        <f>'Sicilia foglio di lavoro'!J278</f>
        <v>220</v>
      </c>
      <c r="J279">
        <f>'Sicilia foglio di lavoro'!M278</f>
        <v>38017</v>
      </c>
      <c r="K279">
        <f>'Sicilia foglio di lavoro'!N278</f>
        <v>25221</v>
      </c>
      <c r="L279">
        <f>'Sicilia foglio di lavoro'!O278</f>
        <v>1616</v>
      </c>
      <c r="M279" s="2">
        <f t="shared" si="25"/>
        <v>3.7602879363721024E-2</v>
      </c>
      <c r="N279" s="2">
        <f t="shared" si="26"/>
        <v>5.5372379250459335E-3</v>
      </c>
      <c r="O279" s="2">
        <f t="shared" si="27"/>
        <v>0.95685988271123301</v>
      </c>
    </row>
    <row r="280" spans="1:15" hidden="1" outlineLevel="1">
      <c r="A280" s="4">
        <v>44168</v>
      </c>
      <c r="B280">
        <f>'Sicilia foglio di lavoro'!B279</f>
        <v>992813</v>
      </c>
      <c r="C280">
        <f>'Sicilia foglio di lavoro'!C279</f>
        <v>674771</v>
      </c>
      <c r="D280">
        <f>'Sicilia foglio di lavoro'!E279</f>
        <v>67862</v>
      </c>
      <c r="E280">
        <f>'Sicilia foglio di lavoro'!G279</f>
        <v>39780</v>
      </c>
      <c r="F280">
        <f>'Sicilia foglio di lavoro'!H279</f>
        <v>1686</v>
      </c>
      <c r="G280">
        <f>'Sicilia foglio di lavoro'!I279</f>
        <v>1465</v>
      </c>
      <c r="H280">
        <f>'Sicilia foglio di lavoro'!J279</f>
        <v>221</v>
      </c>
      <c r="I280">
        <f>'Sicilia foglio di lavoro'!K279</f>
        <v>15</v>
      </c>
      <c r="J280">
        <f>'Sicilia foglio di lavoro'!M279</f>
        <v>38094</v>
      </c>
      <c r="K280">
        <f>'Sicilia foglio di lavoro'!N279</f>
        <v>26432</v>
      </c>
      <c r="L280">
        <f>'Sicilia foglio di lavoro'!O279</f>
        <v>1650</v>
      </c>
      <c r="M280" s="2">
        <f t="shared" si="25"/>
        <v>3.6827551533433887E-2</v>
      </c>
      <c r="N280" s="2">
        <f t="shared" si="26"/>
        <v>5.5555555555555558E-3</v>
      </c>
      <c r="O280" s="2">
        <f t="shared" si="27"/>
        <v>0.9576168929110106</v>
      </c>
    </row>
    <row r="281" spans="1:15" hidden="1" outlineLevel="1">
      <c r="A281" s="4">
        <v>44169</v>
      </c>
      <c r="B281">
        <f>'Sicilia foglio di lavoro'!B280</f>
        <v>1002839</v>
      </c>
      <c r="C281">
        <f>'Sicilia foglio di lavoro'!C280</f>
        <v>680641</v>
      </c>
      <c r="D281">
        <f>'Sicilia foglio di lavoro'!E280</f>
        <v>69227</v>
      </c>
      <c r="E281">
        <f>'Sicilia foglio di lavoro'!G280</f>
        <v>39350</v>
      </c>
      <c r="F281">
        <f>'Sicilia foglio di lavoro'!H280</f>
        <v>1647</v>
      </c>
      <c r="G281">
        <f>'Sicilia foglio di lavoro'!I280</f>
        <v>1431</v>
      </c>
      <c r="H281">
        <f>'Sicilia foglio di lavoro'!J280</f>
        <v>216</v>
      </c>
      <c r="I281">
        <f>'Sicilia foglio di lavoro'!K280</f>
        <v>12</v>
      </c>
      <c r="J281">
        <f>'Sicilia foglio di lavoro'!M280</f>
        <v>37703</v>
      </c>
      <c r="K281">
        <f>'Sicilia foglio di lavoro'!N280</f>
        <v>28188</v>
      </c>
      <c r="L281">
        <f>'Sicilia foglio di lavoro'!O280</f>
        <v>1689</v>
      </c>
      <c r="M281" s="2">
        <f t="shared" si="25"/>
        <v>3.6365946632782718E-2</v>
      </c>
      <c r="N281" s="2">
        <f t="shared" si="26"/>
        <v>5.489199491740788E-3</v>
      </c>
      <c r="O281" s="2">
        <f t="shared" si="27"/>
        <v>0.95814485387547654</v>
      </c>
    </row>
    <row r="282" spans="1:15" hidden="1" outlineLevel="1">
      <c r="A282" s="4">
        <v>44170</v>
      </c>
      <c r="B282">
        <f>'Sicilia foglio di lavoro'!B281</f>
        <v>1013714</v>
      </c>
      <c r="C282">
        <f>'Sicilia foglio di lavoro'!C281</f>
        <v>687039</v>
      </c>
      <c r="D282">
        <f>'Sicilia foglio di lavoro'!E281</f>
        <v>70467</v>
      </c>
      <c r="E282">
        <f>'Sicilia foglio di lavoro'!G281</f>
        <v>39540</v>
      </c>
      <c r="F282">
        <f>'Sicilia foglio di lavoro'!H281</f>
        <v>1615</v>
      </c>
      <c r="G282">
        <f>'Sicilia foglio di lavoro'!I281</f>
        <v>1400</v>
      </c>
      <c r="H282">
        <f>'Sicilia foglio di lavoro'!J281</f>
        <v>215</v>
      </c>
      <c r="I282">
        <f>'Sicilia foglio di lavoro'!K281</f>
        <v>12</v>
      </c>
      <c r="J282">
        <f>'Sicilia foglio di lavoro'!M281</f>
        <v>37925</v>
      </c>
      <c r="K282">
        <f>'Sicilia foglio di lavoro'!N281</f>
        <v>29204</v>
      </c>
      <c r="L282">
        <f>'Sicilia foglio di lavoro'!O281</f>
        <v>1723</v>
      </c>
      <c r="M282" s="2">
        <f t="shared" si="25"/>
        <v>3.5407182599898834E-2</v>
      </c>
      <c r="N282" s="2">
        <f t="shared" si="26"/>
        <v>5.4375316135558925E-3</v>
      </c>
      <c r="O282" s="2">
        <f t="shared" si="27"/>
        <v>0.9591552857865453</v>
      </c>
    </row>
    <row r="283" spans="1:15" hidden="1" outlineLevel="1">
      <c r="A283" s="4">
        <v>44171</v>
      </c>
      <c r="B283">
        <f>'Sicilia foglio di lavoro'!B282</f>
        <v>1021846</v>
      </c>
      <c r="C283">
        <f>'Sicilia foglio di lavoro'!C282</f>
        <v>692062</v>
      </c>
      <c r="D283">
        <f>'Sicilia foglio di lavoro'!E282</f>
        <v>71489</v>
      </c>
      <c r="E283">
        <f>'Sicilia foglio di lavoro'!G282</f>
        <v>39746</v>
      </c>
      <c r="F283">
        <f>'Sicilia foglio di lavoro'!H282</f>
        <v>1580</v>
      </c>
      <c r="G283">
        <f>'Sicilia foglio di lavoro'!I282</f>
        <v>1367</v>
      </c>
      <c r="H283">
        <f>'Sicilia foglio di lavoro'!J282</f>
        <v>213</v>
      </c>
      <c r="I283">
        <f>'Sicilia foglio di lavoro'!K282</f>
        <v>8</v>
      </c>
      <c r="J283">
        <f>'Sicilia foglio di lavoro'!M282</f>
        <v>38166</v>
      </c>
      <c r="K283">
        <f>'Sicilia foglio di lavoro'!N282</f>
        <v>29984</v>
      </c>
      <c r="L283">
        <f>'Sicilia foglio di lavoro'!O282</f>
        <v>1759</v>
      </c>
      <c r="M283" s="2">
        <f t="shared" si="25"/>
        <v>3.4393398077793992E-2</v>
      </c>
      <c r="N283" s="2">
        <f t="shared" si="26"/>
        <v>5.3590298394807024E-3</v>
      </c>
      <c r="O283" s="2">
        <f t="shared" si="27"/>
        <v>0.96024757208272526</v>
      </c>
    </row>
    <row r="284" spans="1:15" hidden="1" outlineLevel="1">
      <c r="A284" s="4">
        <v>44172</v>
      </c>
      <c r="B284">
        <f>'Sicilia foglio di lavoro'!B283</f>
        <v>1030232</v>
      </c>
      <c r="C284">
        <f>'Sicilia foglio di lavoro'!C283</f>
        <v>696890</v>
      </c>
      <c r="D284">
        <f>'Sicilia foglio di lavoro'!E283</f>
        <v>72407</v>
      </c>
      <c r="E284">
        <f>'Sicilia foglio di lavoro'!G283</f>
        <v>40246</v>
      </c>
      <c r="F284">
        <f>'Sicilia foglio di lavoro'!H283</f>
        <v>1592</v>
      </c>
      <c r="G284">
        <f>'Sicilia foglio di lavoro'!I283</f>
        <v>1387</v>
      </c>
      <c r="H284">
        <f>'Sicilia foglio di lavoro'!J283</f>
        <v>205</v>
      </c>
      <c r="I284">
        <f>'Sicilia foglio di lavoro'!K283</f>
        <v>9</v>
      </c>
      <c r="J284">
        <f>'Sicilia foglio di lavoro'!M283</f>
        <v>38654</v>
      </c>
      <c r="K284">
        <f>'Sicilia foglio di lavoro'!N283</f>
        <v>30368</v>
      </c>
      <c r="L284">
        <f>'Sicilia foglio di lavoro'!O283</f>
        <v>1793</v>
      </c>
      <c r="M284" s="2">
        <f t="shared" si="25"/>
        <v>3.4463052228792923E-2</v>
      </c>
      <c r="N284" s="2">
        <f t="shared" si="26"/>
        <v>5.0936739054812897E-3</v>
      </c>
      <c r="O284" s="2">
        <f t="shared" si="27"/>
        <v>0.96044327386572581</v>
      </c>
    </row>
    <row r="285" spans="1:15" hidden="1" outlineLevel="1">
      <c r="A285" s="4">
        <v>44173</v>
      </c>
      <c r="B285">
        <f>'Sicilia foglio di lavoro'!B284</f>
        <v>1040198</v>
      </c>
      <c r="C285">
        <f>'Sicilia foglio di lavoro'!C284</f>
        <v>702770</v>
      </c>
      <c r="D285">
        <f>'Sicilia foglio di lavoro'!E284</f>
        <v>73555</v>
      </c>
      <c r="E285">
        <f>'Sicilia foglio di lavoro'!G284</f>
        <v>39555</v>
      </c>
      <c r="F285">
        <f>'Sicilia foglio di lavoro'!H284</f>
        <v>1573</v>
      </c>
      <c r="G285">
        <f>'Sicilia foglio di lavoro'!I284</f>
        <v>1374</v>
      </c>
      <c r="H285">
        <f>'Sicilia foglio di lavoro'!J284</f>
        <v>199</v>
      </c>
      <c r="I285">
        <f>'Sicilia foglio di lavoro'!K284</f>
        <v>15</v>
      </c>
      <c r="J285">
        <f>'Sicilia foglio di lavoro'!M284</f>
        <v>37982</v>
      </c>
      <c r="K285">
        <f>'Sicilia foglio di lavoro'!N284</f>
        <v>32171</v>
      </c>
      <c r="L285">
        <f>'Sicilia foglio di lavoro'!O284</f>
        <v>1829</v>
      </c>
      <c r="M285" s="2">
        <f t="shared" si="25"/>
        <v>3.4736442927569208E-2</v>
      </c>
      <c r="N285" s="2">
        <f t="shared" si="26"/>
        <v>5.0309695360889898E-3</v>
      </c>
      <c r="O285" s="2">
        <f t="shared" si="27"/>
        <v>0.96023258753634178</v>
      </c>
    </row>
    <row r="286" spans="1:15" hidden="1" outlineLevel="1">
      <c r="A286" s="4">
        <v>44174</v>
      </c>
      <c r="B286">
        <f>'Sicilia foglio di lavoro'!B285</f>
        <v>1047211</v>
      </c>
      <c r="C286">
        <f>'Sicilia foglio di lavoro'!C285</f>
        <v>707036</v>
      </c>
      <c r="D286">
        <f>'Sicilia foglio di lavoro'!E285</f>
        <v>74308</v>
      </c>
      <c r="E286">
        <f>'Sicilia foglio di lavoro'!G285</f>
        <v>38647</v>
      </c>
      <c r="F286">
        <f>'Sicilia foglio di lavoro'!H285</f>
        <v>1572</v>
      </c>
      <c r="G286">
        <f>'Sicilia foglio di lavoro'!I285</f>
        <v>1374</v>
      </c>
      <c r="H286">
        <f>'Sicilia foglio di lavoro'!J285</f>
        <v>198</v>
      </c>
      <c r="I286">
        <f>'Sicilia foglio di lavoro'!K285</f>
        <v>18</v>
      </c>
      <c r="J286">
        <f>'Sicilia foglio di lavoro'!M285</f>
        <v>37075</v>
      </c>
      <c r="K286">
        <f>'Sicilia foglio di lavoro'!N285</f>
        <v>33798</v>
      </c>
      <c r="L286">
        <f>'Sicilia foglio di lavoro'!O285</f>
        <v>1863</v>
      </c>
      <c r="M286" s="2">
        <f t="shared" si="25"/>
        <v>3.5552565529019073E-2</v>
      </c>
      <c r="N286" s="2">
        <f t="shared" si="26"/>
        <v>5.1232954692472894E-3</v>
      </c>
      <c r="O286" s="2">
        <f t="shared" si="27"/>
        <v>0.95932413900173363</v>
      </c>
    </row>
    <row r="287" spans="1:15" hidden="1" outlineLevel="1">
      <c r="A287" s="4">
        <v>44175</v>
      </c>
      <c r="B287">
        <f>'Sicilia foglio di lavoro'!B286</f>
        <v>1056737</v>
      </c>
      <c r="C287">
        <f>'Sicilia foglio di lavoro'!C286</f>
        <v>712959</v>
      </c>
      <c r="D287">
        <f>'Sicilia foglio di lavoro'!E286</f>
        <v>75367</v>
      </c>
      <c r="E287">
        <f>'Sicilia foglio di lavoro'!G286</f>
        <v>36969</v>
      </c>
      <c r="F287">
        <f>'Sicilia foglio di lavoro'!H286</f>
        <v>1539</v>
      </c>
      <c r="G287">
        <f>'Sicilia foglio di lavoro'!I286</f>
        <v>1342</v>
      </c>
      <c r="H287">
        <f>'Sicilia foglio di lavoro'!J286</f>
        <v>197</v>
      </c>
      <c r="I287">
        <f>'Sicilia foglio di lavoro'!K286</f>
        <v>21</v>
      </c>
      <c r="J287">
        <f>'Sicilia foglio di lavoro'!M286</f>
        <v>35430</v>
      </c>
      <c r="K287">
        <f>'Sicilia foglio di lavoro'!N286</f>
        <v>36503</v>
      </c>
      <c r="L287">
        <f>'Sicilia foglio di lavoro'!O286</f>
        <v>1895</v>
      </c>
      <c r="M287" s="2">
        <f t="shared" si="25"/>
        <v>3.6300684357164111E-2</v>
      </c>
      <c r="N287" s="2">
        <f t="shared" si="26"/>
        <v>5.3287889853661178E-3</v>
      </c>
      <c r="O287" s="2">
        <f t="shared" si="27"/>
        <v>0.9583705266574698</v>
      </c>
    </row>
    <row r="288" spans="1:15" hidden="1" outlineLevel="1">
      <c r="A288" s="4">
        <v>44176</v>
      </c>
      <c r="B288">
        <f>'Sicilia foglio di lavoro'!B287</f>
        <v>1066271</v>
      </c>
      <c r="C288">
        <f>'Sicilia foglio di lavoro'!C287</f>
        <v>717462</v>
      </c>
      <c r="D288">
        <f>'Sicilia foglio di lavoro'!E287</f>
        <v>76366</v>
      </c>
      <c r="E288">
        <f>'Sicilia foglio di lavoro'!G287</f>
        <v>36410</v>
      </c>
      <c r="F288">
        <f>'Sicilia foglio di lavoro'!H287</f>
        <v>1477</v>
      </c>
      <c r="G288">
        <f>'Sicilia foglio di lavoro'!I287</f>
        <v>1280</v>
      </c>
      <c r="H288">
        <f>'Sicilia foglio di lavoro'!J287</f>
        <v>197</v>
      </c>
      <c r="I288">
        <f>'Sicilia foglio di lavoro'!K287</f>
        <v>15</v>
      </c>
      <c r="J288">
        <f>'Sicilia foglio di lavoro'!M287</f>
        <v>34933</v>
      </c>
      <c r="K288">
        <f>'Sicilia foglio di lavoro'!N287</f>
        <v>38033</v>
      </c>
      <c r="L288">
        <f>'Sicilia foglio di lavoro'!O287</f>
        <v>1923</v>
      </c>
      <c r="M288" s="2">
        <f t="shared" si="25"/>
        <v>3.5155177149134853E-2</v>
      </c>
      <c r="N288" s="2">
        <f t="shared" si="26"/>
        <v>5.4106014831090364E-3</v>
      </c>
      <c r="O288" s="2">
        <f t="shared" si="27"/>
        <v>0.95943422136775613</v>
      </c>
    </row>
    <row r="289" spans="1:15" hidden="1" outlineLevel="1">
      <c r="A289" s="4">
        <v>44177</v>
      </c>
      <c r="B289">
        <f>'Sicilia foglio di lavoro'!B288</f>
        <v>1075330</v>
      </c>
      <c r="C289">
        <f>'Sicilia foglio di lavoro'!C288</f>
        <v>723402</v>
      </c>
      <c r="D289">
        <f>'Sicilia foglio di lavoro'!E288</f>
        <v>77382</v>
      </c>
      <c r="E289">
        <f>'Sicilia foglio di lavoro'!G288</f>
        <v>35761</v>
      </c>
      <c r="F289">
        <f>'Sicilia foglio di lavoro'!H288</f>
        <v>1439</v>
      </c>
      <c r="G289">
        <f>'Sicilia foglio di lavoro'!I288</f>
        <v>1243</v>
      </c>
      <c r="H289">
        <f>'Sicilia foglio di lavoro'!J288</f>
        <v>196</v>
      </c>
      <c r="I289">
        <f>'Sicilia foglio di lavoro'!K288</f>
        <v>16</v>
      </c>
      <c r="J289">
        <f>'Sicilia foglio di lavoro'!M288</f>
        <v>34322</v>
      </c>
      <c r="K289">
        <f>'Sicilia foglio di lavoro'!N288</f>
        <v>39675</v>
      </c>
      <c r="L289">
        <f>'Sicilia foglio di lavoro'!O288</f>
        <v>1946</v>
      </c>
      <c r="M289" s="2">
        <f t="shared" si="25"/>
        <v>3.4758535835127655E-2</v>
      </c>
      <c r="N289" s="2">
        <f t="shared" si="26"/>
        <v>5.4808310729565725E-3</v>
      </c>
      <c r="O289" s="2">
        <f t="shared" si="27"/>
        <v>0.95976063309191573</v>
      </c>
    </row>
    <row r="290" spans="1:15" hidden="1" outlineLevel="1">
      <c r="A290" s="4">
        <v>44178</v>
      </c>
      <c r="B290">
        <f>'Sicilia foglio di lavoro'!B289</f>
        <v>1082424</v>
      </c>
      <c r="C290">
        <f>'Sicilia foglio di lavoro'!C289</f>
        <v>727787</v>
      </c>
      <c r="D290">
        <f>'Sicilia foglio di lavoro'!E289</f>
        <v>78190</v>
      </c>
      <c r="E290">
        <f>'Sicilia foglio di lavoro'!G289</f>
        <v>35719</v>
      </c>
      <c r="F290">
        <f>'Sicilia foglio di lavoro'!H289</f>
        <v>1424</v>
      </c>
      <c r="G290">
        <f>'Sicilia foglio di lavoro'!I289</f>
        <v>1226</v>
      </c>
      <c r="H290">
        <f>'Sicilia foglio di lavoro'!J289</f>
        <v>198</v>
      </c>
      <c r="I290">
        <f>'Sicilia foglio di lavoro'!K289</f>
        <v>12</v>
      </c>
      <c r="J290">
        <f>'Sicilia foglio di lavoro'!M289</f>
        <v>34295</v>
      </c>
      <c r="K290">
        <f>'Sicilia foglio di lavoro'!N289</f>
        <v>40504</v>
      </c>
      <c r="L290">
        <f>'Sicilia foglio di lavoro'!O289</f>
        <v>1967</v>
      </c>
      <c r="M290" s="2">
        <f t="shared" si="25"/>
        <v>3.4323469302052129E-2</v>
      </c>
      <c r="N290" s="2">
        <f t="shared" si="26"/>
        <v>5.5432682885859065E-3</v>
      </c>
      <c r="O290" s="2">
        <f t="shared" si="27"/>
        <v>0.96013326240936192</v>
      </c>
    </row>
    <row r="291" spans="1:15" hidden="1" outlineLevel="1">
      <c r="A291" s="4">
        <v>44179</v>
      </c>
      <c r="B291">
        <f>'Sicilia foglio di lavoro'!B290</f>
        <v>1089515</v>
      </c>
      <c r="C291">
        <f>'Sicilia foglio di lavoro'!C290</f>
        <v>732421</v>
      </c>
      <c r="D291">
        <f>'Sicilia foglio di lavoro'!E290</f>
        <v>79104</v>
      </c>
      <c r="E291">
        <f>'Sicilia foglio di lavoro'!G290</f>
        <v>35841</v>
      </c>
      <c r="F291">
        <f>'Sicilia foglio di lavoro'!H290</f>
        <v>1426</v>
      </c>
      <c r="G291">
        <f>'Sicilia foglio di lavoro'!I290</f>
        <v>1237</v>
      </c>
      <c r="H291">
        <f>'Sicilia foglio di lavoro'!J290</f>
        <v>189</v>
      </c>
      <c r="I291">
        <f>'Sicilia foglio di lavoro'!K290</f>
        <v>12</v>
      </c>
      <c r="J291">
        <f>'Sicilia foglio di lavoro'!M290</f>
        <v>34415</v>
      </c>
      <c r="K291">
        <f>'Sicilia foglio di lavoro'!N290</f>
        <v>41264</v>
      </c>
      <c r="L291">
        <f>'Sicilia foglio di lavoro'!O290</f>
        <v>1999</v>
      </c>
      <c r="M291" s="2">
        <f t="shared" si="25"/>
        <v>3.4513545939008398E-2</v>
      </c>
      <c r="N291" s="2">
        <f t="shared" si="26"/>
        <v>5.2732903657822048E-3</v>
      </c>
      <c r="O291" s="2">
        <f t="shared" si="27"/>
        <v>0.96021316369520937</v>
      </c>
    </row>
    <row r="292" spans="1:15" hidden="1" outlineLevel="1">
      <c r="A292" s="4">
        <v>44180</v>
      </c>
      <c r="B292">
        <f>'Sicilia foglio di lavoro'!B291</f>
        <v>1098601</v>
      </c>
      <c r="C292">
        <f>'Sicilia foglio di lavoro'!C291</f>
        <v>737959</v>
      </c>
      <c r="D292">
        <f>'Sicilia foglio di lavoro'!E291</f>
        <v>80191</v>
      </c>
      <c r="E292">
        <f>'Sicilia foglio di lavoro'!G291</f>
        <v>35969</v>
      </c>
      <c r="F292">
        <f>'Sicilia foglio di lavoro'!H291</f>
        <v>1410</v>
      </c>
      <c r="G292">
        <f>'Sicilia foglio di lavoro'!I291</f>
        <v>1225</v>
      </c>
      <c r="H292">
        <f>'Sicilia foglio di lavoro'!J291</f>
        <v>185</v>
      </c>
      <c r="I292">
        <f>'Sicilia foglio di lavoro'!K291</f>
        <v>14</v>
      </c>
      <c r="J292">
        <f>'Sicilia foglio di lavoro'!M291</f>
        <v>34559</v>
      </c>
      <c r="K292">
        <f>'Sicilia foglio di lavoro'!N291</f>
        <v>42192</v>
      </c>
      <c r="L292">
        <f>'Sicilia foglio di lavoro'!O291</f>
        <v>2030</v>
      </c>
      <c r="M292" s="2">
        <f t="shared" si="25"/>
        <v>3.4057104729072259E-2</v>
      </c>
      <c r="N292" s="2">
        <f t="shared" si="26"/>
        <v>5.1433178570435651E-3</v>
      </c>
      <c r="O292" s="2">
        <f t="shared" si="27"/>
        <v>0.96079957741388422</v>
      </c>
    </row>
    <row r="293" spans="1:15" hidden="1" outlineLevel="1">
      <c r="A293" s="4">
        <v>44181</v>
      </c>
      <c r="B293">
        <f>'Sicilia foglio di lavoro'!B292</f>
        <v>1108575</v>
      </c>
      <c r="C293">
        <f>'Sicilia foglio di lavoro'!C292</f>
        <v>744403</v>
      </c>
      <c r="D293">
        <f>'Sicilia foglio di lavoro'!E292</f>
        <v>81256</v>
      </c>
      <c r="E293">
        <f>'Sicilia foglio di lavoro'!G292</f>
        <v>35176</v>
      </c>
      <c r="F293">
        <f>'Sicilia foglio di lavoro'!H292</f>
        <v>1371</v>
      </c>
      <c r="G293">
        <f>'Sicilia foglio di lavoro'!I292</f>
        <v>1188</v>
      </c>
      <c r="H293">
        <f>'Sicilia foglio di lavoro'!J292</f>
        <v>183</v>
      </c>
      <c r="I293">
        <f>'Sicilia foglio di lavoro'!K292</f>
        <v>18</v>
      </c>
      <c r="J293">
        <f>'Sicilia foglio di lavoro'!M292</f>
        <v>33805</v>
      </c>
      <c r="K293">
        <f>'Sicilia foglio di lavoro'!N292</f>
        <v>44021</v>
      </c>
      <c r="L293">
        <f>'Sicilia foglio di lavoro'!O292</f>
        <v>2059</v>
      </c>
      <c r="M293" s="2">
        <f t="shared" si="25"/>
        <v>3.377302706390721E-2</v>
      </c>
      <c r="N293" s="2">
        <f t="shared" si="26"/>
        <v>5.2024107345917669E-3</v>
      </c>
      <c r="O293" s="2">
        <f t="shared" si="27"/>
        <v>0.96102456220150101</v>
      </c>
    </row>
    <row r="294" spans="1:15" hidden="1" outlineLevel="1">
      <c r="A294" s="4">
        <v>44182</v>
      </c>
      <c r="B294">
        <f>'Sicilia foglio di lavoro'!B293</f>
        <v>1117928</v>
      </c>
      <c r="C294">
        <f>'Sicilia foglio di lavoro'!C293</f>
        <v>750056</v>
      </c>
      <c r="D294">
        <f>'Sicilia foglio di lavoro'!E293</f>
        <v>82128</v>
      </c>
      <c r="E294">
        <f>'Sicilia foglio di lavoro'!G293</f>
        <v>34688</v>
      </c>
      <c r="F294">
        <f>'Sicilia foglio di lavoro'!H293</f>
        <v>1310</v>
      </c>
      <c r="G294">
        <f>'Sicilia foglio di lavoro'!I293</f>
        <v>1131</v>
      </c>
      <c r="H294">
        <f>'Sicilia foglio di lavoro'!J293</f>
        <v>179</v>
      </c>
      <c r="I294">
        <f>'Sicilia foglio di lavoro'!K293</f>
        <v>10</v>
      </c>
      <c r="J294">
        <f>'Sicilia foglio di lavoro'!M293</f>
        <v>33378</v>
      </c>
      <c r="K294">
        <f>'Sicilia foglio di lavoro'!N293</f>
        <v>45353</v>
      </c>
      <c r="L294">
        <f>'Sicilia foglio di lavoro'!O293</f>
        <v>2087</v>
      </c>
      <c r="M294" s="2">
        <f t="shared" si="25"/>
        <v>3.2604935424354241E-2</v>
      </c>
      <c r="N294" s="2">
        <f t="shared" si="26"/>
        <v>5.160285977859779E-3</v>
      </c>
      <c r="O294" s="2">
        <f t="shared" si="27"/>
        <v>0.96223477859778594</v>
      </c>
    </row>
    <row r="295" spans="1:15" hidden="1" outlineLevel="1">
      <c r="A295" s="4">
        <v>44183</v>
      </c>
      <c r="B295">
        <f>'Sicilia foglio di lavoro'!B294</f>
        <v>1126037</v>
      </c>
      <c r="C295">
        <f>'Sicilia foglio di lavoro'!C294</f>
        <v>755132</v>
      </c>
      <c r="D295">
        <f>'Sicilia foglio di lavoro'!E294</f>
        <v>82859</v>
      </c>
      <c r="E295">
        <f>'Sicilia foglio di lavoro'!G294</f>
        <v>33865</v>
      </c>
      <c r="F295">
        <f>'Sicilia foglio di lavoro'!H294</f>
        <v>1273</v>
      </c>
      <c r="G295">
        <f>'Sicilia foglio di lavoro'!I294</f>
        <v>1091</v>
      </c>
      <c r="H295">
        <f>'Sicilia foglio di lavoro'!J294</f>
        <v>182</v>
      </c>
      <c r="I295">
        <f>'Sicilia foglio di lavoro'!K294</f>
        <v>19</v>
      </c>
      <c r="J295">
        <f>'Sicilia foglio di lavoro'!M294</f>
        <v>32592</v>
      </c>
      <c r="K295">
        <f>'Sicilia foglio di lavoro'!N294</f>
        <v>46885</v>
      </c>
      <c r="L295">
        <f>'Sicilia foglio di lavoro'!O294</f>
        <v>2109</v>
      </c>
      <c r="M295" s="2">
        <f t="shared" si="25"/>
        <v>3.2216152369703231E-2</v>
      </c>
      <c r="N295" s="2">
        <f t="shared" si="26"/>
        <v>5.3742802303262957E-3</v>
      </c>
      <c r="O295" s="2">
        <f t="shared" si="27"/>
        <v>0.96240956739997052</v>
      </c>
    </row>
    <row r="296" spans="1:15" hidden="1" outlineLevel="1">
      <c r="A296" s="4">
        <v>44184</v>
      </c>
      <c r="B296">
        <f>'Sicilia foglio di lavoro'!B295</f>
        <v>1133274</v>
      </c>
      <c r="C296">
        <f>'Sicilia foglio di lavoro'!C295</f>
        <v>759544</v>
      </c>
      <c r="D296">
        <f>'Sicilia foglio di lavoro'!E295</f>
        <v>83737</v>
      </c>
      <c r="E296">
        <f>'Sicilia foglio di lavoro'!G295</f>
        <v>33843</v>
      </c>
      <c r="F296">
        <f>'Sicilia foglio di lavoro'!H295</f>
        <v>1245</v>
      </c>
      <c r="G296">
        <f>'Sicilia foglio di lavoro'!I295</f>
        <v>1071</v>
      </c>
      <c r="H296">
        <f>'Sicilia foglio di lavoro'!J295</f>
        <v>174</v>
      </c>
      <c r="I296">
        <f>'Sicilia foglio di lavoro'!K295</f>
        <v>7</v>
      </c>
      <c r="J296">
        <f>'Sicilia foglio di lavoro'!M295</f>
        <v>32598</v>
      </c>
      <c r="K296">
        <f>'Sicilia foglio di lavoro'!N295</f>
        <v>47763</v>
      </c>
      <c r="L296">
        <f>'Sicilia foglio di lavoro'!O295</f>
        <v>2131</v>
      </c>
      <c r="M296" s="2">
        <f t="shared" si="25"/>
        <v>3.1646130662175337E-2</v>
      </c>
      <c r="N296" s="2">
        <f t="shared" si="26"/>
        <v>5.1413881748071976E-3</v>
      </c>
      <c r="O296" s="2">
        <f t="shared" si="27"/>
        <v>0.9632124811630175</v>
      </c>
    </row>
    <row r="297" spans="1:15" hidden="1" outlineLevel="1">
      <c r="A297" s="4">
        <v>44185</v>
      </c>
      <c r="B297">
        <f>'Sicilia foglio di lavoro'!B296</f>
        <v>1140383</v>
      </c>
      <c r="C297">
        <f>'Sicilia foglio di lavoro'!C296</f>
        <v>764128</v>
      </c>
      <c r="D297">
        <f>'Sicilia foglio di lavoro'!E296</f>
        <v>84529</v>
      </c>
      <c r="E297">
        <f>'Sicilia foglio di lavoro'!G296</f>
        <v>33883</v>
      </c>
      <c r="F297">
        <f>'Sicilia foglio di lavoro'!H296</f>
        <v>1254</v>
      </c>
      <c r="G297">
        <f>'Sicilia foglio di lavoro'!I296</f>
        <v>1076</v>
      </c>
      <c r="H297">
        <f>'Sicilia foglio di lavoro'!J296</f>
        <v>178</v>
      </c>
      <c r="I297">
        <f>'Sicilia foglio di lavoro'!K296</f>
        <v>13</v>
      </c>
      <c r="J297">
        <f>'Sicilia foglio di lavoro'!M296</f>
        <v>32629</v>
      </c>
      <c r="K297">
        <f>'Sicilia foglio di lavoro'!N296</f>
        <v>48491</v>
      </c>
      <c r="L297">
        <f>'Sicilia foglio di lavoro'!O296</f>
        <v>2155</v>
      </c>
      <c r="M297" s="2">
        <f t="shared" si="25"/>
        <v>3.1756337986600949E-2</v>
      </c>
      <c r="N297" s="2">
        <f t="shared" si="26"/>
        <v>5.2533718974116812E-3</v>
      </c>
      <c r="O297" s="2">
        <f t="shared" si="27"/>
        <v>0.96299029011598736</v>
      </c>
    </row>
    <row r="298" spans="1:15" hidden="1" outlineLevel="1">
      <c r="A298" s="4">
        <v>44186</v>
      </c>
      <c r="B298">
        <f>'Sicilia foglio di lavoro'!B297</f>
        <v>1146599</v>
      </c>
      <c r="C298">
        <f>'Sicilia foglio di lavoro'!C297</f>
        <v>768070</v>
      </c>
      <c r="D298">
        <f>'Sicilia foglio di lavoro'!E297</f>
        <v>85198</v>
      </c>
      <c r="E298">
        <f>'Sicilia foglio di lavoro'!G297</f>
        <v>33903</v>
      </c>
      <c r="F298">
        <f>'Sicilia foglio di lavoro'!H297</f>
        <v>1267</v>
      </c>
      <c r="G298">
        <f>'Sicilia foglio di lavoro'!I297</f>
        <v>1086</v>
      </c>
      <c r="H298">
        <f>'Sicilia foglio di lavoro'!J297</f>
        <v>181</v>
      </c>
      <c r="I298">
        <f>'Sicilia foglio di lavoro'!K297</f>
        <v>16</v>
      </c>
      <c r="J298">
        <f>'Sicilia foglio di lavoro'!M297</f>
        <v>32636</v>
      </c>
      <c r="K298">
        <f>'Sicilia foglio di lavoro'!N297</f>
        <v>49114</v>
      </c>
      <c r="L298">
        <f>'Sicilia foglio di lavoro'!O297</f>
        <v>2181</v>
      </c>
      <c r="M298" s="2">
        <f t="shared" si="25"/>
        <v>3.2032563489956638E-2</v>
      </c>
      <c r="N298" s="2">
        <f t="shared" si="26"/>
        <v>5.3387605816594399E-3</v>
      </c>
      <c r="O298" s="2">
        <f t="shared" si="27"/>
        <v>0.96262867592838397</v>
      </c>
    </row>
    <row r="299" spans="1:15" hidden="1" outlineLevel="1">
      <c r="A299" s="4">
        <v>44187</v>
      </c>
      <c r="B299">
        <f>'Sicilia foglio di lavoro'!B298</f>
        <v>1155288</v>
      </c>
      <c r="C299">
        <f>'Sicilia foglio di lavoro'!C298</f>
        <v>773208</v>
      </c>
      <c r="D299">
        <f>'Sicilia foglio di lavoro'!E298</f>
        <v>86092</v>
      </c>
      <c r="E299">
        <f>'Sicilia foglio di lavoro'!G298</f>
        <v>33492</v>
      </c>
      <c r="F299">
        <f>'Sicilia foglio di lavoro'!H298</f>
        <v>1235</v>
      </c>
      <c r="G299">
        <f>'Sicilia foglio di lavoro'!I298</f>
        <v>1059</v>
      </c>
      <c r="H299">
        <f>'Sicilia foglio di lavoro'!J298</f>
        <v>176</v>
      </c>
      <c r="I299">
        <f>'Sicilia foglio di lavoro'!K298</f>
        <v>7</v>
      </c>
      <c r="J299">
        <f>'Sicilia foglio di lavoro'!M298</f>
        <v>32257</v>
      </c>
      <c r="K299">
        <f>'Sicilia foglio di lavoro'!N298</f>
        <v>50397</v>
      </c>
      <c r="L299">
        <f>'Sicilia foglio di lavoro'!O298</f>
        <v>2203</v>
      </c>
      <c r="M299" s="2">
        <f t="shared" ref="M299:M330" si="28">G299/E299</f>
        <v>3.1619491221784306E-2</v>
      </c>
      <c r="N299" s="2">
        <f t="shared" ref="N299:N330" si="29">H299/E299</f>
        <v>5.2549862653768062E-3</v>
      </c>
      <c r="O299" s="2">
        <f t="shared" ref="O299:O330" si="30">J299/E299</f>
        <v>0.96312552251283889</v>
      </c>
    </row>
    <row r="300" spans="1:15" hidden="1" outlineLevel="1">
      <c r="A300" s="4">
        <v>44188</v>
      </c>
      <c r="B300">
        <f>'Sicilia foglio di lavoro'!B299</f>
        <v>1164552</v>
      </c>
      <c r="C300">
        <f>'Sicilia foglio di lavoro'!C299</f>
        <v>779017</v>
      </c>
      <c r="D300">
        <f>'Sicilia foglio di lavoro'!E299</f>
        <v>87024</v>
      </c>
      <c r="E300">
        <f>'Sicilia foglio di lavoro'!G299</f>
        <v>33614</v>
      </c>
      <c r="F300">
        <f>'Sicilia foglio di lavoro'!H299</f>
        <v>1204</v>
      </c>
      <c r="G300">
        <f>'Sicilia foglio di lavoro'!I299</f>
        <v>1028</v>
      </c>
      <c r="H300">
        <f>'Sicilia foglio di lavoro'!J299</f>
        <v>176</v>
      </c>
      <c r="I300">
        <f>'Sicilia foglio di lavoro'!K299</f>
        <v>6</v>
      </c>
      <c r="J300">
        <f>'Sicilia foglio di lavoro'!M299</f>
        <v>32410</v>
      </c>
      <c r="K300">
        <f>'Sicilia foglio di lavoro'!N299</f>
        <v>51197</v>
      </c>
      <c r="L300">
        <f>'Sicilia foglio di lavoro'!O299</f>
        <v>2213</v>
      </c>
      <c r="M300" s="2">
        <f t="shared" si="28"/>
        <v>3.0582495388826084E-2</v>
      </c>
      <c r="N300" s="2">
        <f t="shared" si="29"/>
        <v>5.2359136074254771E-3</v>
      </c>
      <c r="O300" s="2">
        <f t="shared" si="30"/>
        <v>0.96418159100374845</v>
      </c>
    </row>
    <row r="301" spans="1:15" hidden="1" outlineLevel="1">
      <c r="A301" s="4">
        <v>44189</v>
      </c>
      <c r="B301">
        <f>'Sicilia foglio di lavoro'!B300</f>
        <v>1172687</v>
      </c>
      <c r="C301">
        <f>'Sicilia foglio di lavoro'!C300</f>
        <v>783825</v>
      </c>
      <c r="D301">
        <f>'Sicilia foglio di lavoro'!E300</f>
        <v>87877</v>
      </c>
      <c r="E301">
        <f>'Sicilia foglio di lavoro'!G300</f>
        <v>33380</v>
      </c>
      <c r="F301">
        <f>'Sicilia foglio di lavoro'!H300</f>
        <v>1181</v>
      </c>
      <c r="G301">
        <f>'Sicilia foglio di lavoro'!I300</f>
        <v>1008</v>
      </c>
      <c r="H301">
        <f>'Sicilia foglio di lavoro'!J300</f>
        <v>173</v>
      </c>
      <c r="I301">
        <f>'Sicilia foglio di lavoro'!K300</f>
        <v>16</v>
      </c>
      <c r="J301">
        <f>'Sicilia foglio di lavoro'!M300</f>
        <v>32199</v>
      </c>
      <c r="K301">
        <f>'Sicilia foglio di lavoro'!N300</f>
        <v>52258</v>
      </c>
      <c r="L301">
        <f>'Sicilia foglio di lavoro'!O300</f>
        <v>2239</v>
      </c>
      <c r="M301" s="2">
        <f t="shared" si="28"/>
        <v>3.0197723187537447E-2</v>
      </c>
      <c r="N301" s="2">
        <f t="shared" si="29"/>
        <v>5.1827441581785497E-3</v>
      </c>
      <c r="O301" s="2">
        <f t="shared" si="30"/>
        <v>0.96461953265428402</v>
      </c>
    </row>
    <row r="302" spans="1:15" hidden="1" outlineLevel="1">
      <c r="A302" s="4">
        <v>44190</v>
      </c>
      <c r="B302">
        <f>'Sicilia foglio di lavoro'!B301</f>
        <v>1179159</v>
      </c>
      <c r="C302">
        <f>'Sicilia foglio di lavoro'!C301</f>
        <v>788040</v>
      </c>
      <c r="D302">
        <f>'Sicilia foglio di lavoro'!E301</f>
        <v>88597</v>
      </c>
      <c r="E302">
        <f>'Sicilia foglio di lavoro'!G301</f>
        <v>33232</v>
      </c>
      <c r="F302">
        <f>'Sicilia foglio di lavoro'!H301</f>
        <v>1169</v>
      </c>
      <c r="G302">
        <f>'Sicilia foglio di lavoro'!I301</f>
        <v>995</v>
      </c>
      <c r="H302">
        <f>'Sicilia foglio di lavoro'!J301</f>
        <v>174</v>
      </c>
      <c r="I302">
        <f>'Sicilia foglio di lavoro'!K301</f>
        <v>15</v>
      </c>
      <c r="J302">
        <f>'Sicilia foglio di lavoro'!M301</f>
        <v>32063</v>
      </c>
      <c r="K302">
        <f>'Sicilia foglio di lavoro'!N301</f>
        <v>53109</v>
      </c>
      <c r="L302">
        <f>'Sicilia foglio di lavoro'!O301</f>
        <v>2256</v>
      </c>
      <c r="M302" s="2">
        <f t="shared" si="28"/>
        <v>2.994102070293693E-2</v>
      </c>
      <c r="N302" s="2">
        <f t="shared" si="29"/>
        <v>5.2359171882522867E-3</v>
      </c>
      <c r="O302" s="2">
        <f t="shared" si="30"/>
        <v>0.96482306210881075</v>
      </c>
    </row>
    <row r="303" spans="1:15" hidden="1" outlineLevel="1">
      <c r="A303" s="4">
        <v>44191</v>
      </c>
      <c r="B303">
        <f>'Sicilia foglio di lavoro'!B302</f>
        <v>1183197</v>
      </c>
      <c r="C303">
        <f>'Sicilia foglio di lavoro'!C302</f>
        <v>790541</v>
      </c>
      <c r="D303">
        <f>'Sicilia foglio di lavoro'!E302</f>
        <v>88934</v>
      </c>
      <c r="E303">
        <f>'Sicilia foglio di lavoro'!G302</f>
        <v>33290</v>
      </c>
      <c r="F303">
        <f>'Sicilia foglio di lavoro'!H302</f>
        <v>1184</v>
      </c>
      <c r="G303">
        <f>'Sicilia foglio di lavoro'!I302</f>
        <v>1014</v>
      </c>
      <c r="H303">
        <f>'Sicilia foglio di lavoro'!J302</f>
        <v>170</v>
      </c>
      <c r="I303">
        <f>'Sicilia foglio di lavoro'!K302</f>
        <v>8</v>
      </c>
      <c r="J303">
        <f>'Sicilia foglio di lavoro'!M302</f>
        <v>32106</v>
      </c>
      <c r="K303">
        <f>'Sicilia foglio di lavoro'!N302</f>
        <v>53361</v>
      </c>
      <c r="L303">
        <f>'Sicilia foglio di lavoro'!O302</f>
        <v>2283</v>
      </c>
      <c r="M303" s="2">
        <f t="shared" si="28"/>
        <v>3.0459597476719735E-2</v>
      </c>
      <c r="N303" s="2">
        <f t="shared" si="29"/>
        <v>5.1066386302192849E-3</v>
      </c>
      <c r="O303" s="2">
        <f t="shared" si="30"/>
        <v>0.96443376389306101</v>
      </c>
    </row>
    <row r="304" spans="1:15" hidden="1" outlineLevel="1">
      <c r="A304" s="4">
        <v>44192</v>
      </c>
      <c r="B304">
        <f>'Sicilia foglio di lavoro'!B303</f>
        <v>1188827</v>
      </c>
      <c r="C304">
        <f>'Sicilia foglio di lavoro'!C303</f>
        <v>793985</v>
      </c>
      <c r="D304">
        <f>'Sicilia foglio di lavoro'!E303</f>
        <v>89616</v>
      </c>
      <c r="E304">
        <f>'Sicilia foglio di lavoro'!G303</f>
        <v>33167</v>
      </c>
      <c r="F304">
        <f>'Sicilia foglio di lavoro'!H303</f>
        <v>1201</v>
      </c>
      <c r="G304">
        <f>'Sicilia foglio di lavoro'!I303</f>
        <v>1027</v>
      </c>
      <c r="H304">
        <f>'Sicilia foglio di lavoro'!J303</f>
        <v>174</v>
      </c>
      <c r="I304">
        <f>'Sicilia foglio di lavoro'!K303</f>
        <v>14</v>
      </c>
      <c r="J304">
        <f>'Sicilia foglio di lavoro'!M303</f>
        <v>31966</v>
      </c>
      <c r="K304">
        <f>'Sicilia foglio di lavoro'!N303</f>
        <v>54151</v>
      </c>
      <c r="L304">
        <f>'Sicilia foglio di lavoro'!O303</f>
        <v>2298</v>
      </c>
      <c r="M304" s="2">
        <f t="shared" si="28"/>
        <v>3.0964512919468147E-2</v>
      </c>
      <c r="N304" s="2">
        <f t="shared" si="29"/>
        <v>5.2461784303675339E-3</v>
      </c>
      <c r="O304" s="2">
        <f t="shared" si="30"/>
        <v>0.96378930865016432</v>
      </c>
    </row>
    <row r="305" spans="1:15" hidden="1" outlineLevel="1">
      <c r="A305" s="4">
        <v>44193</v>
      </c>
      <c r="B305">
        <f>'Sicilia foglio di lavoro'!B304</f>
        <v>1194520</v>
      </c>
      <c r="C305">
        <f>'Sicilia foglio di lavoro'!C304</f>
        <v>797698</v>
      </c>
      <c r="D305">
        <f>'Sicilia foglio di lavoro'!E304</f>
        <v>90266</v>
      </c>
      <c r="E305">
        <f>'Sicilia foglio di lavoro'!G304</f>
        <v>33246</v>
      </c>
      <c r="F305">
        <f>'Sicilia foglio di lavoro'!H304</f>
        <v>1239</v>
      </c>
      <c r="G305">
        <f>'Sicilia foglio di lavoro'!I304</f>
        <v>1064</v>
      </c>
      <c r="H305">
        <f>'Sicilia foglio di lavoro'!J304</f>
        <v>175</v>
      </c>
      <c r="I305">
        <f>'Sicilia foglio di lavoro'!K304</f>
        <v>15</v>
      </c>
      <c r="J305">
        <f>'Sicilia foglio di lavoro'!M304</f>
        <v>32007</v>
      </c>
      <c r="K305">
        <f>'Sicilia foglio di lavoro'!N304</f>
        <v>54694</v>
      </c>
      <c r="L305">
        <f>'Sicilia foglio di lavoro'!O304</f>
        <v>2326</v>
      </c>
      <c r="M305" s="2">
        <f t="shared" si="28"/>
        <v>3.2003850087228537E-2</v>
      </c>
      <c r="N305" s="2">
        <f t="shared" si="29"/>
        <v>5.2637911327678517E-3</v>
      </c>
      <c r="O305" s="2">
        <f t="shared" si="30"/>
        <v>0.96273235878000363</v>
      </c>
    </row>
    <row r="306" spans="1:15" hidden="1" outlineLevel="1">
      <c r="A306" s="4">
        <v>44194</v>
      </c>
      <c r="B306">
        <f>'Sicilia foglio di lavoro'!B305</f>
        <v>1203327</v>
      </c>
      <c r="C306">
        <f>'Sicilia foglio di lavoro'!C305</f>
        <v>802862</v>
      </c>
      <c r="D306">
        <f>'Sicilia foglio di lavoro'!E305</f>
        <v>91261</v>
      </c>
      <c r="E306">
        <f>'Sicilia foglio di lavoro'!G305</f>
        <v>33409</v>
      </c>
      <c r="F306">
        <f>'Sicilia foglio di lavoro'!H305</f>
        <v>1262</v>
      </c>
      <c r="G306">
        <f>'Sicilia foglio di lavoro'!I305</f>
        <v>1093</v>
      </c>
      <c r="H306">
        <f>'Sicilia foglio di lavoro'!J305</f>
        <v>169</v>
      </c>
      <c r="I306">
        <f>'Sicilia foglio di lavoro'!K305</f>
        <v>8</v>
      </c>
      <c r="J306">
        <f>'Sicilia foglio di lavoro'!M305</f>
        <v>32147</v>
      </c>
      <c r="K306">
        <f>'Sicilia foglio di lavoro'!N305</f>
        <v>55500</v>
      </c>
      <c r="L306">
        <f>'Sicilia foglio di lavoro'!O305</f>
        <v>2352</v>
      </c>
      <c r="M306" s="2">
        <f t="shared" si="28"/>
        <v>3.2715735280912331E-2</v>
      </c>
      <c r="N306" s="2">
        <f t="shared" si="29"/>
        <v>5.058517166033105E-3</v>
      </c>
      <c r="O306" s="2">
        <f t="shared" si="30"/>
        <v>0.96222574755305457</v>
      </c>
    </row>
    <row r="307" spans="1:15" hidden="1" outlineLevel="1">
      <c r="A307" s="4">
        <v>44195</v>
      </c>
      <c r="B307">
        <f>'Sicilia foglio di lavoro'!B306</f>
        <v>1211824</v>
      </c>
      <c r="C307">
        <f>'Sicilia foglio di lavoro'!C306</f>
        <v>808160</v>
      </c>
      <c r="D307">
        <f>'Sicilia foglio di lavoro'!E306</f>
        <v>92345</v>
      </c>
      <c r="E307">
        <f>'Sicilia foglio di lavoro'!G306</f>
        <v>33387</v>
      </c>
      <c r="F307">
        <f>'Sicilia foglio di lavoro'!H306</f>
        <v>1251</v>
      </c>
      <c r="G307">
        <f>'Sicilia foglio di lavoro'!I306</f>
        <v>1085</v>
      </c>
      <c r="H307">
        <f>'Sicilia foglio di lavoro'!J306</f>
        <v>166</v>
      </c>
      <c r="I307">
        <f>'Sicilia foglio di lavoro'!K306</f>
        <v>12</v>
      </c>
      <c r="J307">
        <f>'Sicilia foglio di lavoro'!M306</f>
        <v>32136</v>
      </c>
      <c r="K307">
        <f>'Sicilia foglio di lavoro'!N306</f>
        <v>56577</v>
      </c>
      <c r="L307">
        <f>'Sicilia foglio di lavoro'!O306</f>
        <v>2381</v>
      </c>
      <c r="M307" s="2">
        <f t="shared" si="28"/>
        <v>3.2497678737233054E-2</v>
      </c>
      <c r="N307" s="2">
        <f t="shared" si="29"/>
        <v>4.9719950879084677E-3</v>
      </c>
      <c r="O307" s="2">
        <f t="shared" si="30"/>
        <v>0.96253032617485845</v>
      </c>
    </row>
    <row r="308" spans="1:15" hidden="1" outlineLevel="1">
      <c r="A308" s="4">
        <v>44196</v>
      </c>
      <c r="B308">
        <f>'Sicilia foglio di lavoro'!B307</f>
        <v>1219132</v>
      </c>
      <c r="C308">
        <f>'Sicilia foglio di lavoro'!C307</f>
        <v>812545</v>
      </c>
      <c r="D308">
        <f>'Sicilia foglio di lavoro'!E307</f>
        <v>93644</v>
      </c>
      <c r="E308">
        <f>'Sicilia foglio di lavoro'!G307</f>
        <v>33868</v>
      </c>
      <c r="F308">
        <f>'Sicilia foglio di lavoro'!H307</f>
        <v>1240</v>
      </c>
      <c r="G308">
        <f>'Sicilia foglio di lavoro'!I307</f>
        <v>1069</v>
      </c>
      <c r="H308">
        <f>'Sicilia foglio di lavoro'!J307</f>
        <v>171</v>
      </c>
      <c r="I308">
        <f>'Sicilia foglio di lavoro'!K307</f>
        <v>13</v>
      </c>
      <c r="J308">
        <f>'Sicilia foglio di lavoro'!M307</f>
        <v>32628</v>
      </c>
      <c r="K308">
        <f>'Sicilia foglio di lavoro'!N307</f>
        <v>57364</v>
      </c>
      <c r="L308">
        <f>'Sicilia foglio di lavoro'!O307</f>
        <v>2412</v>
      </c>
      <c r="M308" s="2">
        <f t="shared" si="28"/>
        <v>3.1563717963859692E-2</v>
      </c>
      <c r="N308" s="2">
        <f t="shared" si="29"/>
        <v>5.0490138183536077E-3</v>
      </c>
      <c r="O308" s="2">
        <f t="shared" si="30"/>
        <v>0.96338726821778675</v>
      </c>
    </row>
    <row r="309" spans="1:15" collapsed="1">
      <c r="A309" s="4">
        <v>44197</v>
      </c>
      <c r="B309">
        <f>'Sicilia foglio di lavoro'!B308</f>
        <v>1226629</v>
      </c>
      <c r="C309">
        <f>'Sicilia foglio di lavoro'!C308</f>
        <v>817045</v>
      </c>
      <c r="D309">
        <f>'Sicilia foglio di lavoro'!E308</f>
        <v>94766</v>
      </c>
      <c r="E309">
        <f>'Sicilia foglio di lavoro'!G308</f>
        <v>34347</v>
      </c>
      <c r="F309">
        <f>'Sicilia foglio di lavoro'!H308</f>
        <v>1249</v>
      </c>
      <c r="G309">
        <f>'Sicilia foglio di lavoro'!I308</f>
        <v>1073</v>
      </c>
      <c r="H309">
        <f>'Sicilia foglio di lavoro'!J308</f>
        <v>176</v>
      </c>
      <c r="I309">
        <f>'Sicilia foglio di lavoro'!K308</f>
        <v>11</v>
      </c>
      <c r="J309">
        <f>'Sicilia foglio di lavoro'!M308</f>
        <v>33098</v>
      </c>
      <c r="K309">
        <f>'Sicilia foglio di lavoro'!N308</f>
        <v>57979</v>
      </c>
      <c r="L309">
        <f>'Sicilia foglio di lavoro'!O308</f>
        <v>2440</v>
      </c>
      <c r="M309" s="2">
        <f t="shared" si="28"/>
        <v>3.1239991847905203E-2</v>
      </c>
      <c r="N309" s="2">
        <f t="shared" si="29"/>
        <v>5.1241738725361754E-3</v>
      </c>
      <c r="O309" s="2">
        <f t="shared" si="30"/>
        <v>0.96363583427955857</v>
      </c>
    </row>
    <row r="310" spans="1:15">
      <c r="A310" s="4">
        <v>44198</v>
      </c>
      <c r="B310">
        <f>'Sicilia foglio di lavoro'!B309</f>
        <v>1231722</v>
      </c>
      <c r="C310">
        <f>'Sicilia foglio di lavoro'!C309</f>
        <v>820100</v>
      </c>
      <c r="D310">
        <f>'Sicilia foglio di lavoro'!E309</f>
        <v>95500</v>
      </c>
      <c r="E310">
        <f>'Sicilia foglio di lavoro'!G309</f>
        <v>34950</v>
      </c>
      <c r="F310">
        <f>'Sicilia foglio di lavoro'!H309</f>
        <v>1276</v>
      </c>
      <c r="G310">
        <f>'Sicilia foglio di lavoro'!I309</f>
        <v>1090</v>
      </c>
      <c r="H310">
        <f>'Sicilia foglio di lavoro'!J309</f>
        <v>186</v>
      </c>
      <c r="I310">
        <f>'Sicilia foglio di lavoro'!K309</f>
        <v>20</v>
      </c>
      <c r="J310">
        <f>'Sicilia foglio di lavoro'!M309</f>
        <v>33674</v>
      </c>
      <c r="K310">
        <f>'Sicilia foglio di lavoro'!N309</f>
        <v>58082</v>
      </c>
      <c r="L310">
        <f>'Sicilia foglio di lavoro'!O309</f>
        <v>2468</v>
      </c>
      <c r="M310" s="2">
        <f t="shared" si="28"/>
        <v>3.1187410586552219E-2</v>
      </c>
      <c r="N310" s="2">
        <f t="shared" si="29"/>
        <v>5.3218884120171672E-3</v>
      </c>
      <c r="O310" s="2">
        <f t="shared" si="30"/>
        <v>0.96349070100143064</v>
      </c>
    </row>
    <row r="311" spans="1:15">
      <c r="A311" s="4">
        <v>44199</v>
      </c>
      <c r="B311">
        <f>'Sicilia foglio di lavoro'!B310</f>
        <v>1238041</v>
      </c>
      <c r="C311">
        <f>'Sicilia foglio di lavoro'!C310</f>
        <v>823898</v>
      </c>
      <c r="D311">
        <f>'Sicilia foglio di lavoro'!E310</f>
        <v>96547</v>
      </c>
      <c r="E311">
        <f>'Sicilia foglio di lavoro'!G310</f>
        <v>35591</v>
      </c>
      <c r="F311">
        <f>'Sicilia foglio di lavoro'!H310</f>
        <v>1321</v>
      </c>
      <c r="G311">
        <f>'Sicilia foglio di lavoro'!I310</f>
        <v>1137</v>
      </c>
      <c r="H311">
        <f>'Sicilia foglio di lavoro'!J310</f>
        <v>184</v>
      </c>
      <c r="I311">
        <f>'Sicilia foglio di lavoro'!K310</f>
        <v>11</v>
      </c>
      <c r="J311">
        <f>'Sicilia foglio di lavoro'!M310</f>
        <v>34270</v>
      </c>
      <c r="K311">
        <f>'Sicilia foglio di lavoro'!N310</f>
        <v>58462</v>
      </c>
      <c r="L311">
        <f>'Sicilia foglio di lavoro'!O310</f>
        <v>2494</v>
      </c>
      <c r="M311" s="2">
        <f t="shared" si="28"/>
        <v>3.1946278553566916E-2</v>
      </c>
      <c r="N311" s="2">
        <f t="shared" si="29"/>
        <v>5.1698463094602565E-3</v>
      </c>
      <c r="O311" s="2">
        <f t="shared" si="30"/>
        <v>0.96288387513697282</v>
      </c>
    </row>
    <row r="312" spans="1:15">
      <c r="A312" s="4">
        <v>44200</v>
      </c>
      <c r="B312">
        <f>'Sicilia foglio di lavoro'!B311</f>
        <v>1245638</v>
      </c>
      <c r="C312">
        <f>'Sicilia foglio di lavoro'!C311</f>
        <v>828750</v>
      </c>
      <c r="D312">
        <f>'Sicilia foglio di lavoro'!E311</f>
        <v>97938</v>
      </c>
      <c r="E312">
        <f>'Sicilia foglio di lavoro'!G311</f>
        <v>36578</v>
      </c>
      <c r="F312">
        <f>'Sicilia foglio di lavoro'!H311</f>
        <v>1367</v>
      </c>
      <c r="G312">
        <f>'Sicilia foglio di lavoro'!I311</f>
        <v>1181</v>
      </c>
      <c r="H312">
        <f>'Sicilia foglio di lavoro'!J311</f>
        <v>186</v>
      </c>
      <c r="I312">
        <f>'Sicilia foglio di lavoro'!K311</f>
        <v>13</v>
      </c>
      <c r="J312">
        <f>'Sicilia foglio di lavoro'!M311</f>
        <v>35211</v>
      </c>
      <c r="K312">
        <f>'Sicilia foglio di lavoro'!N311</f>
        <v>58832</v>
      </c>
      <c r="L312">
        <f>'Sicilia foglio di lavoro'!O311</f>
        <v>2528</v>
      </c>
      <c r="M312" s="2">
        <f t="shared" si="28"/>
        <v>3.2287167149652796E-2</v>
      </c>
      <c r="N312" s="2">
        <f t="shared" si="29"/>
        <v>5.0850237847886708E-3</v>
      </c>
      <c r="O312" s="2">
        <f t="shared" si="30"/>
        <v>0.96262780906555856</v>
      </c>
    </row>
    <row r="313" spans="1:15">
      <c r="A313" s="4">
        <v>44201</v>
      </c>
      <c r="B313">
        <f>'Sicilia foglio di lavoro'!B312</f>
        <v>1255175</v>
      </c>
      <c r="C313">
        <f>'Sicilia foglio di lavoro'!C312</f>
        <v>835040</v>
      </c>
      <c r="D313">
        <f>'Sicilia foglio di lavoro'!E312</f>
        <v>99514</v>
      </c>
      <c r="E313">
        <f>'Sicilia foglio di lavoro'!G312</f>
        <v>37426</v>
      </c>
      <c r="F313">
        <f>'Sicilia foglio di lavoro'!H312</f>
        <v>1388</v>
      </c>
      <c r="G313">
        <f>'Sicilia foglio di lavoro'!I312</f>
        <v>1198</v>
      </c>
      <c r="H313">
        <f>'Sicilia foglio di lavoro'!J312</f>
        <v>190</v>
      </c>
      <c r="I313">
        <f>'Sicilia foglio di lavoro'!K312</f>
        <v>17</v>
      </c>
      <c r="J313">
        <f>'Sicilia foglio di lavoro'!M312</f>
        <v>36038</v>
      </c>
      <c r="K313">
        <f>'Sicilia foglio di lavoro'!N312</f>
        <v>59524</v>
      </c>
      <c r="L313">
        <f>'Sicilia foglio di lavoro'!O312</f>
        <v>2564</v>
      </c>
      <c r="M313" s="2">
        <f t="shared" si="28"/>
        <v>3.2009832736600227E-2</v>
      </c>
      <c r="N313" s="2">
        <f t="shared" si="29"/>
        <v>5.0766846577245768E-3</v>
      </c>
      <c r="O313" s="2">
        <f t="shared" si="30"/>
        <v>0.96291348260567522</v>
      </c>
    </row>
    <row r="314" spans="1:15">
      <c r="A314" s="4">
        <v>44202</v>
      </c>
      <c r="B314">
        <f>'Sicilia foglio di lavoro'!B313</f>
        <v>1264942</v>
      </c>
      <c r="C314">
        <f>'Sicilia foglio di lavoro'!C313</f>
        <v>840900</v>
      </c>
      <c r="D314">
        <f>'Sicilia foglio di lavoro'!E313</f>
        <v>101206</v>
      </c>
      <c r="E314">
        <f>'Sicilia foglio di lavoro'!G313</f>
        <v>37739</v>
      </c>
      <c r="F314">
        <f>'Sicilia foglio di lavoro'!H313</f>
        <v>1384</v>
      </c>
      <c r="G314">
        <f>'Sicilia foglio di lavoro'!I313</f>
        <v>1190</v>
      </c>
      <c r="H314">
        <f>'Sicilia foglio di lavoro'!J313</f>
        <v>194</v>
      </c>
      <c r="I314">
        <f>'Sicilia foglio di lavoro'!K313</f>
        <v>17</v>
      </c>
      <c r="J314">
        <f>'Sicilia foglio di lavoro'!M313</f>
        <v>36355</v>
      </c>
      <c r="K314">
        <f>'Sicilia foglio di lavoro'!N313</f>
        <v>60874</v>
      </c>
      <c r="L314">
        <f>'Sicilia foglio di lavoro'!O313</f>
        <v>2593</v>
      </c>
      <c r="M314" s="2">
        <f t="shared" si="28"/>
        <v>3.1532367047351545E-2</v>
      </c>
      <c r="N314" s="2">
        <f t="shared" si="29"/>
        <v>5.1405707623413443E-3</v>
      </c>
      <c r="O314" s="2">
        <f t="shared" si="30"/>
        <v>0.96332706219030706</v>
      </c>
    </row>
    <row r="315" spans="1:15">
      <c r="A315" s="4">
        <v>44203</v>
      </c>
      <c r="B315">
        <f>'Sicilia foglio di lavoro'!B314</f>
        <v>1273514</v>
      </c>
      <c r="C315">
        <f>'Sicilia foglio di lavoro'!C314</f>
        <v>845898</v>
      </c>
      <c r="D315">
        <f>'Sicilia foglio di lavoro'!E314</f>
        <v>102641</v>
      </c>
      <c r="E315">
        <f>'Sicilia foglio di lavoro'!G314</f>
        <v>38705</v>
      </c>
      <c r="F315">
        <f>'Sicilia foglio di lavoro'!H314</f>
        <v>1424</v>
      </c>
      <c r="G315">
        <f>'Sicilia foglio di lavoro'!I314</f>
        <v>1228</v>
      </c>
      <c r="H315">
        <f>'Sicilia foglio di lavoro'!J314</f>
        <v>196</v>
      </c>
      <c r="I315">
        <f>'Sicilia foglio di lavoro'!K314</f>
        <v>17</v>
      </c>
      <c r="J315">
        <f>'Sicilia foglio di lavoro'!M314</f>
        <v>37281</v>
      </c>
      <c r="K315">
        <f>'Sicilia foglio di lavoro'!N314</f>
        <v>61307</v>
      </c>
      <c r="L315">
        <f>'Sicilia foglio di lavoro'!O314</f>
        <v>2629</v>
      </c>
      <c r="M315" s="2">
        <f t="shared" si="28"/>
        <v>3.1727167032683114E-2</v>
      </c>
      <c r="N315" s="2">
        <f t="shared" si="29"/>
        <v>5.0639452267148945E-3</v>
      </c>
      <c r="O315" s="2">
        <f t="shared" si="30"/>
        <v>0.96320888774060198</v>
      </c>
    </row>
    <row r="316" spans="1:15">
      <c r="A316" s="4">
        <v>44204</v>
      </c>
      <c r="B316">
        <f>'Sicilia foglio di lavoro'!B315</f>
        <v>1284101</v>
      </c>
      <c r="C316">
        <f>'Sicilia foglio di lavoro'!C315</f>
        <v>852250</v>
      </c>
      <c r="D316">
        <f>'Sicilia foglio di lavoro'!E315</f>
        <v>104483</v>
      </c>
      <c r="E316">
        <f>'Sicilia foglio di lavoro'!G315</f>
        <v>39672</v>
      </c>
      <c r="F316">
        <f>'Sicilia foglio di lavoro'!H315</f>
        <v>1446</v>
      </c>
      <c r="G316">
        <f>'Sicilia foglio di lavoro'!I315</f>
        <v>1246</v>
      </c>
      <c r="H316">
        <f>'Sicilia foglio di lavoro'!J315</f>
        <v>200</v>
      </c>
      <c r="I316">
        <f>'Sicilia foglio di lavoro'!K315</f>
        <v>16</v>
      </c>
      <c r="J316">
        <f>'Sicilia foglio di lavoro'!M315</f>
        <v>38226</v>
      </c>
      <c r="K316">
        <f>'Sicilia foglio di lavoro'!N315</f>
        <v>62147</v>
      </c>
      <c r="L316">
        <f>'Sicilia foglio di lavoro'!O315</f>
        <v>2664</v>
      </c>
      <c r="M316" s="2">
        <f t="shared" si="28"/>
        <v>3.1407541843113528E-2</v>
      </c>
      <c r="N316" s="2">
        <f t="shared" si="29"/>
        <v>5.0413389796329904E-3</v>
      </c>
      <c r="O316" s="2">
        <f t="shared" si="30"/>
        <v>0.96355111917725345</v>
      </c>
    </row>
    <row r="317" spans="1:15">
      <c r="A317" s="4">
        <v>44205</v>
      </c>
      <c r="B317">
        <f>'Sicilia foglio di lavoro'!B316</f>
        <v>1294528</v>
      </c>
      <c r="C317">
        <f>'Sicilia foglio di lavoro'!C316</f>
        <v>858606</v>
      </c>
      <c r="D317">
        <f>'Sicilia foglio di lavoro'!E316</f>
        <v>106322</v>
      </c>
      <c r="E317">
        <f>'Sicilia foglio di lavoro'!G316</f>
        <v>40398</v>
      </c>
      <c r="F317">
        <f>'Sicilia foglio di lavoro'!H316</f>
        <v>1461</v>
      </c>
      <c r="G317">
        <f>'Sicilia foglio di lavoro'!I316</f>
        <v>1256</v>
      </c>
      <c r="H317">
        <f>'Sicilia foglio di lavoro'!J316</f>
        <v>205</v>
      </c>
      <c r="I317">
        <f>'Sicilia foglio di lavoro'!K316</f>
        <v>9</v>
      </c>
      <c r="J317">
        <f>'Sicilia foglio di lavoro'!M316</f>
        <v>38937</v>
      </c>
      <c r="K317">
        <f>'Sicilia foglio di lavoro'!N316</f>
        <v>63229</v>
      </c>
      <c r="L317">
        <f>'Sicilia foglio di lavoro'!O316</f>
        <v>2695</v>
      </c>
      <c r="M317" s="2">
        <f t="shared" si="28"/>
        <v>3.1090648051883756E-2</v>
      </c>
      <c r="N317" s="2">
        <f t="shared" si="29"/>
        <v>5.0745086390415368E-3</v>
      </c>
      <c r="O317" s="2">
        <f t="shared" si="30"/>
        <v>0.96383484330907465</v>
      </c>
    </row>
    <row r="318" spans="1:15">
      <c r="A318" s="4">
        <v>44206</v>
      </c>
      <c r="B318">
        <f>'Sicilia foglio di lavoro'!B317</f>
        <v>1303264</v>
      </c>
      <c r="C318">
        <f>'Sicilia foglio di lavoro'!C317</f>
        <v>863763</v>
      </c>
      <c r="D318">
        <f>'Sicilia foglio di lavoro'!E317</f>
        <v>108055</v>
      </c>
      <c r="E318">
        <f>'Sicilia foglio di lavoro'!G317</f>
        <v>41506</v>
      </c>
      <c r="F318">
        <f>'Sicilia foglio di lavoro'!H317</f>
        <v>1473</v>
      </c>
      <c r="G318">
        <f>'Sicilia foglio di lavoro'!I317</f>
        <v>1265</v>
      </c>
      <c r="H318">
        <f>'Sicilia foglio di lavoro'!J317</f>
        <v>208</v>
      </c>
      <c r="I318">
        <f>'Sicilia foglio di lavoro'!K317</f>
        <v>6</v>
      </c>
      <c r="J318">
        <f>'Sicilia foglio di lavoro'!M317</f>
        <v>40033</v>
      </c>
      <c r="K318">
        <f>'Sicilia foglio di lavoro'!N317</f>
        <v>63821</v>
      </c>
      <c r="L318">
        <f>'Sicilia foglio di lavoro'!O317</f>
        <v>2728</v>
      </c>
      <c r="M318" s="2">
        <f t="shared" si="28"/>
        <v>3.0477521322218475E-2</v>
      </c>
      <c r="N318" s="2">
        <f t="shared" si="29"/>
        <v>5.0113236640485712E-3</v>
      </c>
      <c r="O318" s="2">
        <f t="shared" si="30"/>
        <v>0.96451115501373297</v>
      </c>
    </row>
    <row r="319" spans="1:15">
      <c r="A319" s="4">
        <v>44207</v>
      </c>
      <c r="B319">
        <f>'Sicilia foglio di lavoro'!B318</f>
        <v>1311962</v>
      </c>
      <c r="C319">
        <f>'Sicilia foglio di lavoro'!C318</f>
        <v>868928</v>
      </c>
      <c r="D319">
        <f>'Sicilia foglio di lavoro'!E318</f>
        <v>109642</v>
      </c>
      <c r="E319">
        <f>'Sicilia foglio di lavoro'!G318</f>
        <v>42819</v>
      </c>
      <c r="F319">
        <f>'Sicilia foglio di lavoro'!H318</f>
        <v>1506</v>
      </c>
      <c r="G319">
        <f>'Sicilia foglio di lavoro'!I318</f>
        <v>1298</v>
      </c>
      <c r="H319">
        <f>'Sicilia foglio di lavoro'!J318</f>
        <v>208</v>
      </c>
      <c r="I319">
        <f>'Sicilia foglio di lavoro'!K318</f>
        <v>18</v>
      </c>
      <c r="J319">
        <f>'Sicilia foglio di lavoro'!M318</f>
        <v>41313</v>
      </c>
      <c r="K319">
        <f>'Sicilia foglio di lavoro'!N318</f>
        <v>64058</v>
      </c>
      <c r="L319">
        <f>'Sicilia foglio di lavoro'!O318</f>
        <v>2765</v>
      </c>
      <c r="M319" s="2">
        <f t="shared" si="28"/>
        <v>3.0313645811438847E-2</v>
      </c>
      <c r="N319" s="2">
        <f t="shared" si="29"/>
        <v>4.8576566477498305E-3</v>
      </c>
      <c r="O319" s="2">
        <f t="shared" si="30"/>
        <v>0.96482869754081135</v>
      </c>
    </row>
    <row r="320" spans="1:15">
      <c r="A320" s="4">
        <v>44208</v>
      </c>
      <c r="B320">
        <f>'Sicilia foglio di lavoro'!B319</f>
        <v>1322705</v>
      </c>
      <c r="C320">
        <f>'Sicilia foglio di lavoro'!C319</f>
        <v>875373</v>
      </c>
      <c r="D320">
        <f>'Sicilia foglio di lavoro'!E319</f>
        <v>111555</v>
      </c>
      <c r="E320">
        <f>'Sicilia foglio di lavoro'!G319</f>
        <v>44038</v>
      </c>
      <c r="F320">
        <f>'Sicilia foglio di lavoro'!H319</f>
        <v>1551</v>
      </c>
      <c r="G320">
        <f>'Sicilia foglio di lavoro'!I319</f>
        <v>1342</v>
      </c>
      <c r="H320">
        <f>'Sicilia foglio di lavoro'!J319</f>
        <v>209</v>
      </c>
      <c r="I320">
        <f>'Sicilia foglio di lavoro'!K319</f>
        <v>22</v>
      </c>
      <c r="J320">
        <f>'Sicilia foglio di lavoro'!M319</f>
        <v>42487</v>
      </c>
      <c r="K320">
        <f>'Sicilia foglio di lavoro'!N319</f>
        <v>64712</v>
      </c>
      <c r="L320">
        <f>'Sicilia foglio di lavoro'!O319</f>
        <v>2805</v>
      </c>
      <c r="M320" s="2">
        <f t="shared" si="28"/>
        <v>3.0473681820246151E-2</v>
      </c>
      <c r="N320" s="2">
        <f t="shared" si="29"/>
        <v>4.7459012670875156E-3</v>
      </c>
      <c r="O320" s="2">
        <f t="shared" si="30"/>
        <v>0.96478041691266636</v>
      </c>
    </row>
    <row r="321" spans="1:15">
      <c r="A321" s="4">
        <v>44209</v>
      </c>
      <c r="B321">
        <f>'Sicilia foglio di lavoro'!B320</f>
        <v>1333247</v>
      </c>
      <c r="C321">
        <f>'Sicilia foglio di lavoro'!C320</f>
        <v>881698</v>
      </c>
      <c r="D321">
        <f>'Sicilia foglio di lavoro'!E320</f>
        <v>113524</v>
      </c>
      <c r="E321">
        <f>'Sicilia foglio di lavoro'!G320</f>
        <v>44677</v>
      </c>
      <c r="F321">
        <f>'Sicilia foglio di lavoro'!H320</f>
        <v>1579</v>
      </c>
      <c r="G321">
        <f>'Sicilia foglio di lavoro'!I320</f>
        <v>1371</v>
      </c>
      <c r="H321">
        <f>'Sicilia foglio di lavoro'!J320</f>
        <v>208</v>
      </c>
      <c r="I321">
        <f>'Sicilia foglio di lavoro'!K320</f>
        <v>14</v>
      </c>
      <c r="J321">
        <f>'Sicilia foglio di lavoro'!M320</f>
        <v>43098</v>
      </c>
      <c r="K321">
        <f>'Sicilia foglio di lavoro'!N320</f>
        <v>66006</v>
      </c>
      <c r="L321">
        <f>'Sicilia foglio di lavoro'!O320</f>
        <v>2841</v>
      </c>
      <c r="M321" s="2">
        <f t="shared" si="28"/>
        <v>3.0686930635450006E-2</v>
      </c>
      <c r="N321" s="2">
        <f t="shared" si="29"/>
        <v>4.6556393670121096E-3</v>
      </c>
      <c r="O321" s="2">
        <f t="shared" si="30"/>
        <v>0.9646574299975379</v>
      </c>
    </row>
    <row r="322" spans="1:15">
      <c r="A322" s="4">
        <v>44210</v>
      </c>
      <c r="B322">
        <f>'Sicilia foglio di lavoro'!B321</f>
        <v>1343984</v>
      </c>
      <c r="C322">
        <f>'Sicilia foglio di lavoro'!C321</f>
        <v>888140</v>
      </c>
      <c r="D322">
        <f>'Sicilia foglio di lavoro'!E321</f>
        <v>115391</v>
      </c>
      <c r="E322">
        <f>'Sicilia foglio di lavoro'!G321</f>
        <v>44865</v>
      </c>
      <c r="F322">
        <f>'Sicilia foglio di lavoro'!H321</f>
        <v>1602</v>
      </c>
      <c r="G322">
        <f>'Sicilia foglio di lavoro'!I321</f>
        <v>1397</v>
      </c>
      <c r="H322">
        <f>'Sicilia foglio di lavoro'!J321</f>
        <v>205</v>
      </c>
      <c r="I322">
        <f>'Sicilia foglio di lavoro'!K321</f>
        <v>14</v>
      </c>
      <c r="J322">
        <f>'Sicilia foglio di lavoro'!M321</f>
        <v>43263</v>
      </c>
      <c r="K322">
        <f>'Sicilia foglio di lavoro'!N321</f>
        <v>67649</v>
      </c>
      <c r="L322">
        <f>'Sicilia foglio di lavoro'!O321</f>
        <v>2877</v>
      </c>
      <c r="M322" s="2">
        <f t="shared" si="28"/>
        <v>3.1137858018499946E-2</v>
      </c>
      <c r="N322" s="2">
        <f t="shared" si="29"/>
        <v>4.5692633455923322E-3</v>
      </c>
      <c r="O322" s="2">
        <f t="shared" si="30"/>
        <v>0.96429287863590774</v>
      </c>
    </row>
    <row r="323" spans="1:15">
      <c r="A323" s="4">
        <v>44211</v>
      </c>
      <c r="B323">
        <f>'Sicilia foglio di lavoro'!B322</f>
        <v>1367989</v>
      </c>
      <c r="C323">
        <f>'Sicilia foglio di lavoro'!C322</f>
        <v>894456</v>
      </c>
      <c r="D323">
        <f>'Sicilia foglio di lavoro'!E322</f>
        <v>117336</v>
      </c>
      <c r="E323">
        <f>'Sicilia foglio di lavoro'!G322</f>
        <v>45045</v>
      </c>
      <c r="F323">
        <f>'Sicilia foglio di lavoro'!H322</f>
        <v>1613</v>
      </c>
      <c r="G323">
        <f>'Sicilia foglio di lavoro'!I322</f>
        <v>1403</v>
      </c>
      <c r="H323">
        <f>'Sicilia foglio di lavoro'!J322</f>
        <v>210</v>
      </c>
      <c r="I323">
        <f>'Sicilia foglio di lavoro'!K322</f>
        <v>18</v>
      </c>
      <c r="J323">
        <f>'Sicilia foglio di lavoro'!M322</f>
        <v>43432</v>
      </c>
      <c r="K323">
        <f>'Sicilia foglio di lavoro'!N322</f>
        <v>69375</v>
      </c>
      <c r="L323">
        <f>'Sicilia foglio di lavoro'!O322</f>
        <v>2916</v>
      </c>
      <c r="M323" s="2">
        <f t="shared" si="28"/>
        <v>3.1146631146631146E-2</v>
      </c>
      <c r="N323" s="2">
        <f t="shared" si="29"/>
        <v>4.662004662004662E-3</v>
      </c>
      <c r="O323" s="2">
        <f t="shared" si="30"/>
        <v>0.9641913641913642</v>
      </c>
    </row>
    <row r="324" spans="1:15">
      <c r="A324" s="4">
        <v>44212</v>
      </c>
      <c r="B324">
        <f>'Sicilia foglio di lavoro'!B323</f>
        <v>1393086</v>
      </c>
      <c r="C324">
        <f>'Sicilia foglio di lavoro'!C323</f>
        <v>900666</v>
      </c>
      <c r="D324">
        <f>'Sicilia foglio di lavoro'!E323</f>
        <v>119290</v>
      </c>
      <c r="E324">
        <f>'Sicilia foglio di lavoro'!G323</f>
        <v>45452</v>
      </c>
      <c r="F324">
        <f>'Sicilia foglio di lavoro'!H323</f>
        <v>1618</v>
      </c>
      <c r="G324">
        <f>'Sicilia foglio di lavoro'!I323</f>
        <v>1406</v>
      </c>
      <c r="H324">
        <f>'Sicilia foglio di lavoro'!J323</f>
        <v>212</v>
      </c>
      <c r="I324">
        <f>'Sicilia foglio di lavoro'!K323</f>
        <v>16</v>
      </c>
      <c r="J324">
        <f>'Sicilia foglio di lavoro'!M323</f>
        <v>43834</v>
      </c>
      <c r="K324">
        <f>'Sicilia foglio di lavoro'!N323</f>
        <v>70884</v>
      </c>
      <c r="L324">
        <f>'Sicilia foglio di lavoro'!O323</f>
        <v>2954</v>
      </c>
      <c r="M324" s="2">
        <f t="shared" si="28"/>
        <v>3.0933732289008184E-2</v>
      </c>
      <c r="N324" s="2">
        <f t="shared" si="29"/>
        <v>4.6642611986271228E-3</v>
      </c>
      <c r="O324" s="2">
        <f t="shared" si="30"/>
        <v>0.96440200651236474</v>
      </c>
    </row>
    <row r="325" spans="1:15">
      <c r="A325" s="4">
        <v>44213</v>
      </c>
      <c r="B325">
        <f>'Sicilia foglio di lavoro'!B324</f>
        <v>1437613</v>
      </c>
      <c r="C325">
        <f>'Sicilia foglio di lavoro'!C324</f>
        <v>906120</v>
      </c>
      <c r="D325">
        <f>'Sicilia foglio di lavoro'!E324</f>
        <v>120729</v>
      </c>
      <c r="E325">
        <f>'Sicilia foglio di lavoro'!G324</f>
        <v>46425</v>
      </c>
      <c r="F325">
        <f>'Sicilia foglio di lavoro'!H324</f>
        <v>1630</v>
      </c>
      <c r="G325">
        <f>'Sicilia foglio di lavoro'!I324</f>
        <v>1422</v>
      </c>
      <c r="H325">
        <f>'Sicilia foglio di lavoro'!J324</f>
        <v>208</v>
      </c>
      <c r="I325">
        <f>'Sicilia foglio di lavoro'!K324</f>
        <v>10</v>
      </c>
      <c r="J325">
        <f>'Sicilia foglio di lavoro'!M324</f>
        <v>44795</v>
      </c>
      <c r="K325">
        <f>'Sicilia foglio di lavoro'!N324</f>
        <v>71315</v>
      </c>
      <c r="L325">
        <f>'Sicilia foglio di lavoro'!O324</f>
        <v>2989</v>
      </c>
      <c r="M325" s="2">
        <f t="shared" si="28"/>
        <v>3.0630048465266558E-2</v>
      </c>
      <c r="N325" s="2">
        <f t="shared" si="29"/>
        <v>4.4803446418955305E-3</v>
      </c>
      <c r="O325" s="2">
        <f t="shared" si="30"/>
        <v>0.96488960689283787</v>
      </c>
    </row>
    <row r="326" spans="1:15">
      <c r="A326" s="4">
        <v>44214</v>
      </c>
      <c r="B326">
        <f>'Sicilia foglio di lavoro'!B325</f>
        <v>1477389</v>
      </c>
      <c r="C326">
        <f>'Sicilia foglio di lavoro'!C325</f>
        <v>911144</v>
      </c>
      <c r="D326">
        <f>'Sicilia foglio di lavoro'!E325</f>
        <v>122007</v>
      </c>
      <c r="E326">
        <f>'Sicilia foglio di lavoro'!G325</f>
        <v>46885</v>
      </c>
      <c r="F326">
        <f>'Sicilia foglio di lavoro'!H325</f>
        <v>1649</v>
      </c>
      <c r="G326">
        <f>'Sicilia foglio di lavoro'!I325</f>
        <v>1444</v>
      </c>
      <c r="H326">
        <f>'Sicilia foglio di lavoro'!J325</f>
        <v>205</v>
      </c>
      <c r="I326">
        <f>'Sicilia foglio di lavoro'!K325</f>
        <v>19</v>
      </c>
      <c r="J326">
        <f>'Sicilia foglio di lavoro'!M325</f>
        <v>45236</v>
      </c>
      <c r="K326">
        <f>'Sicilia foglio di lavoro'!N325</f>
        <v>72095</v>
      </c>
      <c r="L326">
        <f>'Sicilia foglio di lavoro'!O325</f>
        <v>3027</v>
      </c>
      <c r="M326" s="2">
        <f t="shared" si="28"/>
        <v>3.0798762930574812E-2</v>
      </c>
      <c r="N326" s="2">
        <f t="shared" si="29"/>
        <v>4.3724005545483632E-3</v>
      </c>
      <c r="O326" s="2">
        <f t="shared" si="30"/>
        <v>0.96482883651487683</v>
      </c>
    </row>
    <row r="327" spans="1:15">
      <c r="A327" s="4">
        <v>44215</v>
      </c>
      <c r="B327">
        <f>'Sicilia foglio di lavoro'!B326</f>
        <v>1498556</v>
      </c>
      <c r="C327">
        <f>'Sicilia foglio di lavoro'!C326</f>
        <v>917147</v>
      </c>
      <c r="D327">
        <f>'Sicilia foglio di lavoro'!E326</f>
        <v>123648</v>
      </c>
      <c r="E327">
        <f>'Sicilia foglio di lavoro'!G326</f>
        <v>47527</v>
      </c>
      <c r="F327">
        <f>'Sicilia foglio di lavoro'!H326</f>
        <v>1667</v>
      </c>
      <c r="G327">
        <f>'Sicilia foglio di lavoro'!I326</f>
        <v>1456</v>
      </c>
      <c r="H327">
        <f>'Sicilia foglio di lavoro'!J326</f>
        <v>211</v>
      </c>
      <c r="I327">
        <f>'Sicilia foglio di lavoro'!K326</f>
        <v>22</v>
      </c>
      <c r="J327">
        <f>'Sicilia foglio di lavoro'!M326</f>
        <v>45860</v>
      </c>
      <c r="K327">
        <f>'Sicilia foglio di lavoro'!N326</f>
        <v>73057</v>
      </c>
      <c r="L327">
        <f>'Sicilia foglio di lavoro'!O326</f>
        <v>3064</v>
      </c>
      <c r="M327" s="2">
        <f t="shared" si="28"/>
        <v>3.0635217876154607E-2</v>
      </c>
      <c r="N327" s="2">
        <f t="shared" si="29"/>
        <v>4.4395817114482291E-3</v>
      </c>
      <c r="O327" s="2">
        <f t="shared" si="30"/>
        <v>0.96492520041239715</v>
      </c>
    </row>
    <row r="328" spans="1:15">
      <c r="A328" s="4">
        <v>44216</v>
      </c>
      <c r="B328">
        <f>'Sicilia foglio di lavoro'!B327</f>
        <v>1518559</v>
      </c>
      <c r="C328">
        <f>'Sicilia foglio di lavoro'!C327</f>
        <v>923280</v>
      </c>
      <c r="D328">
        <f>'Sicilia foglio di lavoro'!E327</f>
        <v>125134</v>
      </c>
      <c r="E328">
        <f>'Sicilia foglio di lavoro'!G327</f>
        <v>46707</v>
      </c>
      <c r="F328">
        <f>'Sicilia foglio di lavoro'!H327</f>
        <v>1674</v>
      </c>
      <c r="G328">
        <f>'Sicilia foglio di lavoro'!I327</f>
        <v>1459</v>
      </c>
      <c r="H328">
        <f>'Sicilia foglio di lavoro'!J327</f>
        <v>215</v>
      </c>
      <c r="I328">
        <f>'Sicilia foglio di lavoro'!K327</f>
        <v>14</v>
      </c>
      <c r="J328">
        <f>'Sicilia foglio di lavoro'!M327</f>
        <v>45033</v>
      </c>
      <c r="K328">
        <f>'Sicilia foglio di lavoro'!N327</f>
        <v>75326</v>
      </c>
      <c r="L328">
        <f>'Sicilia foglio di lavoro'!O327</f>
        <v>3101</v>
      </c>
      <c r="M328" s="2">
        <f t="shared" si="28"/>
        <v>3.1237287772710728E-2</v>
      </c>
      <c r="N328" s="2">
        <f t="shared" si="29"/>
        <v>4.6031644079045971E-3</v>
      </c>
      <c r="O328" s="2">
        <f t="shared" si="30"/>
        <v>0.96415954781938462</v>
      </c>
    </row>
    <row r="329" spans="1:15">
      <c r="A329" s="4">
        <v>44217</v>
      </c>
      <c r="B329">
        <f>'Sicilia foglio di lavoro'!B328</f>
        <v>1540168</v>
      </c>
      <c r="C329">
        <f>'Sicilia foglio di lavoro'!C328</f>
        <v>929118</v>
      </c>
      <c r="D329">
        <f>'Sicilia foglio di lavoro'!E328</f>
        <v>126364</v>
      </c>
      <c r="E329">
        <f>'Sicilia foglio di lavoro'!G328</f>
        <v>46898</v>
      </c>
      <c r="F329">
        <f>'Sicilia foglio di lavoro'!H328</f>
        <v>1657</v>
      </c>
      <c r="G329">
        <f>'Sicilia foglio di lavoro'!I328</f>
        <v>1436</v>
      </c>
      <c r="H329">
        <f>'Sicilia foglio di lavoro'!J328</f>
        <v>221</v>
      </c>
      <c r="I329">
        <f>'Sicilia foglio di lavoro'!K328</f>
        <v>23</v>
      </c>
      <c r="J329">
        <f>'Sicilia foglio di lavoro'!M328</f>
        <v>45241</v>
      </c>
      <c r="K329">
        <f>'Sicilia foglio di lavoro'!N328</f>
        <v>76337</v>
      </c>
      <c r="L329">
        <f>'Sicilia foglio di lavoro'!O328</f>
        <v>3129</v>
      </c>
      <c r="M329" s="2">
        <f t="shared" si="28"/>
        <v>3.0619642628683524E-2</v>
      </c>
      <c r="N329" s="2">
        <f t="shared" si="29"/>
        <v>4.7123544714060299E-3</v>
      </c>
      <c r="O329" s="2">
        <f t="shared" si="30"/>
        <v>0.96466800289991039</v>
      </c>
    </row>
    <row r="330" spans="1:15">
      <c r="A330" s="4">
        <v>44218</v>
      </c>
      <c r="B330">
        <f>'Sicilia foglio di lavoro'!B329</f>
        <v>1560423</v>
      </c>
      <c r="C330">
        <f>'Sicilia foglio di lavoro'!C329</f>
        <v>935211</v>
      </c>
      <c r="D330">
        <f>'Sicilia foglio di lavoro'!E329</f>
        <v>127719</v>
      </c>
      <c r="E330">
        <f>'Sicilia foglio di lavoro'!G329</f>
        <v>47289</v>
      </c>
      <c r="F330">
        <f>'Sicilia foglio di lavoro'!H329</f>
        <v>1663</v>
      </c>
      <c r="G330">
        <f>'Sicilia foglio di lavoro'!I329</f>
        <v>1441</v>
      </c>
      <c r="H330">
        <f>'Sicilia foglio di lavoro'!J329</f>
        <v>222</v>
      </c>
      <c r="I330">
        <f>'Sicilia foglio di lavoro'!K329</f>
        <v>14</v>
      </c>
      <c r="J330">
        <f>'Sicilia foglio di lavoro'!M329</f>
        <v>45626</v>
      </c>
      <c r="K330">
        <f>'Sicilia foglio di lavoro'!N329</f>
        <v>77269</v>
      </c>
      <c r="L330">
        <f>'Sicilia foglio di lavoro'!O329</f>
        <v>3161</v>
      </c>
      <c r="M330" s="2">
        <f t="shared" si="28"/>
        <v>3.0472202837869271E-2</v>
      </c>
      <c r="N330" s="2">
        <f t="shared" si="29"/>
        <v>4.6945378417813871E-3</v>
      </c>
      <c r="O330" s="2">
        <f t="shared" si="30"/>
        <v>0.96483325932034936</v>
      </c>
    </row>
    <row r="331" spans="1:15">
      <c r="A331" s="4">
        <v>44219</v>
      </c>
      <c r="B331">
        <f>'Sicilia foglio di lavoro'!B330</f>
        <v>1583888</v>
      </c>
      <c r="C331">
        <f>'Sicilia foglio di lavoro'!C330</f>
        <v>940932</v>
      </c>
      <c r="D331">
        <f>'Sicilia foglio di lavoro'!E330</f>
        <v>128877</v>
      </c>
      <c r="E331">
        <f>'Sicilia foglio di lavoro'!G330</f>
        <v>47627</v>
      </c>
      <c r="F331">
        <f>'Sicilia foglio di lavoro'!H330</f>
        <v>1667</v>
      </c>
      <c r="G331">
        <f>'Sicilia foglio di lavoro'!I330</f>
        <v>1444</v>
      </c>
      <c r="H331">
        <f>'Sicilia foglio di lavoro'!J330</f>
        <v>223</v>
      </c>
      <c r="I331">
        <f>'Sicilia foglio di lavoro'!K330</f>
        <v>14</v>
      </c>
      <c r="J331">
        <f>'Sicilia foglio di lavoro'!M330</f>
        <v>45960</v>
      </c>
      <c r="K331">
        <f>'Sicilia foglio di lavoro'!N330</f>
        <v>78056</v>
      </c>
      <c r="L331">
        <f>'Sicilia foglio di lavoro'!O330</f>
        <v>3194</v>
      </c>
      <c r="M331" s="2">
        <f t="shared" ref="M331:M362" si="31">G331/E331</f>
        <v>3.0318936737564826E-2</v>
      </c>
      <c r="N331" s="2">
        <f t="shared" ref="N331:N362" si="32">H331/E331</f>
        <v>4.6822180695823799E-3</v>
      </c>
      <c r="O331" s="2">
        <f t="shared" ref="O331:O362" si="33">J331/E331</f>
        <v>0.96499884519285284</v>
      </c>
    </row>
    <row r="332" spans="1:15">
      <c r="A332" s="4">
        <v>44220</v>
      </c>
      <c r="B332">
        <f>'Sicilia foglio di lavoro'!B331</f>
        <v>1604479</v>
      </c>
      <c r="C332">
        <f>'Sicilia foglio di lavoro'!C331</f>
        <v>945261</v>
      </c>
      <c r="D332">
        <f>'Sicilia foglio di lavoro'!E331</f>
        <v>129752</v>
      </c>
      <c r="E332">
        <f>'Sicilia foglio di lavoro'!G331</f>
        <v>47654</v>
      </c>
      <c r="F332">
        <f>'Sicilia foglio di lavoro'!H331</f>
        <v>1658</v>
      </c>
      <c r="G332">
        <f>'Sicilia foglio di lavoro'!I331</f>
        <v>1431</v>
      </c>
      <c r="H332">
        <f>'Sicilia foglio di lavoro'!J331</f>
        <v>227</v>
      </c>
      <c r="I332">
        <f>'Sicilia foglio di lavoro'!K331</f>
        <v>15</v>
      </c>
      <c r="J332">
        <f>'Sicilia foglio di lavoro'!M331</f>
        <v>45996</v>
      </c>
      <c r="K332">
        <f>'Sicilia foglio di lavoro'!N331</f>
        <v>78872</v>
      </c>
      <c r="L332">
        <f>'Sicilia foglio di lavoro'!O331</f>
        <v>3226</v>
      </c>
      <c r="M332" s="2">
        <f t="shared" si="31"/>
        <v>3.0028958744281697E-2</v>
      </c>
      <c r="N332" s="2">
        <f t="shared" si="32"/>
        <v>4.7635035883661393E-3</v>
      </c>
      <c r="O332" s="2">
        <f t="shared" si="33"/>
        <v>0.96520753766735212</v>
      </c>
    </row>
    <row r="333" spans="1:15">
      <c r="A333" s="4">
        <v>44221</v>
      </c>
      <c r="B333">
        <f>'Sicilia foglio di lavoro'!B332</f>
        <v>1625287</v>
      </c>
      <c r="C333">
        <f>'Sicilia foglio di lavoro'!C332</f>
        <v>950469</v>
      </c>
      <c r="D333">
        <f>'Sicilia foglio di lavoro'!E332</f>
        <v>130637</v>
      </c>
      <c r="E333">
        <f>'Sicilia foglio di lavoro'!G332</f>
        <v>48001</v>
      </c>
      <c r="F333">
        <f>'Sicilia foglio di lavoro'!H332</f>
        <v>1666</v>
      </c>
      <c r="G333">
        <f>'Sicilia foglio di lavoro'!I332</f>
        <v>1439</v>
      </c>
      <c r="H333">
        <f>'Sicilia foglio di lavoro'!J332</f>
        <v>227</v>
      </c>
      <c r="I333">
        <f>'Sicilia foglio di lavoro'!K332</f>
        <v>11</v>
      </c>
      <c r="J333">
        <f>'Sicilia foglio di lavoro'!M332</f>
        <v>46335</v>
      </c>
      <c r="K333">
        <f>'Sicilia foglio di lavoro'!N332</f>
        <v>79376</v>
      </c>
      <c r="L333">
        <f>'Sicilia foglio di lavoro'!O332</f>
        <v>3260</v>
      </c>
      <c r="M333" s="2">
        <f t="shared" si="31"/>
        <v>2.9978542113705965E-2</v>
      </c>
      <c r="N333" s="2">
        <f t="shared" si="32"/>
        <v>4.7290681444136584E-3</v>
      </c>
      <c r="O333" s="2">
        <f t="shared" si="33"/>
        <v>0.96529238974188036</v>
      </c>
    </row>
    <row r="334" spans="1:15">
      <c r="A334" s="4">
        <v>44222</v>
      </c>
      <c r="B334">
        <f>'Sicilia foglio di lavoro'!B333</f>
        <v>1648866</v>
      </c>
      <c r="C334">
        <f>'Sicilia foglio di lavoro'!C333</f>
        <v>956437</v>
      </c>
      <c r="D334">
        <f>'Sicilia foglio di lavoro'!E333</f>
        <v>131607</v>
      </c>
      <c r="E334">
        <f>'Sicilia foglio di lavoro'!G333</f>
        <v>47479</v>
      </c>
      <c r="F334">
        <f>'Sicilia foglio di lavoro'!H333</f>
        <v>1664</v>
      </c>
      <c r="G334">
        <f>'Sicilia foglio di lavoro'!I333</f>
        <v>1435</v>
      </c>
      <c r="H334">
        <f>'Sicilia foglio di lavoro'!J333</f>
        <v>229</v>
      </c>
      <c r="I334">
        <f>'Sicilia foglio di lavoro'!K333</f>
        <v>18</v>
      </c>
      <c r="J334">
        <f>'Sicilia foglio di lavoro'!M333</f>
        <v>45815</v>
      </c>
      <c r="K334">
        <f>'Sicilia foglio di lavoro'!N333</f>
        <v>80832</v>
      </c>
      <c r="L334">
        <f>'Sicilia foglio di lavoro'!O333</f>
        <v>3296</v>
      </c>
      <c r="M334" s="2">
        <f t="shared" si="31"/>
        <v>3.0223888455948946E-2</v>
      </c>
      <c r="N334" s="2">
        <f t="shared" si="32"/>
        <v>4.8231849870469046E-3</v>
      </c>
      <c r="O334" s="2">
        <f t="shared" si="33"/>
        <v>0.96495292655700415</v>
      </c>
    </row>
    <row r="335" spans="1:15">
      <c r="A335" s="4">
        <v>44223</v>
      </c>
      <c r="B335">
        <f>'Sicilia foglio di lavoro'!B334</f>
        <v>1678136</v>
      </c>
      <c r="C335">
        <f>'Sicilia foglio di lavoro'!C334</f>
        <v>962946</v>
      </c>
      <c r="D335">
        <f>'Sicilia foglio di lavoro'!E334</f>
        <v>132603</v>
      </c>
      <c r="E335">
        <f>'Sicilia foglio di lavoro'!G334</f>
        <v>47030</v>
      </c>
      <c r="F335">
        <f>'Sicilia foglio di lavoro'!H334</f>
        <v>1653</v>
      </c>
      <c r="G335">
        <f>'Sicilia foglio di lavoro'!I334</f>
        <v>1421</v>
      </c>
      <c r="H335">
        <f>'Sicilia foglio di lavoro'!J334</f>
        <v>232</v>
      </c>
      <c r="I335">
        <f>'Sicilia foglio di lavoro'!K334</f>
        <v>11</v>
      </c>
      <c r="J335">
        <f>'Sicilia foglio di lavoro'!M334</f>
        <v>45377</v>
      </c>
      <c r="K335">
        <f>'Sicilia foglio di lavoro'!N334</f>
        <v>82239</v>
      </c>
      <c r="L335">
        <f>'Sicilia foglio di lavoro'!O334</f>
        <v>3334</v>
      </c>
      <c r="M335" s="2">
        <f t="shared" si="31"/>
        <v>3.0214756538379756E-2</v>
      </c>
      <c r="N335" s="2">
        <f t="shared" si="32"/>
        <v>4.9330214756538376E-3</v>
      </c>
      <c r="O335" s="2">
        <f t="shared" si="33"/>
        <v>0.96485222198596643</v>
      </c>
    </row>
    <row r="336" spans="1:15">
      <c r="A336" s="4">
        <v>44224</v>
      </c>
      <c r="B336">
        <f>'Sicilia foglio di lavoro'!B335</f>
        <v>1700897</v>
      </c>
      <c r="C336">
        <f>'Sicilia foglio di lavoro'!C335</f>
        <v>969503</v>
      </c>
      <c r="D336">
        <f>'Sicilia foglio di lavoro'!E335</f>
        <v>133597</v>
      </c>
      <c r="E336">
        <f>'Sicilia foglio di lavoro'!G335</f>
        <v>46176</v>
      </c>
      <c r="F336">
        <f>'Sicilia foglio di lavoro'!H335</f>
        <v>1620</v>
      </c>
      <c r="G336">
        <f>'Sicilia foglio di lavoro'!I335</f>
        <v>1405</v>
      </c>
      <c r="H336">
        <f>'Sicilia foglio di lavoro'!J335</f>
        <v>215</v>
      </c>
      <c r="I336">
        <f>'Sicilia foglio di lavoro'!K335</f>
        <v>7</v>
      </c>
      <c r="J336">
        <f>'Sicilia foglio di lavoro'!M335</f>
        <v>44556</v>
      </c>
      <c r="K336">
        <f>'Sicilia foglio di lavoro'!N335</f>
        <v>84050</v>
      </c>
      <c r="L336">
        <f>'Sicilia foglio di lavoro'!O335</f>
        <v>3371</v>
      </c>
      <c r="M336" s="2">
        <f t="shared" si="31"/>
        <v>3.0427061677061676E-2</v>
      </c>
      <c r="N336" s="2">
        <f t="shared" si="32"/>
        <v>4.6560984060984058E-3</v>
      </c>
      <c r="O336" s="2">
        <f t="shared" si="33"/>
        <v>0.96491683991683996</v>
      </c>
    </row>
    <row r="337" spans="1:15">
      <c r="A337" s="4">
        <v>44225</v>
      </c>
      <c r="B337">
        <f>'Sicilia foglio di lavoro'!B336</f>
        <v>1726358</v>
      </c>
      <c r="C337">
        <f>'Sicilia foglio di lavoro'!C336</f>
        <v>975217</v>
      </c>
      <c r="D337">
        <f>'Sicilia foglio di lavoro'!E336</f>
        <v>134541</v>
      </c>
      <c r="E337">
        <f>'Sicilia foglio di lavoro'!G336</f>
        <v>44267</v>
      </c>
      <c r="F337">
        <f>'Sicilia foglio di lavoro'!H336</f>
        <v>1584</v>
      </c>
      <c r="G337">
        <f>'Sicilia foglio di lavoro'!I336</f>
        <v>1373</v>
      </c>
      <c r="H337">
        <f>'Sicilia foglio di lavoro'!J336</f>
        <v>211</v>
      </c>
      <c r="I337">
        <f>'Sicilia foglio di lavoro'!K336</f>
        <v>7</v>
      </c>
      <c r="J337">
        <f>'Sicilia foglio di lavoro'!M336</f>
        <v>42683</v>
      </c>
      <c r="K337">
        <f>'Sicilia foglio di lavoro'!N336</f>
        <v>86866</v>
      </c>
      <c r="L337">
        <f>'Sicilia foglio di lavoro'!O336</f>
        <v>3408</v>
      </c>
      <c r="M337" s="2">
        <f t="shared" si="31"/>
        <v>3.1016332708338038E-2</v>
      </c>
      <c r="N337" s="2">
        <f t="shared" si="32"/>
        <v>4.7665303725122551E-3</v>
      </c>
      <c r="O337" s="2">
        <f t="shared" si="33"/>
        <v>0.96421713691914968</v>
      </c>
    </row>
    <row r="338" spans="1:15">
      <c r="A338" s="4">
        <v>44226</v>
      </c>
      <c r="B338">
        <f>'Sicilia foglio di lavoro'!B337</f>
        <v>1751609</v>
      </c>
      <c r="C338">
        <f>'Sicilia foglio di lavoro'!C337</f>
        <v>980665</v>
      </c>
      <c r="D338">
        <f>'Sicilia foglio di lavoro'!E337</f>
        <v>135387</v>
      </c>
      <c r="E338">
        <f>'Sicilia foglio di lavoro'!G337</f>
        <v>42868</v>
      </c>
      <c r="F338">
        <f>'Sicilia foglio di lavoro'!H337</f>
        <v>1553</v>
      </c>
      <c r="G338">
        <f>'Sicilia foglio di lavoro'!I337</f>
        <v>1345</v>
      </c>
      <c r="H338">
        <f>'Sicilia foglio di lavoro'!J337</f>
        <v>208</v>
      </c>
      <c r="I338">
        <f>'Sicilia foglio di lavoro'!K337</f>
        <v>8</v>
      </c>
      <c r="J338">
        <f>'Sicilia foglio di lavoro'!M337</f>
        <v>41315</v>
      </c>
      <c r="K338">
        <f>'Sicilia foglio di lavoro'!N337</f>
        <v>89076</v>
      </c>
      <c r="L338">
        <f>'Sicilia foglio di lavoro'!O337</f>
        <v>3443</v>
      </c>
      <c r="M338" s="2">
        <f t="shared" si="31"/>
        <v>3.1375384902491366E-2</v>
      </c>
      <c r="N338" s="2">
        <f t="shared" si="32"/>
        <v>4.852104133619483E-3</v>
      </c>
      <c r="O338" s="2">
        <f t="shared" si="33"/>
        <v>0.96377251096388916</v>
      </c>
    </row>
    <row r="339" spans="1:15">
      <c r="A339" s="4">
        <v>44227</v>
      </c>
      <c r="B339">
        <f>'Sicilia foglio di lavoro'!B338</f>
        <v>1784459</v>
      </c>
      <c r="C339">
        <f>'Sicilia foglio di lavoro'!C338</f>
        <v>985615</v>
      </c>
      <c r="D339">
        <f>'Sicilia foglio di lavoro'!E338</f>
        <v>136103</v>
      </c>
      <c r="E339">
        <f>'Sicilia foglio di lavoro'!G338</f>
        <v>42289</v>
      </c>
      <c r="F339">
        <f>'Sicilia foglio di lavoro'!H338</f>
        <v>1529</v>
      </c>
      <c r="G339">
        <f>'Sicilia foglio di lavoro'!I338</f>
        <v>1325</v>
      </c>
      <c r="H339">
        <f>'Sicilia foglio di lavoro'!J338</f>
        <v>204</v>
      </c>
      <c r="I339">
        <f>'Sicilia foglio di lavoro'!K338</f>
        <v>8</v>
      </c>
      <c r="J339">
        <f>'Sicilia foglio di lavoro'!M338</f>
        <v>40760</v>
      </c>
      <c r="K339">
        <f>'Sicilia foglio di lavoro'!N338</f>
        <v>90336</v>
      </c>
      <c r="L339">
        <f>'Sicilia foglio di lavoro'!O338</f>
        <v>3478</v>
      </c>
      <c r="M339" s="2">
        <f t="shared" si="31"/>
        <v>3.1332024876445409E-2</v>
      </c>
      <c r="N339" s="2">
        <f t="shared" si="32"/>
        <v>4.8239494904112178E-3</v>
      </c>
      <c r="O339" s="2">
        <f t="shared" si="33"/>
        <v>0.96384402563314342</v>
      </c>
    </row>
    <row r="340" spans="1:15">
      <c r="A340" s="4">
        <v>44228</v>
      </c>
      <c r="B340">
        <f>'Sicilia foglio di lavoro'!B339</f>
        <v>1817208</v>
      </c>
      <c r="C340">
        <f>'Sicilia foglio di lavoro'!C339</f>
        <v>989907</v>
      </c>
      <c r="D340">
        <f>'Sicilia foglio di lavoro'!E339</f>
        <v>136869</v>
      </c>
      <c r="E340">
        <f>'Sicilia foglio di lavoro'!G339</f>
        <v>42202</v>
      </c>
      <c r="F340">
        <f>'Sicilia foglio di lavoro'!H339</f>
        <v>1540</v>
      </c>
      <c r="G340">
        <f>'Sicilia foglio di lavoro'!I339</f>
        <v>1336</v>
      </c>
      <c r="H340">
        <f>'Sicilia foglio di lavoro'!J339</f>
        <v>204</v>
      </c>
      <c r="I340">
        <f>'Sicilia foglio di lavoro'!K339</f>
        <v>13</v>
      </c>
      <c r="J340">
        <f>'Sicilia foglio di lavoro'!M339</f>
        <v>40662</v>
      </c>
      <c r="K340">
        <f>'Sicilia foglio di lavoro'!N339</f>
        <v>91159</v>
      </c>
      <c r="L340">
        <f>'Sicilia foglio di lavoro'!O339</f>
        <v>3508</v>
      </c>
      <c r="M340" s="2">
        <f t="shared" si="31"/>
        <v>3.1657267428083974E-2</v>
      </c>
      <c r="N340" s="2">
        <f t="shared" si="32"/>
        <v>4.833894128240368E-3</v>
      </c>
      <c r="O340" s="2">
        <f t="shared" si="33"/>
        <v>0.96350883844367563</v>
      </c>
    </row>
    <row r="341" spans="1:15">
      <c r="A341" s="4">
        <v>44229</v>
      </c>
      <c r="B341">
        <f>'Sicilia foglio di lavoro'!B340</f>
        <v>1839463</v>
      </c>
      <c r="C341">
        <f>'Sicilia foglio di lavoro'!C340</f>
        <v>995922</v>
      </c>
      <c r="D341">
        <f>'Sicilia foglio di lavoro'!E340</f>
        <v>137853</v>
      </c>
      <c r="E341">
        <f>'Sicilia foglio di lavoro'!G340</f>
        <v>41613</v>
      </c>
      <c r="F341">
        <f>'Sicilia foglio di lavoro'!H340</f>
        <v>1529</v>
      </c>
      <c r="G341">
        <f>'Sicilia foglio di lavoro'!I340</f>
        <v>1327</v>
      </c>
      <c r="H341">
        <f>'Sicilia foglio di lavoro'!J340</f>
        <v>202</v>
      </c>
      <c r="I341">
        <f>'Sicilia foglio di lavoro'!K340</f>
        <v>15</v>
      </c>
      <c r="J341">
        <f>'Sicilia foglio di lavoro'!M340</f>
        <v>40084</v>
      </c>
      <c r="K341">
        <f>'Sicilia foglio di lavoro'!N340</f>
        <v>92695</v>
      </c>
      <c r="L341">
        <f>'Sicilia foglio di lavoro'!O340</f>
        <v>3545</v>
      </c>
      <c r="M341" s="2">
        <f t="shared" si="31"/>
        <v>3.188907312618653E-2</v>
      </c>
      <c r="N341" s="2">
        <f t="shared" si="32"/>
        <v>4.8542522769326893E-3</v>
      </c>
      <c r="O341" s="2">
        <f t="shared" si="33"/>
        <v>0.9632566745968808</v>
      </c>
    </row>
    <row r="342" spans="1:15">
      <c r="A342" s="4">
        <v>44230</v>
      </c>
      <c r="B342">
        <f>'Sicilia foglio di lavoro'!B341</f>
        <v>1863593</v>
      </c>
      <c r="C342">
        <f>'Sicilia foglio di lavoro'!C341</f>
        <v>1002162</v>
      </c>
      <c r="D342">
        <f>'Sicilia foglio di lavoro'!E341</f>
        <v>138739</v>
      </c>
      <c r="E342">
        <f>'Sicilia foglio di lavoro'!G341</f>
        <v>41122</v>
      </c>
      <c r="F342">
        <f>'Sicilia foglio di lavoro'!H341</f>
        <v>1510</v>
      </c>
      <c r="G342">
        <f>'Sicilia foglio di lavoro'!I341</f>
        <v>1317</v>
      </c>
      <c r="H342">
        <f>'Sicilia foglio di lavoro'!J341</f>
        <v>193</v>
      </c>
      <c r="I342">
        <f>'Sicilia foglio di lavoro'!K341</f>
        <v>7</v>
      </c>
      <c r="J342">
        <f>'Sicilia foglio di lavoro'!M341</f>
        <v>39612</v>
      </c>
      <c r="K342">
        <f>'Sicilia foglio di lavoro'!N341</f>
        <v>94038</v>
      </c>
      <c r="L342">
        <f>'Sicilia foglio di lavoro'!O341</f>
        <v>3579</v>
      </c>
      <c r="M342" s="2">
        <f t="shared" si="31"/>
        <v>3.202665240017509E-2</v>
      </c>
      <c r="N342" s="2">
        <f t="shared" si="32"/>
        <v>4.6933514906862504E-3</v>
      </c>
      <c r="O342" s="2">
        <f t="shared" si="33"/>
        <v>0.96327999610913861</v>
      </c>
    </row>
    <row r="343" spans="1:15">
      <c r="A343" s="4">
        <v>44231</v>
      </c>
      <c r="B343">
        <f>'Sicilia foglio di lavoro'!B342</f>
        <v>1885970</v>
      </c>
      <c r="C343">
        <f>'Sicilia foglio di lavoro'!C342</f>
        <v>1008097</v>
      </c>
      <c r="D343">
        <f>'Sicilia foglio di lavoro'!E342</f>
        <v>139528</v>
      </c>
      <c r="E343">
        <f>'Sicilia foglio di lavoro'!G342</f>
        <v>40654</v>
      </c>
      <c r="F343">
        <f>'Sicilia foglio di lavoro'!H342</f>
        <v>1473</v>
      </c>
      <c r="G343">
        <f>'Sicilia foglio di lavoro'!I342</f>
        <v>1286</v>
      </c>
      <c r="H343">
        <f>'Sicilia foglio di lavoro'!J342</f>
        <v>187</v>
      </c>
      <c r="I343">
        <f>'Sicilia foglio di lavoro'!K342</f>
        <v>7</v>
      </c>
      <c r="J343">
        <f>'Sicilia foglio di lavoro'!M342</f>
        <v>39181</v>
      </c>
      <c r="K343">
        <f>'Sicilia foglio di lavoro'!N342</f>
        <v>95271</v>
      </c>
      <c r="L343">
        <f>'Sicilia foglio di lavoro'!O342</f>
        <v>3603</v>
      </c>
      <c r="M343" s="2">
        <f t="shared" si="31"/>
        <v>3.1632803660156444E-2</v>
      </c>
      <c r="N343" s="2">
        <f t="shared" si="32"/>
        <v>4.5997933782653613E-3</v>
      </c>
      <c r="O343" s="2">
        <f t="shared" si="33"/>
        <v>0.96376740296157815</v>
      </c>
    </row>
    <row r="344" spans="1:15">
      <c r="A344" s="4">
        <v>44232</v>
      </c>
      <c r="B344">
        <f>'Sicilia foglio di lavoro'!B343</f>
        <v>1911176</v>
      </c>
      <c r="C344">
        <f>'Sicilia foglio di lavoro'!C343</f>
        <v>1013674</v>
      </c>
      <c r="D344">
        <f>'Sicilia foglio di lavoro'!E343</f>
        <v>140144</v>
      </c>
      <c r="E344">
        <f>'Sicilia foglio di lavoro'!G343</f>
        <v>39554</v>
      </c>
      <c r="F344">
        <f>'Sicilia foglio di lavoro'!H343</f>
        <v>1426</v>
      </c>
      <c r="G344">
        <f>'Sicilia foglio di lavoro'!I343</f>
        <v>1244</v>
      </c>
      <c r="H344">
        <f>'Sicilia foglio di lavoro'!J343</f>
        <v>182</v>
      </c>
      <c r="I344">
        <f>'Sicilia foglio di lavoro'!K343</f>
        <v>9</v>
      </c>
      <c r="J344">
        <f>'Sicilia foglio di lavoro'!M343</f>
        <v>38128</v>
      </c>
      <c r="K344">
        <f>'Sicilia foglio di lavoro'!N343</f>
        <v>96956</v>
      </c>
      <c r="L344">
        <f>'Sicilia foglio di lavoro'!O343</f>
        <v>3634</v>
      </c>
      <c r="M344" s="2">
        <f t="shared" si="31"/>
        <v>3.1450675026545985E-2</v>
      </c>
      <c r="N344" s="2">
        <f t="shared" si="32"/>
        <v>4.601304545684381E-3</v>
      </c>
      <c r="O344" s="2">
        <f t="shared" si="33"/>
        <v>0.96394802042776961</v>
      </c>
    </row>
    <row r="345" spans="1:15">
      <c r="A345" s="4">
        <v>44233</v>
      </c>
      <c r="B345">
        <f>'Sicilia foglio di lavoro'!B344</f>
        <v>1936886</v>
      </c>
      <c r="C345">
        <f>'Sicilia foglio di lavoro'!C344</f>
        <v>1019978</v>
      </c>
      <c r="D345">
        <f>'Sicilia foglio di lavoro'!E344</f>
        <v>140980</v>
      </c>
      <c r="E345">
        <f>'Sicilia foglio di lavoro'!G344</f>
        <v>39266</v>
      </c>
      <c r="F345">
        <f>'Sicilia foglio di lavoro'!H344</f>
        <v>1405</v>
      </c>
      <c r="G345">
        <f>'Sicilia foglio di lavoro'!I344</f>
        <v>1228</v>
      </c>
      <c r="H345">
        <f>'Sicilia foglio di lavoro'!J344</f>
        <v>177</v>
      </c>
      <c r="I345">
        <f>'Sicilia foglio di lavoro'!K344</f>
        <v>10</v>
      </c>
      <c r="J345">
        <f>'Sicilia foglio di lavoro'!M344</f>
        <v>37861</v>
      </c>
      <c r="K345">
        <f>'Sicilia foglio di lavoro'!N344</f>
        <v>98057</v>
      </c>
      <c r="L345">
        <f>'Sicilia foglio di lavoro'!O344</f>
        <v>3657</v>
      </c>
      <c r="M345" s="2">
        <f t="shared" si="31"/>
        <v>3.1273875617582644E-2</v>
      </c>
      <c r="N345" s="2">
        <f t="shared" si="32"/>
        <v>4.5077165996027097E-3</v>
      </c>
      <c r="O345" s="2">
        <f t="shared" si="33"/>
        <v>0.96421840778281465</v>
      </c>
    </row>
    <row r="346" spans="1:15">
      <c r="A346" s="4">
        <v>44234</v>
      </c>
      <c r="B346">
        <f>'Sicilia foglio di lavoro'!B345</f>
        <v>1961519</v>
      </c>
      <c r="C346">
        <f>'Sicilia foglio di lavoro'!C345</f>
        <v>1024409</v>
      </c>
      <c r="D346">
        <f>'Sicilia foglio di lavoro'!E345</f>
        <v>141554</v>
      </c>
      <c r="E346">
        <f>'Sicilia foglio di lavoro'!G345</f>
        <v>39009</v>
      </c>
      <c r="F346">
        <f>'Sicilia foglio di lavoro'!H345</f>
        <v>1376</v>
      </c>
      <c r="G346">
        <f>'Sicilia foglio di lavoro'!I345</f>
        <v>1198</v>
      </c>
      <c r="H346">
        <f>'Sicilia foglio di lavoro'!J345</f>
        <v>178</v>
      </c>
      <c r="I346">
        <f>'Sicilia foglio di lavoro'!K345</f>
        <v>12</v>
      </c>
      <c r="J346">
        <f>'Sicilia foglio di lavoro'!M345</f>
        <v>37633</v>
      </c>
      <c r="K346">
        <f>'Sicilia foglio di lavoro'!N345</f>
        <v>98863</v>
      </c>
      <c r="L346">
        <f>'Sicilia foglio di lavoro'!O345</f>
        <v>3682</v>
      </c>
      <c r="M346" s="2">
        <f t="shared" si="31"/>
        <v>3.0710861596041941E-2</v>
      </c>
      <c r="N346" s="2">
        <f t="shared" si="32"/>
        <v>4.5630495526673334E-3</v>
      </c>
      <c r="O346" s="2">
        <f t="shared" si="33"/>
        <v>0.96472608885129074</v>
      </c>
    </row>
    <row r="347" spans="1:15">
      <c r="A347" s="4">
        <v>44235</v>
      </c>
      <c r="B347">
        <f>'Sicilia foglio di lavoro'!B346</f>
        <v>1983965</v>
      </c>
      <c r="C347">
        <f>'Sicilia foglio di lavoro'!C346</f>
        <v>1028509</v>
      </c>
      <c r="D347">
        <f>'Sicilia foglio di lavoro'!E346</f>
        <v>142032</v>
      </c>
      <c r="E347">
        <f>'Sicilia foglio di lavoro'!G346</f>
        <v>38932</v>
      </c>
      <c r="F347">
        <f>'Sicilia foglio di lavoro'!H346</f>
        <v>1373</v>
      </c>
      <c r="G347">
        <f>'Sicilia foglio di lavoro'!I346</f>
        <v>1192</v>
      </c>
      <c r="H347">
        <f>'Sicilia foglio di lavoro'!J346</f>
        <v>181</v>
      </c>
      <c r="I347">
        <f>'Sicilia foglio di lavoro'!K346</f>
        <v>10</v>
      </c>
      <c r="J347">
        <f>'Sicilia foglio di lavoro'!M346</f>
        <v>37559</v>
      </c>
      <c r="K347">
        <f>'Sicilia foglio di lavoro'!N346</f>
        <v>99396</v>
      </c>
      <c r="L347">
        <f>'Sicilia foglio di lavoro'!O346</f>
        <v>3704</v>
      </c>
      <c r="M347" s="2">
        <f t="shared" si="31"/>
        <v>3.0617486900236308E-2</v>
      </c>
      <c r="N347" s="2">
        <f t="shared" si="32"/>
        <v>4.6491318195828624E-3</v>
      </c>
      <c r="O347" s="2">
        <f t="shared" si="33"/>
        <v>0.96473338128018082</v>
      </c>
    </row>
    <row r="348" spans="1:15">
      <c r="A348" s="4">
        <v>44236</v>
      </c>
      <c r="B348">
        <f>'Sicilia foglio di lavoro'!B347</f>
        <v>2005913</v>
      </c>
      <c r="C348">
        <f>'Sicilia foglio di lavoro'!C347</f>
        <v>1033929</v>
      </c>
      <c r="D348">
        <f>'Sicilia foglio di lavoro'!E347</f>
        <v>142776</v>
      </c>
      <c r="E348">
        <f>'Sicilia foglio di lavoro'!G347</f>
        <v>38521</v>
      </c>
      <c r="F348">
        <f>'Sicilia foglio di lavoro'!H347</f>
        <v>1337</v>
      </c>
      <c r="G348">
        <f>'Sicilia foglio di lavoro'!I347</f>
        <v>1161</v>
      </c>
      <c r="H348">
        <f>'Sicilia foglio di lavoro'!J347</f>
        <v>176</v>
      </c>
      <c r="I348">
        <f>'Sicilia foglio di lavoro'!K347</f>
        <v>5</v>
      </c>
      <c r="J348">
        <f>'Sicilia foglio di lavoro'!M347</f>
        <v>37184</v>
      </c>
      <c r="K348">
        <f>'Sicilia foglio di lavoro'!N347</f>
        <v>100527</v>
      </c>
      <c r="L348">
        <f>'Sicilia foglio di lavoro'!O347</f>
        <v>3728</v>
      </c>
      <c r="M348" s="2">
        <f t="shared" si="31"/>
        <v>3.0139404480672878E-2</v>
      </c>
      <c r="N348" s="2">
        <f t="shared" si="32"/>
        <v>4.5689364242880509E-3</v>
      </c>
      <c r="O348" s="2">
        <f t="shared" si="33"/>
        <v>0.96529165909503911</v>
      </c>
    </row>
    <row r="349" spans="1:15">
      <c r="A349" s="4">
        <v>44237</v>
      </c>
      <c r="B349">
        <f>'Sicilia foglio di lavoro'!B348</f>
        <v>2028273</v>
      </c>
      <c r="C349">
        <f>'Sicilia foglio di lavoro'!C348</f>
        <v>1039395</v>
      </c>
      <c r="D349">
        <f>'Sicilia foglio di lavoro'!E348</f>
        <v>143471</v>
      </c>
      <c r="E349">
        <f>'Sicilia foglio di lavoro'!G348</f>
        <v>37587</v>
      </c>
      <c r="F349">
        <f>'Sicilia foglio di lavoro'!H348</f>
        <v>1278</v>
      </c>
      <c r="G349">
        <f>'Sicilia foglio di lavoro'!I348</f>
        <v>1108</v>
      </c>
      <c r="H349">
        <f>'Sicilia foglio di lavoro'!J348</f>
        <v>170</v>
      </c>
      <c r="I349">
        <f>'Sicilia foglio di lavoro'!K348</f>
        <v>7</v>
      </c>
      <c r="J349">
        <f>'Sicilia foglio di lavoro'!M348</f>
        <v>36309</v>
      </c>
      <c r="K349">
        <f>'Sicilia foglio di lavoro'!N348</f>
        <v>102127</v>
      </c>
      <c r="L349">
        <f>'Sicilia foglio di lavoro'!O348</f>
        <v>3757</v>
      </c>
      <c r="M349" s="2">
        <f t="shared" si="31"/>
        <v>2.9478277063878469E-2</v>
      </c>
      <c r="N349" s="2">
        <f t="shared" si="32"/>
        <v>4.5228403437358664E-3</v>
      </c>
      <c r="O349" s="2">
        <f t="shared" si="33"/>
        <v>0.96599888259238564</v>
      </c>
    </row>
    <row r="350" spans="1:15">
      <c r="A350" s="4">
        <v>44238</v>
      </c>
      <c r="B350">
        <f>'Sicilia foglio di lavoro'!B349</f>
        <v>2049875</v>
      </c>
      <c r="C350">
        <f>'Sicilia foglio di lavoro'!C349</f>
        <v>1045265</v>
      </c>
      <c r="D350">
        <f>'Sicilia foglio di lavoro'!E349</f>
        <v>144231</v>
      </c>
      <c r="E350">
        <f>'Sicilia foglio di lavoro'!G349</f>
        <v>36655</v>
      </c>
      <c r="F350">
        <f>'Sicilia foglio di lavoro'!H349</f>
        <v>1236</v>
      </c>
      <c r="G350">
        <f>'Sicilia foglio di lavoro'!I349</f>
        <v>1071</v>
      </c>
      <c r="H350">
        <f>'Sicilia foglio di lavoro'!J349</f>
        <v>165</v>
      </c>
      <c r="I350">
        <f>'Sicilia foglio di lavoro'!K349</f>
        <v>11</v>
      </c>
      <c r="J350">
        <f>'Sicilia foglio di lavoro'!M349</f>
        <v>35419</v>
      </c>
      <c r="K350">
        <f>'Sicilia foglio di lavoro'!N349</f>
        <v>103793</v>
      </c>
      <c r="L350">
        <f>'Sicilia foglio di lavoro'!O349</f>
        <v>3783</v>
      </c>
      <c r="M350" s="2">
        <f t="shared" si="31"/>
        <v>2.9218387668803709E-2</v>
      </c>
      <c r="N350" s="2">
        <f t="shared" si="32"/>
        <v>4.5014322739053338E-3</v>
      </c>
      <c r="O350" s="2">
        <f t="shared" si="33"/>
        <v>0.96628018005729099</v>
      </c>
    </row>
    <row r="351" spans="1:15">
      <c r="A351" s="4">
        <v>44239</v>
      </c>
      <c r="B351">
        <f>'Sicilia foglio di lavoro'!B350</f>
        <v>2072966</v>
      </c>
      <c r="C351">
        <f>'Sicilia foglio di lavoro'!C350</f>
        <v>1050954</v>
      </c>
      <c r="D351">
        <f>'Sicilia foglio di lavoro'!E350</f>
        <v>144722</v>
      </c>
      <c r="E351">
        <f>'Sicilia foglio di lavoro'!G350</f>
        <v>35307</v>
      </c>
      <c r="F351">
        <f>'Sicilia foglio di lavoro'!H350</f>
        <v>1224</v>
      </c>
      <c r="G351">
        <f>'Sicilia foglio di lavoro'!I350</f>
        <v>1055</v>
      </c>
      <c r="H351">
        <f>'Sicilia foglio di lavoro'!J350</f>
        <v>169</v>
      </c>
      <c r="I351">
        <f>'Sicilia foglio di lavoro'!K350</f>
        <v>10</v>
      </c>
      <c r="J351">
        <f>'Sicilia foglio di lavoro'!M350</f>
        <v>34083</v>
      </c>
      <c r="K351">
        <f>'Sicilia foglio di lavoro'!N350</f>
        <v>105611</v>
      </c>
      <c r="L351">
        <f>'Sicilia foglio di lavoro'!O350</f>
        <v>3804</v>
      </c>
      <c r="M351" s="2">
        <f t="shared" si="31"/>
        <v>2.9880760189197608E-2</v>
      </c>
      <c r="N351" s="2">
        <f t="shared" si="32"/>
        <v>4.786586229359617E-3</v>
      </c>
      <c r="O351" s="2">
        <f t="shared" si="33"/>
        <v>0.96533265358144282</v>
      </c>
    </row>
    <row r="352" spans="1:15">
      <c r="A352" s="4">
        <v>44240</v>
      </c>
      <c r="B352">
        <f>'Sicilia foglio di lavoro'!B351</f>
        <v>2095696</v>
      </c>
      <c r="C352">
        <f>'Sicilia foglio di lavoro'!C351</f>
        <v>1056048</v>
      </c>
      <c r="D352">
        <f>'Sicilia foglio di lavoro'!E351</f>
        <v>145265</v>
      </c>
      <c r="E352">
        <f>'Sicilia foglio di lavoro'!G351</f>
        <v>34970</v>
      </c>
      <c r="F352">
        <f>'Sicilia foglio di lavoro'!H351</f>
        <v>1211</v>
      </c>
      <c r="G352">
        <f>'Sicilia foglio di lavoro'!I351</f>
        <v>1043</v>
      </c>
      <c r="H352">
        <f>'Sicilia foglio di lavoro'!J351</f>
        <v>168</v>
      </c>
      <c r="I352">
        <f>'Sicilia foglio di lavoro'!K351</f>
        <v>7</v>
      </c>
      <c r="J352">
        <f>'Sicilia foglio di lavoro'!M351</f>
        <v>33759</v>
      </c>
      <c r="K352">
        <f>'Sicilia foglio di lavoro'!N351</f>
        <v>106471</v>
      </c>
      <c r="L352">
        <f>'Sicilia foglio di lavoro'!O351</f>
        <v>3824</v>
      </c>
      <c r="M352" s="2">
        <f t="shared" si="31"/>
        <v>2.9825564769802689E-2</v>
      </c>
      <c r="N352" s="2">
        <f t="shared" si="32"/>
        <v>4.8041178152702316E-3</v>
      </c>
      <c r="O352" s="2">
        <f t="shared" si="33"/>
        <v>0.96537031741492707</v>
      </c>
    </row>
    <row r="353" spans="1:15">
      <c r="A353" s="4">
        <v>44241</v>
      </c>
      <c r="B353">
        <f>'Sicilia foglio di lavoro'!B352</f>
        <v>2115681</v>
      </c>
      <c r="C353">
        <f>'Sicilia foglio di lavoro'!C352</f>
        <v>1059724</v>
      </c>
      <c r="D353">
        <f>'Sicilia foglio di lavoro'!E352</f>
        <v>145744</v>
      </c>
      <c r="E353">
        <f>'Sicilia foglio di lavoro'!G352</f>
        <v>34866</v>
      </c>
      <c r="F353">
        <f>'Sicilia foglio di lavoro'!H352</f>
        <v>1195</v>
      </c>
      <c r="G353">
        <f>'Sicilia foglio di lavoro'!I352</f>
        <v>1030</v>
      </c>
      <c r="H353">
        <f>'Sicilia foglio di lavoro'!J352</f>
        <v>165</v>
      </c>
      <c r="I353">
        <f>'Sicilia foglio di lavoro'!K352</f>
        <v>5</v>
      </c>
      <c r="J353">
        <f>'Sicilia foglio di lavoro'!M352</f>
        <v>33671</v>
      </c>
      <c r="K353">
        <f>'Sicilia foglio di lavoro'!N352</f>
        <v>107030</v>
      </c>
      <c r="L353">
        <f>'Sicilia foglio di lavoro'!O352</f>
        <v>3848</v>
      </c>
      <c r="M353" s="2">
        <f t="shared" si="31"/>
        <v>2.9541673836975851E-2</v>
      </c>
      <c r="N353" s="2">
        <f t="shared" si="32"/>
        <v>4.7324040612631213E-3</v>
      </c>
      <c r="O353" s="2">
        <f t="shared" si="33"/>
        <v>0.965725922101761</v>
      </c>
    </row>
    <row r="354" spans="1:15">
      <c r="A354" s="4">
        <v>44242</v>
      </c>
      <c r="B354">
        <f>'Sicilia foglio di lavoro'!B353</f>
        <v>2134318</v>
      </c>
      <c r="C354">
        <f>'Sicilia foglio di lavoro'!C353</f>
        <v>1063740</v>
      </c>
      <c r="D354">
        <f>'Sicilia foglio di lavoro'!E353</f>
        <v>146076</v>
      </c>
      <c r="E354">
        <f>'Sicilia foglio di lavoro'!G353</f>
        <v>34549</v>
      </c>
      <c r="F354">
        <f>'Sicilia foglio di lavoro'!H353</f>
        <v>1200</v>
      </c>
      <c r="G354">
        <f>'Sicilia foglio di lavoro'!I353</f>
        <v>1035</v>
      </c>
      <c r="H354">
        <f>'Sicilia foglio di lavoro'!J353</f>
        <v>165</v>
      </c>
      <c r="I354">
        <f>'Sicilia foglio di lavoro'!K353</f>
        <v>9</v>
      </c>
      <c r="J354">
        <f>'Sicilia foglio di lavoro'!M353</f>
        <v>33349</v>
      </c>
      <c r="K354">
        <f>'Sicilia foglio di lavoro'!N353</f>
        <v>107658</v>
      </c>
      <c r="L354">
        <f>'Sicilia foglio di lavoro'!O353</f>
        <v>3869</v>
      </c>
      <c r="M354" s="2">
        <f t="shared" si="31"/>
        <v>2.9957451735216648E-2</v>
      </c>
      <c r="N354" s="2">
        <f t="shared" si="32"/>
        <v>4.7758256389475815E-3</v>
      </c>
      <c r="O354" s="2">
        <f t="shared" si="33"/>
        <v>0.96526672262583579</v>
      </c>
    </row>
    <row r="355" spans="1:15">
      <c r="A355" s="4">
        <v>44243</v>
      </c>
      <c r="B355">
        <f>'Sicilia foglio di lavoro'!B354</f>
        <v>2157186</v>
      </c>
      <c r="C355">
        <f>'Sicilia foglio di lavoro'!C354</f>
        <v>1069402</v>
      </c>
      <c r="D355">
        <f>'Sicilia foglio di lavoro'!E354</f>
        <v>146701</v>
      </c>
      <c r="E355">
        <f>'Sicilia foglio di lavoro'!G354</f>
        <v>34480</v>
      </c>
      <c r="F355">
        <f>'Sicilia foglio di lavoro'!H354</f>
        <v>1163</v>
      </c>
      <c r="G355">
        <f>'Sicilia foglio di lavoro'!I354</f>
        <v>1005</v>
      </c>
      <c r="H355">
        <f>'Sicilia foglio di lavoro'!J354</f>
        <v>158</v>
      </c>
      <c r="I355">
        <f>'Sicilia foglio di lavoro'!K354</f>
        <v>5</v>
      </c>
      <c r="J355">
        <f>'Sicilia foglio di lavoro'!M354</f>
        <v>33317</v>
      </c>
      <c r="K355">
        <f>'Sicilia foglio di lavoro'!N354</f>
        <v>108330</v>
      </c>
      <c r="L355">
        <f>'Sicilia foglio di lavoro'!O354</f>
        <v>3891</v>
      </c>
      <c r="M355" s="2">
        <f t="shared" si="31"/>
        <v>2.9147331786542923E-2</v>
      </c>
      <c r="N355" s="2">
        <f t="shared" si="32"/>
        <v>4.5823665893271462E-3</v>
      </c>
      <c r="O355" s="2">
        <f t="shared" si="33"/>
        <v>0.96627030162412997</v>
      </c>
    </row>
    <row r="356" spans="1:15">
      <c r="A356" s="4">
        <v>44244</v>
      </c>
      <c r="B356">
        <f>'Sicilia foglio di lavoro'!B355</f>
        <v>2180980</v>
      </c>
      <c r="C356">
        <f>'Sicilia foglio di lavoro'!C355</f>
        <v>1075049</v>
      </c>
      <c r="D356">
        <f>'Sicilia foglio di lavoro'!E355</f>
        <v>147185</v>
      </c>
      <c r="E356">
        <f>'Sicilia foglio di lavoro'!G355</f>
        <v>33655</v>
      </c>
      <c r="F356">
        <f>'Sicilia foglio di lavoro'!H355</f>
        <v>1115</v>
      </c>
      <c r="G356">
        <f>'Sicilia foglio di lavoro'!I355</f>
        <v>961</v>
      </c>
      <c r="H356">
        <f>'Sicilia foglio di lavoro'!J355</f>
        <v>154</v>
      </c>
      <c r="I356">
        <f>'Sicilia foglio di lavoro'!K355</f>
        <v>6</v>
      </c>
      <c r="J356">
        <f>'Sicilia foglio di lavoro'!M355</f>
        <v>32540</v>
      </c>
      <c r="K356">
        <f>'Sicilia foglio di lavoro'!N355</f>
        <v>109615</v>
      </c>
      <c r="L356">
        <f>'Sicilia foglio di lavoro'!O355</f>
        <v>3915</v>
      </c>
      <c r="M356" s="2">
        <f t="shared" si="31"/>
        <v>2.8554449561729311E-2</v>
      </c>
      <c r="N356" s="2">
        <f t="shared" si="32"/>
        <v>4.5758431139503791E-3</v>
      </c>
      <c r="O356" s="2">
        <f t="shared" si="33"/>
        <v>0.96686970732432032</v>
      </c>
    </row>
    <row r="357" spans="1:15">
      <c r="A357" s="4">
        <v>44245</v>
      </c>
      <c r="B357">
        <f>'Sicilia foglio di lavoro'!B356</f>
        <v>2205754</v>
      </c>
      <c r="C357">
        <f>'Sicilia foglio di lavoro'!C356</f>
        <v>1080729</v>
      </c>
      <c r="D357">
        <f>'Sicilia foglio di lavoro'!E356</f>
        <v>147665</v>
      </c>
      <c r="E357">
        <f>'Sicilia foglio di lavoro'!G356</f>
        <v>33004</v>
      </c>
      <c r="F357">
        <f>'Sicilia foglio di lavoro'!H356</f>
        <v>1075</v>
      </c>
      <c r="G357">
        <f>'Sicilia foglio di lavoro'!I356</f>
        <v>930</v>
      </c>
      <c r="H357">
        <f>'Sicilia foglio di lavoro'!J356</f>
        <v>145</v>
      </c>
      <c r="I357">
        <f>'Sicilia foglio di lavoro'!K356</f>
        <v>6</v>
      </c>
      <c r="J357">
        <f>'Sicilia foglio di lavoro'!M356</f>
        <v>31929</v>
      </c>
      <c r="K357">
        <f>'Sicilia foglio di lavoro'!N356</f>
        <v>110720</v>
      </c>
      <c r="L357">
        <f>'Sicilia foglio di lavoro'!O356</f>
        <v>3941</v>
      </c>
      <c r="M357" s="2">
        <f t="shared" si="31"/>
        <v>2.8178402617864501E-2</v>
      </c>
      <c r="N357" s="2">
        <f t="shared" si="32"/>
        <v>4.3934068597745726E-3</v>
      </c>
      <c r="O357" s="2">
        <f t="shared" si="33"/>
        <v>0.96742819052236095</v>
      </c>
    </row>
    <row r="358" spans="1:15">
      <c r="A358" s="4">
        <v>44246</v>
      </c>
      <c r="B358">
        <f>'Sicilia foglio di lavoro'!B357</f>
        <v>2228960</v>
      </c>
      <c r="C358">
        <f>'Sicilia foglio di lavoro'!C357</f>
        <v>1086166</v>
      </c>
      <c r="D358">
        <f>'Sicilia foglio di lavoro'!E357</f>
        <v>148105</v>
      </c>
      <c r="E358">
        <f>'Sicilia foglio di lavoro'!G357</f>
        <v>31569</v>
      </c>
      <c r="F358">
        <f>'Sicilia foglio di lavoro'!H357</f>
        <v>1034</v>
      </c>
      <c r="G358">
        <f>'Sicilia foglio di lavoro'!I357</f>
        <v>884</v>
      </c>
      <c r="H358">
        <f>'Sicilia foglio di lavoro'!J357</f>
        <v>150</v>
      </c>
      <c r="I358">
        <f>'Sicilia foglio di lavoro'!K357</f>
        <v>11</v>
      </c>
      <c r="J358">
        <f>'Sicilia foglio di lavoro'!M357</f>
        <v>30535</v>
      </c>
      <c r="K358">
        <f>'Sicilia foglio di lavoro'!N357</f>
        <v>112573</v>
      </c>
      <c r="L358">
        <f>'Sicilia foglio di lavoro'!O357</f>
        <v>3963</v>
      </c>
      <c r="M358" s="2">
        <f t="shared" si="31"/>
        <v>2.8002154011847066E-2</v>
      </c>
      <c r="N358" s="2">
        <f t="shared" si="32"/>
        <v>4.7514967214672618E-3</v>
      </c>
      <c r="O358" s="2">
        <f t="shared" si="33"/>
        <v>0.96724634926668562</v>
      </c>
    </row>
    <row r="359" spans="1:15">
      <c r="A359" s="4">
        <v>44247</v>
      </c>
      <c r="B359">
        <f>'Sicilia foglio di lavoro'!B358</f>
        <v>2252267</v>
      </c>
      <c r="C359">
        <f>'Sicilia foglio di lavoro'!C358</f>
        <v>1090761</v>
      </c>
      <c r="D359">
        <f>'Sicilia foglio di lavoro'!E358</f>
        <v>148579</v>
      </c>
      <c r="E359">
        <f>'Sicilia foglio di lavoro'!G358</f>
        <v>29906</v>
      </c>
      <c r="F359">
        <f>'Sicilia foglio di lavoro'!H358</f>
        <v>1007</v>
      </c>
      <c r="G359">
        <f>'Sicilia foglio di lavoro'!I358</f>
        <v>862</v>
      </c>
      <c r="H359">
        <f>'Sicilia foglio di lavoro'!J358</f>
        <v>145</v>
      </c>
      <c r="I359">
        <f>'Sicilia foglio di lavoro'!K358</f>
        <v>3</v>
      </c>
      <c r="J359">
        <f>'Sicilia foglio di lavoro'!M358</f>
        <v>28899</v>
      </c>
      <c r="K359">
        <f>'Sicilia foglio di lavoro'!N358</f>
        <v>114692</v>
      </c>
      <c r="L359">
        <f>'Sicilia foglio di lavoro'!O358</f>
        <v>3981</v>
      </c>
      <c r="M359" s="2">
        <f t="shared" si="31"/>
        <v>2.8823647428609645E-2</v>
      </c>
      <c r="N359" s="2">
        <f t="shared" si="32"/>
        <v>4.8485253795225039E-3</v>
      </c>
      <c r="O359" s="2">
        <f t="shared" si="33"/>
        <v>0.96632782719186783</v>
      </c>
    </row>
    <row r="360" spans="1:15">
      <c r="A360" s="4">
        <v>44248</v>
      </c>
      <c r="B360">
        <f>'Sicilia foglio di lavoro'!B359</f>
        <v>2272179</v>
      </c>
      <c r="C360">
        <f>'Sicilia foglio di lavoro'!C359</f>
        <v>1095427</v>
      </c>
      <c r="D360">
        <f>'Sicilia foglio di lavoro'!E359</f>
        <v>148990</v>
      </c>
      <c r="E360">
        <f>'Sicilia foglio di lavoro'!G359</f>
        <v>29180</v>
      </c>
      <c r="F360">
        <f>'Sicilia foglio di lavoro'!H359</f>
        <v>989</v>
      </c>
      <c r="G360">
        <f>'Sicilia foglio di lavoro'!I359</f>
        <v>846</v>
      </c>
      <c r="H360">
        <f>'Sicilia foglio di lavoro'!J359</f>
        <v>143</v>
      </c>
      <c r="I360">
        <f>'Sicilia foglio di lavoro'!K359</f>
        <v>4</v>
      </c>
      <c r="J360">
        <f>'Sicilia foglio di lavoro'!M359</f>
        <v>28191</v>
      </c>
      <c r="K360">
        <f>'Sicilia foglio di lavoro'!N359</f>
        <v>115811</v>
      </c>
      <c r="L360">
        <f>'Sicilia foglio di lavoro'!O359</f>
        <v>3999</v>
      </c>
      <c r="M360" s="2">
        <f t="shared" si="31"/>
        <v>2.8992460589444824E-2</v>
      </c>
      <c r="N360" s="2">
        <f t="shared" si="32"/>
        <v>4.9006168608636052E-3</v>
      </c>
      <c r="O360" s="2">
        <f t="shared" si="33"/>
        <v>0.96610692254969155</v>
      </c>
    </row>
    <row r="361" spans="1:15">
      <c r="A361" s="4">
        <v>44249</v>
      </c>
      <c r="B361">
        <f>'Sicilia foglio di lavoro'!B360</f>
        <v>2290737</v>
      </c>
      <c r="C361">
        <f>'Sicilia foglio di lavoro'!C360</f>
        <v>1099845</v>
      </c>
      <c r="D361">
        <f>'Sicilia foglio di lavoro'!E360</f>
        <v>149402</v>
      </c>
      <c r="E361">
        <f>'Sicilia foglio di lavoro'!G360</f>
        <v>29367</v>
      </c>
      <c r="F361">
        <f>'Sicilia foglio di lavoro'!H360</f>
        <v>985</v>
      </c>
      <c r="G361">
        <f>'Sicilia foglio di lavoro'!I360</f>
        <v>843</v>
      </c>
      <c r="H361">
        <f>'Sicilia foglio di lavoro'!J360</f>
        <v>142</v>
      </c>
      <c r="I361">
        <f>'Sicilia foglio di lavoro'!K360</f>
        <v>6</v>
      </c>
      <c r="J361">
        <f>'Sicilia foglio di lavoro'!M360</f>
        <v>28382</v>
      </c>
      <c r="K361">
        <f>'Sicilia foglio di lavoro'!N360</f>
        <v>116017</v>
      </c>
      <c r="L361">
        <f>'Sicilia foglio di lavoro'!O360</f>
        <v>4018</v>
      </c>
      <c r="M361" s="2">
        <f t="shared" si="31"/>
        <v>2.8705690060271735E-2</v>
      </c>
      <c r="N361" s="2">
        <f t="shared" si="32"/>
        <v>4.8353594170327235E-3</v>
      </c>
      <c r="O361" s="2">
        <f t="shared" si="33"/>
        <v>0.96645895052269559</v>
      </c>
    </row>
    <row r="362" spans="1:15">
      <c r="A362" s="4">
        <v>44250</v>
      </c>
      <c r="B362">
        <f>'Sicilia foglio di lavoro'!B361</f>
        <v>2315916</v>
      </c>
      <c r="C362">
        <f>'Sicilia foglio di lavoro'!C361</f>
        <v>1104845</v>
      </c>
      <c r="D362">
        <f>'Sicilia foglio di lavoro'!E361</f>
        <v>149854</v>
      </c>
      <c r="E362">
        <f>'Sicilia foglio di lavoro'!G361</f>
        <v>28657</v>
      </c>
      <c r="F362">
        <f>'Sicilia foglio di lavoro'!H361</f>
        <v>953</v>
      </c>
      <c r="G362">
        <f>'Sicilia foglio di lavoro'!I361</f>
        <v>818</v>
      </c>
      <c r="H362">
        <f>'Sicilia foglio di lavoro'!J361</f>
        <v>135</v>
      </c>
      <c r="I362">
        <f>'Sicilia foglio di lavoro'!K361</f>
        <v>5</v>
      </c>
      <c r="J362">
        <f>'Sicilia foglio di lavoro'!M361</f>
        <v>27704</v>
      </c>
      <c r="K362">
        <f>'Sicilia foglio di lavoro'!N361</f>
        <v>117158</v>
      </c>
      <c r="L362">
        <f>'Sicilia foglio di lavoro'!O361</f>
        <v>4039</v>
      </c>
      <c r="M362" s="2">
        <f t="shared" si="31"/>
        <v>2.8544509194961092E-2</v>
      </c>
      <c r="N362" s="2">
        <f t="shared" si="32"/>
        <v>4.7108908818089823E-3</v>
      </c>
      <c r="O362" s="2">
        <f t="shared" si="33"/>
        <v>0.96674459992322992</v>
      </c>
    </row>
    <row r="363" spans="1:15">
      <c r="A363" s="4">
        <v>44251</v>
      </c>
      <c r="B363">
        <f>'Sicilia foglio di lavoro'!B362</f>
        <v>2342356</v>
      </c>
      <c r="C363">
        <f>'Sicilia foglio di lavoro'!C362</f>
        <v>1109928</v>
      </c>
      <c r="D363">
        <f>'Sicilia foglio di lavoro'!E362</f>
        <v>150396</v>
      </c>
      <c r="E363">
        <f>'Sicilia foglio di lavoro'!G362</f>
        <v>27690</v>
      </c>
      <c r="F363">
        <f>'Sicilia foglio di lavoro'!H362</f>
        <v>946</v>
      </c>
      <c r="G363">
        <f>'Sicilia foglio di lavoro'!I362</f>
        <v>816</v>
      </c>
      <c r="H363">
        <f>'Sicilia foglio di lavoro'!J362</f>
        <v>130</v>
      </c>
      <c r="I363">
        <f>'Sicilia foglio di lavoro'!K362</f>
        <v>10</v>
      </c>
      <c r="J363">
        <f>'Sicilia foglio di lavoro'!M362</f>
        <v>26744</v>
      </c>
      <c r="K363">
        <f>'Sicilia foglio di lavoro'!N362</f>
        <v>118646</v>
      </c>
      <c r="L363">
        <f>'Sicilia foglio di lavoro'!O362</f>
        <v>4060</v>
      </c>
      <c r="M363" s="2">
        <f t="shared" ref="M363:M398" si="34">G363/E363</f>
        <v>2.9469122426868905E-2</v>
      </c>
      <c r="N363" s="2">
        <f t="shared" ref="N363:N398" si="35">H363/E363</f>
        <v>4.6948356807511738E-3</v>
      </c>
      <c r="O363" s="2">
        <f t="shared" ref="O363:O398" si="36">J363/E363</f>
        <v>0.96583604189237993</v>
      </c>
    </row>
    <row r="364" spans="1:15">
      <c r="A364" s="4">
        <v>44252</v>
      </c>
      <c r="B364">
        <f>'Sicilia foglio di lavoro'!B363</f>
        <v>2367543</v>
      </c>
      <c r="C364">
        <f>'Sicilia foglio di lavoro'!C363</f>
        <v>1115332</v>
      </c>
      <c r="D364">
        <f>'Sicilia foglio di lavoro'!E363</f>
        <v>151009</v>
      </c>
      <c r="E364">
        <f>'Sicilia foglio di lavoro'!G363</f>
        <v>27026</v>
      </c>
      <c r="F364">
        <f>'Sicilia foglio di lavoro'!H363</f>
        <v>930</v>
      </c>
      <c r="G364">
        <f>'Sicilia foglio di lavoro'!I363</f>
        <v>799</v>
      </c>
      <c r="H364">
        <f>'Sicilia foglio di lavoro'!J363</f>
        <v>131</v>
      </c>
      <c r="I364">
        <f>'Sicilia foglio di lavoro'!K363</f>
        <v>8</v>
      </c>
      <c r="J364">
        <f>'Sicilia foglio di lavoro'!M363</f>
        <v>26096</v>
      </c>
      <c r="K364">
        <f>'Sicilia foglio di lavoro'!N363</f>
        <v>119908</v>
      </c>
      <c r="L364">
        <f>'Sicilia foglio di lavoro'!O363</f>
        <v>4075</v>
      </c>
      <c r="M364" s="2">
        <f t="shared" si="34"/>
        <v>2.9564123436690595E-2</v>
      </c>
      <c r="N364" s="2">
        <f t="shared" si="35"/>
        <v>4.8471841929993336E-3</v>
      </c>
      <c r="O364" s="2">
        <f t="shared" si="36"/>
        <v>0.96558869237031009</v>
      </c>
    </row>
    <row r="365" spans="1:15">
      <c r="A365" s="4">
        <v>44253</v>
      </c>
      <c r="B365">
        <f>'Sicilia foglio di lavoro'!B364</f>
        <v>2392113</v>
      </c>
      <c r="C365">
        <f>'Sicilia foglio di lavoro'!C364</f>
        <v>1120327</v>
      </c>
      <c r="D365">
        <f>'Sicilia foglio di lavoro'!E364</f>
        <v>151587</v>
      </c>
      <c r="E365">
        <f>'Sicilia foglio di lavoro'!G364</f>
        <v>26597</v>
      </c>
      <c r="F365">
        <f>'Sicilia foglio di lavoro'!H364</f>
        <v>908</v>
      </c>
      <c r="G365">
        <f>'Sicilia foglio di lavoro'!I364</f>
        <v>776</v>
      </c>
      <c r="H365">
        <f>'Sicilia foglio di lavoro'!J364</f>
        <v>132</v>
      </c>
      <c r="I365">
        <f>'Sicilia foglio di lavoro'!K364</f>
        <v>8</v>
      </c>
      <c r="J365">
        <f>'Sicilia foglio di lavoro'!M364</f>
        <v>25689</v>
      </c>
      <c r="K365">
        <f>'Sicilia foglio di lavoro'!N364</f>
        <v>120894</v>
      </c>
      <c r="L365">
        <f>'Sicilia foglio di lavoro'!O364</f>
        <v>4096</v>
      </c>
      <c r="M365" s="2">
        <f t="shared" si="34"/>
        <v>2.9176222882279956E-2</v>
      </c>
      <c r="N365" s="2">
        <f t="shared" si="35"/>
        <v>4.9629657480166935E-3</v>
      </c>
      <c r="O365" s="2">
        <f t="shared" si="36"/>
        <v>0.96586081136970336</v>
      </c>
    </row>
    <row r="366" spans="1:15">
      <c r="A366" s="4">
        <v>44254</v>
      </c>
      <c r="B366">
        <f>'Sicilia foglio di lavoro'!B365</f>
        <v>2418042</v>
      </c>
      <c r="C366">
        <f>'Sicilia foglio di lavoro'!C365</f>
        <v>1125332</v>
      </c>
      <c r="D366">
        <f>'Sicilia foglio di lavoro'!E365</f>
        <v>152105</v>
      </c>
      <c r="E366">
        <f>'Sicilia foglio di lavoro'!G365</f>
        <v>25771</v>
      </c>
      <c r="F366">
        <f>'Sicilia foglio di lavoro'!H365</f>
        <v>868</v>
      </c>
      <c r="G366">
        <f>'Sicilia foglio di lavoro'!I365</f>
        <v>734</v>
      </c>
      <c r="H366">
        <f>'Sicilia foglio di lavoro'!J365</f>
        <v>134</v>
      </c>
      <c r="I366">
        <f>'Sicilia foglio di lavoro'!K365</f>
        <v>8</v>
      </c>
      <c r="J366">
        <f>'Sicilia foglio di lavoro'!M365</f>
        <v>24903</v>
      </c>
      <c r="K366">
        <f>'Sicilia foglio di lavoro'!N365</f>
        <v>122217</v>
      </c>
      <c r="L366">
        <f>'Sicilia foglio di lavoro'!O365</f>
        <v>4117</v>
      </c>
      <c r="M366" s="2">
        <f t="shared" si="34"/>
        <v>2.8481626634589266E-2</v>
      </c>
      <c r="N366" s="2">
        <f t="shared" si="35"/>
        <v>5.1996430095844169E-3</v>
      </c>
      <c r="O366" s="2">
        <f t="shared" si="36"/>
        <v>0.96631873035582627</v>
      </c>
    </row>
    <row r="367" spans="1:15">
      <c r="A367" s="4">
        <v>44255</v>
      </c>
      <c r="B367">
        <f>'Sicilia foglio di lavoro'!B366</f>
        <v>2442832</v>
      </c>
      <c r="C367">
        <f>'Sicilia foglio di lavoro'!C366</f>
        <v>1130192</v>
      </c>
      <c r="D367">
        <f>'Sicilia foglio di lavoro'!E366</f>
        <v>152558</v>
      </c>
      <c r="E367">
        <f>'Sicilia foglio di lavoro'!G366</f>
        <v>25982</v>
      </c>
      <c r="F367">
        <f>'Sicilia foglio di lavoro'!H366</f>
        <v>858</v>
      </c>
      <c r="G367">
        <f>'Sicilia foglio di lavoro'!I366</f>
        <v>725</v>
      </c>
      <c r="H367">
        <f>'Sicilia foglio di lavoro'!J366</f>
        <v>133</v>
      </c>
      <c r="I367">
        <f>'Sicilia foglio di lavoro'!K366</f>
        <v>6</v>
      </c>
      <c r="J367">
        <f>'Sicilia foglio di lavoro'!M366</f>
        <v>25124</v>
      </c>
      <c r="K367">
        <f>'Sicilia foglio di lavoro'!N366</f>
        <v>122438</v>
      </c>
      <c r="L367">
        <f>'Sicilia foglio di lavoro'!O366</f>
        <v>4138</v>
      </c>
      <c r="M367" s="2">
        <f t="shared" si="34"/>
        <v>2.7903933492417828E-2</v>
      </c>
      <c r="N367" s="2">
        <f t="shared" si="35"/>
        <v>5.1189284889538913E-3</v>
      </c>
      <c r="O367" s="2">
        <f t="shared" si="36"/>
        <v>0.96697713801862828</v>
      </c>
    </row>
    <row r="368" spans="1:15">
      <c r="A368" s="4">
        <v>44256</v>
      </c>
      <c r="B368">
        <f>'Sicilia foglio di lavoro'!B367</f>
        <v>2463696</v>
      </c>
      <c r="C368">
        <f>'Sicilia foglio di lavoro'!C367</f>
        <v>1135110</v>
      </c>
      <c r="D368">
        <f>'Sicilia foglio di lavoro'!E367</f>
        <v>153036</v>
      </c>
      <c r="E368">
        <f>'Sicilia foglio di lavoro'!G367</f>
        <v>26181</v>
      </c>
      <c r="F368">
        <f>'Sicilia foglio di lavoro'!H367</f>
        <v>858</v>
      </c>
      <c r="G368">
        <f>'Sicilia foglio di lavoro'!I367</f>
        <v>726</v>
      </c>
      <c r="H368">
        <f>'Sicilia foglio di lavoro'!J367</f>
        <v>132</v>
      </c>
      <c r="I368">
        <f>'Sicilia foglio di lavoro'!K367</f>
        <v>7</v>
      </c>
      <c r="J368">
        <f>'Sicilia foglio di lavoro'!M367</f>
        <v>25323</v>
      </c>
      <c r="K368">
        <f>'Sicilia foglio di lavoro'!N367</f>
        <v>122699</v>
      </c>
      <c r="L368">
        <f>'Sicilia foglio di lavoro'!O367</f>
        <v>4156</v>
      </c>
      <c r="M368" s="2">
        <f t="shared" si="34"/>
        <v>2.773003323020511E-2</v>
      </c>
      <c r="N368" s="2">
        <f t="shared" si="35"/>
        <v>5.0418242236736563E-3</v>
      </c>
      <c r="O368" s="2">
        <f t="shared" si="36"/>
        <v>0.96722814254612122</v>
      </c>
    </row>
    <row r="369" spans="1:15">
      <c r="A369" s="4">
        <v>44257</v>
      </c>
      <c r="B369">
        <f>'Sicilia foglio di lavoro'!B368</f>
        <v>2488439</v>
      </c>
      <c r="C369">
        <f>'Sicilia foglio di lavoro'!C368</f>
        <v>1139681</v>
      </c>
      <c r="D369">
        <f>'Sicilia foglio di lavoro'!E368</f>
        <v>153602</v>
      </c>
      <c r="E369">
        <f>'Sicilia foglio di lavoro'!G368</f>
        <v>25729</v>
      </c>
      <c r="F369">
        <f>'Sicilia foglio di lavoro'!H368</f>
        <v>849</v>
      </c>
      <c r="G369">
        <f>'Sicilia foglio di lavoro'!I368</f>
        <v>726</v>
      </c>
      <c r="H369">
        <f>'Sicilia foglio di lavoro'!J368</f>
        <v>123</v>
      </c>
      <c r="I369">
        <f>'Sicilia foglio di lavoro'!K368</f>
        <v>3</v>
      </c>
      <c r="J369">
        <f>'Sicilia foglio di lavoro'!M368</f>
        <v>24880</v>
      </c>
      <c r="K369">
        <f>'Sicilia foglio di lavoro'!N368</f>
        <v>123703</v>
      </c>
      <c r="L369">
        <f>'Sicilia foglio di lavoro'!O368</f>
        <v>4170</v>
      </c>
      <c r="M369" s="2">
        <f t="shared" si="34"/>
        <v>2.821718683197948E-2</v>
      </c>
      <c r="N369" s="2">
        <f t="shared" si="35"/>
        <v>4.7805977690543741E-3</v>
      </c>
      <c r="O369" s="2">
        <f t="shared" si="36"/>
        <v>0.96700221539896614</v>
      </c>
    </row>
    <row r="370" spans="1:15">
      <c r="A370" s="4">
        <v>44258</v>
      </c>
      <c r="B370">
        <f>'Sicilia foglio di lavoro'!B369</f>
        <v>2513610</v>
      </c>
      <c r="C370">
        <f>'Sicilia foglio di lavoro'!C369</f>
        <v>1144611</v>
      </c>
      <c r="D370">
        <f>'Sicilia foglio di lavoro'!E369</f>
        <v>154141</v>
      </c>
      <c r="E370">
        <f>'Sicilia foglio di lavoro'!G369</f>
        <v>25129</v>
      </c>
      <c r="F370">
        <f>'Sicilia foglio di lavoro'!H369</f>
        <v>813</v>
      </c>
      <c r="G370">
        <f>'Sicilia foglio di lavoro'!I369</f>
        <v>696</v>
      </c>
      <c r="H370">
        <f>'Sicilia foglio di lavoro'!J369</f>
        <v>117</v>
      </c>
      <c r="I370">
        <f>'Sicilia foglio di lavoro'!K369</f>
        <v>2</v>
      </c>
      <c r="J370">
        <f>'Sicilia foglio di lavoro'!M369</f>
        <v>24316</v>
      </c>
      <c r="K370">
        <f>'Sicilia foglio di lavoro'!N369</f>
        <v>124825</v>
      </c>
      <c r="L370">
        <f>'Sicilia foglio di lavoro'!O369</f>
        <v>4187</v>
      </c>
      <c r="M370" s="2">
        <f t="shared" si="34"/>
        <v>2.7697083051454494E-2</v>
      </c>
      <c r="N370" s="2">
        <f t="shared" si="35"/>
        <v>4.6559751681324365E-3</v>
      </c>
      <c r="O370" s="2">
        <f t="shared" si="36"/>
        <v>0.96764694178041311</v>
      </c>
    </row>
    <row r="371" spans="1:15">
      <c r="A371" s="4">
        <v>44259</v>
      </c>
      <c r="B371">
        <f>'Sicilia foglio di lavoro'!B370</f>
        <v>2540447</v>
      </c>
      <c r="C371">
        <f>'Sicilia foglio di lavoro'!C370</f>
        <v>1149114</v>
      </c>
      <c r="D371">
        <f>'Sicilia foglio di lavoro'!E370</f>
        <v>154701</v>
      </c>
      <c r="E371">
        <f>'Sicilia foglio di lavoro'!G370</f>
        <v>24545</v>
      </c>
      <c r="F371">
        <f>'Sicilia foglio di lavoro'!H370</f>
        <v>794</v>
      </c>
      <c r="G371">
        <f>'Sicilia foglio di lavoro'!I370</f>
        <v>676</v>
      </c>
      <c r="H371">
        <f>'Sicilia foglio di lavoro'!J370</f>
        <v>118</v>
      </c>
      <c r="I371">
        <f>'Sicilia foglio di lavoro'!K370</f>
        <v>6</v>
      </c>
      <c r="J371">
        <f>'Sicilia foglio di lavoro'!M370</f>
        <v>23751</v>
      </c>
      <c r="K371">
        <f>'Sicilia foglio di lavoro'!N370</f>
        <v>125955</v>
      </c>
      <c r="L371">
        <f>'Sicilia foglio di lavoro'!O370</f>
        <v>4201</v>
      </c>
      <c r="M371" s="2">
        <f t="shared" si="34"/>
        <v>2.7541250763903034E-2</v>
      </c>
      <c r="N371" s="2">
        <f t="shared" si="35"/>
        <v>4.8074964351191686E-3</v>
      </c>
      <c r="O371" s="2">
        <f t="shared" si="36"/>
        <v>0.96765125280097775</v>
      </c>
    </row>
    <row r="372" spans="1:15">
      <c r="A372" s="4">
        <v>44260</v>
      </c>
      <c r="B372">
        <f>'Sicilia foglio di lavoro'!B371</f>
        <v>2563608</v>
      </c>
      <c r="C372">
        <f>'Sicilia foglio di lavoro'!C371</f>
        <v>1153443</v>
      </c>
      <c r="D372">
        <f>'Sicilia foglio di lavoro'!E371</f>
        <v>155220</v>
      </c>
      <c r="E372">
        <f>'Sicilia foglio di lavoro'!G371</f>
        <v>22678</v>
      </c>
      <c r="F372">
        <f>'Sicilia foglio di lavoro'!H371</f>
        <v>790</v>
      </c>
      <c r="G372">
        <f>'Sicilia foglio di lavoro'!I371</f>
        <v>670</v>
      </c>
      <c r="H372">
        <f>'Sicilia foglio di lavoro'!J371</f>
        <v>120</v>
      </c>
      <c r="I372">
        <f>'Sicilia foglio di lavoro'!K371</f>
        <v>6</v>
      </c>
      <c r="J372">
        <f>'Sicilia foglio di lavoro'!M371</f>
        <v>21888</v>
      </c>
      <c r="K372">
        <f>'Sicilia foglio di lavoro'!N371</f>
        <v>128329</v>
      </c>
      <c r="L372">
        <f>'Sicilia foglio di lavoro'!O371</f>
        <v>4213</v>
      </c>
      <c r="M372" s="2">
        <f t="shared" si="34"/>
        <v>2.9544051503659935E-2</v>
      </c>
      <c r="N372" s="2">
        <f t="shared" si="35"/>
        <v>5.2914719111032717E-3</v>
      </c>
      <c r="O372" s="2">
        <f t="shared" si="36"/>
        <v>0.96516447658523674</v>
      </c>
    </row>
    <row r="373" spans="1:15">
      <c r="A373" s="4">
        <v>44261</v>
      </c>
      <c r="B373">
        <f>'Sicilia foglio di lavoro'!B372</f>
        <v>2589844</v>
      </c>
      <c r="C373">
        <f>'Sicilia foglio di lavoro'!C372</f>
        <v>1158058</v>
      </c>
      <c r="D373">
        <f>'Sicilia foglio di lavoro'!E372</f>
        <v>155812</v>
      </c>
      <c r="E373">
        <f>'Sicilia foglio di lavoro'!G372</f>
        <v>19727</v>
      </c>
      <c r="F373">
        <f>'Sicilia foglio di lavoro'!H372</f>
        <v>783</v>
      </c>
      <c r="G373">
        <f>'Sicilia foglio di lavoro'!I372</f>
        <v>662</v>
      </c>
      <c r="H373">
        <f>'Sicilia foglio di lavoro'!J372</f>
        <v>121</v>
      </c>
      <c r="I373">
        <f>'Sicilia foglio di lavoro'!K372</f>
        <v>6</v>
      </c>
      <c r="J373">
        <f>'Sicilia foglio di lavoro'!M372</f>
        <v>18944</v>
      </c>
      <c r="K373">
        <f>'Sicilia foglio di lavoro'!N372</f>
        <v>131862</v>
      </c>
      <c r="L373">
        <f>'Sicilia foglio di lavoro'!O372</f>
        <v>4223</v>
      </c>
      <c r="M373" s="2">
        <f t="shared" si="34"/>
        <v>3.3558067623054695E-2</v>
      </c>
      <c r="N373" s="2">
        <f t="shared" si="35"/>
        <v>6.1337253510417196E-3</v>
      </c>
      <c r="O373" s="2">
        <f t="shared" si="36"/>
        <v>0.96030820702590358</v>
      </c>
    </row>
    <row r="374" spans="1:15">
      <c r="A374" s="4">
        <v>44262</v>
      </c>
      <c r="B374">
        <f>'Sicilia foglio di lavoro'!B373</f>
        <v>2611985</v>
      </c>
      <c r="C374">
        <f>'Sicilia foglio di lavoro'!C373</f>
        <v>1162553</v>
      </c>
      <c r="D374">
        <f>'Sicilia foglio di lavoro'!E373</f>
        <v>156388</v>
      </c>
      <c r="E374">
        <f>'Sicilia foglio di lavoro'!G373</f>
        <v>16720</v>
      </c>
      <c r="F374">
        <f>'Sicilia foglio di lavoro'!H373</f>
        <v>780</v>
      </c>
      <c r="G374">
        <f>'Sicilia foglio di lavoro'!I373</f>
        <v>657</v>
      </c>
      <c r="H374">
        <f>'Sicilia foglio di lavoro'!J373</f>
        <v>123</v>
      </c>
      <c r="I374">
        <f>'Sicilia foglio di lavoro'!K373</f>
        <v>6</v>
      </c>
      <c r="J374">
        <f>'Sicilia foglio di lavoro'!M373</f>
        <v>15940</v>
      </c>
      <c r="K374">
        <f>'Sicilia foglio di lavoro'!N373</f>
        <v>135433</v>
      </c>
      <c r="L374">
        <f>'Sicilia foglio di lavoro'!O373</f>
        <v>4235</v>
      </c>
      <c r="M374" s="2">
        <f t="shared" si="34"/>
        <v>3.9294258373205743E-2</v>
      </c>
      <c r="N374" s="2">
        <f t="shared" si="35"/>
        <v>7.3564593301435411E-3</v>
      </c>
      <c r="O374" s="2">
        <f t="shared" si="36"/>
        <v>0.95334928229665072</v>
      </c>
    </row>
    <row r="375" spans="1:15">
      <c r="A375" s="4">
        <v>44263</v>
      </c>
      <c r="B375">
        <f>'Sicilia foglio di lavoro'!B374</f>
        <v>2631181</v>
      </c>
      <c r="C375">
        <f>'Sicilia foglio di lavoro'!C374</f>
        <v>1166825</v>
      </c>
      <c r="D375">
        <f>'Sicilia foglio di lavoro'!E374</f>
        <v>156903</v>
      </c>
      <c r="E375">
        <f>'Sicilia foglio di lavoro'!G374</f>
        <v>15399</v>
      </c>
      <c r="F375">
        <f>'Sicilia foglio di lavoro'!H374</f>
        <v>789</v>
      </c>
      <c r="G375">
        <f>'Sicilia foglio di lavoro'!I374</f>
        <v>669</v>
      </c>
      <c r="H375">
        <f>'Sicilia foglio di lavoro'!J374</f>
        <v>120</v>
      </c>
      <c r="I375">
        <f>'Sicilia foglio di lavoro'!K374</f>
        <v>11</v>
      </c>
      <c r="J375">
        <f>'Sicilia foglio di lavoro'!M374</f>
        <v>14610</v>
      </c>
      <c r="K375">
        <f>'Sicilia foglio di lavoro'!N374</f>
        <v>137250</v>
      </c>
      <c r="L375">
        <f>'Sicilia foglio di lavoro'!O374</f>
        <v>4254</v>
      </c>
      <c r="M375" s="2">
        <f t="shared" si="34"/>
        <v>4.3444379505162674E-2</v>
      </c>
      <c r="N375" s="2">
        <f t="shared" si="35"/>
        <v>7.7927138125852332E-3</v>
      </c>
      <c r="O375" s="2">
        <f t="shared" si="36"/>
        <v>0.94876290668225205</v>
      </c>
    </row>
    <row r="376" spans="1:15">
      <c r="A376" s="4">
        <v>44264</v>
      </c>
      <c r="B376">
        <f>'Sicilia foglio di lavoro'!B375</f>
        <v>2654023</v>
      </c>
      <c r="C376">
        <f>'Sicilia foglio di lavoro'!C375</f>
        <v>1171248</v>
      </c>
      <c r="D376">
        <f>'Sicilia foglio di lavoro'!E375</f>
        <v>157498</v>
      </c>
      <c r="E376">
        <f>'Sicilia foglio di lavoro'!G375</f>
        <v>14202</v>
      </c>
      <c r="F376">
        <f>'Sicilia foglio di lavoro'!H375</f>
        <v>777</v>
      </c>
      <c r="G376">
        <f>'Sicilia foglio di lavoro'!I375</f>
        <v>665</v>
      </c>
      <c r="H376">
        <f>'Sicilia foglio di lavoro'!J375</f>
        <v>112</v>
      </c>
      <c r="I376">
        <f>'Sicilia foglio di lavoro'!K375</f>
        <v>9</v>
      </c>
      <c r="J376">
        <f>'Sicilia foglio di lavoro'!M375</f>
        <v>13425</v>
      </c>
      <c r="K376">
        <f>'Sicilia foglio di lavoro'!N375</f>
        <v>139024</v>
      </c>
      <c r="L376">
        <f>'Sicilia foglio di lavoro'!O375</f>
        <v>4272</v>
      </c>
      <c r="M376" s="2">
        <f t="shared" si="34"/>
        <v>4.682439093085481E-2</v>
      </c>
      <c r="N376" s="2">
        <f t="shared" si="35"/>
        <v>7.8862132094071266E-3</v>
      </c>
      <c r="O376" s="2">
        <f t="shared" si="36"/>
        <v>0.94528939585973804</v>
      </c>
    </row>
    <row r="377" spans="1:15">
      <c r="A377" s="4">
        <v>44265</v>
      </c>
      <c r="B377">
        <f>'Sicilia foglio di lavoro'!B376</f>
        <v>2678017</v>
      </c>
      <c r="C377">
        <f>'Sicilia foglio di lavoro'!C376</f>
        <v>1176363</v>
      </c>
      <c r="D377">
        <f>'Sicilia foglio di lavoro'!E376</f>
        <v>158193</v>
      </c>
      <c r="E377">
        <f>'Sicilia foglio di lavoro'!G376</f>
        <v>13681</v>
      </c>
      <c r="F377">
        <f>'Sicilia foglio di lavoro'!H376</f>
        <v>775</v>
      </c>
      <c r="G377">
        <f>'Sicilia foglio di lavoro'!I376</f>
        <v>667</v>
      </c>
      <c r="H377">
        <f>'Sicilia foglio di lavoro'!J376</f>
        <v>108</v>
      </c>
      <c r="I377">
        <f>'Sicilia foglio di lavoro'!K376</f>
        <v>2</v>
      </c>
      <c r="J377">
        <f>'Sicilia foglio di lavoro'!M376</f>
        <v>12906</v>
      </c>
      <c r="K377">
        <f>'Sicilia foglio di lavoro'!N376</f>
        <v>140225</v>
      </c>
      <c r="L377">
        <f>'Sicilia foglio di lavoro'!O376</f>
        <v>4287</v>
      </c>
      <c r="M377" s="2">
        <f t="shared" si="34"/>
        <v>4.8753746071193628E-2</v>
      </c>
      <c r="N377" s="2">
        <f t="shared" si="35"/>
        <v>7.894159783641547E-3</v>
      </c>
      <c r="O377" s="2">
        <f t="shared" si="36"/>
        <v>0.94335209414516485</v>
      </c>
    </row>
    <row r="378" spans="1:15">
      <c r="A378" s="4">
        <v>44266</v>
      </c>
      <c r="B378">
        <f>'Sicilia foglio di lavoro'!B377</f>
        <v>2701655</v>
      </c>
      <c r="C378">
        <f>'Sicilia foglio di lavoro'!C377</f>
        <v>1181273</v>
      </c>
      <c r="D378">
        <f>'Sicilia foglio di lavoro'!E377</f>
        <v>158865</v>
      </c>
      <c r="E378">
        <f>'Sicilia foglio di lavoro'!G377</f>
        <v>13522</v>
      </c>
      <c r="F378">
        <f>'Sicilia foglio di lavoro'!H377</f>
        <v>771</v>
      </c>
      <c r="G378">
        <f>'Sicilia foglio di lavoro'!I377</f>
        <v>671</v>
      </c>
      <c r="H378">
        <f>'Sicilia foglio di lavoro'!J377</f>
        <v>100</v>
      </c>
      <c r="I378">
        <f>'Sicilia foglio di lavoro'!K377</f>
        <v>3</v>
      </c>
      <c r="J378">
        <f>'Sicilia foglio di lavoro'!M377</f>
        <v>12751</v>
      </c>
      <c r="K378">
        <f>'Sicilia foglio di lavoro'!N377</f>
        <v>141038</v>
      </c>
      <c r="L378">
        <f>'Sicilia foglio di lavoro'!O377</f>
        <v>4305</v>
      </c>
      <c r="M378" s="2">
        <f t="shared" si="34"/>
        <v>4.9622836858452889E-2</v>
      </c>
      <c r="N378" s="2">
        <f t="shared" si="35"/>
        <v>7.3953557166099686E-3</v>
      </c>
      <c r="O378" s="2">
        <f t="shared" si="36"/>
        <v>0.94298180742493709</v>
      </c>
    </row>
    <row r="379" spans="1:15">
      <c r="A379" s="4">
        <v>44267</v>
      </c>
      <c r="B379">
        <f>'Sicilia foglio di lavoro'!B378</f>
        <v>2727332</v>
      </c>
      <c r="C379">
        <f>'Sicilia foglio di lavoro'!C378</f>
        <v>1186468</v>
      </c>
      <c r="D379">
        <f>'Sicilia foglio di lavoro'!E378</f>
        <v>159544</v>
      </c>
      <c r="E379">
        <f>'Sicilia foglio di lavoro'!G378</f>
        <v>13796</v>
      </c>
      <c r="F379">
        <f>'Sicilia foglio di lavoro'!H378</f>
        <v>772</v>
      </c>
      <c r="G379">
        <f>'Sicilia foglio di lavoro'!I378</f>
        <v>671</v>
      </c>
      <c r="H379">
        <f>'Sicilia foglio di lavoro'!J378</f>
        <v>101</v>
      </c>
      <c r="I379">
        <f>'Sicilia foglio di lavoro'!K378</f>
        <v>7</v>
      </c>
      <c r="J379">
        <f>'Sicilia foglio di lavoro'!M378</f>
        <v>13024</v>
      </c>
      <c r="K379">
        <f>'Sicilia foglio di lavoro'!N378</f>
        <v>141430</v>
      </c>
      <c r="L379">
        <f>'Sicilia foglio di lavoro'!O378</f>
        <v>4318</v>
      </c>
      <c r="M379" s="2">
        <f t="shared" si="34"/>
        <v>4.8637286169904322E-2</v>
      </c>
      <c r="N379" s="2">
        <f t="shared" si="35"/>
        <v>7.3209625978544503E-3</v>
      </c>
      <c r="O379" s="2">
        <f t="shared" si="36"/>
        <v>0.94404175123224121</v>
      </c>
    </row>
    <row r="380" spans="1:15">
      <c r="A380" s="4">
        <v>44268</v>
      </c>
      <c r="B380">
        <f>'Sicilia foglio di lavoro'!B379</f>
        <v>2753838</v>
      </c>
      <c r="C380">
        <f>'Sicilia foglio di lavoro'!C379</f>
        <v>1191491</v>
      </c>
      <c r="D380">
        <f>'Sicilia foglio di lavoro'!E379</f>
        <v>160194</v>
      </c>
      <c r="E380">
        <f>'Sicilia foglio di lavoro'!G379</f>
        <v>13870</v>
      </c>
      <c r="F380">
        <f>'Sicilia foglio di lavoro'!H379</f>
        <v>783</v>
      </c>
      <c r="G380">
        <f>'Sicilia foglio di lavoro'!I379</f>
        <v>684</v>
      </c>
      <c r="H380">
        <f>'Sicilia foglio di lavoro'!J379</f>
        <v>99</v>
      </c>
      <c r="I380">
        <f>'Sicilia foglio di lavoro'!K379</f>
        <v>5</v>
      </c>
      <c r="J380">
        <f>'Sicilia foglio di lavoro'!M379</f>
        <v>13087</v>
      </c>
      <c r="K380">
        <f>'Sicilia foglio di lavoro'!N379</f>
        <v>141993</v>
      </c>
      <c r="L380">
        <f>'Sicilia foglio di lavoro'!O379</f>
        <v>4331</v>
      </c>
      <c r="M380" s="2">
        <f t="shared" si="34"/>
        <v>4.9315068493150684E-2</v>
      </c>
      <c r="N380" s="2">
        <f t="shared" si="35"/>
        <v>7.1377072819033887E-3</v>
      </c>
      <c r="O380" s="2">
        <f t="shared" si="36"/>
        <v>0.94354722422494597</v>
      </c>
    </row>
    <row r="381" spans="1:15">
      <c r="A381" s="4">
        <v>44269</v>
      </c>
      <c r="B381">
        <f>'Sicilia foglio di lavoro'!B380</f>
        <v>2775652</v>
      </c>
      <c r="C381">
        <f>'Sicilia foglio di lavoro'!C380</f>
        <v>1195760</v>
      </c>
      <c r="D381">
        <f>'Sicilia foglio di lavoro'!E380</f>
        <v>160807</v>
      </c>
      <c r="E381">
        <f>'Sicilia foglio di lavoro'!G380</f>
        <v>14323</v>
      </c>
      <c r="F381">
        <f>'Sicilia foglio di lavoro'!H380</f>
        <v>791</v>
      </c>
      <c r="G381">
        <f>'Sicilia foglio di lavoro'!I380</f>
        <v>691</v>
      </c>
      <c r="H381">
        <f>'Sicilia foglio di lavoro'!J380</f>
        <v>100</v>
      </c>
      <c r="I381">
        <f>'Sicilia foglio di lavoro'!K380</f>
        <v>4</v>
      </c>
      <c r="J381">
        <f>'Sicilia foglio di lavoro'!M380</f>
        <v>13532</v>
      </c>
      <c r="K381">
        <f>'Sicilia foglio di lavoro'!N380</f>
        <v>142140</v>
      </c>
      <c r="L381">
        <f>'Sicilia foglio di lavoro'!O380</f>
        <v>4344</v>
      </c>
      <c r="M381" s="2">
        <f t="shared" si="34"/>
        <v>4.8244082943517418E-2</v>
      </c>
      <c r="N381" s="2">
        <f t="shared" si="35"/>
        <v>6.9817775605669199E-3</v>
      </c>
      <c r="O381" s="2">
        <f t="shared" si="36"/>
        <v>0.94477413949591571</v>
      </c>
    </row>
    <row r="382" spans="1:15">
      <c r="A382" s="4">
        <v>44270</v>
      </c>
      <c r="B382">
        <f>'Sicilia foglio di lavoro'!B381</f>
        <v>2797107</v>
      </c>
      <c r="C382">
        <f>'Sicilia foglio di lavoro'!C381</f>
        <v>1200327</v>
      </c>
      <c r="D382">
        <f>'Sicilia foglio di lavoro'!E381</f>
        <v>161330</v>
      </c>
      <c r="E382">
        <f>'Sicilia foglio di lavoro'!G381</f>
        <v>14756</v>
      </c>
      <c r="F382">
        <f>'Sicilia foglio di lavoro'!H381</f>
        <v>825</v>
      </c>
      <c r="G382">
        <f>'Sicilia foglio di lavoro'!I381</f>
        <v>718</v>
      </c>
      <c r="H382">
        <f>'Sicilia foglio di lavoro'!J381</f>
        <v>107</v>
      </c>
      <c r="I382">
        <f>'Sicilia foglio di lavoro'!K381</f>
        <v>11</v>
      </c>
      <c r="J382">
        <f>'Sicilia foglio di lavoro'!M381</f>
        <v>13931</v>
      </c>
      <c r="K382">
        <f>'Sicilia foglio di lavoro'!N381</f>
        <v>142216</v>
      </c>
      <c r="L382">
        <f>'Sicilia foglio di lavoro'!O381</f>
        <v>4358</v>
      </c>
      <c r="M382" s="2">
        <f t="shared" si="34"/>
        <v>4.8658172946597994E-2</v>
      </c>
      <c r="N382" s="2">
        <f t="shared" si="35"/>
        <v>7.2512876118189214E-3</v>
      </c>
      <c r="O382" s="2">
        <f t="shared" si="36"/>
        <v>0.94409053944158305</v>
      </c>
    </row>
    <row r="383" spans="1:15">
      <c r="A383" s="4">
        <v>44271</v>
      </c>
      <c r="B383">
        <f>'Sicilia foglio di lavoro'!B382</f>
        <v>2821658</v>
      </c>
      <c r="C383">
        <f>'Sicilia foglio di lavoro'!C382</f>
        <v>1205091</v>
      </c>
      <c r="D383">
        <f>'Sicilia foglio di lavoro'!E382</f>
        <v>161928</v>
      </c>
      <c r="E383">
        <f>'Sicilia foglio di lavoro'!G382</f>
        <v>14776</v>
      </c>
      <c r="F383">
        <f>'Sicilia foglio di lavoro'!H382</f>
        <v>838</v>
      </c>
      <c r="G383">
        <f>'Sicilia foglio di lavoro'!I382</f>
        <v>725</v>
      </c>
      <c r="H383">
        <f>'Sicilia foglio di lavoro'!J382</f>
        <v>113</v>
      </c>
      <c r="I383">
        <f>'Sicilia foglio di lavoro'!K382</f>
        <v>11</v>
      </c>
      <c r="J383">
        <f>'Sicilia foglio di lavoro'!M382</f>
        <v>13938</v>
      </c>
      <c r="K383">
        <f>'Sicilia foglio di lavoro'!N382</f>
        <v>142781</v>
      </c>
      <c r="L383">
        <f>'Sicilia foglio di lavoro'!O382</f>
        <v>4371</v>
      </c>
      <c r="M383" s="2">
        <f t="shared" si="34"/>
        <v>4.9066053059014618E-2</v>
      </c>
      <c r="N383" s="2">
        <f t="shared" si="35"/>
        <v>7.6475365457498645E-3</v>
      </c>
      <c r="O383" s="2">
        <f t="shared" si="36"/>
        <v>0.94328641039523553</v>
      </c>
    </row>
    <row r="384" spans="1:15">
      <c r="A384" s="4">
        <v>44272</v>
      </c>
      <c r="B384">
        <f>'Sicilia foglio di lavoro'!B383</f>
        <v>2848185</v>
      </c>
      <c r="C384">
        <f>'Sicilia foglio di lavoro'!C383</f>
        <v>1210951</v>
      </c>
      <c r="D384">
        <f>'Sicilia foglio di lavoro'!E383</f>
        <v>162710</v>
      </c>
      <c r="E384">
        <f>'Sicilia foglio di lavoro'!G383</f>
        <v>14965</v>
      </c>
      <c r="F384">
        <f>'Sicilia foglio di lavoro'!H383</f>
        <v>850</v>
      </c>
      <c r="G384">
        <f>'Sicilia foglio di lavoro'!I383</f>
        <v>734</v>
      </c>
      <c r="H384">
        <f>'Sicilia foglio di lavoro'!J383</f>
        <v>116</v>
      </c>
      <c r="I384">
        <f>'Sicilia foglio di lavoro'!K383</f>
        <v>11</v>
      </c>
      <c r="J384">
        <f>'Sicilia foglio di lavoro'!M383</f>
        <v>14115</v>
      </c>
      <c r="K384">
        <f>'Sicilia foglio di lavoro'!N383</f>
        <v>143362</v>
      </c>
      <c r="L384">
        <f>'Sicilia foglio di lavoro'!O383</f>
        <v>4383</v>
      </c>
      <c r="M384" s="2">
        <f t="shared" si="34"/>
        <v>4.9047778149014364E-2</v>
      </c>
      <c r="N384" s="2">
        <f t="shared" si="35"/>
        <v>7.7514199799532243E-3</v>
      </c>
      <c r="O384" s="2">
        <f t="shared" si="36"/>
        <v>0.94320080187103239</v>
      </c>
    </row>
    <row r="385" spans="1:15">
      <c r="A385" s="4">
        <v>44273</v>
      </c>
      <c r="B385">
        <f>'Sicilia foglio di lavoro'!B384</f>
        <v>2874348</v>
      </c>
      <c r="C385">
        <f>'Sicilia foglio di lavoro'!C384</f>
        <v>1216838</v>
      </c>
      <c r="D385">
        <f>'Sicilia foglio di lavoro'!E384</f>
        <v>163499</v>
      </c>
      <c r="E385">
        <f>'Sicilia foglio di lavoro'!G384</f>
        <v>15461</v>
      </c>
      <c r="F385">
        <f>'Sicilia foglio di lavoro'!H384</f>
        <v>848</v>
      </c>
      <c r="G385">
        <f>'Sicilia foglio di lavoro'!I384</f>
        <v>731</v>
      </c>
      <c r="H385">
        <f>'Sicilia foglio di lavoro'!J384</f>
        <v>117</v>
      </c>
      <c r="I385">
        <f>'Sicilia foglio di lavoro'!K384</f>
        <v>5</v>
      </c>
      <c r="J385">
        <f>'Sicilia foglio di lavoro'!M384</f>
        <v>14613</v>
      </c>
      <c r="K385">
        <f>'Sicilia foglio di lavoro'!N384</f>
        <v>143641</v>
      </c>
      <c r="L385">
        <f>'Sicilia foglio di lavoro'!O384</f>
        <v>4397</v>
      </c>
      <c r="M385" s="2">
        <f t="shared" si="34"/>
        <v>4.7280253541168098E-2</v>
      </c>
      <c r="N385" s="2">
        <f t="shared" si="35"/>
        <v>7.5674277213634306E-3</v>
      </c>
      <c r="O385" s="2">
        <f t="shared" si="36"/>
        <v>0.94515231873746852</v>
      </c>
    </row>
    <row r="386" spans="1:15">
      <c r="A386" s="4">
        <v>44274</v>
      </c>
      <c r="B386">
        <f>'Sicilia foglio di lavoro'!B385</f>
        <v>2898109</v>
      </c>
      <c r="C386">
        <f>'Sicilia foglio di lavoro'!C385</f>
        <v>1222708</v>
      </c>
      <c r="D386">
        <f>'Sicilia foglio di lavoro'!E385</f>
        <v>164358</v>
      </c>
      <c r="E386">
        <f>'Sicilia foglio di lavoro'!G385</f>
        <v>15784</v>
      </c>
      <c r="F386">
        <f>'Sicilia foglio di lavoro'!H385</f>
        <v>847</v>
      </c>
      <c r="G386">
        <f>'Sicilia foglio di lavoro'!I385</f>
        <v>726</v>
      </c>
      <c r="H386">
        <f>'Sicilia foglio di lavoro'!J385</f>
        <v>121</v>
      </c>
      <c r="I386">
        <f>'Sicilia foglio di lavoro'!K385</f>
        <v>6</v>
      </c>
      <c r="J386">
        <f>'Sicilia foglio di lavoro'!M385</f>
        <v>14937</v>
      </c>
      <c r="K386">
        <f>'Sicilia foglio di lavoro'!N385</f>
        <v>144162</v>
      </c>
      <c r="L386">
        <f>'Sicilia foglio di lavoro'!O385</f>
        <v>4412</v>
      </c>
      <c r="M386" s="2">
        <f t="shared" si="34"/>
        <v>4.5995945261023824E-2</v>
      </c>
      <c r="N386" s="2">
        <f t="shared" si="35"/>
        <v>7.6659908768373034E-3</v>
      </c>
      <c r="O386" s="2">
        <f t="shared" si="36"/>
        <v>0.94633806386213892</v>
      </c>
    </row>
    <row r="387" spans="1:15">
      <c r="A387" s="4">
        <v>44275</v>
      </c>
      <c r="B387">
        <f>'Sicilia foglio di lavoro'!B386</f>
        <v>2925797</v>
      </c>
      <c r="C387">
        <f>'Sicilia foglio di lavoro'!C386</f>
        <v>1228369</v>
      </c>
      <c r="D387">
        <f>'Sicilia foglio di lavoro'!E386</f>
        <v>165140</v>
      </c>
      <c r="E387">
        <f>'Sicilia foglio di lavoro'!G386</f>
        <v>15733</v>
      </c>
      <c r="F387">
        <f>'Sicilia foglio di lavoro'!H386</f>
        <v>853</v>
      </c>
      <c r="G387">
        <f>'Sicilia foglio di lavoro'!I386</f>
        <v>731</v>
      </c>
      <c r="H387">
        <f>'Sicilia foglio di lavoro'!J386</f>
        <v>122</v>
      </c>
      <c r="I387">
        <f>'Sicilia foglio di lavoro'!K386</f>
        <v>6</v>
      </c>
      <c r="J387">
        <f>'Sicilia foglio di lavoro'!M386</f>
        <v>14880</v>
      </c>
      <c r="K387">
        <f>'Sicilia foglio di lavoro'!N386</f>
        <v>144985</v>
      </c>
      <c r="L387">
        <f>'Sicilia foglio di lavoro'!O386</f>
        <v>4422</v>
      </c>
      <c r="M387" s="2">
        <f t="shared" si="34"/>
        <v>4.6462848789169259E-2</v>
      </c>
      <c r="N387" s="2">
        <f t="shared" si="35"/>
        <v>7.7544015763045824E-3</v>
      </c>
      <c r="O387" s="2">
        <f t="shared" si="36"/>
        <v>0.94578274963452613</v>
      </c>
    </row>
    <row r="388" spans="1:15">
      <c r="A388" s="4">
        <v>44276</v>
      </c>
      <c r="B388">
        <f>'Sicilia foglio di lavoro'!B387</f>
        <v>2949870</v>
      </c>
      <c r="C388">
        <f>'Sicilia foglio di lavoro'!C387</f>
        <v>1233396</v>
      </c>
      <c r="D388">
        <f>'Sicilia foglio di lavoro'!E387</f>
        <v>165839</v>
      </c>
      <c r="E388">
        <f>'Sicilia foglio di lavoro'!G387</f>
        <v>16192</v>
      </c>
      <c r="F388">
        <f>'Sicilia foglio di lavoro'!H387</f>
        <v>876</v>
      </c>
      <c r="G388">
        <f>'Sicilia foglio di lavoro'!I387</f>
        <v>751</v>
      </c>
      <c r="H388">
        <f>'Sicilia foglio di lavoro'!J387</f>
        <v>125</v>
      </c>
      <c r="I388">
        <f>'Sicilia foglio di lavoro'!K387</f>
        <v>7</v>
      </c>
      <c r="J388">
        <f>'Sicilia foglio di lavoro'!M387</f>
        <v>15316</v>
      </c>
      <c r="K388">
        <f>'Sicilia foglio di lavoro'!N387</f>
        <v>145217</v>
      </c>
      <c r="L388">
        <f>'Sicilia foglio di lavoro'!O387</f>
        <v>4430</v>
      </c>
      <c r="M388" s="2">
        <f t="shared" si="34"/>
        <v>4.6380928853754944E-2</v>
      </c>
      <c r="N388" s="2">
        <f t="shared" si="35"/>
        <v>7.7198616600790511E-3</v>
      </c>
      <c r="O388" s="2">
        <f t="shared" si="36"/>
        <v>0.94589920948616601</v>
      </c>
    </row>
    <row r="389" spans="1:15">
      <c r="A389" s="4">
        <v>44277</v>
      </c>
      <c r="B389">
        <f>'Sicilia foglio di lavoro'!B388</f>
        <v>2965847</v>
      </c>
      <c r="C389">
        <f>'Sicilia foglio di lavoro'!C388</f>
        <v>1237853</v>
      </c>
      <c r="D389">
        <f>'Sicilia foglio di lavoro'!E388</f>
        <v>166505</v>
      </c>
      <c r="E389">
        <f>'Sicilia foglio di lavoro'!G388</f>
        <v>16618</v>
      </c>
      <c r="F389">
        <f>'Sicilia foglio di lavoro'!H388</f>
        <v>906</v>
      </c>
      <c r="G389">
        <f>'Sicilia foglio di lavoro'!I388</f>
        <v>783</v>
      </c>
      <c r="H389">
        <f>'Sicilia foglio di lavoro'!J388</f>
        <v>123</v>
      </c>
      <c r="I389">
        <f>'Sicilia foglio di lavoro'!K388</f>
        <v>6</v>
      </c>
      <c r="J389">
        <f>'Sicilia foglio di lavoro'!M388</f>
        <v>15712</v>
      </c>
      <c r="K389">
        <f>'Sicilia foglio di lavoro'!N388</f>
        <v>145436</v>
      </c>
      <c r="L389">
        <f>'Sicilia foglio di lavoro'!O388</f>
        <v>4451</v>
      </c>
      <c r="M389" s="2">
        <f t="shared" si="34"/>
        <v>4.7117583343362621E-2</v>
      </c>
      <c r="N389" s="2">
        <f t="shared" si="35"/>
        <v>7.4016127091106028E-3</v>
      </c>
      <c r="O389" s="2">
        <f t="shared" si="36"/>
        <v>0.94548080394752676</v>
      </c>
    </row>
    <row r="390" spans="1:15">
      <c r="A390" s="4">
        <v>44278</v>
      </c>
      <c r="B390">
        <f>'Sicilia foglio di lavoro'!B389</f>
        <v>2990826</v>
      </c>
      <c r="C390">
        <f>'Sicilia foglio di lavoro'!C389</f>
        <v>1243440</v>
      </c>
      <c r="D390">
        <f>'Sicilia foglio di lavoro'!E389</f>
        <v>167256</v>
      </c>
      <c r="E390">
        <f>'Sicilia foglio di lavoro'!G389</f>
        <v>16489</v>
      </c>
      <c r="F390">
        <f>'Sicilia foglio di lavoro'!H389</f>
        <v>935</v>
      </c>
      <c r="G390">
        <f>'Sicilia foglio di lavoro'!I389</f>
        <v>814</v>
      </c>
      <c r="H390">
        <f>'Sicilia foglio di lavoro'!J389</f>
        <v>121</v>
      </c>
      <c r="I390">
        <f>'Sicilia foglio di lavoro'!K389</f>
        <v>5</v>
      </c>
      <c r="J390">
        <f>'Sicilia foglio di lavoro'!M389</f>
        <v>15554</v>
      </c>
      <c r="K390">
        <f>'Sicilia foglio di lavoro'!N389</f>
        <v>146296</v>
      </c>
      <c r="L390">
        <f>'Sicilia foglio di lavoro'!O389</f>
        <v>4471</v>
      </c>
      <c r="M390" s="2">
        <f t="shared" si="34"/>
        <v>4.9366244162775186E-2</v>
      </c>
      <c r="N390" s="2">
        <f t="shared" si="35"/>
        <v>7.3382254836557703E-3</v>
      </c>
      <c r="O390" s="2">
        <f t="shared" si="36"/>
        <v>0.94329553035356906</v>
      </c>
    </row>
    <row r="391" spans="1:15">
      <c r="A391" s="4">
        <v>44279</v>
      </c>
      <c r="B391">
        <f>'Sicilia foglio di lavoro'!B390</f>
        <v>3016803</v>
      </c>
      <c r="C391">
        <f>'Sicilia foglio di lavoro'!C390</f>
        <v>1249413</v>
      </c>
      <c r="D391">
        <f>'Sicilia foglio di lavoro'!E390</f>
        <v>168021</v>
      </c>
      <c r="E391">
        <f>'Sicilia foglio di lavoro'!G390</f>
        <v>16387</v>
      </c>
      <c r="F391">
        <f>'Sicilia foglio di lavoro'!H390</f>
        <v>931</v>
      </c>
      <c r="G391">
        <f>'Sicilia foglio di lavoro'!I390</f>
        <v>812</v>
      </c>
      <c r="H391">
        <f>'Sicilia foglio di lavoro'!J390</f>
        <v>119</v>
      </c>
      <c r="I391">
        <f>'Sicilia foglio di lavoro'!K390</f>
        <v>8</v>
      </c>
      <c r="J391">
        <f>'Sicilia foglio di lavoro'!M390</f>
        <v>15456</v>
      </c>
      <c r="K391">
        <f>'Sicilia foglio di lavoro'!N390</f>
        <v>147141</v>
      </c>
      <c r="L391">
        <f>'Sicilia foglio di lavoro'!O390</f>
        <v>4493</v>
      </c>
      <c r="M391" s="2">
        <f t="shared" si="34"/>
        <v>4.9551473729175566E-2</v>
      </c>
      <c r="N391" s="2">
        <f t="shared" si="35"/>
        <v>7.261853908586074E-3</v>
      </c>
      <c r="O391" s="2">
        <f t="shared" si="36"/>
        <v>0.94318667236223841</v>
      </c>
    </row>
    <row r="392" spans="1:15">
      <c r="A392" s="4">
        <v>44280</v>
      </c>
      <c r="B392">
        <f>'Sicilia foglio di lavoro'!B391</f>
        <v>3042029</v>
      </c>
      <c r="C392">
        <f>'Sicilia foglio di lavoro'!C391</f>
        <v>1255948</v>
      </c>
      <c r="D392">
        <f>'Sicilia foglio di lavoro'!E391</f>
        <v>168916</v>
      </c>
      <c r="E392">
        <f>'Sicilia foglio di lavoro'!G391</f>
        <v>15994</v>
      </c>
      <c r="F392">
        <f>'Sicilia foglio di lavoro'!H391</f>
        <v>931</v>
      </c>
      <c r="G392">
        <f>'Sicilia foglio di lavoro'!I391</f>
        <v>813</v>
      </c>
      <c r="H392">
        <f>'Sicilia foglio di lavoro'!J391</f>
        <v>118</v>
      </c>
      <c r="I392">
        <f>'Sicilia foglio di lavoro'!K391</f>
        <v>8</v>
      </c>
      <c r="J392">
        <f>'Sicilia foglio di lavoro'!M391</f>
        <v>15063</v>
      </c>
      <c r="K392">
        <f>'Sicilia foglio di lavoro'!N391</f>
        <v>148409</v>
      </c>
      <c r="L392">
        <f>'Sicilia foglio di lavoro'!O391</f>
        <v>4513</v>
      </c>
      <c r="M392" s="2">
        <f t="shared" si="34"/>
        <v>5.0831561835688384E-2</v>
      </c>
      <c r="N392" s="2">
        <f t="shared" si="35"/>
        <v>7.3777666624984372E-3</v>
      </c>
      <c r="O392" s="2">
        <f t="shared" si="36"/>
        <v>0.94179067150181317</v>
      </c>
    </row>
    <row r="393" spans="1:15">
      <c r="A393" s="4">
        <v>44281</v>
      </c>
      <c r="B393">
        <f>'Sicilia foglio di lavoro'!B392</f>
        <v>3069858</v>
      </c>
      <c r="C393">
        <f>'Sicilia foglio di lavoro'!C392</f>
        <v>1262606</v>
      </c>
      <c r="D393">
        <f>'Sicilia foglio di lavoro'!E392</f>
        <v>169808</v>
      </c>
      <c r="E393">
        <f>'Sicilia foglio di lavoro'!G392</f>
        <v>16403</v>
      </c>
      <c r="F393">
        <f>'Sicilia foglio di lavoro'!H392</f>
        <v>920</v>
      </c>
      <c r="G393">
        <f>'Sicilia foglio di lavoro'!I392</f>
        <v>799</v>
      </c>
      <c r="H393">
        <f>'Sicilia foglio di lavoro'!J392</f>
        <v>121</v>
      </c>
      <c r="I393">
        <f>'Sicilia foglio di lavoro'!K392</f>
        <v>8</v>
      </c>
      <c r="J393">
        <f>'Sicilia foglio di lavoro'!M392</f>
        <v>15483</v>
      </c>
      <c r="K393">
        <f>'Sicilia foglio di lavoro'!N392</f>
        <v>148870</v>
      </c>
      <c r="L393">
        <f>'Sicilia foglio di lavoro'!O392</f>
        <v>4535</v>
      </c>
      <c r="M393" s="2">
        <f t="shared" si="34"/>
        <v>4.8710601719197708E-2</v>
      </c>
      <c r="N393" s="2">
        <f t="shared" si="35"/>
        <v>7.3766993842589767E-3</v>
      </c>
      <c r="O393" s="2">
        <f t="shared" si="36"/>
        <v>0.94391269889654328</v>
      </c>
    </row>
    <row r="394" spans="1:15">
      <c r="A394" s="4">
        <v>44282</v>
      </c>
      <c r="B394">
        <f>'Sicilia foglio di lavoro'!B393</f>
        <v>3098896</v>
      </c>
      <c r="C394">
        <f>'Sicilia foglio di lavoro'!C393</f>
        <v>1268315</v>
      </c>
      <c r="D394">
        <f>'Sicilia foglio di lavoro'!E393</f>
        <v>170698</v>
      </c>
      <c r="E394">
        <f>'Sicilia foglio di lavoro'!G393</f>
        <v>16412</v>
      </c>
      <c r="F394">
        <f>'Sicilia foglio di lavoro'!H393</f>
        <v>940</v>
      </c>
      <c r="G394">
        <f>'Sicilia foglio di lavoro'!I393</f>
        <v>813</v>
      </c>
      <c r="H394">
        <f>'Sicilia foglio di lavoro'!J393</f>
        <v>127</v>
      </c>
      <c r="I394">
        <f>'Sicilia foglio di lavoro'!K393</f>
        <v>10</v>
      </c>
      <c r="J394">
        <f>'Sicilia foglio di lavoro'!M393</f>
        <v>15472</v>
      </c>
      <c r="K394">
        <f>'Sicilia foglio di lavoro'!N393</f>
        <v>149728</v>
      </c>
      <c r="L394">
        <f>'Sicilia foglio di lavoro'!O393</f>
        <v>4558</v>
      </c>
      <c r="M394" s="2">
        <f t="shared" si="34"/>
        <v>4.9536924201803556E-2</v>
      </c>
      <c r="N394" s="2">
        <f t="shared" si="35"/>
        <v>7.7382403119668538E-3</v>
      </c>
      <c r="O394" s="2">
        <f t="shared" si="36"/>
        <v>0.94272483548622954</v>
      </c>
    </row>
    <row r="395" spans="1:15">
      <c r="A395" s="4">
        <v>44283</v>
      </c>
      <c r="B395">
        <f>'Sicilia foglio di lavoro'!B394</f>
        <v>3124143</v>
      </c>
      <c r="C395">
        <f>'Sicilia foglio di lavoro'!C394</f>
        <v>1274187</v>
      </c>
      <c r="D395">
        <f>'Sicilia foglio di lavoro'!E394</f>
        <v>171651</v>
      </c>
      <c r="E395">
        <f>'Sicilia foglio di lavoro'!G394</f>
        <v>17000</v>
      </c>
      <c r="F395">
        <f>'Sicilia foglio di lavoro'!H394</f>
        <v>973</v>
      </c>
      <c r="G395">
        <f>'Sicilia foglio di lavoro'!I394</f>
        <v>844</v>
      </c>
      <c r="H395">
        <f>'Sicilia foglio di lavoro'!J394</f>
        <v>129</v>
      </c>
      <c r="I395">
        <f>'Sicilia foglio di lavoro'!K394</f>
        <v>5</v>
      </c>
      <c r="J395">
        <f>'Sicilia foglio di lavoro'!M394</f>
        <v>16027</v>
      </c>
      <c r="K395">
        <f>'Sicilia foglio di lavoro'!N394</f>
        <v>150068</v>
      </c>
      <c r="L395">
        <f>'Sicilia foglio di lavoro'!O394</f>
        <v>4583</v>
      </c>
      <c r="M395" s="2">
        <f t="shared" si="34"/>
        <v>4.9647058823529412E-2</v>
      </c>
      <c r="N395" s="2">
        <f t="shared" si="35"/>
        <v>7.5882352941176474E-3</v>
      </c>
      <c r="O395" s="2">
        <f t="shared" si="36"/>
        <v>0.94276470588235295</v>
      </c>
    </row>
    <row r="396" spans="1:15">
      <c r="A396" s="4">
        <v>44284</v>
      </c>
      <c r="B396">
        <f>'Sicilia foglio di lavoro'!B395</f>
        <v>3147423</v>
      </c>
      <c r="C396">
        <f>'Sicilia foglio di lavoro'!C395</f>
        <v>1279237</v>
      </c>
      <c r="D396">
        <f>'Sicilia foglio di lavoro'!E395</f>
        <v>172450</v>
      </c>
      <c r="E396">
        <f>'Sicilia foglio di lavoro'!G395</f>
        <v>17417</v>
      </c>
      <c r="F396">
        <f>'Sicilia foglio di lavoro'!H395</f>
        <v>1009</v>
      </c>
      <c r="G396">
        <f>'Sicilia foglio di lavoro'!I395</f>
        <v>876</v>
      </c>
      <c r="H396">
        <f>'Sicilia foglio di lavoro'!J395</f>
        <v>133</v>
      </c>
      <c r="I396">
        <f>'Sicilia foglio di lavoro'!K395</f>
        <v>7</v>
      </c>
      <c r="J396">
        <f>'Sicilia foglio di lavoro'!M395</f>
        <v>16408</v>
      </c>
      <c r="K396">
        <f>'Sicilia foglio di lavoro'!N395</f>
        <v>150426</v>
      </c>
      <c r="L396">
        <f>'Sicilia foglio di lavoro'!O395</f>
        <v>4607</v>
      </c>
      <c r="M396" s="2">
        <f t="shared" si="34"/>
        <v>5.0295688120801513E-2</v>
      </c>
      <c r="N396" s="2">
        <f t="shared" si="35"/>
        <v>7.6362174886605043E-3</v>
      </c>
      <c r="O396" s="2">
        <f t="shared" si="36"/>
        <v>0.94206809439053796</v>
      </c>
    </row>
    <row r="397" spans="1:15">
      <c r="A397" s="4">
        <v>44285</v>
      </c>
      <c r="B397">
        <f>'Sicilia foglio di lavoro'!B396</f>
        <v>3147423</v>
      </c>
      <c r="C397">
        <f>'Sicilia foglio di lavoro'!C396</f>
        <v>1279237</v>
      </c>
      <c r="D397">
        <f>'Sicilia foglio di lavoro'!E396</f>
        <v>172450</v>
      </c>
      <c r="E397">
        <f>'Sicilia foglio di lavoro'!G396</f>
        <v>17417</v>
      </c>
      <c r="F397">
        <f>'Sicilia foglio di lavoro'!H396</f>
        <v>1009</v>
      </c>
      <c r="G397">
        <f>'Sicilia foglio di lavoro'!I396</f>
        <v>876</v>
      </c>
      <c r="H397">
        <f>'Sicilia foglio di lavoro'!J396</f>
        <v>133</v>
      </c>
      <c r="I397">
        <f>'Sicilia foglio di lavoro'!K396</f>
        <v>0</v>
      </c>
      <c r="J397">
        <f>'Sicilia foglio di lavoro'!M396</f>
        <v>16408</v>
      </c>
      <c r="K397">
        <f>'Sicilia foglio di lavoro'!N396</f>
        <v>150426</v>
      </c>
      <c r="L397">
        <f>'Sicilia foglio di lavoro'!O396</f>
        <v>4607</v>
      </c>
      <c r="M397" s="2">
        <f t="shared" si="34"/>
        <v>5.0295688120801513E-2</v>
      </c>
      <c r="N397" s="2">
        <f t="shared" si="35"/>
        <v>7.6362174886605043E-3</v>
      </c>
      <c r="O397" s="2">
        <f t="shared" si="36"/>
        <v>0.94206809439053796</v>
      </c>
    </row>
    <row r="398" spans="1:15">
      <c r="A398" s="4">
        <v>44286</v>
      </c>
      <c r="B398">
        <f>'Sicilia foglio di lavoro'!B397</f>
        <v>3162046</v>
      </c>
      <c r="C398">
        <f>'Sicilia foglio di lavoro'!C397</f>
        <v>1282141</v>
      </c>
      <c r="D398">
        <f>'Sicilia foglio di lavoro'!E397</f>
        <v>174123</v>
      </c>
      <c r="E398">
        <f>'Sicilia foglio di lavoro'!G397</f>
        <v>18689</v>
      </c>
      <c r="F398">
        <f>'Sicilia foglio di lavoro'!H397</f>
        <v>1031</v>
      </c>
      <c r="G398">
        <f>'Sicilia foglio di lavoro'!I397</f>
        <v>891</v>
      </c>
      <c r="H398">
        <f>'Sicilia foglio di lavoro'!J397</f>
        <v>140</v>
      </c>
      <c r="I398">
        <f>'Sicilia foglio di lavoro'!K397</f>
        <v>20</v>
      </c>
      <c r="J398">
        <f>'Sicilia foglio di lavoro'!M397</f>
        <v>17658</v>
      </c>
      <c r="K398">
        <f>'Sicilia foglio di lavoro'!N397</f>
        <v>150806</v>
      </c>
      <c r="L398">
        <f>'Sicilia foglio di lavoro'!O397</f>
        <v>4628</v>
      </c>
      <c r="M398" s="2">
        <f t="shared" si="34"/>
        <v>4.7675103001765744E-2</v>
      </c>
      <c r="N398" s="2">
        <f t="shared" si="35"/>
        <v>7.4910375086949541E-3</v>
      </c>
      <c r="O398" s="2">
        <f t="shared" si="36"/>
        <v>0.94483385948953935</v>
      </c>
    </row>
    <row r="399" spans="1:15">
      <c r="A399" s="4">
        <v>44287</v>
      </c>
      <c r="B399">
        <f>'Sicilia foglio di lavoro'!B398</f>
        <v>3172351</v>
      </c>
      <c r="C399">
        <f>'Sicilia foglio di lavoro'!C398</f>
        <v>1284261</v>
      </c>
      <c r="D399">
        <f>'Sicilia foglio di lavoro'!E398</f>
        <v>175405</v>
      </c>
      <c r="E399">
        <f>'Sicilia foglio di lavoro'!G398</f>
        <v>19870</v>
      </c>
      <c r="F399">
        <f>'Sicilia foglio di lavoro'!H398</f>
        <v>1039</v>
      </c>
      <c r="G399">
        <f>'Sicilia foglio di lavoro'!I398</f>
        <v>896</v>
      </c>
      <c r="H399">
        <f>'Sicilia foglio di lavoro'!J398</f>
        <v>143</v>
      </c>
      <c r="I399">
        <f>'Sicilia foglio di lavoro'!K398</f>
        <v>6</v>
      </c>
      <c r="J399">
        <f>'Sicilia foglio di lavoro'!M398</f>
        <v>18831</v>
      </c>
      <c r="K399">
        <f>'Sicilia foglio di lavoro'!N398</f>
        <v>150888</v>
      </c>
      <c r="L399">
        <f>'Sicilia foglio di lavoro'!O398</f>
        <v>4647</v>
      </c>
      <c r="M399" s="2">
        <f t="shared" ref="M399:M414" si="37">G399/E399</f>
        <v>4.5093105183694013E-2</v>
      </c>
      <c r="N399" s="2">
        <f t="shared" ref="N399:N414" si="38">H399/E399</f>
        <v>7.1967790639154506E-3</v>
      </c>
      <c r="O399" s="2">
        <f t="shared" ref="O399:O414" si="39">J399/E399</f>
        <v>0.9477101157523905</v>
      </c>
    </row>
    <row r="400" spans="1:15">
      <c r="A400" s="4">
        <v>44288</v>
      </c>
      <c r="B400">
        <f>'Sicilia foglio di lavoro'!B399</f>
        <v>3193495</v>
      </c>
      <c r="C400">
        <f>'Sicilia foglio di lavoro'!C399</f>
        <v>1286168</v>
      </c>
      <c r="D400">
        <f>'Sicilia foglio di lavoro'!E399</f>
        <v>176627</v>
      </c>
      <c r="E400">
        <f>'Sicilia foglio di lavoro'!G399</f>
        <v>21011</v>
      </c>
      <c r="F400">
        <f>'Sicilia foglio di lavoro'!H399</f>
        <v>1048</v>
      </c>
      <c r="G400">
        <f>'Sicilia foglio di lavoro'!I399</f>
        <v>898</v>
      </c>
      <c r="H400">
        <f>'Sicilia foglio di lavoro'!J399</f>
        <v>150</v>
      </c>
      <c r="I400">
        <f>'Sicilia foglio di lavoro'!K399</f>
        <v>14</v>
      </c>
      <c r="J400">
        <f>'Sicilia foglio di lavoro'!M399</f>
        <v>19963</v>
      </c>
      <c r="K400">
        <f>'Sicilia foglio di lavoro'!N399</f>
        <v>150954</v>
      </c>
      <c r="L400">
        <f>'Sicilia foglio di lavoro'!O399</f>
        <v>4662</v>
      </c>
      <c r="M400" s="2">
        <f t="shared" si="37"/>
        <v>4.2739517395649899E-2</v>
      </c>
      <c r="N400" s="2">
        <f t="shared" si="38"/>
        <v>7.139117605064014E-3</v>
      </c>
      <c r="O400" s="2">
        <f t="shared" si="39"/>
        <v>0.95012136499928612</v>
      </c>
    </row>
    <row r="401" spans="1:15">
      <c r="A401" s="4">
        <v>44289</v>
      </c>
      <c r="B401">
        <f>'Sicilia foglio di lavoro'!B400</f>
        <v>3213434</v>
      </c>
      <c r="C401">
        <f>'Sicilia foglio di lavoro'!C400</f>
        <v>1287921</v>
      </c>
      <c r="D401">
        <f>'Sicilia foglio di lavoro'!E400</f>
        <v>177641</v>
      </c>
      <c r="E401">
        <f>'Sicilia foglio di lavoro'!G400</f>
        <v>21925</v>
      </c>
      <c r="F401">
        <f>'Sicilia foglio di lavoro'!H400</f>
        <v>1054</v>
      </c>
      <c r="G401">
        <f>'Sicilia foglio di lavoro'!I400</f>
        <v>902</v>
      </c>
      <c r="H401">
        <f>'Sicilia foglio di lavoro'!J400</f>
        <v>152</v>
      </c>
      <c r="I401">
        <f>'Sicilia foglio di lavoro'!K400</f>
        <v>9</v>
      </c>
      <c r="J401">
        <f>'Sicilia foglio di lavoro'!M400</f>
        <v>20871</v>
      </c>
      <c r="K401">
        <f>'Sicilia foglio di lavoro'!N400</f>
        <v>151040</v>
      </c>
      <c r="L401">
        <f>'Sicilia foglio di lavoro'!O400</f>
        <v>4676</v>
      </c>
      <c r="M401" s="2">
        <f t="shared" si="37"/>
        <v>4.1140250855188139E-2</v>
      </c>
      <c r="N401" s="2">
        <f t="shared" si="38"/>
        <v>6.9327251995438995E-3</v>
      </c>
      <c r="O401" s="2">
        <f t="shared" si="39"/>
        <v>0.95192702394526796</v>
      </c>
    </row>
    <row r="402" spans="1:15">
      <c r="A402" s="4">
        <v>44290</v>
      </c>
      <c r="B402">
        <f>'Sicilia foglio di lavoro'!B401</f>
        <v>3231527</v>
      </c>
      <c r="C402">
        <f>'Sicilia foglio di lavoro'!C401</f>
        <v>1289522</v>
      </c>
      <c r="D402">
        <f>'Sicilia foglio di lavoro'!E401</f>
        <v>178656</v>
      </c>
      <c r="E402">
        <f>'Sicilia foglio di lavoro'!G401</f>
        <v>22852</v>
      </c>
      <c r="F402">
        <f>'Sicilia foglio di lavoro'!H401</f>
        <v>1127</v>
      </c>
      <c r="G402">
        <f>'Sicilia foglio di lavoro'!I401</f>
        <v>974</v>
      </c>
      <c r="H402">
        <f>'Sicilia foglio di lavoro'!J401</f>
        <v>153</v>
      </c>
      <c r="I402">
        <f>'Sicilia foglio di lavoro'!K401</f>
        <v>13</v>
      </c>
      <c r="J402">
        <f>'Sicilia foglio di lavoro'!M401</f>
        <v>21725</v>
      </c>
      <c r="K402">
        <f>'Sicilia foglio di lavoro'!N401</f>
        <v>151107</v>
      </c>
      <c r="L402">
        <f>'Sicilia foglio di lavoro'!O401</f>
        <v>4697</v>
      </c>
      <c r="M402" s="2">
        <f t="shared" si="37"/>
        <v>4.2622089970243304E-2</v>
      </c>
      <c r="N402" s="2">
        <f t="shared" si="38"/>
        <v>6.6952564326973572E-3</v>
      </c>
      <c r="O402" s="2">
        <f t="shared" si="39"/>
        <v>0.95068265359705939</v>
      </c>
    </row>
    <row r="403" spans="1:15">
      <c r="A403" s="4">
        <v>44291</v>
      </c>
      <c r="B403">
        <f>'Sicilia foglio di lavoro'!B402</f>
        <v>3239088</v>
      </c>
      <c r="C403">
        <f>'Sicilia foglio di lavoro'!C402</f>
        <v>1291172</v>
      </c>
      <c r="D403">
        <f>'Sicilia foglio di lavoro'!E402</f>
        <v>179565</v>
      </c>
      <c r="E403">
        <f>'Sicilia foglio di lavoro'!G402</f>
        <v>23705</v>
      </c>
      <c r="F403">
        <f>'Sicilia foglio di lavoro'!H402</f>
        <v>1183</v>
      </c>
      <c r="G403">
        <f>'Sicilia foglio di lavoro'!I402</f>
        <v>1025</v>
      </c>
      <c r="H403">
        <f>'Sicilia foglio di lavoro'!J402</f>
        <v>158</v>
      </c>
      <c r="I403">
        <f>'Sicilia foglio di lavoro'!K402</f>
        <v>12</v>
      </c>
      <c r="J403">
        <f>'Sicilia foglio di lavoro'!M402</f>
        <v>22522</v>
      </c>
      <c r="K403">
        <f>'Sicilia foglio di lavoro'!N402</f>
        <v>151143</v>
      </c>
      <c r="L403">
        <f>'Sicilia foglio di lavoro'!O402</f>
        <v>4717</v>
      </c>
      <c r="M403" s="2">
        <f t="shared" si="37"/>
        <v>4.3239822822189411E-2</v>
      </c>
      <c r="N403" s="2">
        <f t="shared" si="38"/>
        <v>6.6652604935667579E-3</v>
      </c>
      <c r="O403" s="2">
        <f t="shared" si="39"/>
        <v>0.95009491668424384</v>
      </c>
    </row>
    <row r="404" spans="1:15">
      <c r="A404" s="4">
        <v>44292</v>
      </c>
      <c r="B404">
        <f>'Sicilia foglio di lavoro'!B403</f>
        <v>3250857</v>
      </c>
      <c r="C404">
        <f>'Sicilia foglio di lavoro'!C403</f>
        <v>1292597</v>
      </c>
      <c r="D404">
        <f>'Sicilia foglio di lavoro'!E403</f>
        <v>180348</v>
      </c>
      <c r="E404">
        <f>'Sicilia foglio di lavoro'!G403</f>
        <v>24452</v>
      </c>
      <c r="F404">
        <f>'Sicilia foglio di lavoro'!H403</f>
        <v>1242</v>
      </c>
      <c r="G404">
        <f>'Sicilia foglio di lavoro'!I403</f>
        <v>1082</v>
      </c>
      <c r="H404">
        <f>'Sicilia foglio di lavoro'!J403</f>
        <v>160</v>
      </c>
      <c r="I404">
        <f>'Sicilia foglio di lavoro'!K403</f>
        <v>6</v>
      </c>
      <c r="J404">
        <f>'Sicilia foglio di lavoro'!M403</f>
        <v>23210</v>
      </c>
      <c r="K404">
        <f>'Sicilia foglio di lavoro'!N403</f>
        <v>151166</v>
      </c>
      <c r="L404">
        <f>'Sicilia foglio di lavoro'!O403</f>
        <v>4730</v>
      </c>
      <c r="M404" s="2">
        <f t="shared" si="37"/>
        <v>4.4249959103549813E-2</v>
      </c>
      <c r="N404" s="2">
        <f t="shared" si="38"/>
        <v>6.5434320300997873E-3</v>
      </c>
      <c r="O404" s="2">
        <f t="shared" si="39"/>
        <v>0.94920660886635044</v>
      </c>
    </row>
    <row r="405" spans="1:15">
      <c r="A405" s="4">
        <v>44293</v>
      </c>
      <c r="B405">
        <f>'Sicilia foglio di lavoro'!B404</f>
        <v>3275815</v>
      </c>
      <c r="C405">
        <f>'Sicilia foglio di lavoro'!C404</f>
        <v>1294528</v>
      </c>
      <c r="D405">
        <f>'Sicilia foglio di lavoro'!E404</f>
        <v>181346</v>
      </c>
      <c r="E405">
        <f>'Sicilia foglio di lavoro'!G404</f>
        <v>25346</v>
      </c>
      <c r="F405">
        <f>'Sicilia foglio di lavoro'!H404</f>
        <v>1282</v>
      </c>
      <c r="G405">
        <f>'Sicilia foglio di lavoro'!I404</f>
        <v>1125</v>
      </c>
      <c r="H405">
        <f>'Sicilia foglio di lavoro'!J404</f>
        <v>157</v>
      </c>
      <c r="I405">
        <f>'Sicilia foglio di lavoro'!K404</f>
        <v>9</v>
      </c>
      <c r="J405">
        <f>'Sicilia foglio di lavoro'!M404</f>
        <v>24064</v>
      </c>
      <c r="K405">
        <f>'Sicilia foglio di lavoro'!N404</f>
        <v>151254</v>
      </c>
      <c r="L405">
        <f>'Sicilia foglio di lavoro'!O404</f>
        <v>4746</v>
      </c>
      <c r="M405" s="2">
        <f t="shared" si="37"/>
        <v>4.4385701885899152E-2</v>
      </c>
      <c r="N405" s="2">
        <f t="shared" si="38"/>
        <v>6.1942712854099269E-3</v>
      </c>
      <c r="O405" s="2">
        <f t="shared" si="39"/>
        <v>0.94942002682869087</v>
      </c>
    </row>
    <row r="406" spans="1:15">
      <c r="A406" s="4">
        <v>44294</v>
      </c>
      <c r="B406">
        <f>'Sicilia foglio di lavoro'!B405</f>
        <v>3302985</v>
      </c>
      <c r="C406">
        <f>'Sicilia foglio di lavoro'!C405</f>
        <v>1304623</v>
      </c>
      <c r="D406">
        <f>'Sicilia foglio di lavoro'!E405</f>
        <v>182633</v>
      </c>
      <c r="E406">
        <f>'Sicilia foglio di lavoro'!G405</f>
        <v>26527</v>
      </c>
      <c r="F406">
        <f>'Sicilia foglio di lavoro'!H405</f>
        <v>1283</v>
      </c>
      <c r="G406">
        <f>'Sicilia foglio di lavoro'!I405</f>
        <v>1119</v>
      </c>
      <c r="H406">
        <f>'Sicilia foglio di lavoro'!J405</f>
        <v>164</v>
      </c>
      <c r="I406">
        <f>'Sicilia foglio di lavoro'!K405</f>
        <v>19</v>
      </c>
      <c r="J406">
        <f>'Sicilia foglio di lavoro'!M405</f>
        <v>25244</v>
      </c>
      <c r="K406">
        <f>'Sicilia foglio di lavoro'!N405</f>
        <v>151349</v>
      </c>
      <c r="L406">
        <f>'Sicilia foglio di lavoro'!O405</f>
        <v>4757</v>
      </c>
      <c r="M406" s="2">
        <f t="shared" si="37"/>
        <v>4.2183435744712935E-2</v>
      </c>
      <c r="N406" s="2">
        <f t="shared" si="38"/>
        <v>6.1823802163833074E-3</v>
      </c>
      <c r="O406" s="2">
        <f t="shared" si="39"/>
        <v>0.95163418403890376</v>
      </c>
    </row>
    <row r="407" spans="1:15">
      <c r="A407" s="4">
        <v>44295</v>
      </c>
      <c r="B407">
        <f>'Sicilia foglio di lavoro'!B406</f>
        <v>3335167</v>
      </c>
      <c r="C407">
        <f>'Sicilia foglio di lavoro'!C406</f>
        <v>1315421</v>
      </c>
      <c r="D407">
        <f>'Sicilia foglio di lavoro'!E406</f>
        <v>184138</v>
      </c>
      <c r="E407">
        <f>'Sicilia foglio di lavoro'!G406</f>
        <v>21752</v>
      </c>
      <c r="F407">
        <f>'Sicilia foglio di lavoro'!H406</f>
        <v>1317</v>
      </c>
      <c r="G407">
        <f>'Sicilia foglio di lavoro'!I406</f>
        <v>1149</v>
      </c>
      <c r="H407">
        <f>'Sicilia foglio di lavoro'!J406</f>
        <v>168</v>
      </c>
      <c r="I407">
        <f>'Sicilia foglio di lavoro'!K406</f>
        <v>9</v>
      </c>
      <c r="J407">
        <f>'Sicilia foglio di lavoro'!M406</f>
        <v>20435</v>
      </c>
      <c r="K407">
        <f>'Sicilia foglio di lavoro'!N406</f>
        <v>157371</v>
      </c>
      <c r="L407">
        <f>'Sicilia foglio di lavoro'!O406</f>
        <v>5015</v>
      </c>
      <c r="M407" s="2">
        <f t="shared" si="37"/>
        <v>5.2822728944464874E-2</v>
      </c>
      <c r="N407" s="2">
        <f t="shared" si="38"/>
        <v>7.7234277307833762E-3</v>
      </c>
      <c r="O407" s="2">
        <f t="shared" si="39"/>
        <v>0.93945384332475179</v>
      </c>
    </row>
    <row r="408" spans="1:15">
      <c r="A408" s="4">
        <v>44296</v>
      </c>
      <c r="B408">
        <f>'Sicilia foglio di lavoro'!B407</f>
        <v>3361396</v>
      </c>
      <c r="C408">
        <f>'Sicilia foglio di lavoro'!C407</f>
        <v>1324261</v>
      </c>
      <c r="D408">
        <f>'Sicilia foglio di lavoro'!E407</f>
        <v>185367</v>
      </c>
      <c r="E408">
        <f>'Sicilia foglio di lavoro'!G407</f>
        <v>22191</v>
      </c>
      <c r="F408">
        <f>'Sicilia foglio di lavoro'!H407</f>
        <v>1316</v>
      </c>
      <c r="G408">
        <f>'Sicilia foglio di lavoro'!I407</f>
        <v>1152</v>
      </c>
      <c r="H408">
        <f>'Sicilia foglio di lavoro'!J407</f>
        <v>164</v>
      </c>
      <c r="I408">
        <f>'Sicilia foglio di lavoro'!K407</f>
        <v>8</v>
      </c>
      <c r="J408">
        <f>'Sicilia foglio di lavoro'!M407</f>
        <v>20875</v>
      </c>
      <c r="K408">
        <f>'Sicilia foglio di lavoro'!N407</f>
        <v>158147</v>
      </c>
      <c r="L408">
        <f>'Sicilia foglio di lavoro'!O407</f>
        <v>5029</v>
      </c>
      <c r="M408" s="2">
        <f t="shared" si="37"/>
        <v>5.19129376774368E-2</v>
      </c>
      <c r="N408" s="2">
        <f t="shared" si="38"/>
        <v>7.3903834888017668E-3</v>
      </c>
      <c r="O408" s="2">
        <f t="shared" si="39"/>
        <v>0.9406966788337614</v>
      </c>
    </row>
    <row r="409" spans="1:15">
      <c r="A409" s="4">
        <v>44297</v>
      </c>
      <c r="B409">
        <f>'Sicilia foglio di lavoro'!B408</f>
        <v>3377937</v>
      </c>
      <c r="C409">
        <f>'Sicilia foglio di lavoro'!C408</f>
        <v>1331451</v>
      </c>
      <c r="D409">
        <f>'Sicilia foglio di lavoro'!E408</f>
        <v>186487</v>
      </c>
      <c r="E409">
        <f>'Sicilia foglio di lavoro'!G408</f>
        <v>22971</v>
      </c>
      <c r="F409">
        <f>'Sicilia foglio di lavoro'!H408</f>
        <v>1319</v>
      </c>
      <c r="G409">
        <f>'Sicilia foglio di lavoro'!I408</f>
        <v>1148</v>
      </c>
      <c r="H409">
        <f>'Sicilia foglio di lavoro'!J408</f>
        <v>171</v>
      </c>
      <c r="I409">
        <f>'Sicilia foglio di lavoro'!K408</f>
        <v>14</v>
      </c>
      <c r="J409">
        <f>'Sicilia foglio di lavoro'!M408</f>
        <v>21652</v>
      </c>
      <c r="K409">
        <f>'Sicilia foglio di lavoro'!N408</f>
        <v>158478</v>
      </c>
      <c r="L409">
        <f>'Sicilia foglio di lavoro'!O408</f>
        <v>5038</v>
      </c>
      <c r="M409" s="2">
        <f t="shared" si="37"/>
        <v>4.9976056767228244E-2</v>
      </c>
      <c r="N409" s="2">
        <f t="shared" si="38"/>
        <v>7.4441687344913151E-3</v>
      </c>
      <c r="O409" s="2">
        <f t="shared" si="39"/>
        <v>0.94257977449828045</v>
      </c>
    </row>
    <row r="410" spans="1:15">
      <c r="A410" s="4">
        <v>44298</v>
      </c>
      <c r="B410">
        <f>'Sicilia foglio di lavoro'!B409</f>
        <v>3415995</v>
      </c>
      <c r="C410">
        <f>'Sicilia foglio di lavoro'!C409</f>
        <v>1339180</v>
      </c>
      <c r="D410">
        <f>'Sicilia foglio di lavoro'!E409</f>
        <v>187597</v>
      </c>
      <c r="E410">
        <f>'Sicilia foglio di lavoro'!G409</f>
        <v>23709</v>
      </c>
      <c r="F410">
        <f>'Sicilia foglio di lavoro'!H409</f>
        <v>1365</v>
      </c>
      <c r="G410">
        <f>'Sicilia foglio di lavoro'!I409</f>
        <v>1191</v>
      </c>
      <c r="H410">
        <f>'Sicilia foglio di lavoro'!J409</f>
        <v>174</v>
      </c>
      <c r="I410">
        <f>'Sicilia foglio di lavoro'!K409</f>
        <v>8</v>
      </c>
      <c r="J410">
        <f>'Sicilia foglio di lavoro'!M409</f>
        <v>22344</v>
      </c>
      <c r="K410">
        <f>'Sicilia foglio di lavoro'!N409</f>
        <v>158830</v>
      </c>
      <c r="L410">
        <f>'Sicilia foglio di lavoro'!O409</f>
        <v>5058</v>
      </c>
      <c r="M410" s="2">
        <f t="shared" si="37"/>
        <v>5.0234088320890803E-2</v>
      </c>
      <c r="N410" s="2">
        <f t="shared" si="38"/>
        <v>7.3389851954953813E-3</v>
      </c>
      <c r="O410" s="2">
        <f t="shared" si="39"/>
        <v>0.94242692648361381</v>
      </c>
    </row>
    <row r="411" spans="1:15">
      <c r="A411" s="4">
        <v>44299</v>
      </c>
      <c r="B411">
        <f>'Sicilia foglio di lavoro'!B410</f>
        <v>3443613</v>
      </c>
      <c r="C411">
        <f>'Sicilia foglio di lavoro'!C410</f>
        <v>1349978</v>
      </c>
      <c r="D411">
        <f>'Sicilia foglio di lavoro'!E410</f>
        <v>188981</v>
      </c>
      <c r="E411">
        <f>'Sicilia foglio di lavoro'!G410</f>
        <v>24671</v>
      </c>
      <c r="F411">
        <f>'Sicilia foglio di lavoro'!H410</f>
        <v>1390</v>
      </c>
      <c r="G411">
        <f>'Sicilia foglio di lavoro'!I410</f>
        <v>1214</v>
      </c>
      <c r="H411">
        <f>'Sicilia foglio di lavoro'!J410</f>
        <v>176</v>
      </c>
      <c r="I411">
        <f>'Sicilia foglio di lavoro'!K410</f>
        <v>14</v>
      </c>
      <c r="J411">
        <f>'Sicilia foglio di lavoro'!M410</f>
        <v>23281</v>
      </c>
      <c r="K411">
        <f>'Sicilia foglio di lavoro'!N410</f>
        <v>159242</v>
      </c>
      <c r="L411">
        <f>'Sicilia foglio di lavoro'!O410</f>
        <v>5068</v>
      </c>
      <c r="M411" s="2">
        <f t="shared" si="37"/>
        <v>4.9207571642819505E-2</v>
      </c>
      <c r="N411" s="2">
        <f t="shared" si="38"/>
        <v>7.1338818856146891E-3</v>
      </c>
      <c r="O411" s="2">
        <f t="shared" si="39"/>
        <v>0.94365854647156577</v>
      </c>
    </row>
    <row r="412" spans="1:15">
      <c r="A412" s="4">
        <v>44300</v>
      </c>
      <c r="B412">
        <f>'Sicilia foglio di lavoro'!B411</f>
        <v>3473116</v>
      </c>
      <c r="C412">
        <f>'Sicilia foglio di lavoro'!C411</f>
        <v>1361557</v>
      </c>
      <c r="D412">
        <f>'Sicilia foglio di lavoro'!E411</f>
        <v>190523</v>
      </c>
      <c r="E412">
        <f>'Sicilia foglio di lavoro'!G411</f>
        <v>24132</v>
      </c>
      <c r="F412">
        <f>'Sicilia foglio di lavoro'!H411</f>
        <v>1415</v>
      </c>
      <c r="G412">
        <f>'Sicilia foglio di lavoro'!I411</f>
        <v>1230</v>
      </c>
      <c r="H412">
        <f>'Sicilia foglio di lavoro'!J411</f>
        <v>185</v>
      </c>
      <c r="I412">
        <f>'Sicilia foglio di lavoro'!K411</f>
        <v>15</v>
      </c>
      <c r="J412">
        <f>'Sicilia foglio di lavoro'!M411</f>
        <v>22717</v>
      </c>
      <c r="K412">
        <f>'Sicilia foglio di lavoro'!N411</f>
        <v>161290</v>
      </c>
      <c r="L412">
        <f>'Sicilia foglio di lavoro'!O411</f>
        <v>5101</v>
      </c>
      <c r="M412" s="2">
        <f t="shared" si="37"/>
        <v>5.0969666832421684E-2</v>
      </c>
      <c r="N412" s="2">
        <f t="shared" si="38"/>
        <v>7.6661694016243991E-3</v>
      </c>
      <c r="O412" s="2">
        <f t="shared" si="39"/>
        <v>0.94136416376595389</v>
      </c>
    </row>
    <row r="413" spans="1:15">
      <c r="A413" s="4">
        <v>44301</v>
      </c>
      <c r="B413">
        <f>'Sicilia foglio di lavoro'!B412</f>
        <v>3503543</v>
      </c>
      <c r="C413">
        <f>'Sicilia foglio di lavoro'!C412</f>
        <v>1371728</v>
      </c>
      <c r="D413">
        <f>'Sicilia foglio di lavoro'!E412</f>
        <v>191973</v>
      </c>
      <c r="E413">
        <f>'Sicilia foglio di lavoro'!G412</f>
        <v>24774</v>
      </c>
      <c r="F413">
        <f>'Sicilia foglio di lavoro'!H412</f>
        <v>1402</v>
      </c>
      <c r="G413">
        <f>'Sicilia foglio di lavoro'!I412</f>
        <v>1218</v>
      </c>
      <c r="H413">
        <f>'Sicilia foglio di lavoro'!J412</f>
        <v>184</v>
      </c>
      <c r="I413">
        <f>'Sicilia foglio di lavoro'!K412</f>
        <v>10</v>
      </c>
      <c r="J413">
        <f>'Sicilia foglio di lavoro'!M412</f>
        <v>23372</v>
      </c>
      <c r="K413">
        <f>'Sicilia foglio di lavoro'!N412</f>
        <v>162092</v>
      </c>
      <c r="L413">
        <f>'Sicilia foglio di lavoro'!O412</f>
        <v>5107</v>
      </c>
      <c r="M413" s="2">
        <f t="shared" si="37"/>
        <v>4.9164446597239043E-2</v>
      </c>
      <c r="N413" s="2">
        <f t="shared" si="38"/>
        <v>7.4271413578751921E-3</v>
      </c>
      <c r="O413" s="2">
        <f t="shared" si="39"/>
        <v>0.94340841204488579</v>
      </c>
    </row>
    <row r="414" spans="1:15">
      <c r="A414" s="4">
        <v>44302</v>
      </c>
      <c r="B414">
        <f>'Sicilia foglio di lavoro'!B413</f>
        <v>3536843</v>
      </c>
      <c r="C414">
        <f>'Sicilia foglio di lavoro'!C413</f>
        <v>1382044</v>
      </c>
      <c r="D414">
        <f>'Sicilia foglio di lavoro'!E413</f>
        <v>193343</v>
      </c>
      <c r="E414">
        <f>'Sicilia foglio di lavoro'!G413</f>
        <v>24875</v>
      </c>
      <c r="F414">
        <f>'Sicilia foglio di lavoro'!H413</f>
        <v>1399</v>
      </c>
      <c r="G414">
        <f>'Sicilia foglio di lavoro'!I413</f>
        <v>1210</v>
      </c>
      <c r="H414">
        <f>'Sicilia foglio di lavoro'!J413</f>
        <v>189</v>
      </c>
      <c r="I414">
        <f>'Sicilia foglio di lavoro'!K413</f>
        <v>9</v>
      </c>
      <c r="J414">
        <f>'Sicilia foglio di lavoro'!M413</f>
        <v>23476</v>
      </c>
      <c r="K414">
        <f>'Sicilia foglio di lavoro'!N413</f>
        <v>163340</v>
      </c>
      <c r="L414">
        <f>'Sicilia foglio di lavoro'!O413</f>
        <v>5128</v>
      </c>
      <c r="M414" s="2">
        <f t="shared" si="37"/>
        <v>4.8643216080402008E-2</v>
      </c>
      <c r="N414" s="2">
        <f t="shared" si="38"/>
        <v>7.5979899497487435E-3</v>
      </c>
      <c r="O414" s="2">
        <f t="shared" si="39"/>
        <v>0.9437587939698493</v>
      </c>
    </row>
    <row r="415" spans="1:15">
      <c r="A415" s="4">
        <v>44303</v>
      </c>
      <c r="B415">
        <f>'Sicilia foglio di lavoro'!B414</f>
        <v>3565770</v>
      </c>
      <c r="C415">
        <f>'Sicilia foglio di lavoro'!C414</f>
        <v>1392635</v>
      </c>
      <c r="D415">
        <f>'Sicilia foglio di lavoro'!E414</f>
        <v>194644</v>
      </c>
      <c r="E415">
        <f>'Sicilia foglio di lavoro'!G414</f>
        <v>25477</v>
      </c>
      <c r="F415">
        <f>'Sicilia foglio di lavoro'!H414</f>
        <v>1405</v>
      </c>
      <c r="G415">
        <f>'Sicilia foglio di lavoro'!I414</f>
        <v>1216</v>
      </c>
      <c r="H415">
        <f>'Sicilia foglio di lavoro'!J414</f>
        <v>189</v>
      </c>
      <c r="I415">
        <f>'Sicilia foglio di lavoro'!K414</f>
        <v>11</v>
      </c>
      <c r="J415">
        <f>'Sicilia foglio di lavoro'!M414</f>
        <v>24072</v>
      </c>
      <c r="K415">
        <f>'Sicilia foglio di lavoro'!N414</f>
        <v>164015</v>
      </c>
      <c r="L415">
        <f>'Sicilia foglio di lavoro'!O414</f>
        <v>5152</v>
      </c>
      <c r="M415" s="2">
        <f t="shared" ref="M415" si="40">G415/E415</f>
        <v>4.7729324488754561E-2</v>
      </c>
      <c r="N415" s="2">
        <f t="shared" ref="N415" si="41">H415/E415</f>
        <v>7.4184558621501751E-3</v>
      </c>
      <c r="O415" s="2">
        <f t="shared" ref="O415" si="42">J415/E415</f>
        <v>0.94485221964909527</v>
      </c>
    </row>
    <row r="416" spans="1:15">
      <c r="A416" s="4">
        <v>44304</v>
      </c>
      <c r="B416">
        <f>'Sicilia foglio di lavoro'!B415</f>
        <v>3582328</v>
      </c>
      <c r="C416">
        <f>'Sicilia foglio di lavoro'!C415</f>
        <v>1400540</v>
      </c>
      <c r="D416">
        <f>'Sicilia foglio di lavoro'!E415</f>
        <v>195519</v>
      </c>
      <c r="E416">
        <f>'Sicilia foglio di lavoro'!G415</f>
        <v>25758</v>
      </c>
      <c r="F416">
        <f>'Sicilia foglio di lavoro'!H415</f>
        <v>1399</v>
      </c>
      <c r="G416">
        <f>'Sicilia foglio di lavoro'!I415</f>
        <v>1212</v>
      </c>
      <c r="H416">
        <f>'Sicilia foglio di lavoro'!J415</f>
        <v>187</v>
      </c>
      <c r="I416">
        <f>'Sicilia foglio di lavoro'!K415</f>
        <v>7</v>
      </c>
      <c r="J416">
        <f>'Sicilia foglio di lavoro'!M415</f>
        <v>24359</v>
      </c>
      <c r="K416">
        <f>'Sicilia foglio di lavoro'!N415</f>
        <v>164599</v>
      </c>
      <c r="L416">
        <f>'Sicilia foglio di lavoro'!O415</f>
        <v>5162</v>
      </c>
      <c r="M416" s="2">
        <f t="shared" ref="M416" si="43">G416/E416</f>
        <v>4.7053342650826925E-2</v>
      </c>
      <c r="N416" s="2">
        <f t="shared" ref="N416" si="44">H416/E416</f>
        <v>7.2598804254988738E-3</v>
      </c>
      <c r="O416" s="2">
        <f t="shared" ref="O416" si="45">J416/E416</f>
        <v>0.9456867769236742</v>
      </c>
    </row>
    <row r="417" spans="1:15">
      <c r="A417" s="4">
        <v>44305</v>
      </c>
      <c r="B417">
        <f>'Sicilia foglio di lavoro'!B416</f>
        <v>3596744</v>
      </c>
      <c r="C417">
        <f>'Sicilia foglio di lavoro'!C416</f>
        <v>1407591</v>
      </c>
      <c r="D417">
        <f>'Sicilia foglio di lavoro'!E416</f>
        <v>196642</v>
      </c>
      <c r="E417">
        <f>'Sicilia foglio di lavoro'!G416</f>
        <v>26322</v>
      </c>
      <c r="F417">
        <f>'Sicilia foglio di lavoro'!H416</f>
        <v>1438</v>
      </c>
      <c r="G417">
        <f>'Sicilia foglio di lavoro'!I416</f>
        <v>1262</v>
      </c>
      <c r="H417">
        <f>'Sicilia foglio di lavoro'!J416</f>
        <v>176</v>
      </c>
      <c r="I417">
        <f>'Sicilia foglio di lavoro'!K416</f>
        <v>1</v>
      </c>
      <c r="J417">
        <f>'Sicilia foglio di lavoro'!M416</f>
        <v>24884</v>
      </c>
      <c r="K417">
        <f>'Sicilia foglio di lavoro'!N416</f>
        <v>165148</v>
      </c>
      <c r="L417">
        <f>'Sicilia foglio di lavoro'!O416</f>
        <v>5172</v>
      </c>
      <c r="M417" s="2">
        <f t="shared" ref="M417" si="46">G417/E417</f>
        <v>4.7944685054327175E-2</v>
      </c>
      <c r="N417" s="2">
        <f t="shared" ref="N417" si="47">H417/E417</f>
        <v>6.6864220044069601E-3</v>
      </c>
      <c r="O417" s="2">
        <f t="shared" ref="O417" si="48">J417/E417</f>
        <v>0.94536889294126591</v>
      </c>
    </row>
    <row r="418" spans="1:15">
      <c r="A418" s="4">
        <v>44306</v>
      </c>
      <c r="B418">
        <f>'Sicilia foglio di lavoro'!B417</f>
        <v>3622523</v>
      </c>
      <c r="C418">
        <f>'Sicilia foglio di lavoro'!C417</f>
        <v>1416819</v>
      </c>
      <c r="D418">
        <f>'Sicilia foglio di lavoro'!E417</f>
        <v>197790</v>
      </c>
      <c r="E418">
        <f>'Sicilia foglio di lavoro'!G417</f>
        <v>24899</v>
      </c>
      <c r="F418">
        <f>'Sicilia foglio di lavoro'!H417</f>
        <v>1435</v>
      </c>
      <c r="G418">
        <f>'Sicilia foglio di lavoro'!I417</f>
        <v>1255</v>
      </c>
      <c r="H418">
        <f>'Sicilia foglio di lavoro'!J417</f>
        <v>180</v>
      </c>
      <c r="I418">
        <f>'Sicilia foglio di lavoro'!K417</f>
        <v>14</v>
      </c>
      <c r="J418">
        <f>'Sicilia foglio di lavoro'!M417</f>
        <v>23464</v>
      </c>
      <c r="K418">
        <f>'Sicilia foglio di lavoro'!N417</f>
        <v>167683</v>
      </c>
      <c r="L418">
        <f>'Sicilia foglio di lavoro'!O417</f>
        <v>5208</v>
      </c>
      <c r="M418" s="2">
        <f t="shared" ref="M418" si="49">G418/E418</f>
        <v>5.0403630667898311E-2</v>
      </c>
      <c r="N418" s="2">
        <f t="shared" ref="N418" si="50">H418/E418</f>
        <v>7.2292059922085226E-3</v>
      </c>
      <c r="O418" s="2">
        <f t="shared" ref="O418" si="51">J418/E418</f>
        <v>0.94236716333989312</v>
      </c>
    </row>
    <row r="419" spans="1:15">
      <c r="A419" s="4">
        <v>44307</v>
      </c>
      <c r="B419">
        <f>'Sicilia foglio di lavoro'!B418</f>
        <v>3651572</v>
      </c>
      <c r="C419">
        <f>'Sicilia foglio di lavoro'!C418</f>
        <v>1426412</v>
      </c>
      <c r="D419">
        <f>'Sicilia foglio di lavoro'!E418</f>
        <v>199078</v>
      </c>
      <c r="E419">
        <f>'Sicilia foglio di lavoro'!G418</f>
        <v>25188</v>
      </c>
      <c r="F419">
        <f>'Sicilia foglio di lavoro'!H418</f>
        <v>1456</v>
      </c>
      <c r="G419">
        <f>'Sicilia foglio di lavoro'!I418</f>
        <v>1274</v>
      </c>
      <c r="H419">
        <f>'Sicilia foglio di lavoro'!J418</f>
        <v>182</v>
      </c>
      <c r="I419">
        <f>'Sicilia foglio di lavoro'!K418</f>
        <v>10</v>
      </c>
      <c r="J419">
        <f>'Sicilia foglio di lavoro'!M418</f>
        <v>23732</v>
      </c>
      <c r="K419">
        <f>'Sicilia foglio di lavoro'!N418</f>
        <v>168672</v>
      </c>
      <c r="L419">
        <f>'Sicilia foglio di lavoro'!O418</f>
        <v>5218</v>
      </c>
      <c r="M419" s="2">
        <f t="shared" ref="M419" si="52">G419/E419</f>
        <v>5.0579641098936E-2</v>
      </c>
      <c r="N419" s="2">
        <f t="shared" ref="N419" si="53">H419/E419</f>
        <v>7.2256630141337144E-3</v>
      </c>
      <c r="O419" s="2">
        <f t="shared" ref="O419" si="54">J419/E419</f>
        <v>0.94219469588693028</v>
      </c>
    </row>
    <row r="420" spans="1:15">
      <c r="A420" s="4">
        <v>44308</v>
      </c>
      <c r="B420">
        <f>'Sicilia foglio di lavoro'!B419</f>
        <v>3685649</v>
      </c>
      <c r="C420">
        <f>'Sicilia foglio di lavoro'!C419</f>
        <v>1437582</v>
      </c>
      <c r="D420">
        <f>'Sicilia foglio di lavoro'!E419</f>
        <v>200490</v>
      </c>
      <c r="E420">
        <f>'Sicilia foglio di lavoro'!G419</f>
        <v>25628</v>
      </c>
      <c r="F420">
        <f>'Sicilia foglio di lavoro'!H419</f>
        <v>1422</v>
      </c>
      <c r="G420">
        <f>'Sicilia foglio di lavoro'!I419</f>
        <v>1244</v>
      </c>
      <c r="H420">
        <f>'Sicilia foglio di lavoro'!J419</f>
        <v>178</v>
      </c>
      <c r="I420">
        <f>'Sicilia foglio di lavoro'!K419</f>
        <v>11</v>
      </c>
      <c r="J420">
        <f>'Sicilia foglio di lavoro'!M419</f>
        <v>24206</v>
      </c>
      <c r="K420">
        <f>'Sicilia foglio di lavoro'!N419</f>
        <v>169621</v>
      </c>
      <c r="L420">
        <f>'Sicilia foglio di lavoro'!O419</f>
        <v>5241</v>
      </c>
      <c r="M420" s="2">
        <f t="shared" ref="M420" si="55">G420/E420</f>
        <v>4.8540658654596537E-2</v>
      </c>
      <c r="N420" s="2">
        <f t="shared" ref="N420" si="56">H420/E420</f>
        <v>6.9455283283908226E-3</v>
      </c>
      <c r="O420" s="2">
        <f t="shared" ref="O420" si="57">J420/E420</f>
        <v>0.94451381301701265</v>
      </c>
    </row>
    <row r="421" spans="1:15">
      <c r="A421" s="4">
        <v>44309</v>
      </c>
      <c r="B421">
        <f>'Sicilia foglio di lavoro'!B420</f>
        <v>3712535</v>
      </c>
      <c r="C421">
        <f>'Sicilia foglio di lavoro'!C420</f>
        <v>1447005</v>
      </c>
      <c r="D421">
        <f>'Sicilia foglio di lavoro'!E420</f>
        <v>201420</v>
      </c>
      <c r="E421">
        <f>'Sicilia foglio di lavoro'!G420</f>
        <v>25284</v>
      </c>
      <c r="F421">
        <f>'Sicilia foglio di lavoro'!H420</f>
        <v>1409</v>
      </c>
      <c r="G421">
        <f>'Sicilia foglio di lavoro'!I420</f>
        <v>1232</v>
      </c>
      <c r="H421">
        <f>'Sicilia foglio di lavoro'!J420</f>
        <v>177</v>
      </c>
      <c r="I421">
        <f>'Sicilia foglio di lavoro'!K420</f>
        <v>11</v>
      </c>
      <c r="J421">
        <f>'Sicilia foglio di lavoro'!M420</f>
        <v>23875</v>
      </c>
      <c r="K421">
        <f>'Sicilia foglio di lavoro'!N420</f>
        <v>170871</v>
      </c>
      <c r="L421">
        <f>'Sicilia foglio di lavoro'!O420</f>
        <v>5265</v>
      </c>
      <c r="M421" s="2">
        <f t="shared" ref="M421" si="58">G421/E421</f>
        <v>4.8726467331118496E-2</v>
      </c>
      <c r="N421" s="2">
        <f t="shared" ref="N421" si="59">H421/E421</f>
        <v>7.0004746084480303E-3</v>
      </c>
      <c r="O421" s="2">
        <f t="shared" ref="O421" si="60">J421/E421</f>
        <v>0.94427305806043349</v>
      </c>
    </row>
    <row r="422" spans="1:15">
      <c r="A422" s="4">
        <v>44310</v>
      </c>
      <c r="B422">
        <f>'Sicilia foglio di lavoro'!B421</f>
        <v>3737986</v>
      </c>
      <c r="C422">
        <f>'Sicilia foglio di lavoro'!C421</f>
        <v>1455983</v>
      </c>
      <c r="D422">
        <f>'Sicilia foglio di lavoro'!E421</f>
        <v>202515</v>
      </c>
      <c r="E422">
        <f>'Sicilia foglio di lavoro'!G421</f>
        <v>25211</v>
      </c>
      <c r="F422">
        <f>'Sicilia foglio di lavoro'!H421</f>
        <v>1413</v>
      </c>
      <c r="G422">
        <f>'Sicilia foglio di lavoro'!I421</f>
        <v>1234</v>
      </c>
      <c r="H422">
        <f>'Sicilia foglio di lavoro'!J421</f>
        <v>179</v>
      </c>
      <c r="I422">
        <f>'Sicilia foglio di lavoro'!K421</f>
        <v>8</v>
      </c>
      <c r="J422">
        <f>'Sicilia foglio di lavoro'!M421</f>
        <v>23798</v>
      </c>
      <c r="K422">
        <f>'Sicilia foglio di lavoro'!N421</f>
        <v>172018</v>
      </c>
      <c r="L422">
        <f>'Sicilia foglio di lavoro'!O421</f>
        <v>5286</v>
      </c>
      <c r="M422" s="2">
        <f t="shared" ref="M422" si="61">G422/E422</f>
        <v>4.8946888263059776E-2</v>
      </c>
      <c r="N422" s="2">
        <f t="shared" ref="N422" si="62">H422/E422</f>
        <v>7.1000753639284438E-3</v>
      </c>
      <c r="O422" s="2">
        <f t="shared" ref="O422" si="63">J422/E422</f>
        <v>0.94395303637301176</v>
      </c>
    </row>
    <row r="423" spans="1:15">
      <c r="A423" s="4">
        <v>44311</v>
      </c>
      <c r="B423">
        <f>'Sicilia foglio di lavoro'!B422</f>
        <v>3759786</v>
      </c>
      <c r="C423">
        <f>'Sicilia foglio di lavoro'!C422</f>
        <v>1462397</v>
      </c>
      <c r="D423">
        <f>'Sicilia foglio di lavoro'!E422</f>
        <v>203576</v>
      </c>
      <c r="E423">
        <f>'Sicilia foglio di lavoro'!G422</f>
        <v>25510</v>
      </c>
      <c r="F423">
        <f>'Sicilia foglio di lavoro'!H422</f>
        <v>1415</v>
      </c>
      <c r="G423">
        <f>'Sicilia foglio di lavoro'!I422</f>
        <v>1244</v>
      </c>
      <c r="H423">
        <f>'Sicilia foglio di lavoro'!J422</f>
        <v>171</v>
      </c>
      <c r="I423">
        <f>'Sicilia foglio di lavoro'!K422</f>
        <v>8</v>
      </c>
      <c r="J423">
        <f>'Sicilia foglio di lavoro'!M422</f>
        <v>24095</v>
      </c>
      <c r="K423">
        <f>'Sicilia foglio di lavoro'!N422</f>
        <v>172774</v>
      </c>
      <c r="L423">
        <f>'Sicilia foglio di lavoro'!O422</f>
        <v>5292</v>
      </c>
      <c r="M423" s="2">
        <f t="shared" ref="M423" si="64">G423/E423</f>
        <v>4.8765190121520974E-2</v>
      </c>
      <c r="N423" s="2">
        <f t="shared" ref="N423" si="65">H423/E423</f>
        <v>6.7032536260290083E-3</v>
      </c>
      <c r="O423" s="2">
        <f t="shared" ref="O423" si="66">J423/E423</f>
        <v>0.94453155625245</v>
      </c>
    </row>
    <row r="424" spans="1:15">
      <c r="A424" s="4">
        <v>44312</v>
      </c>
      <c r="B424">
        <f>'Sicilia foglio di lavoro'!B423</f>
        <v>3780405</v>
      </c>
      <c r="C424">
        <f>'Sicilia foglio di lavoro'!C423</f>
        <v>1470043</v>
      </c>
      <c r="D424">
        <f>'Sicilia foglio di lavoro'!E423</f>
        <v>204645</v>
      </c>
      <c r="E424">
        <f>'Sicilia foglio di lavoro'!G423</f>
        <v>26091</v>
      </c>
      <c r="F424">
        <f>'Sicilia foglio di lavoro'!H423</f>
        <v>1428</v>
      </c>
      <c r="G424">
        <f>'Sicilia foglio di lavoro'!I423</f>
        <v>1254</v>
      </c>
      <c r="H424">
        <f>'Sicilia foglio di lavoro'!J423</f>
        <v>174</v>
      </c>
      <c r="I424">
        <f>'Sicilia foglio di lavoro'!K423</f>
        <v>12</v>
      </c>
      <c r="J424">
        <f>'Sicilia foglio di lavoro'!M423</f>
        <v>24663</v>
      </c>
      <c r="K424">
        <f>'Sicilia foglio di lavoro'!N423</f>
        <v>173249</v>
      </c>
      <c r="L424">
        <f>'Sicilia foglio di lavoro'!O423</f>
        <v>5305</v>
      </c>
      <c r="M424" s="2">
        <f t="shared" ref="M424" si="67">G424/E424</f>
        <v>4.8062550304702772E-2</v>
      </c>
      <c r="N424" s="2">
        <f t="shared" ref="N424" si="68">H424/E424</f>
        <v>6.668966310221916E-3</v>
      </c>
      <c r="O424" s="2">
        <f t="shared" ref="O424" si="69">J424/E424</f>
        <v>0.9452684833850753</v>
      </c>
    </row>
    <row r="425" spans="1:15">
      <c r="A425" s="4">
        <v>44313</v>
      </c>
      <c r="B425">
        <f>'Sicilia foglio di lavoro'!B424</f>
        <v>3809167</v>
      </c>
      <c r="C425">
        <f>'Sicilia foglio di lavoro'!C424</f>
        <v>1479597</v>
      </c>
      <c r="D425">
        <f>'Sicilia foglio di lavoro'!E424</f>
        <v>205585</v>
      </c>
      <c r="E425">
        <f>'Sicilia foglio di lavoro'!G424</f>
        <v>26085</v>
      </c>
      <c r="F425">
        <f>'Sicilia foglio di lavoro'!H424</f>
        <v>1422</v>
      </c>
      <c r="G425">
        <f>'Sicilia foglio di lavoro'!I424</f>
        <v>1254</v>
      </c>
      <c r="H425">
        <f>'Sicilia foglio di lavoro'!J424</f>
        <v>168</v>
      </c>
      <c r="I425">
        <f>'Sicilia foglio di lavoro'!K424</f>
        <v>4</v>
      </c>
      <c r="J425">
        <f>'Sicilia foglio di lavoro'!M424</f>
        <v>24663</v>
      </c>
      <c r="K425">
        <f>'Sicilia foglio di lavoro'!N424</f>
        <v>174162</v>
      </c>
      <c r="L425">
        <f>'Sicilia foglio di lavoro'!O424</f>
        <v>5338</v>
      </c>
      <c r="M425" s="2">
        <f t="shared" ref="M425" si="70">G425/E425</f>
        <v>4.807360552041403E-2</v>
      </c>
      <c r="N425" s="2">
        <f t="shared" ref="N425" si="71">H425/E425</f>
        <v>6.4404830362277173E-3</v>
      </c>
      <c r="O425" s="2">
        <f t="shared" ref="O425" si="72">J425/E425</f>
        <v>0.94548591144335825</v>
      </c>
    </row>
    <row r="426" spans="1:15">
      <c r="A426" s="4">
        <v>44314</v>
      </c>
      <c r="B426">
        <f>'Sicilia foglio di lavoro'!B425</f>
        <v>3839317</v>
      </c>
      <c r="C426">
        <f>'Sicilia foglio di lavoro'!C425</f>
        <v>1488576</v>
      </c>
      <c r="D426">
        <f>'Sicilia foglio di lavoro'!E425</f>
        <v>206565</v>
      </c>
      <c r="E426">
        <f>'Sicilia foglio di lavoro'!G425</f>
        <v>25372</v>
      </c>
      <c r="F426">
        <f>'Sicilia foglio di lavoro'!H425</f>
        <v>1394</v>
      </c>
      <c r="G426">
        <f>'Sicilia foglio di lavoro'!I425</f>
        <v>1222</v>
      </c>
      <c r="H426">
        <f>'Sicilia foglio di lavoro'!J425</f>
        <v>172</v>
      </c>
      <c r="I426">
        <f>'Sicilia foglio di lavoro'!K425</f>
        <v>13</v>
      </c>
      <c r="J426">
        <f>'Sicilia foglio di lavoro'!M425</f>
        <v>23978</v>
      </c>
      <c r="K426">
        <f>'Sicilia foglio di lavoro'!N425</f>
        <v>175825</v>
      </c>
      <c r="L426">
        <f>'Sicilia foglio di lavoro'!O425</f>
        <v>5368</v>
      </c>
      <c r="M426" s="2">
        <f t="shared" ref="M426" si="73">G426/E426</f>
        <v>4.8163329654737505E-2</v>
      </c>
      <c r="N426" s="2">
        <f t="shared" ref="N426" si="74">H426/E426</f>
        <v>6.7791265962478323E-3</v>
      </c>
      <c r="O426" s="2">
        <f t="shared" ref="O426" si="75">J426/E426</f>
        <v>0.94505754374901463</v>
      </c>
    </row>
    <row r="427" spans="1:15">
      <c r="A427" s="4">
        <v>44315</v>
      </c>
      <c r="B427">
        <f>'Sicilia foglio di lavoro'!B426</f>
        <v>3865268</v>
      </c>
      <c r="C427">
        <f>'Sicilia foglio di lavoro'!C426</f>
        <v>1498780</v>
      </c>
      <c r="D427">
        <f>'Sicilia foglio di lavoro'!E426</f>
        <v>207626</v>
      </c>
      <c r="E427">
        <f>'Sicilia foglio di lavoro'!G426</f>
        <v>25244</v>
      </c>
      <c r="F427">
        <f>'Sicilia foglio di lavoro'!H426</f>
        <v>1369</v>
      </c>
      <c r="G427">
        <f>'Sicilia foglio di lavoro'!I426</f>
        <v>1201</v>
      </c>
      <c r="H427">
        <f>'Sicilia foglio di lavoro'!J426</f>
        <v>168</v>
      </c>
      <c r="I427">
        <f>'Sicilia foglio di lavoro'!K426</f>
        <v>9</v>
      </c>
      <c r="J427">
        <f>'Sicilia foglio di lavoro'!M426</f>
        <v>23875</v>
      </c>
      <c r="K427">
        <f>'Sicilia foglio di lavoro'!N426</f>
        <v>176991</v>
      </c>
      <c r="L427">
        <f>'Sicilia foglio di lavoro'!O426</f>
        <v>5391</v>
      </c>
      <c r="M427" s="2">
        <f t="shared" ref="M427" si="76">G427/E427</f>
        <v>4.7575661543337033E-2</v>
      </c>
      <c r="N427" s="2">
        <f t="shared" ref="N427" si="77">H427/E427</f>
        <v>6.6550467437807006E-3</v>
      </c>
      <c r="O427" s="2">
        <f t="shared" ref="O427" si="78">J427/E427</f>
        <v>0.94576929171288227</v>
      </c>
    </row>
    <row r="428" spans="1:15">
      <c r="A428" s="4">
        <v>44316</v>
      </c>
      <c r="B428">
        <f>'Sicilia foglio di lavoro'!B427</f>
        <v>3893413</v>
      </c>
      <c r="C428">
        <f>'Sicilia foglio di lavoro'!C427</f>
        <v>1507241</v>
      </c>
      <c r="D428">
        <f>'Sicilia foglio di lavoro'!E427</f>
        <v>208487</v>
      </c>
      <c r="E428">
        <f>'Sicilia foglio di lavoro'!G427</f>
        <v>24896</v>
      </c>
      <c r="F428">
        <f>'Sicilia foglio di lavoro'!H427</f>
        <v>1337</v>
      </c>
      <c r="G428">
        <f>'Sicilia foglio di lavoro'!I427</f>
        <v>1172</v>
      </c>
      <c r="H428">
        <f>'Sicilia foglio di lavoro'!J427</f>
        <v>165</v>
      </c>
      <c r="I428">
        <f>'Sicilia foglio di lavoro'!K427</f>
        <v>8</v>
      </c>
      <c r="J428">
        <f>'Sicilia foglio di lavoro'!M427</f>
        <v>23559</v>
      </c>
      <c r="K428">
        <f>'Sicilia foglio di lavoro'!N427</f>
        <v>178181</v>
      </c>
      <c r="L428">
        <f>'Sicilia foglio di lavoro'!O427</f>
        <v>5410</v>
      </c>
      <c r="M428" s="2">
        <f t="shared" ref="M428" si="79">G428/E428</f>
        <v>4.7075835475578406E-2</v>
      </c>
      <c r="N428" s="2">
        <f t="shared" ref="N428" si="80">H428/E428</f>
        <v>6.6275706940874032E-3</v>
      </c>
      <c r="O428" s="2">
        <f t="shared" ref="O428" si="81">J428/E428</f>
        <v>0.94629659383033415</v>
      </c>
    </row>
    <row r="429" spans="1:15">
      <c r="A429" s="4">
        <v>44317</v>
      </c>
      <c r="B429">
        <f>'Sicilia foglio di lavoro'!B428</f>
        <v>3920442</v>
      </c>
      <c r="C429">
        <f>'Sicilia foglio di lavoro'!C428</f>
        <v>1516447</v>
      </c>
      <c r="D429">
        <f>'Sicilia foglio di lavoro'!E428</f>
        <v>209487</v>
      </c>
      <c r="E429">
        <f>'Sicilia foglio di lavoro'!G428</f>
        <v>24773</v>
      </c>
      <c r="F429">
        <f>'Sicilia foglio di lavoro'!H428</f>
        <v>1303</v>
      </c>
      <c r="G429">
        <f>'Sicilia foglio di lavoro'!I428</f>
        <v>1136</v>
      </c>
      <c r="H429">
        <f>'Sicilia foglio di lavoro'!J428</f>
        <v>167</v>
      </c>
      <c r="I429">
        <f>'Sicilia foglio di lavoro'!K428</f>
        <v>9</v>
      </c>
      <c r="J429">
        <f>'Sicilia foglio di lavoro'!M428</f>
        <v>23470</v>
      </c>
      <c r="K429">
        <f>'Sicilia foglio di lavoro'!N428</f>
        <v>179294</v>
      </c>
      <c r="L429">
        <f>'Sicilia foglio di lavoro'!O428</f>
        <v>5420</v>
      </c>
      <c r="M429" s="2">
        <f t="shared" ref="M429" si="82">G429/E429</f>
        <v>4.5856375893109431E-2</v>
      </c>
      <c r="N429" s="2">
        <f t="shared" ref="N429" si="83">H429/E429</f>
        <v>6.7412101885116864E-3</v>
      </c>
      <c r="O429" s="2">
        <f t="shared" ref="O429" si="84">J429/E429</f>
        <v>0.94740241391837887</v>
      </c>
    </row>
    <row r="430" spans="1:15">
      <c r="A430" s="4">
        <v>44318</v>
      </c>
      <c r="B430">
        <f>'Sicilia foglio di lavoro'!B429</f>
        <v>3930215</v>
      </c>
      <c r="C430">
        <f>'Sicilia foglio di lavoro'!C429</f>
        <v>1521743</v>
      </c>
      <c r="D430">
        <f>'Sicilia foglio di lavoro'!E429</f>
        <v>210259</v>
      </c>
      <c r="E430">
        <f>'Sicilia foglio di lavoro'!G429</f>
        <v>24781</v>
      </c>
      <c r="F430">
        <f>'Sicilia foglio di lavoro'!H429</f>
        <v>1311</v>
      </c>
      <c r="G430">
        <f>'Sicilia foglio di lavoro'!I429</f>
        <v>1148</v>
      </c>
      <c r="H430">
        <f>'Sicilia foglio di lavoro'!J429</f>
        <v>163</v>
      </c>
      <c r="I430">
        <f>'Sicilia foglio di lavoro'!K429</f>
        <v>10</v>
      </c>
      <c r="J430">
        <f>'Sicilia foglio di lavoro'!M429</f>
        <v>23470</v>
      </c>
      <c r="K430">
        <f>'Sicilia foglio di lavoro'!N429</f>
        <v>180055</v>
      </c>
      <c r="L430">
        <f>'Sicilia foglio di lavoro'!O429</f>
        <v>5423</v>
      </c>
      <c r="M430" s="2">
        <f t="shared" ref="M430" si="85">G430/E430</f>
        <v>4.632581413179452E-2</v>
      </c>
      <c r="N430" s="2">
        <f t="shared" ref="N430" si="86">H430/E430</f>
        <v>6.5776199507687344E-3</v>
      </c>
      <c r="O430" s="2">
        <f t="shared" ref="O430" si="87">J430/E430</f>
        <v>0.94709656591743674</v>
      </c>
    </row>
    <row r="431" spans="1:15">
      <c r="A431" s="4">
        <v>44319</v>
      </c>
      <c r="B431">
        <f>'Sicilia foglio di lavoro'!B430</f>
        <v>3944689</v>
      </c>
      <c r="C431">
        <f>'Sicilia foglio di lavoro'!C430</f>
        <v>1528128</v>
      </c>
      <c r="D431">
        <f>'Sicilia foglio di lavoro'!E430</f>
        <v>210993</v>
      </c>
      <c r="E431">
        <f>'Sicilia foglio di lavoro'!G430</f>
        <v>24955</v>
      </c>
      <c r="F431">
        <f>'Sicilia foglio di lavoro'!H430</f>
        <v>1338</v>
      </c>
      <c r="G431">
        <f>'Sicilia foglio di lavoro'!I430</f>
        <v>1178</v>
      </c>
      <c r="H431">
        <f>'Sicilia foglio di lavoro'!J430</f>
        <v>160</v>
      </c>
      <c r="I431">
        <f>'Sicilia foglio di lavoro'!K430</f>
        <v>5</v>
      </c>
      <c r="J431">
        <f>'Sicilia foglio di lavoro'!M430</f>
        <v>23617</v>
      </c>
      <c r="K431">
        <f>'Sicilia foglio di lavoro'!N430</f>
        <v>180595</v>
      </c>
      <c r="L431">
        <f>'Sicilia foglio di lavoro'!O430</f>
        <v>5443</v>
      </c>
      <c r="M431" s="2">
        <f t="shared" ref="M431" si="88">G431/E431</f>
        <v>4.7204968944099382E-2</v>
      </c>
      <c r="N431" s="2">
        <f t="shared" ref="N431" si="89">H431/E431</f>
        <v>6.4115407733921059E-3</v>
      </c>
      <c r="O431" s="2">
        <f t="shared" ref="O431" si="90">J431/E431</f>
        <v>0.94638349028250857</v>
      </c>
    </row>
    <row r="432" spans="1:15">
      <c r="A432" s="4">
        <v>44320</v>
      </c>
      <c r="B432">
        <f>'Sicilia foglio di lavoro'!B431</f>
        <v>3977246</v>
      </c>
      <c r="C432">
        <f>'Sicilia foglio di lavoro'!C431</f>
        <v>1536665</v>
      </c>
      <c r="D432">
        <f>'Sicilia foglio di lavoro'!E431</f>
        <v>211895</v>
      </c>
      <c r="E432">
        <f>'Sicilia foglio di lavoro'!G431</f>
        <v>24823</v>
      </c>
      <c r="F432">
        <f>'Sicilia foglio di lavoro'!H431</f>
        <v>1312</v>
      </c>
      <c r="G432">
        <f>'Sicilia foglio di lavoro'!I431</f>
        <v>1152</v>
      </c>
      <c r="H432">
        <f>'Sicilia foglio di lavoro'!J431</f>
        <v>160</v>
      </c>
      <c r="I432">
        <f>'Sicilia foglio di lavoro'!K431</f>
        <v>8</v>
      </c>
      <c r="J432">
        <f>'Sicilia foglio di lavoro'!M431</f>
        <v>23511</v>
      </c>
      <c r="K432">
        <f>'Sicilia foglio di lavoro'!N431</f>
        <v>181604</v>
      </c>
      <c r="L432">
        <f>'Sicilia foglio di lavoro'!O431</f>
        <v>5468</v>
      </c>
      <c r="M432" s="2">
        <f t="shared" ref="M432:M433" si="91">G432/E432</f>
        <v>4.6408572694678324E-2</v>
      </c>
      <c r="N432" s="2">
        <f t="shared" ref="N432:N433" si="92">H432/E432</f>
        <v>6.4456350964831001E-3</v>
      </c>
      <c r="O432" s="2">
        <f t="shared" ref="O432:O433" si="93">J432/E432</f>
        <v>0.94714579220883854</v>
      </c>
    </row>
    <row r="433" spans="1:15">
      <c r="A433" s="4">
        <v>44321</v>
      </c>
      <c r="B433">
        <f>'Sicilia foglio di lavoro'!B432</f>
        <v>4004318</v>
      </c>
      <c r="C433">
        <f>'Sicilia foglio di lavoro'!C432</f>
        <v>1545925</v>
      </c>
      <c r="D433">
        <f>'Sicilia foglio di lavoro'!E432</f>
        <v>212677</v>
      </c>
      <c r="E433">
        <f>'Sicilia foglio di lavoro'!G432</f>
        <v>24529</v>
      </c>
      <c r="F433">
        <f>'Sicilia foglio di lavoro'!H432</f>
        <v>1273</v>
      </c>
      <c r="G433">
        <f>'Sicilia foglio di lavoro'!I432</f>
        <v>1121</v>
      </c>
      <c r="H433">
        <f>'Sicilia foglio di lavoro'!J432</f>
        <v>152</v>
      </c>
      <c r="I433">
        <f>'Sicilia foglio di lavoro'!K432</f>
        <v>7</v>
      </c>
      <c r="J433">
        <f>'Sicilia foglio di lavoro'!M432</f>
        <v>23256</v>
      </c>
      <c r="K433">
        <f>'Sicilia foglio di lavoro'!N432</f>
        <v>182656</v>
      </c>
      <c r="L433">
        <f>'Sicilia foglio di lavoro'!O432</f>
        <v>5492</v>
      </c>
      <c r="M433" s="2">
        <f t="shared" si="91"/>
        <v>4.5701006971340045E-2</v>
      </c>
      <c r="N433" s="2">
        <f t="shared" si="92"/>
        <v>6.1967467079783118E-3</v>
      </c>
      <c r="O433" s="2">
        <f t="shared" si="93"/>
        <v>0.94810224632068163</v>
      </c>
    </row>
    <row r="434" spans="1:15">
      <c r="A434" s="4">
        <v>44322</v>
      </c>
      <c r="B434">
        <f>'Sicilia foglio di lavoro'!B433</f>
        <v>4030583</v>
      </c>
      <c r="C434">
        <f>'Sicilia foglio di lavoro'!C433</f>
        <v>1557268</v>
      </c>
      <c r="D434">
        <f>'Sicilia foglio di lavoro'!E433</f>
        <v>213879</v>
      </c>
      <c r="E434">
        <f>'Sicilia foglio di lavoro'!G433</f>
        <v>23878</v>
      </c>
      <c r="F434">
        <f>'Sicilia foglio di lavoro'!H433</f>
        <v>1212</v>
      </c>
      <c r="G434">
        <f>'Sicilia foglio di lavoro'!I433</f>
        <v>1063</v>
      </c>
      <c r="H434">
        <f>'Sicilia foglio di lavoro'!J433</f>
        <v>149</v>
      </c>
      <c r="I434">
        <f>'Sicilia foglio di lavoro'!K433</f>
        <v>2</v>
      </c>
      <c r="J434">
        <f>'Sicilia foglio di lavoro'!M433</f>
        <v>22666</v>
      </c>
      <c r="K434">
        <f>'Sicilia foglio di lavoro'!N433</f>
        <v>184485</v>
      </c>
      <c r="L434">
        <f>'Sicilia foglio di lavoro'!O433</f>
        <v>5516</v>
      </c>
      <c r="M434" s="2">
        <f t="shared" ref="M434" si="94">G434/E434</f>
        <v>4.4517966328838261E-2</v>
      </c>
      <c r="N434" s="2">
        <f t="shared" ref="N434" si="95">H434/E434</f>
        <v>6.2400536058296336E-3</v>
      </c>
      <c r="O434" s="2">
        <f t="shared" ref="O434" si="96">J434/E434</f>
        <v>0.94924198006533211</v>
      </c>
    </row>
    <row r="435" spans="1:15">
      <c r="A435" s="4">
        <v>44323</v>
      </c>
      <c r="B435">
        <f>'Sicilia foglio di lavoro'!B434</f>
        <v>4056323</v>
      </c>
      <c r="C435">
        <f>'Sicilia foglio di lavoro'!C434</f>
        <v>1565213</v>
      </c>
      <c r="D435">
        <f>'Sicilia foglio di lavoro'!E434</f>
        <v>214482</v>
      </c>
      <c r="E435">
        <f>'Sicilia foglio di lavoro'!G434</f>
        <v>23330</v>
      </c>
      <c r="F435">
        <f>'Sicilia foglio di lavoro'!H434</f>
        <v>1163</v>
      </c>
      <c r="G435">
        <f>'Sicilia foglio di lavoro'!I434</f>
        <v>1021</v>
      </c>
      <c r="H435">
        <f>'Sicilia foglio di lavoro'!J434</f>
        <v>142</v>
      </c>
      <c r="I435">
        <f>'Sicilia foglio di lavoro'!K434</f>
        <v>0</v>
      </c>
      <c r="J435">
        <f>'Sicilia foglio di lavoro'!M434</f>
        <v>22167</v>
      </c>
      <c r="K435">
        <f>'Sicilia foglio di lavoro'!N434</f>
        <v>185625</v>
      </c>
      <c r="L435">
        <f>'Sicilia foglio di lavoro'!O434</f>
        <v>5527</v>
      </c>
      <c r="M435" s="2">
        <f t="shared" ref="M435" si="97">G435/E435</f>
        <v>4.3763394770681523E-2</v>
      </c>
      <c r="N435" s="2">
        <f t="shared" ref="N435" si="98">H435/E435</f>
        <v>6.0865837976853835E-3</v>
      </c>
      <c r="O435" s="2">
        <f t="shared" ref="O435" si="99">J435/E435</f>
        <v>0.95015002143163307</v>
      </c>
    </row>
    <row r="436" spans="1:15">
      <c r="A436" s="4">
        <v>44324</v>
      </c>
      <c r="B436">
        <f>'Sicilia foglio di lavoro'!B435</f>
        <v>4081757</v>
      </c>
      <c r="C436">
        <f>'Sicilia foglio di lavoro'!C435</f>
        <v>1573869</v>
      </c>
      <c r="D436">
        <f>'Sicilia foglio di lavoro'!E435</f>
        <v>215333</v>
      </c>
      <c r="E436">
        <f>'Sicilia foglio di lavoro'!G435</f>
        <v>22630</v>
      </c>
      <c r="F436">
        <f>'Sicilia foglio di lavoro'!H435</f>
        <v>1135</v>
      </c>
      <c r="G436">
        <f>'Sicilia foglio di lavoro'!I435</f>
        <v>995</v>
      </c>
      <c r="H436">
        <f>'Sicilia foglio di lavoro'!J435</f>
        <v>140</v>
      </c>
      <c r="I436">
        <f>'Sicilia foglio di lavoro'!K435</f>
        <v>3</v>
      </c>
      <c r="J436">
        <f>'Sicilia foglio di lavoro'!M435</f>
        <v>21495</v>
      </c>
      <c r="K436">
        <f>'Sicilia foglio di lavoro'!N435</f>
        <v>187157</v>
      </c>
      <c r="L436">
        <f>'Sicilia foglio di lavoro'!O435</f>
        <v>5546</v>
      </c>
      <c r="M436" s="2">
        <f t="shared" ref="M436" si="100">G436/E436</f>
        <v>4.3968183826778612E-2</v>
      </c>
      <c r="N436" s="2">
        <f t="shared" ref="N436" si="101">H436/E436</f>
        <v>6.1864781263809105E-3</v>
      </c>
      <c r="O436" s="2">
        <f t="shared" ref="O436" si="102">J436/E436</f>
        <v>0.94984533804684046</v>
      </c>
    </row>
    <row r="437" spans="1:15">
      <c r="A437" s="4">
        <v>44325</v>
      </c>
      <c r="B437">
        <f>'Sicilia foglio di lavoro'!B436</f>
        <v>4096094</v>
      </c>
      <c r="C437">
        <f>'Sicilia foglio di lavoro'!C436</f>
        <v>1579457</v>
      </c>
      <c r="D437">
        <f>'Sicilia foglio di lavoro'!E436</f>
        <v>215827</v>
      </c>
      <c r="E437">
        <f>'Sicilia foglio di lavoro'!G436</f>
        <v>22145</v>
      </c>
      <c r="F437">
        <f>'Sicilia foglio di lavoro'!H436</f>
        <v>1110</v>
      </c>
      <c r="G437">
        <f>'Sicilia foglio di lavoro'!I436</f>
        <v>974</v>
      </c>
      <c r="H437">
        <f>'Sicilia foglio di lavoro'!J436</f>
        <v>136</v>
      </c>
      <c r="I437">
        <f>'Sicilia foglio di lavoro'!K436</f>
        <v>4</v>
      </c>
      <c r="J437">
        <f>'Sicilia foglio di lavoro'!M436</f>
        <v>21035</v>
      </c>
      <c r="K437">
        <f>'Sicilia foglio di lavoro'!N436</f>
        <v>188122</v>
      </c>
      <c r="L437">
        <f>'Sicilia foglio di lavoro'!O436</f>
        <v>5560</v>
      </c>
      <c r="M437" s="2">
        <f t="shared" ref="M437" si="103">G437/E437</f>
        <v>4.3982840370286748E-2</v>
      </c>
      <c r="N437" s="2">
        <f t="shared" ref="N437" si="104">H437/E437</f>
        <v>6.1413411605328516E-3</v>
      </c>
      <c r="O437" s="2">
        <f t="shared" ref="O437" si="105">J437/E437</f>
        <v>0.94987581846918046</v>
      </c>
    </row>
    <row r="438" spans="1:15">
      <c r="A438" s="4">
        <v>44326</v>
      </c>
      <c r="B438">
        <f>'Sicilia foglio di lavoro'!B437</f>
        <v>4115624</v>
      </c>
      <c r="C438">
        <f>'Sicilia foglio di lavoro'!C437</f>
        <v>1586602</v>
      </c>
      <c r="D438">
        <f>'Sicilia foglio di lavoro'!E437</f>
        <v>216416</v>
      </c>
      <c r="E438">
        <f>'Sicilia foglio di lavoro'!G437</f>
        <v>22230</v>
      </c>
      <c r="F438">
        <f>'Sicilia foglio di lavoro'!H437</f>
        <v>1119</v>
      </c>
      <c r="G438">
        <f>'Sicilia foglio di lavoro'!I437</f>
        <v>988</v>
      </c>
      <c r="H438">
        <f>'Sicilia foglio di lavoro'!J437</f>
        <v>131</v>
      </c>
      <c r="I438">
        <f>'Sicilia foglio di lavoro'!K437</f>
        <v>3</v>
      </c>
      <c r="J438">
        <f>'Sicilia foglio di lavoro'!M437</f>
        <v>21111</v>
      </c>
      <c r="K438">
        <f>'Sicilia foglio di lavoro'!N437</f>
        <v>188620</v>
      </c>
      <c r="L438">
        <f>'Sicilia foglio di lavoro'!O437</f>
        <v>5566</v>
      </c>
      <c r="M438" s="2">
        <f t="shared" ref="M438" si="106">G438/E438</f>
        <v>4.4444444444444446E-2</v>
      </c>
      <c r="N438" s="2">
        <f t="shared" ref="N438" si="107">H438/E438</f>
        <v>5.8929374718848402E-3</v>
      </c>
      <c r="O438" s="2">
        <f t="shared" ref="O438" si="108">J438/E438</f>
        <v>0.9496626180836707</v>
      </c>
    </row>
    <row r="439" spans="1:15">
      <c r="A439" s="4">
        <v>44327</v>
      </c>
      <c r="B439">
        <f>'Sicilia foglio di lavoro'!B438</f>
        <v>4142986</v>
      </c>
      <c r="C439">
        <f>'Sicilia foglio di lavoro'!C438</f>
        <v>1597306</v>
      </c>
      <c r="D439">
        <f>'Sicilia foglio di lavoro'!E438</f>
        <v>217310</v>
      </c>
      <c r="E439">
        <f>'Sicilia foglio di lavoro'!G438</f>
        <v>22162</v>
      </c>
      <c r="F439">
        <f>'Sicilia foglio di lavoro'!H438</f>
        <v>1092</v>
      </c>
      <c r="G439">
        <f>'Sicilia foglio di lavoro'!I438</f>
        <v>959</v>
      </c>
      <c r="H439">
        <f>'Sicilia foglio di lavoro'!J438</f>
        <v>133</v>
      </c>
      <c r="I439">
        <f>'Sicilia foglio di lavoro'!K438</f>
        <v>10</v>
      </c>
      <c r="J439">
        <f>'Sicilia foglio di lavoro'!M438</f>
        <v>21070</v>
      </c>
      <c r="K439">
        <f>'Sicilia foglio di lavoro'!N438</f>
        <v>189556</v>
      </c>
      <c r="L439">
        <f>'Sicilia foglio di lavoro'!O438</f>
        <v>5592</v>
      </c>
      <c r="M439" s="2">
        <f t="shared" ref="M439" si="109">G439/E439</f>
        <v>4.3272267845862286E-2</v>
      </c>
      <c r="N439" s="2">
        <f t="shared" ref="N439" si="110">H439/E439</f>
        <v>6.0012634238787114E-3</v>
      </c>
      <c r="O439" s="2">
        <f t="shared" ref="O439" si="111">J439/E439</f>
        <v>0.95072646873025901</v>
      </c>
    </row>
    <row r="440" spans="1:15">
      <c r="A440" s="4">
        <v>44328</v>
      </c>
      <c r="B440">
        <f>'Sicilia foglio di lavoro'!B439</f>
        <v>4169302</v>
      </c>
      <c r="C440">
        <f>'Sicilia foglio di lavoro'!C439</f>
        <v>1604909</v>
      </c>
      <c r="D440">
        <f>'Sicilia foglio di lavoro'!E439</f>
        <v>217917</v>
      </c>
      <c r="E440">
        <f>'Sicilia foglio di lavoro'!G439</f>
        <v>20035</v>
      </c>
      <c r="F440">
        <f>'Sicilia foglio di lavoro'!H439</f>
        <v>1044</v>
      </c>
      <c r="G440">
        <f>'Sicilia foglio di lavoro'!I439</f>
        <v>919</v>
      </c>
      <c r="H440">
        <f>'Sicilia foglio di lavoro'!J439</f>
        <v>125</v>
      </c>
      <c r="I440">
        <f>'Sicilia foglio di lavoro'!K439</f>
        <v>0</v>
      </c>
      <c r="J440">
        <f>'Sicilia foglio di lavoro'!M439</f>
        <v>18991</v>
      </c>
      <c r="K440">
        <f>'Sicilia foglio di lavoro'!N439</f>
        <v>192268</v>
      </c>
      <c r="L440">
        <f>'Sicilia foglio di lavoro'!O439</f>
        <v>5614</v>
      </c>
      <c r="M440" s="2">
        <f t="shared" ref="M440" si="112">G440/E440</f>
        <v>4.5869727976041927E-2</v>
      </c>
      <c r="N440" s="2">
        <f t="shared" ref="N440" si="113">H440/E440</f>
        <v>6.2390816071874224E-3</v>
      </c>
      <c r="O440" s="2">
        <f t="shared" ref="O440" si="114">J440/E440</f>
        <v>0.94789119041677061</v>
      </c>
    </row>
    <row r="441" spans="1:15">
      <c r="A441" s="4">
        <v>44329</v>
      </c>
      <c r="B441">
        <f>'Sicilia foglio di lavoro'!B440</f>
        <v>4189509</v>
      </c>
      <c r="C441">
        <f>'Sicilia foglio di lavoro'!C440</f>
        <v>1612494</v>
      </c>
      <c r="D441">
        <f>'Sicilia foglio di lavoro'!E440</f>
        <v>218520</v>
      </c>
      <c r="E441">
        <f>'Sicilia foglio di lavoro'!G440</f>
        <v>19165</v>
      </c>
      <c r="F441">
        <f>'Sicilia foglio di lavoro'!H440</f>
        <v>1007</v>
      </c>
      <c r="G441">
        <f>'Sicilia foglio di lavoro'!I440</f>
        <v>883</v>
      </c>
      <c r="H441">
        <f>'Sicilia foglio di lavoro'!J440</f>
        <v>124</v>
      </c>
      <c r="I441">
        <f>'Sicilia foglio di lavoro'!K440</f>
        <v>5</v>
      </c>
      <c r="J441">
        <f>'Sicilia foglio di lavoro'!M440</f>
        <v>18158</v>
      </c>
      <c r="K441">
        <f>'Sicilia foglio di lavoro'!N440</f>
        <v>193722</v>
      </c>
      <c r="L441">
        <f>'Sicilia foglio di lavoro'!O440</f>
        <v>5633</v>
      </c>
      <c r="M441" s="2">
        <f t="shared" ref="M441" si="115">G441/E441</f>
        <v>4.6073571614923037E-2</v>
      </c>
      <c r="N441" s="2">
        <f t="shared" ref="N441" si="116">H441/E441</f>
        <v>6.4701278372032347E-3</v>
      </c>
      <c r="O441" s="2">
        <f t="shared" ref="O441" si="117">J441/E441</f>
        <v>0.94745630054787378</v>
      </c>
    </row>
    <row r="442" spans="1:15">
      <c r="A442" s="4">
        <v>44330</v>
      </c>
      <c r="B442">
        <f>'Sicilia foglio di lavoro'!B441</f>
        <v>4211778</v>
      </c>
      <c r="C442">
        <f>'Sicilia foglio di lavoro'!C441</f>
        <v>1619810</v>
      </c>
      <c r="D442">
        <f>'Sicilia foglio di lavoro'!E441</f>
        <v>219093</v>
      </c>
      <c r="E442">
        <f>'Sicilia foglio di lavoro'!G441</f>
        <v>18009</v>
      </c>
      <c r="F442">
        <f>'Sicilia foglio di lavoro'!H441</f>
        <v>961</v>
      </c>
      <c r="G442">
        <f>'Sicilia foglio di lavoro'!I441</f>
        <v>841</v>
      </c>
      <c r="H442">
        <f>'Sicilia foglio di lavoro'!J441</f>
        <v>120</v>
      </c>
      <c r="I442">
        <f>'Sicilia foglio di lavoro'!K441</f>
        <v>3</v>
      </c>
      <c r="J442">
        <f>'Sicilia foglio di lavoro'!M441</f>
        <v>17048</v>
      </c>
      <c r="K442">
        <f>'Sicilia foglio di lavoro'!N441</f>
        <v>195434</v>
      </c>
      <c r="L442">
        <f>'Sicilia foglio di lavoro'!O441</f>
        <v>5650</v>
      </c>
      <c r="M442" s="2">
        <f t="shared" ref="M442:M443" si="118">G442/E442</f>
        <v>4.6698872785829307E-2</v>
      </c>
      <c r="N442" s="2">
        <f t="shared" ref="N442:N443" si="119">H442/E442</f>
        <v>6.6633349991670832E-3</v>
      </c>
      <c r="O442" s="2">
        <f t="shared" ref="O442:O443" si="120">J442/E442</f>
        <v>0.94663779221500366</v>
      </c>
    </row>
    <row r="443" spans="1:15">
      <c r="A443" s="4">
        <v>44331</v>
      </c>
      <c r="B443">
        <f>'Sicilia foglio di lavoro'!B442</f>
        <v>4231759</v>
      </c>
      <c r="C443">
        <f>'Sicilia foglio di lavoro'!C442</f>
        <v>1627543</v>
      </c>
      <c r="D443">
        <f>'Sicilia foglio di lavoro'!E442</f>
        <v>219650</v>
      </c>
      <c r="E443">
        <f>'Sicilia foglio di lavoro'!G442</f>
        <v>17513</v>
      </c>
      <c r="F443">
        <f>'Sicilia foglio di lavoro'!H442</f>
        <v>947</v>
      </c>
      <c r="G443">
        <f>'Sicilia foglio di lavoro'!I442</f>
        <v>833</v>
      </c>
      <c r="H443">
        <f>'Sicilia foglio di lavoro'!J442</f>
        <v>114</v>
      </c>
      <c r="I443">
        <f>'Sicilia foglio di lavoro'!K442</f>
        <v>1</v>
      </c>
      <c r="J443">
        <f>'Sicilia foglio di lavoro'!M442</f>
        <v>16566</v>
      </c>
      <c r="K443">
        <f>'Sicilia foglio di lavoro'!N442</f>
        <v>196477</v>
      </c>
      <c r="L443">
        <f>'Sicilia foglio di lavoro'!O442</f>
        <v>5660</v>
      </c>
      <c r="M443" s="2">
        <f t="shared" si="118"/>
        <v>4.7564666247930112E-2</v>
      </c>
      <c r="N443" s="2">
        <f t="shared" si="119"/>
        <v>6.5094501227659449E-3</v>
      </c>
      <c r="O443" s="2">
        <f t="shared" si="120"/>
        <v>0.94592588362930397</v>
      </c>
    </row>
    <row r="444" spans="1:15">
      <c r="A444" s="4">
        <v>44332</v>
      </c>
      <c r="B444">
        <f>'Sicilia foglio di lavoro'!B443</f>
        <v>4250948</v>
      </c>
      <c r="C444">
        <f>'Sicilia foglio di lavoro'!C443</f>
        <v>1633067</v>
      </c>
      <c r="D444">
        <f>'Sicilia foglio di lavoro'!E443</f>
        <v>220055</v>
      </c>
      <c r="E444">
        <f>'Sicilia foglio di lavoro'!G443</f>
        <v>17159</v>
      </c>
      <c r="F444">
        <f>'Sicilia foglio di lavoro'!H443</f>
        <v>930</v>
      </c>
      <c r="G444">
        <f>'Sicilia foglio di lavoro'!I443</f>
        <v>812</v>
      </c>
      <c r="H444">
        <f>'Sicilia foglio di lavoro'!J443</f>
        <v>118</v>
      </c>
      <c r="I444">
        <f>'Sicilia foglio di lavoro'!K443</f>
        <v>6</v>
      </c>
      <c r="J444">
        <f>'Sicilia foglio di lavoro'!M443</f>
        <v>16229</v>
      </c>
      <c r="K444">
        <f>'Sicilia foglio di lavoro'!N443</f>
        <v>197233</v>
      </c>
      <c r="L444">
        <f>'Sicilia foglio di lavoro'!O443</f>
        <v>5663</v>
      </c>
      <c r="M444" s="2">
        <f t="shared" ref="M444" si="121">G444/E444</f>
        <v>4.7322105017774931E-2</v>
      </c>
      <c r="N444" s="2">
        <f t="shared" ref="N444" si="122">H444/E444</f>
        <v>6.8768576257357654E-3</v>
      </c>
      <c r="O444" s="2">
        <f t="shared" ref="O444" si="123">J444/E444</f>
        <v>0.94580103735648935</v>
      </c>
    </row>
    <row r="445" spans="1:15">
      <c r="A445" s="4">
        <v>44333</v>
      </c>
      <c r="B445">
        <f>'Sicilia foglio di lavoro'!B444</f>
        <v>4263445</v>
      </c>
      <c r="C445">
        <f>'Sicilia foglio di lavoro'!C444</f>
        <v>1638497</v>
      </c>
      <c r="D445">
        <f>'Sicilia foglio di lavoro'!E444</f>
        <v>220354</v>
      </c>
      <c r="E445">
        <f>'Sicilia foglio di lavoro'!G444</f>
        <v>16696</v>
      </c>
      <c r="F445">
        <f>'Sicilia foglio di lavoro'!H444</f>
        <v>920</v>
      </c>
      <c r="G445">
        <f>'Sicilia foglio di lavoro'!I444</f>
        <v>808</v>
      </c>
      <c r="H445">
        <f>'Sicilia foglio di lavoro'!J444</f>
        <v>112</v>
      </c>
      <c r="I445">
        <f>'Sicilia foglio di lavoro'!K444</f>
        <v>0</v>
      </c>
      <c r="J445">
        <f>'Sicilia foglio di lavoro'!M444</f>
        <v>15776</v>
      </c>
      <c r="K445">
        <f>'Sicilia foglio di lavoro'!N444</f>
        <v>197991</v>
      </c>
      <c r="L445">
        <f>'Sicilia foglio di lavoro'!O444</f>
        <v>5667</v>
      </c>
      <c r="M445" s="2">
        <f t="shared" ref="M445" si="124">G445/E445</f>
        <v>4.8394825107810256E-2</v>
      </c>
      <c r="N445" s="2">
        <f t="shared" ref="N445" si="125">H445/E445</f>
        <v>6.7081935793004309E-3</v>
      </c>
      <c r="O445" s="2">
        <f t="shared" ref="O445" si="126">J445/E445</f>
        <v>0.94489698131288935</v>
      </c>
    </row>
    <row r="446" spans="1:15">
      <c r="A446" s="4">
        <v>44334</v>
      </c>
      <c r="B446">
        <f>'Sicilia foglio di lavoro'!B445</f>
        <v>4287835</v>
      </c>
      <c r="C446">
        <f>'Sicilia foglio di lavoro'!C445</f>
        <v>1646087</v>
      </c>
      <c r="D446">
        <f>'Sicilia foglio di lavoro'!E445</f>
        <v>220765</v>
      </c>
      <c r="E446">
        <f>'Sicilia foglio di lavoro'!G445</f>
        <v>16293</v>
      </c>
      <c r="F446">
        <f>'Sicilia foglio di lavoro'!H445</f>
        <v>894</v>
      </c>
      <c r="G446">
        <f>'Sicilia foglio di lavoro'!I445</f>
        <v>786</v>
      </c>
      <c r="H446">
        <f>'Sicilia foglio di lavoro'!J445</f>
        <v>108</v>
      </c>
      <c r="I446">
        <f>'Sicilia foglio di lavoro'!K445</f>
        <v>1</v>
      </c>
      <c r="J446">
        <f>'Sicilia foglio di lavoro'!M445</f>
        <v>15399</v>
      </c>
      <c r="K446">
        <f>'Sicilia foglio di lavoro'!N445</f>
        <v>198783</v>
      </c>
      <c r="L446">
        <f>'Sicilia foglio di lavoro'!O445</f>
        <v>5689</v>
      </c>
      <c r="M446" s="2">
        <f t="shared" ref="M446" si="127">G446/E446</f>
        <v>4.8241576136991343E-2</v>
      </c>
      <c r="N446" s="2">
        <f t="shared" ref="N446" si="128">H446/E446</f>
        <v>6.6286135150064448E-3</v>
      </c>
      <c r="O446" s="2">
        <f t="shared" ref="O446" si="129">J446/E446</f>
        <v>0.94512981034800225</v>
      </c>
    </row>
    <row r="447" spans="1:15">
      <c r="A447" s="4">
        <v>44335</v>
      </c>
      <c r="B447">
        <f>'Sicilia foglio di lavoro'!B446</f>
        <v>4309302</v>
      </c>
      <c r="C447">
        <f>'Sicilia foglio di lavoro'!C446</f>
        <v>1653792</v>
      </c>
      <c r="D447">
        <f>'Sicilia foglio di lavoro'!E446</f>
        <v>221368</v>
      </c>
      <c r="E447">
        <f>'Sicilia foglio di lavoro'!G446</f>
        <v>15268</v>
      </c>
      <c r="F447">
        <f>'Sicilia foglio di lavoro'!H446</f>
        <v>840</v>
      </c>
      <c r="G447">
        <f>'Sicilia foglio di lavoro'!I446</f>
        <v>733</v>
      </c>
      <c r="H447">
        <f>'Sicilia foglio di lavoro'!J446</f>
        <v>107</v>
      </c>
      <c r="I447">
        <f>'Sicilia foglio di lavoro'!K446</f>
        <v>6</v>
      </c>
      <c r="J447">
        <f>'Sicilia foglio di lavoro'!M446</f>
        <v>14428</v>
      </c>
      <c r="K447">
        <f>'Sicilia foglio di lavoro'!N446</f>
        <v>200401</v>
      </c>
      <c r="L447">
        <f>'Sicilia foglio di lavoro'!O446</f>
        <v>5699</v>
      </c>
      <c r="M447" s="2">
        <f t="shared" ref="M447" si="130">G447/E447</f>
        <v>4.8008907518993976E-2</v>
      </c>
      <c r="N447" s="2">
        <f t="shared" ref="N447" si="131">H447/E447</f>
        <v>7.0081215614356826E-3</v>
      </c>
      <c r="O447" s="2">
        <f t="shared" ref="O447" si="132">J447/E447</f>
        <v>0.9449829709195704</v>
      </c>
    </row>
    <row r="448" spans="1:15">
      <c r="A448" s="4">
        <v>44336</v>
      </c>
      <c r="B448">
        <f>'Sicilia foglio di lavoro'!B447</f>
        <v>4327213</v>
      </c>
      <c r="C448">
        <f>'Sicilia foglio di lavoro'!C447</f>
        <v>1661680</v>
      </c>
      <c r="D448">
        <f>'Sicilia foglio di lavoro'!E447</f>
        <v>221811</v>
      </c>
      <c r="E448">
        <f>'Sicilia foglio di lavoro'!G447</f>
        <v>15013</v>
      </c>
      <c r="F448">
        <f>'Sicilia foglio di lavoro'!H447</f>
        <v>808</v>
      </c>
      <c r="G448">
        <f>'Sicilia foglio di lavoro'!I447</f>
        <v>704</v>
      </c>
      <c r="H448">
        <f>'Sicilia foglio di lavoro'!J447</f>
        <v>104</v>
      </c>
      <c r="I448">
        <f>'Sicilia foglio di lavoro'!K447</f>
        <v>9</v>
      </c>
      <c r="J448">
        <f>'Sicilia foglio di lavoro'!M447</f>
        <v>14205</v>
      </c>
      <c r="K448">
        <f>'Sicilia foglio di lavoro'!N447</f>
        <v>201089</v>
      </c>
      <c r="L448">
        <f>'Sicilia foglio di lavoro'!O447</f>
        <v>5709</v>
      </c>
      <c r="M448" s="2">
        <f t="shared" ref="M448" si="133">G448/E448</f>
        <v>4.689269299940052E-2</v>
      </c>
      <c r="N448" s="2">
        <f t="shared" ref="N448" si="134">H448/E448</f>
        <v>6.9273296476387129E-3</v>
      </c>
      <c r="O448" s="2">
        <f t="shared" ref="O448" si="135">J448/E448</f>
        <v>0.94617997735296078</v>
      </c>
    </row>
    <row r="449" spans="1:15">
      <c r="A449" s="4">
        <v>44337</v>
      </c>
      <c r="B449">
        <f>'Sicilia foglio di lavoro'!B448</f>
        <v>4353548</v>
      </c>
      <c r="C449">
        <f>'Sicilia foglio di lavoro'!C448</f>
        <v>1670121</v>
      </c>
      <c r="D449">
        <f>'Sicilia foglio di lavoro'!E448</f>
        <v>222304</v>
      </c>
      <c r="E449">
        <f>'Sicilia foglio di lavoro'!G448</f>
        <v>14015</v>
      </c>
      <c r="F449">
        <f>'Sicilia foglio di lavoro'!H448</f>
        <v>778</v>
      </c>
      <c r="G449">
        <f>'Sicilia foglio di lavoro'!I448</f>
        <v>679</v>
      </c>
      <c r="H449">
        <f>'Sicilia foglio di lavoro'!J448</f>
        <v>99</v>
      </c>
      <c r="I449">
        <f>'Sicilia foglio di lavoro'!K448</f>
        <v>5</v>
      </c>
      <c r="J449">
        <f>'Sicilia foglio di lavoro'!M448</f>
        <v>13237</v>
      </c>
      <c r="K449">
        <f>'Sicilia foglio di lavoro'!N448</f>
        <v>202569</v>
      </c>
      <c r="L449">
        <f>'Sicilia foglio di lavoro'!O448</f>
        <v>5720</v>
      </c>
      <c r="M449" s="2">
        <f t="shared" ref="M449" si="136">G449/E449</f>
        <v>4.8448091330717091E-2</v>
      </c>
      <c r="N449" s="2">
        <f t="shared" ref="N449" si="137">H449/E449</f>
        <v>7.0638601498394576E-3</v>
      </c>
      <c r="O449" s="2">
        <f t="shared" ref="O449" si="138">J449/E449</f>
        <v>0.94448804851944346</v>
      </c>
    </row>
    <row r="450" spans="1:15">
      <c r="A450" s="4">
        <v>44338</v>
      </c>
      <c r="B450">
        <f>'Sicilia foglio di lavoro'!B449</f>
        <v>4372749</v>
      </c>
      <c r="C450">
        <f>'Sicilia foglio di lavoro'!C449</f>
        <v>1676182</v>
      </c>
      <c r="D450">
        <f>'Sicilia foglio di lavoro'!E449</f>
        <v>222654</v>
      </c>
      <c r="E450">
        <f>'Sicilia foglio di lavoro'!G449</f>
        <v>13267</v>
      </c>
      <c r="F450">
        <f>'Sicilia foglio di lavoro'!H449</f>
        <v>766</v>
      </c>
      <c r="G450">
        <f>'Sicilia foglio di lavoro'!I449</f>
        <v>662</v>
      </c>
      <c r="H450">
        <f>'Sicilia foglio di lavoro'!J449</f>
        <v>104</v>
      </c>
      <c r="I450">
        <f>'Sicilia foglio di lavoro'!K449</f>
        <v>5</v>
      </c>
      <c r="J450">
        <f>'Sicilia foglio di lavoro'!M449</f>
        <v>12501</v>
      </c>
      <c r="K450">
        <f>'Sicilia foglio di lavoro'!N449</f>
        <v>203650</v>
      </c>
      <c r="L450">
        <f>'Sicilia foglio di lavoro'!O449</f>
        <v>5737</v>
      </c>
      <c r="M450" s="2">
        <f t="shared" ref="M450:M451" si="139">G450/E450</f>
        <v>4.9898243762719528E-2</v>
      </c>
      <c r="N450" s="2">
        <f t="shared" ref="N450:N451" si="140">H450/E450</f>
        <v>7.8389990201251231E-3</v>
      </c>
      <c r="O450" s="2">
        <f t="shared" ref="O450:O451" si="141">J450/E450</f>
        <v>0.94226275721715536</v>
      </c>
    </row>
    <row r="451" spans="1:15">
      <c r="A451" s="4">
        <v>44339</v>
      </c>
      <c r="B451">
        <f>'Sicilia foglio di lavoro'!B450</f>
        <v>4383759</v>
      </c>
      <c r="C451">
        <f>'Sicilia foglio di lavoro'!C450</f>
        <v>1680917</v>
      </c>
      <c r="D451">
        <f>'Sicilia foglio di lavoro'!E450</f>
        <v>222892</v>
      </c>
      <c r="E451">
        <f>'Sicilia foglio di lavoro'!G450</f>
        <v>12928</v>
      </c>
      <c r="F451">
        <f>'Sicilia foglio di lavoro'!H450</f>
        <v>720</v>
      </c>
      <c r="G451">
        <f>'Sicilia foglio di lavoro'!I450</f>
        <v>618</v>
      </c>
      <c r="H451">
        <f>'Sicilia foglio di lavoro'!J450</f>
        <v>102</v>
      </c>
      <c r="I451">
        <f>'Sicilia foglio di lavoro'!K450</f>
        <v>1</v>
      </c>
      <c r="J451">
        <f>'Sicilia foglio di lavoro'!M450</f>
        <v>12208</v>
      </c>
      <c r="K451">
        <f>'Sicilia foglio di lavoro'!N450</f>
        <v>204225</v>
      </c>
      <c r="L451">
        <f>'Sicilia foglio di lavoro'!O450</f>
        <v>5739</v>
      </c>
      <c r="M451" s="2">
        <f t="shared" si="139"/>
        <v>4.7803217821782179E-2</v>
      </c>
      <c r="N451" s="2">
        <f t="shared" si="140"/>
        <v>7.8898514851485149E-3</v>
      </c>
      <c r="O451" s="2">
        <f t="shared" si="141"/>
        <v>0.94430693069306926</v>
      </c>
    </row>
    <row r="452" spans="1:15">
      <c r="A452" s="4">
        <v>44340</v>
      </c>
      <c r="B452">
        <f>'Sicilia foglio di lavoro'!B451</f>
        <v>4394953</v>
      </c>
      <c r="C452">
        <f>'Sicilia foglio di lavoro'!C451</f>
        <v>1685738</v>
      </c>
      <c r="D452">
        <f>'Sicilia foglio di lavoro'!E451</f>
        <v>223270</v>
      </c>
      <c r="E452">
        <f>'Sicilia foglio di lavoro'!G451</f>
        <v>13016</v>
      </c>
      <c r="F452">
        <f>'Sicilia foglio di lavoro'!H451</f>
        <v>699</v>
      </c>
      <c r="G452">
        <f>'Sicilia foglio di lavoro'!I451</f>
        <v>601</v>
      </c>
      <c r="H452">
        <f>'Sicilia foglio di lavoro'!J451</f>
        <v>98</v>
      </c>
      <c r="I452">
        <f>'Sicilia foglio di lavoro'!K451</f>
        <v>1</v>
      </c>
      <c r="J452">
        <f>'Sicilia foglio di lavoro'!M451</f>
        <v>12317</v>
      </c>
      <c r="K452">
        <f>'Sicilia foglio di lavoro'!N451</f>
        <v>204507</v>
      </c>
      <c r="L452">
        <f>'Sicilia foglio di lavoro'!O451</f>
        <v>5747</v>
      </c>
      <c r="M452" s="2">
        <f t="shared" ref="M452:M455" si="142">G452/E452</f>
        <v>4.6173939766441303E-2</v>
      </c>
      <c r="N452" s="2">
        <f t="shared" ref="N452:N455" si="143">H452/E452</f>
        <v>7.5291948371235401E-3</v>
      </c>
      <c r="O452" s="2">
        <f t="shared" ref="O452:O455" si="144">J452/E452</f>
        <v>0.94629686539643521</v>
      </c>
    </row>
    <row r="453" spans="1:15">
      <c r="A453" s="4">
        <v>44341</v>
      </c>
      <c r="B453">
        <f>'Sicilia foglio di lavoro'!B452</f>
        <v>4414288</v>
      </c>
      <c r="C453">
        <f>'Sicilia foglio di lavoro'!C452</f>
        <v>1692464</v>
      </c>
      <c r="D453">
        <f>'Sicilia foglio di lavoro'!E452</f>
        <v>223642</v>
      </c>
      <c r="E453">
        <f>'Sicilia foglio di lavoro'!G452</f>
        <v>12604</v>
      </c>
      <c r="F453">
        <f>'Sicilia foglio di lavoro'!H452</f>
        <v>668</v>
      </c>
      <c r="G453">
        <f>'Sicilia foglio di lavoro'!I452</f>
        <v>575</v>
      </c>
      <c r="H453">
        <f>'Sicilia foglio di lavoro'!J452</f>
        <v>93</v>
      </c>
      <c r="I453">
        <f>'Sicilia foglio di lavoro'!K452</f>
        <v>3</v>
      </c>
      <c r="J453">
        <f>'Sicilia foglio di lavoro'!M452</f>
        <v>11936</v>
      </c>
      <c r="K453">
        <f>'Sicilia foglio di lavoro'!N452</f>
        <v>205280</v>
      </c>
      <c r="L453">
        <f>'Sicilia foglio di lavoro'!O452</f>
        <v>5758</v>
      </c>
      <c r="M453" s="2">
        <f t="shared" si="142"/>
        <v>4.5620437956204379E-2</v>
      </c>
      <c r="N453" s="2">
        <f t="shared" si="143"/>
        <v>7.3786099650904472E-3</v>
      </c>
      <c r="O453" s="2">
        <f t="shared" si="144"/>
        <v>0.94700095207870516</v>
      </c>
    </row>
    <row r="454" spans="1:15">
      <c r="A454" s="4">
        <v>44342</v>
      </c>
      <c r="B454">
        <f>'Sicilia foglio di lavoro'!B453</f>
        <v>4434916</v>
      </c>
      <c r="C454">
        <f>'Sicilia foglio di lavoro'!C453</f>
        <v>1699665</v>
      </c>
      <c r="D454">
        <f>'Sicilia foglio di lavoro'!E453</f>
        <v>224017</v>
      </c>
      <c r="E454">
        <f>'Sicilia foglio di lavoro'!G453</f>
        <v>11715</v>
      </c>
      <c r="F454">
        <f>'Sicilia foglio di lavoro'!H453</f>
        <v>639</v>
      </c>
      <c r="G454">
        <f>'Sicilia foglio di lavoro'!I453</f>
        <v>553</v>
      </c>
      <c r="H454">
        <f>'Sicilia foglio di lavoro'!J453</f>
        <v>86</v>
      </c>
      <c r="I454">
        <f>'Sicilia foglio di lavoro'!K453</f>
        <v>2</v>
      </c>
      <c r="J454">
        <f>'Sicilia foglio di lavoro'!M453</f>
        <v>11076</v>
      </c>
      <c r="K454">
        <f>'Sicilia foglio di lavoro'!N453</f>
        <v>206524</v>
      </c>
      <c r="L454">
        <f>'Sicilia foglio di lavoro'!O453</f>
        <v>5778</v>
      </c>
      <c r="M454" s="2">
        <f t="shared" si="142"/>
        <v>4.7204438753734528E-2</v>
      </c>
      <c r="N454" s="2">
        <f t="shared" si="143"/>
        <v>7.341015791720017E-3</v>
      </c>
      <c r="O454" s="2">
        <f t="shared" si="144"/>
        <v>0.94545454545454544</v>
      </c>
    </row>
    <row r="455" spans="1:15">
      <c r="A455" s="4">
        <v>44343</v>
      </c>
      <c r="B455">
        <f>'Sicilia foglio di lavoro'!B454</f>
        <v>4453020</v>
      </c>
      <c r="C455">
        <f>'Sicilia foglio di lavoro'!C454</f>
        <v>1705589</v>
      </c>
      <c r="D455">
        <f>'Sicilia foglio di lavoro'!E454</f>
        <v>224400</v>
      </c>
      <c r="E455">
        <f>'Sicilia foglio di lavoro'!G454</f>
        <v>11340</v>
      </c>
      <c r="F455">
        <f>'Sicilia foglio di lavoro'!H454</f>
        <v>616</v>
      </c>
      <c r="G455">
        <f>'Sicilia foglio di lavoro'!I454</f>
        <v>535</v>
      </c>
      <c r="H455">
        <f>'Sicilia foglio di lavoro'!J454</f>
        <v>81</v>
      </c>
      <c r="I455">
        <f>'Sicilia foglio di lavoro'!K454</f>
        <v>2</v>
      </c>
      <c r="J455">
        <f>'Sicilia foglio di lavoro'!M454</f>
        <v>10724</v>
      </c>
      <c r="K455">
        <f>'Sicilia foglio di lavoro'!N454</f>
        <v>207262</v>
      </c>
      <c r="L455">
        <f>'Sicilia foglio di lavoro'!O454</f>
        <v>5798</v>
      </c>
      <c r="M455" s="2">
        <f t="shared" si="142"/>
        <v>4.7178130511463842E-2</v>
      </c>
      <c r="N455" s="2">
        <f t="shared" si="143"/>
        <v>7.1428571428571426E-3</v>
      </c>
      <c r="O455" s="2">
        <f t="shared" si="144"/>
        <v>0.94567901234567897</v>
      </c>
    </row>
    <row r="456" spans="1:15">
      <c r="A456" s="4">
        <v>44344</v>
      </c>
      <c r="B456">
        <f>'Sicilia foglio di lavoro'!B455</f>
        <v>4472406</v>
      </c>
      <c r="C456">
        <f>'Sicilia foglio di lavoro'!C455</f>
        <v>1712324</v>
      </c>
      <c r="D456">
        <f>'Sicilia foglio di lavoro'!E455</f>
        <v>224818</v>
      </c>
      <c r="E456">
        <f>'Sicilia foglio di lavoro'!G455</f>
        <v>10615</v>
      </c>
      <c r="F456">
        <f>'Sicilia foglio di lavoro'!H455</f>
        <v>585</v>
      </c>
      <c r="G456">
        <f>'Sicilia foglio di lavoro'!I455</f>
        <v>512</v>
      </c>
      <c r="H456">
        <f>'Sicilia foglio di lavoro'!J455</f>
        <v>73</v>
      </c>
      <c r="I456">
        <f>'Sicilia foglio di lavoro'!K455</f>
        <v>0</v>
      </c>
      <c r="J456">
        <f>'Sicilia foglio di lavoro'!M455</f>
        <v>10030</v>
      </c>
      <c r="K456">
        <f>'Sicilia foglio di lavoro'!N455</f>
        <v>208396</v>
      </c>
      <c r="L456">
        <f>'Sicilia foglio di lavoro'!O455</f>
        <v>5807</v>
      </c>
      <c r="M456" s="2">
        <f t="shared" ref="M456:M458" si="145">G456/E456</f>
        <v>4.8233631653320772E-2</v>
      </c>
      <c r="N456" s="2">
        <f t="shared" ref="N456:N458" si="146">H456/E456</f>
        <v>6.8770607630711262E-3</v>
      </c>
      <c r="O456" s="2">
        <f t="shared" ref="O456:O458" si="147">J456/E456</f>
        <v>0.94488930758360812</v>
      </c>
    </row>
    <row r="457" spans="1:15">
      <c r="A457" s="4">
        <v>44345</v>
      </c>
      <c r="B457">
        <f>'Sicilia foglio di lavoro'!B456</f>
        <v>4487500</v>
      </c>
      <c r="C457">
        <f>'Sicilia foglio di lavoro'!C456</f>
        <v>1717845</v>
      </c>
      <c r="D457">
        <f>'Sicilia foglio di lavoro'!E456</f>
        <v>225203</v>
      </c>
      <c r="E457">
        <f>'Sicilia foglio di lavoro'!G456</f>
        <v>9988</v>
      </c>
      <c r="F457">
        <f>'Sicilia foglio di lavoro'!H456</f>
        <v>574</v>
      </c>
      <c r="G457">
        <f>'Sicilia foglio di lavoro'!I456</f>
        <v>502</v>
      </c>
      <c r="H457">
        <f>'Sicilia foglio di lavoro'!J456</f>
        <v>72</v>
      </c>
      <c r="I457">
        <f>'Sicilia foglio di lavoro'!K456</f>
        <v>3</v>
      </c>
      <c r="J457">
        <f>'Sicilia foglio di lavoro'!M456</f>
        <v>9414</v>
      </c>
      <c r="K457">
        <f>'Sicilia foglio di lavoro'!N456</f>
        <v>209401</v>
      </c>
      <c r="L457">
        <f>'Sicilia foglio di lavoro'!O456</f>
        <v>5814</v>
      </c>
      <c r="M457" s="2">
        <f t="shared" si="145"/>
        <v>5.0260312374849819E-2</v>
      </c>
      <c r="N457" s="2">
        <f t="shared" si="146"/>
        <v>7.2086503804565478E-3</v>
      </c>
      <c r="O457" s="2">
        <f t="shared" si="147"/>
        <v>0.94253103724469367</v>
      </c>
    </row>
    <row r="458" spans="1:15">
      <c r="A458" s="4">
        <v>44346</v>
      </c>
      <c r="B458">
        <f>'Sicilia foglio di lavoro'!B457</f>
        <v>4503341</v>
      </c>
      <c r="C458">
        <f>'Sicilia foglio di lavoro'!C457</f>
        <v>1722115</v>
      </c>
      <c r="D458">
        <f>'Sicilia foglio di lavoro'!E457</f>
        <v>225551</v>
      </c>
      <c r="E458">
        <f>'Sicilia foglio di lavoro'!G457</f>
        <v>9883</v>
      </c>
      <c r="F458">
        <f>'Sicilia foglio di lavoro'!H457</f>
        <v>549</v>
      </c>
      <c r="G458">
        <f>'Sicilia foglio di lavoro'!I457</f>
        <v>484</v>
      </c>
      <c r="H458">
        <f>'Sicilia foglio di lavoro'!J457</f>
        <v>65</v>
      </c>
      <c r="I458">
        <f>'Sicilia foglio di lavoro'!K457</f>
        <v>0</v>
      </c>
      <c r="J458">
        <f>'Sicilia foglio di lavoro'!M457</f>
        <v>9334</v>
      </c>
      <c r="K458">
        <f>'Sicilia foglio di lavoro'!N457</f>
        <v>209849</v>
      </c>
      <c r="L458">
        <f>'Sicilia foglio di lavoro'!O457</f>
        <v>5819</v>
      </c>
      <c r="M458" s="2">
        <f t="shared" si="145"/>
        <v>4.897298391176768E-2</v>
      </c>
      <c r="N458" s="2">
        <f t="shared" si="146"/>
        <v>6.5769503187291306E-3</v>
      </c>
      <c r="O458" s="2">
        <f t="shared" si="147"/>
        <v>0.94445006576950319</v>
      </c>
    </row>
    <row r="459" spans="1:15">
      <c r="A459" s="4">
        <v>44347</v>
      </c>
      <c r="B459">
        <f>'Sicilia foglio di lavoro'!B458</f>
        <v>4514559</v>
      </c>
      <c r="C459">
        <f>'Sicilia foglio di lavoro'!C458</f>
        <v>1726078</v>
      </c>
      <c r="D459">
        <f>'Sicilia foglio di lavoro'!E458</f>
        <v>225809</v>
      </c>
      <c r="E459">
        <f>'Sicilia foglio di lavoro'!G458</f>
        <v>9932</v>
      </c>
      <c r="F459">
        <f>'Sicilia foglio di lavoro'!H458</f>
        <v>534</v>
      </c>
      <c r="G459">
        <f>'Sicilia foglio di lavoro'!I458</f>
        <v>475</v>
      </c>
      <c r="H459">
        <f>'Sicilia foglio di lavoro'!J458</f>
        <v>59</v>
      </c>
      <c r="I459">
        <f>'Sicilia foglio di lavoro'!K458</f>
        <v>2</v>
      </c>
      <c r="J459">
        <f>'Sicilia foglio di lavoro'!M458</f>
        <v>9398</v>
      </c>
      <c r="K459">
        <f>'Sicilia foglio di lavoro'!N458</f>
        <v>210050</v>
      </c>
      <c r="L459">
        <f>'Sicilia foglio di lavoro'!O458</f>
        <v>5827</v>
      </c>
      <c r="M459" s="2">
        <f t="shared" ref="M459:M465" si="148">G459/E459</f>
        <v>4.7825211437776884E-2</v>
      </c>
      <c r="N459" s="2">
        <f t="shared" ref="N459:N465" si="149">H459/E459</f>
        <v>5.9403946838501812E-3</v>
      </c>
      <c r="O459" s="2">
        <f t="shared" ref="O459:O465" si="150">J459/E459</f>
        <v>0.94623439387837294</v>
      </c>
    </row>
    <row r="460" spans="1:15">
      <c r="A460" s="4">
        <v>44348</v>
      </c>
      <c r="B460">
        <f>'Sicilia foglio di lavoro'!B459</f>
        <v>4530416</v>
      </c>
      <c r="C460">
        <f>'Sicilia foglio di lavoro'!C459</f>
        <v>1731696</v>
      </c>
      <c r="D460">
        <f>'Sicilia foglio di lavoro'!E459</f>
        <v>226135</v>
      </c>
      <c r="E460">
        <f>'Sicilia foglio di lavoro'!G459</f>
        <v>9488</v>
      </c>
      <c r="F460">
        <f>'Sicilia foglio di lavoro'!H459</f>
        <v>507</v>
      </c>
      <c r="G460">
        <f>'Sicilia foglio di lavoro'!I459</f>
        <v>451</v>
      </c>
      <c r="H460">
        <f>'Sicilia foglio di lavoro'!J459</f>
        <v>56</v>
      </c>
      <c r="I460">
        <f>'Sicilia foglio di lavoro'!K459</f>
        <v>3</v>
      </c>
      <c r="J460">
        <f>'Sicilia foglio di lavoro'!M459</f>
        <v>8981</v>
      </c>
      <c r="K460">
        <f>'Sicilia foglio di lavoro'!N459</f>
        <v>210808</v>
      </c>
      <c r="L460">
        <f>'Sicilia foglio di lavoro'!O459</f>
        <v>5839</v>
      </c>
      <c r="M460" s="2">
        <f t="shared" si="148"/>
        <v>4.7533726812816188E-2</v>
      </c>
      <c r="N460" s="2">
        <f t="shared" si="149"/>
        <v>5.902192242833052E-3</v>
      </c>
      <c r="O460" s="2">
        <f t="shared" si="150"/>
        <v>0.94656408094435074</v>
      </c>
    </row>
    <row r="461" spans="1:15">
      <c r="A461" s="4">
        <v>44349</v>
      </c>
      <c r="B461">
        <f>'Sicilia foglio di lavoro'!B460</f>
        <v>4543987</v>
      </c>
      <c r="C461">
        <f>'Sicilia foglio di lavoro'!C460</f>
        <v>1736604</v>
      </c>
      <c r="D461">
        <f>'Sicilia foglio di lavoro'!E460</f>
        <v>226424</v>
      </c>
      <c r="E461">
        <f>'Sicilia foglio di lavoro'!G460</f>
        <v>8698</v>
      </c>
      <c r="F461">
        <f>'Sicilia foglio di lavoro'!H460</f>
        <v>468</v>
      </c>
      <c r="G461">
        <f>'Sicilia foglio di lavoro'!I460</f>
        <v>421</v>
      </c>
      <c r="H461">
        <f>'Sicilia foglio di lavoro'!J460</f>
        <v>47</v>
      </c>
      <c r="I461">
        <f>'Sicilia foglio di lavoro'!K460</f>
        <v>3</v>
      </c>
      <c r="J461">
        <f>'Sicilia foglio di lavoro'!M460</f>
        <v>8230</v>
      </c>
      <c r="K461">
        <f>'Sicilia foglio di lavoro'!N460</f>
        <v>211871</v>
      </c>
      <c r="L461">
        <f>'Sicilia foglio di lavoro'!O460</f>
        <v>5855</v>
      </c>
      <c r="M461" s="2">
        <f t="shared" si="148"/>
        <v>4.8401931478500804E-2</v>
      </c>
      <c r="N461" s="2">
        <f t="shared" si="149"/>
        <v>5.4035410439181421E-3</v>
      </c>
      <c r="O461" s="2">
        <f t="shared" si="150"/>
        <v>0.94619452747758104</v>
      </c>
    </row>
    <row r="462" spans="1:15">
      <c r="A462" s="4">
        <v>44350</v>
      </c>
      <c r="B462">
        <f>'Sicilia foglio di lavoro'!B461</f>
        <v>4555703</v>
      </c>
      <c r="C462">
        <f>'Sicilia foglio di lavoro'!C461</f>
        <v>1740734</v>
      </c>
      <c r="D462">
        <f>'Sicilia foglio di lavoro'!E461</f>
        <v>226678</v>
      </c>
      <c r="E462">
        <f>'Sicilia foglio di lavoro'!G461</f>
        <v>8763</v>
      </c>
      <c r="F462">
        <f>'Sicilia foglio di lavoro'!H461</f>
        <v>459</v>
      </c>
      <c r="G462">
        <f>'Sicilia foglio di lavoro'!I461</f>
        <v>413</v>
      </c>
      <c r="H462">
        <f>'Sicilia foglio di lavoro'!J461</f>
        <v>46</v>
      </c>
      <c r="I462">
        <f>'Sicilia foglio di lavoro'!K461</f>
        <v>1</v>
      </c>
      <c r="J462">
        <f>'Sicilia foglio di lavoro'!M461</f>
        <v>8304</v>
      </c>
      <c r="K462">
        <f>'Sicilia foglio di lavoro'!N461</f>
        <v>212057</v>
      </c>
      <c r="L462">
        <f>'Sicilia foglio di lavoro'!O461</f>
        <v>5858</v>
      </c>
      <c r="M462" s="2">
        <f t="shared" si="148"/>
        <v>4.7129978317927652E-2</v>
      </c>
      <c r="N462" s="2">
        <f t="shared" si="149"/>
        <v>5.2493438320209973E-3</v>
      </c>
      <c r="O462" s="2">
        <f t="shared" si="150"/>
        <v>0.94762067785005133</v>
      </c>
    </row>
    <row r="463" spans="1:15">
      <c r="A463" s="4">
        <v>44351</v>
      </c>
      <c r="B463">
        <f>'Sicilia foglio di lavoro'!B462</f>
        <v>4570245</v>
      </c>
      <c r="C463">
        <f>'Sicilia foglio di lavoro'!C462</f>
        <v>1746524</v>
      </c>
      <c r="D463">
        <f>'Sicilia foglio di lavoro'!E462</f>
        <v>227015</v>
      </c>
      <c r="E463">
        <f>'Sicilia foglio di lavoro'!G462</f>
        <v>8318</v>
      </c>
      <c r="F463">
        <f>'Sicilia foglio di lavoro'!H462</f>
        <v>454</v>
      </c>
      <c r="G463">
        <f>'Sicilia foglio di lavoro'!I462</f>
        <v>409</v>
      </c>
      <c r="H463">
        <f>'Sicilia foglio di lavoro'!J462</f>
        <v>45</v>
      </c>
      <c r="I463">
        <f>'Sicilia foglio di lavoro'!K462</f>
        <v>1</v>
      </c>
      <c r="J463">
        <f>'Sicilia foglio di lavoro'!M462</f>
        <v>7864</v>
      </c>
      <c r="K463">
        <f>'Sicilia foglio di lavoro'!N462</f>
        <v>212834</v>
      </c>
      <c r="L463">
        <f>'Sicilia foglio di lavoro'!O462</f>
        <v>5863</v>
      </c>
      <c r="M463" s="2">
        <f t="shared" si="148"/>
        <v>4.9170473671555665E-2</v>
      </c>
      <c r="N463" s="2">
        <f t="shared" si="149"/>
        <v>5.4099543159413319E-3</v>
      </c>
      <c r="O463" s="2">
        <f t="shared" si="150"/>
        <v>0.94541957201250304</v>
      </c>
    </row>
    <row r="464" spans="1:15">
      <c r="A464" s="4">
        <v>44352</v>
      </c>
      <c r="B464">
        <f>'Sicilia foglio di lavoro'!B463</f>
        <v>4585355</v>
      </c>
      <c r="C464">
        <f>'Sicilia foglio di lavoro'!C463</f>
        <v>1752314</v>
      </c>
      <c r="D464">
        <f>'Sicilia foglio di lavoro'!E463</f>
        <v>227249</v>
      </c>
      <c r="E464">
        <f>'Sicilia foglio di lavoro'!G463</f>
        <v>7895</v>
      </c>
      <c r="F464">
        <f>'Sicilia foglio di lavoro'!H463</f>
        <v>441</v>
      </c>
      <c r="G464">
        <f>'Sicilia foglio di lavoro'!I463</f>
        <v>396</v>
      </c>
      <c r="H464">
        <f>'Sicilia foglio di lavoro'!J463</f>
        <v>45</v>
      </c>
      <c r="I464">
        <f>'Sicilia foglio di lavoro'!K463</f>
        <v>3</v>
      </c>
      <c r="J464">
        <f>'Sicilia foglio di lavoro'!M463</f>
        <v>7454</v>
      </c>
      <c r="K464">
        <f>'Sicilia foglio di lavoro'!N463</f>
        <v>213483</v>
      </c>
      <c r="L464">
        <f>'Sicilia foglio di lavoro'!O463</f>
        <v>5871</v>
      </c>
      <c r="M464" s="2">
        <f t="shared" si="148"/>
        <v>5.0158328055731477E-2</v>
      </c>
      <c r="N464" s="2">
        <f t="shared" si="149"/>
        <v>5.699810006333122E-3</v>
      </c>
      <c r="O464" s="2">
        <f t="shared" si="150"/>
        <v>0.94414186193793537</v>
      </c>
    </row>
    <row r="465" spans="1:15">
      <c r="A465" s="4">
        <v>44353</v>
      </c>
      <c r="B465">
        <f>'Sicilia foglio di lavoro'!B464</f>
        <v>4592587</v>
      </c>
      <c r="C465">
        <f>'Sicilia foglio di lavoro'!C464</f>
        <v>1755635</v>
      </c>
      <c r="D465">
        <f>'Sicilia foglio di lavoro'!E464</f>
        <v>227524</v>
      </c>
      <c r="E465">
        <f>'Sicilia foglio di lavoro'!G464</f>
        <v>7971</v>
      </c>
      <c r="F465">
        <f>'Sicilia foglio di lavoro'!H464</f>
        <v>426</v>
      </c>
      <c r="G465">
        <f>'Sicilia foglio di lavoro'!I464</f>
        <v>382</v>
      </c>
      <c r="H465">
        <f>'Sicilia foglio di lavoro'!J464</f>
        <v>44</v>
      </c>
      <c r="I465">
        <f>'Sicilia foglio di lavoro'!K464</f>
        <v>1</v>
      </c>
      <c r="J465">
        <f>'Sicilia foglio di lavoro'!M464</f>
        <v>7545</v>
      </c>
      <c r="K465">
        <f>'Sicilia foglio di lavoro'!N464</f>
        <v>213680</v>
      </c>
      <c r="L465">
        <f>'Sicilia foglio di lavoro'!O464</f>
        <v>5873</v>
      </c>
      <c r="M465" s="2">
        <f t="shared" si="148"/>
        <v>4.7923723497679087E-2</v>
      </c>
      <c r="N465" s="2">
        <f t="shared" si="149"/>
        <v>5.5200100363818842E-3</v>
      </c>
      <c r="O465" s="2">
        <f t="shared" si="150"/>
        <v>0.94655626646593904</v>
      </c>
    </row>
    <row r="466" spans="1:15">
      <c r="A466" s="4">
        <v>44354</v>
      </c>
      <c r="B466">
        <f>'Sicilia foglio di lavoro'!B465</f>
        <v>4602346</v>
      </c>
      <c r="C466">
        <f>'Sicilia foglio di lavoro'!C465</f>
        <v>1758779</v>
      </c>
      <c r="D466">
        <f>'Sicilia foglio di lavoro'!E465</f>
        <v>227680</v>
      </c>
      <c r="E466">
        <f>'Sicilia foglio di lavoro'!G465</f>
        <v>7883</v>
      </c>
      <c r="F466">
        <f>'Sicilia foglio di lavoro'!H465</f>
        <v>435</v>
      </c>
      <c r="G466">
        <f>'Sicilia foglio di lavoro'!I465</f>
        <v>392</v>
      </c>
      <c r="H466">
        <f>'Sicilia foglio di lavoro'!J465</f>
        <v>43</v>
      </c>
      <c r="I466">
        <f>'Sicilia foglio di lavoro'!K465</f>
        <v>0</v>
      </c>
      <c r="J466">
        <f>'Sicilia foglio di lavoro'!M465</f>
        <v>7448</v>
      </c>
      <c r="K466">
        <f>'Sicilia foglio di lavoro'!N465</f>
        <v>213921</v>
      </c>
      <c r="L466">
        <f>'Sicilia foglio di lavoro'!O465</f>
        <v>5876</v>
      </c>
      <c r="M466" s="2">
        <f t="shared" ref="M466:M472" si="151">G466/E466</f>
        <v>4.972726119497653E-2</v>
      </c>
      <c r="N466" s="2">
        <f t="shared" ref="N466:N472" si="152">H466/E466</f>
        <v>5.4547761004693643E-3</v>
      </c>
      <c r="O466" s="2">
        <f t="shared" ref="O466:O472" si="153">J466/E466</f>
        <v>0.94481796270455409</v>
      </c>
    </row>
    <row r="467" spans="1:15">
      <c r="A467" s="4">
        <v>44355</v>
      </c>
      <c r="B467">
        <f>'Sicilia foglio di lavoro'!B466</f>
        <v>4624350</v>
      </c>
      <c r="C467">
        <f>'Sicilia foglio di lavoro'!C466</f>
        <v>1764982</v>
      </c>
      <c r="D467">
        <f>'Sicilia foglio di lavoro'!E466</f>
        <v>228017</v>
      </c>
      <c r="E467">
        <f>'Sicilia foglio di lavoro'!G466</f>
        <v>7706</v>
      </c>
      <c r="F467">
        <f>'Sicilia foglio di lavoro'!H466</f>
        <v>410</v>
      </c>
      <c r="G467">
        <f>'Sicilia foglio di lavoro'!I466</f>
        <v>368</v>
      </c>
      <c r="H467">
        <f>'Sicilia foglio di lavoro'!J466</f>
        <v>42</v>
      </c>
      <c r="I467">
        <f>'Sicilia foglio di lavoro'!K466</f>
        <v>0</v>
      </c>
      <c r="J467">
        <f>'Sicilia foglio di lavoro'!M466</f>
        <v>7296</v>
      </c>
      <c r="K467">
        <f>'Sicilia foglio di lavoro'!N466</f>
        <v>214423</v>
      </c>
      <c r="L467">
        <f>'Sicilia foglio di lavoro'!O466</f>
        <v>5888</v>
      </c>
      <c r="M467" s="2">
        <f t="shared" si="151"/>
        <v>4.7754996106929667E-2</v>
      </c>
      <c r="N467" s="2">
        <f t="shared" si="152"/>
        <v>5.4502984687256686E-3</v>
      </c>
      <c r="O467" s="2">
        <f t="shared" si="153"/>
        <v>0.94679470542434463</v>
      </c>
    </row>
    <row r="468" spans="1:15">
      <c r="A468" s="4">
        <v>44356</v>
      </c>
      <c r="B468">
        <f>'Sicilia foglio di lavoro'!B467</f>
        <v>4639258</v>
      </c>
      <c r="C468">
        <f>'Sicilia foglio di lavoro'!C467</f>
        <v>1771091</v>
      </c>
      <c r="D468">
        <f>'Sicilia foglio di lavoro'!E467</f>
        <v>228337</v>
      </c>
      <c r="E468">
        <f>'Sicilia foglio di lavoro'!G467</f>
        <v>7322</v>
      </c>
      <c r="F468">
        <f>'Sicilia foglio di lavoro'!H467</f>
        <v>404</v>
      </c>
      <c r="G468">
        <f>'Sicilia foglio di lavoro'!I467</f>
        <v>365</v>
      </c>
      <c r="H468">
        <f>'Sicilia foglio di lavoro'!J467</f>
        <v>39</v>
      </c>
      <c r="I468">
        <f>'Sicilia foglio di lavoro'!K467</f>
        <v>1</v>
      </c>
      <c r="J468">
        <f>'Sicilia foglio di lavoro'!M467</f>
        <v>6918</v>
      </c>
      <c r="K468">
        <f>'Sicilia foglio di lavoro'!N467</f>
        <v>215125</v>
      </c>
      <c r="L468">
        <f>'Sicilia foglio di lavoro'!O467</f>
        <v>5890</v>
      </c>
      <c r="M468" s="2">
        <f t="shared" si="151"/>
        <v>4.9849767822999179E-2</v>
      </c>
      <c r="N468" s="2">
        <f t="shared" si="152"/>
        <v>5.3264135482108711E-3</v>
      </c>
      <c r="O468" s="2">
        <f t="shared" si="153"/>
        <v>0.94482381862878995</v>
      </c>
    </row>
    <row r="469" spans="1:15">
      <c r="A469" s="4">
        <v>44357</v>
      </c>
      <c r="B469">
        <f>'Sicilia foglio di lavoro'!B468</f>
        <v>4653061</v>
      </c>
      <c r="C469">
        <f>'Sicilia foglio di lavoro'!C468</f>
        <v>1776445</v>
      </c>
      <c r="D469">
        <f>'Sicilia foglio di lavoro'!E468</f>
        <v>228621</v>
      </c>
      <c r="E469">
        <f>'Sicilia foglio di lavoro'!G468</f>
        <v>7361</v>
      </c>
      <c r="F469">
        <f>'Sicilia foglio di lavoro'!H468</f>
        <v>400</v>
      </c>
      <c r="G469">
        <f>'Sicilia foglio di lavoro'!I468</f>
        <v>362</v>
      </c>
      <c r="H469">
        <f>'Sicilia foglio di lavoro'!J468</f>
        <v>38</v>
      </c>
      <c r="I469">
        <f>'Sicilia foglio di lavoro'!K468</f>
        <v>1</v>
      </c>
      <c r="J469">
        <f>'Sicilia foglio di lavoro'!M468</f>
        <v>6961</v>
      </c>
      <c r="K469">
        <f>'Sicilia foglio di lavoro'!N468</f>
        <v>215367</v>
      </c>
      <c r="L469">
        <f>'Sicilia foglio di lavoro'!O468</f>
        <v>5893</v>
      </c>
      <c r="M469" s="2">
        <f t="shared" si="151"/>
        <v>4.9178100801521532E-2</v>
      </c>
      <c r="N469" s="2">
        <f t="shared" si="152"/>
        <v>5.1623420730878954E-3</v>
      </c>
      <c r="O469" s="2">
        <f t="shared" si="153"/>
        <v>0.94565955712539063</v>
      </c>
    </row>
    <row r="470" spans="1:15">
      <c r="A470" s="4">
        <v>44358</v>
      </c>
      <c r="B470">
        <f>'Sicilia foglio di lavoro'!B469</f>
        <v>4666428</v>
      </c>
      <c r="C470">
        <f>'Sicilia foglio di lavoro'!C469</f>
        <v>1781750</v>
      </c>
      <c r="D470">
        <f>'Sicilia foglio di lavoro'!E469</f>
        <v>228894</v>
      </c>
      <c r="E470">
        <f>'Sicilia foglio di lavoro'!G469</f>
        <v>6864</v>
      </c>
      <c r="F470">
        <f>'Sicilia foglio di lavoro'!H469</f>
        <v>375</v>
      </c>
      <c r="G470">
        <f>'Sicilia foglio di lavoro'!I469</f>
        <v>337</v>
      </c>
      <c r="H470">
        <f>'Sicilia foglio di lavoro'!J469</f>
        <v>38</v>
      </c>
      <c r="I470">
        <f>'Sicilia foglio di lavoro'!K469</f>
        <v>3</v>
      </c>
      <c r="J470">
        <f>'Sicilia foglio di lavoro'!M469</f>
        <v>6489</v>
      </c>
      <c r="K470">
        <f>'Sicilia foglio di lavoro'!N469</f>
        <v>216133</v>
      </c>
      <c r="L470">
        <f>'Sicilia foglio di lavoro'!O469</f>
        <v>5897</v>
      </c>
      <c r="M470" s="2">
        <f t="shared" si="151"/>
        <v>4.90967365967366E-2</v>
      </c>
      <c r="N470" s="2">
        <f t="shared" si="152"/>
        <v>5.536130536130536E-3</v>
      </c>
      <c r="O470" s="2">
        <f t="shared" si="153"/>
        <v>0.94536713286713292</v>
      </c>
    </row>
    <row r="471" spans="1:15">
      <c r="A471" s="4">
        <v>44359</v>
      </c>
      <c r="B471">
        <f>'Sicilia foglio di lavoro'!B470</f>
        <v>4680357</v>
      </c>
      <c r="C471">
        <f>'Sicilia foglio di lavoro'!C470</f>
        <v>1786161</v>
      </c>
      <c r="D471">
        <f>'Sicilia foglio di lavoro'!E470</f>
        <v>229157</v>
      </c>
      <c r="E471">
        <f>'Sicilia foglio di lavoro'!G470</f>
        <v>6698</v>
      </c>
      <c r="F471">
        <f>'Sicilia foglio di lavoro'!H470</f>
        <v>369</v>
      </c>
      <c r="G471">
        <f>'Sicilia foglio di lavoro'!I470</f>
        <v>326</v>
      </c>
      <c r="H471">
        <f>'Sicilia foglio di lavoro'!J470</f>
        <v>43</v>
      </c>
      <c r="I471">
        <f>'Sicilia foglio di lavoro'!K470</f>
        <v>6</v>
      </c>
      <c r="J471">
        <f>'Sicilia foglio di lavoro'!M470</f>
        <v>6329</v>
      </c>
      <c r="K471">
        <f>'Sicilia foglio di lavoro'!N470</f>
        <v>216559</v>
      </c>
      <c r="L471">
        <f>'Sicilia foglio di lavoro'!O470</f>
        <v>5900</v>
      </c>
      <c r="M471" s="2">
        <f t="shared" si="151"/>
        <v>4.8671245147805318E-2</v>
      </c>
      <c r="N471" s="2">
        <f t="shared" si="152"/>
        <v>6.4198268139743211E-3</v>
      </c>
      <c r="O471" s="2">
        <f t="shared" si="153"/>
        <v>0.94490892803822035</v>
      </c>
    </row>
    <row r="472" spans="1:15">
      <c r="A472" s="4">
        <v>44360</v>
      </c>
      <c r="B472">
        <f>'Sicilia foglio di lavoro'!B471</f>
        <v>4687154</v>
      </c>
      <c r="C472">
        <f>'Sicilia foglio di lavoro'!C471</f>
        <v>1789212</v>
      </c>
      <c r="D472">
        <f>'Sicilia foglio di lavoro'!E471</f>
        <v>229340</v>
      </c>
      <c r="E472">
        <f>'Sicilia foglio di lavoro'!G471</f>
        <v>6722</v>
      </c>
      <c r="F472">
        <f>'Sicilia foglio di lavoro'!H471</f>
        <v>357</v>
      </c>
      <c r="G472">
        <f>'Sicilia foglio di lavoro'!I471</f>
        <v>310</v>
      </c>
      <c r="H472">
        <f>'Sicilia foglio di lavoro'!J471</f>
        <v>47</v>
      </c>
      <c r="I472">
        <f>'Sicilia foglio di lavoro'!K471</f>
        <v>6</v>
      </c>
      <c r="J472">
        <f>'Sicilia foglio di lavoro'!M471</f>
        <v>6365</v>
      </c>
      <c r="K472">
        <f>'Sicilia foglio di lavoro'!N471</f>
        <v>216713</v>
      </c>
      <c r="L472">
        <f>'Sicilia foglio di lavoro'!O471</f>
        <v>5905</v>
      </c>
      <c r="M472" s="2">
        <f t="shared" si="151"/>
        <v>4.6117227015769119E-2</v>
      </c>
      <c r="N472" s="2">
        <f t="shared" si="152"/>
        <v>6.9919666765843498E-3</v>
      </c>
      <c r="O472" s="2">
        <f t="shared" si="153"/>
        <v>0.94689080630764655</v>
      </c>
    </row>
    <row r="473" spans="1:15">
      <c r="A473" s="4">
        <v>44361</v>
      </c>
      <c r="B473">
        <f>'Sicilia foglio di lavoro'!B472</f>
        <v>4697065</v>
      </c>
      <c r="C473">
        <f>'Sicilia foglio di lavoro'!C472</f>
        <v>1792048</v>
      </c>
      <c r="D473">
        <f>'Sicilia foglio di lavoro'!E472</f>
        <v>229503</v>
      </c>
      <c r="E473">
        <f>'Sicilia foglio di lavoro'!G472</f>
        <v>6631</v>
      </c>
      <c r="F473">
        <f>'Sicilia foglio di lavoro'!H472</f>
        <v>358</v>
      </c>
      <c r="G473">
        <f>'Sicilia foglio di lavoro'!I472</f>
        <v>319</v>
      </c>
      <c r="H473">
        <f>'Sicilia foglio di lavoro'!J472</f>
        <v>39</v>
      </c>
      <c r="I473">
        <f>'Sicilia foglio di lavoro'!K472</f>
        <v>0</v>
      </c>
      <c r="J473">
        <f>'Sicilia foglio di lavoro'!M472</f>
        <v>6273</v>
      </c>
      <c r="K473">
        <f>'Sicilia foglio di lavoro'!N472</f>
        <v>216960</v>
      </c>
      <c r="L473">
        <f>'Sicilia foglio di lavoro'!O472</f>
        <v>5912</v>
      </c>
      <c r="M473" s="2">
        <f t="shared" ref="M473:M479" si="154">G473/E473</f>
        <v>4.8107374453325288E-2</v>
      </c>
      <c r="N473" s="2">
        <f t="shared" ref="N473:N479" si="155">H473/E473</f>
        <v>5.8814658422560702E-3</v>
      </c>
      <c r="O473" s="2">
        <f t="shared" ref="O473:O479" si="156">J473/E473</f>
        <v>0.94601115970441862</v>
      </c>
    </row>
    <row r="474" spans="1:15">
      <c r="A474" s="4">
        <v>44362</v>
      </c>
      <c r="B474">
        <f>'Sicilia foglio di lavoro'!B473</f>
        <v>4712325</v>
      </c>
      <c r="C474">
        <f>'Sicilia foglio di lavoro'!C473</f>
        <v>1798205</v>
      </c>
      <c r="D474">
        <f>'Sicilia foglio di lavoro'!E473</f>
        <v>229703</v>
      </c>
      <c r="E474">
        <f>'Sicilia foglio di lavoro'!G473</f>
        <v>6367</v>
      </c>
      <c r="F474">
        <f>'Sicilia foglio di lavoro'!H473</f>
        <v>343</v>
      </c>
      <c r="G474">
        <f>'Sicilia foglio di lavoro'!I473</f>
        <v>309</v>
      </c>
      <c r="H474">
        <f>'Sicilia foglio di lavoro'!J473</f>
        <v>34</v>
      </c>
      <c r="I474">
        <f>'Sicilia foglio di lavoro'!K473</f>
        <v>4</v>
      </c>
      <c r="J474">
        <f>'Sicilia foglio di lavoro'!M473</f>
        <v>6024</v>
      </c>
      <c r="K474">
        <f>'Sicilia foglio di lavoro'!N473</f>
        <v>217416</v>
      </c>
      <c r="L474">
        <f>'Sicilia foglio di lavoro'!O473</f>
        <v>5920</v>
      </c>
      <c r="M474" s="2">
        <f t="shared" si="154"/>
        <v>4.8531490497879692E-2</v>
      </c>
      <c r="N474" s="2">
        <f t="shared" si="155"/>
        <v>5.3400345531647558E-3</v>
      </c>
      <c r="O474" s="2">
        <f t="shared" si="156"/>
        <v>0.94612847494895558</v>
      </c>
    </row>
    <row r="475" spans="1:15">
      <c r="A475" s="4">
        <v>44363</v>
      </c>
      <c r="B475">
        <f>'Sicilia foglio di lavoro'!B474</f>
        <v>4726745</v>
      </c>
      <c r="C475">
        <f>'Sicilia foglio di lavoro'!C474</f>
        <v>1804496</v>
      </c>
      <c r="D475">
        <f>'Sicilia foglio di lavoro'!E474</f>
        <v>229871</v>
      </c>
      <c r="E475">
        <f>'Sicilia foglio di lavoro'!G474</f>
        <v>6003</v>
      </c>
      <c r="F475">
        <f>'Sicilia foglio di lavoro'!H474</f>
        <v>328</v>
      </c>
      <c r="G475">
        <f>'Sicilia foglio di lavoro'!I474</f>
        <v>292</v>
      </c>
      <c r="H475">
        <f>'Sicilia foglio di lavoro'!J474</f>
        <v>36</v>
      </c>
      <c r="I475">
        <f>'Sicilia foglio di lavoro'!K474</f>
        <v>3</v>
      </c>
      <c r="J475">
        <f>'Sicilia foglio di lavoro'!M474</f>
        <v>5675</v>
      </c>
      <c r="K475">
        <f>'Sicilia foglio di lavoro'!N474</f>
        <v>217940</v>
      </c>
      <c r="L475">
        <f>'Sicilia foglio di lavoro'!O474</f>
        <v>5928</v>
      </c>
      <c r="M475" s="2">
        <f t="shared" si="154"/>
        <v>4.8642345493919707E-2</v>
      </c>
      <c r="N475" s="2">
        <f t="shared" si="155"/>
        <v>5.9970014992503746E-3</v>
      </c>
      <c r="O475" s="2">
        <f t="shared" si="156"/>
        <v>0.94536065300682992</v>
      </c>
    </row>
    <row r="476" spans="1:15">
      <c r="A476" s="4">
        <v>44364</v>
      </c>
      <c r="B476">
        <f>'Sicilia foglio di lavoro'!B475</f>
        <v>4739951</v>
      </c>
      <c r="C476">
        <f>'Sicilia foglio di lavoro'!C475</f>
        <v>1809647</v>
      </c>
      <c r="D476">
        <f>'Sicilia foglio di lavoro'!E475</f>
        <v>230099</v>
      </c>
      <c r="E476">
        <f>'Sicilia foglio di lavoro'!G475</f>
        <v>5901</v>
      </c>
      <c r="F476">
        <f>'Sicilia foglio di lavoro'!H475</f>
        <v>318</v>
      </c>
      <c r="G476">
        <f>'Sicilia foglio di lavoro'!I475</f>
        <v>283</v>
      </c>
      <c r="H476">
        <f>'Sicilia foglio di lavoro'!J475</f>
        <v>35</v>
      </c>
      <c r="I476">
        <f>'Sicilia foglio di lavoro'!K475</f>
        <v>0</v>
      </c>
      <c r="J476">
        <f>'Sicilia foglio di lavoro'!M475</f>
        <v>5583</v>
      </c>
      <c r="K476">
        <f>'Sicilia foglio di lavoro'!N475</f>
        <v>218270</v>
      </c>
      <c r="L476">
        <f>'Sicilia foglio di lavoro'!O475</f>
        <v>5928</v>
      </c>
      <c r="M476" s="2">
        <f t="shared" si="154"/>
        <v>4.7957973224877139E-2</v>
      </c>
      <c r="N476" s="2">
        <f t="shared" si="155"/>
        <v>5.9311981020166073E-3</v>
      </c>
      <c r="O476" s="2">
        <f t="shared" si="156"/>
        <v>0.94611082867310625</v>
      </c>
    </row>
    <row r="477" spans="1:15">
      <c r="A477" s="4">
        <v>44365</v>
      </c>
      <c r="B477">
        <f>'Sicilia foglio di lavoro'!B476</f>
        <v>4754159</v>
      </c>
      <c r="C477">
        <f>'Sicilia foglio di lavoro'!C476</f>
        <v>1813148</v>
      </c>
      <c r="D477">
        <f>'Sicilia foglio di lavoro'!E476</f>
        <v>230269</v>
      </c>
      <c r="E477">
        <f>'Sicilia foglio di lavoro'!G476</f>
        <v>5702</v>
      </c>
      <c r="F477">
        <f>'Sicilia foglio di lavoro'!H476</f>
        <v>289</v>
      </c>
      <c r="G477">
        <f>'Sicilia foglio di lavoro'!I476</f>
        <v>259</v>
      </c>
      <c r="H477">
        <f>'Sicilia foglio di lavoro'!J476</f>
        <v>30</v>
      </c>
      <c r="I477">
        <f>'Sicilia foglio di lavoro'!K476</f>
        <v>0</v>
      </c>
      <c r="J477">
        <f>'Sicilia foglio di lavoro'!M476</f>
        <v>5413</v>
      </c>
      <c r="K477">
        <f>'Sicilia foglio di lavoro'!N476</f>
        <v>218636</v>
      </c>
      <c r="L477">
        <f>'Sicilia foglio di lavoro'!O476</f>
        <v>5931</v>
      </c>
      <c r="M477" s="2">
        <f t="shared" si="154"/>
        <v>4.5422658716239919E-2</v>
      </c>
      <c r="N477" s="2">
        <f t="shared" si="155"/>
        <v>5.2613118204138899E-3</v>
      </c>
      <c r="O477" s="2">
        <f t="shared" si="156"/>
        <v>0.94931602946334614</v>
      </c>
    </row>
    <row r="478" spans="1:15">
      <c r="A478" s="4">
        <v>44366</v>
      </c>
      <c r="B478">
        <f>'Sicilia foglio di lavoro'!B477</f>
        <v>4767684</v>
      </c>
      <c r="C478">
        <f>'Sicilia foglio di lavoro'!C477</f>
        <v>1817563</v>
      </c>
      <c r="D478">
        <f>'Sicilia foglio di lavoro'!E477</f>
        <v>230452</v>
      </c>
      <c r="E478">
        <f>'Sicilia foglio di lavoro'!G477</f>
        <v>5615</v>
      </c>
      <c r="F478">
        <f>'Sicilia foglio di lavoro'!H477</f>
        <v>268</v>
      </c>
      <c r="G478">
        <f>'Sicilia foglio di lavoro'!I477</f>
        <v>240</v>
      </c>
      <c r="H478">
        <f>'Sicilia foglio di lavoro'!J477</f>
        <v>28</v>
      </c>
      <c r="I478">
        <f>'Sicilia foglio di lavoro'!K477</f>
        <v>4</v>
      </c>
      <c r="J478">
        <f>'Sicilia foglio di lavoro'!M477</f>
        <v>5347</v>
      </c>
      <c r="K478">
        <f>'Sicilia foglio di lavoro'!N477</f>
        <v>218901</v>
      </c>
      <c r="L478">
        <f>'Sicilia foglio di lavoro'!O477</f>
        <v>5936</v>
      </c>
      <c r="M478" s="2">
        <f t="shared" si="154"/>
        <v>4.2742653606411399E-2</v>
      </c>
      <c r="N478" s="2">
        <f t="shared" si="155"/>
        <v>4.9866429207479964E-3</v>
      </c>
      <c r="O478" s="2">
        <f t="shared" si="156"/>
        <v>0.9522707034728406</v>
      </c>
    </row>
    <row r="479" spans="1:15">
      <c r="A479" s="4">
        <v>44367</v>
      </c>
      <c r="B479">
        <f>'Sicilia foglio di lavoro'!B478</f>
        <v>4773519</v>
      </c>
      <c r="C479">
        <f>'Sicilia foglio di lavoro'!C478</f>
        <v>1820106</v>
      </c>
      <c r="D479">
        <f>'Sicilia foglio di lavoro'!E478</f>
        <v>230587</v>
      </c>
      <c r="E479">
        <f>'Sicilia foglio di lavoro'!G478</f>
        <v>5560</v>
      </c>
      <c r="F479">
        <f>'Sicilia foglio di lavoro'!H478</f>
        <v>265</v>
      </c>
      <c r="G479">
        <f>'Sicilia foglio di lavoro'!I478</f>
        <v>239</v>
      </c>
      <c r="H479">
        <f>'Sicilia foglio di lavoro'!J478</f>
        <v>26</v>
      </c>
      <c r="I479">
        <f>'Sicilia foglio di lavoro'!K478</f>
        <v>0</v>
      </c>
      <c r="J479">
        <f>'Sicilia foglio di lavoro'!M478</f>
        <v>5295</v>
      </c>
      <c r="K479">
        <f>'Sicilia foglio di lavoro'!N478</f>
        <v>219091</v>
      </c>
      <c r="L479">
        <f>'Sicilia foglio di lavoro'!O478</f>
        <v>5936</v>
      </c>
      <c r="M479" s="2">
        <f t="shared" si="154"/>
        <v>4.2985611510791367E-2</v>
      </c>
      <c r="N479" s="2">
        <f t="shared" si="155"/>
        <v>4.6762589928057551E-3</v>
      </c>
      <c r="O479" s="2">
        <f t="shared" si="156"/>
        <v>0.95233812949640284</v>
      </c>
    </row>
    <row r="480" spans="1:15">
      <c r="A480" s="4">
        <v>44368</v>
      </c>
      <c r="B480">
        <f>'Sicilia foglio di lavoro'!B479</f>
        <v>4789615</v>
      </c>
      <c r="C480">
        <f>'Sicilia foglio di lavoro'!C479</f>
        <v>1822473</v>
      </c>
      <c r="D480">
        <f>'Sicilia foglio di lavoro'!E479</f>
        <v>230672</v>
      </c>
      <c r="E480">
        <f>'Sicilia foglio di lavoro'!G479</f>
        <v>5509</v>
      </c>
      <c r="F480">
        <f>'Sicilia foglio di lavoro'!H479</f>
        <v>262</v>
      </c>
      <c r="G480">
        <f>'Sicilia foglio di lavoro'!I479</f>
        <v>237</v>
      </c>
      <c r="H480">
        <f>'Sicilia foglio di lavoro'!J479</f>
        <v>25</v>
      </c>
      <c r="I480">
        <f>'Sicilia foglio di lavoro'!K479</f>
        <v>0</v>
      </c>
      <c r="J480">
        <f>'Sicilia foglio di lavoro'!M479</f>
        <v>5247</v>
      </c>
      <c r="K480">
        <f>'Sicilia foglio di lavoro'!N479</f>
        <v>219225</v>
      </c>
      <c r="L480">
        <f>'Sicilia foglio di lavoro'!O479</f>
        <v>5938</v>
      </c>
      <c r="M480" s="2">
        <f t="shared" ref="M480:M486" si="157">G480/E480</f>
        <v>4.3020511889635141E-2</v>
      </c>
      <c r="N480" s="2">
        <f t="shared" ref="N480:N486" si="158">H480/E480</f>
        <v>4.5380286803412594E-3</v>
      </c>
      <c r="O480" s="2">
        <f t="shared" ref="O480:O486" si="159">J480/E480</f>
        <v>0.95244145943002356</v>
      </c>
    </row>
    <row r="481" spans="1:15">
      <c r="A481" s="4">
        <v>44369</v>
      </c>
      <c r="B481">
        <f>'Sicilia foglio di lavoro'!B480</f>
        <v>4802925</v>
      </c>
      <c r="C481">
        <f>'Sicilia foglio di lavoro'!C480</f>
        <v>1828065</v>
      </c>
      <c r="D481">
        <f>'Sicilia foglio di lavoro'!E480</f>
        <v>230805</v>
      </c>
      <c r="E481">
        <f>'Sicilia foglio di lavoro'!G480</f>
        <v>5209</v>
      </c>
      <c r="F481">
        <f>'Sicilia foglio di lavoro'!H480</f>
        <v>251</v>
      </c>
      <c r="G481">
        <f>'Sicilia foglio di lavoro'!I480</f>
        <v>226</v>
      </c>
      <c r="H481">
        <f>'Sicilia foglio di lavoro'!J480</f>
        <v>25</v>
      </c>
      <c r="I481">
        <f>'Sicilia foglio di lavoro'!K480</f>
        <v>2</v>
      </c>
      <c r="J481">
        <f>'Sicilia foglio di lavoro'!M480</f>
        <v>4958</v>
      </c>
      <c r="K481">
        <f>'Sicilia foglio di lavoro'!N480</f>
        <v>219651</v>
      </c>
      <c r="L481">
        <f>'Sicilia foglio di lavoro'!O480</f>
        <v>5945</v>
      </c>
      <c r="M481" s="2">
        <f t="shared" si="157"/>
        <v>4.338644653484354E-2</v>
      </c>
      <c r="N481" s="2">
        <f t="shared" si="158"/>
        <v>4.7993856786331347E-3</v>
      </c>
      <c r="O481" s="2">
        <f t="shared" si="159"/>
        <v>0.95181416778652328</v>
      </c>
    </row>
    <row r="482" spans="1:15">
      <c r="A482" s="4">
        <v>44370</v>
      </c>
      <c r="B482">
        <f>'Sicilia foglio di lavoro'!B481</f>
        <v>4815390</v>
      </c>
      <c r="C482">
        <f>'Sicilia foglio di lavoro'!C481</f>
        <v>1832077</v>
      </c>
      <c r="D482">
        <f>'Sicilia foglio di lavoro'!E481</f>
        <v>230963</v>
      </c>
      <c r="E482">
        <f>'Sicilia foglio di lavoro'!G481</f>
        <v>4908</v>
      </c>
      <c r="F482">
        <f>'Sicilia foglio di lavoro'!H481</f>
        <v>231</v>
      </c>
      <c r="G482">
        <f>'Sicilia foglio di lavoro'!I481</f>
        <v>206</v>
      </c>
      <c r="H482">
        <f>'Sicilia foglio di lavoro'!J481</f>
        <v>25</v>
      </c>
      <c r="I482">
        <f>'Sicilia foglio di lavoro'!K481</f>
        <v>0</v>
      </c>
      <c r="J482">
        <f>'Sicilia foglio di lavoro'!M481</f>
        <v>4677</v>
      </c>
      <c r="K482">
        <f>'Sicilia foglio di lavoro'!N481</f>
        <v>220104</v>
      </c>
      <c r="L482">
        <f>'Sicilia foglio di lavoro'!O481</f>
        <v>5951</v>
      </c>
      <c r="M482" s="2">
        <f t="shared" si="157"/>
        <v>4.1972290138549306E-2</v>
      </c>
      <c r="N482" s="2">
        <f t="shared" si="158"/>
        <v>5.0937245313773432E-3</v>
      </c>
      <c r="O482" s="2">
        <f t="shared" si="159"/>
        <v>0.95293398533007334</v>
      </c>
    </row>
    <row r="483" spans="1:15">
      <c r="A483" s="4">
        <v>44371</v>
      </c>
      <c r="B483">
        <f>'Sicilia foglio di lavoro'!B482</f>
        <v>4832352</v>
      </c>
      <c r="C483">
        <f>'Sicilia foglio di lavoro'!C482</f>
        <v>1837126</v>
      </c>
      <c r="D483">
        <f>'Sicilia foglio di lavoro'!E482</f>
        <v>231082</v>
      </c>
      <c r="E483">
        <f>'Sicilia foglio di lavoro'!G482</f>
        <v>4753</v>
      </c>
      <c r="F483">
        <f>'Sicilia foglio di lavoro'!H482</f>
        <v>212</v>
      </c>
      <c r="G483">
        <f>'Sicilia foglio di lavoro'!I482</f>
        <v>185</v>
      </c>
      <c r="H483">
        <f>'Sicilia foglio di lavoro'!J482</f>
        <v>27</v>
      </c>
      <c r="I483">
        <f>'Sicilia foglio di lavoro'!K482</f>
        <v>4</v>
      </c>
      <c r="J483">
        <f>'Sicilia foglio di lavoro'!M482</f>
        <v>4541</v>
      </c>
      <c r="K483">
        <f>'Sicilia foglio di lavoro'!N482</f>
        <v>220372</v>
      </c>
      <c r="L483">
        <f>'Sicilia foglio di lavoro'!O482</f>
        <v>5957</v>
      </c>
      <c r="M483" s="2">
        <f t="shared" si="157"/>
        <v>3.8922785609088996E-2</v>
      </c>
      <c r="N483" s="2">
        <f t="shared" si="158"/>
        <v>5.6806227645697458E-3</v>
      </c>
      <c r="O483" s="2">
        <f t="shared" si="159"/>
        <v>0.95539659162634127</v>
      </c>
    </row>
    <row r="484" spans="1:15">
      <c r="A484" s="4">
        <v>44372</v>
      </c>
      <c r="B484">
        <f>'Sicilia foglio di lavoro'!B483</f>
        <v>4843984</v>
      </c>
      <c r="C484">
        <f>'Sicilia foglio di lavoro'!C483</f>
        <v>1839745</v>
      </c>
      <c r="D484">
        <f>'Sicilia foglio di lavoro'!E483</f>
        <v>231149</v>
      </c>
      <c r="E484">
        <f>'Sicilia foglio di lavoro'!G483</f>
        <v>4431</v>
      </c>
      <c r="F484">
        <f>'Sicilia foglio di lavoro'!H483</f>
        <v>198</v>
      </c>
      <c r="G484">
        <f>'Sicilia foglio di lavoro'!I483</f>
        <v>175</v>
      </c>
      <c r="H484">
        <f>'Sicilia foglio di lavoro'!J483</f>
        <v>23</v>
      </c>
      <c r="I484">
        <f>'Sicilia foglio di lavoro'!K483</f>
        <v>0</v>
      </c>
      <c r="J484">
        <f>'Sicilia foglio di lavoro'!M483</f>
        <v>4233</v>
      </c>
      <c r="K484">
        <f>'Sicilia foglio di lavoro'!N483</f>
        <v>220755</v>
      </c>
      <c r="L484">
        <f>'Sicilia foglio di lavoro'!O483</f>
        <v>5963</v>
      </c>
      <c r="M484" s="2">
        <f t="shared" si="157"/>
        <v>3.9494470774091628E-2</v>
      </c>
      <c r="N484" s="2">
        <f t="shared" si="158"/>
        <v>5.1907018731663281E-3</v>
      </c>
      <c r="O484" s="2">
        <f t="shared" si="159"/>
        <v>0.95531482735274209</v>
      </c>
    </row>
    <row r="485" spans="1:15">
      <c r="A485" s="4">
        <v>44373</v>
      </c>
      <c r="B485">
        <f>'Sicilia foglio di lavoro'!B484</f>
        <v>4857295</v>
      </c>
      <c r="C485">
        <f>'Sicilia foglio di lavoro'!C484</f>
        <v>1843817</v>
      </c>
      <c r="D485">
        <f>'Sicilia foglio di lavoro'!E484</f>
        <v>231260</v>
      </c>
      <c r="E485">
        <f>'Sicilia foglio di lavoro'!G484</f>
        <v>4372</v>
      </c>
      <c r="F485">
        <f>'Sicilia foglio di lavoro'!H484</f>
        <v>186</v>
      </c>
      <c r="G485">
        <f>'Sicilia foglio di lavoro'!I484</f>
        <v>166</v>
      </c>
      <c r="H485">
        <f>'Sicilia foglio di lavoro'!J484</f>
        <v>20</v>
      </c>
      <c r="I485">
        <f>'Sicilia foglio di lavoro'!K484</f>
        <v>0</v>
      </c>
      <c r="J485">
        <f>'Sicilia foglio di lavoro'!M484</f>
        <v>4186</v>
      </c>
      <c r="K485">
        <f>'Sicilia foglio di lavoro'!N484</f>
        <v>220924</v>
      </c>
      <c r="L485">
        <f>'Sicilia foglio di lavoro'!O484</f>
        <v>5964</v>
      </c>
      <c r="M485" s="2">
        <f t="shared" si="157"/>
        <v>3.796889295516926E-2</v>
      </c>
      <c r="N485" s="2">
        <f t="shared" si="158"/>
        <v>4.5745654162854532E-3</v>
      </c>
      <c r="O485" s="2">
        <f t="shared" si="159"/>
        <v>0.95745654162854532</v>
      </c>
    </row>
    <row r="486" spans="1:15">
      <c r="A486" s="4">
        <v>44374</v>
      </c>
      <c r="B486">
        <f>'Sicilia foglio di lavoro'!B485</f>
        <v>4861815</v>
      </c>
      <c r="C486">
        <f>'Sicilia foglio di lavoro'!C485</f>
        <v>1846120</v>
      </c>
      <c r="D486">
        <f>'Sicilia foglio di lavoro'!E485</f>
        <v>231371</v>
      </c>
      <c r="E486">
        <f>'Sicilia foglio di lavoro'!G485</f>
        <v>4368</v>
      </c>
      <c r="F486">
        <f>'Sicilia foglio di lavoro'!H485</f>
        <v>185</v>
      </c>
      <c r="G486">
        <f>'Sicilia foglio di lavoro'!I485</f>
        <v>162</v>
      </c>
      <c r="H486">
        <f>'Sicilia foglio di lavoro'!J485</f>
        <v>23</v>
      </c>
      <c r="I486">
        <f>'Sicilia foglio di lavoro'!K485</f>
        <v>3</v>
      </c>
      <c r="J486">
        <f>'Sicilia foglio di lavoro'!M485</f>
        <v>4183</v>
      </c>
      <c r="K486">
        <f>'Sicilia foglio di lavoro'!N485</f>
        <v>221038</v>
      </c>
      <c r="L486">
        <f>'Sicilia foglio di lavoro'!O485</f>
        <v>5965</v>
      </c>
      <c r="M486" s="2">
        <f t="shared" si="157"/>
        <v>3.7087912087912088E-2</v>
      </c>
      <c r="N486" s="2">
        <f t="shared" si="158"/>
        <v>5.2655677655677659E-3</v>
      </c>
      <c r="O486" s="2">
        <f t="shared" si="159"/>
        <v>0.95764652014652019</v>
      </c>
    </row>
    <row r="487" spans="1:15">
      <c r="A487" s="4">
        <v>44375</v>
      </c>
      <c r="B487">
        <f>'Sicilia foglio di lavoro'!B486</f>
        <v>4874707</v>
      </c>
      <c r="C487">
        <f>'Sicilia foglio di lavoro'!C486</f>
        <v>1849332</v>
      </c>
      <c r="D487">
        <f>'Sicilia foglio di lavoro'!E486</f>
        <v>231455</v>
      </c>
      <c r="E487">
        <f>'Sicilia foglio di lavoro'!G486</f>
        <v>4352</v>
      </c>
      <c r="F487">
        <f>'Sicilia foglio di lavoro'!H486</f>
        <v>195</v>
      </c>
      <c r="G487">
        <f>'Sicilia foglio di lavoro'!I486</f>
        <v>171</v>
      </c>
      <c r="H487">
        <f>'Sicilia foglio di lavoro'!J486</f>
        <v>24</v>
      </c>
      <c r="I487">
        <f>'Sicilia foglio di lavoro'!K486</f>
        <v>1</v>
      </c>
      <c r="J487">
        <f>'Sicilia foglio di lavoro'!M486</f>
        <v>4157</v>
      </c>
      <c r="K487">
        <f>'Sicilia foglio di lavoro'!N486</f>
        <v>221138</v>
      </c>
      <c r="L487">
        <f>'Sicilia foglio di lavoro'!O486</f>
        <v>5965</v>
      </c>
      <c r="M487" s="2">
        <f t="shared" ref="M487:M493" si="160">G487/E487</f>
        <v>3.9292279411764705E-2</v>
      </c>
      <c r="N487" s="2">
        <f t="shared" ref="N487:N493" si="161">H487/E487</f>
        <v>5.5147058823529415E-3</v>
      </c>
      <c r="O487" s="2">
        <f t="shared" ref="O487:O493" si="162">J487/E487</f>
        <v>0.95519301470588236</v>
      </c>
    </row>
    <row r="488" spans="1:15">
      <c r="A488" s="4">
        <v>44376</v>
      </c>
      <c r="B488">
        <f>'Sicilia foglio di lavoro'!B487</f>
        <v>4889132</v>
      </c>
      <c r="C488">
        <f>'Sicilia foglio di lavoro'!C487</f>
        <v>1853917</v>
      </c>
      <c r="D488">
        <f>'Sicilia foglio di lavoro'!E487</f>
        <v>231554</v>
      </c>
      <c r="E488">
        <f>'Sicilia foglio di lavoro'!G487</f>
        <v>4227</v>
      </c>
      <c r="F488">
        <f>'Sicilia foglio di lavoro'!H487</f>
        <v>186</v>
      </c>
      <c r="G488">
        <f>'Sicilia foglio di lavoro'!I487</f>
        <v>162</v>
      </c>
      <c r="H488">
        <f>'Sicilia foglio di lavoro'!J487</f>
        <v>24</v>
      </c>
      <c r="I488">
        <f>'Sicilia foglio di lavoro'!K487</f>
        <v>1</v>
      </c>
      <c r="J488">
        <f>'Sicilia foglio di lavoro'!M487</f>
        <v>4041</v>
      </c>
      <c r="K488">
        <f>'Sicilia foglio di lavoro'!N487</f>
        <v>221360</v>
      </c>
      <c r="L488">
        <f>'Sicilia foglio di lavoro'!O487</f>
        <v>5967</v>
      </c>
      <c r="M488" s="2">
        <f t="shared" si="160"/>
        <v>3.8325053229240597E-2</v>
      </c>
      <c r="N488" s="2">
        <f t="shared" si="161"/>
        <v>5.6777856635911996E-3</v>
      </c>
      <c r="O488" s="2">
        <f t="shared" si="162"/>
        <v>0.95599716110716826</v>
      </c>
    </row>
    <row r="489" spans="1:15">
      <c r="A489" s="4">
        <v>44377</v>
      </c>
      <c r="B489">
        <f>'Sicilia foglio di lavoro'!B488</f>
        <v>4904513</v>
      </c>
      <c r="C489">
        <f>'Sicilia foglio di lavoro'!C488</f>
        <v>1858901</v>
      </c>
      <c r="D489">
        <f>'Sicilia foglio di lavoro'!E488</f>
        <v>231696</v>
      </c>
      <c r="E489">
        <f>'Sicilia foglio di lavoro'!G488</f>
        <v>4031</v>
      </c>
      <c r="F489">
        <f>'Sicilia foglio di lavoro'!H488</f>
        <v>175</v>
      </c>
      <c r="G489">
        <f>'Sicilia foglio di lavoro'!I488</f>
        <v>155</v>
      </c>
      <c r="H489">
        <f>'Sicilia foglio di lavoro'!J488</f>
        <v>20</v>
      </c>
      <c r="I489">
        <f>'Sicilia foglio di lavoro'!K488</f>
        <v>0</v>
      </c>
      <c r="J489">
        <f>'Sicilia foglio di lavoro'!M488</f>
        <v>3856</v>
      </c>
      <c r="K489">
        <f>'Sicilia foglio di lavoro'!N488</f>
        <v>221695</v>
      </c>
      <c r="L489">
        <f>'Sicilia foglio di lavoro'!O488</f>
        <v>5970</v>
      </c>
      <c r="M489" s="2">
        <f t="shared" si="160"/>
        <v>3.8451997023071199E-2</v>
      </c>
      <c r="N489" s="2">
        <f t="shared" si="161"/>
        <v>4.9615480029769291E-3</v>
      </c>
      <c r="O489" s="2">
        <f t="shared" si="162"/>
        <v>0.95658645497395189</v>
      </c>
    </row>
    <row r="490" spans="1:15">
      <c r="A490" s="4">
        <v>44378</v>
      </c>
      <c r="B490">
        <f>'Sicilia foglio di lavoro'!B489</f>
        <v>4914973</v>
      </c>
      <c r="C490">
        <f>'Sicilia foglio di lavoro'!C489</f>
        <v>1863365</v>
      </c>
      <c r="D490">
        <f>'Sicilia foglio di lavoro'!E489</f>
        <v>231833</v>
      </c>
      <c r="E490">
        <f>'Sicilia foglio di lavoro'!G489</f>
        <v>3885</v>
      </c>
      <c r="F490">
        <f>'Sicilia foglio di lavoro'!H489</f>
        <v>169</v>
      </c>
      <c r="G490">
        <f>'Sicilia foglio di lavoro'!I489</f>
        <v>151</v>
      </c>
      <c r="H490">
        <f>'Sicilia foglio di lavoro'!J489</f>
        <v>18</v>
      </c>
      <c r="I490">
        <f>'Sicilia foglio di lavoro'!K489</f>
        <v>0</v>
      </c>
      <c r="J490">
        <f>'Sicilia foglio di lavoro'!M489</f>
        <v>3716</v>
      </c>
      <c r="K490">
        <f>'Sicilia foglio di lavoro'!N489</f>
        <v>221974</v>
      </c>
      <c r="L490">
        <f>'Sicilia foglio di lavoro'!O489</f>
        <v>5974</v>
      </c>
      <c r="M490" s="2">
        <f t="shared" si="160"/>
        <v>3.8867438867438868E-2</v>
      </c>
      <c r="N490" s="2">
        <f t="shared" si="161"/>
        <v>4.633204633204633E-3</v>
      </c>
      <c r="O490" s="2">
        <f t="shared" si="162"/>
        <v>0.95649935649935647</v>
      </c>
    </row>
    <row r="491" spans="1:15">
      <c r="A491" s="4">
        <v>44379</v>
      </c>
      <c r="B491">
        <f>'Sicilia foglio di lavoro'!B490</f>
        <v>4928454</v>
      </c>
      <c r="C491">
        <f>'Sicilia foglio di lavoro'!C490</f>
        <v>1866747</v>
      </c>
      <c r="D491">
        <f>'Sicilia foglio di lavoro'!E490</f>
        <v>231948</v>
      </c>
      <c r="E491">
        <f>'Sicilia foglio di lavoro'!G490</f>
        <v>3725</v>
      </c>
      <c r="F491">
        <f>'Sicilia foglio di lavoro'!H490</f>
        <v>173</v>
      </c>
      <c r="G491">
        <f>'Sicilia foglio di lavoro'!I490</f>
        <v>154</v>
      </c>
      <c r="H491">
        <f>'Sicilia foglio di lavoro'!J490</f>
        <v>19</v>
      </c>
      <c r="I491">
        <f>'Sicilia foglio di lavoro'!K490</f>
        <v>1</v>
      </c>
      <c r="J491">
        <f>'Sicilia foglio di lavoro'!M490</f>
        <v>3552</v>
      </c>
      <c r="K491">
        <f>'Sicilia foglio di lavoro'!N490</f>
        <v>222244</v>
      </c>
      <c r="L491">
        <f>'Sicilia foglio di lavoro'!O490</f>
        <v>5979</v>
      </c>
      <c r="M491" s="2">
        <f t="shared" si="160"/>
        <v>4.1342281879194628E-2</v>
      </c>
      <c r="N491" s="2">
        <f t="shared" si="161"/>
        <v>5.100671140939597E-3</v>
      </c>
      <c r="O491" s="2">
        <f t="shared" si="162"/>
        <v>0.95355704697986576</v>
      </c>
    </row>
    <row r="492" spans="1:15">
      <c r="A492" s="4">
        <v>44380</v>
      </c>
      <c r="B492">
        <f>'Sicilia foglio di lavoro'!B491</f>
        <v>4937286</v>
      </c>
      <c r="C492">
        <f>'Sicilia foglio di lavoro'!C491</f>
        <v>1870528</v>
      </c>
      <c r="D492">
        <f>'Sicilia foglio di lavoro'!E491</f>
        <v>232082</v>
      </c>
      <c r="E492">
        <f>'Sicilia foglio di lavoro'!G491</f>
        <v>3675</v>
      </c>
      <c r="F492">
        <f>'Sicilia foglio di lavoro'!H491</f>
        <v>162</v>
      </c>
      <c r="G492">
        <f>'Sicilia foglio di lavoro'!I491</f>
        <v>145</v>
      </c>
      <c r="H492">
        <f>'Sicilia foglio di lavoro'!J491</f>
        <v>17</v>
      </c>
      <c r="I492">
        <f>'Sicilia foglio di lavoro'!K491</f>
        <v>0</v>
      </c>
      <c r="J492">
        <f>'Sicilia foglio di lavoro'!M491</f>
        <v>3513</v>
      </c>
      <c r="K492">
        <f>'Sicilia foglio di lavoro'!N491</f>
        <v>222428</v>
      </c>
      <c r="L492">
        <f>'Sicilia foglio di lavoro'!O491</f>
        <v>5979</v>
      </c>
      <c r="M492" s="2">
        <f t="shared" si="160"/>
        <v>3.9455782312925167E-2</v>
      </c>
      <c r="N492" s="2">
        <f t="shared" si="161"/>
        <v>4.6258503401360547E-3</v>
      </c>
      <c r="O492" s="2">
        <f t="shared" si="162"/>
        <v>0.9559183673469388</v>
      </c>
    </row>
    <row r="493" spans="1:15">
      <c r="A493" s="4">
        <v>44381</v>
      </c>
      <c r="B493">
        <f>'Sicilia foglio di lavoro'!B492</f>
        <v>4943683</v>
      </c>
      <c r="C493">
        <f>'Sicilia foglio di lavoro'!C492</f>
        <v>1874059</v>
      </c>
      <c r="D493">
        <f>'Sicilia foglio di lavoro'!E492</f>
        <v>232184</v>
      </c>
      <c r="E493">
        <f>'Sicilia foglio di lavoro'!G492</f>
        <v>3563</v>
      </c>
      <c r="F493">
        <f>'Sicilia foglio di lavoro'!H492</f>
        <v>158</v>
      </c>
      <c r="G493">
        <f>'Sicilia foglio di lavoro'!I492</f>
        <v>143</v>
      </c>
      <c r="H493">
        <f>'Sicilia foglio di lavoro'!J492</f>
        <v>15</v>
      </c>
      <c r="I493">
        <f>'Sicilia foglio di lavoro'!K492</f>
        <v>0</v>
      </c>
      <c r="J493">
        <f>'Sicilia foglio di lavoro'!M492</f>
        <v>3405</v>
      </c>
      <c r="K493">
        <f>'Sicilia foglio di lavoro'!N492</f>
        <v>222640</v>
      </c>
      <c r="L493">
        <f>'Sicilia foglio di lavoro'!O492</f>
        <v>5981</v>
      </c>
      <c r="M493" s="2">
        <f t="shared" si="160"/>
        <v>4.0134717934325007E-2</v>
      </c>
      <c r="N493" s="2">
        <f t="shared" si="161"/>
        <v>4.2099354476564689E-3</v>
      </c>
      <c r="O493" s="2">
        <f t="shared" si="162"/>
        <v>0.95565534661801854</v>
      </c>
    </row>
    <row r="494" spans="1:15">
      <c r="A494" s="4">
        <v>44382</v>
      </c>
      <c r="B494">
        <f>'Sicilia foglio di lavoro'!B493</f>
        <v>4951486</v>
      </c>
      <c r="C494">
        <f>'Sicilia foglio di lavoro'!C493</f>
        <v>1876630</v>
      </c>
      <c r="D494">
        <f>'Sicilia foglio di lavoro'!E493</f>
        <v>232242</v>
      </c>
      <c r="E494">
        <f>'Sicilia foglio di lavoro'!G493</f>
        <v>3578</v>
      </c>
      <c r="F494">
        <f>'Sicilia foglio di lavoro'!H493</f>
        <v>157</v>
      </c>
      <c r="G494">
        <f>'Sicilia foglio di lavoro'!I493</f>
        <v>140</v>
      </c>
      <c r="H494">
        <f>'Sicilia foglio di lavoro'!J493</f>
        <v>17</v>
      </c>
      <c r="I494">
        <f>'Sicilia foglio di lavoro'!K493</f>
        <v>2</v>
      </c>
      <c r="J494">
        <f>'Sicilia foglio di lavoro'!M493</f>
        <v>3421</v>
      </c>
      <c r="K494">
        <f>'Sicilia foglio di lavoro'!N493</f>
        <v>222683</v>
      </c>
      <c r="L494">
        <f>'Sicilia foglio di lavoro'!O493</f>
        <v>5981</v>
      </c>
      <c r="M494" s="2">
        <f t="shared" ref="M494:M500" si="163">G494/E494</f>
        <v>3.9128004471771942E-2</v>
      </c>
      <c r="N494" s="2">
        <f t="shared" ref="N494:N500" si="164">H494/E494</f>
        <v>4.7512576858580215E-3</v>
      </c>
      <c r="O494" s="2">
        <f t="shared" ref="O494:O500" si="165">J494/E494</f>
        <v>0.95612073784237006</v>
      </c>
    </row>
    <row r="495" spans="1:15">
      <c r="A495" s="4">
        <v>44383</v>
      </c>
      <c r="B495">
        <f>'Sicilia foglio di lavoro'!B494</f>
        <v>4965613</v>
      </c>
      <c r="C495">
        <f>'Sicilia foglio di lavoro'!C494</f>
        <v>1880813</v>
      </c>
      <c r="D495">
        <f>'Sicilia foglio di lavoro'!E494</f>
        <v>232386</v>
      </c>
      <c r="E495">
        <f>'Sicilia foglio di lavoro'!G494</f>
        <v>3478</v>
      </c>
      <c r="F495">
        <f>'Sicilia foglio di lavoro'!H494</f>
        <v>155</v>
      </c>
      <c r="G495">
        <f>'Sicilia foglio di lavoro'!I494</f>
        <v>137</v>
      </c>
      <c r="H495">
        <f>'Sicilia foglio di lavoro'!J494</f>
        <v>18</v>
      </c>
      <c r="I495">
        <f>'Sicilia foglio di lavoro'!K494</f>
        <v>1</v>
      </c>
      <c r="J495">
        <f>'Sicilia foglio di lavoro'!M494</f>
        <v>3323</v>
      </c>
      <c r="K495">
        <f>'Sicilia foglio di lavoro'!N494</f>
        <v>222923</v>
      </c>
      <c r="L495">
        <f>'Sicilia foglio di lavoro'!O494</f>
        <v>5985</v>
      </c>
      <c r="M495" s="2">
        <f t="shared" si="163"/>
        <v>3.9390454284071307E-2</v>
      </c>
      <c r="N495" s="2">
        <f t="shared" si="164"/>
        <v>5.1753881541115581E-3</v>
      </c>
      <c r="O495" s="2">
        <f t="shared" si="165"/>
        <v>0.95543415756181715</v>
      </c>
    </row>
    <row r="496" spans="1:15">
      <c r="A496" s="4">
        <v>44384</v>
      </c>
      <c r="B496">
        <f>'Sicilia foglio di lavoro'!B495</f>
        <v>4976504</v>
      </c>
      <c r="C496">
        <f>'Sicilia foglio di lavoro'!C495</f>
        <v>1884834</v>
      </c>
      <c r="D496">
        <f>'Sicilia foglio di lavoro'!E495</f>
        <v>232495</v>
      </c>
      <c r="E496">
        <f>'Sicilia foglio di lavoro'!G495</f>
        <v>3357</v>
      </c>
      <c r="F496">
        <f>'Sicilia foglio di lavoro'!H495</f>
        <v>148</v>
      </c>
      <c r="G496">
        <f>'Sicilia foglio di lavoro'!I495</f>
        <v>129</v>
      </c>
      <c r="H496">
        <f>'Sicilia foglio di lavoro'!J495</f>
        <v>19</v>
      </c>
      <c r="I496">
        <f>'Sicilia foglio di lavoro'!K495</f>
        <v>1</v>
      </c>
      <c r="J496">
        <f>'Sicilia foglio di lavoro'!M495</f>
        <v>3209</v>
      </c>
      <c r="K496">
        <f>'Sicilia foglio di lavoro'!N495</f>
        <v>223151</v>
      </c>
      <c r="L496">
        <f>'Sicilia foglio di lavoro'!O495</f>
        <v>5987</v>
      </c>
      <c r="M496" s="2">
        <f t="shared" si="163"/>
        <v>3.8427167113494191E-2</v>
      </c>
      <c r="N496" s="2">
        <f t="shared" si="164"/>
        <v>5.6598153112898423E-3</v>
      </c>
      <c r="O496" s="2">
        <f t="shared" si="165"/>
        <v>0.95591301757521596</v>
      </c>
    </row>
    <row r="497" spans="1:15">
      <c r="A497" s="4">
        <v>44385</v>
      </c>
      <c r="B497">
        <f>'Sicilia foglio di lavoro'!B496</f>
        <v>4988354</v>
      </c>
      <c r="C497">
        <f>'Sicilia foglio di lavoro'!C496</f>
        <v>1889650</v>
      </c>
      <c r="D497">
        <f>'Sicilia foglio di lavoro'!E496</f>
        <v>232714</v>
      </c>
      <c r="E497">
        <f>'Sicilia foglio di lavoro'!G496</f>
        <v>3457</v>
      </c>
      <c r="F497">
        <f>'Sicilia foglio di lavoro'!H496</f>
        <v>148</v>
      </c>
      <c r="G497">
        <f>'Sicilia foglio di lavoro'!I496</f>
        <v>128</v>
      </c>
      <c r="H497">
        <f>'Sicilia foglio di lavoro'!J496</f>
        <v>20</v>
      </c>
      <c r="I497">
        <f>'Sicilia foglio di lavoro'!K496</f>
        <v>2</v>
      </c>
      <c r="J497">
        <f>'Sicilia foglio di lavoro'!M496</f>
        <v>3309</v>
      </c>
      <c r="K497">
        <f>'Sicilia foglio di lavoro'!N496</f>
        <v>223270</v>
      </c>
      <c r="L497">
        <f>'Sicilia foglio di lavoro'!O496</f>
        <v>5987</v>
      </c>
      <c r="M497" s="2">
        <f t="shared" si="163"/>
        <v>3.7026323401793459E-2</v>
      </c>
      <c r="N497" s="2">
        <f t="shared" si="164"/>
        <v>5.7853630315302289E-3</v>
      </c>
      <c r="O497" s="2">
        <f t="shared" si="165"/>
        <v>0.95718831356667633</v>
      </c>
    </row>
    <row r="498" spans="1:15">
      <c r="A498" s="4">
        <v>44386</v>
      </c>
      <c r="B498">
        <f>'Sicilia foglio di lavoro'!B497</f>
        <v>4998353</v>
      </c>
      <c r="C498">
        <f>'Sicilia foglio di lavoro'!C497</f>
        <v>1893125</v>
      </c>
      <c r="D498">
        <f>'Sicilia foglio di lavoro'!E497</f>
        <v>232915</v>
      </c>
      <c r="E498">
        <f>'Sicilia foglio di lavoro'!G497</f>
        <v>3509</v>
      </c>
      <c r="F498">
        <f>'Sicilia foglio di lavoro'!H497</f>
        <v>148</v>
      </c>
      <c r="G498">
        <f>'Sicilia foglio di lavoro'!I497</f>
        <v>128</v>
      </c>
      <c r="H498">
        <f>'Sicilia foglio di lavoro'!J497</f>
        <v>20</v>
      </c>
      <c r="I498">
        <f>'Sicilia foglio di lavoro'!K497</f>
        <v>3</v>
      </c>
      <c r="J498">
        <f>'Sicilia foglio di lavoro'!M497</f>
        <v>3361</v>
      </c>
      <c r="K498">
        <f>'Sicilia foglio di lavoro'!N497</f>
        <v>223418</v>
      </c>
      <c r="L498">
        <f>'Sicilia foglio di lavoro'!O497</f>
        <v>5988</v>
      </c>
      <c r="M498" s="2">
        <f t="shared" si="163"/>
        <v>3.6477628954117984E-2</v>
      </c>
      <c r="N498" s="2">
        <f t="shared" si="164"/>
        <v>5.6996295240809344E-3</v>
      </c>
      <c r="O498" s="2">
        <f t="shared" si="165"/>
        <v>0.95782274152180114</v>
      </c>
    </row>
    <row r="499" spans="1:15">
      <c r="A499" s="4">
        <v>44387</v>
      </c>
      <c r="B499">
        <f>'Sicilia foglio di lavoro'!B498</f>
        <v>5008554</v>
      </c>
      <c r="C499">
        <f>'Sicilia foglio di lavoro'!C498</f>
        <v>1897283</v>
      </c>
      <c r="D499">
        <f>'Sicilia foglio di lavoro'!E498</f>
        <v>233107</v>
      </c>
      <c r="E499">
        <f>'Sicilia foglio di lavoro'!G498</f>
        <v>3547</v>
      </c>
      <c r="F499">
        <f>'Sicilia foglio di lavoro'!H498</f>
        <v>149</v>
      </c>
      <c r="G499">
        <f>'Sicilia foglio di lavoro'!I498</f>
        <v>131</v>
      </c>
      <c r="H499">
        <f>'Sicilia foglio di lavoro'!J498</f>
        <v>18</v>
      </c>
      <c r="I499">
        <f>'Sicilia foglio di lavoro'!K498</f>
        <v>0</v>
      </c>
      <c r="J499">
        <f>'Sicilia foglio di lavoro'!M498</f>
        <v>3398</v>
      </c>
      <c r="K499">
        <f>'Sicilia foglio di lavoro'!N498</f>
        <v>223570</v>
      </c>
      <c r="L499">
        <f>'Sicilia foglio di lavoro'!O498</f>
        <v>5990</v>
      </c>
      <c r="M499" s="2">
        <f t="shared" si="163"/>
        <v>3.6932619114744852E-2</v>
      </c>
      <c r="N499" s="2">
        <f t="shared" si="164"/>
        <v>5.0747110234000562E-3</v>
      </c>
      <c r="O499" s="2">
        <f t="shared" si="165"/>
        <v>0.95799266986185505</v>
      </c>
    </row>
    <row r="500" spans="1:15">
      <c r="A500" s="4">
        <v>44388</v>
      </c>
      <c r="B500">
        <f>'Sicilia foglio di lavoro'!B499</f>
        <v>5015876</v>
      </c>
      <c r="C500">
        <f>'Sicilia foglio di lavoro'!C499</f>
        <v>1900393</v>
      </c>
      <c r="D500">
        <f>'Sicilia foglio di lavoro'!E499</f>
        <v>233290</v>
      </c>
      <c r="E500">
        <f>'Sicilia foglio di lavoro'!G499</f>
        <v>3650</v>
      </c>
      <c r="F500">
        <f>'Sicilia foglio di lavoro'!H499</f>
        <v>146</v>
      </c>
      <c r="G500">
        <f>'Sicilia foglio di lavoro'!I499</f>
        <v>129</v>
      </c>
      <c r="H500">
        <f>'Sicilia foglio di lavoro'!J499</f>
        <v>17</v>
      </c>
      <c r="I500">
        <f>'Sicilia foglio di lavoro'!K499</f>
        <v>0</v>
      </c>
      <c r="J500">
        <f>'Sicilia foglio di lavoro'!M499</f>
        <v>3504</v>
      </c>
      <c r="K500">
        <f>'Sicilia foglio di lavoro'!N499</f>
        <v>223648</v>
      </c>
      <c r="L500">
        <f>'Sicilia foglio di lavoro'!O499</f>
        <v>5992</v>
      </c>
      <c r="M500" s="2">
        <f t="shared" si="163"/>
        <v>3.5342465753424659E-2</v>
      </c>
      <c r="N500" s="2">
        <f t="shared" si="164"/>
        <v>4.6575342465753422E-3</v>
      </c>
      <c r="O500" s="2">
        <f t="shared" si="165"/>
        <v>0.96</v>
      </c>
    </row>
    <row r="501" spans="1:15">
      <c r="A501" s="4">
        <v>44389</v>
      </c>
      <c r="B501">
        <f>'Sicilia foglio di lavoro'!B500</f>
        <v>5022569</v>
      </c>
      <c r="C501">
        <f>'Sicilia foglio di lavoro'!C500</f>
        <v>1902891</v>
      </c>
      <c r="D501">
        <f>'Sicilia foglio di lavoro'!E500</f>
        <v>233440</v>
      </c>
      <c r="E501">
        <f>'Sicilia foglio di lavoro'!G500</f>
        <v>3735</v>
      </c>
      <c r="F501">
        <f>'Sicilia foglio di lavoro'!H500</f>
        <v>158</v>
      </c>
      <c r="G501">
        <f>'Sicilia foglio di lavoro'!I500</f>
        <v>140</v>
      </c>
      <c r="H501">
        <f>'Sicilia foglio di lavoro'!J500</f>
        <v>18</v>
      </c>
      <c r="I501">
        <f>'Sicilia foglio di lavoro'!K500</f>
        <v>1</v>
      </c>
      <c r="J501">
        <f>'Sicilia foglio di lavoro'!M500</f>
        <v>3577</v>
      </c>
      <c r="K501">
        <f>'Sicilia foglio di lavoro'!N500</f>
        <v>223713</v>
      </c>
      <c r="L501">
        <f>'Sicilia foglio di lavoro'!O500</f>
        <v>5992</v>
      </c>
      <c r="M501" s="2">
        <f t="shared" ref="M501:M507" si="166">G501/E501</f>
        <v>3.7483266398929051E-2</v>
      </c>
      <c r="N501" s="2">
        <f t="shared" ref="N501:N507" si="167">H501/E501</f>
        <v>4.8192771084337354E-3</v>
      </c>
      <c r="O501" s="2">
        <f t="shared" ref="O501:O507" si="168">J501/E501</f>
        <v>0.95769745649263727</v>
      </c>
    </row>
    <row r="502" spans="1:15">
      <c r="A502" s="4">
        <v>44390</v>
      </c>
      <c r="B502">
        <f>'Sicilia foglio di lavoro'!B501</f>
        <v>5038068</v>
      </c>
      <c r="C502">
        <f>'Sicilia foglio di lavoro'!C501</f>
        <v>1907421</v>
      </c>
      <c r="D502">
        <f>'Sicilia foglio di lavoro'!E501</f>
        <v>233614</v>
      </c>
      <c r="E502">
        <f>'Sicilia foglio di lavoro'!G501</f>
        <v>3795</v>
      </c>
      <c r="F502">
        <f>'Sicilia foglio di lavoro'!H501</f>
        <v>159</v>
      </c>
      <c r="G502">
        <f>'Sicilia foglio di lavoro'!I501</f>
        <v>139</v>
      </c>
      <c r="H502">
        <f>'Sicilia foglio di lavoro'!J501</f>
        <v>20</v>
      </c>
      <c r="I502">
        <f>'Sicilia foglio di lavoro'!K501</f>
        <v>2</v>
      </c>
      <c r="J502">
        <f>'Sicilia foglio di lavoro'!M501</f>
        <v>3636</v>
      </c>
      <c r="K502">
        <f>'Sicilia foglio di lavoro'!N501</f>
        <v>223823</v>
      </c>
      <c r="L502">
        <f>'Sicilia foglio di lavoro'!O501</f>
        <v>5996</v>
      </c>
      <c r="M502" s="2">
        <f t="shared" si="166"/>
        <v>3.6627140974967061E-2</v>
      </c>
      <c r="N502" s="2">
        <f t="shared" si="167"/>
        <v>5.270092226613966E-3</v>
      </c>
      <c r="O502" s="2">
        <f t="shared" si="168"/>
        <v>0.95810276679841899</v>
      </c>
    </row>
    <row r="503" spans="1:15">
      <c r="A503" s="4">
        <v>44391</v>
      </c>
      <c r="B503">
        <f>'Sicilia foglio di lavoro'!B502</f>
        <v>5050007</v>
      </c>
      <c r="C503">
        <f>'Sicilia foglio di lavoro'!C502</f>
        <v>1912275</v>
      </c>
      <c r="D503">
        <f>'Sicilia foglio di lavoro'!E502</f>
        <v>233902</v>
      </c>
      <c r="E503">
        <f>'Sicilia foglio di lavoro'!G502</f>
        <v>3938</v>
      </c>
      <c r="F503">
        <f>'Sicilia foglio di lavoro'!H502</f>
        <v>157</v>
      </c>
      <c r="G503">
        <f>'Sicilia foglio di lavoro'!I502</f>
        <v>137</v>
      </c>
      <c r="H503">
        <f>'Sicilia foglio di lavoro'!J502</f>
        <v>20</v>
      </c>
      <c r="I503">
        <f>'Sicilia foglio di lavoro'!K502</f>
        <v>0</v>
      </c>
      <c r="J503">
        <f>'Sicilia foglio di lavoro'!M502</f>
        <v>3781</v>
      </c>
      <c r="K503">
        <f>'Sicilia foglio di lavoro'!N502</f>
        <v>223958</v>
      </c>
      <c r="L503">
        <f>'Sicilia foglio di lavoro'!O502</f>
        <v>6006</v>
      </c>
      <c r="M503" s="2">
        <f t="shared" si="166"/>
        <v>3.4789233113255456E-2</v>
      </c>
      <c r="N503" s="2">
        <f t="shared" si="167"/>
        <v>5.0787201625190452E-3</v>
      </c>
      <c r="O503" s="2">
        <f t="shared" si="168"/>
        <v>0.96013204672422547</v>
      </c>
    </row>
    <row r="504" spans="1:15">
      <c r="A504" s="4">
        <v>44392</v>
      </c>
      <c r="B504">
        <f>'Sicilia foglio di lavoro'!B503</f>
        <v>5062086</v>
      </c>
      <c r="C504">
        <f>'Sicilia foglio di lavoro'!C503</f>
        <v>1916265</v>
      </c>
      <c r="D504">
        <f>'Sicilia foglio di lavoro'!E503</f>
        <v>234275</v>
      </c>
      <c r="E504">
        <f>'Sicilia foglio di lavoro'!G503</f>
        <v>4140</v>
      </c>
      <c r="F504">
        <f>'Sicilia foglio di lavoro'!H503</f>
        <v>161</v>
      </c>
      <c r="G504">
        <f>'Sicilia foglio di lavoro'!I503</f>
        <v>140</v>
      </c>
      <c r="H504">
        <f>'Sicilia foglio di lavoro'!J503</f>
        <v>21</v>
      </c>
      <c r="I504">
        <f>'Sicilia foglio di lavoro'!K503</f>
        <v>1</v>
      </c>
      <c r="J504">
        <f>'Sicilia foglio di lavoro'!M503</f>
        <v>3979</v>
      </c>
      <c r="K504">
        <f>'Sicilia foglio di lavoro'!N503</f>
        <v>224129</v>
      </c>
      <c r="L504">
        <f>'Sicilia foglio di lavoro'!O503</f>
        <v>6006</v>
      </c>
      <c r="M504" s="2">
        <f t="shared" si="166"/>
        <v>3.3816425120772944E-2</v>
      </c>
      <c r="N504" s="2">
        <f t="shared" si="167"/>
        <v>5.0724637681159417E-3</v>
      </c>
      <c r="O504" s="2">
        <f t="shared" si="168"/>
        <v>0.96111111111111114</v>
      </c>
    </row>
    <row r="505" spans="1:15">
      <c r="A505" s="4">
        <v>44393</v>
      </c>
      <c r="B505">
        <f>'Sicilia foglio di lavoro'!B504</f>
        <v>5071669</v>
      </c>
      <c r="C505">
        <f>'Sicilia foglio di lavoro'!C504</f>
        <v>1920876</v>
      </c>
      <c r="D505">
        <f>'Sicilia foglio di lavoro'!E504</f>
        <v>234661</v>
      </c>
      <c r="E505">
        <f>'Sicilia foglio di lavoro'!G504</f>
        <v>4409</v>
      </c>
      <c r="F505">
        <f>'Sicilia foglio di lavoro'!H504</f>
        <v>167</v>
      </c>
      <c r="G505">
        <f>'Sicilia foglio di lavoro'!I504</f>
        <v>144</v>
      </c>
      <c r="H505">
        <f>'Sicilia foglio di lavoro'!J504</f>
        <v>23</v>
      </c>
      <c r="I505">
        <f>'Sicilia foglio di lavoro'!K504</f>
        <v>2</v>
      </c>
      <c r="J505">
        <f>'Sicilia foglio di lavoro'!M504</f>
        <v>4242</v>
      </c>
      <c r="K505">
        <f>'Sicilia foglio di lavoro'!N504</f>
        <v>224246</v>
      </c>
      <c r="L505">
        <f>'Sicilia foglio di lavoro'!O504</f>
        <v>6006</v>
      </c>
      <c r="M505" s="2">
        <f t="shared" si="166"/>
        <v>3.2660467226128372E-2</v>
      </c>
      <c r="N505" s="2">
        <f t="shared" si="167"/>
        <v>5.2166024041732815E-3</v>
      </c>
      <c r="O505" s="2">
        <f t="shared" si="168"/>
        <v>0.96212293036969831</v>
      </c>
    </row>
    <row r="506" spans="1:15">
      <c r="A506" s="4">
        <v>44394</v>
      </c>
      <c r="B506">
        <f>'Sicilia foglio di lavoro'!B505</f>
        <v>5084845</v>
      </c>
      <c r="C506">
        <f>'Sicilia foglio di lavoro'!C505</f>
        <v>1925293</v>
      </c>
      <c r="D506">
        <f>'Sicilia foglio di lavoro'!E505</f>
        <v>235092</v>
      </c>
      <c r="E506">
        <f>'Sicilia foglio di lavoro'!G505</f>
        <v>4787</v>
      </c>
      <c r="F506">
        <f>'Sicilia foglio di lavoro'!H505</f>
        <v>166</v>
      </c>
      <c r="G506">
        <f>'Sicilia foglio di lavoro'!I505</f>
        <v>143</v>
      </c>
      <c r="H506">
        <f>'Sicilia foglio di lavoro'!J505</f>
        <v>23</v>
      </c>
      <c r="I506">
        <f>'Sicilia foglio di lavoro'!K505</f>
        <v>0</v>
      </c>
      <c r="J506">
        <f>'Sicilia foglio di lavoro'!M505</f>
        <v>4621</v>
      </c>
      <c r="K506">
        <f>'Sicilia foglio di lavoro'!N505</f>
        <v>224299</v>
      </c>
      <c r="L506">
        <f>'Sicilia foglio di lavoro'!O505</f>
        <v>6006</v>
      </c>
      <c r="M506" s="2">
        <f t="shared" si="166"/>
        <v>2.9872571547942345E-2</v>
      </c>
      <c r="N506" s="2">
        <f t="shared" si="167"/>
        <v>4.8046793398788387E-3</v>
      </c>
      <c r="O506" s="2">
        <f t="shared" si="168"/>
        <v>0.96532274911217886</v>
      </c>
    </row>
    <row r="507" spans="1:15">
      <c r="A507" s="4">
        <v>44395</v>
      </c>
      <c r="B507">
        <f>'Sicilia foglio di lavoro'!B506</f>
        <v>5090677</v>
      </c>
      <c r="C507">
        <f>'Sicilia foglio di lavoro'!C506</f>
        <v>1928449</v>
      </c>
      <c r="D507">
        <f>'Sicilia foglio di lavoro'!E506</f>
        <v>235496</v>
      </c>
      <c r="E507">
        <f>'Sicilia foglio di lavoro'!G506</f>
        <v>5123</v>
      </c>
      <c r="F507">
        <f>'Sicilia foglio di lavoro'!H506</f>
        <v>170</v>
      </c>
      <c r="G507">
        <f>'Sicilia foglio di lavoro'!I506</f>
        <v>149</v>
      </c>
      <c r="H507">
        <f>'Sicilia foglio di lavoro'!J506</f>
        <v>21</v>
      </c>
      <c r="I507">
        <f>'Sicilia foglio di lavoro'!K506</f>
        <v>0</v>
      </c>
      <c r="J507">
        <f>'Sicilia foglio di lavoro'!M506</f>
        <v>4953</v>
      </c>
      <c r="K507">
        <f>'Sicilia foglio di lavoro'!N506</f>
        <v>224367</v>
      </c>
      <c r="L507">
        <f>'Sicilia foglio di lavoro'!O506</f>
        <v>6006</v>
      </c>
      <c r="M507" s="2">
        <f t="shared" si="166"/>
        <v>2.9084520788600431E-2</v>
      </c>
      <c r="N507" s="2">
        <f t="shared" si="167"/>
        <v>4.0991606480577786E-3</v>
      </c>
      <c r="O507" s="2">
        <f t="shared" si="168"/>
        <v>0.96681631856334183</v>
      </c>
    </row>
    <row r="508" spans="1:15">
      <c r="A508" s="4">
        <v>44396</v>
      </c>
      <c r="B508">
        <f>'Sicilia foglio di lavoro'!B507</f>
        <v>5100200</v>
      </c>
      <c r="C508">
        <f>'Sicilia foglio di lavoro'!C507</f>
        <v>1931050</v>
      </c>
      <c r="D508">
        <f>'Sicilia foglio di lavoro'!E507</f>
        <v>235796</v>
      </c>
      <c r="E508">
        <f>'Sicilia foglio di lavoro'!G507</f>
        <v>5381</v>
      </c>
      <c r="F508">
        <f>'Sicilia foglio di lavoro'!H507</f>
        <v>176</v>
      </c>
      <c r="G508">
        <f>'Sicilia foglio di lavoro'!I507</f>
        <v>154</v>
      </c>
      <c r="H508">
        <f>'Sicilia foglio di lavoro'!J507</f>
        <v>22</v>
      </c>
      <c r="I508">
        <f>'Sicilia foglio di lavoro'!K507</f>
        <v>3</v>
      </c>
      <c r="J508">
        <f>'Sicilia foglio di lavoro'!M507</f>
        <v>5205</v>
      </c>
      <c r="K508">
        <f>'Sicilia foglio di lavoro'!N507</f>
        <v>224408</v>
      </c>
      <c r="L508">
        <f>'Sicilia foglio di lavoro'!O507</f>
        <v>6007</v>
      </c>
      <c r="M508" s="2">
        <f t="shared" ref="M508:M514" si="169">G508/E508</f>
        <v>2.8619215759152574E-2</v>
      </c>
      <c r="N508" s="2">
        <f t="shared" ref="N508:N514" si="170">H508/E508</f>
        <v>4.0884593941646532E-3</v>
      </c>
      <c r="O508" s="2">
        <f t="shared" ref="O508:O514" si="171">J508/E508</f>
        <v>0.96729232484668282</v>
      </c>
    </row>
    <row r="509" spans="1:15">
      <c r="A509" s="4">
        <v>44397</v>
      </c>
      <c r="B509">
        <f>'Sicilia foglio di lavoro'!B508</f>
        <v>5118238</v>
      </c>
      <c r="C509">
        <f>'Sicilia foglio di lavoro'!C508</f>
        <v>1937581</v>
      </c>
      <c r="D509">
        <f>'Sicilia foglio di lavoro'!E508</f>
        <v>236348</v>
      </c>
      <c r="E509">
        <f>'Sicilia foglio di lavoro'!G508</f>
        <v>5800</v>
      </c>
      <c r="F509">
        <f>'Sicilia foglio di lavoro'!H508</f>
        <v>177</v>
      </c>
      <c r="G509">
        <f>'Sicilia foglio di lavoro'!I508</f>
        <v>156</v>
      </c>
      <c r="H509">
        <f>'Sicilia foglio di lavoro'!J508</f>
        <v>21</v>
      </c>
      <c r="I509">
        <f>'Sicilia foglio di lavoro'!K508</f>
        <v>0</v>
      </c>
      <c r="J509">
        <f>'Sicilia foglio di lavoro'!M508</f>
        <v>5623</v>
      </c>
      <c r="K509">
        <f>'Sicilia foglio di lavoro'!N508</f>
        <v>224538</v>
      </c>
      <c r="L509">
        <f>'Sicilia foglio di lavoro'!O508</f>
        <v>6010</v>
      </c>
      <c r="M509" s="2">
        <f t="shared" si="169"/>
        <v>2.6896551724137931E-2</v>
      </c>
      <c r="N509" s="2">
        <f t="shared" si="170"/>
        <v>3.620689655172414E-3</v>
      </c>
      <c r="O509" s="2">
        <f t="shared" si="171"/>
        <v>0.96948275862068967</v>
      </c>
    </row>
    <row r="510" spans="1:15">
      <c r="A510" s="4">
        <v>44398</v>
      </c>
      <c r="B510">
        <f>'Sicilia foglio di lavoro'!B509</f>
        <v>5132472</v>
      </c>
      <c r="C510">
        <f>'Sicilia foglio di lavoro'!C509</f>
        <v>1943685</v>
      </c>
      <c r="D510">
        <f>'Sicilia foglio di lavoro'!E509</f>
        <v>236898</v>
      </c>
      <c r="E510">
        <f>'Sicilia foglio di lavoro'!G509</f>
        <v>6191</v>
      </c>
      <c r="F510">
        <f>'Sicilia foglio di lavoro'!H509</f>
        <v>185</v>
      </c>
      <c r="G510">
        <f>'Sicilia foglio di lavoro'!I509</f>
        <v>165</v>
      </c>
      <c r="H510">
        <f>'Sicilia foglio di lavoro'!J509</f>
        <v>20</v>
      </c>
      <c r="I510">
        <f>'Sicilia foglio di lavoro'!K509</f>
        <v>0</v>
      </c>
      <c r="J510">
        <f>'Sicilia foglio di lavoro'!M509</f>
        <v>6006</v>
      </c>
      <c r="K510">
        <f>'Sicilia foglio di lavoro'!N509</f>
        <v>224688</v>
      </c>
      <c r="L510">
        <f>'Sicilia foglio di lavoro'!O509</f>
        <v>6019</v>
      </c>
      <c r="M510" s="2">
        <f t="shared" si="169"/>
        <v>2.665159101922145E-2</v>
      </c>
      <c r="N510" s="2">
        <f t="shared" si="170"/>
        <v>3.2304958811177516E-3</v>
      </c>
      <c r="O510" s="2">
        <f t="shared" si="171"/>
        <v>0.97011791309966078</v>
      </c>
    </row>
    <row r="511" spans="1:15">
      <c r="A511" s="4">
        <v>44399</v>
      </c>
      <c r="B511">
        <f>'Sicilia foglio di lavoro'!B510</f>
        <v>5145624</v>
      </c>
      <c r="C511">
        <f>'Sicilia foglio di lavoro'!C510</f>
        <v>1949333</v>
      </c>
      <c r="D511">
        <f>'Sicilia foglio di lavoro'!E510</f>
        <v>237418</v>
      </c>
      <c r="E511">
        <f>'Sicilia foglio di lavoro'!G510</f>
        <v>6603</v>
      </c>
      <c r="F511">
        <f>'Sicilia foglio di lavoro'!H510</f>
        <v>180</v>
      </c>
      <c r="G511">
        <f>'Sicilia foglio di lavoro'!I510</f>
        <v>158</v>
      </c>
      <c r="H511">
        <f>'Sicilia foglio di lavoro'!J510</f>
        <v>22</v>
      </c>
      <c r="I511">
        <f>'Sicilia foglio di lavoro'!K510</f>
        <v>3</v>
      </c>
      <c r="J511">
        <f>'Sicilia foglio di lavoro'!M510</f>
        <v>6423</v>
      </c>
      <c r="K511">
        <f>'Sicilia foglio di lavoro'!N510</f>
        <v>224794</v>
      </c>
      <c r="L511">
        <f>'Sicilia foglio di lavoro'!O510</f>
        <v>6021</v>
      </c>
      <c r="M511" s="2">
        <f t="shared" si="169"/>
        <v>2.3928517340602758E-2</v>
      </c>
      <c r="N511" s="2">
        <f t="shared" si="170"/>
        <v>3.3318188702105103E-3</v>
      </c>
      <c r="O511" s="2">
        <f t="shared" si="171"/>
        <v>0.97273966378918675</v>
      </c>
    </row>
    <row r="512" spans="1:15">
      <c r="A512" s="4">
        <v>44400</v>
      </c>
      <c r="B512">
        <f>'Sicilia foglio di lavoro'!B511</f>
        <v>5161037</v>
      </c>
      <c r="C512">
        <f>'Sicilia foglio di lavoro'!C511</f>
        <v>1954023</v>
      </c>
      <c r="D512">
        <f>'Sicilia foglio di lavoro'!E511</f>
        <v>237902</v>
      </c>
      <c r="E512">
        <f>'Sicilia foglio di lavoro'!G511</f>
        <v>6903</v>
      </c>
      <c r="F512">
        <f>'Sicilia foglio di lavoro'!H511</f>
        <v>193</v>
      </c>
      <c r="G512">
        <f>'Sicilia foglio di lavoro'!I511</f>
        <v>172</v>
      </c>
      <c r="H512">
        <f>'Sicilia foglio di lavoro'!J511</f>
        <v>21</v>
      </c>
      <c r="I512">
        <f>'Sicilia foglio di lavoro'!K511</f>
        <v>0</v>
      </c>
      <c r="J512">
        <f>'Sicilia foglio di lavoro'!M511</f>
        <v>6710</v>
      </c>
      <c r="K512">
        <f>'Sicilia foglio di lavoro'!N511</f>
        <v>224976</v>
      </c>
      <c r="L512">
        <f>'Sicilia foglio di lavoro'!O511</f>
        <v>6023</v>
      </c>
      <c r="M512" s="2">
        <f t="shared" si="169"/>
        <v>2.4916702882804578E-2</v>
      </c>
      <c r="N512" s="2">
        <f t="shared" si="170"/>
        <v>3.0421555845284659E-3</v>
      </c>
      <c r="O512" s="2">
        <f t="shared" si="171"/>
        <v>0.97204114153266696</v>
      </c>
    </row>
    <row r="513" spans="1:15">
      <c r="A513" s="4">
        <v>44401</v>
      </c>
      <c r="B513">
        <f>'Sicilia foglio di lavoro'!B512</f>
        <v>5174772</v>
      </c>
      <c r="C513">
        <f>'Sicilia foglio di lavoro'!C512</f>
        <v>1959486</v>
      </c>
      <c r="D513">
        <f>'Sicilia foglio di lavoro'!E512</f>
        <v>238528</v>
      </c>
      <c r="E513">
        <f>'Sicilia foglio di lavoro'!G512</f>
        <v>7472</v>
      </c>
      <c r="F513">
        <f>'Sicilia foglio di lavoro'!H512</f>
        <v>209</v>
      </c>
      <c r="G513">
        <f>'Sicilia foglio di lavoro'!I512</f>
        <v>182</v>
      </c>
      <c r="H513">
        <f>'Sicilia foglio di lavoro'!J512</f>
        <v>27</v>
      </c>
      <c r="I513">
        <f>'Sicilia foglio di lavoro'!K512</f>
        <v>6</v>
      </c>
      <c r="J513">
        <f>'Sicilia foglio di lavoro'!M512</f>
        <v>7263</v>
      </c>
      <c r="K513">
        <f>'Sicilia foglio di lavoro'!N512</f>
        <v>225032</v>
      </c>
      <c r="L513">
        <f>'Sicilia foglio di lavoro'!O512</f>
        <v>6024</v>
      </c>
      <c r="M513" s="2">
        <f t="shared" si="169"/>
        <v>2.4357601713062099E-2</v>
      </c>
      <c r="N513" s="2">
        <f t="shared" si="170"/>
        <v>3.6134903640256959E-3</v>
      </c>
      <c r="O513" s="2">
        <f t="shared" si="171"/>
        <v>0.97202890792291219</v>
      </c>
    </row>
    <row r="514" spans="1:15">
      <c r="A514" s="4">
        <v>44402</v>
      </c>
      <c r="B514">
        <f>'Sicilia foglio di lavoro'!B513</f>
        <v>5182797</v>
      </c>
      <c r="C514">
        <f>'Sicilia foglio di lavoro'!C513</f>
        <v>1963393</v>
      </c>
      <c r="D514">
        <f>'Sicilia foglio di lavoro'!E513</f>
        <v>239096</v>
      </c>
      <c r="E514">
        <f>'Sicilia foglio di lavoro'!G513</f>
        <v>7921</v>
      </c>
      <c r="F514">
        <f>'Sicilia foglio di lavoro'!H513</f>
        <v>221</v>
      </c>
      <c r="G514">
        <f>'Sicilia foglio di lavoro'!I513</f>
        <v>192</v>
      </c>
      <c r="H514">
        <f>'Sicilia foglio di lavoro'!J513</f>
        <v>29</v>
      </c>
      <c r="I514">
        <f>'Sicilia foglio di lavoro'!K513</f>
        <v>3</v>
      </c>
      <c r="J514">
        <f>'Sicilia foglio di lavoro'!M513</f>
        <v>7700</v>
      </c>
      <c r="K514">
        <f>'Sicilia foglio di lavoro'!N513</f>
        <v>225151</v>
      </c>
      <c r="L514">
        <f>'Sicilia foglio di lavoro'!O513</f>
        <v>6024</v>
      </c>
      <c r="M514" s="2">
        <f t="shared" si="169"/>
        <v>2.4239363716702437E-2</v>
      </c>
      <c r="N514" s="2">
        <f t="shared" si="170"/>
        <v>3.6611538947102637E-3</v>
      </c>
      <c r="O514" s="2">
        <f t="shared" si="171"/>
        <v>0.97209948238858734</v>
      </c>
    </row>
    <row r="515" spans="1:15">
      <c r="A515" s="4">
        <v>44403</v>
      </c>
      <c r="B515">
        <f>'Sicilia foglio di lavoro'!B514</f>
        <v>5189192</v>
      </c>
      <c r="C515">
        <f>'Sicilia foglio di lavoro'!C514</f>
        <v>1966299</v>
      </c>
      <c r="D515">
        <f>'Sicilia foglio di lavoro'!E514</f>
        <v>239553</v>
      </c>
      <c r="E515">
        <f>'Sicilia foglio di lavoro'!G514</f>
        <v>8367</v>
      </c>
      <c r="F515">
        <f>'Sicilia foglio di lavoro'!H514</f>
        <v>244</v>
      </c>
      <c r="G515">
        <f>'Sicilia foglio di lavoro'!I514</f>
        <v>216</v>
      </c>
      <c r="H515">
        <f>'Sicilia foglio di lavoro'!J514</f>
        <v>28</v>
      </c>
      <c r="I515">
        <f>'Sicilia foglio di lavoro'!K514</f>
        <v>0</v>
      </c>
      <c r="J515">
        <f>'Sicilia foglio di lavoro'!M514</f>
        <v>8123</v>
      </c>
      <c r="K515">
        <f>'Sicilia foglio di lavoro'!N514</f>
        <v>225162</v>
      </c>
      <c r="L515">
        <f>'Sicilia foglio di lavoro'!O514</f>
        <v>6024</v>
      </c>
      <c r="M515" s="2">
        <f t="shared" ref="M515:M521" si="172">G515/E515</f>
        <v>2.5815704553603443E-2</v>
      </c>
      <c r="N515" s="2">
        <f t="shared" ref="N515:N521" si="173">H515/E515</f>
        <v>3.3464802199115575E-3</v>
      </c>
      <c r="O515" s="2">
        <f t="shared" ref="O515:O521" si="174">J515/E515</f>
        <v>0.97083781522648505</v>
      </c>
    </row>
    <row r="516" spans="1:15">
      <c r="A516" s="4">
        <v>44404</v>
      </c>
      <c r="B516">
        <f>'Sicilia foglio di lavoro'!B515</f>
        <v>5200567</v>
      </c>
      <c r="C516">
        <f>'Sicilia foglio di lavoro'!C515</f>
        <v>1971953</v>
      </c>
      <c r="D516">
        <f>'Sicilia foglio di lavoro'!E515</f>
        <v>239989</v>
      </c>
      <c r="E516">
        <f>'Sicilia foglio di lavoro'!G515</f>
        <v>8508</v>
      </c>
      <c r="F516">
        <f>'Sicilia foglio di lavoro'!H515</f>
        <v>264</v>
      </c>
      <c r="G516">
        <f>'Sicilia foglio di lavoro'!I515</f>
        <v>234</v>
      </c>
      <c r="H516">
        <f>'Sicilia foglio di lavoro'!J515</f>
        <v>30</v>
      </c>
      <c r="I516">
        <f>'Sicilia foglio di lavoro'!K515</f>
        <v>3</v>
      </c>
      <c r="J516">
        <f>'Sicilia foglio di lavoro'!M515</f>
        <v>8244</v>
      </c>
      <c r="K516">
        <f>'Sicilia foglio di lavoro'!N515</f>
        <v>225451</v>
      </c>
      <c r="L516">
        <f>'Sicilia foglio di lavoro'!O515</f>
        <v>6030</v>
      </c>
      <c r="M516" s="2">
        <f t="shared" si="172"/>
        <v>2.7503526093088856E-2</v>
      </c>
      <c r="N516" s="2">
        <f t="shared" si="173"/>
        <v>3.526093088857546E-3</v>
      </c>
      <c r="O516" s="2">
        <f t="shared" si="174"/>
        <v>0.96897038081805364</v>
      </c>
    </row>
    <row r="517" spans="1:15">
      <c r="A517" s="4">
        <v>44405</v>
      </c>
      <c r="B517">
        <f>'Sicilia foglio di lavoro'!B516</f>
        <v>5223333</v>
      </c>
      <c r="C517">
        <f>'Sicilia foglio di lavoro'!C516</f>
        <v>1977824</v>
      </c>
      <c r="D517">
        <f>'Sicilia foglio di lavoro'!E516</f>
        <v>240616</v>
      </c>
      <c r="E517">
        <f>'Sicilia foglio di lavoro'!G516</f>
        <v>8943</v>
      </c>
      <c r="F517">
        <f>'Sicilia foglio di lavoro'!H516</f>
        <v>289</v>
      </c>
      <c r="G517">
        <f>'Sicilia foglio di lavoro'!I516</f>
        <v>263</v>
      </c>
      <c r="H517">
        <f>'Sicilia foglio di lavoro'!J516</f>
        <v>26</v>
      </c>
      <c r="I517">
        <f>'Sicilia foglio di lavoro'!K516</f>
        <v>1</v>
      </c>
      <c r="J517">
        <f>'Sicilia foglio di lavoro'!M516</f>
        <v>8654</v>
      </c>
      <c r="K517">
        <f>'Sicilia foglio di lavoro'!N516</f>
        <v>225637</v>
      </c>
      <c r="L517">
        <f>'Sicilia foglio di lavoro'!O516</f>
        <v>6036</v>
      </c>
      <c r="M517" s="2">
        <f t="shared" si="172"/>
        <v>2.9408475902940847E-2</v>
      </c>
      <c r="N517" s="2">
        <f t="shared" si="173"/>
        <v>2.9073018002907301E-3</v>
      </c>
      <c r="O517" s="2">
        <f t="shared" si="174"/>
        <v>0.96768422229676843</v>
      </c>
    </row>
    <row r="518" spans="1:15">
      <c r="A518" s="4">
        <v>44406</v>
      </c>
      <c r="B518">
        <f>'Sicilia foglio di lavoro'!B517</f>
        <v>5237379</v>
      </c>
      <c r="C518">
        <f>'Sicilia foglio di lavoro'!C517</f>
        <v>1983336</v>
      </c>
      <c r="D518">
        <f>'Sicilia foglio di lavoro'!E517</f>
        <v>241335</v>
      </c>
      <c r="E518">
        <f>'Sicilia foglio di lavoro'!G517</f>
        <v>9475</v>
      </c>
      <c r="F518">
        <f>'Sicilia foglio di lavoro'!H517</f>
        <v>296</v>
      </c>
      <c r="G518">
        <f>'Sicilia foglio di lavoro'!I517</f>
        <v>267</v>
      </c>
      <c r="H518">
        <f>'Sicilia foglio di lavoro'!J517</f>
        <v>29</v>
      </c>
      <c r="I518">
        <f>'Sicilia foglio di lavoro'!K517</f>
        <v>3</v>
      </c>
      <c r="J518">
        <f>'Sicilia foglio di lavoro'!M517</f>
        <v>9179</v>
      </c>
      <c r="K518">
        <f>'Sicilia foglio di lavoro'!N517</f>
        <v>225821</v>
      </c>
      <c r="L518">
        <f>'Sicilia foglio di lavoro'!O517</f>
        <v>6039</v>
      </c>
      <c r="M518" s="2">
        <f t="shared" si="172"/>
        <v>2.8179419525065964E-2</v>
      </c>
      <c r="N518" s="2">
        <f t="shared" si="173"/>
        <v>3.0606860158311345E-3</v>
      </c>
      <c r="O518" s="2">
        <f t="shared" si="174"/>
        <v>0.96875989445910293</v>
      </c>
    </row>
    <row r="519" spans="1:15">
      <c r="A519" s="4">
        <v>44407</v>
      </c>
      <c r="B519">
        <f>'Sicilia foglio di lavoro'!B518</f>
        <v>5250612</v>
      </c>
      <c r="C519">
        <f>'Sicilia foglio di lavoro'!C518</f>
        <v>1988852</v>
      </c>
      <c r="D519">
        <f>'Sicilia foglio di lavoro'!E518</f>
        <v>242059</v>
      </c>
      <c r="E519">
        <f>'Sicilia foglio di lavoro'!G518</f>
        <v>9995</v>
      </c>
      <c r="F519">
        <f>'Sicilia foglio di lavoro'!H518</f>
        <v>298</v>
      </c>
      <c r="G519">
        <f>'Sicilia foglio di lavoro'!I518</f>
        <v>268</v>
      </c>
      <c r="H519">
        <f>'Sicilia foglio di lavoro'!J518</f>
        <v>30</v>
      </c>
      <c r="I519">
        <f>'Sicilia foglio di lavoro'!K518</f>
        <v>3</v>
      </c>
      <c r="J519">
        <f>'Sicilia foglio di lavoro'!M518</f>
        <v>9697</v>
      </c>
      <c r="K519">
        <f>'Sicilia foglio di lavoro'!N518</f>
        <v>226021</v>
      </c>
      <c r="L519">
        <f>'Sicilia foglio di lavoro'!O518</f>
        <v>6043</v>
      </c>
      <c r="M519" s="2">
        <f t="shared" si="172"/>
        <v>2.6813406703351677E-2</v>
      </c>
      <c r="N519" s="2">
        <f t="shared" si="173"/>
        <v>3.0015007503751876E-3</v>
      </c>
      <c r="O519" s="2">
        <f t="shared" si="174"/>
        <v>0.97018509254627316</v>
      </c>
    </row>
    <row r="520" spans="1:15">
      <c r="A520" s="4">
        <v>44408</v>
      </c>
      <c r="B520">
        <f>'Sicilia foglio di lavoro'!B519</f>
        <v>5271222</v>
      </c>
      <c r="C520">
        <f>'Sicilia foglio di lavoro'!C519</f>
        <v>1994863</v>
      </c>
      <c r="D520">
        <f>'Sicilia foglio di lavoro'!E519</f>
        <v>242960</v>
      </c>
      <c r="E520">
        <f>'Sicilia foglio di lavoro'!G519</f>
        <v>10670</v>
      </c>
      <c r="F520">
        <f>'Sicilia foglio di lavoro'!H519</f>
        <v>306</v>
      </c>
      <c r="G520">
        <f>'Sicilia foglio di lavoro'!I519</f>
        <v>275</v>
      </c>
      <c r="H520">
        <f>'Sicilia foglio di lavoro'!J519</f>
        <v>31</v>
      </c>
      <c r="I520">
        <f>'Sicilia foglio di lavoro'!K519</f>
        <v>1</v>
      </c>
      <c r="J520">
        <f>'Sicilia foglio di lavoro'!M519</f>
        <v>10364</v>
      </c>
      <c r="K520">
        <f>'Sicilia foglio di lavoro'!N519</f>
        <v>226243</v>
      </c>
      <c r="L520">
        <f>'Sicilia foglio di lavoro'!O519</f>
        <v>6047</v>
      </c>
      <c r="M520" s="2">
        <f t="shared" si="172"/>
        <v>2.5773195876288658E-2</v>
      </c>
      <c r="N520" s="2">
        <f t="shared" si="173"/>
        <v>2.9053420805998124E-3</v>
      </c>
      <c r="O520" s="2">
        <f t="shared" si="174"/>
        <v>0.97132146204311154</v>
      </c>
    </row>
    <row r="521" spans="1:15">
      <c r="A521" s="4">
        <v>44409</v>
      </c>
      <c r="B521">
        <f>'Sicilia foglio di lavoro'!B520</f>
        <v>5280504</v>
      </c>
      <c r="C521">
        <f>'Sicilia foglio di lavoro'!C520</f>
        <v>1999003</v>
      </c>
      <c r="D521">
        <f>'Sicilia foglio di lavoro'!E520</f>
        <v>243541</v>
      </c>
      <c r="E521">
        <f>'Sicilia foglio di lavoro'!G520</f>
        <v>11219</v>
      </c>
      <c r="F521">
        <f>'Sicilia foglio di lavoro'!H520</f>
        <v>328</v>
      </c>
      <c r="G521">
        <f>'Sicilia foglio di lavoro'!I520</f>
        <v>295</v>
      </c>
      <c r="H521">
        <f>'Sicilia foglio di lavoro'!J520</f>
        <v>33</v>
      </c>
      <c r="I521">
        <f>'Sicilia foglio di lavoro'!K520</f>
        <v>3</v>
      </c>
      <c r="J521">
        <f>'Sicilia foglio di lavoro'!M520</f>
        <v>10891</v>
      </c>
      <c r="K521">
        <f>'Sicilia foglio di lavoro'!N520</f>
        <v>226275</v>
      </c>
      <c r="L521">
        <f>'Sicilia foglio di lavoro'!O520</f>
        <v>6047</v>
      </c>
      <c r="M521" s="2">
        <f t="shared" si="172"/>
        <v>2.6294678670113199E-2</v>
      </c>
      <c r="N521" s="2">
        <f t="shared" si="173"/>
        <v>2.9414386308940191E-3</v>
      </c>
      <c r="O521" s="2">
        <f t="shared" si="174"/>
        <v>0.97076388269899283</v>
      </c>
    </row>
    <row r="522" spans="1:15">
      <c r="A522" s="4">
        <v>44410</v>
      </c>
      <c r="B522">
        <f>'Sicilia foglio di lavoro'!B521</f>
        <v>5288222</v>
      </c>
      <c r="C522">
        <f>'Sicilia foglio di lavoro'!C521</f>
        <v>2002592</v>
      </c>
      <c r="D522">
        <f>'Sicilia foglio di lavoro'!E521</f>
        <v>243803</v>
      </c>
      <c r="E522">
        <f>'Sicilia foglio di lavoro'!G521</f>
        <v>11349</v>
      </c>
      <c r="F522">
        <f>'Sicilia foglio di lavoro'!H521</f>
        <v>354</v>
      </c>
      <c r="G522">
        <f>'Sicilia foglio di lavoro'!I521</f>
        <v>320</v>
      </c>
      <c r="H522">
        <f>'Sicilia foglio di lavoro'!J521</f>
        <v>34</v>
      </c>
      <c r="I522">
        <f>'Sicilia foglio di lavoro'!K521</f>
        <v>1</v>
      </c>
      <c r="J522">
        <f>'Sicilia foglio di lavoro'!M521</f>
        <v>10995</v>
      </c>
      <c r="K522">
        <f>'Sicilia foglio di lavoro'!N521</f>
        <v>226404</v>
      </c>
      <c r="L522">
        <f>'Sicilia foglio di lavoro'!O521</f>
        <v>6050</v>
      </c>
      <c r="M522" s="2">
        <f t="shared" ref="M522:M528" si="175">G522/E522</f>
        <v>2.8196316856110671E-2</v>
      </c>
      <c r="N522" s="2">
        <f t="shared" ref="N522:N528" si="176">H522/E522</f>
        <v>2.9958586659617589E-3</v>
      </c>
      <c r="O522" s="2">
        <f t="shared" ref="O522:O528" si="177">J522/E522</f>
        <v>0.96880782447792757</v>
      </c>
    </row>
    <row r="523" spans="1:15">
      <c r="A523" s="4">
        <v>44411</v>
      </c>
      <c r="B523">
        <f>'Sicilia foglio di lavoro'!B522</f>
        <v>5302518</v>
      </c>
      <c r="C523">
        <f>'Sicilia foglio di lavoro'!C522</f>
        <v>2008416</v>
      </c>
      <c r="D523">
        <f>'Sicilia foglio di lavoro'!E522</f>
        <v>244612</v>
      </c>
      <c r="E523">
        <f>'Sicilia foglio di lavoro'!G522</f>
        <v>11757</v>
      </c>
      <c r="F523">
        <f>'Sicilia foglio di lavoro'!H522</f>
        <v>370</v>
      </c>
      <c r="G523">
        <f>'Sicilia foglio di lavoro'!I522</f>
        <v>338</v>
      </c>
      <c r="H523">
        <f>'Sicilia foglio di lavoro'!J522</f>
        <v>32</v>
      </c>
      <c r="I523">
        <f>'Sicilia foglio di lavoro'!K522</f>
        <v>0</v>
      </c>
      <c r="J523">
        <f>'Sicilia foglio di lavoro'!M522</f>
        <v>11387</v>
      </c>
      <c r="K523">
        <f>'Sicilia foglio di lavoro'!N522</f>
        <v>226799</v>
      </c>
      <c r="L523">
        <f>'Sicilia foglio di lavoro'!O522</f>
        <v>6056</v>
      </c>
      <c r="M523" s="2">
        <f t="shared" si="175"/>
        <v>2.8748830483966998E-2</v>
      </c>
      <c r="N523" s="2">
        <f t="shared" si="176"/>
        <v>2.7217827677128519E-3</v>
      </c>
      <c r="O523" s="2">
        <f t="shared" si="177"/>
        <v>0.96852938674832012</v>
      </c>
    </row>
    <row r="524" spans="1:15">
      <c r="A524" s="4">
        <v>44412</v>
      </c>
      <c r="B524">
        <f>'Sicilia foglio di lavoro'!B523</f>
        <v>5318107</v>
      </c>
      <c r="C524">
        <f>'Sicilia foglio di lavoro'!C523</f>
        <v>2015101</v>
      </c>
      <c r="D524">
        <f>'Sicilia foglio di lavoro'!E523</f>
        <v>245420</v>
      </c>
      <c r="E524">
        <f>'Sicilia foglio di lavoro'!G523</f>
        <v>12095</v>
      </c>
      <c r="F524">
        <f>'Sicilia foglio di lavoro'!H523</f>
        <v>387</v>
      </c>
      <c r="G524">
        <f>'Sicilia foglio di lavoro'!I523</f>
        <v>351</v>
      </c>
      <c r="H524">
        <f>'Sicilia foglio di lavoro'!J523</f>
        <v>36</v>
      </c>
      <c r="I524">
        <f>'Sicilia foglio di lavoro'!K523</f>
        <v>6</v>
      </c>
      <c r="J524">
        <f>'Sicilia foglio di lavoro'!M523</f>
        <v>11708</v>
      </c>
      <c r="K524">
        <f>'Sicilia foglio di lavoro'!N523</f>
        <v>227263</v>
      </c>
      <c r="L524">
        <f>'Sicilia foglio di lavoro'!O523</f>
        <v>6062</v>
      </c>
      <c r="M524" s="2">
        <f t="shared" si="175"/>
        <v>2.9020256304257957E-2</v>
      </c>
      <c r="N524" s="2">
        <f t="shared" si="176"/>
        <v>2.9764365440264574E-3</v>
      </c>
      <c r="O524" s="2">
        <f t="shared" si="177"/>
        <v>0.96800330715171556</v>
      </c>
    </row>
    <row r="525" spans="1:15">
      <c r="A525" s="4">
        <v>44413</v>
      </c>
      <c r="B525">
        <f>'Sicilia foglio di lavoro'!B524</f>
        <v>5340028</v>
      </c>
      <c r="C525">
        <f>'Sicilia foglio di lavoro'!C524</f>
        <v>2021313</v>
      </c>
      <c r="D525">
        <f>'Sicilia foglio di lavoro'!E524</f>
        <v>246251</v>
      </c>
      <c r="E525">
        <f>'Sicilia foglio di lavoro'!G524</f>
        <v>12547</v>
      </c>
      <c r="F525">
        <f>'Sicilia foglio di lavoro'!H524</f>
        <v>402</v>
      </c>
      <c r="G525">
        <f>'Sicilia foglio di lavoro'!I524</f>
        <v>362</v>
      </c>
      <c r="H525">
        <f>'Sicilia foglio di lavoro'!J524</f>
        <v>40</v>
      </c>
      <c r="I525">
        <f>'Sicilia foglio di lavoro'!K524</f>
        <v>5</v>
      </c>
      <c r="J525">
        <f>'Sicilia foglio di lavoro'!M524</f>
        <v>12145</v>
      </c>
      <c r="K525">
        <f>'Sicilia foglio di lavoro'!N524</f>
        <v>227637</v>
      </c>
      <c r="L525">
        <f>'Sicilia foglio di lavoro'!O524</f>
        <v>6067</v>
      </c>
      <c r="M525" s="2">
        <f t="shared" si="175"/>
        <v>2.8851518291224995E-2</v>
      </c>
      <c r="N525" s="2">
        <f t="shared" si="176"/>
        <v>3.1880130708535903E-3</v>
      </c>
      <c r="O525" s="2">
        <f t="shared" si="177"/>
        <v>0.9679604686379214</v>
      </c>
    </row>
    <row r="526" spans="1:15">
      <c r="A526" s="4">
        <v>44414</v>
      </c>
      <c r="B526">
        <f>'Sicilia foglio di lavoro'!B525</f>
        <v>5354575</v>
      </c>
      <c r="C526">
        <f>'Sicilia foglio di lavoro'!C525</f>
        <v>2028073</v>
      </c>
      <c r="D526">
        <f>'Sicilia foglio di lavoro'!E525</f>
        <v>247040</v>
      </c>
      <c r="E526">
        <f>'Sicilia foglio di lavoro'!G525</f>
        <v>12979</v>
      </c>
      <c r="F526">
        <f>'Sicilia foglio di lavoro'!H525</f>
        <v>417</v>
      </c>
      <c r="G526">
        <f>'Sicilia foglio di lavoro'!I525</f>
        <v>375</v>
      </c>
      <c r="H526">
        <f>'Sicilia foglio di lavoro'!J525</f>
        <v>42</v>
      </c>
      <c r="I526">
        <f>'Sicilia foglio di lavoro'!K525</f>
        <v>3</v>
      </c>
      <c r="J526">
        <f>'Sicilia foglio di lavoro'!M525</f>
        <v>12562</v>
      </c>
      <c r="K526">
        <f>'Sicilia foglio di lavoro'!N525</f>
        <v>227985</v>
      </c>
      <c r="L526">
        <f>'Sicilia foglio di lavoro'!O525</f>
        <v>6076</v>
      </c>
      <c r="M526" s="2">
        <f t="shared" si="175"/>
        <v>2.889282687418137E-2</v>
      </c>
      <c r="N526" s="2">
        <f t="shared" si="176"/>
        <v>3.2359966099083136E-3</v>
      </c>
      <c r="O526" s="2">
        <f t="shared" si="177"/>
        <v>0.96787117651591037</v>
      </c>
    </row>
    <row r="527" spans="1:15">
      <c r="A527" s="4">
        <v>44415</v>
      </c>
      <c r="B527">
        <f>'Sicilia foglio di lavoro'!B526</f>
        <v>5372237</v>
      </c>
      <c r="C527">
        <f>'Sicilia foglio di lavoro'!C526</f>
        <v>2034361</v>
      </c>
      <c r="D527">
        <f>'Sicilia foglio di lavoro'!E526</f>
        <v>247816</v>
      </c>
      <c r="E527">
        <f>'Sicilia foglio di lavoro'!G526</f>
        <v>13411</v>
      </c>
      <c r="F527">
        <f>'Sicilia foglio di lavoro'!H526</f>
        <v>441</v>
      </c>
      <c r="G527">
        <f>'Sicilia foglio di lavoro'!I526</f>
        <v>394</v>
      </c>
      <c r="H527">
        <f>'Sicilia foglio di lavoro'!J526</f>
        <v>47</v>
      </c>
      <c r="I527">
        <f>'Sicilia foglio di lavoro'!K526</f>
        <v>5</v>
      </c>
      <c r="J527">
        <f>'Sicilia foglio di lavoro'!M526</f>
        <v>12970</v>
      </c>
      <c r="K527">
        <f>'Sicilia foglio di lavoro'!N526</f>
        <v>228322</v>
      </c>
      <c r="L527">
        <f>'Sicilia foglio di lavoro'!O526</f>
        <v>6083</v>
      </c>
      <c r="M527" s="2">
        <f t="shared" si="175"/>
        <v>2.93788680933562E-2</v>
      </c>
      <c r="N527" s="2">
        <f t="shared" si="176"/>
        <v>3.5045857877861455E-3</v>
      </c>
      <c r="O527" s="2">
        <f t="shared" si="177"/>
        <v>0.96711654611885767</v>
      </c>
    </row>
    <row r="528" spans="1:15">
      <c r="A528" s="4">
        <v>44416</v>
      </c>
      <c r="B528">
        <f>'Sicilia foglio di lavoro'!B527</f>
        <v>5381320</v>
      </c>
      <c r="C528">
        <f>'Sicilia foglio di lavoro'!C527</f>
        <v>2038784</v>
      </c>
      <c r="D528">
        <f>'Sicilia foglio di lavoro'!E527</f>
        <v>248638</v>
      </c>
      <c r="E528">
        <f>'Sicilia foglio di lavoro'!G527</f>
        <v>14077</v>
      </c>
      <c r="F528">
        <f>'Sicilia foglio di lavoro'!H527</f>
        <v>472</v>
      </c>
      <c r="G528">
        <f>'Sicilia foglio di lavoro'!I527</f>
        <v>418</v>
      </c>
      <c r="H528">
        <f>'Sicilia foglio di lavoro'!J527</f>
        <v>54</v>
      </c>
      <c r="I528">
        <f>'Sicilia foglio di lavoro'!K527</f>
        <v>8</v>
      </c>
      <c r="J528">
        <f>'Sicilia foglio di lavoro'!M527</f>
        <v>13605</v>
      </c>
      <c r="K528">
        <f>'Sicilia foglio di lavoro'!N527</f>
        <v>228475</v>
      </c>
      <c r="L528">
        <f>'Sicilia foglio di lavoro'!O527</f>
        <v>6086</v>
      </c>
      <c r="M528" s="2">
        <f t="shared" si="175"/>
        <v>2.9693826809689565E-2</v>
      </c>
      <c r="N528" s="2">
        <f t="shared" si="176"/>
        <v>3.8360446117780777E-3</v>
      </c>
      <c r="O528" s="2">
        <f t="shared" si="177"/>
        <v>0.96647012857853232</v>
      </c>
    </row>
    <row r="529" spans="1:15">
      <c r="A529" s="4">
        <v>44417</v>
      </c>
      <c r="B529">
        <f>'Sicilia foglio di lavoro'!B528</f>
        <v>5398676</v>
      </c>
      <c r="C529">
        <f>'Sicilia foglio di lavoro'!C528</f>
        <v>2043444</v>
      </c>
      <c r="D529">
        <f>'Sicilia foglio di lavoro'!E528</f>
        <v>249561</v>
      </c>
      <c r="E529">
        <f>'Sicilia foglio di lavoro'!G528</f>
        <v>14939</v>
      </c>
      <c r="F529">
        <f>'Sicilia foglio di lavoro'!H528</f>
        <v>494</v>
      </c>
      <c r="G529">
        <f>'Sicilia foglio di lavoro'!I528</f>
        <v>442</v>
      </c>
      <c r="H529">
        <f>'Sicilia foglio di lavoro'!J528</f>
        <v>52</v>
      </c>
      <c r="I529">
        <f>'Sicilia foglio di lavoro'!K528</f>
        <v>1</v>
      </c>
      <c r="J529">
        <f>'Sicilia foglio di lavoro'!M528</f>
        <v>14445</v>
      </c>
      <c r="K529">
        <f>'Sicilia foglio di lavoro'!N528</f>
        <v>228534</v>
      </c>
      <c r="L529">
        <f>'Sicilia foglio di lavoro'!O528</f>
        <v>6088</v>
      </c>
      <c r="M529" s="2">
        <f t="shared" ref="M529:M535" si="178">G529/E529</f>
        <v>2.9586987080795234E-2</v>
      </c>
      <c r="N529" s="2">
        <f t="shared" ref="N529:N535" si="179">H529/E529</f>
        <v>3.4808220095053216E-3</v>
      </c>
      <c r="O529" s="2">
        <f t="shared" ref="O529:O535" si="180">J529/E529</f>
        <v>0.9669321909096994</v>
      </c>
    </row>
    <row r="530" spans="1:15">
      <c r="A530" s="4">
        <v>44418</v>
      </c>
      <c r="B530">
        <f>'Sicilia foglio di lavoro'!B529</f>
        <v>5417435</v>
      </c>
      <c r="C530">
        <f>'Sicilia foglio di lavoro'!C529</f>
        <v>2049840</v>
      </c>
      <c r="D530">
        <f>'Sicilia foglio di lavoro'!E529</f>
        <v>250409</v>
      </c>
      <c r="E530">
        <f>'Sicilia foglio di lavoro'!G529</f>
        <v>15197</v>
      </c>
      <c r="F530">
        <f>'Sicilia foglio di lavoro'!H529</f>
        <v>498</v>
      </c>
      <c r="G530">
        <f>'Sicilia foglio di lavoro'!I529</f>
        <v>448</v>
      </c>
      <c r="H530">
        <f>'Sicilia foglio di lavoro'!J529</f>
        <v>50</v>
      </c>
      <c r="I530">
        <f>'Sicilia foglio di lavoro'!K529</f>
        <v>2</v>
      </c>
      <c r="J530">
        <f>'Sicilia foglio di lavoro'!M529</f>
        <v>14699</v>
      </c>
      <c r="K530">
        <f>'Sicilia foglio di lavoro'!N529</f>
        <v>229112</v>
      </c>
      <c r="L530">
        <f>'Sicilia foglio di lavoro'!O529</f>
        <v>6100</v>
      </c>
      <c r="M530" s="2">
        <f t="shared" si="178"/>
        <v>2.947950253339475E-2</v>
      </c>
      <c r="N530" s="2">
        <f t="shared" si="179"/>
        <v>3.2901230506020927E-3</v>
      </c>
      <c r="O530" s="2">
        <f t="shared" si="180"/>
        <v>0.96723037441600312</v>
      </c>
    </row>
    <row r="531" spans="1:15">
      <c r="A531" s="4">
        <v>44419</v>
      </c>
      <c r="B531">
        <f>'Sicilia foglio di lavoro'!B530</f>
        <v>5431841</v>
      </c>
      <c r="C531">
        <f>'Sicilia foglio di lavoro'!C530</f>
        <v>2056140</v>
      </c>
      <c r="D531">
        <f>'Sicilia foglio di lavoro'!E530</f>
        <v>251277</v>
      </c>
      <c r="E531">
        <f>'Sicilia foglio di lavoro'!G530</f>
        <v>15584</v>
      </c>
      <c r="F531">
        <f>'Sicilia foglio di lavoro'!H530</f>
        <v>518</v>
      </c>
      <c r="G531">
        <f>'Sicilia foglio di lavoro'!I530</f>
        <v>459</v>
      </c>
      <c r="H531">
        <f>'Sicilia foglio di lavoro'!J530</f>
        <v>59</v>
      </c>
      <c r="I531">
        <f>'Sicilia foglio di lavoro'!K530</f>
        <v>11</v>
      </c>
      <c r="J531">
        <f>'Sicilia foglio di lavoro'!M530</f>
        <v>15066</v>
      </c>
      <c r="K531">
        <f>'Sicilia foglio di lavoro'!N530</f>
        <v>229584</v>
      </c>
      <c r="L531">
        <f>'Sicilia foglio di lavoro'!O530</f>
        <v>6109</v>
      </c>
      <c r="M531" s="2">
        <f t="shared" si="178"/>
        <v>2.945328542094456E-2</v>
      </c>
      <c r="N531" s="2">
        <f t="shared" si="179"/>
        <v>3.785934291581109E-3</v>
      </c>
      <c r="O531" s="2">
        <f t="shared" si="180"/>
        <v>0.96676078028747436</v>
      </c>
    </row>
    <row r="532" spans="1:15">
      <c r="A532" s="4">
        <v>44420</v>
      </c>
      <c r="B532">
        <f>'Sicilia foglio di lavoro'!B531</f>
        <v>5448443</v>
      </c>
      <c r="C532">
        <f>'Sicilia foglio di lavoro'!C531</f>
        <v>2063140</v>
      </c>
      <c r="D532">
        <f>'Sicilia foglio di lavoro'!E531</f>
        <v>252411</v>
      </c>
      <c r="E532">
        <f>'Sicilia foglio di lavoro'!G531</f>
        <v>16234</v>
      </c>
      <c r="F532">
        <f>'Sicilia foglio di lavoro'!H531</f>
        <v>532</v>
      </c>
      <c r="G532">
        <f>'Sicilia foglio di lavoro'!I531</f>
        <v>473</v>
      </c>
      <c r="H532">
        <f>'Sicilia foglio di lavoro'!J531</f>
        <v>59</v>
      </c>
      <c r="I532">
        <f>'Sicilia foglio di lavoro'!K531</f>
        <v>2</v>
      </c>
      <c r="J532">
        <f>'Sicilia foglio di lavoro'!M531</f>
        <v>15702</v>
      </c>
      <c r="K532">
        <f>'Sicilia foglio di lavoro'!N531</f>
        <v>230056</v>
      </c>
      <c r="L532">
        <f>'Sicilia foglio di lavoro'!O531</f>
        <v>6121</v>
      </c>
      <c r="M532" s="2">
        <f t="shared" si="178"/>
        <v>2.9136380436121719E-2</v>
      </c>
      <c r="N532" s="2">
        <f t="shared" si="179"/>
        <v>3.6343476653936183E-3</v>
      </c>
      <c r="O532" s="2">
        <f t="shared" si="180"/>
        <v>0.96722927189848462</v>
      </c>
    </row>
    <row r="533" spans="1:15">
      <c r="A533" s="4">
        <v>44421</v>
      </c>
      <c r="B533">
        <f>'Sicilia foglio di lavoro'!B532</f>
        <v>5462397</v>
      </c>
      <c r="C533">
        <f>'Sicilia foglio di lavoro'!C532</f>
        <v>2069633</v>
      </c>
      <c r="D533">
        <f>'Sicilia foglio di lavoro'!E532</f>
        <v>253512</v>
      </c>
      <c r="E533">
        <f>'Sicilia foglio di lavoro'!G532</f>
        <v>16930</v>
      </c>
      <c r="F533">
        <f>'Sicilia foglio di lavoro'!H532</f>
        <v>564</v>
      </c>
      <c r="G533">
        <f>'Sicilia foglio di lavoro'!I532</f>
        <v>499</v>
      </c>
      <c r="H533">
        <f>'Sicilia foglio di lavoro'!J532</f>
        <v>65</v>
      </c>
      <c r="I533">
        <f>'Sicilia foglio di lavoro'!K532</f>
        <v>7</v>
      </c>
      <c r="J533">
        <f>'Sicilia foglio di lavoro'!M532</f>
        <v>16366</v>
      </c>
      <c r="K533">
        <f>'Sicilia foglio di lavoro'!N532</f>
        <v>230448</v>
      </c>
      <c r="L533">
        <f>'Sicilia foglio di lavoro'!O532</f>
        <v>6134</v>
      </c>
      <c r="M533" s="2">
        <f t="shared" si="178"/>
        <v>2.9474305965741288E-2</v>
      </c>
      <c r="N533" s="2">
        <f t="shared" si="179"/>
        <v>3.8393384524512699E-3</v>
      </c>
      <c r="O533" s="2">
        <f t="shared" si="180"/>
        <v>0.96668635558180749</v>
      </c>
    </row>
    <row r="534" spans="1:15">
      <c r="A534" s="4">
        <v>44422</v>
      </c>
      <c r="B534">
        <f>'Sicilia foglio di lavoro'!B533</f>
        <v>5481011</v>
      </c>
      <c r="C534">
        <f>'Sicilia foglio di lavoro'!C533</f>
        <v>2075770</v>
      </c>
      <c r="D534">
        <f>'Sicilia foglio di lavoro'!E533</f>
        <v>254525</v>
      </c>
      <c r="E534">
        <f>'Sicilia foglio di lavoro'!G533</f>
        <v>17487</v>
      </c>
      <c r="F534">
        <f>'Sicilia foglio di lavoro'!H533</f>
        <v>596</v>
      </c>
      <c r="G534">
        <f>'Sicilia foglio di lavoro'!I533</f>
        <v>531</v>
      </c>
      <c r="H534">
        <f>'Sicilia foglio di lavoro'!J533</f>
        <v>65</v>
      </c>
      <c r="I534">
        <f>'Sicilia foglio di lavoro'!K533</f>
        <v>7</v>
      </c>
      <c r="J534">
        <f>'Sicilia foglio di lavoro'!M533</f>
        <v>16891</v>
      </c>
      <c r="K534">
        <f>'Sicilia foglio di lavoro'!N533</f>
        <v>230901</v>
      </c>
      <c r="L534">
        <f>'Sicilia foglio di lavoro'!O533</f>
        <v>6137</v>
      </c>
      <c r="M534" s="2">
        <f t="shared" si="178"/>
        <v>3.0365414307771486E-2</v>
      </c>
      <c r="N534" s="2">
        <f t="shared" si="179"/>
        <v>3.7170469491622348E-3</v>
      </c>
      <c r="O534" s="2">
        <f t="shared" si="180"/>
        <v>0.9659175387430663</v>
      </c>
    </row>
    <row r="535" spans="1:15">
      <c r="A535" s="4">
        <v>44423</v>
      </c>
      <c r="B535">
        <f>'Sicilia foglio di lavoro'!B534</f>
        <v>5489876</v>
      </c>
      <c r="C535">
        <f>'Sicilia foglio di lavoro'!C534</f>
        <v>2080136</v>
      </c>
      <c r="D535">
        <f>'Sicilia foglio di lavoro'!E534</f>
        <v>255471</v>
      </c>
      <c r="E535">
        <f>'Sicilia foglio di lavoro'!G534</f>
        <v>18036</v>
      </c>
      <c r="F535">
        <f>'Sicilia foglio di lavoro'!H534</f>
        <v>606</v>
      </c>
      <c r="G535">
        <f>'Sicilia foglio di lavoro'!I534</f>
        <v>538</v>
      </c>
      <c r="H535">
        <f>'Sicilia foglio di lavoro'!J534</f>
        <v>68</v>
      </c>
      <c r="I535">
        <f>'Sicilia foglio di lavoro'!K534</f>
        <v>3</v>
      </c>
      <c r="J535">
        <f>'Sicilia foglio di lavoro'!M534</f>
        <v>17430</v>
      </c>
      <c r="K535">
        <f>'Sicilia foglio di lavoro'!N534</f>
        <v>231294</v>
      </c>
      <c r="L535">
        <f>'Sicilia foglio di lavoro'!O534</f>
        <v>6141</v>
      </c>
      <c r="M535" s="2">
        <f t="shared" si="178"/>
        <v>2.9829230428032823E-2</v>
      </c>
      <c r="N535" s="2">
        <f t="shared" si="179"/>
        <v>3.7702373031714351E-3</v>
      </c>
      <c r="O535" s="2">
        <f t="shared" si="180"/>
        <v>0.96640053226879574</v>
      </c>
    </row>
    <row r="536" spans="1:15">
      <c r="A536" s="4">
        <v>44424</v>
      </c>
      <c r="B536">
        <f>'Sicilia foglio di lavoro'!B535</f>
        <v>5497904</v>
      </c>
      <c r="C536">
        <f>'Sicilia foglio di lavoro'!C535</f>
        <v>2084591</v>
      </c>
      <c r="D536">
        <f>'Sicilia foglio di lavoro'!E535</f>
        <v>256352</v>
      </c>
      <c r="E536">
        <f>'Sicilia foglio di lavoro'!G535</f>
        <v>18733</v>
      </c>
      <c r="F536">
        <f>'Sicilia foglio di lavoro'!H535</f>
        <v>654</v>
      </c>
      <c r="G536">
        <f>'Sicilia foglio di lavoro'!I535</f>
        <v>583</v>
      </c>
      <c r="H536">
        <f>'Sicilia foglio di lavoro'!J535</f>
        <v>71</v>
      </c>
      <c r="I536">
        <f>'Sicilia foglio di lavoro'!K535</f>
        <v>7</v>
      </c>
      <c r="J536">
        <f>'Sicilia foglio di lavoro'!M535</f>
        <v>18079</v>
      </c>
      <c r="K536">
        <f>'Sicilia foglio di lavoro'!N535</f>
        <v>231471</v>
      </c>
      <c r="L536">
        <f>'Sicilia foglio di lavoro'!O535</f>
        <v>6148</v>
      </c>
      <c r="M536" s="2">
        <f t="shared" ref="M536:M542" si="181">G536/E536</f>
        <v>3.1121550205519672E-2</v>
      </c>
      <c r="N536" s="2">
        <f t="shared" ref="N536:N542" si="182">H536/E536</f>
        <v>3.7901030267442483E-3</v>
      </c>
      <c r="O536" s="2">
        <f t="shared" ref="O536:O542" si="183">J536/E536</f>
        <v>0.96508834676773603</v>
      </c>
    </row>
    <row r="537" spans="1:15">
      <c r="A537" s="4">
        <v>44425</v>
      </c>
      <c r="B537">
        <f>'Sicilia foglio di lavoro'!B536</f>
        <v>5524769</v>
      </c>
      <c r="C537">
        <f>'Sicilia foglio di lavoro'!C536</f>
        <v>2091953</v>
      </c>
      <c r="D537">
        <f>'Sicilia foglio di lavoro'!E536</f>
        <v>257581</v>
      </c>
      <c r="E537">
        <f>'Sicilia foglio di lavoro'!G536</f>
        <v>19949</v>
      </c>
      <c r="F537">
        <f>'Sicilia foglio di lavoro'!H536</f>
        <v>684</v>
      </c>
      <c r="G537">
        <f>'Sicilia foglio di lavoro'!I536</f>
        <v>607</v>
      </c>
      <c r="H537">
        <f>'Sicilia foglio di lavoro'!J536</f>
        <v>77</v>
      </c>
      <c r="I537">
        <f>'Sicilia foglio di lavoro'!K536</f>
        <v>9</v>
      </c>
      <c r="J537">
        <f>'Sicilia foglio di lavoro'!M536</f>
        <v>19265</v>
      </c>
      <c r="K537">
        <f>'Sicilia foglio di lavoro'!N536</f>
        <v>231484</v>
      </c>
      <c r="L537">
        <f>'Sicilia foglio di lavoro'!O536</f>
        <v>6148</v>
      </c>
      <c r="M537" s="2">
        <f t="shared" si="181"/>
        <v>3.0427590355406285E-2</v>
      </c>
      <c r="N537" s="2">
        <f t="shared" si="182"/>
        <v>3.8598425986264974E-3</v>
      </c>
      <c r="O537" s="2">
        <f t="shared" si="183"/>
        <v>0.9657125670459672</v>
      </c>
    </row>
    <row r="538" spans="1:15">
      <c r="A538" s="4">
        <v>44426</v>
      </c>
      <c r="B538">
        <f>'Sicilia foglio di lavoro'!B537</f>
        <v>5539807</v>
      </c>
      <c r="C538">
        <f>'Sicilia foglio di lavoro'!C537</f>
        <v>2098864</v>
      </c>
      <c r="D538">
        <f>'Sicilia foglio di lavoro'!E537</f>
        <v>258578</v>
      </c>
      <c r="E538">
        <f>'Sicilia foglio di lavoro'!G537</f>
        <v>19717</v>
      </c>
      <c r="F538">
        <f>'Sicilia foglio di lavoro'!H537</f>
        <v>701</v>
      </c>
      <c r="G538">
        <f>'Sicilia foglio di lavoro'!I537</f>
        <v>621</v>
      </c>
      <c r="H538">
        <f>'Sicilia foglio di lavoro'!J537</f>
        <v>80</v>
      </c>
      <c r="I538">
        <f>'Sicilia foglio di lavoro'!K537</f>
        <v>8</v>
      </c>
      <c r="J538">
        <f>'Sicilia foglio di lavoro'!M537</f>
        <v>19016</v>
      </c>
      <c r="K538">
        <f>'Sicilia foglio di lavoro'!N537</f>
        <v>232688</v>
      </c>
      <c r="L538">
        <f>'Sicilia foglio di lavoro'!O537</f>
        <v>6173</v>
      </c>
      <c r="M538" s="2">
        <f t="shared" si="181"/>
        <v>3.1495663640513261E-2</v>
      </c>
      <c r="N538" s="2">
        <f t="shared" si="182"/>
        <v>4.0574123852513064E-3</v>
      </c>
      <c r="O538" s="2">
        <f t="shared" si="183"/>
        <v>0.96444692397423548</v>
      </c>
    </row>
    <row r="539" spans="1:15">
      <c r="A539" s="4">
        <v>44427</v>
      </c>
      <c r="B539">
        <f>'Sicilia foglio di lavoro'!B538</f>
        <v>5556072</v>
      </c>
      <c r="C539">
        <f>'Sicilia foglio di lavoro'!C538</f>
        <v>2106912</v>
      </c>
      <c r="D539">
        <f>'Sicilia foglio di lavoro'!E538</f>
        <v>259955</v>
      </c>
      <c r="E539">
        <f>'Sicilia foglio di lavoro'!G538</f>
        <v>20702</v>
      </c>
      <c r="F539">
        <f>'Sicilia foglio di lavoro'!H538</f>
        <v>724</v>
      </c>
      <c r="G539">
        <f>'Sicilia foglio di lavoro'!I538</f>
        <v>641</v>
      </c>
      <c r="H539">
        <f>'Sicilia foglio di lavoro'!J538</f>
        <v>83</v>
      </c>
      <c r="I539">
        <f>'Sicilia foglio di lavoro'!K538</f>
        <v>7</v>
      </c>
      <c r="J539">
        <f>'Sicilia foglio di lavoro'!M538</f>
        <v>19978</v>
      </c>
      <c r="K539">
        <f>'Sicilia foglio di lavoro'!N538</f>
        <v>233064</v>
      </c>
      <c r="L539">
        <f>'Sicilia foglio di lavoro'!O538</f>
        <v>6189</v>
      </c>
      <c r="M539" s="2">
        <f t="shared" si="181"/>
        <v>3.0963191962129263E-2</v>
      </c>
      <c r="N539" s="2">
        <f t="shared" si="182"/>
        <v>4.0092744662351461E-3</v>
      </c>
      <c r="O539" s="2">
        <f t="shared" si="183"/>
        <v>0.96502753357163562</v>
      </c>
    </row>
    <row r="540" spans="1:15">
      <c r="A540" s="4">
        <v>44428</v>
      </c>
      <c r="B540">
        <f>'Sicilia foglio di lavoro'!B539</f>
        <v>5573615</v>
      </c>
      <c r="C540">
        <f>'Sicilia foglio di lavoro'!C539</f>
        <v>2114311</v>
      </c>
      <c r="D540">
        <f>'Sicilia foglio di lavoro'!E539</f>
        <v>261463</v>
      </c>
      <c r="E540">
        <f>'Sicilia foglio di lavoro'!G539</f>
        <v>21265</v>
      </c>
      <c r="F540">
        <f>'Sicilia foglio di lavoro'!H539</f>
        <v>746</v>
      </c>
      <c r="G540">
        <f>'Sicilia foglio di lavoro'!I539</f>
        <v>663</v>
      </c>
      <c r="H540">
        <f>'Sicilia foglio di lavoro'!J539</f>
        <v>83</v>
      </c>
      <c r="I540">
        <f>'Sicilia foglio di lavoro'!K539</f>
        <v>3</v>
      </c>
      <c r="J540">
        <f>'Sicilia foglio di lavoro'!M539</f>
        <v>20519</v>
      </c>
      <c r="K540">
        <f>'Sicilia foglio di lavoro'!N539</f>
        <v>233997</v>
      </c>
      <c r="L540">
        <f>'Sicilia foglio di lavoro'!O539</f>
        <v>6201</v>
      </c>
      <c r="M540" s="2">
        <f t="shared" si="181"/>
        <v>3.1177992005643074E-2</v>
      </c>
      <c r="N540" s="2">
        <f t="shared" si="182"/>
        <v>3.9031272043263581E-3</v>
      </c>
      <c r="O540" s="2">
        <f t="shared" si="183"/>
        <v>0.96491888079003052</v>
      </c>
    </row>
    <row r="541" spans="1:15">
      <c r="A541" s="4">
        <v>44429</v>
      </c>
      <c r="B541">
        <f>'Sicilia foglio di lavoro'!B540</f>
        <v>5594427</v>
      </c>
      <c r="C541">
        <f>'Sicilia foglio di lavoro'!C540</f>
        <v>2122236</v>
      </c>
      <c r="D541">
        <f>'Sicilia foglio di lavoro'!E540</f>
        <v>263202</v>
      </c>
      <c r="E541">
        <f>'Sicilia foglio di lavoro'!G540</f>
        <v>22629</v>
      </c>
      <c r="F541">
        <f>'Sicilia foglio di lavoro'!H540</f>
        <v>761</v>
      </c>
      <c r="G541">
        <f>'Sicilia foglio di lavoro'!I540</f>
        <v>677</v>
      </c>
      <c r="H541">
        <f>'Sicilia foglio di lavoro'!J540</f>
        <v>84</v>
      </c>
      <c r="I541">
        <f>'Sicilia foglio di lavoro'!K540</f>
        <v>5</v>
      </c>
      <c r="J541">
        <f>'Sicilia foglio di lavoro'!M540</f>
        <v>21868</v>
      </c>
      <c r="K541">
        <f>'Sicilia foglio di lavoro'!N540</f>
        <v>234360</v>
      </c>
      <c r="L541">
        <f>'Sicilia foglio di lavoro'!O540</f>
        <v>6213</v>
      </c>
      <c r="M541" s="2">
        <f t="shared" si="181"/>
        <v>2.991736267621194E-2</v>
      </c>
      <c r="N541" s="2">
        <f t="shared" si="182"/>
        <v>3.7120509081267402E-3</v>
      </c>
      <c r="O541" s="2">
        <f t="shared" si="183"/>
        <v>0.96637058641566131</v>
      </c>
    </row>
    <row r="542" spans="1:15">
      <c r="A542" s="4">
        <v>44430</v>
      </c>
      <c r="B542">
        <f>'Sicilia foglio di lavoro'!B541</f>
        <v>5605642</v>
      </c>
      <c r="C542">
        <f>'Sicilia foglio di lavoro'!C541</f>
        <v>2128723</v>
      </c>
      <c r="D542">
        <f>'Sicilia foglio di lavoro'!E541</f>
        <v>264552</v>
      </c>
      <c r="E542">
        <f>'Sicilia foglio di lavoro'!G541</f>
        <v>23460</v>
      </c>
      <c r="F542">
        <f>'Sicilia foglio di lavoro'!H541</f>
        <v>788</v>
      </c>
      <c r="G542">
        <f>'Sicilia foglio di lavoro'!I541</f>
        <v>704</v>
      </c>
      <c r="H542">
        <f>'Sicilia foglio di lavoro'!J541</f>
        <v>84</v>
      </c>
      <c r="I542">
        <f>'Sicilia foglio di lavoro'!K541</f>
        <v>6</v>
      </c>
      <c r="J542">
        <f>'Sicilia foglio di lavoro'!M541</f>
        <v>22672</v>
      </c>
      <c r="K542">
        <f>'Sicilia foglio di lavoro'!N541</f>
        <v>234873</v>
      </c>
      <c r="L542">
        <f>'Sicilia foglio di lavoro'!O541</f>
        <v>6219</v>
      </c>
      <c r="M542" s="2">
        <f t="shared" si="181"/>
        <v>3.0008525149190109E-2</v>
      </c>
      <c r="N542" s="2">
        <f t="shared" si="182"/>
        <v>3.5805626598465474E-3</v>
      </c>
      <c r="O542" s="2">
        <f t="shared" si="183"/>
        <v>0.96641091219096331</v>
      </c>
    </row>
    <row r="543" spans="1:15">
      <c r="A543" s="4">
        <v>44431</v>
      </c>
      <c r="B543">
        <f>'Sicilia foglio di lavoro'!B542</f>
        <v>5618207</v>
      </c>
      <c r="C543">
        <f>'Sicilia foglio di lavoro'!C542</f>
        <v>2133932</v>
      </c>
      <c r="D543">
        <f>'Sicilia foglio di lavoro'!E542</f>
        <v>265673</v>
      </c>
      <c r="E543">
        <f>'Sicilia foglio di lavoro'!G542</f>
        <v>24146</v>
      </c>
      <c r="F543">
        <f>'Sicilia foglio di lavoro'!H542</f>
        <v>817</v>
      </c>
      <c r="G543">
        <f>'Sicilia foglio di lavoro'!I542</f>
        <v>729</v>
      </c>
      <c r="H543">
        <f>'Sicilia foglio di lavoro'!J542</f>
        <v>88</v>
      </c>
      <c r="I543">
        <f>'Sicilia foglio di lavoro'!K542</f>
        <v>12</v>
      </c>
      <c r="J543">
        <f>'Sicilia foglio di lavoro'!M542</f>
        <v>23329</v>
      </c>
      <c r="K543">
        <f>'Sicilia foglio di lavoro'!N542</f>
        <v>235288</v>
      </c>
      <c r="L543">
        <f>'Sicilia foglio di lavoro'!O542</f>
        <v>6239</v>
      </c>
      <c r="M543" s="2">
        <f t="shared" ref="M543:M549" si="184">G543/E543</f>
        <v>3.0191336039095504E-2</v>
      </c>
      <c r="N543" s="2">
        <f t="shared" ref="N543:N549" si="185">H543/E543</f>
        <v>3.6444959827714733E-3</v>
      </c>
      <c r="O543" s="2">
        <f t="shared" ref="O543:O549" si="186">J543/E543</f>
        <v>0.96616416797813298</v>
      </c>
    </row>
    <row r="544" spans="1:15">
      <c r="A544" s="4">
        <v>44432</v>
      </c>
      <c r="B544">
        <f>'Sicilia foglio di lavoro'!B543</f>
        <v>5638134</v>
      </c>
      <c r="C544">
        <f>'Sicilia foglio di lavoro'!C543</f>
        <v>2142993</v>
      </c>
      <c r="D544">
        <f>'Sicilia foglio di lavoro'!E543</f>
        <v>267164</v>
      </c>
      <c r="E544">
        <f>'Sicilia foglio di lavoro'!G543</f>
        <v>24947</v>
      </c>
      <c r="F544">
        <f>'Sicilia foglio di lavoro'!H543</f>
        <v>842</v>
      </c>
      <c r="G544">
        <f>'Sicilia foglio di lavoro'!I543</f>
        <v>740</v>
      </c>
      <c r="H544">
        <f>'Sicilia foglio di lavoro'!J543</f>
        <v>102</v>
      </c>
      <c r="I544">
        <f>'Sicilia foglio di lavoro'!K543</f>
        <v>17</v>
      </c>
      <c r="J544">
        <f>'Sicilia foglio di lavoro'!M543</f>
        <v>24105</v>
      </c>
      <c r="K544">
        <f>'Sicilia foglio di lavoro'!N543</f>
        <v>235967</v>
      </c>
      <c r="L544">
        <f>'Sicilia foglio di lavoro'!O543</f>
        <v>6250</v>
      </c>
      <c r="M544" s="2">
        <f t="shared" si="184"/>
        <v>2.9662885316871768E-2</v>
      </c>
      <c r="N544" s="2">
        <f t="shared" si="185"/>
        <v>4.088667976109352E-3</v>
      </c>
      <c r="O544" s="2">
        <f t="shared" si="186"/>
        <v>0.96624844670701893</v>
      </c>
    </row>
    <row r="545" spans="1:15">
      <c r="A545" s="4">
        <v>44433</v>
      </c>
      <c r="B545">
        <f>'Sicilia foglio di lavoro'!B544</f>
        <v>5659653</v>
      </c>
      <c r="C545">
        <f>'Sicilia foglio di lavoro'!C544</f>
        <v>2151225</v>
      </c>
      <c r="D545">
        <f>'Sicilia foglio di lavoro'!E544</f>
        <v>268573</v>
      </c>
      <c r="E545">
        <f>'Sicilia foglio di lavoro'!G544</f>
        <v>25506</v>
      </c>
      <c r="F545">
        <f>'Sicilia foglio di lavoro'!H544</f>
        <v>853</v>
      </c>
      <c r="G545">
        <f>'Sicilia foglio di lavoro'!I544</f>
        <v>751</v>
      </c>
      <c r="H545">
        <f>'Sicilia foglio di lavoro'!J544</f>
        <v>102</v>
      </c>
      <c r="I545">
        <f>'Sicilia foglio di lavoro'!K544</f>
        <v>6</v>
      </c>
      <c r="J545">
        <f>'Sicilia foglio di lavoro'!M544</f>
        <v>24653</v>
      </c>
      <c r="K545">
        <f>'Sicilia foglio di lavoro'!N544</f>
        <v>236808</v>
      </c>
      <c r="L545">
        <f>'Sicilia foglio di lavoro'!O544</f>
        <v>6259</v>
      </c>
      <c r="M545" s="2">
        <f t="shared" si="184"/>
        <v>2.9444052379832195E-2</v>
      </c>
      <c r="N545" s="2">
        <f t="shared" si="185"/>
        <v>3.9990590449306045E-3</v>
      </c>
      <c r="O545" s="2">
        <f t="shared" si="186"/>
        <v>0.96655688857523725</v>
      </c>
    </row>
    <row r="546" spans="1:15">
      <c r="A546" s="4">
        <v>44434</v>
      </c>
      <c r="B546">
        <f>'Sicilia foglio di lavoro'!B545</f>
        <v>5676735</v>
      </c>
      <c r="C546">
        <f>'Sicilia foglio di lavoro'!C545</f>
        <v>2158445</v>
      </c>
      <c r="D546">
        <f>'Sicilia foglio di lavoro'!E545</f>
        <v>269670</v>
      </c>
      <c r="E546">
        <f>'Sicilia foglio di lavoro'!G545</f>
        <v>26110</v>
      </c>
      <c r="F546">
        <f>'Sicilia foglio di lavoro'!H545</f>
        <v>855</v>
      </c>
      <c r="G546">
        <f>'Sicilia foglio di lavoro'!I545</f>
        <v>752</v>
      </c>
      <c r="H546">
        <f>'Sicilia foglio di lavoro'!J545</f>
        <v>103</v>
      </c>
      <c r="I546">
        <f>'Sicilia foglio di lavoro'!K545</f>
        <v>9</v>
      </c>
      <c r="J546">
        <f>'Sicilia foglio di lavoro'!M545</f>
        <v>25255</v>
      </c>
      <c r="K546">
        <f>'Sicilia foglio di lavoro'!N545</f>
        <v>237286</v>
      </c>
      <c r="L546">
        <f>'Sicilia foglio di lavoro'!O545</f>
        <v>6274</v>
      </c>
      <c r="M546" s="2">
        <f t="shared" si="184"/>
        <v>2.8801225584067409E-2</v>
      </c>
      <c r="N546" s="2">
        <f t="shared" si="185"/>
        <v>3.9448487169666795E-3</v>
      </c>
      <c r="O546" s="2">
        <f t="shared" si="186"/>
        <v>0.96725392569896596</v>
      </c>
    </row>
    <row r="547" spans="1:15">
      <c r="A547" s="4">
        <v>44435</v>
      </c>
      <c r="B547">
        <f>'Sicilia foglio di lavoro'!B546</f>
        <v>5699324</v>
      </c>
      <c r="C547">
        <f>'Sicilia foglio di lavoro'!C546</f>
        <v>2167385</v>
      </c>
      <c r="D547">
        <f>'Sicilia foglio di lavoro'!E546</f>
        <v>271351</v>
      </c>
      <c r="E547">
        <f>'Sicilia foglio di lavoro'!G546</f>
        <v>26525</v>
      </c>
      <c r="F547">
        <f>'Sicilia foglio di lavoro'!H546</f>
        <v>881</v>
      </c>
      <c r="G547">
        <f>'Sicilia foglio di lavoro'!I546</f>
        <v>778</v>
      </c>
      <c r="H547">
        <f>'Sicilia foglio di lavoro'!J546</f>
        <v>103</v>
      </c>
      <c r="I547">
        <f>'Sicilia foglio di lavoro'!K546</f>
        <v>8</v>
      </c>
      <c r="J547">
        <f>'Sicilia foglio di lavoro'!M546</f>
        <v>25644</v>
      </c>
      <c r="K547">
        <f>'Sicilia foglio di lavoro'!N546</f>
        <v>238541</v>
      </c>
      <c r="L547">
        <f>'Sicilia foglio di lavoro'!O546</f>
        <v>6285</v>
      </c>
      <c r="M547" s="2">
        <f t="shared" si="184"/>
        <v>2.933081998114986E-2</v>
      </c>
      <c r="N547" s="2">
        <f t="shared" si="185"/>
        <v>3.8831291234684259E-3</v>
      </c>
      <c r="O547" s="2">
        <f t="shared" si="186"/>
        <v>0.96678605089538172</v>
      </c>
    </row>
    <row r="548" spans="1:15">
      <c r="A548" s="4">
        <v>44436</v>
      </c>
      <c r="B548">
        <f>'Sicilia foglio di lavoro'!B547</f>
        <v>5719440</v>
      </c>
      <c r="C548">
        <f>'Sicilia foglio di lavoro'!C547</f>
        <v>2174622</v>
      </c>
      <c r="D548">
        <f>'Sicilia foglio di lavoro'!E547</f>
        <v>272490</v>
      </c>
      <c r="E548">
        <f>'Sicilia foglio di lavoro'!G547</f>
        <v>26929</v>
      </c>
      <c r="F548">
        <f>'Sicilia foglio di lavoro'!H547</f>
        <v>902</v>
      </c>
      <c r="G548">
        <f>'Sicilia foglio di lavoro'!I547</f>
        <v>798</v>
      </c>
      <c r="H548">
        <f>'Sicilia foglio di lavoro'!J547</f>
        <v>104</v>
      </c>
      <c r="I548">
        <f>'Sicilia foglio di lavoro'!K547</f>
        <v>10</v>
      </c>
      <c r="J548">
        <f>'Sicilia foglio di lavoro'!M547</f>
        <v>26027</v>
      </c>
      <c r="K548">
        <f>'Sicilia foglio di lavoro'!N547</f>
        <v>239257</v>
      </c>
      <c r="L548">
        <f>'Sicilia foglio di lavoro'!O547</f>
        <v>6304</v>
      </c>
      <c r="M548" s="2">
        <f t="shared" si="184"/>
        <v>2.9633480634260464E-2</v>
      </c>
      <c r="N548" s="2">
        <f t="shared" si="185"/>
        <v>3.8620075012068774E-3</v>
      </c>
      <c r="O548" s="2">
        <f t="shared" si="186"/>
        <v>0.96650451186453268</v>
      </c>
    </row>
    <row r="549" spans="1:15">
      <c r="A549" s="4">
        <v>44437</v>
      </c>
      <c r="B549">
        <f>'Sicilia foglio di lavoro'!B548</f>
        <v>5732946</v>
      </c>
      <c r="C549">
        <f>'Sicilia foglio di lavoro'!C548</f>
        <v>2181456</v>
      </c>
      <c r="D549">
        <f>'Sicilia foglio di lavoro'!E548</f>
        <v>273859</v>
      </c>
      <c r="E549">
        <f>'Sicilia foglio di lavoro'!G548</f>
        <v>27424</v>
      </c>
      <c r="F549">
        <f>'Sicilia foglio di lavoro'!H548</f>
        <v>914</v>
      </c>
      <c r="G549">
        <f>'Sicilia foglio di lavoro'!I548</f>
        <v>806</v>
      </c>
      <c r="H549">
        <f>'Sicilia foglio di lavoro'!J548</f>
        <v>108</v>
      </c>
      <c r="I549">
        <f>'Sicilia foglio di lavoro'!K548</f>
        <v>10</v>
      </c>
      <c r="J549">
        <f>'Sicilia foglio di lavoro'!M548</f>
        <v>26510</v>
      </c>
      <c r="K549">
        <f>'Sicilia foglio di lavoro'!N548</f>
        <v>240121</v>
      </c>
      <c r="L549">
        <f>'Sicilia foglio di lavoro'!O548</f>
        <v>6314</v>
      </c>
      <c r="M549" s="2">
        <f t="shared" si="184"/>
        <v>2.9390315052508751E-2</v>
      </c>
      <c r="N549" s="2">
        <f t="shared" si="185"/>
        <v>3.9381563593932321E-3</v>
      </c>
      <c r="O549" s="2">
        <f t="shared" si="186"/>
        <v>0.96667152858809802</v>
      </c>
    </row>
    <row r="550" spans="1:15">
      <c r="A550" s="4">
        <v>44438</v>
      </c>
      <c r="B550">
        <f>'Sicilia foglio di lavoro'!B549</f>
        <v>5744189</v>
      </c>
      <c r="C550">
        <f>'Sicilia foglio di lavoro'!C549</f>
        <v>2188272</v>
      </c>
      <c r="D550">
        <f>'Sicilia foglio di lavoro'!E549</f>
        <v>275459</v>
      </c>
      <c r="E550">
        <f>'Sicilia foglio di lavoro'!G549</f>
        <v>28489</v>
      </c>
      <c r="F550">
        <f>'Sicilia foglio di lavoro'!H549</f>
        <v>947</v>
      </c>
      <c r="G550">
        <f>'Sicilia foglio di lavoro'!I549</f>
        <v>831</v>
      </c>
      <c r="H550">
        <f>'Sicilia foglio di lavoro'!J549</f>
        <v>116</v>
      </c>
      <c r="I550">
        <f>'Sicilia foglio di lavoro'!K549</f>
        <v>14</v>
      </c>
      <c r="J550">
        <f>'Sicilia foglio di lavoro'!M549</f>
        <v>27542</v>
      </c>
      <c r="K550">
        <f>'Sicilia foglio di lavoro'!N549</f>
        <v>240647</v>
      </c>
      <c r="L550">
        <f>'Sicilia foglio di lavoro'!O549</f>
        <v>6323</v>
      </c>
      <c r="M550" s="2">
        <f t="shared" ref="M550:M556" si="187">G550/E550</f>
        <v>2.9169153006423532E-2</v>
      </c>
      <c r="N550" s="2">
        <f t="shared" ref="N550:N556" si="188">H550/E550</f>
        <v>4.0717469900663416E-3</v>
      </c>
      <c r="O550" s="2">
        <f t="shared" ref="O550:O556" si="189">J550/E550</f>
        <v>0.96675910000351017</v>
      </c>
    </row>
    <row r="551" spans="1:15">
      <c r="A551" s="4">
        <v>44439</v>
      </c>
      <c r="B551">
        <f>'Sicilia foglio di lavoro'!B550</f>
        <v>5765302</v>
      </c>
      <c r="C551">
        <f>'Sicilia foglio di lavoro'!C550</f>
        <v>2196652</v>
      </c>
      <c r="D551">
        <f>'Sicilia foglio di lavoro'!E550</f>
        <v>276550</v>
      </c>
      <c r="E551">
        <f>'Sicilia foglio di lavoro'!G550</f>
        <v>28443</v>
      </c>
      <c r="F551">
        <f>'Sicilia foglio di lavoro'!H550</f>
        <v>941</v>
      </c>
      <c r="G551">
        <f>'Sicilia foglio di lavoro'!I550</f>
        <v>824</v>
      </c>
      <c r="H551">
        <f>'Sicilia foglio di lavoro'!J550</f>
        <v>117</v>
      </c>
      <c r="I551">
        <f>'Sicilia foglio di lavoro'!K550</f>
        <v>4</v>
      </c>
      <c r="J551">
        <f>'Sicilia foglio di lavoro'!M550</f>
        <v>27502</v>
      </c>
      <c r="K551">
        <f>'Sicilia foglio di lavoro'!N550</f>
        <v>241765</v>
      </c>
      <c r="L551">
        <f>'Sicilia foglio di lavoro'!O550</f>
        <v>6342</v>
      </c>
      <c r="M551" s="2">
        <f t="shared" si="187"/>
        <v>2.897022114404247E-2</v>
      </c>
      <c r="N551" s="2">
        <f t="shared" si="188"/>
        <v>4.1134901381710788E-3</v>
      </c>
      <c r="O551" s="2">
        <f t="shared" si="189"/>
        <v>0.96691628871778645</v>
      </c>
    </row>
    <row r="552" spans="1:15">
      <c r="A552" s="4">
        <v>44440</v>
      </c>
      <c r="B552">
        <f>'Sicilia foglio di lavoro'!B551</f>
        <v>5786261</v>
      </c>
      <c r="C552">
        <f>'Sicilia foglio di lavoro'!C551</f>
        <v>2205304</v>
      </c>
      <c r="D552">
        <f>'Sicilia foglio di lavoro'!E551</f>
        <v>277705</v>
      </c>
      <c r="E552">
        <f>'Sicilia foglio di lavoro'!G551</f>
        <v>28300</v>
      </c>
      <c r="F552">
        <f>'Sicilia foglio di lavoro'!H551</f>
        <v>950</v>
      </c>
      <c r="G552">
        <f>'Sicilia foglio di lavoro'!I551</f>
        <v>836</v>
      </c>
      <c r="H552">
        <f>'Sicilia foglio di lavoro'!J551</f>
        <v>114</v>
      </c>
      <c r="I552">
        <f>'Sicilia foglio di lavoro'!K551</f>
        <v>5</v>
      </c>
      <c r="J552">
        <f>'Sicilia foglio di lavoro'!M551</f>
        <v>27350</v>
      </c>
      <c r="K552">
        <f>'Sicilia foglio di lavoro'!N551</f>
        <v>243036</v>
      </c>
      <c r="L552">
        <f>'Sicilia foglio di lavoro'!O551</f>
        <v>6369</v>
      </c>
      <c r="M552" s="2">
        <f t="shared" si="187"/>
        <v>2.9540636042402826E-2</v>
      </c>
      <c r="N552" s="2">
        <f t="shared" si="188"/>
        <v>4.0282685512367487E-3</v>
      </c>
      <c r="O552" s="2">
        <f t="shared" si="189"/>
        <v>0.96643109540636041</v>
      </c>
    </row>
    <row r="553" spans="1:15">
      <c r="A553" s="4">
        <v>44441</v>
      </c>
      <c r="B553">
        <f>'Sicilia foglio di lavoro'!B552</f>
        <v>5808957</v>
      </c>
      <c r="C553">
        <f>'Sicilia foglio di lavoro'!C552</f>
        <v>2213756</v>
      </c>
      <c r="D553">
        <f>'Sicilia foglio di lavoro'!E552</f>
        <v>278887</v>
      </c>
      <c r="E553">
        <f>'Sicilia foglio di lavoro'!G552</f>
        <v>28125</v>
      </c>
      <c r="F553">
        <f>'Sicilia foglio di lavoro'!H552</f>
        <v>967</v>
      </c>
      <c r="G553">
        <f>'Sicilia foglio di lavoro'!I552</f>
        <v>849</v>
      </c>
      <c r="H553">
        <f>'Sicilia foglio di lavoro'!J552</f>
        <v>118</v>
      </c>
      <c r="I553">
        <f>'Sicilia foglio di lavoro'!K552</f>
        <v>12</v>
      </c>
      <c r="J553">
        <f>'Sicilia foglio di lavoro'!M552</f>
        <v>27158</v>
      </c>
      <c r="K553">
        <f>'Sicilia foglio di lavoro'!N552</f>
        <v>244370</v>
      </c>
      <c r="L553">
        <f>'Sicilia foglio di lavoro'!O552</f>
        <v>6392</v>
      </c>
      <c r="M553" s="2">
        <f t="shared" si="187"/>
        <v>3.0186666666666667E-2</v>
      </c>
      <c r="N553" s="2">
        <f t="shared" si="188"/>
        <v>4.1955555555555557E-3</v>
      </c>
      <c r="O553" s="2">
        <f t="shared" si="189"/>
        <v>0.9656177777777778</v>
      </c>
    </row>
    <row r="554" spans="1:15">
      <c r="A554" s="4">
        <v>44442</v>
      </c>
      <c r="B554">
        <f>'Sicilia foglio di lavoro'!B553</f>
        <v>5830935</v>
      </c>
      <c r="C554">
        <f>'Sicilia foglio di lavoro'!C553</f>
        <v>2223120</v>
      </c>
      <c r="D554">
        <f>'Sicilia foglio di lavoro'!E553</f>
        <v>280235</v>
      </c>
      <c r="E554">
        <f>'Sicilia foglio di lavoro'!G553</f>
        <v>28130</v>
      </c>
      <c r="F554">
        <f>'Sicilia foglio di lavoro'!H553</f>
        <v>957</v>
      </c>
      <c r="G554">
        <f>'Sicilia foglio di lavoro'!I553</f>
        <v>842</v>
      </c>
      <c r="H554">
        <f>'Sicilia foglio di lavoro'!J553</f>
        <v>115</v>
      </c>
      <c r="I554">
        <f>'Sicilia foglio di lavoro'!K553</f>
        <v>12</v>
      </c>
      <c r="J554">
        <f>'Sicilia foglio di lavoro'!M553</f>
        <v>27173</v>
      </c>
      <c r="K554">
        <f>'Sicilia foglio di lavoro'!N553</f>
        <v>245692</v>
      </c>
      <c r="L554">
        <f>'Sicilia foglio di lavoro'!O553</f>
        <v>6413</v>
      </c>
      <c r="M554" s="2">
        <f t="shared" si="187"/>
        <v>2.9932456452186278E-2</v>
      </c>
      <c r="N554" s="2">
        <f t="shared" si="188"/>
        <v>4.088162104514753E-3</v>
      </c>
      <c r="O554" s="2">
        <f t="shared" si="189"/>
        <v>0.96597938144329898</v>
      </c>
    </row>
    <row r="555" spans="1:15">
      <c r="A555" s="4">
        <v>44443</v>
      </c>
      <c r="B555">
        <f>'Sicilia foglio di lavoro'!B554</f>
        <v>5849195</v>
      </c>
      <c r="C555">
        <f>'Sicilia foglio di lavoro'!C554</f>
        <v>2231379</v>
      </c>
      <c r="D555">
        <f>'Sicilia foglio di lavoro'!E554</f>
        <v>281435</v>
      </c>
      <c r="E555">
        <f>'Sicilia foglio di lavoro'!G554</f>
        <v>28285</v>
      </c>
      <c r="F555">
        <f>'Sicilia foglio di lavoro'!H554</f>
        <v>965</v>
      </c>
      <c r="G555">
        <f>'Sicilia foglio di lavoro'!I554</f>
        <v>848</v>
      </c>
      <c r="H555">
        <f>'Sicilia foglio di lavoro'!J554</f>
        <v>117</v>
      </c>
      <c r="I555">
        <f>'Sicilia foglio di lavoro'!K554</f>
        <v>12</v>
      </c>
      <c r="J555">
        <f>'Sicilia foglio di lavoro'!M554</f>
        <v>27320</v>
      </c>
      <c r="K555">
        <f>'Sicilia foglio di lavoro'!N554</f>
        <v>246715</v>
      </c>
      <c r="L555">
        <f>'Sicilia foglio di lavoro'!O554</f>
        <v>6435</v>
      </c>
      <c r="M555" s="2">
        <f t="shared" si="187"/>
        <v>2.9980555064521831E-2</v>
      </c>
      <c r="N555" s="2">
        <f t="shared" si="188"/>
        <v>4.1364680926286018E-3</v>
      </c>
      <c r="O555" s="2">
        <f t="shared" si="189"/>
        <v>0.96588297684284952</v>
      </c>
    </row>
    <row r="556" spans="1:15">
      <c r="A556" s="4">
        <v>44444</v>
      </c>
      <c r="B556">
        <f>'Sicilia foglio di lavoro'!B555</f>
        <v>5863437</v>
      </c>
      <c r="C556">
        <f>'Sicilia foglio di lavoro'!C555</f>
        <v>2237410</v>
      </c>
      <c r="D556">
        <f>'Sicilia foglio di lavoro'!E555</f>
        <v>282459</v>
      </c>
      <c r="E556">
        <f>'Sicilia foglio di lavoro'!G555</f>
        <v>28462</v>
      </c>
      <c r="F556">
        <f>'Sicilia foglio di lavoro'!H555</f>
        <v>965</v>
      </c>
      <c r="G556">
        <f>'Sicilia foglio di lavoro'!I555</f>
        <v>845</v>
      </c>
      <c r="H556">
        <f>'Sicilia foglio di lavoro'!J555</f>
        <v>120</v>
      </c>
      <c r="I556">
        <f>'Sicilia foglio di lavoro'!K555</f>
        <v>10</v>
      </c>
      <c r="J556">
        <f>'Sicilia foglio di lavoro'!M555</f>
        <v>27497</v>
      </c>
      <c r="K556">
        <f>'Sicilia foglio di lavoro'!N555</f>
        <v>247552</v>
      </c>
      <c r="L556">
        <f>'Sicilia foglio di lavoro'!O555</f>
        <v>6445</v>
      </c>
      <c r="M556" s="2">
        <f t="shared" si="187"/>
        <v>2.9688707750685123E-2</v>
      </c>
      <c r="N556" s="2">
        <f t="shared" si="188"/>
        <v>4.216147846251142E-3</v>
      </c>
      <c r="O556" s="2">
        <f t="shared" si="189"/>
        <v>0.96609514440306377</v>
      </c>
    </row>
    <row r="557" spans="1:15">
      <c r="A557" s="4">
        <v>44445</v>
      </c>
      <c r="B557">
        <f>'Sicilia foglio di lavoro'!B556</f>
        <v>5876241</v>
      </c>
      <c r="C557">
        <f>'Sicilia foglio di lavoro'!C556</f>
        <v>2244083</v>
      </c>
      <c r="D557">
        <f>'Sicilia foglio di lavoro'!E556</f>
        <v>283402</v>
      </c>
      <c r="E557">
        <f>'Sicilia foglio di lavoro'!G556</f>
        <v>28951</v>
      </c>
      <c r="F557">
        <f>'Sicilia foglio di lavoro'!H556</f>
        <v>975</v>
      </c>
      <c r="G557">
        <f>'Sicilia foglio di lavoro'!I556</f>
        <v>855</v>
      </c>
      <c r="H557">
        <f>'Sicilia foglio di lavoro'!J556</f>
        <v>120</v>
      </c>
      <c r="I557">
        <f>'Sicilia foglio di lavoro'!K556</f>
        <v>6</v>
      </c>
      <c r="J557">
        <f>'Sicilia foglio di lavoro'!M556</f>
        <v>27976</v>
      </c>
      <c r="K557">
        <f>'Sicilia foglio di lavoro'!N556</f>
        <v>247996</v>
      </c>
      <c r="L557">
        <f>'Sicilia foglio di lavoro'!O556</f>
        <v>6455</v>
      </c>
      <c r="M557" s="2">
        <f t="shared" ref="M557:M563" si="190">G557/E557</f>
        <v>2.9532658630099132E-2</v>
      </c>
      <c r="N557" s="2">
        <f t="shared" ref="N557:N563" si="191">H557/E557</f>
        <v>4.1449345445753166E-3</v>
      </c>
      <c r="O557" s="2">
        <f t="shared" ref="O557:O563" si="192">J557/E557</f>
        <v>0.96632240682532555</v>
      </c>
    </row>
    <row r="558" spans="1:15">
      <c r="A558" s="4">
        <v>44446</v>
      </c>
      <c r="B558">
        <f>'Sicilia foglio di lavoro'!B557</f>
        <v>5900706</v>
      </c>
      <c r="C558">
        <f>'Sicilia foglio di lavoro'!C557</f>
        <v>2253348</v>
      </c>
      <c r="D558">
        <f>'Sicilia foglio di lavoro'!E557</f>
        <v>284277</v>
      </c>
      <c r="E558">
        <f>'Sicilia foglio di lavoro'!G557</f>
        <v>28547</v>
      </c>
      <c r="F558">
        <f>'Sicilia foglio di lavoro'!H557</f>
        <v>966</v>
      </c>
      <c r="G558">
        <f>'Sicilia foglio di lavoro'!I557</f>
        <v>850</v>
      </c>
      <c r="H558">
        <f>'Sicilia foglio di lavoro'!J557</f>
        <v>116</v>
      </c>
      <c r="I558">
        <f>'Sicilia foglio di lavoro'!K557</f>
        <v>4</v>
      </c>
      <c r="J558">
        <f>'Sicilia foglio di lavoro'!M557</f>
        <v>27581</v>
      </c>
      <c r="K558">
        <f>'Sicilia foglio di lavoro'!N557</f>
        <v>249246</v>
      </c>
      <c r="L558">
        <f>'Sicilia foglio di lavoro'!O557</f>
        <v>6484</v>
      </c>
      <c r="M558" s="2">
        <f t="shared" si="190"/>
        <v>2.9775458016604195E-2</v>
      </c>
      <c r="N558" s="2">
        <f t="shared" si="191"/>
        <v>4.0634742705012786E-3</v>
      </c>
      <c r="O558" s="2">
        <f t="shared" si="192"/>
        <v>0.96616106771289456</v>
      </c>
    </row>
    <row r="559" spans="1:15">
      <c r="A559" s="4">
        <v>44447</v>
      </c>
      <c r="B559">
        <f>'Sicilia foglio di lavoro'!B558</f>
        <v>5920063</v>
      </c>
      <c r="C559">
        <f>'Sicilia foglio di lavoro'!C558</f>
        <v>2262154</v>
      </c>
      <c r="D559">
        <f>'Sicilia foglio di lavoro'!E558</f>
        <v>285154</v>
      </c>
      <c r="E559">
        <f>'Sicilia foglio di lavoro'!G558</f>
        <v>28016</v>
      </c>
      <c r="F559">
        <f>'Sicilia foglio di lavoro'!H558</f>
        <v>939</v>
      </c>
      <c r="G559">
        <f>'Sicilia foglio di lavoro'!I558</f>
        <v>823</v>
      </c>
      <c r="H559">
        <f>'Sicilia foglio di lavoro'!J558</f>
        <v>116</v>
      </c>
      <c r="I559">
        <f>'Sicilia foglio di lavoro'!K558</f>
        <v>6</v>
      </c>
      <c r="J559">
        <f>'Sicilia foglio di lavoro'!M558</f>
        <v>27077</v>
      </c>
      <c r="K559">
        <f>'Sicilia foglio di lavoro'!N558</f>
        <v>250625</v>
      </c>
      <c r="L559">
        <f>'Sicilia foglio di lavoro'!O558</f>
        <v>6513</v>
      </c>
      <c r="M559" s="2">
        <f t="shared" si="190"/>
        <v>2.9376070816676186E-2</v>
      </c>
      <c r="N559" s="2">
        <f t="shared" si="191"/>
        <v>4.1404911479154772E-3</v>
      </c>
      <c r="O559" s="2">
        <f t="shared" si="192"/>
        <v>0.96648343803540837</v>
      </c>
    </row>
    <row r="560" spans="1:15">
      <c r="A560" s="4">
        <v>44448</v>
      </c>
      <c r="B560">
        <f>'Sicilia foglio di lavoro'!B559</f>
        <v>5939355</v>
      </c>
      <c r="C560">
        <f>'Sicilia foglio di lavoro'!C559</f>
        <v>2270021</v>
      </c>
      <c r="D560">
        <f>'Sicilia foglio di lavoro'!E559</f>
        <v>286083</v>
      </c>
      <c r="E560">
        <f>'Sicilia foglio di lavoro'!G559</f>
        <v>27189</v>
      </c>
      <c r="F560">
        <f>'Sicilia foglio di lavoro'!H559</f>
        <v>926</v>
      </c>
      <c r="G560">
        <f>'Sicilia foglio di lavoro'!I559</f>
        <v>809</v>
      </c>
      <c r="H560">
        <f>'Sicilia foglio di lavoro'!J559</f>
        <v>117</v>
      </c>
      <c r="I560">
        <f>'Sicilia foglio di lavoro'!K559</f>
        <v>7</v>
      </c>
      <c r="J560">
        <f>'Sicilia foglio di lavoro'!M559</f>
        <v>26263</v>
      </c>
      <c r="K560">
        <f>'Sicilia foglio di lavoro'!N559</f>
        <v>252369</v>
      </c>
      <c r="L560">
        <f>'Sicilia foglio di lavoro'!O559</f>
        <v>6525</v>
      </c>
      <c r="M560" s="2">
        <f t="shared" si="190"/>
        <v>2.9754680201552097E-2</v>
      </c>
      <c r="N560" s="2">
        <f t="shared" si="191"/>
        <v>4.3032108573320092E-3</v>
      </c>
      <c r="O560" s="2">
        <f t="shared" si="192"/>
        <v>0.96594210894111587</v>
      </c>
    </row>
    <row r="561" spans="1:15">
      <c r="A561" s="4">
        <v>44449</v>
      </c>
      <c r="B561">
        <f>'Sicilia foglio di lavoro'!B560</f>
        <v>5960165</v>
      </c>
      <c r="C561">
        <f>'Sicilia foglio di lavoro'!C560</f>
        <v>2278140</v>
      </c>
      <c r="D561">
        <f>'Sicilia foglio di lavoro'!E560</f>
        <v>287056</v>
      </c>
      <c r="E561">
        <f>'Sicilia foglio di lavoro'!G560</f>
        <v>26353</v>
      </c>
      <c r="F561">
        <f>'Sicilia foglio di lavoro'!H560</f>
        <v>901</v>
      </c>
      <c r="G561">
        <f>'Sicilia foglio di lavoro'!I560</f>
        <v>793</v>
      </c>
      <c r="H561">
        <f>'Sicilia foglio di lavoro'!J560</f>
        <v>108</v>
      </c>
      <c r="I561">
        <f>'Sicilia foglio di lavoro'!K560</f>
        <v>5</v>
      </c>
      <c r="J561">
        <f>'Sicilia foglio di lavoro'!M560</f>
        <v>25452</v>
      </c>
      <c r="K561">
        <f>'Sicilia foglio di lavoro'!N560</f>
        <v>254160</v>
      </c>
      <c r="L561">
        <f>'Sicilia foglio di lavoro'!O560</f>
        <v>6543</v>
      </c>
      <c r="M561" s="2">
        <f t="shared" si="190"/>
        <v>3.0091450688726141E-2</v>
      </c>
      <c r="N561" s="2">
        <f t="shared" si="191"/>
        <v>4.0982051379349601E-3</v>
      </c>
      <c r="O561" s="2">
        <f t="shared" si="192"/>
        <v>0.96581034417333889</v>
      </c>
    </row>
    <row r="562" spans="1:15">
      <c r="A562" s="4">
        <v>44450</v>
      </c>
      <c r="B562">
        <f>'Sicilia foglio di lavoro'!B561</f>
        <v>5978606</v>
      </c>
      <c r="C562">
        <f>'Sicilia foglio di lavoro'!C561</f>
        <v>2285341</v>
      </c>
      <c r="D562">
        <f>'Sicilia foglio di lavoro'!E561</f>
        <v>287826</v>
      </c>
      <c r="E562">
        <f>'Sicilia foglio di lavoro'!G561</f>
        <v>26255</v>
      </c>
      <c r="F562">
        <f>'Sicilia foglio di lavoro'!H561</f>
        <v>907</v>
      </c>
      <c r="G562">
        <f>'Sicilia foglio di lavoro'!I561</f>
        <v>801</v>
      </c>
      <c r="H562">
        <f>'Sicilia foglio di lavoro'!J561</f>
        <v>106</v>
      </c>
      <c r="I562">
        <f>'Sicilia foglio di lavoro'!K561</f>
        <v>5</v>
      </c>
      <c r="J562">
        <f>'Sicilia foglio di lavoro'!M561</f>
        <v>25348</v>
      </c>
      <c r="K562">
        <f>'Sicilia foglio di lavoro'!N561</f>
        <v>255003</v>
      </c>
      <c r="L562">
        <f>'Sicilia foglio di lavoro'!O561</f>
        <v>6568</v>
      </c>
      <c r="M562" s="2">
        <f t="shared" si="190"/>
        <v>3.0508474576271188E-2</v>
      </c>
      <c r="N562" s="2">
        <f t="shared" si="191"/>
        <v>4.037326223576462E-3</v>
      </c>
      <c r="O562" s="2">
        <f t="shared" si="192"/>
        <v>0.9654541992001523</v>
      </c>
    </row>
    <row r="563" spans="1:15">
      <c r="A563" s="4">
        <v>44451</v>
      </c>
      <c r="B563">
        <f>'Sicilia foglio di lavoro'!B562</f>
        <v>5994498</v>
      </c>
      <c r="C563">
        <f>'Sicilia foglio di lavoro'!C562</f>
        <v>2291847</v>
      </c>
      <c r="D563">
        <f>'Sicilia foglio di lavoro'!E562</f>
        <v>288711</v>
      </c>
      <c r="E563">
        <f>'Sicilia foglio di lavoro'!G562</f>
        <v>26190</v>
      </c>
      <c r="F563">
        <f>'Sicilia foglio di lavoro'!H562</f>
        <v>892</v>
      </c>
      <c r="G563">
        <f>'Sicilia foglio di lavoro'!I562</f>
        <v>786</v>
      </c>
      <c r="H563">
        <f>'Sicilia foglio di lavoro'!J562</f>
        <v>106</v>
      </c>
      <c r="I563">
        <f>'Sicilia foglio di lavoro'!K562</f>
        <v>7</v>
      </c>
      <c r="J563">
        <f>'Sicilia foglio di lavoro'!M562</f>
        <v>25298</v>
      </c>
      <c r="K563">
        <f>'Sicilia foglio di lavoro'!N562</f>
        <v>255944</v>
      </c>
      <c r="L563">
        <f>'Sicilia foglio di lavoro'!O562</f>
        <v>6577</v>
      </c>
      <c r="M563" s="2">
        <f t="shared" si="190"/>
        <v>3.0011454753722796E-2</v>
      </c>
      <c r="N563" s="2">
        <f t="shared" si="191"/>
        <v>4.0473463153875523E-3</v>
      </c>
      <c r="O563" s="2">
        <f t="shared" si="192"/>
        <v>0.9659411989308897</v>
      </c>
    </row>
    <row r="564" spans="1:15">
      <c r="A564" s="4">
        <v>44452</v>
      </c>
      <c r="B564">
        <f>'Sicilia foglio di lavoro'!B563</f>
        <v>6006805</v>
      </c>
      <c r="C564">
        <f>'Sicilia foglio di lavoro'!C563</f>
        <v>2297466</v>
      </c>
      <c r="D564">
        <f>'Sicilia foglio di lavoro'!E563</f>
        <v>289329</v>
      </c>
      <c r="E564">
        <f>'Sicilia foglio di lavoro'!G563</f>
        <v>26014</v>
      </c>
      <c r="F564">
        <f>'Sicilia foglio di lavoro'!H563</f>
        <v>895</v>
      </c>
      <c r="G564">
        <f>'Sicilia foglio di lavoro'!I563</f>
        <v>792</v>
      </c>
      <c r="H564">
        <f>'Sicilia foglio di lavoro'!J563</f>
        <v>103</v>
      </c>
      <c r="I564">
        <f>'Sicilia foglio di lavoro'!K563</f>
        <v>7</v>
      </c>
      <c r="J564">
        <f>'Sicilia foglio di lavoro'!M563</f>
        <v>25119</v>
      </c>
      <c r="K564">
        <f>'Sicilia foglio di lavoro'!N563</f>
        <v>256730</v>
      </c>
      <c r="L564">
        <f>'Sicilia foglio di lavoro'!O563</f>
        <v>6585</v>
      </c>
      <c r="M564" s="2">
        <f t="shared" ref="M564:M570" si="193">G564/E564</f>
        <v>3.0445144921965095E-2</v>
      </c>
      <c r="N564" s="2">
        <f t="shared" ref="N564:N570" si="194">H564/E564</f>
        <v>3.95940647343738E-3</v>
      </c>
      <c r="O564" s="2">
        <f t="shared" ref="O564:O570" si="195">J564/E564</f>
        <v>0.96559544860459756</v>
      </c>
    </row>
    <row r="565" spans="1:15">
      <c r="A565" s="4">
        <v>44453</v>
      </c>
      <c r="B565">
        <f>'Sicilia foglio di lavoro'!B564</f>
        <v>6028605</v>
      </c>
      <c r="C565">
        <f>'Sicilia foglio di lavoro'!C564</f>
        <v>2305682</v>
      </c>
      <c r="D565">
        <f>'Sicilia foglio di lavoro'!E564</f>
        <v>290013</v>
      </c>
      <c r="E565">
        <f>'Sicilia foglio di lavoro'!G564</f>
        <v>25504</v>
      </c>
      <c r="F565">
        <f>'Sicilia foglio di lavoro'!H564</f>
        <v>871</v>
      </c>
      <c r="G565">
        <f>'Sicilia foglio di lavoro'!I564</f>
        <v>772</v>
      </c>
      <c r="H565">
        <f>'Sicilia foglio di lavoro'!J564</f>
        <v>99</v>
      </c>
      <c r="I565">
        <f>'Sicilia foglio di lavoro'!K564</f>
        <v>5</v>
      </c>
      <c r="J565">
        <f>'Sicilia foglio di lavoro'!M564</f>
        <v>24633</v>
      </c>
      <c r="K565">
        <f>'Sicilia foglio di lavoro'!N564</f>
        <v>257900</v>
      </c>
      <c r="L565">
        <f>'Sicilia foglio di lavoro'!O564</f>
        <v>6609</v>
      </c>
      <c r="M565" s="2">
        <f t="shared" si="193"/>
        <v>3.0269761606022585E-2</v>
      </c>
      <c r="N565" s="2">
        <f t="shared" si="194"/>
        <v>3.8817440401505646E-3</v>
      </c>
      <c r="O565" s="2">
        <f t="shared" si="195"/>
        <v>0.9658484943538268</v>
      </c>
    </row>
    <row r="566" spans="1:15">
      <c r="A566" s="4">
        <v>44454</v>
      </c>
      <c r="B566">
        <f>'Sicilia foglio di lavoro'!B565</f>
        <v>6047680</v>
      </c>
      <c r="C566">
        <f>'Sicilia foglio di lavoro'!C565</f>
        <v>2313216</v>
      </c>
      <c r="D566">
        <f>'Sicilia foglio di lavoro'!E565</f>
        <v>290484</v>
      </c>
      <c r="E566">
        <f>'Sicilia foglio di lavoro'!G565</f>
        <v>23616</v>
      </c>
      <c r="F566">
        <f>'Sicilia foglio di lavoro'!H565</f>
        <v>830</v>
      </c>
      <c r="G566">
        <f>'Sicilia foglio di lavoro'!I565</f>
        <v>732</v>
      </c>
      <c r="H566">
        <f>'Sicilia foglio di lavoro'!J565</f>
        <v>98</v>
      </c>
      <c r="I566">
        <f>'Sicilia foglio di lavoro'!K565</f>
        <v>8</v>
      </c>
      <c r="J566">
        <f>'Sicilia foglio di lavoro'!M565</f>
        <v>22786</v>
      </c>
      <c r="K566">
        <f>'Sicilia foglio di lavoro'!N565</f>
        <v>260231</v>
      </c>
      <c r="L566">
        <f>'Sicilia foglio di lavoro'!O565</f>
        <v>6637</v>
      </c>
      <c r="M566" s="2">
        <f t="shared" si="193"/>
        <v>3.0995934959349592E-2</v>
      </c>
      <c r="N566" s="2">
        <f t="shared" si="194"/>
        <v>4.1497289972899729E-3</v>
      </c>
      <c r="O566" s="2">
        <f t="shared" si="195"/>
        <v>0.96485433604336046</v>
      </c>
    </row>
    <row r="567" spans="1:15">
      <c r="A567" s="4">
        <v>44455</v>
      </c>
      <c r="B567">
        <f>'Sicilia foglio di lavoro'!B566</f>
        <v>6066362</v>
      </c>
      <c r="C567">
        <f>'Sicilia foglio di lavoro'!C566</f>
        <v>2321187</v>
      </c>
      <c r="D567">
        <f>'Sicilia foglio di lavoro'!E566</f>
        <v>291362</v>
      </c>
      <c r="E567">
        <f>'Sicilia foglio di lavoro'!G566</f>
        <v>22720</v>
      </c>
      <c r="F567">
        <f>'Sicilia foglio di lavoro'!H566</f>
        <v>796</v>
      </c>
      <c r="G567">
        <f>'Sicilia foglio di lavoro'!I566</f>
        <v>697</v>
      </c>
      <c r="H567">
        <f>'Sicilia foglio di lavoro'!J566</f>
        <v>99</v>
      </c>
      <c r="I567">
        <f>'Sicilia foglio di lavoro'!K566</f>
        <v>10</v>
      </c>
      <c r="J567">
        <f>'Sicilia foglio di lavoro'!M566</f>
        <v>21924</v>
      </c>
      <c r="K567">
        <f>'Sicilia foglio di lavoro'!N566</f>
        <v>261985</v>
      </c>
      <c r="L567">
        <f>'Sicilia foglio di lavoro'!O566</f>
        <v>6657</v>
      </c>
      <c r="M567" s="2">
        <f t="shared" si="193"/>
        <v>3.0677816901408451E-2</v>
      </c>
      <c r="N567" s="2">
        <f t="shared" si="194"/>
        <v>4.3573943661971834E-3</v>
      </c>
      <c r="O567" s="2">
        <f t="shared" si="195"/>
        <v>0.96496478873239433</v>
      </c>
    </row>
    <row r="568" spans="1:15">
      <c r="A568" s="4">
        <v>44456</v>
      </c>
      <c r="B568">
        <f>'Sicilia foglio di lavoro'!B567</f>
        <v>6085120</v>
      </c>
      <c r="C568">
        <f>'Sicilia foglio di lavoro'!C567</f>
        <v>2327567</v>
      </c>
      <c r="D568">
        <f>'Sicilia foglio di lavoro'!E567</f>
        <v>291964</v>
      </c>
      <c r="E568">
        <f>'Sicilia foglio di lavoro'!G567</f>
        <v>21777</v>
      </c>
      <c r="F568">
        <f>'Sicilia foglio di lavoro'!H567</f>
        <v>795</v>
      </c>
      <c r="G568">
        <f>'Sicilia foglio di lavoro'!I567</f>
        <v>696</v>
      </c>
      <c r="H568">
        <f>'Sicilia foglio di lavoro'!J567</f>
        <v>99</v>
      </c>
      <c r="I568">
        <f>'Sicilia foglio di lavoro'!K567</f>
        <v>6</v>
      </c>
      <c r="J568">
        <f>'Sicilia foglio di lavoro'!M567</f>
        <v>20982</v>
      </c>
      <c r="K568">
        <f>'Sicilia foglio di lavoro'!N567</f>
        <v>263514</v>
      </c>
      <c r="L568">
        <f>'Sicilia foglio di lavoro'!O567</f>
        <v>6673</v>
      </c>
      <c r="M568" s="2">
        <f t="shared" si="193"/>
        <v>3.1960325113652016E-2</v>
      </c>
      <c r="N568" s="2">
        <f t="shared" si="194"/>
        <v>4.5460807273729163E-3</v>
      </c>
      <c r="O568" s="2">
        <f t="shared" si="195"/>
        <v>0.96349359415897506</v>
      </c>
    </row>
    <row r="569" spans="1:15">
      <c r="A569" s="4">
        <v>44457</v>
      </c>
      <c r="B569">
        <f>'Sicilia foglio di lavoro'!B568</f>
        <v>6103160</v>
      </c>
      <c r="C569">
        <f>'Sicilia foglio di lavoro'!C568</f>
        <v>2334174</v>
      </c>
      <c r="D569">
        <f>'Sicilia foglio di lavoro'!E568</f>
        <v>292607</v>
      </c>
      <c r="E569">
        <f>'Sicilia foglio di lavoro'!G568</f>
        <v>20738</v>
      </c>
      <c r="F569">
        <f>'Sicilia foglio di lavoro'!H568</f>
        <v>766</v>
      </c>
      <c r="G569">
        <f>'Sicilia foglio di lavoro'!I568</f>
        <v>666</v>
      </c>
      <c r="H569">
        <f>'Sicilia foglio di lavoro'!J568</f>
        <v>100</v>
      </c>
      <c r="I569">
        <f>'Sicilia foglio di lavoro'!K568</f>
        <v>7</v>
      </c>
      <c r="J569">
        <f>'Sicilia foglio di lavoro'!M568</f>
        <v>19972</v>
      </c>
      <c r="K569">
        <f>'Sicilia foglio di lavoro'!N568</f>
        <v>265178</v>
      </c>
      <c r="L569">
        <f>'Sicilia foglio di lavoro'!O568</f>
        <v>6691</v>
      </c>
      <c r="M569" s="2">
        <f t="shared" si="193"/>
        <v>3.2114958048027775E-2</v>
      </c>
      <c r="N569" s="2">
        <f t="shared" si="194"/>
        <v>4.8220657729771436E-3</v>
      </c>
      <c r="O569" s="2">
        <f t="shared" si="195"/>
        <v>0.96306297617899506</v>
      </c>
    </row>
    <row r="570" spans="1:15">
      <c r="A570" s="4">
        <v>44458</v>
      </c>
      <c r="B570">
        <f>'Sicilia foglio di lavoro'!B569</f>
        <v>6117236</v>
      </c>
      <c r="C570">
        <f>'Sicilia foglio di lavoro'!C569</f>
        <v>2339050</v>
      </c>
      <c r="D570">
        <f>'Sicilia foglio di lavoro'!E569</f>
        <v>293145</v>
      </c>
      <c r="E570">
        <f>'Sicilia foglio di lavoro'!G569</f>
        <v>21036</v>
      </c>
      <c r="F570">
        <f>'Sicilia foglio di lavoro'!H569</f>
        <v>758</v>
      </c>
      <c r="G570">
        <f>'Sicilia foglio di lavoro'!I569</f>
        <v>657</v>
      </c>
      <c r="H570">
        <f>'Sicilia foglio di lavoro'!J569</f>
        <v>101</v>
      </c>
      <c r="I570">
        <f>'Sicilia foglio di lavoro'!K569</f>
        <v>7</v>
      </c>
      <c r="J570">
        <f>'Sicilia foglio di lavoro'!M569</f>
        <v>20278</v>
      </c>
      <c r="K570">
        <f>'Sicilia foglio di lavoro'!N569</f>
        <v>265416</v>
      </c>
      <c r="L570">
        <f>'Sicilia foglio di lavoro'!O569</f>
        <v>6693</v>
      </c>
      <c r="M570" s="2">
        <f t="shared" si="193"/>
        <v>3.123217341699943E-2</v>
      </c>
      <c r="N570" s="2">
        <f t="shared" si="194"/>
        <v>4.8012930214869744E-3</v>
      </c>
      <c r="O570" s="2">
        <f t="shared" si="195"/>
        <v>0.96396653356151363</v>
      </c>
    </row>
    <row r="571" spans="1:15">
      <c r="A571" s="4">
        <v>44459</v>
      </c>
      <c r="B571">
        <f>'Sicilia foglio di lavoro'!B570</f>
        <v>6129743</v>
      </c>
      <c r="C571">
        <f>'Sicilia foglio di lavoro'!C570</f>
        <v>2343767</v>
      </c>
      <c r="D571">
        <f>'Sicilia foglio di lavoro'!E570</f>
        <v>293659</v>
      </c>
      <c r="E571">
        <f>'Sicilia foglio di lavoro'!G570</f>
        <v>21042</v>
      </c>
      <c r="F571">
        <f>'Sicilia foglio di lavoro'!H570</f>
        <v>756</v>
      </c>
      <c r="G571">
        <f>'Sicilia foglio di lavoro'!I570</f>
        <v>660</v>
      </c>
      <c r="H571">
        <f>'Sicilia foglio di lavoro'!J570</f>
        <v>96</v>
      </c>
      <c r="I571">
        <f>'Sicilia foglio di lavoro'!K570</f>
        <v>2</v>
      </c>
      <c r="J571">
        <f>'Sicilia foglio di lavoro'!M570</f>
        <v>20286</v>
      </c>
      <c r="K571">
        <f>'Sicilia foglio di lavoro'!N570</f>
        <v>265917</v>
      </c>
      <c r="L571">
        <f>'Sicilia foglio di lavoro'!O570</f>
        <v>6700</v>
      </c>
      <c r="M571" s="2">
        <f t="shared" ref="M571:M577" si="196">G571/E571</f>
        <v>3.1365839749073282E-2</v>
      </c>
      <c r="N571" s="2">
        <f t="shared" ref="N571:N577" si="197">H571/E571</f>
        <v>4.5623039635015687E-3</v>
      </c>
      <c r="O571" s="2">
        <f t="shared" ref="O571:O577" si="198">J571/E571</f>
        <v>0.9640718562874252</v>
      </c>
    </row>
    <row r="572" spans="1:15">
      <c r="A572" s="4">
        <v>44460</v>
      </c>
      <c r="B572">
        <f>'Sicilia foglio di lavoro'!B571</f>
        <v>6147557</v>
      </c>
      <c r="C572">
        <f>'Sicilia foglio di lavoro'!C571</f>
        <v>2351449</v>
      </c>
      <c r="D572">
        <f>'Sicilia foglio di lavoro'!E571</f>
        <v>294151</v>
      </c>
      <c r="E572">
        <f>'Sicilia foglio di lavoro'!G571</f>
        <v>20439</v>
      </c>
      <c r="F572">
        <f>'Sicilia foglio di lavoro'!H571</f>
        <v>736</v>
      </c>
      <c r="G572">
        <f>'Sicilia foglio di lavoro'!I571</f>
        <v>646</v>
      </c>
      <c r="H572">
        <f>'Sicilia foglio di lavoro'!J571</f>
        <v>90</v>
      </c>
      <c r="I572">
        <f>'Sicilia foglio di lavoro'!K571</f>
        <v>4</v>
      </c>
      <c r="J572">
        <f>'Sicilia foglio di lavoro'!M571</f>
        <v>19703</v>
      </c>
      <c r="K572">
        <f>'Sicilia foglio di lavoro'!N571</f>
        <v>266989</v>
      </c>
      <c r="L572">
        <f>'Sicilia foglio di lavoro'!O571</f>
        <v>6723</v>
      </c>
      <c r="M572" s="2">
        <f t="shared" si="196"/>
        <v>3.160624296687705E-2</v>
      </c>
      <c r="N572" s="2">
        <f t="shared" si="197"/>
        <v>4.4033465433729636E-3</v>
      </c>
      <c r="O572" s="2">
        <f t="shared" si="198"/>
        <v>0.96399041048974998</v>
      </c>
    </row>
    <row r="573" spans="1:15">
      <c r="A573" s="4">
        <v>44461</v>
      </c>
      <c r="B573">
        <f>'Sicilia foglio di lavoro'!B572</f>
        <v>6165526</v>
      </c>
      <c r="C573">
        <f>'Sicilia foglio di lavoro'!C572</f>
        <v>2357592</v>
      </c>
      <c r="D573">
        <f>'Sicilia foglio di lavoro'!E572</f>
        <v>294565</v>
      </c>
      <c r="E573">
        <f>'Sicilia foglio di lavoro'!G572</f>
        <v>19233</v>
      </c>
      <c r="F573">
        <f>'Sicilia foglio di lavoro'!H572</f>
        <v>696</v>
      </c>
      <c r="G573">
        <f>'Sicilia foglio di lavoro'!I572</f>
        <v>604</v>
      </c>
      <c r="H573">
        <f>'Sicilia foglio di lavoro'!J572</f>
        <v>92</v>
      </c>
      <c r="I573">
        <f>'Sicilia foglio di lavoro'!K572</f>
        <v>11</v>
      </c>
      <c r="J573">
        <f>'Sicilia foglio di lavoro'!M572</f>
        <v>18537</v>
      </c>
      <c r="K573">
        <f>'Sicilia foglio di lavoro'!N572</f>
        <v>268591</v>
      </c>
      <c r="L573">
        <f>'Sicilia foglio di lavoro'!O572</f>
        <v>6741</v>
      </c>
      <c r="M573" s="2">
        <f t="shared" si="196"/>
        <v>3.1404357094577028E-2</v>
      </c>
      <c r="N573" s="2">
        <f t="shared" si="197"/>
        <v>4.7834451203660373E-3</v>
      </c>
      <c r="O573" s="2">
        <f t="shared" si="198"/>
        <v>0.96381219778505689</v>
      </c>
    </row>
    <row r="574" spans="1:15">
      <c r="A574" s="4">
        <v>44462</v>
      </c>
      <c r="B574">
        <f>'Sicilia foglio di lavoro'!B573</f>
        <v>6187006</v>
      </c>
      <c r="C574">
        <f>'Sicilia foglio di lavoro'!C573</f>
        <v>2364752</v>
      </c>
      <c r="D574">
        <f>'Sicilia foglio di lavoro'!E573</f>
        <v>295212</v>
      </c>
      <c r="E574">
        <f>'Sicilia foglio di lavoro'!G573</f>
        <v>18416</v>
      </c>
      <c r="F574">
        <f>'Sicilia foglio di lavoro'!H573</f>
        <v>656</v>
      </c>
      <c r="G574">
        <f>'Sicilia foglio di lavoro'!I573</f>
        <v>574</v>
      </c>
      <c r="H574">
        <f>'Sicilia foglio di lavoro'!J573</f>
        <v>82</v>
      </c>
      <c r="I574">
        <f>'Sicilia foglio di lavoro'!K573</f>
        <v>2</v>
      </c>
      <c r="J574">
        <f>'Sicilia foglio di lavoro'!M573</f>
        <v>17760</v>
      </c>
      <c r="K574">
        <f>'Sicilia foglio di lavoro'!N573</f>
        <v>270040</v>
      </c>
      <c r="L574">
        <f>'Sicilia foglio di lavoro'!O573</f>
        <v>6756</v>
      </c>
      <c r="M574" s="2">
        <f t="shared" si="196"/>
        <v>3.1168549087749783E-2</v>
      </c>
      <c r="N574" s="2">
        <f t="shared" si="197"/>
        <v>4.4526498696785405E-3</v>
      </c>
      <c r="O574" s="2">
        <f t="shared" si="198"/>
        <v>0.96437880104257168</v>
      </c>
    </row>
    <row r="575" spans="1:15">
      <c r="A575" s="4">
        <v>44463</v>
      </c>
      <c r="B575">
        <f>'Sicilia foglio di lavoro'!B574</f>
        <v>6200510</v>
      </c>
      <c r="C575">
        <f>'Sicilia foglio di lavoro'!C574</f>
        <v>2370467</v>
      </c>
      <c r="D575">
        <f>'Sicilia foglio di lavoro'!E574</f>
        <v>295676</v>
      </c>
      <c r="E575">
        <f>'Sicilia foglio di lavoro'!G574</f>
        <v>17568</v>
      </c>
      <c r="F575">
        <f>'Sicilia foglio di lavoro'!H574</f>
        <v>623</v>
      </c>
      <c r="G575">
        <f>'Sicilia foglio di lavoro'!I574</f>
        <v>543</v>
      </c>
      <c r="H575">
        <f>'Sicilia foglio di lavoro'!J574</f>
        <v>80</v>
      </c>
      <c r="I575">
        <f>'Sicilia foglio di lavoro'!K574</f>
        <v>6</v>
      </c>
      <c r="J575">
        <f>'Sicilia foglio di lavoro'!M574</f>
        <v>16945</v>
      </c>
      <c r="K575">
        <f>'Sicilia foglio di lavoro'!N574</f>
        <v>271339</v>
      </c>
      <c r="L575">
        <f>'Sicilia foglio di lavoro'!O574</f>
        <v>6769</v>
      </c>
      <c r="M575" s="2">
        <f t="shared" si="196"/>
        <v>3.0908469945355191E-2</v>
      </c>
      <c r="N575" s="2">
        <f t="shared" si="197"/>
        <v>4.5537340619307837E-3</v>
      </c>
      <c r="O575" s="2">
        <f t="shared" si="198"/>
        <v>0.96453779599271405</v>
      </c>
    </row>
    <row r="576" spans="1:15">
      <c r="A576" s="4">
        <v>44464</v>
      </c>
      <c r="B576">
        <f>'Sicilia foglio di lavoro'!B575</f>
        <v>6214049</v>
      </c>
      <c r="C576">
        <f>'Sicilia foglio di lavoro'!C575</f>
        <v>2376526</v>
      </c>
      <c r="D576">
        <f>'Sicilia foglio di lavoro'!E575</f>
        <v>296100</v>
      </c>
      <c r="E576">
        <f>'Sicilia foglio di lavoro'!G575</f>
        <v>17267</v>
      </c>
      <c r="F576">
        <f>'Sicilia foglio di lavoro'!H575</f>
        <v>608</v>
      </c>
      <c r="G576">
        <f>'Sicilia foglio di lavoro'!I575</f>
        <v>531</v>
      </c>
      <c r="H576">
        <f>'Sicilia foglio di lavoro'!J575</f>
        <v>77</v>
      </c>
      <c r="I576">
        <f>'Sicilia foglio di lavoro'!K575</f>
        <v>1</v>
      </c>
      <c r="J576">
        <f>'Sicilia foglio di lavoro'!M575</f>
        <v>16659</v>
      </c>
      <c r="K576">
        <f>'Sicilia foglio di lavoro'!N575</f>
        <v>272051</v>
      </c>
      <c r="L576">
        <f>'Sicilia foglio di lavoro'!O575</f>
        <v>6782</v>
      </c>
      <c r="M576" s="2">
        <f t="shared" si="196"/>
        <v>3.0752302079110443E-2</v>
      </c>
      <c r="N576" s="2">
        <f t="shared" si="197"/>
        <v>4.4593733711704407E-3</v>
      </c>
      <c r="O576" s="2">
        <f t="shared" si="198"/>
        <v>0.96478832454971908</v>
      </c>
    </row>
    <row r="577" spans="1:15">
      <c r="A577" s="4">
        <v>44465</v>
      </c>
      <c r="B577">
        <f>'Sicilia foglio di lavoro'!B576</f>
        <v>6224820</v>
      </c>
      <c r="C577">
        <f>'Sicilia foglio di lavoro'!C576</f>
        <v>2381531</v>
      </c>
      <c r="D577">
        <f>'Sicilia foglio di lavoro'!E576</f>
        <v>296522</v>
      </c>
      <c r="E577">
        <f>'Sicilia foglio di lavoro'!G576</f>
        <v>17003</v>
      </c>
      <c r="F577">
        <f>'Sicilia foglio di lavoro'!H576</f>
        <v>607</v>
      </c>
      <c r="G577">
        <f>'Sicilia foglio di lavoro'!I576</f>
        <v>534</v>
      </c>
      <c r="H577">
        <f>'Sicilia foglio di lavoro'!J576</f>
        <v>73</v>
      </c>
      <c r="I577">
        <f>'Sicilia foglio di lavoro'!K576</f>
        <v>0</v>
      </c>
      <c r="J577">
        <f>'Sicilia foglio di lavoro'!M576</f>
        <v>16396</v>
      </c>
      <c r="K577">
        <f>'Sicilia foglio di lavoro'!N576</f>
        <v>272734</v>
      </c>
      <c r="L577">
        <f>'Sicilia foglio di lavoro'!O576</f>
        <v>6785</v>
      </c>
      <c r="M577" s="2">
        <f t="shared" si="196"/>
        <v>3.1406222431335645E-2</v>
      </c>
      <c r="N577" s="2">
        <f t="shared" si="197"/>
        <v>4.2933599952949481E-3</v>
      </c>
      <c r="O577" s="2">
        <f t="shared" si="198"/>
        <v>0.96430041757336937</v>
      </c>
    </row>
    <row r="578" spans="1:15">
      <c r="A578" s="4">
        <v>44466</v>
      </c>
      <c r="B578">
        <f>'Sicilia foglio di lavoro'!B577</f>
        <v>6237097</v>
      </c>
      <c r="C578">
        <f>'Sicilia foglio di lavoro'!C577</f>
        <v>2384397</v>
      </c>
      <c r="D578">
        <f>'Sicilia foglio di lavoro'!E577</f>
        <v>296749</v>
      </c>
      <c r="E578">
        <f>'Sicilia foglio di lavoro'!G577</f>
        <v>16833</v>
      </c>
      <c r="F578">
        <f>'Sicilia foglio di lavoro'!H577</f>
        <v>615</v>
      </c>
      <c r="G578">
        <f>'Sicilia foglio di lavoro'!I577</f>
        <v>543</v>
      </c>
      <c r="H578">
        <f>'Sicilia foglio di lavoro'!J577</f>
        <v>72</v>
      </c>
      <c r="I578">
        <f>'Sicilia foglio di lavoro'!K577</f>
        <v>0</v>
      </c>
      <c r="J578">
        <f>'Sicilia foglio di lavoro'!M577</f>
        <v>16218</v>
      </c>
      <c r="K578">
        <f>'Sicilia foglio di lavoro'!N577</f>
        <v>273124</v>
      </c>
      <c r="L578">
        <f>'Sicilia foglio di lavoro'!O577</f>
        <v>6792</v>
      </c>
      <c r="M578" s="2">
        <f t="shared" ref="M578:M584" si="199">G578/E578</f>
        <v>3.2258064516129031E-2</v>
      </c>
      <c r="N578" s="2">
        <f t="shared" ref="N578:N584" si="200">H578/E578</f>
        <v>4.2773124220281591E-3</v>
      </c>
      <c r="O578" s="2">
        <f t="shared" ref="O578:O584" si="201">J578/E578</f>
        <v>0.96346462306184277</v>
      </c>
    </row>
    <row r="579" spans="1:15">
      <c r="A579" s="4">
        <v>44467</v>
      </c>
      <c r="B579">
        <f>'Sicilia foglio di lavoro'!B578</f>
        <v>6257448</v>
      </c>
      <c r="C579">
        <f>'Sicilia foglio di lavoro'!C578</f>
        <v>2393189</v>
      </c>
      <c r="D579">
        <f>'Sicilia foglio di lavoro'!E578</f>
        <v>297302</v>
      </c>
      <c r="E579">
        <f>'Sicilia foglio di lavoro'!G578</f>
        <v>16597</v>
      </c>
      <c r="F579">
        <f>'Sicilia foglio di lavoro'!H578</f>
        <v>596</v>
      </c>
      <c r="G579">
        <f>'Sicilia foglio di lavoro'!I578</f>
        <v>526</v>
      </c>
      <c r="H579">
        <f>'Sicilia foglio di lavoro'!J578</f>
        <v>70</v>
      </c>
      <c r="I579">
        <f>'Sicilia foglio di lavoro'!K578</f>
        <v>2</v>
      </c>
      <c r="J579">
        <f>'Sicilia foglio di lavoro'!M578</f>
        <v>16001</v>
      </c>
      <c r="K579">
        <f>'Sicilia foglio di lavoro'!N578</f>
        <v>273900</v>
      </c>
      <c r="L579">
        <f>'Sicilia foglio di lavoro'!O578</f>
        <v>6805</v>
      </c>
      <c r="M579" s="2">
        <f t="shared" si="199"/>
        <v>3.1692474543592218E-2</v>
      </c>
      <c r="N579" s="2">
        <f t="shared" si="200"/>
        <v>4.2176296921130323E-3</v>
      </c>
      <c r="O579" s="2">
        <f t="shared" si="201"/>
        <v>0.96408989576429471</v>
      </c>
    </row>
    <row r="580" spans="1:15">
      <c r="A580" s="4">
        <v>44468</v>
      </c>
      <c r="B580">
        <f>'Sicilia foglio di lavoro'!B579</f>
        <v>6273095</v>
      </c>
      <c r="C580">
        <f>'Sicilia foglio di lavoro'!C579</f>
        <v>2398736</v>
      </c>
      <c r="D580">
        <f>'Sicilia foglio di lavoro'!E579</f>
        <v>297580</v>
      </c>
      <c r="E580">
        <f>'Sicilia foglio di lavoro'!G579</f>
        <v>15267</v>
      </c>
      <c r="F580">
        <f>'Sicilia foglio di lavoro'!H579</f>
        <v>572</v>
      </c>
      <c r="G580">
        <f>'Sicilia foglio di lavoro'!I579</f>
        <v>507</v>
      </c>
      <c r="H580">
        <f>'Sicilia foglio di lavoro'!J579</f>
        <v>65</v>
      </c>
      <c r="I580">
        <f>'Sicilia foglio di lavoro'!K579</f>
        <v>0</v>
      </c>
      <c r="J580">
        <f>'Sicilia foglio di lavoro'!M579</f>
        <v>14695</v>
      </c>
      <c r="K580">
        <f>'Sicilia foglio di lavoro'!N579</f>
        <v>275501</v>
      </c>
      <c r="L580">
        <f>'Sicilia foglio di lavoro'!O579</f>
        <v>6812</v>
      </c>
      <c r="M580" s="2">
        <f t="shared" si="199"/>
        <v>3.3208881902141878E-2</v>
      </c>
      <c r="N580" s="2">
        <f t="shared" si="200"/>
        <v>4.2575489618130605E-3</v>
      </c>
      <c r="O580" s="2">
        <f t="shared" si="201"/>
        <v>0.96253356913604504</v>
      </c>
    </row>
    <row r="581" spans="1:15">
      <c r="A581" s="4">
        <v>44469</v>
      </c>
      <c r="B581">
        <f>'Sicilia foglio di lavoro'!B580</f>
        <v>6293575</v>
      </c>
      <c r="C581">
        <f>'Sicilia foglio di lavoro'!C580</f>
        <v>2409049</v>
      </c>
      <c r="D581">
        <f>'Sicilia foglio di lavoro'!E580</f>
        <v>298376</v>
      </c>
      <c r="E581">
        <f>'Sicilia foglio di lavoro'!G580</f>
        <v>14409</v>
      </c>
      <c r="F581">
        <f>'Sicilia foglio di lavoro'!H580</f>
        <v>545</v>
      </c>
      <c r="G581">
        <f>'Sicilia foglio di lavoro'!I580</f>
        <v>482</v>
      </c>
      <c r="H581">
        <f>'Sicilia foglio di lavoro'!J580</f>
        <v>63</v>
      </c>
      <c r="I581">
        <f>'Sicilia foglio di lavoro'!K580</f>
        <v>3</v>
      </c>
      <c r="J581">
        <f>'Sicilia foglio di lavoro'!M580</f>
        <v>13864</v>
      </c>
      <c r="K581">
        <f>'Sicilia foglio di lavoro'!N580</f>
        <v>277148</v>
      </c>
      <c r="L581">
        <f>'Sicilia foglio di lavoro'!O580</f>
        <v>6819</v>
      </c>
      <c r="M581" s="2">
        <f t="shared" si="199"/>
        <v>3.3451315150253312E-2</v>
      </c>
      <c r="N581" s="2">
        <f t="shared" si="200"/>
        <v>4.3722673329169267E-3</v>
      </c>
      <c r="O581" s="2">
        <f t="shared" si="201"/>
        <v>0.96217641751682981</v>
      </c>
    </row>
    <row r="582" spans="1:15">
      <c r="A582" s="4">
        <v>44470</v>
      </c>
      <c r="B582">
        <f>'Sicilia foglio di lavoro'!B581</f>
        <v>6307520</v>
      </c>
      <c r="C582">
        <f>'Sicilia foglio di lavoro'!C581</f>
        <v>2415114</v>
      </c>
      <c r="D582">
        <f>'Sicilia foglio di lavoro'!E581</f>
        <v>298810</v>
      </c>
      <c r="E582">
        <f>'Sicilia foglio di lavoro'!G581</f>
        <v>14301</v>
      </c>
      <c r="F582">
        <f>'Sicilia foglio di lavoro'!H581</f>
        <v>524</v>
      </c>
      <c r="G582">
        <f>'Sicilia foglio di lavoro'!I581</f>
        <v>463</v>
      </c>
      <c r="H582">
        <f>'Sicilia foglio di lavoro'!J581</f>
        <v>61</v>
      </c>
      <c r="I582">
        <f>'Sicilia foglio di lavoro'!K581</f>
        <v>4</v>
      </c>
      <c r="J582">
        <f>'Sicilia foglio di lavoro'!M581</f>
        <v>13777</v>
      </c>
      <c r="K582">
        <f>'Sicilia foglio di lavoro'!N581</f>
        <v>277677</v>
      </c>
      <c r="L582">
        <f>'Sicilia foglio di lavoro'!O581</f>
        <v>6832</v>
      </c>
      <c r="M582" s="2">
        <f t="shared" si="199"/>
        <v>3.2375358366547792E-2</v>
      </c>
      <c r="N582" s="2">
        <f t="shared" si="200"/>
        <v>4.2654359834976572E-3</v>
      </c>
      <c r="O582" s="2">
        <f t="shared" si="201"/>
        <v>0.96335920564995459</v>
      </c>
    </row>
    <row r="583" spans="1:15">
      <c r="A583" s="4">
        <v>44471</v>
      </c>
      <c r="B583">
        <f>'Sicilia foglio di lavoro'!B582</f>
        <v>6323423</v>
      </c>
      <c r="C583">
        <f>'Sicilia foglio di lavoro'!C582</f>
        <v>2421850</v>
      </c>
      <c r="D583">
        <f>'Sicilia foglio di lavoro'!E582</f>
        <v>299220</v>
      </c>
      <c r="E583">
        <f>'Sicilia foglio di lavoro'!G582</f>
        <v>13863</v>
      </c>
      <c r="F583">
        <f>'Sicilia foglio di lavoro'!H582</f>
        <v>505</v>
      </c>
      <c r="G583">
        <f>'Sicilia foglio di lavoro'!I582</f>
        <v>450</v>
      </c>
      <c r="H583">
        <f>'Sicilia foglio di lavoro'!J582</f>
        <v>55</v>
      </c>
      <c r="I583">
        <f>'Sicilia foglio di lavoro'!K582</f>
        <v>1</v>
      </c>
      <c r="J583">
        <f>'Sicilia foglio di lavoro'!M582</f>
        <v>13358</v>
      </c>
      <c r="K583">
        <f>'Sicilia foglio di lavoro'!N582</f>
        <v>278518</v>
      </c>
      <c r="L583">
        <f>'Sicilia foglio di lavoro'!O582</f>
        <v>6839</v>
      </c>
      <c r="M583" s="2">
        <f t="shared" si="199"/>
        <v>3.2460506383899586E-2</v>
      </c>
      <c r="N583" s="2">
        <f t="shared" si="200"/>
        <v>3.9673952246988388E-3</v>
      </c>
      <c r="O583" s="2">
        <f t="shared" si="201"/>
        <v>0.96357209839140157</v>
      </c>
    </row>
    <row r="584" spans="1:15">
      <c r="A584" s="4">
        <v>44472</v>
      </c>
      <c r="B584">
        <f>'Sicilia foglio di lavoro'!B583</f>
        <v>6334808</v>
      </c>
      <c r="C584">
        <f>'Sicilia foglio di lavoro'!C583</f>
        <v>2426879</v>
      </c>
      <c r="D584">
        <f>'Sicilia foglio di lavoro'!E583</f>
        <v>299622</v>
      </c>
      <c r="E584">
        <f>'Sicilia foglio di lavoro'!G583</f>
        <v>13839</v>
      </c>
      <c r="F584">
        <f>'Sicilia foglio di lavoro'!H583</f>
        <v>474</v>
      </c>
      <c r="G584">
        <f>'Sicilia foglio di lavoro'!I583</f>
        <v>424</v>
      </c>
      <c r="H584">
        <f>'Sicilia foglio di lavoro'!J583</f>
        <v>50</v>
      </c>
      <c r="I584">
        <f>'Sicilia foglio di lavoro'!K583</f>
        <v>2</v>
      </c>
      <c r="J584">
        <f>'Sicilia foglio di lavoro'!M583</f>
        <v>13365</v>
      </c>
      <c r="K584">
        <f>'Sicilia foglio di lavoro'!N583</f>
        <v>278937</v>
      </c>
      <c r="L584">
        <f>'Sicilia foglio di lavoro'!O583</f>
        <v>6846</v>
      </c>
      <c r="M584" s="2">
        <f t="shared" si="199"/>
        <v>3.0638051882361444E-2</v>
      </c>
      <c r="N584" s="2">
        <f t="shared" si="200"/>
        <v>3.6129778163162076E-3</v>
      </c>
      <c r="O584" s="2">
        <f t="shared" si="201"/>
        <v>0.96574897030132234</v>
      </c>
    </row>
    <row r="585" spans="1:15">
      <c r="A585" s="4">
        <v>44473</v>
      </c>
      <c r="B585">
        <f>'Sicilia foglio di lavoro'!B584</f>
        <v>6346546</v>
      </c>
      <c r="C585">
        <f>'Sicilia foglio di lavoro'!C584</f>
        <v>2429668</v>
      </c>
      <c r="D585">
        <f>'Sicilia foglio di lavoro'!E584</f>
        <v>299805</v>
      </c>
      <c r="E585">
        <f>'Sicilia foglio di lavoro'!G584</f>
        <v>13617</v>
      </c>
      <c r="F585">
        <f>'Sicilia foglio di lavoro'!H584</f>
        <v>486</v>
      </c>
      <c r="G585">
        <f>'Sicilia foglio di lavoro'!I584</f>
        <v>436</v>
      </c>
      <c r="H585">
        <f>'Sicilia foglio di lavoro'!J584</f>
        <v>50</v>
      </c>
      <c r="I585">
        <f>'Sicilia foglio di lavoro'!K584</f>
        <v>2</v>
      </c>
      <c r="J585">
        <f>'Sicilia foglio di lavoro'!M584</f>
        <v>13131</v>
      </c>
      <c r="K585">
        <f>'Sicilia foglio di lavoro'!N584</f>
        <v>279336</v>
      </c>
      <c r="L585">
        <f>'Sicilia foglio di lavoro'!O584</f>
        <v>6852</v>
      </c>
      <c r="M585" s="2">
        <f t="shared" ref="M585:M591" si="202">G585/E585</f>
        <v>3.2018800029375044E-2</v>
      </c>
      <c r="N585" s="2">
        <f t="shared" ref="N585:N591" si="203">H585/E585</f>
        <v>3.6718807373136522E-3</v>
      </c>
      <c r="O585" s="2">
        <f t="shared" ref="O585:O591" si="204">J585/E585</f>
        <v>0.96430931923331131</v>
      </c>
    </row>
    <row r="586" spans="1:15">
      <c r="A586" s="4">
        <v>44474</v>
      </c>
      <c r="B586">
        <f>'Sicilia foglio di lavoro'!B585</f>
        <v>6362914</v>
      </c>
      <c r="C586">
        <f>'Sicilia foglio di lavoro'!C585</f>
        <v>2436236</v>
      </c>
      <c r="D586">
        <f>'Sicilia foglio di lavoro'!E585</f>
        <v>300126</v>
      </c>
      <c r="E586">
        <f>'Sicilia foglio di lavoro'!G585</f>
        <v>13368</v>
      </c>
      <c r="F586">
        <f>'Sicilia foglio di lavoro'!H585</f>
        <v>458</v>
      </c>
      <c r="G586">
        <f>'Sicilia foglio di lavoro'!I585</f>
        <v>409</v>
      </c>
      <c r="H586">
        <f>'Sicilia foglio di lavoro'!J585</f>
        <v>49</v>
      </c>
      <c r="I586">
        <f>'Sicilia foglio di lavoro'!K585</f>
        <v>1</v>
      </c>
      <c r="J586">
        <f>'Sicilia foglio di lavoro'!M585</f>
        <v>12910</v>
      </c>
      <c r="K586">
        <f>'Sicilia foglio di lavoro'!N585</f>
        <v>279896</v>
      </c>
      <c r="L586">
        <f>'Sicilia foglio di lavoro'!O585</f>
        <v>6862</v>
      </c>
      <c r="M586" s="2">
        <f t="shared" si="202"/>
        <v>3.059545182525434E-2</v>
      </c>
      <c r="N586" s="2">
        <f t="shared" si="203"/>
        <v>3.6654697785757032E-3</v>
      </c>
      <c r="O586" s="2">
        <f t="shared" si="204"/>
        <v>0.9657390783961699</v>
      </c>
    </row>
    <row r="587" spans="1:15">
      <c r="A587" s="4">
        <v>44475</v>
      </c>
      <c r="B587">
        <f>'Sicilia foglio di lavoro'!B586</f>
        <v>6378611</v>
      </c>
      <c r="C587">
        <f>'Sicilia foglio di lavoro'!C586</f>
        <v>2441422</v>
      </c>
      <c r="D587">
        <f>'Sicilia foglio di lavoro'!E586</f>
        <v>300411</v>
      </c>
      <c r="E587">
        <f>'Sicilia foglio di lavoro'!G586</f>
        <v>12372</v>
      </c>
      <c r="F587">
        <f>'Sicilia foglio di lavoro'!H586</f>
        <v>438</v>
      </c>
      <c r="G587">
        <f>'Sicilia foglio di lavoro'!I586</f>
        <v>389</v>
      </c>
      <c r="H587">
        <f>'Sicilia foglio di lavoro'!J586</f>
        <v>49</v>
      </c>
      <c r="I587">
        <f>'Sicilia foglio di lavoro'!K586</f>
        <v>4</v>
      </c>
      <c r="J587">
        <f>'Sicilia foglio di lavoro'!M586</f>
        <v>11934</v>
      </c>
      <c r="K587">
        <f>'Sicilia foglio di lavoro'!N586</f>
        <v>281171</v>
      </c>
      <c r="L587">
        <f>'Sicilia foglio di lavoro'!O586</f>
        <v>6868</v>
      </c>
      <c r="M587" s="2">
        <f t="shared" si="202"/>
        <v>3.144196572906563E-2</v>
      </c>
      <c r="N587" s="2">
        <f t="shared" si="203"/>
        <v>3.9605560944067251E-3</v>
      </c>
      <c r="O587" s="2">
        <f t="shared" si="204"/>
        <v>0.96459747817652763</v>
      </c>
    </row>
    <row r="588" spans="1:15">
      <c r="A588" s="4">
        <v>44476</v>
      </c>
      <c r="B588">
        <f>'Sicilia foglio di lavoro'!B587</f>
        <v>6393616</v>
      </c>
      <c r="C588">
        <f>'Sicilia foglio di lavoro'!C587</f>
        <v>2446670</v>
      </c>
      <c r="D588">
        <f>'Sicilia foglio di lavoro'!E587</f>
        <v>300656</v>
      </c>
      <c r="E588">
        <f>'Sicilia foglio di lavoro'!G587</f>
        <v>11780</v>
      </c>
      <c r="F588">
        <f>'Sicilia foglio di lavoro'!H587</f>
        <v>415</v>
      </c>
      <c r="G588">
        <f>'Sicilia foglio di lavoro'!I587</f>
        <v>370</v>
      </c>
      <c r="H588">
        <f>'Sicilia foglio di lavoro'!J587</f>
        <v>45</v>
      </c>
      <c r="I588">
        <f>'Sicilia foglio di lavoro'!K587</f>
        <v>2</v>
      </c>
      <c r="J588">
        <f>'Sicilia foglio di lavoro'!M587</f>
        <v>11365</v>
      </c>
      <c r="K588">
        <f>'Sicilia foglio di lavoro'!N587</f>
        <v>281999</v>
      </c>
      <c r="L588">
        <f>'Sicilia foglio di lavoro'!O587</f>
        <v>6877</v>
      </c>
      <c r="M588" s="2">
        <f t="shared" si="202"/>
        <v>3.1409168081494056E-2</v>
      </c>
      <c r="N588" s="2">
        <f t="shared" si="203"/>
        <v>3.8200339558573855E-3</v>
      </c>
      <c r="O588" s="2">
        <f t="shared" si="204"/>
        <v>0.96477079796264853</v>
      </c>
    </row>
    <row r="589" spans="1:15">
      <c r="A589" s="4">
        <v>44477</v>
      </c>
      <c r="B589">
        <f>'Sicilia foglio di lavoro'!B588</f>
        <v>6408593</v>
      </c>
      <c r="C589">
        <f>'Sicilia foglio di lavoro'!C588</f>
        <v>2453117</v>
      </c>
      <c r="D589">
        <f>'Sicilia foglio di lavoro'!E588</f>
        <v>301125</v>
      </c>
      <c r="E589">
        <f>'Sicilia foglio di lavoro'!G588</f>
        <v>11198</v>
      </c>
      <c r="F589">
        <f>'Sicilia foglio di lavoro'!H588</f>
        <v>405</v>
      </c>
      <c r="G589">
        <f>'Sicilia foglio di lavoro'!I588</f>
        <v>365</v>
      </c>
      <c r="H589">
        <f>'Sicilia foglio di lavoro'!J588</f>
        <v>40</v>
      </c>
      <c r="I589">
        <f>'Sicilia foglio di lavoro'!K588</f>
        <v>3</v>
      </c>
      <c r="J589">
        <f>'Sicilia foglio di lavoro'!M588</f>
        <v>10793</v>
      </c>
      <c r="K589">
        <f>'Sicilia foglio di lavoro'!N588</f>
        <v>283047</v>
      </c>
      <c r="L589">
        <f>'Sicilia foglio di lavoro'!O588</f>
        <v>6880</v>
      </c>
      <c r="M589" s="2">
        <f t="shared" si="202"/>
        <v>3.2595106268976604E-2</v>
      </c>
      <c r="N589" s="2">
        <f t="shared" si="203"/>
        <v>3.572066440435792E-3</v>
      </c>
      <c r="O589" s="2">
        <f t="shared" si="204"/>
        <v>0.96383282729058761</v>
      </c>
    </row>
    <row r="590" spans="1:15">
      <c r="A590" s="4">
        <v>44478</v>
      </c>
      <c r="B590">
        <f>'Sicilia foglio di lavoro'!B589</f>
        <v>6425715</v>
      </c>
      <c r="C590">
        <f>'Sicilia foglio di lavoro'!C589</f>
        <v>2457799</v>
      </c>
      <c r="D590">
        <f>'Sicilia foglio di lavoro'!E589</f>
        <v>301408</v>
      </c>
      <c r="E590">
        <f>'Sicilia foglio di lavoro'!G589</f>
        <v>10965</v>
      </c>
      <c r="F590">
        <f>'Sicilia foglio di lavoro'!H589</f>
        <v>390</v>
      </c>
      <c r="G590">
        <f>'Sicilia foglio di lavoro'!I589</f>
        <v>348</v>
      </c>
      <c r="H590">
        <f>'Sicilia foglio di lavoro'!J589</f>
        <v>42</v>
      </c>
      <c r="I590">
        <f>'Sicilia foglio di lavoro'!K589</f>
        <v>4</v>
      </c>
      <c r="J590">
        <f>'Sicilia foglio di lavoro'!M589</f>
        <v>10575</v>
      </c>
      <c r="K590">
        <f>'Sicilia foglio di lavoro'!N589</f>
        <v>283554</v>
      </c>
      <c r="L590">
        <f>'Sicilia foglio di lavoro'!O589</f>
        <v>6889</v>
      </c>
      <c r="M590" s="2">
        <f t="shared" si="202"/>
        <v>3.173734610123119E-2</v>
      </c>
      <c r="N590" s="2">
        <f t="shared" si="203"/>
        <v>3.8303693570451436E-3</v>
      </c>
      <c r="O590" s="2">
        <f t="shared" si="204"/>
        <v>0.96443228454172369</v>
      </c>
    </row>
    <row r="591" spans="1:15">
      <c r="A591" s="4">
        <v>44479</v>
      </c>
      <c r="B591">
        <f>'Sicilia foglio di lavoro'!B590</f>
        <v>6435783</v>
      </c>
      <c r="C591">
        <f>'Sicilia foglio di lavoro'!C590</f>
        <v>2461376</v>
      </c>
      <c r="D591">
        <f>'Sicilia foglio di lavoro'!E590</f>
        <v>301658</v>
      </c>
      <c r="E591">
        <f>'Sicilia foglio di lavoro'!G590</f>
        <v>10748</v>
      </c>
      <c r="F591">
        <f>'Sicilia foglio di lavoro'!H590</f>
        <v>378</v>
      </c>
      <c r="G591">
        <f>'Sicilia foglio di lavoro'!I590</f>
        <v>335</v>
      </c>
      <c r="H591">
        <f>'Sicilia foglio di lavoro'!J590</f>
        <v>43</v>
      </c>
      <c r="I591">
        <f>'Sicilia foglio di lavoro'!K590</f>
        <v>1</v>
      </c>
      <c r="J591">
        <f>'Sicilia foglio di lavoro'!M590</f>
        <v>10370</v>
      </c>
      <c r="K591">
        <f>'Sicilia foglio di lavoro'!N590</f>
        <v>284018</v>
      </c>
      <c r="L591">
        <f>'Sicilia foglio di lavoro'!O590</f>
        <v>6892</v>
      </c>
      <c r="M591" s="2">
        <f t="shared" si="202"/>
        <v>3.1168589505024189E-2</v>
      </c>
      <c r="N591" s="2">
        <f t="shared" si="203"/>
        <v>4.0007443245254929E-3</v>
      </c>
      <c r="O591" s="2">
        <f t="shared" si="204"/>
        <v>0.96483066617045032</v>
      </c>
    </row>
    <row r="592" spans="1:15">
      <c r="A592" s="4">
        <v>44480</v>
      </c>
      <c r="B592">
        <f>'Sicilia foglio di lavoro'!B591</f>
        <v>6448341</v>
      </c>
      <c r="C592">
        <f>'Sicilia foglio di lavoro'!C591</f>
        <v>2465155</v>
      </c>
      <c r="D592">
        <f>'Sicilia foglio di lavoro'!E591</f>
        <v>301889</v>
      </c>
      <c r="E592">
        <f>'Sicilia foglio di lavoro'!G591</f>
        <v>10653</v>
      </c>
      <c r="F592">
        <f>'Sicilia foglio di lavoro'!H591</f>
        <v>387</v>
      </c>
      <c r="G592">
        <f>'Sicilia foglio di lavoro'!I591</f>
        <v>345</v>
      </c>
      <c r="H592">
        <f>'Sicilia foglio di lavoro'!J591</f>
        <v>42</v>
      </c>
      <c r="I592">
        <f>'Sicilia foglio di lavoro'!K591</f>
        <v>1</v>
      </c>
      <c r="J592">
        <f>'Sicilia foglio di lavoro'!M591</f>
        <v>10266</v>
      </c>
      <c r="K592">
        <f>'Sicilia foglio di lavoro'!N591</f>
        <v>284339</v>
      </c>
      <c r="L592">
        <f>'Sicilia foglio di lavoro'!O591</f>
        <v>6897</v>
      </c>
      <c r="M592" s="2">
        <f t="shared" ref="M592:M598" si="205">G592/E592</f>
        <v>3.2385243593353985E-2</v>
      </c>
      <c r="N592" s="2">
        <f t="shared" ref="N592:N598" si="206">H592/E592</f>
        <v>3.942551393973529E-3</v>
      </c>
      <c r="O592" s="2">
        <f t="shared" ref="O592:O598" si="207">J592/E592</f>
        <v>0.96367220501267248</v>
      </c>
    </row>
    <row r="593" spans="1:15">
      <c r="A593" s="4">
        <v>44481</v>
      </c>
      <c r="B593">
        <f>'Sicilia foglio di lavoro'!B592</f>
        <v>6462220</v>
      </c>
      <c r="C593">
        <f>'Sicilia foglio di lavoro'!C592</f>
        <v>2470825</v>
      </c>
      <c r="D593">
        <f>'Sicilia foglio di lavoro'!E592</f>
        <v>302162</v>
      </c>
      <c r="E593">
        <f>'Sicilia foglio di lavoro'!G592</f>
        <v>10036</v>
      </c>
      <c r="F593">
        <f>'Sicilia foglio di lavoro'!H592</f>
        <v>379</v>
      </c>
      <c r="G593">
        <f>'Sicilia foglio di lavoro'!I592</f>
        <v>340</v>
      </c>
      <c r="H593">
        <f>'Sicilia foglio di lavoro'!J592</f>
        <v>39</v>
      </c>
      <c r="I593">
        <f>'Sicilia foglio di lavoro'!K592</f>
        <v>0</v>
      </c>
      <c r="J593">
        <f>'Sicilia foglio di lavoro'!M592</f>
        <v>9657</v>
      </c>
      <c r="K593">
        <f>'Sicilia foglio di lavoro'!N592</f>
        <v>285217</v>
      </c>
      <c r="L593">
        <f>'Sicilia foglio di lavoro'!O592</f>
        <v>6909</v>
      </c>
      <c r="M593" s="2">
        <f t="shared" si="205"/>
        <v>3.387803905938621E-2</v>
      </c>
      <c r="N593" s="2">
        <f t="shared" si="206"/>
        <v>3.8860103626943004E-3</v>
      </c>
      <c r="O593" s="2">
        <f t="shared" si="207"/>
        <v>0.96223595057791944</v>
      </c>
    </row>
    <row r="594" spans="1:15">
      <c r="A594" s="4">
        <v>44482</v>
      </c>
      <c r="B594">
        <f>'Sicilia foglio di lavoro'!B593</f>
        <v>6479496</v>
      </c>
      <c r="C594">
        <f>'Sicilia foglio di lavoro'!C593</f>
        <v>2476479</v>
      </c>
      <c r="D594">
        <f>'Sicilia foglio di lavoro'!E593</f>
        <v>302466</v>
      </c>
      <c r="E594">
        <f>'Sicilia foglio di lavoro'!G593</f>
        <v>9289</v>
      </c>
      <c r="F594">
        <f>'Sicilia foglio di lavoro'!H593</f>
        <v>355</v>
      </c>
      <c r="G594">
        <f>'Sicilia foglio di lavoro'!I593</f>
        <v>314</v>
      </c>
      <c r="H594">
        <f>'Sicilia foglio di lavoro'!J593</f>
        <v>41</v>
      </c>
      <c r="I594">
        <f>'Sicilia foglio di lavoro'!K593</f>
        <v>4</v>
      </c>
      <c r="J594">
        <f>'Sicilia foglio di lavoro'!M593</f>
        <v>8934</v>
      </c>
      <c r="K594">
        <f>'Sicilia foglio di lavoro'!N593</f>
        <v>286262</v>
      </c>
      <c r="L594">
        <f>'Sicilia foglio di lavoro'!O593</f>
        <v>6915</v>
      </c>
      <c r="M594" s="2">
        <f t="shared" si="205"/>
        <v>3.380342340402627E-2</v>
      </c>
      <c r="N594" s="2">
        <f t="shared" si="206"/>
        <v>4.4138228011626653E-3</v>
      </c>
      <c r="O594" s="2">
        <f t="shared" si="207"/>
        <v>0.96178275379481104</v>
      </c>
    </row>
    <row r="595" spans="1:15">
      <c r="A595" s="4">
        <v>44483</v>
      </c>
      <c r="B595">
        <f>'Sicilia foglio di lavoro'!B594</f>
        <v>6490989</v>
      </c>
      <c r="C595">
        <f>'Sicilia foglio di lavoro'!C594</f>
        <v>2481504</v>
      </c>
      <c r="D595">
        <f>'Sicilia foglio di lavoro'!E594</f>
        <v>302736</v>
      </c>
      <c r="E595">
        <f>'Sicilia foglio di lavoro'!G594</f>
        <v>8770</v>
      </c>
      <c r="F595">
        <f>'Sicilia foglio di lavoro'!H594</f>
        <v>332</v>
      </c>
      <c r="G595">
        <f>'Sicilia foglio di lavoro'!I594</f>
        <v>291</v>
      </c>
      <c r="H595">
        <f>'Sicilia foglio di lavoro'!J594</f>
        <v>41</v>
      </c>
      <c r="I595">
        <f>'Sicilia foglio di lavoro'!K594</f>
        <v>3</v>
      </c>
      <c r="J595">
        <f>'Sicilia foglio di lavoro'!M594</f>
        <v>8438</v>
      </c>
      <c r="K595">
        <f>'Sicilia foglio di lavoro'!N594</f>
        <v>287045</v>
      </c>
      <c r="L595">
        <f>'Sicilia foglio di lavoro'!O594</f>
        <v>6921</v>
      </c>
      <c r="M595" s="2">
        <f t="shared" si="205"/>
        <v>3.3181299885974916E-2</v>
      </c>
      <c r="N595" s="2">
        <f t="shared" si="206"/>
        <v>4.6750285062713793E-3</v>
      </c>
      <c r="O595" s="2">
        <f t="shared" si="207"/>
        <v>0.96214367160775371</v>
      </c>
    </row>
    <row r="596" spans="1:15">
      <c r="A596" s="4">
        <v>44484</v>
      </c>
      <c r="B596">
        <f>'Sicilia foglio di lavoro'!B595</f>
        <v>6506055</v>
      </c>
      <c r="C596">
        <f>'Sicilia foglio di lavoro'!C595</f>
        <v>2485807</v>
      </c>
      <c r="D596">
        <f>'Sicilia foglio di lavoro'!E595</f>
        <v>302919</v>
      </c>
      <c r="E596">
        <f>'Sicilia foglio di lavoro'!G595</f>
        <v>7970</v>
      </c>
      <c r="F596">
        <f>'Sicilia foglio di lavoro'!H595</f>
        <v>302</v>
      </c>
      <c r="G596">
        <f>'Sicilia foglio di lavoro'!I595</f>
        <v>259</v>
      </c>
      <c r="H596">
        <f>'Sicilia foglio di lavoro'!J595</f>
        <v>43</v>
      </c>
      <c r="I596">
        <f>'Sicilia foglio di lavoro'!K595</f>
        <v>4</v>
      </c>
      <c r="J596">
        <f>'Sicilia foglio di lavoro'!M595</f>
        <v>7668</v>
      </c>
      <c r="K596">
        <f>'Sicilia foglio di lavoro'!N595</f>
        <v>288016</v>
      </c>
      <c r="L596">
        <f>'Sicilia foglio di lavoro'!O595</f>
        <v>6933</v>
      </c>
      <c r="M596" s="2">
        <f t="shared" si="205"/>
        <v>3.2496863237139274E-2</v>
      </c>
      <c r="N596" s="2">
        <f t="shared" si="206"/>
        <v>5.3952321204516936E-3</v>
      </c>
      <c r="O596" s="2">
        <f t="shared" si="207"/>
        <v>0.96210790464240903</v>
      </c>
    </row>
    <row r="597" spans="1:15">
      <c r="A597" s="4">
        <v>44485</v>
      </c>
      <c r="B597">
        <f>'Sicilia foglio di lavoro'!B596</f>
        <v>6519006</v>
      </c>
      <c r="C597">
        <f>'Sicilia foglio di lavoro'!C596</f>
        <v>2490139</v>
      </c>
      <c r="D597">
        <f>'Sicilia foglio di lavoro'!E596</f>
        <v>303185</v>
      </c>
      <c r="E597">
        <f>'Sicilia foglio di lavoro'!G596</f>
        <v>7727</v>
      </c>
      <c r="F597">
        <f>'Sicilia foglio di lavoro'!H596</f>
        <v>293</v>
      </c>
      <c r="G597">
        <f>'Sicilia foglio di lavoro'!I596</f>
        <v>250</v>
      </c>
      <c r="H597">
        <f>'Sicilia foglio di lavoro'!J596</f>
        <v>43</v>
      </c>
      <c r="I597">
        <f>'Sicilia foglio di lavoro'!K596</f>
        <v>0</v>
      </c>
      <c r="J597">
        <f>'Sicilia foglio di lavoro'!M596</f>
        <v>7434</v>
      </c>
      <c r="K597">
        <f>'Sicilia foglio di lavoro'!N596</f>
        <v>288523</v>
      </c>
      <c r="L597">
        <f>'Sicilia foglio di lavoro'!O596</f>
        <v>6935</v>
      </c>
      <c r="M597" s="2">
        <f t="shared" si="205"/>
        <v>3.2354083085285361E-2</v>
      </c>
      <c r="N597" s="2">
        <f t="shared" si="206"/>
        <v>5.5649022906690826E-3</v>
      </c>
      <c r="O597" s="2">
        <f t="shared" si="207"/>
        <v>0.96208101462404561</v>
      </c>
    </row>
    <row r="598" spans="1:15">
      <c r="A598" s="4">
        <v>44486</v>
      </c>
      <c r="B598">
        <f>'Sicilia foglio di lavoro'!B597</f>
        <v>6528795</v>
      </c>
      <c r="C598">
        <f>'Sicilia foglio di lavoro'!C597</f>
        <v>2493493</v>
      </c>
      <c r="D598">
        <f>'Sicilia foglio di lavoro'!E597</f>
        <v>303414</v>
      </c>
      <c r="E598">
        <f>'Sicilia foglio di lavoro'!G597</f>
        <v>7696</v>
      </c>
      <c r="F598">
        <f>'Sicilia foglio di lavoro'!H597</f>
        <v>288</v>
      </c>
      <c r="G598">
        <f>'Sicilia foglio di lavoro'!I597</f>
        <v>246</v>
      </c>
      <c r="H598">
        <f>'Sicilia foglio di lavoro'!J597</f>
        <v>42</v>
      </c>
      <c r="I598">
        <f>'Sicilia foglio di lavoro'!K597</f>
        <v>0</v>
      </c>
      <c r="J598">
        <f>'Sicilia foglio di lavoro'!M597</f>
        <v>7408</v>
      </c>
      <c r="K598">
        <f>'Sicilia foglio di lavoro'!N597</f>
        <v>288781</v>
      </c>
      <c r="L598">
        <f>'Sicilia foglio di lavoro'!O597</f>
        <v>6937</v>
      </c>
      <c r="M598" s="2">
        <f t="shared" si="205"/>
        <v>3.1964656964656966E-2</v>
      </c>
      <c r="N598" s="2">
        <f t="shared" si="206"/>
        <v>5.4573804573804577E-3</v>
      </c>
      <c r="O598" s="2">
        <f t="shared" si="207"/>
        <v>0.96257796257796258</v>
      </c>
    </row>
    <row r="599" spans="1:15">
      <c r="A599" s="4">
        <v>44487</v>
      </c>
      <c r="B599">
        <f>'Sicilia foglio di lavoro'!B598</f>
        <v>6539755</v>
      </c>
      <c r="C599">
        <f>'Sicilia foglio di lavoro'!C598</f>
        <v>2496819</v>
      </c>
      <c r="D599">
        <f>'Sicilia foglio di lavoro'!E598</f>
        <v>303674</v>
      </c>
      <c r="E599">
        <f>'Sicilia foglio di lavoro'!G598</f>
        <v>7544</v>
      </c>
      <c r="F599">
        <f>'Sicilia foglio di lavoro'!H598</f>
        <v>297</v>
      </c>
      <c r="G599">
        <f>'Sicilia foglio di lavoro'!I598</f>
        <v>254</v>
      </c>
      <c r="H599">
        <f>'Sicilia foglio di lavoro'!J598</f>
        <v>43</v>
      </c>
      <c r="I599">
        <f>'Sicilia foglio di lavoro'!K598</f>
        <v>4</v>
      </c>
      <c r="J599">
        <f>'Sicilia foglio di lavoro'!M598</f>
        <v>7247</v>
      </c>
      <c r="K599">
        <f>'Sicilia foglio di lavoro'!N598</f>
        <v>289188</v>
      </c>
      <c r="L599">
        <f>'Sicilia foglio di lavoro'!O598</f>
        <v>6942</v>
      </c>
      <c r="M599" s="2">
        <f t="shared" ref="M599:M605" si="208">G599/E599</f>
        <v>3.3669141039236482E-2</v>
      </c>
      <c r="N599" s="2">
        <f t="shared" ref="N599:N605" si="209">H599/E599</f>
        <v>5.6998939554612936E-3</v>
      </c>
      <c r="O599" s="2">
        <f t="shared" ref="O599:O605" si="210">J599/E599</f>
        <v>0.96063096500530221</v>
      </c>
    </row>
    <row r="600" spans="1:15">
      <c r="A600" s="4">
        <v>44488</v>
      </c>
      <c r="B600">
        <f>'Sicilia foglio di lavoro'!B599</f>
        <v>6559037</v>
      </c>
      <c r="C600">
        <f>'Sicilia foglio di lavoro'!C599</f>
        <v>2502537</v>
      </c>
      <c r="D600">
        <f>'Sicilia foglio di lavoro'!E599</f>
        <v>303938</v>
      </c>
      <c r="E600">
        <f>'Sicilia foglio di lavoro'!G599</f>
        <v>6847</v>
      </c>
      <c r="F600">
        <f>'Sicilia foglio di lavoro'!H599</f>
        <v>303</v>
      </c>
      <c r="G600">
        <f>'Sicilia foglio di lavoro'!I599</f>
        <v>255</v>
      </c>
      <c r="H600">
        <f>'Sicilia foglio di lavoro'!J599</f>
        <v>48</v>
      </c>
      <c r="I600">
        <f>'Sicilia foglio di lavoro'!K599</f>
        <v>6</v>
      </c>
      <c r="J600">
        <f>'Sicilia foglio di lavoro'!M599</f>
        <v>6544</v>
      </c>
      <c r="K600">
        <f>'Sicilia foglio di lavoro'!N599</f>
        <v>290136</v>
      </c>
      <c r="L600">
        <f>'Sicilia foglio di lavoro'!O599</f>
        <v>6955</v>
      </c>
      <c r="M600" s="2">
        <f t="shared" si="208"/>
        <v>3.724258799474222E-2</v>
      </c>
      <c r="N600" s="2">
        <f t="shared" si="209"/>
        <v>7.0103695048926535E-3</v>
      </c>
      <c r="O600" s="2">
        <f t="shared" si="210"/>
        <v>0.95574704250036513</v>
      </c>
    </row>
    <row r="601" spans="1:15">
      <c r="A601" s="4">
        <v>44489</v>
      </c>
      <c r="B601">
        <f>'Sicilia foglio di lavoro'!B600</f>
        <v>6573656</v>
      </c>
      <c r="C601">
        <f>'Sicilia foglio di lavoro'!C600</f>
        <v>2508577</v>
      </c>
      <c r="D601">
        <f>'Sicilia foglio di lavoro'!E600</f>
        <v>304306</v>
      </c>
      <c r="E601">
        <f>'Sicilia foglio di lavoro'!G600</f>
        <v>6806</v>
      </c>
      <c r="F601">
        <f>'Sicilia foglio di lavoro'!H600</f>
        <v>312</v>
      </c>
      <c r="G601">
        <f>'Sicilia foglio di lavoro'!I600</f>
        <v>263</v>
      </c>
      <c r="H601">
        <f>'Sicilia foglio di lavoro'!J600</f>
        <v>49</v>
      </c>
      <c r="I601">
        <f>'Sicilia foglio di lavoro'!K600</f>
        <v>6</v>
      </c>
      <c r="J601">
        <f>'Sicilia foglio di lavoro'!M600</f>
        <v>6494</v>
      </c>
      <c r="K601">
        <f>'Sicilia foglio di lavoro'!N600</f>
        <v>290540</v>
      </c>
      <c r="L601">
        <f>'Sicilia foglio di lavoro'!O600</f>
        <v>6960</v>
      </c>
      <c r="M601" s="2">
        <f t="shared" si="208"/>
        <v>3.8642374375550986E-2</v>
      </c>
      <c r="N601" s="2">
        <f t="shared" si="209"/>
        <v>7.1995298266235679E-3</v>
      </c>
      <c r="O601" s="2">
        <f t="shared" si="210"/>
        <v>0.9541580957978254</v>
      </c>
    </row>
    <row r="602" spans="1:15">
      <c r="A602" s="4">
        <v>44490</v>
      </c>
      <c r="B602">
        <f>'Sicilia foglio di lavoro'!B601</f>
        <v>6589097</v>
      </c>
      <c r="C602">
        <f>'Sicilia foglio di lavoro'!C601</f>
        <v>2513823</v>
      </c>
      <c r="D602">
        <f>'Sicilia foglio di lavoro'!E601</f>
        <v>304592</v>
      </c>
      <c r="E602">
        <f>'Sicilia foglio di lavoro'!G601</f>
        <v>6682</v>
      </c>
      <c r="F602">
        <f>'Sicilia foglio di lavoro'!H601</f>
        <v>314</v>
      </c>
      <c r="G602">
        <f>'Sicilia foglio di lavoro'!I601</f>
        <v>266</v>
      </c>
      <c r="H602">
        <f>'Sicilia foglio di lavoro'!J601</f>
        <v>48</v>
      </c>
      <c r="I602">
        <f>'Sicilia foglio di lavoro'!K601</f>
        <v>1</v>
      </c>
      <c r="J602">
        <f>'Sicilia foglio di lavoro'!M601</f>
        <v>6368</v>
      </c>
      <c r="K602">
        <f>'Sicilia foglio di lavoro'!N601</f>
        <v>290943</v>
      </c>
      <c r="L602">
        <f>'Sicilia foglio di lavoro'!O601</f>
        <v>6967</v>
      </c>
      <c r="M602" s="2">
        <f t="shared" si="208"/>
        <v>3.9808440586650701E-2</v>
      </c>
      <c r="N602" s="2">
        <f t="shared" si="209"/>
        <v>7.1834780005986228E-3</v>
      </c>
      <c r="O602" s="2">
        <f t="shared" si="210"/>
        <v>0.95300808141275062</v>
      </c>
    </row>
    <row r="603" spans="1:15">
      <c r="A603" s="4">
        <v>44491</v>
      </c>
      <c r="B603">
        <f>'Sicilia foglio di lavoro'!B602</f>
        <v>6602830</v>
      </c>
      <c r="C603">
        <f>'Sicilia foglio di lavoro'!C602</f>
        <v>2518072</v>
      </c>
      <c r="D603">
        <f>'Sicilia foglio di lavoro'!E602</f>
        <v>304992</v>
      </c>
      <c r="E603">
        <f>'Sicilia foglio di lavoro'!G602</f>
        <v>6695</v>
      </c>
      <c r="F603">
        <f>'Sicilia foglio di lavoro'!H602</f>
        <v>308</v>
      </c>
      <c r="G603">
        <f>'Sicilia foglio di lavoro'!I602</f>
        <v>264</v>
      </c>
      <c r="H603">
        <f>'Sicilia foglio di lavoro'!J602</f>
        <v>44</v>
      </c>
      <c r="I603">
        <f>'Sicilia foglio di lavoro'!K602</f>
        <v>1</v>
      </c>
      <c r="J603">
        <f>'Sicilia foglio di lavoro'!M602</f>
        <v>6387</v>
      </c>
      <c r="K603">
        <f>'Sicilia foglio di lavoro'!N602</f>
        <v>291324</v>
      </c>
      <c r="L603">
        <f>'Sicilia foglio di lavoro'!O602</f>
        <v>6973</v>
      </c>
      <c r="M603" s="2">
        <f t="shared" si="208"/>
        <v>3.9432412247946226E-2</v>
      </c>
      <c r="N603" s="2">
        <f t="shared" si="209"/>
        <v>6.5720687079910377E-3</v>
      </c>
      <c r="O603" s="2">
        <f t="shared" si="210"/>
        <v>0.95399551904406277</v>
      </c>
    </row>
    <row r="604" spans="1:15">
      <c r="A604" s="4">
        <v>44492</v>
      </c>
      <c r="B604">
        <f>'Sicilia foglio di lavoro'!B603</f>
        <v>6614989</v>
      </c>
      <c r="C604">
        <f>'Sicilia foglio di lavoro'!C603</f>
        <v>2522671</v>
      </c>
      <c r="D604">
        <f>'Sicilia foglio di lavoro'!E603</f>
        <v>305283</v>
      </c>
      <c r="E604">
        <f>'Sicilia foglio di lavoro'!G603</f>
        <v>6541</v>
      </c>
      <c r="F604">
        <f>'Sicilia foglio di lavoro'!H603</f>
        <v>310</v>
      </c>
      <c r="G604">
        <f>'Sicilia foglio di lavoro'!I603</f>
        <v>268</v>
      </c>
      <c r="H604">
        <f>'Sicilia foglio di lavoro'!J603</f>
        <v>42</v>
      </c>
      <c r="I604">
        <f>'Sicilia foglio di lavoro'!K603</f>
        <v>0</v>
      </c>
      <c r="J604">
        <f>'Sicilia foglio di lavoro'!M603</f>
        <v>6231</v>
      </c>
      <c r="K604">
        <f>'Sicilia foglio di lavoro'!N603</f>
        <v>291763</v>
      </c>
      <c r="L604">
        <f>'Sicilia foglio di lavoro'!O603</f>
        <v>6979</v>
      </c>
      <c r="M604" s="2">
        <f t="shared" si="208"/>
        <v>4.0972328390154411E-2</v>
      </c>
      <c r="N604" s="2">
        <f t="shared" si="209"/>
        <v>6.4210365387555417E-3</v>
      </c>
      <c r="O604" s="2">
        <f t="shared" si="210"/>
        <v>0.95260663507109</v>
      </c>
    </row>
    <row r="605" spans="1:15">
      <c r="A605" s="4">
        <v>44493</v>
      </c>
      <c r="B605">
        <f>'Sicilia foglio di lavoro'!B604</f>
        <v>6624741</v>
      </c>
      <c r="C605">
        <f>'Sicilia foglio di lavoro'!C604</f>
        <v>2526273</v>
      </c>
      <c r="D605">
        <f>'Sicilia foglio di lavoro'!E604</f>
        <v>305658</v>
      </c>
      <c r="E605">
        <f>'Sicilia foglio di lavoro'!G604</f>
        <v>6668</v>
      </c>
      <c r="F605">
        <f>'Sicilia foglio di lavoro'!H604</f>
        <v>309</v>
      </c>
      <c r="G605">
        <f>'Sicilia foglio di lavoro'!I604</f>
        <v>267</v>
      </c>
      <c r="H605">
        <f>'Sicilia foglio di lavoro'!J604</f>
        <v>42</v>
      </c>
      <c r="I605">
        <f>'Sicilia foglio di lavoro'!K604</f>
        <v>0</v>
      </c>
      <c r="J605">
        <f>'Sicilia foglio di lavoro'!M604</f>
        <v>6359</v>
      </c>
      <c r="K605">
        <f>'Sicilia foglio di lavoro'!N604</f>
        <v>292004</v>
      </c>
      <c r="L605">
        <f>'Sicilia foglio di lavoro'!O604</f>
        <v>6986</v>
      </c>
      <c r="M605" s="2">
        <f t="shared" si="208"/>
        <v>4.0041991601679663E-2</v>
      </c>
      <c r="N605" s="2">
        <f t="shared" si="209"/>
        <v>6.2987402519496102E-3</v>
      </c>
      <c r="O605" s="2">
        <f t="shared" si="210"/>
        <v>0.9536592681463707</v>
      </c>
    </row>
    <row r="606" spans="1:15">
      <c r="A606" s="4">
        <v>44494</v>
      </c>
      <c r="B606">
        <f>'Sicilia foglio di lavoro'!B605</f>
        <v>6634778</v>
      </c>
      <c r="C606">
        <f>'Sicilia foglio di lavoro'!C605</f>
        <v>2530160</v>
      </c>
      <c r="D606">
        <f>'Sicilia foglio di lavoro'!E605</f>
        <v>306101</v>
      </c>
      <c r="E606">
        <f>'Sicilia foglio di lavoro'!G605</f>
        <v>7030</v>
      </c>
      <c r="F606">
        <f>'Sicilia foglio di lavoro'!H605</f>
        <v>329</v>
      </c>
      <c r="G606">
        <f>'Sicilia foglio di lavoro'!I605</f>
        <v>290</v>
      </c>
      <c r="H606">
        <f>'Sicilia foglio di lavoro'!J605</f>
        <v>39</v>
      </c>
      <c r="I606">
        <f>'Sicilia foglio di lavoro'!K605</f>
        <v>0</v>
      </c>
      <c r="J606">
        <f>'Sicilia foglio di lavoro'!M605</f>
        <v>6701</v>
      </c>
      <c r="K606">
        <f>'Sicilia foglio di lavoro'!N605</f>
        <v>292085</v>
      </c>
      <c r="L606">
        <f>'Sicilia foglio di lavoro'!O605</f>
        <v>6986</v>
      </c>
      <c r="M606" s="2">
        <f t="shared" ref="M606:M612" si="211">G606/E606</f>
        <v>4.1251778093883355E-2</v>
      </c>
      <c r="N606" s="2">
        <f t="shared" ref="N606:N612" si="212">H606/E606</f>
        <v>5.5476529160739686E-3</v>
      </c>
      <c r="O606" s="2">
        <f t="shared" ref="O606:O612" si="213">J606/E606</f>
        <v>0.95320056899004268</v>
      </c>
    </row>
    <row r="607" spans="1:15">
      <c r="A607" s="4">
        <v>44495</v>
      </c>
      <c r="B607">
        <f>'Sicilia foglio di lavoro'!B606</f>
        <v>6652775</v>
      </c>
      <c r="C607">
        <f>'Sicilia foglio di lavoro'!C606</f>
        <v>2536929</v>
      </c>
      <c r="D607">
        <f>'Sicilia foglio di lavoro'!E606</f>
        <v>306585</v>
      </c>
      <c r="E607">
        <f>'Sicilia foglio di lavoro'!G606</f>
        <v>7115</v>
      </c>
      <c r="F607">
        <f>'Sicilia foglio di lavoro'!H606</f>
        <v>322</v>
      </c>
      <c r="G607">
        <f>'Sicilia foglio di lavoro'!I606</f>
        <v>284</v>
      </c>
      <c r="H607">
        <f>'Sicilia foglio di lavoro'!J606</f>
        <v>38</v>
      </c>
      <c r="I607">
        <f>'Sicilia foglio di lavoro'!K606</f>
        <v>5</v>
      </c>
      <c r="J607">
        <f>'Sicilia foglio di lavoro'!M606</f>
        <v>6793</v>
      </c>
      <c r="K607">
        <f>'Sicilia foglio di lavoro'!N606</f>
        <v>292476</v>
      </c>
      <c r="L607">
        <f>'Sicilia foglio di lavoro'!O606</f>
        <v>6994</v>
      </c>
      <c r="M607" s="2">
        <f t="shared" si="211"/>
        <v>3.9915671117357693E-2</v>
      </c>
      <c r="N607" s="2">
        <f t="shared" si="212"/>
        <v>5.3408292340126496E-3</v>
      </c>
      <c r="O607" s="2">
        <f t="shared" si="213"/>
        <v>0.9547434996486297</v>
      </c>
    </row>
    <row r="608" spans="1:15">
      <c r="A608" s="4">
        <v>44496</v>
      </c>
      <c r="B608">
        <f>'Sicilia foglio di lavoro'!B607</f>
        <v>6665488</v>
      </c>
      <c r="C608">
        <f>'Sicilia foglio di lavoro'!C607</f>
        <v>2541684</v>
      </c>
      <c r="D608">
        <f>'Sicilia foglio di lavoro'!E607</f>
        <v>306867</v>
      </c>
      <c r="E608">
        <f>'Sicilia foglio di lavoro'!G607</f>
        <v>6979</v>
      </c>
      <c r="F608">
        <f>'Sicilia foglio di lavoro'!H607</f>
        <v>318</v>
      </c>
      <c r="G608">
        <f>'Sicilia foglio di lavoro'!I607</f>
        <v>280</v>
      </c>
      <c r="H608">
        <f>'Sicilia foglio di lavoro'!J607</f>
        <v>38</v>
      </c>
      <c r="I608">
        <f>'Sicilia foglio di lavoro'!K607</f>
        <v>3</v>
      </c>
      <c r="J608">
        <f>'Sicilia foglio di lavoro'!M607</f>
        <v>6661</v>
      </c>
      <c r="K608">
        <f>'Sicilia foglio di lavoro'!N607</f>
        <v>292888</v>
      </c>
      <c r="L608">
        <f>'Sicilia foglio di lavoro'!O607</f>
        <v>7000</v>
      </c>
      <c r="M608" s="2">
        <f t="shared" si="211"/>
        <v>4.0120361083249748E-2</v>
      </c>
      <c r="N608" s="2">
        <f t="shared" si="212"/>
        <v>5.4449061470124658E-3</v>
      </c>
      <c r="O608" s="2">
        <f t="shared" si="213"/>
        <v>0.95443473276973778</v>
      </c>
    </row>
    <row r="609" spans="1:15">
      <c r="A609" s="4">
        <v>44497</v>
      </c>
      <c r="B609">
        <f>'Sicilia foglio di lavoro'!B608</f>
        <v>6678897</v>
      </c>
      <c r="C609">
        <f>'Sicilia foglio di lavoro'!C608</f>
        <v>2546363</v>
      </c>
      <c r="D609">
        <f>'Sicilia foglio di lavoro'!E608</f>
        <v>307175</v>
      </c>
      <c r="E609">
        <f>'Sicilia foglio di lavoro'!G608</f>
        <v>7044</v>
      </c>
      <c r="F609">
        <f>'Sicilia foglio di lavoro'!H608</f>
        <v>324</v>
      </c>
      <c r="G609">
        <f>'Sicilia foglio di lavoro'!I608</f>
        <v>286</v>
      </c>
      <c r="H609">
        <f>'Sicilia foglio di lavoro'!J608</f>
        <v>38</v>
      </c>
      <c r="I609">
        <f>'Sicilia foglio di lavoro'!K608</f>
        <v>3</v>
      </c>
      <c r="J609">
        <f>'Sicilia foglio di lavoro'!M608</f>
        <v>6720</v>
      </c>
      <c r="K609">
        <f>'Sicilia foglio di lavoro'!N608</f>
        <v>293122</v>
      </c>
      <c r="L609">
        <f>'Sicilia foglio di lavoro'!O608</f>
        <v>7009</v>
      </c>
      <c r="M609" s="2">
        <f t="shared" si="211"/>
        <v>4.0601930721181144E-2</v>
      </c>
      <c r="N609" s="2">
        <f t="shared" si="212"/>
        <v>5.3946621237932991E-3</v>
      </c>
      <c r="O609" s="2">
        <f t="shared" si="213"/>
        <v>0.95400340715502552</v>
      </c>
    </row>
    <row r="610" spans="1:15">
      <c r="A610" s="4">
        <v>44498</v>
      </c>
      <c r="B610">
        <f>'Sicilia foglio di lavoro'!B609</f>
        <v>6691548</v>
      </c>
      <c r="C610">
        <f>'Sicilia foglio di lavoro'!C609</f>
        <v>2551005</v>
      </c>
      <c r="D610">
        <f>'Sicilia foglio di lavoro'!E609</f>
        <v>307646</v>
      </c>
      <c r="E610">
        <f>'Sicilia foglio di lavoro'!G609</f>
        <v>7142</v>
      </c>
      <c r="F610">
        <f>'Sicilia foglio di lavoro'!H609</f>
        <v>321</v>
      </c>
      <c r="G610">
        <f>'Sicilia foglio di lavoro'!I609</f>
        <v>285</v>
      </c>
      <c r="H610">
        <f>'Sicilia foglio di lavoro'!J609</f>
        <v>36</v>
      </c>
      <c r="I610">
        <f>'Sicilia foglio di lavoro'!K609</f>
        <v>1</v>
      </c>
      <c r="J610">
        <f>'Sicilia foglio di lavoro'!M609</f>
        <v>6821</v>
      </c>
      <c r="K610">
        <f>'Sicilia foglio di lavoro'!N609</f>
        <v>293492</v>
      </c>
      <c r="L610">
        <f>'Sicilia foglio di lavoro'!O609</f>
        <v>7012</v>
      </c>
      <c r="M610" s="2">
        <f t="shared" si="211"/>
        <v>3.9904788574628952E-2</v>
      </c>
      <c r="N610" s="2">
        <f t="shared" si="212"/>
        <v>5.04060487258471E-3</v>
      </c>
      <c r="O610" s="2">
        <f t="shared" si="213"/>
        <v>0.95505460655278629</v>
      </c>
    </row>
    <row r="611" spans="1:15">
      <c r="A611" s="4">
        <v>44499</v>
      </c>
      <c r="B611">
        <f>'Sicilia foglio di lavoro'!B610</f>
        <v>6702701</v>
      </c>
      <c r="C611">
        <f>'Sicilia foglio di lavoro'!C610</f>
        <v>2554330</v>
      </c>
      <c r="D611">
        <f>'Sicilia foglio di lavoro'!E610</f>
        <v>307931</v>
      </c>
      <c r="E611">
        <f>'Sicilia foglio di lavoro'!G610</f>
        <v>7162</v>
      </c>
      <c r="F611">
        <f>'Sicilia foglio di lavoro'!H610</f>
        <v>318</v>
      </c>
      <c r="G611">
        <f>'Sicilia foglio di lavoro'!I610</f>
        <v>285</v>
      </c>
      <c r="H611">
        <f>'Sicilia foglio di lavoro'!J610</f>
        <v>33</v>
      </c>
      <c r="I611">
        <f>'Sicilia foglio di lavoro'!K610</f>
        <v>1</v>
      </c>
      <c r="J611">
        <f>'Sicilia foglio di lavoro'!M610</f>
        <v>6844</v>
      </c>
      <c r="K611">
        <f>'Sicilia foglio di lavoro'!N610</f>
        <v>293754</v>
      </c>
      <c r="L611">
        <f>'Sicilia foglio di lavoro'!O610</f>
        <v>7015</v>
      </c>
      <c r="M611" s="2">
        <f t="shared" si="211"/>
        <v>3.9793353811784421E-2</v>
      </c>
      <c r="N611" s="2">
        <f t="shared" si="212"/>
        <v>4.6076514939960905E-3</v>
      </c>
      <c r="O611" s="2">
        <f t="shared" si="213"/>
        <v>0.95559899469421949</v>
      </c>
    </row>
    <row r="612" spans="1:15">
      <c r="A612" s="4">
        <v>44500</v>
      </c>
      <c r="B612">
        <f>'Sicilia foglio di lavoro'!B611</f>
        <v>6713905</v>
      </c>
      <c r="C612">
        <f>'Sicilia foglio di lavoro'!C611</f>
        <v>2557904</v>
      </c>
      <c r="D612">
        <f>'Sicilia foglio di lavoro'!E611</f>
        <v>308232</v>
      </c>
      <c r="E612">
        <f>'Sicilia foglio di lavoro'!G611</f>
        <v>7197</v>
      </c>
      <c r="F612">
        <f>'Sicilia foglio di lavoro'!H611</f>
        <v>321</v>
      </c>
      <c r="G612">
        <f>'Sicilia foglio di lavoro'!I611</f>
        <v>288</v>
      </c>
      <c r="H612">
        <f>'Sicilia foglio di lavoro'!J611</f>
        <v>33</v>
      </c>
      <c r="I612">
        <f>'Sicilia foglio di lavoro'!K611</f>
        <v>3</v>
      </c>
      <c r="J612">
        <f>'Sicilia foglio di lavoro'!M611</f>
        <v>6876</v>
      </c>
      <c r="K612">
        <f>'Sicilia foglio di lavoro'!N611</f>
        <v>294018</v>
      </c>
      <c r="L612">
        <f>'Sicilia foglio di lavoro'!O611</f>
        <v>7017</v>
      </c>
      <c r="M612" s="2">
        <f t="shared" si="211"/>
        <v>4.0016673614005835E-2</v>
      </c>
      <c r="N612" s="2">
        <f t="shared" si="212"/>
        <v>4.5852438516048354E-3</v>
      </c>
      <c r="O612" s="2">
        <f t="shared" si="213"/>
        <v>0.95539808253438929</v>
      </c>
    </row>
    <row r="613" spans="1:15">
      <c r="A613" s="4">
        <v>44501</v>
      </c>
      <c r="B613">
        <f>'Sicilia foglio di lavoro'!B612</f>
        <v>6720909</v>
      </c>
      <c r="C613">
        <f>'Sicilia foglio di lavoro'!C612</f>
        <v>2560648</v>
      </c>
      <c r="D613">
        <f>'Sicilia foglio di lavoro'!E612</f>
        <v>308527</v>
      </c>
      <c r="E613">
        <f>'Sicilia foglio di lavoro'!G612</f>
        <v>7384</v>
      </c>
      <c r="F613">
        <f>'Sicilia foglio di lavoro'!H612</f>
        <v>336</v>
      </c>
      <c r="G613">
        <f>'Sicilia foglio di lavoro'!I612</f>
        <v>300</v>
      </c>
      <c r="H613">
        <f>'Sicilia foglio di lavoro'!J612</f>
        <v>36</v>
      </c>
      <c r="I613">
        <f>'Sicilia foglio di lavoro'!K612</f>
        <v>4</v>
      </c>
      <c r="J613">
        <f>'Sicilia foglio di lavoro'!M612</f>
        <v>7048</v>
      </c>
      <c r="K613">
        <f>'Sicilia foglio di lavoro'!N612</f>
        <v>294124</v>
      </c>
      <c r="L613">
        <f>'Sicilia foglio di lavoro'!O612</f>
        <v>7019</v>
      </c>
      <c r="M613" s="2">
        <f t="shared" ref="M613:M619" si="214">G613/E613</f>
        <v>4.0628385698808236E-2</v>
      </c>
      <c r="N613" s="2">
        <f t="shared" ref="N613:N619" si="215">H613/E613</f>
        <v>4.8754062838569879E-3</v>
      </c>
      <c r="O613" s="2">
        <f t="shared" ref="O613:O619" si="216">J613/E613</f>
        <v>0.95449620801733481</v>
      </c>
    </row>
    <row r="614" spans="1:15">
      <c r="A614" s="4">
        <v>44502</v>
      </c>
      <c r="B614">
        <f>'Sicilia foglio di lavoro'!B613</f>
        <v>6733937</v>
      </c>
      <c r="C614">
        <f>'Sicilia foglio di lavoro'!C613</f>
        <v>2564359</v>
      </c>
      <c r="D614">
        <f>'Sicilia foglio di lavoro'!E613</f>
        <v>308909</v>
      </c>
      <c r="E614">
        <f>'Sicilia foglio di lavoro'!G613</f>
        <v>7611</v>
      </c>
      <c r="F614">
        <f>'Sicilia foglio di lavoro'!H613</f>
        <v>345</v>
      </c>
      <c r="G614">
        <f>'Sicilia foglio di lavoro'!I613</f>
        <v>305</v>
      </c>
      <c r="H614">
        <f>'Sicilia foglio di lavoro'!J613</f>
        <v>40</v>
      </c>
      <c r="I614">
        <f>'Sicilia foglio di lavoro'!K613</f>
        <v>6</v>
      </c>
      <c r="J614">
        <f>'Sicilia foglio di lavoro'!M613</f>
        <v>7266</v>
      </c>
      <c r="K614">
        <f>'Sicilia foglio di lavoro'!N613</f>
        <v>294276</v>
      </c>
      <c r="L614">
        <f>'Sicilia foglio di lavoro'!O613</f>
        <v>7022</v>
      </c>
      <c r="M614" s="2">
        <f t="shared" si="214"/>
        <v>4.0073577716463013E-2</v>
      </c>
      <c r="N614" s="2">
        <f t="shared" si="215"/>
        <v>5.2555511759295754E-3</v>
      </c>
      <c r="O614" s="2">
        <f t="shared" si="216"/>
        <v>0.9546708711076074</v>
      </c>
    </row>
    <row r="615" spans="1:15">
      <c r="A615" s="4">
        <v>44503</v>
      </c>
      <c r="B615">
        <f>'Sicilia foglio di lavoro'!B614</f>
        <v>6767350</v>
      </c>
      <c r="C615">
        <f>'Sicilia foglio di lavoro'!C614</f>
        <v>2569924</v>
      </c>
      <c r="D615">
        <f>'Sicilia foglio di lavoro'!E614</f>
        <v>309307</v>
      </c>
      <c r="E615">
        <f>'Sicilia foglio di lavoro'!G614</f>
        <v>7401</v>
      </c>
      <c r="F615">
        <f>'Sicilia foglio di lavoro'!H614</f>
        <v>345</v>
      </c>
      <c r="G615">
        <f>'Sicilia foglio di lavoro'!I614</f>
        <v>305</v>
      </c>
      <c r="H615">
        <f>'Sicilia foglio di lavoro'!J614</f>
        <v>40</v>
      </c>
      <c r="I615">
        <f>'Sicilia foglio di lavoro'!K614</f>
        <v>4</v>
      </c>
      <c r="J615">
        <f>'Sicilia foglio di lavoro'!M614</f>
        <v>7056</v>
      </c>
      <c r="K615">
        <f>'Sicilia foglio di lavoro'!N614</f>
        <v>294877</v>
      </c>
      <c r="L615">
        <f>'Sicilia foglio di lavoro'!O614</f>
        <v>7029</v>
      </c>
      <c r="M615" s="2">
        <f t="shared" si="214"/>
        <v>4.1210647209836505E-2</v>
      </c>
      <c r="N615" s="2">
        <f t="shared" si="215"/>
        <v>5.4046750439129846E-3</v>
      </c>
      <c r="O615" s="2">
        <f t="shared" si="216"/>
        <v>0.95338467774625046</v>
      </c>
    </row>
    <row r="616" spans="1:15">
      <c r="A616" s="4">
        <v>44504</v>
      </c>
      <c r="B616">
        <f>'Sicilia foglio di lavoro'!B615</f>
        <v>6792616</v>
      </c>
      <c r="C616">
        <f>'Sicilia foglio di lavoro'!C615</f>
        <v>2575561</v>
      </c>
      <c r="D616">
        <f>'Sicilia foglio di lavoro'!E615</f>
        <v>309679</v>
      </c>
      <c r="E616">
        <f>'Sicilia foglio di lavoro'!G615</f>
        <v>7467</v>
      </c>
      <c r="F616">
        <f>'Sicilia foglio di lavoro'!H615</f>
        <v>339</v>
      </c>
      <c r="G616">
        <f>'Sicilia foglio di lavoro'!I615</f>
        <v>302</v>
      </c>
      <c r="H616">
        <f>'Sicilia foglio di lavoro'!J615</f>
        <v>37</v>
      </c>
      <c r="I616">
        <f>'Sicilia foglio di lavoro'!K615</f>
        <v>1</v>
      </c>
      <c r="J616">
        <f>'Sicilia foglio di lavoro'!M615</f>
        <v>7128</v>
      </c>
      <c r="K616">
        <f>'Sicilia foglio di lavoro'!N615</f>
        <v>295179</v>
      </c>
      <c r="L616">
        <f>'Sicilia foglio di lavoro'!O615</f>
        <v>7033</v>
      </c>
      <c r="M616" s="2">
        <f t="shared" si="214"/>
        <v>4.0444623007901435E-2</v>
      </c>
      <c r="N616" s="2">
        <f t="shared" si="215"/>
        <v>4.9551359314316326E-3</v>
      </c>
      <c r="O616" s="2">
        <f t="shared" si="216"/>
        <v>0.95460024106066699</v>
      </c>
    </row>
    <row r="617" spans="1:15">
      <c r="A617" s="4">
        <v>44505</v>
      </c>
      <c r="B617">
        <f>'Sicilia foglio di lavoro'!B616</f>
        <v>6817217</v>
      </c>
      <c r="C617">
        <f>'Sicilia foglio di lavoro'!C616</f>
        <v>2580723</v>
      </c>
      <c r="D617">
        <f>'Sicilia foglio di lavoro'!E616</f>
        <v>310145</v>
      </c>
      <c r="E617">
        <f>'Sicilia foglio di lavoro'!G616</f>
        <v>7639</v>
      </c>
      <c r="F617">
        <f>'Sicilia foglio di lavoro'!H616</f>
        <v>350</v>
      </c>
      <c r="G617">
        <f>'Sicilia foglio di lavoro'!I616</f>
        <v>311</v>
      </c>
      <c r="H617">
        <f>'Sicilia foglio di lavoro'!J616</f>
        <v>39</v>
      </c>
      <c r="I617">
        <f>'Sicilia foglio di lavoro'!K616</f>
        <v>3</v>
      </c>
      <c r="J617">
        <f>'Sicilia foglio di lavoro'!M616</f>
        <v>7289</v>
      </c>
      <c r="K617">
        <f>'Sicilia foglio di lavoro'!N616</f>
        <v>295464</v>
      </c>
      <c r="L617">
        <f>'Sicilia foglio di lavoro'!O616</f>
        <v>7042</v>
      </c>
      <c r="M617" s="2">
        <f t="shared" si="214"/>
        <v>4.0712135096216781E-2</v>
      </c>
      <c r="N617" s="2">
        <f t="shared" si="215"/>
        <v>5.1053802853776673E-3</v>
      </c>
      <c r="O617" s="2">
        <f t="shared" si="216"/>
        <v>0.9541824846184056</v>
      </c>
    </row>
    <row r="618" spans="1:15">
      <c r="A618" s="4">
        <v>44506</v>
      </c>
      <c r="B618">
        <f>'Sicilia foglio di lavoro'!B617</f>
        <v>6838321</v>
      </c>
      <c r="C618">
        <f>'Sicilia foglio di lavoro'!C617</f>
        <v>2584924</v>
      </c>
      <c r="D618">
        <f>'Sicilia foglio di lavoro'!E617</f>
        <v>310446</v>
      </c>
      <c r="E618">
        <f>'Sicilia foglio di lavoro'!G617</f>
        <v>7572</v>
      </c>
      <c r="F618">
        <f>'Sicilia foglio di lavoro'!H617</f>
        <v>367</v>
      </c>
      <c r="G618">
        <f>'Sicilia foglio di lavoro'!I617</f>
        <v>324</v>
      </c>
      <c r="H618">
        <f>'Sicilia foglio di lavoro'!J617</f>
        <v>43</v>
      </c>
      <c r="I618">
        <f>'Sicilia foglio di lavoro'!K617</f>
        <v>5</v>
      </c>
      <c r="J618">
        <f>'Sicilia foglio di lavoro'!M617</f>
        <v>7205</v>
      </c>
      <c r="K618">
        <f>'Sicilia foglio di lavoro'!N617</f>
        <v>295828</v>
      </c>
      <c r="L618">
        <f>'Sicilia foglio di lavoro'!O617</f>
        <v>7046</v>
      </c>
      <c r="M618" s="2">
        <f t="shared" si="214"/>
        <v>4.2789223454833596E-2</v>
      </c>
      <c r="N618" s="2">
        <f t="shared" si="215"/>
        <v>5.6788166930797678E-3</v>
      </c>
      <c r="O618" s="2">
        <f t="shared" si="216"/>
        <v>0.95153195985208661</v>
      </c>
    </row>
    <row r="619" spans="1:15">
      <c r="A619" s="4">
        <v>44507</v>
      </c>
      <c r="B619">
        <f>'Sicilia foglio di lavoro'!B618</f>
        <v>6859605</v>
      </c>
      <c r="C619">
        <f>'Sicilia foglio di lavoro'!C618</f>
        <v>2588694</v>
      </c>
      <c r="D619">
        <f>'Sicilia foglio di lavoro'!E618</f>
        <v>310805</v>
      </c>
      <c r="E619">
        <f>'Sicilia foglio di lavoro'!G618</f>
        <v>7777</v>
      </c>
      <c r="F619">
        <f>'Sicilia foglio di lavoro'!H618</f>
        <v>362</v>
      </c>
      <c r="G619">
        <f>'Sicilia foglio di lavoro'!I618</f>
        <v>320</v>
      </c>
      <c r="H619">
        <f>'Sicilia foglio di lavoro'!J618</f>
        <v>42</v>
      </c>
      <c r="I619">
        <f>'Sicilia foglio di lavoro'!K618</f>
        <v>5</v>
      </c>
      <c r="J619">
        <f>'Sicilia foglio di lavoro'!M618</f>
        <v>7415</v>
      </c>
      <c r="K619">
        <f>'Sicilia foglio di lavoro'!N618</f>
        <v>295980</v>
      </c>
      <c r="L619">
        <f>'Sicilia foglio di lavoro'!O618</f>
        <v>7048</v>
      </c>
      <c r="M619" s="2">
        <f t="shared" si="214"/>
        <v>4.1146971840041145E-2</v>
      </c>
      <c r="N619" s="2">
        <f t="shared" si="215"/>
        <v>5.4005400540054005E-3</v>
      </c>
      <c r="O619" s="2">
        <f t="shared" si="216"/>
        <v>0.9534524881059534</v>
      </c>
    </row>
    <row r="620" spans="1:15">
      <c r="A620" s="4">
        <v>44508</v>
      </c>
      <c r="B620">
        <f>'Sicilia foglio di lavoro'!B619</f>
        <v>6875676</v>
      </c>
      <c r="C620">
        <f>'Sicilia foglio di lavoro'!C619</f>
        <v>2595944</v>
      </c>
      <c r="D620">
        <f>'Sicilia foglio di lavoro'!E619</f>
        <v>311575</v>
      </c>
      <c r="E620">
        <f>'Sicilia foglio di lavoro'!G619</f>
        <v>8425</v>
      </c>
      <c r="F620">
        <f>'Sicilia foglio di lavoro'!H619</f>
        <v>379</v>
      </c>
      <c r="G620">
        <f>'Sicilia foglio di lavoro'!I619</f>
        <v>333</v>
      </c>
      <c r="H620">
        <f>'Sicilia foglio di lavoro'!J619</f>
        <v>46</v>
      </c>
      <c r="I620">
        <f>'Sicilia foglio di lavoro'!K619</f>
        <v>6</v>
      </c>
      <c r="J620">
        <f>'Sicilia foglio di lavoro'!M619</f>
        <v>8046</v>
      </c>
      <c r="K620">
        <f>'Sicilia foglio di lavoro'!N619</f>
        <v>296101</v>
      </c>
      <c r="L620">
        <f>'Sicilia foglio di lavoro'!O619</f>
        <v>7049</v>
      </c>
      <c r="M620" s="2">
        <f t="shared" ref="M620:M626" si="217">G620/E620</f>
        <v>3.9525222551928786E-2</v>
      </c>
      <c r="N620" s="2">
        <f t="shared" ref="N620:N626" si="218">H620/E620</f>
        <v>5.4599406528189915E-3</v>
      </c>
      <c r="O620" s="2">
        <f t="shared" ref="O620:O626" si="219">J620/E620</f>
        <v>0.95501483679525223</v>
      </c>
    </row>
    <row r="621" spans="1:15">
      <c r="A621" s="4">
        <v>44509</v>
      </c>
      <c r="B621">
        <f>'Sicilia foglio di lavoro'!B620</f>
        <v>6908842</v>
      </c>
      <c r="C621">
        <f>'Sicilia foglio di lavoro'!C620</f>
        <v>2602759</v>
      </c>
      <c r="D621">
        <f>'Sicilia foglio di lavoro'!E620</f>
        <v>312079</v>
      </c>
      <c r="E621">
        <f>'Sicilia foglio di lavoro'!G620</f>
        <v>8624</v>
      </c>
      <c r="F621">
        <f>'Sicilia foglio di lavoro'!H620</f>
        <v>394</v>
      </c>
      <c r="G621">
        <f>'Sicilia foglio di lavoro'!I620</f>
        <v>346</v>
      </c>
      <c r="H621">
        <f>'Sicilia foglio di lavoro'!J620</f>
        <v>48</v>
      </c>
      <c r="I621">
        <f>'Sicilia foglio di lavoro'!K620</f>
        <v>2</v>
      </c>
      <c r="J621">
        <f>'Sicilia foglio di lavoro'!M620</f>
        <v>8230</v>
      </c>
      <c r="K621">
        <f>'Sicilia foglio di lavoro'!N620</f>
        <v>296395</v>
      </c>
      <c r="L621">
        <f>'Sicilia foglio di lavoro'!O620</f>
        <v>7060</v>
      </c>
      <c r="M621" s="2">
        <f t="shared" si="217"/>
        <v>4.0120593692022262E-2</v>
      </c>
      <c r="N621" s="2">
        <f t="shared" si="218"/>
        <v>5.5658627087198514E-3</v>
      </c>
      <c r="O621" s="2">
        <f t="shared" si="219"/>
        <v>0.95431354359925791</v>
      </c>
    </row>
    <row r="622" spans="1:15">
      <c r="A622" s="4">
        <v>44510</v>
      </c>
      <c r="B622">
        <f>'Sicilia foglio di lavoro'!B621</f>
        <v>6932126</v>
      </c>
      <c r="C622">
        <f>'Sicilia foglio di lavoro'!C621</f>
        <v>2609250</v>
      </c>
      <c r="D622">
        <f>'Sicilia foglio di lavoro'!E621</f>
        <v>312651</v>
      </c>
      <c r="E622">
        <f>'Sicilia foglio di lavoro'!G621</f>
        <v>8671</v>
      </c>
      <c r="F622">
        <f>'Sicilia foglio di lavoro'!H621</f>
        <v>370</v>
      </c>
      <c r="G622">
        <f>'Sicilia foglio di lavoro'!I621</f>
        <v>320</v>
      </c>
      <c r="H622">
        <f>'Sicilia foglio di lavoro'!J621</f>
        <v>50</v>
      </c>
      <c r="I622">
        <f>'Sicilia foglio di lavoro'!K621</f>
        <v>3</v>
      </c>
      <c r="J622">
        <f>'Sicilia foglio di lavoro'!M621</f>
        <v>8301</v>
      </c>
      <c r="K622">
        <f>'Sicilia foglio di lavoro'!N621</f>
        <v>296911</v>
      </c>
      <c r="L622">
        <f>'Sicilia foglio di lavoro'!O621</f>
        <v>7069</v>
      </c>
      <c r="M622" s="2">
        <f t="shared" si="217"/>
        <v>3.6904624610771534E-2</v>
      </c>
      <c r="N622" s="2">
        <f t="shared" si="218"/>
        <v>5.7663475954330525E-3</v>
      </c>
      <c r="O622" s="2">
        <f t="shared" si="219"/>
        <v>0.95732902779379536</v>
      </c>
    </row>
    <row r="623" spans="1:15">
      <c r="A623" s="4">
        <v>44511</v>
      </c>
      <c r="B623">
        <f>'Sicilia foglio di lavoro'!B622</f>
        <v>6958377</v>
      </c>
      <c r="C623">
        <f>'Sicilia foglio di lavoro'!C622</f>
        <v>2615517</v>
      </c>
      <c r="D623">
        <f>'Sicilia foglio di lavoro'!E622</f>
        <v>313267</v>
      </c>
      <c r="E623">
        <f>'Sicilia foglio di lavoro'!G622</f>
        <v>8859</v>
      </c>
      <c r="F623">
        <f>'Sicilia foglio di lavoro'!H622</f>
        <v>368</v>
      </c>
      <c r="G623">
        <f>'Sicilia foglio di lavoro'!I622</f>
        <v>321</v>
      </c>
      <c r="H623">
        <f>'Sicilia foglio di lavoro'!J622</f>
        <v>47</v>
      </c>
      <c r="I623">
        <f>'Sicilia foglio di lavoro'!K622</f>
        <v>1</v>
      </c>
      <c r="J623">
        <f>'Sicilia foglio di lavoro'!M622</f>
        <v>8491</v>
      </c>
      <c r="K623">
        <f>'Sicilia foglio di lavoro'!N622</f>
        <v>297330</v>
      </c>
      <c r="L623">
        <f>'Sicilia foglio di lavoro'!O622</f>
        <v>7078</v>
      </c>
      <c r="M623" s="2">
        <f t="shared" si="217"/>
        <v>3.6234337961395191E-2</v>
      </c>
      <c r="N623" s="2">
        <f t="shared" si="218"/>
        <v>5.3053392030703236E-3</v>
      </c>
      <c r="O623" s="2">
        <f t="shared" si="219"/>
        <v>0.95846032283553451</v>
      </c>
    </row>
    <row r="624" spans="1:15">
      <c r="A624" s="4">
        <v>44512</v>
      </c>
      <c r="B624">
        <f>'Sicilia foglio di lavoro'!B623</f>
        <v>6981486</v>
      </c>
      <c r="C624">
        <f>'Sicilia foglio di lavoro'!C623</f>
        <v>2621505</v>
      </c>
      <c r="D624">
        <f>'Sicilia foglio di lavoro'!E623</f>
        <v>313813</v>
      </c>
      <c r="E624">
        <f>'Sicilia foglio di lavoro'!G623</f>
        <v>8985</v>
      </c>
      <c r="F624">
        <f>'Sicilia foglio di lavoro'!H623</f>
        <v>358</v>
      </c>
      <c r="G624">
        <f>'Sicilia foglio di lavoro'!I623</f>
        <v>308</v>
      </c>
      <c r="H624">
        <f>'Sicilia foglio di lavoro'!J623</f>
        <v>50</v>
      </c>
      <c r="I624">
        <f>'Sicilia foglio di lavoro'!K623</f>
        <v>3</v>
      </c>
      <c r="J624">
        <f>'Sicilia foglio di lavoro'!M623</f>
        <v>8627</v>
      </c>
      <c r="K624">
        <f>'Sicilia foglio di lavoro'!N623</f>
        <v>297743</v>
      </c>
      <c r="L624">
        <f>'Sicilia foglio di lavoro'!O623</f>
        <v>7085</v>
      </c>
      <c r="M624" s="2">
        <f t="shared" si="217"/>
        <v>3.427935447968837E-2</v>
      </c>
      <c r="N624" s="2">
        <f t="shared" si="218"/>
        <v>5.5648302726766831E-3</v>
      </c>
      <c r="O624" s="2">
        <f t="shared" si="219"/>
        <v>0.96015581524763494</v>
      </c>
    </row>
    <row r="625" spans="1:15">
      <c r="A625" s="4">
        <v>44513</v>
      </c>
      <c r="B625">
        <f>'Sicilia foglio di lavoro'!B624</f>
        <v>7002238</v>
      </c>
      <c r="C625">
        <f>'Sicilia foglio di lavoro'!C624</f>
        <v>2626557</v>
      </c>
      <c r="D625">
        <f>'Sicilia foglio di lavoro'!E624</f>
        <v>314140</v>
      </c>
      <c r="E625">
        <f>'Sicilia foglio di lavoro'!G624</f>
        <v>9006</v>
      </c>
      <c r="F625">
        <f>'Sicilia foglio di lavoro'!H624</f>
        <v>370</v>
      </c>
      <c r="G625">
        <f>'Sicilia foglio di lavoro'!I624</f>
        <v>320</v>
      </c>
      <c r="H625">
        <f>'Sicilia foglio di lavoro'!J624</f>
        <v>50</v>
      </c>
      <c r="I625">
        <f>'Sicilia foglio di lavoro'!K624</f>
        <v>2</v>
      </c>
      <c r="J625">
        <f>'Sicilia foglio di lavoro'!M624</f>
        <v>8636</v>
      </c>
      <c r="K625">
        <f>'Sicilia foglio di lavoro'!N624</f>
        <v>298046</v>
      </c>
      <c r="L625">
        <f>'Sicilia foglio di lavoro'!O624</f>
        <v>7088</v>
      </c>
      <c r="M625" s="2">
        <f t="shared" si="217"/>
        <v>3.5531867643793028E-2</v>
      </c>
      <c r="N625" s="2">
        <f t="shared" si="218"/>
        <v>5.5518543193426601E-3</v>
      </c>
      <c r="O625" s="2">
        <f t="shared" si="219"/>
        <v>0.9589162780368643</v>
      </c>
    </row>
    <row r="626" spans="1:15">
      <c r="A626" s="4">
        <v>44514</v>
      </c>
      <c r="B626">
        <f>'Sicilia foglio di lavoro'!B625</f>
        <v>7024093</v>
      </c>
      <c r="C626">
        <f>'Sicilia foglio di lavoro'!C625</f>
        <v>2630536</v>
      </c>
      <c r="D626">
        <f>'Sicilia foglio di lavoro'!E625</f>
        <v>314641</v>
      </c>
      <c r="E626">
        <f>'Sicilia foglio di lavoro'!G625</f>
        <v>9077</v>
      </c>
      <c r="F626">
        <f>'Sicilia foglio di lavoro'!H625</f>
        <v>376</v>
      </c>
      <c r="G626">
        <f>'Sicilia foglio di lavoro'!I625</f>
        <v>326</v>
      </c>
      <c r="H626">
        <f>'Sicilia foglio di lavoro'!J625</f>
        <v>50</v>
      </c>
      <c r="I626">
        <f>'Sicilia foglio di lavoro'!K625</f>
        <v>2</v>
      </c>
      <c r="J626">
        <f>'Sicilia foglio di lavoro'!M625</f>
        <v>8701</v>
      </c>
      <c r="K626">
        <f>'Sicilia foglio di lavoro'!N625</f>
        <v>298474</v>
      </c>
      <c r="L626">
        <f>'Sicilia foglio di lavoro'!O625</f>
        <v>7090</v>
      </c>
      <c r="M626" s="2">
        <f t="shared" si="217"/>
        <v>3.5914949873306158E-2</v>
      </c>
      <c r="N626" s="2">
        <f t="shared" si="218"/>
        <v>5.5084278946788585E-3</v>
      </c>
      <c r="O626" s="2">
        <f t="shared" si="219"/>
        <v>0.95857662223201501</v>
      </c>
    </row>
    <row r="627" spans="1:15">
      <c r="A627" s="4">
        <v>44515</v>
      </c>
      <c r="B627">
        <f>'Sicilia foglio di lavoro'!B626</f>
        <v>7037365</v>
      </c>
      <c r="C627">
        <f>'Sicilia foglio di lavoro'!C626</f>
        <v>2634850</v>
      </c>
      <c r="D627">
        <f>'Sicilia foglio di lavoro'!E626</f>
        <v>315083</v>
      </c>
      <c r="E627">
        <f>'Sicilia foglio di lavoro'!G626</f>
        <v>9432</v>
      </c>
      <c r="F627">
        <f>'Sicilia foglio di lavoro'!H626</f>
        <v>384</v>
      </c>
      <c r="G627">
        <f>'Sicilia foglio di lavoro'!I626</f>
        <v>338</v>
      </c>
      <c r="H627">
        <f>'Sicilia foglio di lavoro'!J626</f>
        <v>46</v>
      </c>
      <c r="I627">
        <f>'Sicilia foglio di lavoro'!K626</f>
        <v>3</v>
      </c>
      <c r="J627">
        <f>'Sicilia foglio di lavoro'!M626</f>
        <v>9048</v>
      </c>
      <c r="K627">
        <f>'Sicilia foglio di lavoro'!N626</f>
        <v>298558</v>
      </c>
      <c r="L627">
        <f>'Sicilia foglio di lavoro'!O626</f>
        <v>7093</v>
      </c>
      <c r="M627" s="2">
        <f t="shared" ref="M627:M633" si="220">G627/E627</f>
        <v>3.5835453774385073E-2</v>
      </c>
      <c r="N627" s="2">
        <f t="shared" ref="N627:N633" si="221">H627/E627</f>
        <v>4.877014418999152E-3</v>
      </c>
      <c r="O627" s="2">
        <f t="shared" ref="O627:O633" si="222">J627/E627</f>
        <v>0.95928753180661575</v>
      </c>
    </row>
    <row r="628" spans="1:15">
      <c r="A628" s="4">
        <v>44516</v>
      </c>
      <c r="B628">
        <f>'Sicilia foglio di lavoro'!B627</f>
        <v>7072586</v>
      </c>
      <c r="C628">
        <f>'Sicilia foglio di lavoro'!C627</f>
        <v>2643499</v>
      </c>
      <c r="D628">
        <f>'Sicilia foglio di lavoro'!E627</f>
        <v>315635</v>
      </c>
      <c r="E628">
        <f>'Sicilia foglio di lavoro'!G627</f>
        <v>9536</v>
      </c>
      <c r="F628">
        <f>'Sicilia foglio di lavoro'!H627</f>
        <v>398</v>
      </c>
      <c r="G628">
        <f>'Sicilia foglio di lavoro'!I627</f>
        <v>351</v>
      </c>
      <c r="H628">
        <f>'Sicilia foglio di lavoro'!J627</f>
        <v>47</v>
      </c>
      <c r="I628">
        <f>'Sicilia foglio di lavoro'!K627</f>
        <v>3</v>
      </c>
      <c r="J628">
        <f>'Sicilia foglio di lavoro'!M627</f>
        <v>9138</v>
      </c>
      <c r="K628">
        <f>'Sicilia foglio di lavoro'!N627</f>
        <v>298990</v>
      </c>
      <c r="L628">
        <f>'Sicilia foglio di lavoro'!O627</f>
        <v>7109</v>
      </c>
      <c r="M628" s="2">
        <f t="shared" si="220"/>
        <v>3.6807885906040269E-2</v>
      </c>
      <c r="N628" s="2">
        <f t="shared" si="221"/>
        <v>4.9286912751677851E-3</v>
      </c>
      <c r="O628" s="2">
        <f t="shared" si="222"/>
        <v>0.95826342281879195</v>
      </c>
    </row>
    <row r="629" spans="1:15">
      <c r="A629" s="4">
        <v>44517</v>
      </c>
      <c r="B629">
        <f>'Sicilia foglio di lavoro'!B628</f>
        <v>7098962</v>
      </c>
      <c r="C629">
        <f>'Sicilia foglio di lavoro'!C628</f>
        <v>2649987</v>
      </c>
      <c r="D629">
        <f>'Sicilia foglio di lavoro'!E628</f>
        <v>316126</v>
      </c>
      <c r="E629">
        <f>'Sicilia foglio di lavoro'!G628</f>
        <v>9613</v>
      </c>
      <c r="F629">
        <f>'Sicilia foglio di lavoro'!H628</f>
        <v>394</v>
      </c>
      <c r="G629">
        <f>'Sicilia foglio di lavoro'!I628</f>
        <v>351</v>
      </c>
      <c r="H629">
        <f>'Sicilia foglio di lavoro'!J628</f>
        <v>43</v>
      </c>
      <c r="I629">
        <f>'Sicilia foglio di lavoro'!K628</f>
        <v>2</v>
      </c>
      <c r="J629">
        <f>'Sicilia foglio di lavoro'!M628</f>
        <v>9219</v>
      </c>
      <c r="K629">
        <f>'Sicilia foglio di lavoro'!N628</f>
        <v>299397</v>
      </c>
      <c r="L629">
        <f>'Sicilia foglio di lavoro'!O628</f>
        <v>7116</v>
      </c>
      <c r="M629" s="2">
        <f t="shared" si="220"/>
        <v>3.6513055237698946E-2</v>
      </c>
      <c r="N629" s="2">
        <f t="shared" si="221"/>
        <v>4.4731093311141164E-3</v>
      </c>
      <c r="O629" s="2">
        <f t="shared" si="222"/>
        <v>0.9590138354311869</v>
      </c>
    </row>
    <row r="630" spans="1:15">
      <c r="A630" s="4">
        <v>44518</v>
      </c>
      <c r="B630">
        <f>'Sicilia foglio di lavoro'!B629</f>
        <v>7125269</v>
      </c>
      <c r="C630">
        <f>'Sicilia foglio di lavoro'!C629</f>
        <v>2656193</v>
      </c>
      <c r="D630">
        <f>'Sicilia foglio di lavoro'!E629</f>
        <v>316641</v>
      </c>
      <c r="E630">
        <f>'Sicilia foglio di lavoro'!G629</f>
        <v>9734</v>
      </c>
      <c r="F630">
        <f>'Sicilia foglio di lavoro'!H629</f>
        <v>388</v>
      </c>
      <c r="G630">
        <f>'Sicilia foglio di lavoro'!I629</f>
        <v>345</v>
      </c>
      <c r="H630">
        <f>'Sicilia foglio di lavoro'!J629</f>
        <v>43</v>
      </c>
      <c r="I630">
        <f>'Sicilia foglio di lavoro'!K629</f>
        <v>3</v>
      </c>
      <c r="J630">
        <f>'Sicilia foglio di lavoro'!M629</f>
        <v>9346</v>
      </c>
      <c r="K630">
        <f>'Sicilia foglio di lavoro'!N629</f>
        <v>299782</v>
      </c>
      <c r="L630">
        <f>'Sicilia foglio di lavoro'!O629</f>
        <v>7125</v>
      </c>
      <c r="M630" s="2">
        <f t="shared" si="220"/>
        <v>3.5442777891925209E-2</v>
      </c>
      <c r="N630" s="2">
        <f t="shared" si="221"/>
        <v>4.4175056502979244E-3</v>
      </c>
      <c r="O630" s="2">
        <f t="shared" si="222"/>
        <v>0.96013971645777685</v>
      </c>
    </row>
    <row r="631" spans="1:15">
      <c r="A631" s="4">
        <v>44519</v>
      </c>
      <c r="B631">
        <f>'Sicilia foglio di lavoro'!B630</f>
        <v>7152627</v>
      </c>
      <c r="C631">
        <f>'Sicilia foglio di lavoro'!C630</f>
        <v>2663060</v>
      </c>
      <c r="D631">
        <f>'Sicilia foglio di lavoro'!E630</f>
        <v>317296</v>
      </c>
      <c r="E631">
        <f>'Sicilia foglio di lavoro'!G630</f>
        <v>10033</v>
      </c>
      <c r="F631">
        <f>'Sicilia foglio di lavoro'!H630</f>
        <v>370</v>
      </c>
      <c r="G631">
        <f>'Sicilia foglio di lavoro'!I630</f>
        <v>332</v>
      </c>
      <c r="H631">
        <f>'Sicilia foglio di lavoro'!J630</f>
        <v>38</v>
      </c>
      <c r="I631">
        <f>'Sicilia foglio di lavoro'!K630</f>
        <v>0</v>
      </c>
      <c r="J631">
        <f>'Sicilia foglio di lavoro'!M630</f>
        <v>9663</v>
      </c>
      <c r="K631">
        <f>'Sicilia foglio di lavoro'!N630</f>
        <v>300132</v>
      </c>
      <c r="L631">
        <f>'Sicilia foglio di lavoro'!O630</f>
        <v>7131</v>
      </c>
      <c r="M631" s="2">
        <f t="shared" si="220"/>
        <v>3.3090800358815904E-2</v>
      </c>
      <c r="N631" s="2">
        <f t="shared" si="221"/>
        <v>3.7875012458885677E-3</v>
      </c>
      <c r="O631" s="2">
        <f t="shared" si="222"/>
        <v>0.96312169839529549</v>
      </c>
    </row>
    <row r="632" spans="1:15">
      <c r="A632" s="4">
        <v>44520</v>
      </c>
      <c r="B632">
        <f>'Sicilia foglio di lavoro'!B631</f>
        <v>7177686</v>
      </c>
      <c r="C632">
        <f>'Sicilia foglio di lavoro'!C631</f>
        <v>2669630</v>
      </c>
      <c r="D632">
        <f>'Sicilia foglio di lavoro'!E631</f>
        <v>317944</v>
      </c>
      <c r="E632">
        <f>'Sicilia foglio di lavoro'!G631</f>
        <v>10092</v>
      </c>
      <c r="F632">
        <f>'Sicilia foglio di lavoro'!H631</f>
        <v>386</v>
      </c>
      <c r="G632">
        <f>'Sicilia foglio di lavoro'!I631</f>
        <v>350</v>
      </c>
      <c r="H632">
        <f>'Sicilia foglio di lavoro'!J631</f>
        <v>36</v>
      </c>
      <c r="I632">
        <f>'Sicilia foglio di lavoro'!K631</f>
        <v>2</v>
      </c>
      <c r="J632">
        <f>'Sicilia foglio di lavoro'!M631</f>
        <v>9706</v>
      </c>
      <c r="K632">
        <f>'Sicilia foglio di lavoro'!N631</f>
        <v>300715</v>
      </c>
      <c r="L632">
        <f>'Sicilia foglio di lavoro'!O631</f>
        <v>7137</v>
      </c>
      <c r="M632" s="2">
        <f t="shared" si="220"/>
        <v>3.4680935394371781E-2</v>
      </c>
      <c r="N632" s="2">
        <f t="shared" si="221"/>
        <v>3.5671819262782403E-3</v>
      </c>
      <c r="O632" s="2">
        <f t="shared" si="222"/>
        <v>0.96175188267934997</v>
      </c>
    </row>
    <row r="633" spans="1:15">
      <c r="A633" s="4">
        <v>44521</v>
      </c>
      <c r="B633">
        <f>'Sicilia foglio di lavoro'!B632</f>
        <v>7200452</v>
      </c>
      <c r="C633">
        <f>'Sicilia foglio di lavoro'!C632</f>
        <v>2674940</v>
      </c>
      <c r="D633">
        <f>'Sicilia foglio di lavoro'!E632</f>
        <v>318511</v>
      </c>
      <c r="E633">
        <f>'Sicilia foglio di lavoro'!G632</f>
        <v>10382</v>
      </c>
      <c r="F633">
        <f>'Sicilia foglio di lavoro'!H632</f>
        <v>379</v>
      </c>
      <c r="G633">
        <f>'Sicilia foglio di lavoro'!I632</f>
        <v>339</v>
      </c>
      <c r="H633">
        <f>'Sicilia foglio di lavoro'!J632</f>
        <v>40</v>
      </c>
      <c r="I633">
        <f>'Sicilia foglio di lavoro'!K632</f>
        <v>5</v>
      </c>
      <c r="J633">
        <f>'Sicilia foglio di lavoro'!M632</f>
        <v>10003</v>
      </c>
      <c r="K633">
        <f>'Sicilia foglio di lavoro'!N632</f>
        <v>300983</v>
      </c>
      <c r="L633">
        <f>'Sicilia foglio di lavoro'!O632</f>
        <v>7146</v>
      </c>
      <c r="M633" s="2">
        <f t="shared" si="220"/>
        <v>3.265266807936814E-2</v>
      </c>
      <c r="N633" s="2">
        <f t="shared" si="221"/>
        <v>3.8528221922558272E-3</v>
      </c>
      <c r="O633" s="2">
        <f t="shared" si="222"/>
        <v>0.96349450972837603</v>
      </c>
    </row>
    <row r="634" spans="1:15">
      <c r="A634" s="4">
        <v>44522</v>
      </c>
      <c r="B634">
        <f>'Sicilia foglio di lavoro'!B633</f>
        <v>7214379</v>
      </c>
      <c r="C634">
        <f>'Sicilia foglio di lavoro'!C633</f>
        <v>2678965</v>
      </c>
      <c r="D634">
        <f>'Sicilia foglio di lavoro'!E633</f>
        <v>319025</v>
      </c>
      <c r="E634">
        <f>'Sicilia foglio di lavoro'!G633</f>
        <v>10778</v>
      </c>
      <c r="F634">
        <f>'Sicilia foglio di lavoro'!H633</f>
        <v>393</v>
      </c>
      <c r="G634">
        <f>'Sicilia foglio di lavoro'!I633</f>
        <v>352</v>
      </c>
      <c r="H634">
        <f>'Sicilia foglio di lavoro'!J633</f>
        <v>41</v>
      </c>
      <c r="I634">
        <f>'Sicilia foglio di lavoro'!K633</f>
        <v>2</v>
      </c>
      <c r="J634">
        <f>'Sicilia foglio di lavoro'!M633</f>
        <v>10385</v>
      </c>
      <c r="K634">
        <f>'Sicilia foglio di lavoro'!N633</f>
        <v>301101</v>
      </c>
      <c r="L634">
        <f>'Sicilia foglio di lavoro'!O633</f>
        <v>7146</v>
      </c>
      <c r="M634" s="2">
        <f t="shared" ref="M634:M640" si="223">G634/E634</f>
        <v>3.2659120430506589E-2</v>
      </c>
      <c r="N634" s="2">
        <f t="shared" ref="N634:N640" si="224">H634/E634</f>
        <v>3.8040452774169603E-3</v>
      </c>
      <c r="O634" s="2">
        <f t="shared" ref="O634:O640" si="225">J634/E634</f>
        <v>0.96353683429207648</v>
      </c>
    </row>
    <row r="635" spans="1:15">
      <c r="A635" s="4">
        <v>44523</v>
      </c>
      <c r="B635">
        <f>'Sicilia foglio di lavoro'!B634</f>
        <v>7249062</v>
      </c>
      <c r="C635">
        <f>'Sicilia foglio di lavoro'!C634</f>
        <v>2686571</v>
      </c>
      <c r="D635">
        <f>'Sicilia foglio di lavoro'!E634</f>
        <v>319530</v>
      </c>
      <c r="E635">
        <f>'Sicilia foglio di lavoro'!G634</f>
        <v>10903</v>
      </c>
      <c r="F635">
        <f>'Sicilia foglio di lavoro'!H634</f>
        <v>382</v>
      </c>
      <c r="G635">
        <f>'Sicilia foglio di lavoro'!I634</f>
        <v>340</v>
      </c>
      <c r="H635">
        <f>'Sicilia foglio di lavoro'!J634</f>
        <v>42</v>
      </c>
      <c r="I635">
        <f>'Sicilia foglio di lavoro'!K634</f>
        <v>2</v>
      </c>
      <c r="J635">
        <f>'Sicilia foglio di lavoro'!M634</f>
        <v>10521</v>
      </c>
      <c r="K635">
        <f>'Sicilia foglio di lavoro'!N634</f>
        <v>301465</v>
      </c>
      <c r="L635">
        <f>'Sicilia foglio di lavoro'!O634</f>
        <v>7162</v>
      </c>
      <c r="M635" s="2">
        <f t="shared" si="223"/>
        <v>3.118407777675869E-2</v>
      </c>
      <c r="N635" s="2">
        <f t="shared" si="224"/>
        <v>3.8521507841878383E-3</v>
      </c>
      <c r="O635" s="2">
        <f t="shared" si="225"/>
        <v>0.96496377143905343</v>
      </c>
    </row>
    <row r="636" spans="1:15">
      <c r="A636" s="4">
        <v>44524</v>
      </c>
      <c r="B636">
        <f>'Sicilia foglio di lavoro'!B635</f>
        <v>7275447</v>
      </c>
      <c r="C636">
        <f>'Sicilia foglio di lavoro'!C635</f>
        <v>2694996</v>
      </c>
      <c r="D636">
        <f>'Sicilia foglio di lavoro'!E635</f>
        <v>320232</v>
      </c>
      <c r="E636">
        <f>'Sicilia foglio di lavoro'!G635</f>
        <v>11098</v>
      </c>
      <c r="F636">
        <f>'Sicilia foglio di lavoro'!H635</f>
        <v>384</v>
      </c>
      <c r="G636">
        <f>'Sicilia foglio di lavoro'!I635</f>
        <v>343</v>
      </c>
      <c r="H636">
        <f>'Sicilia foglio di lavoro'!J635</f>
        <v>41</v>
      </c>
      <c r="I636">
        <f>'Sicilia foglio di lavoro'!K635</f>
        <v>2</v>
      </c>
      <c r="J636">
        <f>'Sicilia foglio di lavoro'!M635</f>
        <v>10714</v>
      </c>
      <c r="K636">
        <f>'Sicilia foglio di lavoro'!N635</f>
        <v>301966</v>
      </c>
      <c r="L636">
        <f>'Sicilia foglio di lavoro'!O635</f>
        <v>7168</v>
      </c>
      <c r="M636" s="2">
        <f t="shared" si="223"/>
        <v>3.0906469634168317E-2</v>
      </c>
      <c r="N636" s="2">
        <f t="shared" si="224"/>
        <v>3.6943593440259504E-3</v>
      </c>
      <c r="O636" s="2">
        <f t="shared" si="225"/>
        <v>0.96539917102180572</v>
      </c>
    </row>
    <row r="637" spans="1:15">
      <c r="A637" s="4">
        <v>44525</v>
      </c>
      <c r="B637">
        <f>'Sicilia foglio di lavoro'!B636</f>
        <v>7304200</v>
      </c>
      <c r="C637">
        <f>'Sicilia foglio di lavoro'!C636</f>
        <v>2702399</v>
      </c>
      <c r="D637">
        <f>'Sicilia foglio di lavoro'!E636</f>
        <v>320887</v>
      </c>
      <c r="E637">
        <f>'Sicilia foglio di lavoro'!G636</f>
        <v>11304</v>
      </c>
      <c r="F637">
        <f>'Sicilia foglio di lavoro'!H636</f>
        <v>376</v>
      </c>
      <c r="G637">
        <f>'Sicilia foglio di lavoro'!I636</f>
        <v>335</v>
      </c>
      <c r="H637">
        <f>'Sicilia foglio di lavoro'!J636</f>
        <v>41</v>
      </c>
      <c r="I637">
        <f>'Sicilia foglio di lavoro'!K636</f>
        <v>2</v>
      </c>
      <c r="J637">
        <f>'Sicilia foglio di lavoro'!M636</f>
        <v>10928</v>
      </c>
      <c r="K637">
        <f>'Sicilia foglio di lavoro'!N636</f>
        <v>302410</v>
      </c>
      <c r="L637">
        <f>'Sicilia foglio di lavoro'!O636</f>
        <v>7173</v>
      </c>
      <c r="M637" s="2">
        <f t="shared" si="223"/>
        <v>2.9635527246992217E-2</v>
      </c>
      <c r="N637" s="2">
        <f t="shared" si="224"/>
        <v>3.6270346779900919E-3</v>
      </c>
      <c r="O637" s="2">
        <f t="shared" si="225"/>
        <v>0.96673743807501766</v>
      </c>
    </row>
    <row r="638" spans="1:15">
      <c r="A638" s="4">
        <v>44526</v>
      </c>
      <c r="B638">
        <f>'Sicilia foglio di lavoro'!B637</f>
        <v>7331291</v>
      </c>
      <c r="C638">
        <f>'Sicilia foglio di lavoro'!C637</f>
        <v>2709131</v>
      </c>
      <c r="D638">
        <f>'Sicilia foglio di lavoro'!E637</f>
        <v>321696</v>
      </c>
      <c r="E638">
        <f>'Sicilia foglio di lavoro'!G637</f>
        <v>11239</v>
      </c>
      <c r="F638">
        <f>'Sicilia foglio di lavoro'!H637</f>
        <v>371</v>
      </c>
      <c r="G638">
        <f>'Sicilia foglio di lavoro'!I637</f>
        <v>328</v>
      </c>
      <c r="H638">
        <f>'Sicilia foglio di lavoro'!J637</f>
        <v>43</v>
      </c>
      <c r="I638">
        <f>'Sicilia foglio di lavoro'!K637</f>
        <v>5</v>
      </c>
      <c r="J638">
        <f>'Sicilia foglio di lavoro'!M637</f>
        <v>10868</v>
      </c>
      <c r="K638">
        <f>'Sicilia foglio di lavoro'!N637</f>
        <v>303278</v>
      </c>
      <c r="L638">
        <f>'Sicilia foglio di lavoro'!O637</f>
        <v>7179</v>
      </c>
      <c r="M638" s="2">
        <f t="shared" si="223"/>
        <v>2.9184091111308836E-2</v>
      </c>
      <c r="N638" s="2">
        <f t="shared" si="224"/>
        <v>3.8259631639825605E-3</v>
      </c>
      <c r="O638" s="2">
        <f t="shared" si="225"/>
        <v>0.96698994572470864</v>
      </c>
    </row>
    <row r="639" spans="1:15">
      <c r="A639" s="4">
        <v>44527</v>
      </c>
      <c r="B639">
        <f>'Sicilia foglio di lavoro'!B638</f>
        <v>7358017</v>
      </c>
      <c r="C639">
        <f>'Sicilia foglio di lavoro'!C638</f>
        <v>2716274</v>
      </c>
      <c r="D639">
        <f>'Sicilia foglio di lavoro'!E638</f>
        <v>322341</v>
      </c>
      <c r="E639">
        <f>'Sicilia foglio di lavoro'!G638</f>
        <v>11376</v>
      </c>
      <c r="F639">
        <f>'Sicilia foglio di lavoro'!H638</f>
        <v>367</v>
      </c>
      <c r="G639">
        <f>'Sicilia foglio di lavoro'!I638</f>
        <v>322</v>
      </c>
      <c r="H639">
        <f>'Sicilia foglio di lavoro'!J638</f>
        <v>45</v>
      </c>
      <c r="I639">
        <f>'Sicilia foglio di lavoro'!K638</f>
        <v>4</v>
      </c>
      <c r="J639">
        <f>'Sicilia foglio di lavoro'!M638</f>
        <v>11009</v>
      </c>
      <c r="K639">
        <f>'Sicilia foglio di lavoro'!N638</f>
        <v>303778</v>
      </c>
      <c r="L639">
        <f>'Sicilia foglio di lavoro'!O638</f>
        <v>7187</v>
      </c>
      <c r="M639" s="2">
        <f t="shared" si="223"/>
        <v>2.8305203938115329E-2</v>
      </c>
      <c r="N639" s="2">
        <f t="shared" si="224"/>
        <v>3.9556962025316458E-3</v>
      </c>
      <c r="O639" s="2">
        <f t="shared" si="225"/>
        <v>0.96773909985935302</v>
      </c>
    </row>
    <row r="640" spans="1:15">
      <c r="A640" s="4">
        <v>44528</v>
      </c>
      <c r="B640">
        <f>'Sicilia foglio di lavoro'!B639</f>
        <v>7382802</v>
      </c>
      <c r="C640">
        <f>'Sicilia foglio di lavoro'!C639</f>
        <v>2722156</v>
      </c>
      <c r="D640">
        <f>'Sicilia foglio di lavoro'!E639</f>
        <v>323118</v>
      </c>
      <c r="E640">
        <f>'Sicilia foglio di lavoro'!G639</f>
        <v>11847</v>
      </c>
      <c r="F640">
        <f>'Sicilia foglio di lavoro'!H639</f>
        <v>359</v>
      </c>
      <c r="G640">
        <f>'Sicilia foglio di lavoro'!I639</f>
        <v>314</v>
      </c>
      <c r="H640">
        <f>'Sicilia foglio di lavoro'!J639</f>
        <v>45</v>
      </c>
      <c r="I640">
        <f>'Sicilia foglio di lavoro'!K639</f>
        <v>0</v>
      </c>
      <c r="J640">
        <f>'Sicilia foglio di lavoro'!M639</f>
        <v>11488</v>
      </c>
      <c r="K640">
        <f>'Sicilia foglio di lavoro'!N639</f>
        <v>304080</v>
      </c>
      <c r="L640">
        <f>'Sicilia foglio di lavoro'!O639</f>
        <v>7191</v>
      </c>
      <c r="M640" s="2">
        <f t="shared" si="223"/>
        <v>2.650460032075631E-2</v>
      </c>
      <c r="N640" s="2">
        <f t="shared" si="224"/>
        <v>3.7984299822739933E-3</v>
      </c>
      <c r="O640" s="2">
        <f t="shared" si="225"/>
        <v>0.96969696969696972</v>
      </c>
    </row>
    <row r="641" spans="1:15">
      <c r="A641" s="4">
        <v>44529</v>
      </c>
      <c r="B641">
        <f>'Sicilia foglio di lavoro'!B640</f>
        <v>7397538</v>
      </c>
      <c r="C641">
        <f>'Sicilia foglio di lavoro'!C640</f>
        <v>2726993</v>
      </c>
      <c r="D641">
        <f>'Sicilia foglio di lavoro'!E640</f>
        <v>323677</v>
      </c>
      <c r="E641">
        <f>'Sicilia foglio di lavoro'!G640</f>
        <v>12208</v>
      </c>
      <c r="F641">
        <f>'Sicilia foglio di lavoro'!H640</f>
        <v>365</v>
      </c>
      <c r="G641">
        <f>'Sicilia foglio di lavoro'!I640</f>
        <v>321</v>
      </c>
      <c r="H641">
        <f>'Sicilia foglio di lavoro'!J640</f>
        <v>44</v>
      </c>
      <c r="I641">
        <f>'Sicilia foglio di lavoro'!K640</f>
        <v>2</v>
      </c>
      <c r="J641">
        <f>'Sicilia foglio di lavoro'!M640</f>
        <v>11843</v>
      </c>
      <c r="K641">
        <f>'Sicilia foglio di lavoro'!N640</f>
        <v>304272</v>
      </c>
      <c r="L641">
        <f>'Sicilia foglio di lavoro'!O640</f>
        <v>7197</v>
      </c>
      <c r="M641" s="2">
        <f t="shared" ref="M641:M647" si="226">G641/E641</f>
        <v>2.6294233289646134E-2</v>
      </c>
      <c r="N641" s="2">
        <f t="shared" ref="N641:N647" si="227">H641/E641</f>
        <v>3.6041939711664484E-3</v>
      </c>
      <c r="O641" s="2">
        <f t="shared" ref="O641:O647" si="228">J641/E641</f>
        <v>0.9701015727391874</v>
      </c>
    </row>
    <row r="642" spans="1:15">
      <c r="A642" s="4">
        <v>44530</v>
      </c>
      <c r="B642">
        <f>'Sicilia foglio di lavoro'!B641</f>
        <v>7429936</v>
      </c>
      <c r="C642">
        <f>'Sicilia foglio di lavoro'!C641</f>
        <v>2733860</v>
      </c>
      <c r="D642">
        <f>'Sicilia foglio di lavoro'!E641</f>
        <v>324222</v>
      </c>
      <c r="E642">
        <f>'Sicilia foglio di lavoro'!G641</f>
        <v>12545</v>
      </c>
      <c r="F642">
        <f>'Sicilia foglio di lavoro'!H641</f>
        <v>351</v>
      </c>
      <c r="G642">
        <f>'Sicilia foglio di lavoro'!I641</f>
        <v>308</v>
      </c>
      <c r="H642">
        <f>'Sicilia foglio di lavoro'!J641</f>
        <v>43</v>
      </c>
      <c r="I642">
        <f>'Sicilia foglio di lavoro'!K641</f>
        <v>2</v>
      </c>
      <c r="J642">
        <f>'Sicilia foglio di lavoro'!M641</f>
        <v>12194</v>
      </c>
      <c r="K642">
        <f>'Sicilia foglio di lavoro'!N641</f>
        <v>304472</v>
      </c>
      <c r="L642">
        <f>'Sicilia foglio di lavoro'!O641</f>
        <v>7205</v>
      </c>
      <c r="M642" s="2">
        <f t="shared" si="226"/>
        <v>2.455161418891989E-2</v>
      </c>
      <c r="N642" s="2">
        <f t="shared" si="227"/>
        <v>3.4276604224790755E-3</v>
      </c>
      <c r="O642" s="2">
        <f t="shared" si="228"/>
        <v>0.97202072538860107</v>
      </c>
    </row>
    <row r="643" spans="1:15">
      <c r="A643" s="4">
        <v>44531</v>
      </c>
      <c r="B643">
        <f>'Sicilia foglio di lavoro'!B642</f>
        <v>7457876</v>
      </c>
      <c r="C643">
        <f>'Sicilia foglio di lavoro'!C642</f>
        <v>2742770</v>
      </c>
      <c r="D643">
        <f>'Sicilia foglio di lavoro'!E642</f>
        <v>324951</v>
      </c>
      <c r="E643">
        <f>'Sicilia foglio di lavoro'!G642</f>
        <v>12637</v>
      </c>
      <c r="F643">
        <f>'Sicilia foglio di lavoro'!H642</f>
        <v>351</v>
      </c>
      <c r="G643">
        <f>'Sicilia foglio di lavoro'!I642</f>
        <v>308</v>
      </c>
      <c r="H643">
        <f>'Sicilia foglio di lavoro'!J642</f>
        <v>43</v>
      </c>
      <c r="I643">
        <f>'Sicilia foglio di lavoro'!K642</f>
        <v>2</v>
      </c>
      <c r="J643">
        <f>'Sicilia foglio di lavoro'!M642</f>
        <v>12286</v>
      </c>
      <c r="K643">
        <f>'Sicilia foglio di lavoro'!N642</f>
        <v>305100</v>
      </c>
      <c r="L643">
        <f>'Sicilia foglio di lavoro'!O642</f>
        <v>7214</v>
      </c>
      <c r="M643" s="2">
        <f t="shared" si="226"/>
        <v>2.437287330853842E-2</v>
      </c>
      <c r="N643" s="2">
        <f t="shared" si="227"/>
        <v>3.4027063385297144E-3</v>
      </c>
      <c r="O643" s="2">
        <f t="shared" si="228"/>
        <v>0.97222442035293188</v>
      </c>
    </row>
    <row r="644" spans="1:15">
      <c r="A644" s="4">
        <v>44532</v>
      </c>
      <c r="B644">
        <f>'Sicilia foglio di lavoro'!B643</f>
        <v>7490587</v>
      </c>
      <c r="C644">
        <f>'Sicilia foglio di lavoro'!C643</f>
        <v>2752727</v>
      </c>
      <c r="D644">
        <f>'Sicilia foglio di lavoro'!E643</f>
        <v>325626</v>
      </c>
      <c r="E644">
        <f>'Sicilia foglio di lavoro'!G643</f>
        <v>12560</v>
      </c>
      <c r="F644">
        <f>'Sicilia foglio di lavoro'!H643</f>
        <v>351</v>
      </c>
      <c r="G644">
        <f>'Sicilia foglio di lavoro'!I643</f>
        <v>307</v>
      </c>
      <c r="H644">
        <f>'Sicilia foglio di lavoro'!J643</f>
        <v>44</v>
      </c>
      <c r="I644">
        <f>'Sicilia foglio di lavoro'!K643</f>
        <v>3</v>
      </c>
      <c r="J644">
        <f>'Sicilia foglio di lavoro'!M643</f>
        <v>12209</v>
      </c>
      <c r="K644">
        <f>'Sicilia foglio di lavoro'!N643</f>
        <v>305848</v>
      </c>
      <c r="L644">
        <f>'Sicilia foglio di lavoro'!O643</f>
        <v>7218</v>
      </c>
      <c r="M644" s="2">
        <f t="shared" si="226"/>
        <v>2.444267515923567E-2</v>
      </c>
      <c r="N644" s="2">
        <f t="shared" si="227"/>
        <v>3.5031847133757963E-3</v>
      </c>
      <c r="O644" s="2">
        <f t="shared" si="228"/>
        <v>0.97205414012738856</v>
      </c>
    </row>
    <row r="645" spans="1:15">
      <c r="A645" s="4">
        <v>44533</v>
      </c>
      <c r="B645">
        <f>'Sicilia foglio di lavoro'!B644</f>
        <v>7516946</v>
      </c>
      <c r="C645">
        <f>'Sicilia foglio di lavoro'!C644</f>
        <v>2760238</v>
      </c>
      <c r="D645">
        <f>'Sicilia foglio di lavoro'!E644</f>
        <v>326462</v>
      </c>
      <c r="E645">
        <f>'Sicilia foglio di lavoro'!G644</f>
        <v>12822</v>
      </c>
      <c r="F645">
        <f>'Sicilia foglio di lavoro'!H644</f>
        <v>356</v>
      </c>
      <c r="G645">
        <f>'Sicilia foglio di lavoro'!I644</f>
        <v>311</v>
      </c>
      <c r="H645">
        <f>'Sicilia foglio di lavoro'!J644</f>
        <v>45</v>
      </c>
      <c r="I645">
        <f>'Sicilia foglio di lavoro'!K644</f>
        <v>1</v>
      </c>
      <c r="J645">
        <f>'Sicilia foglio di lavoro'!M644</f>
        <v>12466</v>
      </c>
      <c r="K645">
        <f>'Sicilia foglio di lavoro'!N644</f>
        <v>306417</v>
      </c>
      <c r="L645">
        <f>'Sicilia foglio di lavoro'!O644</f>
        <v>7223</v>
      </c>
      <c r="M645" s="2">
        <f t="shared" si="226"/>
        <v>2.4255186398377787E-2</v>
      </c>
      <c r="N645" s="2">
        <f t="shared" si="227"/>
        <v>3.5095928872250818E-3</v>
      </c>
      <c r="O645" s="2">
        <f t="shared" si="228"/>
        <v>0.97223522071439716</v>
      </c>
    </row>
    <row r="646" spans="1:15">
      <c r="A646" s="4">
        <v>44534</v>
      </c>
      <c r="B646">
        <f>'Sicilia foglio di lavoro'!B645</f>
        <v>7542898</v>
      </c>
      <c r="C646">
        <f>'Sicilia foglio di lavoro'!C645</f>
        <v>2765901</v>
      </c>
      <c r="D646">
        <f>'Sicilia foglio di lavoro'!E645</f>
        <v>327011</v>
      </c>
      <c r="E646">
        <f>'Sicilia foglio di lavoro'!G645</f>
        <v>12845</v>
      </c>
      <c r="F646">
        <f>'Sicilia foglio di lavoro'!H645</f>
        <v>345</v>
      </c>
      <c r="G646">
        <f>'Sicilia foglio di lavoro'!I645</f>
        <v>300</v>
      </c>
      <c r="H646">
        <f>'Sicilia foglio di lavoro'!J645</f>
        <v>45</v>
      </c>
      <c r="I646">
        <f>'Sicilia foglio di lavoro'!K645</f>
        <v>3</v>
      </c>
      <c r="J646">
        <f>'Sicilia foglio di lavoro'!M645</f>
        <v>12500</v>
      </c>
      <c r="K646">
        <f>'Sicilia foglio di lavoro'!N645</f>
        <v>306938</v>
      </c>
      <c r="L646">
        <f>'Sicilia foglio di lavoro'!O645</f>
        <v>7228</v>
      </c>
      <c r="M646" s="2">
        <f t="shared" si="226"/>
        <v>2.3355391202802646E-2</v>
      </c>
      <c r="N646" s="2">
        <f t="shared" si="227"/>
        <v>3.5033086804203972E-3</v>
      </c>
      <c r="O646" s="2">
        <f t="shared" si="228"/>
        <v>0.97314130011677691</v>
      </c>
    </row>
    <row r="647" spans="1:15">
      <c r="A647" s="4">
        <v>44535</v>
      </c>
      <c r="B647">
        <f>'Sicilia foglio di lavoro'!B646</f>
        <v>7568183</v>
      </c>
      <c r="C647">
        <f>'Sicilia foglio di lavoro'!C646</f>
        <v>2772002</v>
      </c>
      <c r="D647">
        <f>'Sicilia foglio di lavoro'!E646</f>
        <v>327881</v>
      </c>
      <c r="E647">
        <f>'Sicilia foglio di lavoro'!G646</f>
        <v>13317</v>
      </c>
      <c r="F647">
        <f>'Sicilia foglio di lavoro'!H646</f>
        <v>347</v>
      </c>
      <c r="G647">
        <f>'Sicilia foglio di lavoro'!I646</f>
        <v>304</v>
      </c>
      <c r="H647">
        <f>'Sicilia foglio di lavoro'!J646</f>
        <v>43</v>
      </c>
      <c r="I647">
        <f>'Sicilia foglio di lavoro'!K646</f>
        <v>1</v>
      </c>
      <c r="J647">
        <f>'Sicilia foglio di lavoro'!M646</f>
        <v>12970</v>
      </c>
      <c r="K647">
        <f>'Sicilia foglio di lavoro'!N646</f>
        <v>307330</v>
      </c>
      <c r="L647">
        <f>'Sicilia foglio di lavoro'!O646</f>
        <v>7234</v>
      </c>
      <c r="M647" s="2">
        <f t="shared" si="226"/>
        <v>2.2827964256213862E-2</v>
      </c>
      <c r="N647" s="2">
        <f t="shared" si="227"/>
        <v>3.2289554704513028E-3</v>
      </c>
      <c r="O647" s="2">
        <f t="shared" si="228"/>
        <v>0.97394308027333487</v>
      </c>
    </row>
    <row r="648" spans="1:15">
      <c r="A648" s="4">
        <v>44536</v>
      </c>
      <c r="B648">
        <f>'Sicilia foglio di lavoro'!B647</f>
        <v>7583152</v>
      </c>
      <c r="C648">
        <f>'Sicilia foglio di lavoro'!C647</f>
        <v>2776485</v>
      </c>
      <c r="D648">
        <f>'Sicilia foglio di lavoro'!E647</f>
        <v>328386</v>
      </c>
      <c r="E648">
        <f>'Sicilia foglio di lavoro'!G647</f>
        <v>13703</v>
      </c>
      <c r="F648">
        <f>'Sicilia foglio di lavoro'!H647</f>
        <v>362</v>
      </c>
      <c r="G648">
        <f>'Sicilia foglio di lavoro'!I647</f>
        <v>317</v>
      </c>
      <c r="H648">
        <f>'Sicilia foglio di lavoro'!J647</f>
        <v>45</v>
      </c>
      <c r="I648">
        <f>'Sicilia foglio di lavoro'!K647</f>
        <v>3</v>
      </c>
      <c r="J648">
        <f>'Sicilia foglio di lavoro'!M647</f>
        <v>13341</v>
      </c>
      <c r="K648">
        <f>'Sicilia foglio di lavoro'!N647</f>
        <v>307443</v>
      </c>
      <c r="L648">
        <f>'Sicilia foglio di lavoro'!O647</f>
        <v>7240</v>
      </c>
      <c r="M648" s="2">
        <f t="shared" ref="M648:M654" si="229">G648/E648</f>
        <v>2.3133620375100344E-2</v>
      </c>
      <c r="N648" s="2">
        <f t="shared" ref="N648:N654" si="230">H648/E648</f>
        <v>3.2839524191782821E-3</v>
      </c>
      <c r="O648" s="2">
        <f t="shared" ref="O648:O654" si="231">J648/E648</f>
        <v>0.97358242720572141</v>
      </c>
    </row>
    <row r="649" spans="1:15">
      <c r="A649" s="4">
        <v>44537</v>
      </c>
      <c r="B649">
        <f>'Sicilia foglio di lavoro'!B648</f>
        <v>7615322</v>
      </c>
      <c r="C649">
        <f>'Sicilia foglio di lavoro'!C648</f>
        <v>2785915</v>
      </c>
      <c r="D649">
        <f>'Sicilia foglio di lavoro'!E648</f>
        <v>329361</v>
      </c>
      <c r="E649">
        <f>'Sicilia foglio di lavoro'!G648</f>
        <v>14110</v>
      </c>
      <c r="F649">
        <f>'Sicilia foglio di lavoro'!H648</f>
        <v>373</v>
      </c>
      <c r="G649">
        <f>'Sicilia foglio di lavoro'!I648</f>
        <v>327</v>
      </c>
      <c r="H649">
        <f>'Sicilia foglio di lavoro'!J648</f>
        <v>46</v>
      </c>
      <c r="I649">
        <f>'Sicilia foglio di lavoro'!K648</f>
        <v>3</v>
      </c>
      <c r="J649">
        <f>'Sicilia foglio di lavoro'!M648</f>
        <v>13737</v>
      </c>
      <c r="K649">
        <f>'Sicilia foglio di lavoro'!N648</f>
        <v>308001</v>
      </c>
      <c r="L649">
        <f>'Sicilia foglio di lavoro'!O648</f>
        <v>7250</v>
      </c>
      <c r="M649" s="2">
        <f t="shared" si="229"/>
        <v>2.3175053153791637E-2</v>
      </c>
      <c r="N649" s="2">
        <f t="shared" si="230"/>
        <v>3.260099220411056E-3</v>
      </c>
      <c r="O649" s="2">
        <f t="shared" si="231"/>
        <v>0.97356484762579731</v>
      </c>
    </row>
    <row r="650" spans="1:15">
      <c r="A650" s="4">
        <v>44538</v>
      </c>
      <c r="B650">
        <f>'Sicilia foglio di lavoro'!B649</f>
        <v>7638651</v>
      </c>
      <c r="C650">
        <f>'Sicilia foglio di lavoro'!C649</f>
        <v>2791362</v>
      </c>
      <c r="D650">
        <f>'Sicilia foglio di lavoro'!E649</f>
        <v>329979</v>
      </c>
      <c r="E650">
        <f>'Sicilia foglio di lavoro'!G649</f>
        <v>14009</v>
      </c>
      <c r="F650">
        <f>'Sicilia foglio di lavoro'!H649</f>
        <v>366</v>
      </c>
      <c r="G650">
        <f>'Sicilia foglio di lavoro'!I649</f>
        <v>320</v>
      </c>
      <c r="H650">
        <f>'Sicilia foglio di lavoro'!J649</f>
        <v>46</v>
      </c>
      <c r="I650">
        <f>'Sicilia foglio di lavoro'!K649</f>
        <v>2</v>
      </c>
      <c r="J650">
        <f>'Sicilia foglio di lavoro'!M649</f>
        <v>13643</v>
      </c>
      <c r="K650">
        <f>'Sicilia foglio di lavoro'!N649</f>
        <v>308710</v>
      </c>
      <c r="L650">
        <f>'Sicilia foglio di lavoro'!O649</f>
        <v>7260</v>
      </c>
      <c r="M650" s="2">
        <f t="shared" si="229"/>
        <v>2.2842458419587409E-2</v>
      </c>
      <c r="N650" s="2">
        <f t="shared" si="230"/>
        <v>3.2836033978156901E-3</v>
      </c>
      <c r="O650" s="2">
        <f t="shared" si="231"/>
        <v>0.97387393818259693</v>
      </c>
    </row>
    <row r="651" spans="1:15">
      <c r="A651" s="4">
        <v>44539</v>
      </c>
      <c r="B651">
        <f>'Sicilia foglio di lavoro'!B650</f>
        <v>7654925</v>
      </c>
      <c r="C651">
        <f>'Sicilia foglio di lavoro'!C650</f>
        <v>2797963</v>
      </c>
      <c r="D651">
        <f>'Sicilia foglio di lavoro'!E650</f>
        <v>330768</v>
      </c>
      <c r="E651">
        <f>'Sicilia foglio di lavoro'!G650</f>
        <v>14543</v>
      </c>
      <c r="F651">
        <f>'Sicilia foglio di lavoro'!H650</f>
        <v>387</v>
      </c>
      <c r="G651">
        <f>'Sicilia foglio di lavoro'!I650</f>
        <v>339</v>
      </c>
      <c r="H651">
        <f>'Sicilia foglio di lavoro'!J650</f>
        <v>48</v>
      </c>
      <c r="I651">
        <f>'Sicilia foglio di lavoro'!K650</f>
        <v>3</v>
      </c>
      <c r="J651">
        <f>'Sicilia foglio di lavoro'!M650</f>
        <v>14156</v>
      </c>
      <c r="K651">
        <f>'Sicilia foglio di lavoro'!N650</f>
        <v>308963</v>
      </c>
      <c r="L651">
        <f>'Sicilia foglio di lavoro'!O650</f>
        <v>7262</v>
      </c>
      <c r="M651" s="2">
        <f t="shared" si="229"/>
        <v>2.3310183593481401E-2</v>
      </c>
      <c r="N651" s="2">
        <f t="shared" si="230"/>
        <v>3.3005569689885167E-3</v>
      </c>
      <c r="O651" s="2">
        <f t="shared" si="231"/>
        <v>0.97338925943753007</v>
      </c>
    </row>
    <row r="652" spans="1:15">
      <c r="A652" s="4">
        <v>44540</v>
      </c>
      <c r="B652">
        <f>'Sicilia foglio di lavoro'!B651</f>
        <v>7687427</v>
      </c>
      <c r="C652">
        <f>'Sicilia foglio di lavoro'!C651</f>
        <v>2806210</v>
      </c>
      <c r="D652">
        <f>'Sicilia foglio di lavoro'!E651</f>
        <v>331911</v>
      </c>
      <c r="E652">
        <f>'Sicilia foglio di lavoro'!G651</f>
        <v>15107</v>
      </c>
      <c r="F652">
        <f>'Sicilia foglio di lavoro'!H651</f>
        <v>392</v>
      </c>
      <c r="G652">
        <f>'Sicilia foglio di lavoro'!I651</f>
        <v>346</v>
      </c>
      <c r="H652">
        <f>'Sicilia foglio di lavoro'!J651</f>
        <v>46</v>
      </c>
      <c r="I652">
        <f>'Sicilia foglio di lavoro'!K651</f>
        <v>3</v>
      </c>
      <c r="J652">
        <f>'Sicilia foglio di lavoro'!M651</f>
        <v>14715</v>
      </c>
      <c r="K652">
        <f>'Sicilia foglio di lavoro'!N651</f>
        <v>309536</v>
      </c>
      <c r="L652">
        <f>'Sicilia foglio di lavoro'!O651</f>
        <v>7268</v>
      </c>
      <c r="M652" s="2">
        <f t="shared" si="229"/>
        <v>2.2903289865625207E-2</v>
      </c>
      <c r="N652" s="2">
        <f t="shared" si="230"/>
        <v>3.044946051499305E-3</v>
      </c>
      <c r="O652" s="2">
        <f t="shared" si="231"/>
        <v>0.97405176408287553</v>
      </c>
    </row>
    <row r="653" spans="1:15">
      <c r="A653" s="4">
        <v>44541</v>
      </c>
      <c r="B653">
        <f>'Sicilia foglio di lavoro'!B652</f>
        <v>7711147</v>
      </c>
      <c r="C653">
        <f>'Sicilia foglio di lavoro'!C652</f>
        <v>2813643</v>
      </c>
      <c r="D653">
        <f>'Sicilia foglio di lavoro'!E652</f>
        <v>332798</v>
      </c>
      <c r="E653">
        <f>'Sicilia foglio di lavoro'!G652</f>
        <v>15304</v>
      </c>
      <c r="F653">
        <f>'Sicilia foglio di lavoro'!H652</f>
        <v>400</v>
      </c>
      <c r="G653">
        <f>'Sicilia foglio di lavoro'!I652</f>
        <v>356</v>
      </c>
      <c r="H653">
        <f>'Sicilia foglio di lavoro'!J652</f>
        <v>44</v>
      </c>
      <c r="I653">
        <f>'Sicilia foglio di lavoro'!K652</f>
        <v>2</v>
      </c>
      <c r="J653">
        <f>'Sicilia foglio di lavoro'!M652</f>
        <v>14904</v>
      </c>
      <c r="K653">
        <f>'Sicilia foglio di lavoro'!N652</f>
        <v>310218</v>
      </c>
      <c r="L653">
        <f>'Sicilia foglio di lavoro'!O652</f>
        <v>7276</v>
      </c>
      <c r="M653" s="2">
        <f t="shared" si="229"/>
        <v>2.3261892315734448E-2</v>
      </c>
      <c r="N653" s="2">
        <f t="shared" si="230"/>
        <v>2.8750653423941452E-3</v>
      </c>
      <c r="O653" s="2">
        <f t="shared" si="231"/>
        <v>0.97386304234187138</v>
      </c>
    </row>
    <row r="654" spans="1:15">
      <c r="A654" s="4">
        <v>44542</v>
      </c>
      <c r="B654">
        <f>'Sicilia foglio di lavoro'!B653</f>
        <v>7732864</v>
      </c>
      <c r="C654">
        <f>'Sicilia foglio di lavoro'!C653</f>
        <v>2820292</v>
      </c>
      <c r="D654">
        <f>'Sicilia foglio di lavoro'!E653</f>
        <v>333826</v>
      </c>
      <c r="E654">
        <f>'Sicilia foglio di lavoro'!G653</f>
        <v>16018</v>
      </c>
      <c r="F654">
        <f>'Sicilia foglio di lavoro'!H653</f>
        <v>435</v>
      </c>
      <c r="G654">
        <f>'Sicilia foglio di lavoro'!I653</f>
        <v>387</v>
      </c>
      <c r="H654">
        <f>'Sicilia foglio di lavoro'!J653</f>
        <v>48</v>
      </c>
      <c r="I654">
        <f>'Sicilia foglio di lavoro'!K653</f>
        <v>5</v>
      </c>
      <c r="J654">
        <f>'Sicilia foglio di lavoro'!M653</f>
        <v>15583</v>
      </c>
      <c r="K654">
        <f>'Sicilia foglio di lavoro'!N653</f>
        <v>310526</v>
      </c>
      <c r="L654">
        <f>'Sicilia foglio di lavoro'!O653</f>
        <v>7282</v>
      </c>
      <c r="M654" s="2">
        <f t="shared" si="229"/>
        <v>2.4160319640404545E-2</v>
      </c>
      <c r="N654" s="2">
        <f t="shared" si="230"/>
        <v>2.9966287926083157E-3</v>
      </c>
      <c r="O654" s="2">
        <f t="shared" si="231"/>
        <v>0.97284305156698714</v>
      </c>
    </row>
    <row r="655" spans="1:15">
      <c r="A655" s="4">
        <v>44543</v>
      </c>
      <c r="B655">
        <f>'Sicilia foglio di lavoro'!B654</f>
        <v>7748057</v>
      </c>
      <c r="C655">
        <f>'Sicilia foglio di lavoro'!C654</f>
        <v>2824626</v>
      </c>
      <c r="D655">
        <f>'Sicilia foglio di lavoro'!E654</f>
        <v>334608</v>
      </c>
      <c r="E655">
        <f>'Sicilia foglio di lavoro'!G654</f>
        <v>16504</v>
      </c>
      <c r="F655">
        <f>'Sicilia foglio di lavoro'!H654</f>
        <v>450</v>
      </c>
      <c r="G655">
        <f>'Sicilia foglio di lavoro'!I654</f>
        <v>398</v>
      </c>
      <c r="H655">
        <f>'Sicilia foglio di lavoro'!J654</f>
        <v>52</v>
      </c>
      <c r="I655">
        <f>'Sicilia foglio di lavoro'!K654</f>
        <v>5</v>
      </c>
      <c r="J655">
        <f>'Sicilia foglio di lavoro'!M654</f>
        <v>16054</v>
      </c>
      <c r="K655">
        <f>'Sicilia foglio di lavoro'!N654</f>
        <v>310817</v>
      </c>
      <c r="L655">
        <f>'Sicilia foglio di lavoro'!O654</f>
        <v>7287</v>
      </c>
      <c r="M655" s="2">
        <f t="shared" ref="M655:M668" si="232">G655/E655</f>
        <v>2.4115365971885603E-2</v>
      </c>
      <c r="N655" s="2">
        <f t="shared" ref="N655:N668" si="233">H655/E655</f>
        <v>3.1507513330101791E-3</v>
      </c>
      <c r="O655" s="2">
        <f t="shared" ref="O655:O668" si="234">J655/E655</f>
        <v>0.97273388269510419</v>
      </c>
    </row>
    <row r="656" spans="1:15">
      <c r="A656" s="4">
        <v>44544</v>
      </c>
      <c r="B656">
        <f>'Sicilia foglio di lavoro'!B655</f>
        <v>7783297</v>
      </c>
      <c r="C656">
        <f>'Sicilia foglio di lavoro'!C655</f>
        <v>2833344</v>
      </c>
      <c r="D656">
        <f>'Sicilia foglio di lavoro'!E655</f>
        <v>335645</v>
      </c>
      <c r="E656">
        <f>'Sicilia foglio di lavoro'!G655</f>
        <v>16906</v>
      </c>
      <c r="F656">
        <f>'Sicilia foglio di lavoro'!H655</f>
        <v>474</v>
      </c>
      <c r="G656">
        <f>'Sicilia foglio di lavoro'!I655</f>
        <v>426</v>
      </c>
      <c r="H656">
        <f>'Sicilia foglio di lavoro'!J655</f>
        <v>48</v>
      </c>
      <c r="I656">
        <f>'Sicilia foglio di lavoro'!K655</f>
        <v>3</v>
      </c>
      <c r="J656">
        <f>'Sicilia foglio di lavoro'!M655</f>
        <v>16432</v>
      </c>
      <c r="K656">
        <f>'Sicilia foglio di lavoro'!N655</f>
        <v>311444</v>
      </c>
      <c r="L656">
        <f>'Sicilia foglio di lavoro'!O655</f>
        <v>7295</v>
      </c>
      <c r="M656" s="2">
        <f t="shared" si="232"/>
        <v>2.5198154501360464E-2</v>
      </c>
      <c r="N656" s="2">
        <f t="shared" si="233"/>
        <v>2.8392286762096296E-3</v>
      </c>
      <c r="O656" s="2">
        <f t="shared" si="234"/>
        <v>0.9719626168224299</v>
      </c>
    </row>
    <row r="657" spans="1:15">
      <c r="A657" s="4">
        <v>44545</v>
      </c>
      <c r="B657">
        <f>'Sicilia foglio di lavoro'!B656</f>
        <v>7814915</v>
      </c>
      <c r="C657">
        <f>'Sicilia foglio di lavoro'!C656</f>
        <v>2842670</v>
      </c>
      <c r="D657">
        <f>'Sicilia foglio di lavoro'!E656</f>
        <v>337049</v>
      </c>
      <c r="E657">
        <f>'Sicilia foglio di lavoro'!G656</f>
        <v>17519</v>
      </c>
      <c r="F657">
        <f>'Sicilia foglio di lavoro'!H656</f>
        <v>497</v>
      </c>
      <c r="G657">
        <f>'Sicilia foglio di lavoro'!I656</f>
        <v>449</v>
      </c>
      <c r="H657">
        <f>'Sicilia foglio di lavoro'!J656</f>
        <v>48</v>
      </c>
      <c r="I657">
        <f>'Sicilia foglio di lavoro'!K656</f>
        <v>3</v>
      </c>
      <c r="J657">
        <f>'Sicilia foglio di lavoro'!M656</f>
        <v>17022</v>
      </c>
      <c r="K657">
        <f>'Sicilia foglio di lavoro'!N656</f>
        <v>312223</v>
      </c>
      <c r="L657">
        <f>'Sicilia foglio di lavoro'!O656</f>
        <v>7307</v>
      </c>
      <c r="M657" s="2">
        <f t="shared" si="232"/>
        <v>2.5629316741823165E-2</v>
      </c>
      <c r="N657" s="2">
        <f t="shared" si="233"/>
        <v>2.7398824133797592E-3</v>
      </c>
      <c r="O657" s="2">
        <f t="shared" si="234"/>
        <v>0.97163080084479703</v>
      </c>
    </row>
    <row r="658" spans="1:15">
      <c r="A658" s="4">
        <v>44546</v>
      </c>
      <c r="B658">
        <f>'Sicilia foglio di lavoro'!B657</f>
        <v>7846522</v>
      </c>
      <c r="C658">
        <f>'Sicilia foglio di lavoro'!C657</f>
        <v>2851481</v>
      </c>
      <c r="D658">
        <f>'Sicilia foglio di lavoro'!E657</f>
        <v>338395</v>
      </c>
      <c r="E658">
        <f>'Sicilia foglio di lavoro'!G657</f>
        <v>18193</v>
      </c>
      <c r="F658">
        <f>'Sicilia foglio di lavoro'!H657</f>
        <v>512</v>
      </c>
      <c r="G658">
        <f>'Sicilia foglio di lavoro'!I657</f>
        <v>460</v>
      </c>
      <c r="H658">
        <f>'Sicilia foglio di lavoro'!J657</f>
        <v>52</v>
      </c>
      <c r="I658">
        <f>'Sicilia foglio di lavoro'!K657</f>
        <v>6</v>
      </c>
      <c r="J658">
        <f>'Sicilia foglio di lavoro'!M657</f>
        <v>17681</v>
      </c>
      <c r="K658">
        <f>'Sicilia foglio di lavoro'!N657</f>
        <v>312884</v>
      </c>
      <c r="L658">
        <f>'Sicilia foglio di lavoro'!O657</f>
        <v>7318</v>
      </c>
      <c r="M658" s="2">
        <f t="shared" si="232"/>
        <v>2.5284450063211124E-2</v>
      </c>
      <c r="N658" s="2">
        <f t="shared" si="233"/>
        <v>2.858242181058649E-3</v>
      </c>
      <c r="O658" s="2">
        <f t="shared" si="234"/>
        <v>0.9718573077557302</v>
      </c>
    </row>
    <row r="659" spans="1:15">
      <c r="A659" s="4">
        <v>44547</v>
      </c>
      <c r="B659">
        <f>'Sicilia foglio di lavoro'!B658</f>
        <v>7877284</v>
      </c>
      <c r="C659">
        <f>'Sicilia foglio di lavoro'!C658</f>
        <v>2860803</v>
      </c>
      <c r="D659">
        <f>'Sicilia foglio di lavoro'!E658</f>
        <v>339917</v>
      </c>
      <c r="E659">
        <f>'Sicilia foglio di lavoro'!G658</f>
        <v>19118</v>
      </c>
      <c r="F659">
        <f>'Sicilia foglio di lavoro'!H658</f>
        <v>533</v>
      </c>
      <c r="G659">
        <f>'Sicilia foglio di lavoro'!I658</f>
        <v>485</v>
      </c>
      <c r="H659">
        <f>'Sicilia foglio di lavoro'!J658</f>
        <v>48</v>
      </c>
      <c r="I659">
        <f>'Sicilia foglio di lavoro'!K658</f>
        <v>0</v>
      </c>
      <c r="J659">
        <f>'Sicilia foglio di lavoro'!M658</f>
        <v>18585</v>
      </c>
      <c r="K659">
        <f>'Sicilia foglio di lavoro'!N658</f>
        <v>313470</v>
      </c>
      <c r="L659">
        <f>'Sicilia foglio di lavoro'!O658</f>
        <v>7329</v>
      </c>
      <c r="M659" s="2">
        <f t="shared" si="232"/>
        <v>2.5368762422847579E-2</v>
      </c>
      <c r="N659" s="2">
        <f t="shared" si="233"/>
        <v>2.5107228789622345E-3</v>
      </c>
      <c r="O659" s="2">
        <f t="shared" si="234"/>
        <v>0.97212051469819016</v>
      </c>
    </row>
    <row r="660" spans="1:15">
      <c r="A660" s="4">
        <v>44548</v>
      </c>
      <c r="B660">
        <f>'Sicilia foglio di lavoro'!B659</f>
        <v>7908120</v>
      </c>
      <c r="C660">
        <f>'Sicilia foglio di lavoro'!C659</f>
        <v>2870067</v>
      </c>
      <c r="D660">
        <f>'Sicilia foglio di lavoro'!E659</f>
        <v>341285</v>
      </c>
      <c r="E660">
        <f>'Sicilia foglio di lavoro'!G659</f>
        <v>19875</v>
      </c>
      <c r="F660">
        <f>'Sicilia foglio di lavoro'!H659</f>
        <v>549</v>
      </c>
      <c r="G660">
        <f>'Sicilia foglio di lavoro'!I659</f>
        <v>494</v>
      </c>
      <c r="H660">
        <f>'Sicilia foglio di lavoro'!J659</f>
        <v>55</v>
      </c>
      <c r="I660">
        <f>'Sicilia foglio di lavoro'!K659</f>
        <v>9</v>
      </c>
      <c r="J660">
        <f>'Sicilia foglio di lavoro'!M659</f>
        <v>19326</v>
      </c>
      <c r="K660">
        <f>'Sicilia foglio di lavoro'!N659</f>
        <v>314071</v>
      </c>
      <c r="L660">
        <f>'Sicilia foglio di lavoro'!O659</f>
        <v>7339</v>
      </c>
      <c r="M660" s="2">
        <f t="shared" si="232"/>
        <v>2.4855345911949687E-2</v>
      </c>
      <c r="N660" s="2">
        <f t="shared" si="233"/>
        <v>2.7672955974842768E-3</v>
      </c>
      <c r="O660" s="2">
        <f t="shared" si="234"/>
        <v>0.97237735849056606</v>
      </c>
    </row>
    <row r="661" spans="1:15">
      <c r="A661" s="4">
        <v>44549</v>
      </c>
      <c r="B661">
        <f>'Sicilia foglio di lavoro'!B660</f>
        <v>7934901</v>
      </c>
      <c r="C661">
        <f>'Sicilia foglio di lavoro'!C660</f>
        <v>2878068</v>
      </c>
      <c r="D661">
        <f>'Sicilia foglio di lavoro'!E660</f>
        <v>342546</v>
      </c>
      <c r="E661">
        <f>'Sicilia foglio di lavoro'!G660</f>
        <v>20787</v>
      </c>
      <c r="F661">
        <f>'Sicilia foglio di lavoro'!H660</f>
        <v>575</v>
      </c>
      <c r="G661">
        <f>'Sicilia foglio di lavoro'!I660</f>
        <v>514</v>
      </c>
      <c r="H661">
        <f>'Sicilia foglio di lavoro'!J660</f>
        <v>61</v>
      </c>
      <c r="I661">
        <f>'Sicilia foglio di lavoro'!K660</f>
        <v>7</v>
      </c>
      <c r="J661">
        <f>'Sicilia foglio di lavoro'!M660</f>
        <v>20212</v>
      </c>
      <c r="K661">
        <f>'Sicilia foglio di lavoro'!N660</f>
        <v>314410</v>
      </c>
      <c r="L661">
        <f>'Sicilia foglio di lavoro'!O660</f>
        <v>7349</v>
      </c>
      <c r="M661" s="2">
        <f t="shared" si="232"/>
        <v>2.4726992832058498E-2</v>
      </c>
      <c r="N661" s="2">
        <f t="shared" si="233"/>
        <v>2.934526386683985E-3</v>
      </c>
      <c r="O661" s="2">
        <f t="shared" si="234"/>
        <v>0.97233848078125751</v>
      </c>
    </row>
    <row r="662" spans="1:15">
      <c r="A662" s="4">
        <v>44550</v>
      </c>
      <c r="B662">
        <f>'Sicilia foglio di lavoro'!B661</f>
        <v>7948806</v>
      </c>
      <c r="C662">
        <f>'Sicilia foglio di lavoro'!C661</f>
        <v>2880886</v>
      </c>
      <c r="D662">
        <f>'Sicilia foglio di lavoro'!E661</f>
        <v>343154</v>
      </c>
      <c r="E662">
        <f>'Sicilia foglio di lavoro'!G661</f>
        <v>21068</v>
      </c>
      <c r="F662">
        <f>'Sicilia foglio di lavoro'!H661</f>
        <v>591</v>
      </c>
      <c r="G662">
        <f>'Sicilia foglio di lavoro'!I661</f>
        <v>528</v>
      </c>
      <c r="H662">
        <f>'Sicilia foglio di lavoro'!J661</f>
        <v>63</v>
      </c>
      <c r="I662">
        <f>'Sicilia foglio di lavoro'!K661</f>
        <v>3</v>
      </c>
      <c r="J662">
        <f>'Sicilia foglio di lavoro'!M661</f>
        <v>20477</v>
      </c>
      <c r="K662">
        <f>'Sicilia foglio di lavoro'!N661</f>
        <v>314731</v>
      </c>
      <c r="L662">
        <f>'Sicilia foglio di lavoro'!O661</f>
        <v>7355</v>
      </c>
      <c r="M662" s="2">
        <f t="shared" si="232"/>
        <v>2.5061704955382572E-2</v>
      </c>
      <c r="N662" s="2">
        <f t="shared" si="233"/>
        <v>2.990317068539966E-3</v>
      </c>
      <c r="O662" s="2">
        <f t="shared" si="234"/>
        <v>0.97194797797607746</v>
      </c>
    </row>
    <row r="663" spans="1:15">
      <c r="A663" s="4">
        <v>44551</v>
      </c>
      <c r="B663">
        <f>'Sicilia foglio di lavoro'!B662</f>
        <v>7980710</v>
      </c>
      <c r="C663">
        <f>'Sicilia foglio di lavoro'!C662</f>
        <v>2889263</v>
      </c>
      <c r="D663">
        <f>'Sicilia foglio di lavoro'!E662</f>
        <v>344577</v>
      </c>
      <c r="E663">
        <f>'Sicilia foglio di lavoro'!G662</f>
        <v>21934</v>
      </c>
      <c r="F663">
        <f>'Sicilia foglio di lavoro'!H662</f>
        <v>605</v>
      </c>
      <c r="G663">
        <f>'Sicilia foglio di lavoro'!I662</f>
        <v>538</v>
      </c>
      <c r="H663">
        <f>'Sicilia foglio di lavoro'!J662</f>
        <v>67</v>
      </c>
      <c r="I663">
        <f>'Sicilia foglio di lavoro'!K662</f>
        <v>8</v>
      </c>
      <c r="J663">
        <f>'Sicilia foglio di lavoro'!M662</f>
        <v>21329</v>
      </c>
      <c r="K663">
        <f>'Sicilia foglio di lavoro'!N662</f>
        <v>315279</v>
      </c>
      <c r="L663">
        <f>'Sicilia foglio di lavoro'!O662</f>
        <v>7364</v>
      </c>
      <c r="M663" s="2">
        <f t="shared" si="232"/>
        <v>2.4528129844077689E-2</v>
      </c>
      <c r="N663" s="2">
        <f t="shared" si="233"/>
        <v>3.0546184006565152E-3</v>
      </c>
      <c r="O663" s="2">
        <f t="shared" si="234"/>
        <v>0.97241725175526583</v>
      </c>
    </row>
    <row r="664" spans="1:15">
      <c r="A664" s="4">
        <v>44552</v>
      </c>
      <c r="B664">
        <f>'Sicilia foglio di lavoro'!B663</f>
        <v>8015801</v>
      </c>
      <c r="C664">
        <f>'Sicilia foglio di lavoro'!C663</f>
        <v>2898175</v>
      </c>
      <c r="D664">
        <f>'Sicilia foglio di lavoro'!E663</f>
        <v>346027</v>
      </c>
      <c r="E664">
        <f>'Sicilia foglio di lavoro'!G663</f>
        <v>22404</v>
      </c>
      <c r="F664">
        <f>'Sicilia foglio di lavoro'!H663</f>
        <v>634</v>
      </c>
      <c r="G664">
        <f>'Sicilia foglio di lavoro'!I663</f>
        <v>561</v>
      </c>
      <c r="H664">
        <f>'Sicilia foglio di lavoro'!J663</f>
        <v>73</v>
      </c>
      <c r="I664">
        <f>'Sicilia foglio di lavoro'!K663</f>
        <v>10</v>
      </c>
      <c r="J664">
        <f>'Sicilia foglio di lavoro'!M663</f>
        <v>21770</v>
      </c>
      <c r="K664">
        <f>'Sicilia foglio di lavoro'!N663</f>
        <v>316242</v>
      </c>
      <c r="L664">
        <f>'Sicilia foglio di lavoro'!O663</f>
        <v>7381</v>
      </c>
      <c r="M664" s="2">
        <f t="shared" si="232"/>
        <v>2.5040171397964651E-2</v>
      </c>
      <c r="N664" s="2">
        <f t="shared" si="233"/>
        <v>3.2583467237993218E-3</v>
      </c>
      <c r="O664" s="2">
        <f t="shared" si="234"/>
        <v>0.97170148187823602</v>
      </c>
    </row>
    <row r="665" spans="1:15">
      <c r="A665" s="4">
        <v>44553</v>
      </c>
      <c r="B665">
        <f>'Sicilia foglio di lavoro'!B664</f>
        <v>8057452</v>
      </c>
      <c r="C665">
        <f>'Sicilia foglio di lavoro'!C664</f>
        <v>2909933</v>
      </c>
      <c r="D665">
        <f>'Sicilia foglio di lavoro'!E664</f>
        <v>348105</v>
      </c>
      <c r="E665">
        <f>'Sicilia foglio di lavoro'!G664</f>
        <v>23635</v>
      </c>
      <c r="F665">
        <f>'Sicilia foglio di lavoro'!H664</f>
        <v>644</v>
      </c>
      <c r="G665">
        <f>'Sicilia foglio di lavoro'!I664</f>
        <v>568</v>
      </c>
      <c r="H665">
        <f>'Sicilia foglio di lavoro'!J664</f>
        <v>76</v>
      </c>
      <c r="I665">
        <f>'Sicilia foglio di lavoro'!K664</f>
        <v>7</v>
      </c>
      <c r="J665">
        <f>'Sicilia foglio di lavoro'!M664</f>
        <v>22991</v>
      </c>
      <c r="K665">
        <f>'Sicilia foglio di lavoro'!N664</f>
        <v>317074</v>
      </c>
      <c r="L665">
        <f>'Sicilia foglio di lavoro'!O664</f>
        <v>7396</v>
      </c>
      <c r="M665" s="2">
        <f t="shared" si="232"/>
        <v>2.4032155701290459E-2</v>
      </c>
      <c r="N665" s="2">
        <f t="shared" si="233"/>
        <v>3.2155701290459064E-3</v>
      </c>
      <c r="O665" s="2">
        <f t="shared" si="234"/>
        <v>0.97275227416966359</v>
      </c>
    </row>
    <row r="666" spans="1:15">
      <c r="A666" s="4">
        <v>44554</v>
      </c>
      <c r="B666">
        <f>'Sicilia foglio di lavoro'!B665</f>
        <v>8100651</v>
      </c>
      <c r="C666">
        <f>'Sicilia foglio di lavoro'!C665</f>
        <v>2921688</v>
      </c>
      <c r="D666">
        <f>'Sicilia foglio di lavoro'!E665</f>
        <v>350236</v>
      </c>
      <c r="E666">
        <f>'Sicilia foglio di lavoro'!G665</f>
        <v>25165</v>
      </c>
      <c r="F666">
        <f>'Sicilia foglio di lavoro'!H665</f>
        <v>664</v>
      </c>
      <c r="G666">
        <f>'Sicilia foglio di lavoro'!I665</f>
        <v>591</v>
      </c>
      <c r="H666">
        <f>'Sicilia foglio di lavoro'!J665</f>
        <v>73</v>
      </c>
      <c r="I666">
        <f>'Sicilia foglio di lavoro'!K665</f>
        <v>5</v>
      </c>
      <c r="J666">
        <f>'Sicilia foglio di lavoro'!M665</f>
        <v>24501</v>
      </c>
      <c r="K666">
        <f>'Sicilia foglio di lavoro'!N665</f>
        <v>317667</v>
      </c>
      <c r="L666">
        <f>'Sicilia foglio di lavoro'!O665</f>
        <v>7404</v>
      </c>
      <c r="M666" s="2">
        <f t="shared" si="232"/>
        <v>2.3484999006556727E-2</v>
      </c>
      <c r="N666" s="2">
        <f t="shared" si="233"/>
        <v>2.9008543612159747E-3</v>
      </c>
      <c r="O666" s="2">
        <f t="shared" si="234"/>
        <v>0.97361414663222734</v>
      </c>
    </row>
    <row r="667" spans="1:15">
      <c r="A667" s="4">
        <v>44555</v>
      </c>
      <c r="B667">
        <f>'Sicilia foglio di lavoro'!B666</f>
        <v>8149002</v>
      </c>
      <c r="C667">
        <f>'Sicilia foglio di lavoro'!C666</f>
        <v>2935299</v>
      </c>
      <c r="D667">
        <f>'Sicilia foglio di lavoro'!E666</f>
        <v>352682</v>
      </c>
      <c r="E667">
        <f>'Sicilia foglio di lavoro'!G666</f>
        <v>27075</v>
      </c>
      <c r="F667">
        <f>'Sicilia foglio di lavoro'!H666</f>
        <v>673</v>
      </c>
      <c r="G667">
        <f>'Sicilia foglio di lavoro'!I666</f>
        <v>597</v>
      </c>
      <c r="H667">
        <f>'Sicilia foglio di lavoro'!J666</f>
        <v>76</v>
      </c>
      <c r="I667">
        <f>'Sicilia foglio di lavoro'!K666</f>
        <v>5</v>
      </c>
      <c r="J667">
        <f>'Sicilia foglio di lavoro'!M666</f>
        <v>26402</v>
      </c>
      <c r="K667">
        <f>'Sicilia foglio di lavoro'!N666</f>
        <v>318190</v>
      </c>
      <c r="L667">
        <f>'Sicilia foglio di lavoro'!O666</f>
        <v>7417</v>
      </c>
      <c r="M667" s="2">
        <f t="shared" si="232"/>
        <v>2.2049861495844876E-2</v>
      </c>
      <c r="N667" s="2">
        <f t="shared" si="233"/>
        <v>2.8070175438596489E-3</v>
      </c>
      <c r="O667" s="2">
        <f t="shared" si="234"/>
        <v>0.97514312096029543</v>
      </c>
    </row>
    <row r="668" spans="1:15">
      <c r="A668" s="4">
        <v>44556</v>
      </c>
      <c r="B668">
        <f>'Sicilia foglio di lavoro'!B667</f>
        <v>8164336</v>
      </c>
      <c r="C668">
        <f>'Sicilia foglio di lavoro'!C667</f>
        <v>2942765</v>
      </c>
      <c r="D668">
        <f>'Sicilia foglio di lavoro'!E667</f>
        <v>354409</v>
      </c>
      <c r="E668">
        <f>'Sicilia foglio di lavoro'!G667</f>
        <v>28529</v>
      </c>
      <c r="F668">
        <f>'Sicilia foglio di lavoro'!H667</f>
        <v>710</v>
      </c>
      <c r="G668">
        <f>'Sicilia foglio di lavoro'!I667</f>
        <v>633</v>
      </c>
      <c r="H668">
        <f>'Sicilia foglio di lavoro'!J667</f>
        <v>77</v>
      </c>
      <c r="I668">
        <f>'Sicilia foglio di lavoro'!K667</f>
        <v>10</v>
      </c>
      <c r="J668">
        <f>'Sicilia foglio di lavoro'!M667</f>
        <v>27819</v>
      </c>
      <c r="K668">
        <f>'Sicilia foglio di lavoro'!N667</f>
        <v>318453</v>
      </c>
      <c r="L668">
        <f>'Sicilia foglio di lavoro'!O667</f>
        <v>7427</v>
      </c>
      <c r="M668" s="2">
        <f t="shared" si="232"/>
        <v>2.2187949104420065E-2</v>
      </c>
      <c r="N668" s="2">
        <f t="shared" si="233"/>
        <v>2.6990080269199764E-3</v>
      </c>
      <c r="O668" s="2">
        <f t="shared" si="234"/>
        <v>0.97511304286865996</v>
      </c>
    </row>
    <row r="669" spans="1:15">
      <c r="A669" s="4">
        <v>44557</v>
      </c>
      <c r="B669">
        <f>'Sicilia foglio di lavoro'!B668</f>
        <v>8182490</v>
      </c>
      <c r="C669">
        <f>'Sicilia foglio di lavoro'!C668</f>
        <v>2949655</v>
      </c>
      <c r="D669">
        <f>'Sicilia foglio di lavoro'!E668</f>
        <v>356496</v>
      </c>
      <c r="E669">
        <f>'Sicilia foglio di lavoro'!G668</f>
        <v>29864</v>
      </c>
      <c r="F669">
        <f>'Sicilia foglio di lavoro'!H668</f>
        <v>738</v>
      </c>
      <c r="G669">
        <f>'Sicilia foglio di lavoro'!I668</f>
        <v>657</v>
      </c>
      <c r="H669">
        <f>'Sicilia foglio di lavoro'!J668</f>
        <v>81</v>
      </c>
      <c r="I669">
        <f>'Sicilia foglio di lavoro'!K668</f>
        <v>7</v>
      </c>
      <c r="J669">
        <f>'Sicilia foglio di lavoro'!M668</f>
        <v>29126</v>
      </c>
      <c r="K669">
        <f>'Sicilia foglio di lavoro'!N668</f>
        <v>319185</v>
      </c>
      <c r="L669">
        <f>'Sicilia foglio di lavoro'!O668</f>
        <v>7447</v>
      </c>
      <c r="M669" s="2">
        <f t="shared" ref="M669:M675" si="235">G669/E669</f>
        <v>2.1999732118939189E-2</v>
      </c>
      <c r="N669" s="2">
        <f t="shared" ref="N669:N675" si="236">H669/E669</f>
        <v>2.712295740691133E-3</v>
      </c>
      <c r="O669" s="2">
        <f t="shared" ref="O669:O675" si="237">J669/E669</f>
        <v>0.97528797214036966</v>
      </c>
    </row>
    <row r="670" spans="1:15">
      <c r="A670" s="4">
        <v>44558</v>
      </c>
      <c r="B670">
        <f>'Sicilia foglio di lavoro'!B669</f>
        <v>8232822</v>
      </c>
      <c r="C670">
        <f>'Sicilia foglio di lavoro'!C669</f>
        <v>2961533</v>
      </c>
      <c r="D670">
        <f>'Sicilia foglio di lavoro'!E669</f>
        <v>359315</v>
      </c>
      <c r="E670">
        <f>'Sicilia foglio di lavoro'!G669</f>
        <v>32143</v>
      </c>
      <c r="F670">
        <f>'Sicilia foglio di lavoro'!H669</f>
        <v>773</v>
      </c>
      <c r="G670">
        <f>'Sicilia foglio di lavoro'!I669</f>
        <v>685</v>
      </c>
      <c r="H670">
        <f>'Sicilia foglio di lavoro'!J669</f>
        <v>88</v>
      </c>
      <c r="I670">
        <f>'Sicilia foglio di lavoro'!K669</f>
        <v>9</v>
      </c>
      <c r="J670">
        <f>'Sicilia foglio di lavoro'!M669</f>
        <v>31370</v>
      </c>
      <c r="K670">
        <f>'Sicilia foglio di lavoro'!N669</f>
        <v>319697</v>
      </c>
      <c r="L670">
        <f>'Sicilia foglio di lavoro'!O669</f>
        <v>7475</v>
      </c>
      <c r="M670" s="2">
        <f t="shared" si="235"/>
        <v>2.1311016395482687E-2</v>
      </c>
      <c r="N670" s="2">
        <f t="shared" si="236"/>
        <v>2.7377656099306226E-3</v>
      </c>
      <c r="O670" s="2">
        <f t="shared" si="237"/>
        <v>0.97595121799458673</v>
      </c>
    </row>
    <row r="671" spans="1:15">
      <c r="A671" s="4">
        <v>44559</v>
      </c>
      <c r="B671">
        <f>'Sicilia foglio di lavoro'!B670</f>
        <v>8288453</v>
      </c>
      <c r="C671">
        <f>'Sicilia foglio di lavoro'!C670</f>
        <v>2977862</v>
      </c>
      <c r="D671">
        <f>'Sicilia foglio di lavoro'!E670</f>
        <v>363044</v>
      </c>
      <c r="E671">
        <f>'Sicilia foglio di lavoro'!G670</f>
        <v>35228</v>
      </c>
      <c r="F671">
        <f>'Sicilia foglio di lavoro'!H670</f>
        <v>792</v>
      </c>
      <c r="G671">
        <f>'Sicilia foglio di lavoro'!I670</f>
        <v>703</v>
      </c>
      <c r="H671">
        <f>'Sicilia foglio di lavoro'!J670</f>
        <v>89</v>
      </c>
      <c r="I671">
        <f>'Sicilia foglio di lavoro'!K670</f>
        <v>7</v>
      </c>
      <c r="J671">
        <f>'Sicilia foglio di lavoro'!M670</f>
        <v>34436</v>
      </c>
      <c r="K671">
        <f>'Sicilia foglio di lavoro'!N670</f>
        <v>320335</v>
      </c>
      <c r="L671">
        <f>'Sicilia foglio di lavoro'!O670</f>
        <v>7481</v>
      </c>
      <c r="M671" s="2">
        <f t="shared" si="235"/>
        <v>1.9955717043261042E-2</v>
      </c>
      <c r="N671" s="2">
        <f t="shared" si="236"/>
        <v>2.5263994549789941E-3</v>
      </c>
      <c r="O671" s="2">
        <f t="shared" si="237"/>
        <v>0.97751788350175994</v>
      </c>
    </row>
    <row r="672" spans="1:15">
      <c r="A672" s="4">
        <v>44560</v>
      </c>
      <c r="B672">
        <f>'Sicilia foglio di lavoro'!B671</f>
        <v>8344222</v>
      </c>
      <c r="C672">
        <f>'Sicilia foglio di lavoro'!C671</f>
        <v>2995960</v>
      </c>
      <c r="D672">
        <f>'Sicilia foglio di lavoro'!E671</f>
        <v>367125</v>
      </c>
      <c r="E672">
        <f>'Sicilia foglio di lavoro'!G671</f>
        <v>37946</v>
      </c>
      <c r="F672">
        <f>'Sicilia foglio di lavoro'!H671</f>
        <v>834</v>
      </c>
      <c r="G672">
        <f>'Sicilia foglio di lavoro'!I671</f>
        <v>742</v>
      </c>
      <c r="H672">
        <f>'Sicilia foglio di lavoro'!J671</f>
        <v>92</v>
      </c>
      <c r="I672">
        <f>'Sicilia foglio di lavoro'!K671</f>
        <v>6</v>
      </c>
      <c r="J672">
        <f>'Sicilia foglio di lavoro'!M671</f>
        <v>37112</v>
      </c>
      <c r="K672">
        <f>'Sicilia foglio di lavoro'!N671</f>
        <v>321681</v>
      </c>
      <c r="L672">
        <f>'Sicilia foglio di lavoro'!O671</f>
        <v>7498</v>
      </c>
      <c r="M672" s="2">
        <f t="shared" si="235"/>
        <v>1.955410319928319E-2</v>
      </c>
      <c r="N672" s="2">
        <f t="shared" si="236"/>
        <v>2.4244979708006112E-3</v>
      </c>
      <c r="O672" s="2">
        <f t="shared" si="237"/>
        <v>0.97802139882991623</v>
      </c>
    </row>
    <row r="673" spans="1:15">
      <c r="A673" s="4">
        <v>44561</v>
      </c>
      <c r="B673">
        <f>'Sicilia foglio di lavoro'!B672</f>
        <v>8406659</v>
      </c>
      <c r="C673">
        <f>'Sicilia foglio di lavoro'!C672</f>
        <v>3017380</v>
      </c>
      <c r="D673">
        <f>'Sicilia foglio di lavoro'!E672</f>
        <v>372604</v>
      </c>
      <c r="E673">
        <f>'Sicilia foglio di lavoro'!G672</f>
        <v>42582</v>
      </c>
      <c r="F673">
        <f>'Sicilia foglio di lavoro'!H672</f>
        <v>847</v>
      </c>
      <c r="G673">
        <f>'Sicilia foglio di lavoro'!I672</f>
        <v>749</v>
      </c>
      <c r="H673">
        <f>'Sicilia foglio di lavoro'!J672</f>
        <v>98</v>
      </c>
      <c r="I673">
        <f>'Sicilia foglio di lavoro'!K672</f>
        <v>12</v>
      </c>
      <c r="J673">
        <f>'Sicilia foglio di lavoro'!M672</f>
        <v>41735</v>
      </c>
      <c r="K673">
        <f>'Sicilia foglio di lavoro'!N672</f>
        <v>322520</v>
      </c>
      <c r="L673">
        <f>'Sicilia foglio di lavoro'!O672</f>
        <v>7502</v>
      </c>
      <c r="M673" s="2">
        <f t="shared" si="235"/>
        <v>1.758959184632004E-2</v>
      </c>
      <c r="N673" s="2">
        <f t="shared" si="236"/>
        <v>2.3014419238175754E-3</v>
      </c>
      <c r="O673" s="2">
        <f t="shared" si="237"/>
        <v>0.98010896622986243</v>
      </c>
    </row>
    <row r="674" spans="1:15">
      <c r="A674" s="4">
        <v>44562</v>
      </c>
      <c r="B674">
        <f>'Sicilia foglio di lavoro'!B673</f>
        <v>8463049</v>
      </c>
      <c r="C674">
        <f>'Sicilia foglio di lavoro'!C673</f>
        <v>3038206</v>
      </c>
      <c r="D674">
        <f>'Sicilia foglio di lavoro'!E673</f>
        <v>378368</v>
      </c>
      <c r="E674">
        <f>'Sicilia foglio di lavoro'!G673</f>
        <v>47765</v>
      </c>
      <c r="F674">
        <f>'Sicilia foglio di lavoro'!H673</f>
        <v>870</v>
      </c>
      <c r="G674">
        <f>'Sicilia foglio di lavoro'!I673</f>
        <v>768</v>
      </c>
      <c r="H674">
        <f>'Sicilia foglio di lavoro'!J673</f>
        <v>102</v>
      </c>
      <c r="I674">
        <f>'Sicilia foglio di lavoro'!K673</f>
        <v>7</v>
      </c>
      <c r="J674">
        <f>'Sicilia foglio di lavoro'!M673</f>
        <v>46895</v>
      </c>
      <c r="K674">
        <f>'Sicilia foglio di lavoro'!N673</f>
        <v>323089</v>
      </c>
      <c r="L674">
        <f>'Sicilia foglio di lavoro'!O673</f>
        <v>7514</v>
      </c>
      <c r="M674" s="2">
        <f t="shared" si="235"/>
        <v>1.6078718727101433E-2</v>
      </c>
      <c r="N674" s="2">
        <f t="shared" si="236"/>
        <v>2.1354548309431591E-3</v>
      </c>
      <c r="O674" s="2">
        <f t="shared" si="237"/>
        <v>0.98178582644195544</v>
      </c>
    </row>
    <row r="675" spans="1:15">
      <c r="A675" s="4">
        <v>44563</v>
      </c>
      <c r="B675">
        <f>'Sicilia foglio di lavoro'!B674</f>
        <v>8485881</v>
      </c>
      <c r="C675">
        <f>'Sicilia foglio di lavoro'!C674</f>
        <v>3050221</v>
      </c>
      <c r="D675">
        <f>'Sicilia foglio di lavoro'!E674</f>
        <v>382332</v>
      </c>
      <c r="E675">
        <f>'Sicilia foglio di lavoro'!G674</f>
        <v>51296</v>
      </c>
      <c r="F675">
        <f>'Sicilia foglio di lavoro'!H674</f>
        <v>918</v>
      </c>
      <c r="G675">
        <f>'Sicilia foglio di lavoro'!I674</f>
        <v>811</v>
      </c>
      <c r="H675">
        <f>'Sicilia foglio di lavoro'!J674</f>
        <v>107</v>
      </c>
      <c r="I675">
        <f>'Sicilia foglio di lavoro'!K674</f>
        <v>9</v>
      </c>
      <c r="J675">
        <f>'Sicilia foglio di lavoro'!M674</f>
        <v>50378</v>
      </c>
      <c r="K675">
        <f>'Sicilia foglio di lavoro'!N674</f>
        <v>323509</v>
      </c>
      <c r="L675">
        <f>'Sicilia foglio di lavoro'!O674</f>
        <v>7527</v>
      </c>
      <c r="M675" s="2">
        <f t="shared" si="235"/>
        <v>1.581019962570181E-2</v>
      </c>
      <c r="N675" s="2">
        <f t="shared" si="236"/>
        <v>2.0859326263256393E-3</v>
      </c>
      <c r="O675" s="2">
        <f t="shared" si="237"/>
        <v>0.98210386774797254</v>
      </c>
    </row>
    <row r="676" spans="1:15">
      <c r="A676" s="4">
        <v>44564</v>
      </c>
      <c r="B676">
        <f>'Sicilia foglio di lavoro'!B675</f>
        <v>8511167</v>
      </c>
      <c r="C676">
        <f>'Sicilia foglio di lavoro'!C675</f>
        <v>3060865</v>
      </c>
      <c r="D676">
        <f>'Sicilia foglio di lavoro'!E675</f>
        <v>386716</v>
      </c>
      <c r="E676">
        <f>'Sicilia foglio di lavoro'!G675</f>
        <v>55380</v>
      </c>
      <c r="F676">
        <f>'Sicilia foglio di lavoro'!H675</f>
        <v>984</v>
      </c>
      <c r="G676">
        <f>'Sicilia foglio di lavoro'!I675</f>
        <v>872</v>
      </c>
      <c r="H676">
        <f>'Sicilia foglio di lavoro'!J675</f>
        <v>112</v>
      </c>
      <c r="I676">
        <f>'Sicilia foglio di lavoro'!K675</f>
        <v>11</v>
      </c>
      <c r="J676">
        <f>'Sicilia foglio di lavoro'!M675</f>
        <v>54396</v>
      </c>
      <c r="K676">
        <f>'Sicilia foglio di lavoro'!N675</f>
        <v>323793</v>
      </c>
      <c r="L676">
        <f>'Sicilia foglio di lavoro'!O675</f>
        <v>7543</v>
      </c>
      <c r="M676" s="2">
        <f t="shared" ref="M676:M682" si="238">G676/E676</f>
        <v>1.5745756590827012E-2</v>
      </c>
      <c r="N676" s="2">
        <f t="shared" ref="N676:N682" si="239">H676/E676</f>
        <v>2.0223907547851209E-3</v>
      </c>
      <c r="O676" s="2">
        <f t="shared" ref="O676:O682" si="240">J676/E676</f>
        <v>0.98223185265438784</v>
      </c>
    </row>
    <row r="677" spans="1:15">
      <c r="A677" s="4">
        <v>44565</v>
      </c>
      <c r="B677">
        <f>'Sicilia foglio di lavoro'!B676</f>
        <v>8570996</v>
      </c>
      <c r="C677">
        <f>'Sicilia foglio di lavoro'!C676</f>
        <v>3077111</v>
      </c>
      <c r="D677">
        <f>'Sicilia foglio di lavoro'!E676</f>
        <v>393131</v>
      </c>
      <c r="E677">
        <f>'Sicilia foglio di lavoro'!G676</f>
        <v>60922</v>
      </c>
      <c r="F677">
        <f>'Sicilia foglio di lavoro'!H676</f>
        <v>1007</v>
      </c>
      <c r="G677">
        <f>'Sicilia foglio di lavoro'!I676</f>
        <v>893</v>
      </c>
      <c r="H677">
        <f>'Sicilia foglio di lavoro'!J676</f>
        <v>114</v>
      </c>
      <c r="I677">
        <f>'Sicilia foglio di lavoro'!K676</f>
        <v>12</v>
      </c>
      <c r="J677">
        <f>'Sicilia foglio di lavoro'!M676</f>
        <v>59915</v>
      </c>
      <c r="K677">
        <f>'Sicilia foglio di lavoro'!N676</f>
        <v>324626</v>
      </c>
      <c r="L677">
        <f>'Sicilia foglio di lavoro'!O676</f>
        <v>7583</v>
      </c>
      <c r="M677" s="2">
        <f t="shared" si="238"/>
        <v>1.465808739043367E-2</v>
      </c>
      <c r="N677" s="2">
        <f t="shared" si="239"/>
        <v>1.8712451987787663E-3</v>
      </c>
      <c r="O677" s="2">
        <f t="shared" si="240"/>
        <v>0.98347066741078759</v>
      </c>
    </row>
    <row r="678" spans="1:15">
      <c r="A678" s="4">
        <v>44566</v>
      </c>
      <c r="B678">
        <f>'Sicilia foglio di lavoro'!B677</f>
        <v>8631858</v>
      </c>
      <c r="C678">
        <f>'Sicilia foglio di lavoro'!C677</f>
        <v>3099703</v>
      </c>
      <c r="D678">
        <f>'Sicilia foglio di lavoro'!E677</f>
        <v>400459</v>
      </c>
      <c r="E678">
        <f>'Sicilia foglio di lavoro'!G677</f>
        <v>67198</v>
      </c>
      <c r="F678">
        <f>'Sicilia foglio di lavoro'!H677</f>
        <v>1028</v>
      </c>
      <c r="G678">
        <f>'Sicilia foglio di lavoro'!I677</f>
        <v>913</v>
      </c>
      <c r="H678">
        <f>'Sicilia foglio di lavoro'!J677</f>
        <v>115</v>
      </c>
      <c r="I678">
        <f>'Sicilia foglio di lavoro'!K677</f>
        <v>7</v>
      </c>
      <c r="J678">
        <f>'Sicilia foglio di lavoro'!M677</f>
        <v>66170</v>
      </c>
      <c r="K678">
        <f>'Sicilia foglio di lavoro'!N677</f>
        <v>325646</v>
      </c>
      <c r="L678">
        <f>'Sicilia foglio di lavoro'!O677</f>
        <v>7615</v>
      </c>
      <c r="M678" s="2">
        <f t="shared" si="238"/>
        <v>1.3586713890294354E-2</v>
      </c>
      <c r="N678" s="2">
        <f t="shared" si="239"/>
        <v>1.711360457156463E-3</v>
      </c>
      <c r="O678" s="2">
        <f t="shared" si="240"/>
        <v>0.98470192565254921</v>
      </c>
    </row>
    <row r="679" spans="1:15">
      <c r="A679" s="4">
        <v>44567</v>
      </c>
      <c r="B679">
        <f>'Sicilia foglio di lavoro'!B678</f>
        <v>8691791</v>
      </c>
      <c r="C679">
        <f>'Sicilia foglio di lavoro'!C678</f>
        <v>3158013</v>
      </c>
      <c r="D679">
        <f>'Sicilia foglio di lavoro'!E678</f>
        <v>414728</v>
      </c>
      <c r="E679">
        <f>'Sicilia foglio di lavoro'!G678</f>
        <v>80116</v>
      </c>
      <c r="F679">
        <f>'Sicilia foglio di lavoro'!H678</f>
        <v>1063</v>
      </c>
      <c r="G679">
        <f>'Sicilia foglio di lavoro'!I678</f>
        <v>944</v>
      </c>
      <c r="H679">
        <f>'Sicilia foglio di lavoro'!J678</f>
        <v>119</v>
      </c>
      <c r="I679">
        <f>'Sicilia foglio di lavoro'!K678</f>
        <v>12</v>
      </c>
      <c r="J679">
        <f>'Sicilia foglio di lavoro'!M678</f>
        <v>79053</v>
      </c>
      <c r="K679">
        <f>'Sicilia foglio di lavoro'!N678</f>
        <v>326978</v>
      </c>
      <c r="L679">
        <f>'Sicilia foglio di lavoro'!O678</f>
        <v>7634</v>
      </c>
      <c r="M679" s="2">
        <f t="shared" si="238"/>
        <v>1.1782914773578311E-2</v>
      </c>
      <c r="N679" s="2">
        <f t="shared" si="239"/>
        <v>1.4853462479404863E-3</v>
      </c>
      <c r="O679" s="2">
        <f t="shared" si="240"/>
        <v>0.98673173897848121</v>
      </c>
    </row>
    <row r="680" spans="1:15">
      <c r="A680" s="4">
        <v>44568</v>
      </c>
      <c r="B680">
        <f>'Sicilia foglio di lavoro'!B679</f>
        <v>8720595</v>
      </c>
      <c r="C680">
        <f>'Sicilia foglio di lavoro'!C679</f>
        <v>3184229</v>
      </c>
      <c r="D680">
        <f>'Sicilia foglio di lavoro'!E679</f>
        <v>423976</v>
      </c>
      <c r="E680">
        <f>'Sicilia foglio di lavoro'!G679</f>
        <v>88384</v>
      </c>
      <c r="F680">
        <f>'Sicilia foglio di lavoro'!H679</f>
        <v>1138</v>
      </c>
      <c r="G680">
        <f>'Sicilia foglio di lavoro'!I679</f>
        <v>1003</v>
      </c>
      <c r="H680">
        <f>'Sicilia foglio di lavoro'!J679</f>
        <v>135</v>
      </c>
      <c r="I680">
        <f>'Sicilia foglio di lavoro'!K679</f>
        <v>22</v>
      </c>
      <c r="J680">
        <f>'Sicilia foglio di lavoro'!M679</f>
        <v>87246</v>
      </c>
      <c r="K680">
        <f>'Sicilia foglio di lavoro'!N679</f>
        <v>327949</v>
      </c>
      <c r="L680">
        <f>'Sicilia foglio di lavoro'!O679</f>
        <v>7643</v>
      </c>
      <c r="M680" s="2">
        <f t="shared" si="238"/>
        <v>1.1348207820419986E-2</v>
      </c>
      <c r="N680" s="2">
        <f t="shared" si="239"/>
        <v>1.5274257784214337E-3</v>
      </c>
      <c r="O680" s="2">
        <f t="shared" si="240"/>
        <v>0.98712436640115853</v>
      </c>
    </row>
    <row r="681" spans="1:15">
      <c r="A681" s="4">
        <v>44569</v>
      </c>
      <c r="B681">
        <f>'Sicilia foglio di lavoro'!B680</f>
        <v>8766516</v>
      </c>
      <c r="C681">
        <f>'Sicilia foglio di lavoro'!C680</f>
        <v>3229584</v>
      </c>
      <c r="D681">
        <f>'Sicilia foglio di lavoro'!E680</f>
        <v>436401</v>
      </c>
      <c r="E681">
        <f>'Sicilia foglio di lavoro'!G680</f>
        <v>99551</v>
      </c>
      <c r="F681">
        <f>'Sicilia foglio di lavoro'!H680</f>
        <v>1187</v>
      </c>
      <c r="G681">
        <f>'Sicilia foglio di lavoro'!I680</f>
        <v>1050</v>
      </c>
      <c r="H681">
        <f>'Sicilia foglio di lavoro'!J680</f>
        <v>137</v>
      </c>
      <c r="I681">
        <f>'Sicilia foglio di lavoro'!K680</f>
        <v>9</v>
      </c>
      <c r="J681">
        <f>'Sicilia foglio di lavoro'!M680</f>
        <v>98364</v>
      </c>
      <c r="K681">
        <f>'Sicilia foglio di lavoro'!N680</f>
        <v>329183</v>
      </c>
      <c r="L681">
        <f>'Sicilia foglio di lavoro'!O680</f>
        <v>7667</v>
      </c>
      <c r="M681" s="2">
        <f t="shared" si="238"/>
        <v>1.0547357635784673E-2</v>
      </c>
      <c r="N681" s="2">
        <f t="shared" si="239"/>
        <v>1.3761790439071431E-3</v>
      </c>
      <c r="O681" s="2">
        <f t="shared" si="240"/>
        <v>0.98807646332030818</v>
      </c>
    </row>
    <row r="682" spans="1:15">
      <c r="A682" s="4">
        <v>44570</v>
      </c>
      <c r="B682">
        <f>'Sicilia foglio di lavoro'!B681</f>
        <v>8817426</v>
      </c>
      <c r="C682">
        <f>'Sicilia foglio di lavoro'!C681</f>
        <v>3279716</v>
      </c>
      <c r="D682">
        <f>'Sicilia foglio di lavoro'!E681</f>
        <v>449350</v>
      </c>
      <c r="E682">
        <f>'Sicilia foglio di lavoro'!G681</f>
        <v>111777</v>
      </c>
      <c r="F682">
        <f>'Sicilia foglio di lavoro'!H681</f>
        <v>1261</v>
      </c>
      <c r="G682">
        <f>'Sicilia foglio di lavoro'!I681</f>
        <v>1123</v>
      </c>
      <c r="H682">
        <f>'Sicilia foglio di lavoro'!J681</f>
        <v>138</v>
      </c>
      <c r="I682">
        <f>'Sicilia foglio di lavoro'!K681</f>
        <v>8</v>
      </c>
      <c r="J682">
        <f>'Sicilia foglio di lavoro'!M681</f>
        <v>110516</v>
      </c>
      <c r="K682">
        <f>'Sicilia foglio di lavoro'!N681</f>
        <v>329891</v>
      </c>
      <c r="L682">
        <f>'Sicilia foglio di lavoro'!O681</f>
        <v>7682</v>
      </c>
      <c r="M682" s="2">
        <f t="shared" si="238"/>
        <v>1.0046789589987207E-2</v>
      </c>
      <c r="N682" s="2">
        <f t="shared" si="239"/>
        <v>1.2346010359913042E-3</v>
      </c>
      <c r="O682" s="2">
        <f t="shared" si="240"/>
        <v>0.98871860937402145</v>
      </c>
    </row>
    <row r="683" spans="1:15">
      <c r="A683" s="4">
        <v>44571</v>
      </c>
      <c r="B683">
        <f>'Sicilia foglio di lavoro'!B682</f>
        <v>8849212</v>
      </c>
      <c r="C683">
        <f>'Sicilia foglio di lavoro'!C682</f>
        <v>3311181</v>
      </c>
      <c r="D683">
        <f>'Sicilia foglio di lavoro'!E682</f>
        <v>457153</v>
      </c>
      <c r="E683">
        <f>'Sicilia foglio di lavoro'!G682</f>
        <v>118640</v>
      </c>
      <c r="F683">
        <f>'Sicilia foglio di lavoro'!H682</f>
        <v>1303</v>
      </c>
      <c r="G683">
        <f>'Sicilia foglio di lavoro'!I682</f>
        <v>1160</v>
      </c>
      <c r="H683">
        <f>'Sicilia foglio di lavoro'!J682</f>
        <v>143</v>
      </c>
      <c r="I683">
        <f>'Sicilia foglio di lavoro'!K682</f>
        <v>15</v>
      </c>
      <c r="J683">
        <f>'Sicilia foglio di lavoro'!M682</f>
        <v>117337</v>
      </c>
      <c r="K683">
        <f>'Sicilia foglio di lavoro'!N682</f>
        <v>330808</v>
      </c>
      <c r="L683">
        <f>'Sicilia foglio di lavoro'!O682</f>
        <v>7705</v>
      </c>
      <c r="M683" s="2">
        <f t="shared" ref="M683:M689" si="241">G683/E683</f>
        <v>9.7774780849629126E-3</v>
      </c>
      <c r="N683" s="2">
        <f t="shared" ref="N683:N689" si="242">H683/E683</f>
        <v>1.2053270397842212E-3</v>
      </c>
      <c r="O683" s="2">
        <f t="shared" ref="O683:O689" si="243">J683/E683</f>
        <v>0.98901719487525286</v>
      </c>
    </row>
    <row r="684" spans="1:15">
      <c r="A684" s="4">
        <v>44572</v>
      </c>
      <c r="B684">
        <f>'Sicilia foglio di lavoro'!B683</f>
        <v>8905728</v>
      </c>
      <c r="C684">
        <f>'Sicilia foglio di lavoro'!C683</f>
        <v>3367300</v>
      </c>
      <c r="D684">
        <f>'Sicilia foglio di lavoro'!E683</f>
        <v>470384</v>
      </c>
      <c r="E684">
        <f>'Sicilia foglio di lavoro'!G683</f>
        <v>129313</v>
      </c>
      <c r="F684">
        <f>'Sicilia foglio di lavoro'!H683</f>
        <v>1386</v>
      </c>
      <c r="G684">
        <f>'Sicilia foglio di lavoro'!I683</f>
        <v>1223</v>
      </c>
      <c r="H684">
        <f>'Sicilia foglio di lavoro'!J683</f>
        <v>163</v>
      </c>
      <c r="I684">
        <f>'Sicilia foglio di lavoro'!K683</f>
        <v>32</v>
      </c>
      <c r="J684">
        <f>'Sicilia foglio di lavoro'!M683</f>
        <v>127927</v>
      </c>
      <c r="K684">
        <f>'Sicilia foglio di lavoro'!N683</f>
        <v>333331</v>
      </c>
      <c r="L684">
        <f>'Sicilia foglio di lavoro'!O683</f>
        <v>7740</v>
      </c>
      <c r="M684" s="2">
        <f t="shared" si="241"/>
        <v>9.4576724691253014E-3</v>
      </c>
      <c r="N684" s="2">
        <f t="shared" si="242"/>
        <v>1.2605074509136746E-3</v>
      </c>
      <c r="O684" s="2">
        <f t="shared" si="243"/>
        <v>0.98928182007996102</v>
      </c>
    </row>
    <row r="685" spans="1:15">
      <c r="A685" s="4">
        <v>44573</v>
      </c>
      <c r="B685">
        <f>'Sicilia foglio di lavoro'!B684</f>
        <v>8968603</v>
      </c>
      <c r="C685">
        <f>'Sicilia foglio di lavoro'!C684</f>
        <v>3429173</v>
      </c>
      <c r="D685">
        <f>'Sicilia foglio di lavoro'!E684</f>
        <v>483432</v>
      </c>
      <c r="E685">
        <f>'Sicilia foglio di lavoro'!G684</f>
        <v>140923</v>
      </c>
      <c r="F685">
        <f>'Sicilia foglio di lavoro'!H684</f>
        <v>1441</v>
      </c>
      <c r="G685">
        <f>'Sicilia foglio di lavoro'!I684</f>
        <v>1276</v>
      </c>
      <c r="H685">
        <f>'Sicilia foglio di lavoro'!J684</f>
        <v>165</v>
      </c>
      <c r="I685">
        <f>'Sicilia foglio di lavoro'!K684</f>
        <v>16</v>
      </c>
      <c r="J685">
        <f>'Sicilia foglio di lavoro'!M684</f>
        <v>139482</v>
      </c>
      <c r="K685">
        <f>'Sicilia foglio di lavoro'!N684</f>
        <v>334744</v>
      </c>
      <c r="L685">
        <f>'Sicilia foglio di lavoro'!O684</f>
        <v>7765</v>
      </c>
      <c r="M685" s="2">
        <f t="shared" si="241"/>
        <v>9.0545900953002707E-3</v>
      </c>
      <c r="N685" s="2">
        <f t="shared" si="242"/>
        <v>1.1708521674957245E-3</v>
      </c>
      <c r="O685" s="2">
        <f t="shared" si="243"/>
        <v>0.98977455773720402</v>
      </c>
    </row>
    <row r="686" spans="1:15">
      <c r="A686" s="4">
        <v>44574</v>
      </c>
      <c r="B686">
        <f>'Sicilia foglio di lavoro'!B685</f>
        <v>9027770</v>
      </c>
      <c r="C686">
        <f>'Sicilia foglio di lavoro'!C685</f>
        <v>3487728</v>
      </c>
      <c r="D686">
        <f>'Sicilia foglio di lavoro'!E685</f>
        <v>494786</v>
      </c>
      <c r="E686">
        <f>'Sicilia foglio di lavoro'!G685</f>
        <v>150466</v>
      </c>
      <c r="F686">
        <f>'Sicilia foglio di lavoro'!H685</f>
        <v>1463</v>
      </c>
      <c r="G686">
        <f>'Sicilia foglio di lavoro'!I685</f>
        <v>1300</v>
      </c>
      <c r="H686">
        <f>'Sicilia foglio di lavoro'!J685</f>
        <v>163</v>
      </c>
      <c r="I686">
        <f>'Sicilia foglio di lavoro'!K685</f>
        <v>11</v>
      </c>
      <c r="J686">
        <f>'Sicilia foglio di lavoro'!M685</f>
        <v>149003</v>
      </c>
      <c r="K686">
        <f>'Sicilia foglio di lavoro'!N685</f>
        <v>336529</v>
      </c>
      <c r="L686">
        <f>'Sicilia foglio di lavoro'!O685</f>
        <v>7791</v>
      </c>
      <c r="M686" s="2">
        <f t="shared" si="241"/>
        <v>8.6398256084431035E-3</v>
      </c>
      <c r="N686" s="2">
        <f t="shared" si="242"/>
        <v>1.0833012109047891E-3</v>
      </c>
      <c r="O686" s="2">
        <f t="shared" si="243"/>
        <v>0.99027687318065216</v>
      </c>
    </row>
    <row r="687" spans="1:15">
      <c r="A687" s="4">
        <v>44575</v>
      </c>
      <c r="B687">
        <f>'Sicilia foglio di lavoro'!B686</f>
        <v>9078337</v>
      </c>
      <c r="C687">
        <f>'Sicilia foglio di lavoro'!C686</f>
        <v>3537557</v>
      </c>
      <c r="D687">
        <f>'Sicilia foglio di lavoro'!E686</f>
        <v>504809</v>
      </c>
      <c r="E687">
        <f>'Sicilia foglio di lavoro'!G686</f>
        <v>159593</v>
      </c>
      <c r="F687">
        <f>'Sicilia foglio di lavoro'!H686</f>
        <v>1472</v>
      </c>
      <c r="G687">
        <f>'Sicilia foglio di lavoro'!I686</f>
        <v>1307</v>
      </c>
      <c r="H687">
        <f>'Sicilia foglio di lavoro'!J686</f>
        <v>165</v>
      </c>
      <c r="I687">
        <f>'Sicilia foglio di lavoro'!K686</f>
        <v>15</v>
      </c>
      <c r="J687">
        <f>'Sicilia foglio di lavoro'!M686</f>
        <v>158121</v>
      </c>
      <c r="K687">
        <f>'Sicilia foglio di lavoro'!N686</f>
        <v>337404</v>
      </c>
      <c r="L687">
        <f>'Sicilia foglio di lavoro'!O686</f>
        <v>7812</v>
      </c>
      <c r="M687" s="2">
        <f t="shared" si="241"/>
        <v>8.189582249848051E-3</v>
      </c>
      <c r="N687" s="2">
        <f t="shared" si="242"/>
        <v>1.0338799320772215E-3</v>
      </c>
      <c r="O687" s="2">
        <f t="shared" si="243"/>
        <v>0.99077653781807473</v>
      </c>
    </row>
    <row r="688" spans="1:15">
      <c r="A688" s="4">
        <v>44576</v>
      </c>
      <c r="B688">
        <f>'Sicilia foglio di lavoro'!B687</f>
        <v>9127668</v>
      </c>
      <c r="C688">
        <f>'Sicilia foglio di lavoro'!C687</f>
        <v>3586404</v>
      </c>
      <c r="D688">
        <f>'Sicilia foglio di lavoro'!E687</f>
        <v>514101</v>
      </c>
      <c r="E688">
        <f>'Sicilia foglio di lavoro'!G687</f>
        <v>166341</v>
      </c>
      <c r="F688">
        <f>'Sicilia foglio di lavoro'!H687</f>
        <v>1488</v>
      </c>
      <c r="G688">
        <f>'Sicilia foglio di lavoro'!I687</f>
        <v>1331</v>
      </c>
      <c r="H688">
        <f>'Sicilia foglio di lavoro'!J687</f>
        <v>157</v>
      </c>
      <c r="I688">
        <f>'Sicilia foglio di lavoro'!K687</f>
        <v>6</v>
      </c>
      <c r="J688">
        <f>'Sicilia foglio di lavoro'!M687</f>
        <v>164853</v>
      </c>
      <c r="K688">
        <f>'Sicilia foglio di lavoro'!N687</f>
        <v>339882</v>
      </c>
      <c r="L688">
        <f>'Sicilia foglio di lavoro'!O687</f>
        <v>7878</v>
      </c>
      <c r="M688" s="2">
        <f t="shared" si="241"/>
        <v>8.0016351951713652E-3</v>
      </c>
      <c r="N688" s="2">
        <f t="shared" si="242"/>
        <v>9.4384427170691532E-4</v>
      </c>
      <c r="O688" s="2">
        <f t="shared" si="243"/>
        <v>0.99105452053312171</v>
      </c>
    </row>
    <row r="689" spans="1:15">
      <c r="A689" s="4">
        <v>44577</v>
      </c>
      <c r="B689">
        <f>'Sicilia foglio di lavoro'!B688</f>
        <v>9175246</v>
      </c>
      <c r="C689">
        <f>'Sicilia foglio di lavoro'!C688</f>
        <v>3633402</v>
      </c>
      <c r="D689">
        <f>'Sicilia foglio di lavoro'!E688</f>
        <v>522622</v>
      </c>
      <c r="E689">
        <f>'Sicilia foglio di lavoro'!G688</f>
        <v>173689</v>
      </c>
      <c r="F689">
        <f>'Sicilia foglio di lavoro'!H688</f>
        <v>1516</v>
      </c>
      <c r="G689">
        <f>'Sicilia foglio di lavoro'!I688</f>
        <v>1348</v>
      </c>
      <c r="H689">
        <f>'Sicilia foglio di lavoro'!J688</f>
        <v>168</v>
      </c>
      <c r="I689">
        <f>'Sicilia foglio di lavoro'!K688</f>
        <v>25</v>
      </c>
      <c r="J689">
        <f>'Sicilia foglio di lavoro'!M688</f>
        <v>172173</v>
      </c>
      <c r="K689">
        <f>'Sicilia foglio di lavoro'!N688</f>
        <v>341018</v>
      </c>
      <c r="L689">
        <f>'Sicilia foglio di lavoro'!O688</f>
        <v>7915</v>
      </c>
      <c r="M689" s="2">
        <f t="shared" si="241"/>
        <v>7.7609981058098096E-3</v>
      </c>
      <c r="N689" s="2">
        <f t="shared" si="242"/>
        <v>9.6724605473000596E-4</v>
      </c>
      <c r="O689" s="2">
        <f t="shared" si="243"/>
        <v>0.99127175583946014</v>
      </c>
    </row>
    <row r="690" spans="1:15">
      <c r="A690" s="4">
        <v>44578</v>
      </c>
      <c r="B690">
        <f>'Sicilia foglio di lavoro'!B689</f>
        <v>9199795</v>
      </c>
      <c r="C690">
        <f>'Sicilia foglio di lavoro'!C689</f>
        <v>3657606</v>
      </c>
      <c r="D690">
        <f>'Sicilia foglio di lavoro'!E689</f>
        <v>526659</v>
      </c>
      <c r="E690">
        <f>'Sicilia foglio di lavoro'!G689</f>
        <v>176754</v>
      </c>
      <c r="F690">
        <f>'Sicilia foglio di lavoro'!H689</f>
        <v>1562</v>
      </c>
      <c r="G690">
        <f>'Sicilia foglio di lavoro'!I689</f>
        <v>1392</v>
      </c>
      <c r="H690">
        <f>'Sicilia foglio di lavoro'!J689</f>
        <v>170</v>
      </c>
      <c r="I690">
        <f>'Sicilia foglio di lavoro'!K689</f>
        <v>15</v>
      </c>
      <c r="J690">
        <f>'Sicilia foglio di lavoro'!M689</f>
        <v>175192</v>
      </c>
      <c r="K690">
        <f>'Sicilia foglio di lavoro'!N689</f>
        <v>341967</v>
      </c>
      <c r="L690">
        <f>'Sicilia foglio di lavoro'!O689</f>
        <v>7938</v>
      </c>
      <c r="M690" s="2">
        <f t="shared" ref="M690:M696" si="244">G690/E690</f>
        <v>7.8753521843918668E-3</v>
      </c>
      <c r="N690" s="2">
        <f t="shared" ref="N690:N696" si="245">H690/E690</f>
        <v>9.6178870068004121E-4</v>
      </c>
      <c r="O690" s="2">
        <f t="shared" ref="O690:O696" si="246">J690/E690</f>
        <v>0.99116285911492807</v>
      </c>
    </row>
    <row r="691" spans="1:15">
      <c r="A691" s="4">
        <v>44579</v>
      </c>
      <c r="B691">
        <f>'Sicilia foglio di lavoro'!B690</f>
        <v>9242493</v>
      </c>
      <c r="C691">
        <f>'Sicilia foglio di lavoro'!C690</f>
        <v>3699731</v>
      </c>
      <c r="D691">
        <f>'Sicilia foglio di lavoro'!E690</f>
        <v>535265</v>
      </c>
      <c r="E691">
        <f>'Sicilia foglio di lavoro'!G690</f>
        <v>184138</v>
      </c>
      <c r="F691">
        <f>'Sicilia foglio di lavoro'!H690</f>
        <v>1559</v>
      </c>
      <c r="G691">
        <f>'Sicilia foglio di lavoro'!I690</f>
        <v>1389</v>
      </c>
      <c r="H691">
        <f>'Sicilia foglio di lavoro'!J690</f>
        <v>170</v>
      </c>
      <c r="I691">
        <f>'Sicilia foglio di lavoro'!K690</f>
        <v>13</v>
      </c>
      <c r="J691">
        <f>'Sicilia foglio di lavoro'!M690</f>
        <v>182579</v>
      </c>
      <c r="K691">
        <f>'Sicilia foglio di lavoro'!N690</f>
        <v>343117</v>
      </c>
      <c r="L691">
        <f>'Sicilia foglio di lavoro'!O690</f>
        <v>8010</v>
      </c>
      <c r="M691" s="2">
        <f t="shared" si="244"/>
        <v>7.5432556017769282E-3</v>
      </c>
      <c r="N691" s="2">
        <f t="shared" si="245"/>
        <v>9.2322062800725545E-4</v>
      </c>
      <c r="O691" s="2">
        <f t="shared" si="246"/>
        <v>0.99153352377021586</v>
      </c>
    </row>
    <row r="692" spans="1:15">
      <c r="A692" s="4">
        <v>44580</v>
      </c>
      <c r="B692">
        <f>'Sicilia foglio di lavoro'!B691</f>
        <v>9289010</v>
      </c>
      <c r="C692">
        <f>'Sicilia foglio di lavoro'!C691</f>
        <v>3745621</v>
      </c>
      <c r="D692">
        <f>'Sicilia foglio di lavoro'!E691</f>
        <v>543398</v>
      </c>
      <c r="E692">
        <f>'Sicilia foglio di lavoro'!G691</f>
        <v>190802</v>
      </c>
      <c r="F692">
        <f>'Sicilia foglio di lavoro'!H691</f>
        <v>1556</v>
      </c>
      <c r="G692">
        <f>'Sicilia foglio di lavoro'!I691</f>
        <v>1386</v>
      </c>
      <c r="H692">
        <f>'Sicilia foglio di lavoro'!J691</f>
        <v>170</v>
      </c>
      <c r="I692">
        <f>'Sicilia foglio di lavoro'!K691</f>
        <v>11</v>
      </c>
      <c r="J692">
        <f>'Sicilia foglio di lavoro'!M691</f>
        <v>189246</v>
      </c>
      <c r="K692">
        <f>'Sicilia foglio di lavoro'!N691</f>
        <v>344543</v>
      </c>
      <c r="L692">
        <f>'Sicilia foglio di lavoro'!O691</f>
        <v>8053</v>
      </c>
      <c r="M692" s="2">
        <f t="shared" si="244"/>
        <v>7.2640748000545067E-3</v>
      </c>
      <c r="N692" s="2">
        <f t="shared" si="245"/>
        <v>8.9097598557667107E-4</v>
      </c>
      <c r="O692" s="2">
        <f t="shared" si="246"/>
        <v>0.99184494921436883</v>
      </c>
    </row>
    <row r="693" spans="1:15">
      <c r="A693" s="4">
        <v>44581</v>
      </c>
      <c r="B693">
        <f>'Sicilia foglio di lavoro'!B692</f>
        <v>9332443</v>
      </c>
      <c r="C693">
        <f>'Sicilia foglio di lavoro'!C692</f>
        <v>3788525</v>
      </c>
      <c r="D693">
        <f>'Sicilia foglio di lavoro'!E692</f>
        <v>551395</v>
      </c>
      <c r="E693">
        <f>'Sicilia foglio di lavoro'!G692</f>
        <v>197017</v>
      </c>
      <c r="F693">
        <f>'Sicilia foglio di lavoro'!H692</f>
        <v>1573</v>
      </c>
      <c r="G693">
        <f>'Sicilia foglio di lavoro'!I692</f>
        <v>1403</v>
      </c>
      <c r="H693">
        <f>'Sicilia foglio di lavoro'!J692</f>
        <v>170</v>
      </c>
      <c r="I693">
        <f>'Sicilia foglio di lavoro'!K692</f>
        <v>13</v>
      </c>
      <c r="J693">
        <f>'Sicilia foglio di lavoro'!M692</f>
        <v>195444</v>
      </c>
      <c r="K693">
        <f>'Sicilia foglio di lavoro'!N692</f>
        <v>346291</v>
      </c>
      <c r="L693">
        <f>'Sicilia foglio di lavoro'!O692</f>
        <v>8087</v>
      </c>
      <c r="M693" s="2">
        <f t="shared" si="244"/>
        <v>7.1212128902582014E-3</v>
      </c>
      <c r="N693" s="2">
        <f t="shared" si="245"/>
        <v>8.628697015993544E-4</v>
      </c>
      <c r="O693" s="2">
        <f t="shared" si="246"/>
        <v>0.99201591740814243</v>
      </c>
    </row>
    <row r="694" spans="1:15">
      <c r="A694" s="4">
        <v>44582</v>
      </c>
      <c r="B694">
        <f>'Sicilia foglio di lavoro'!B693</f>
        <v>9379442</v>
      </c>
      <c r="C694">
        <f>'Sicilia foglio di lavoro'!C693</f>
        <v>3834966</v>
      </c>
      <c r="D694">
        <f>'Sicilia foglio di lavoro'!E693</f>
        <v>558813</v>
      </c>
      <c r="E694">
        <f>'Sicilia foglio di lavoro'!G693</f>
        <v>202439</v>
      </c>
      <c r="F694">
        <f>'Sicilia foglio di lavoro'!H693</f>
        <v>1587</v>
      </c>
      <c r="G694">
        <f>'Sicilia foglio di lavoro'!I693</f>
        <v>1417</v>
      </c>
      <c r="H694">
        <f>'Sicilia foglio di lavoro'!J693</f>
        <v>170</v>
      </c>
      <c r="I694">
        <f>'Sicilia foglio di lavoro'!K693</f>
        <v>14</v>
      </c>
      <c r="J694">
        <f>'Sicilia foglio di lavoro'!M693</f>
        <v>200852</v>
      </c>
      <c r="K694">
        <f>'Sicilia foglio di lavoro'!N693</f>
        <v>348261</v>
      </c>
      <c r="L694">
        <f>'Sicilia foglio di lavoro'!O693</f>
        <v>8113</v>
      </c>
      <c r="M694" s="2">
        <f t="shared" si="244"/>
        <v>6.9996393975469157E-3</v>
      </c>
      <c r="N694" s="2">
        <f t="shared" si="245"/>
        <v>8.3975913732037798E-4</v>
      </c>
      <c r="O694" s="2">
        <f t="shared" si="246"/>
        <v>0.99216060146513274</v>
      </c>
    </row>
    <row r="695" spans="1:15">
      <c r="A695" s="4">
        <v>44583</v>
      </c>
      <c r="B695">
        <f>'Sicilia foglio di lavoro'!B694</f>
        <v>9422700</v>
      </c>
      <c r="C695">
        <f>'Sicilia foglio di lavoro'!C694</f>
        <v>3877790</v>
      </c>
      <c r="D695">
        <f>'Sicilia foglio di lavoro'!E694</f>
        <v>566321</v>
      </c>
      <c r="E695">
        <f>'Sicilia foglio di lavoro'!G694</f>
        <v>207815</v>
      </c>
      <c r="F695">
        <f>'Sicilia foglio di lavoro'!H694</f>
        <v>1573</v>
      </c>
      <c r="G695">
        <f>'Sicilia foglio di lavoro'!I694</f>
        <v>1413</v>
      </c>
      <c r="H695">
        <f>'Sicilia foglio di lavoro'!J694</f>
        <v>160</v>
      </c>
      <c r="I695">
        <f>'Sicilia foglio di lavoro'!K694</f>
        <v>10</v>
      </c>
      <c r="J695">
        <f>'Sicilia foglio di lavoro'!M694</f>
        <v>206242</v>
      </c>
      <c r="K695">
        <f>'Sicilia foglio di lavoro'!N694</f>
        <v>350349</v>
      </c>
      <c r="L695">
        <f>'Sicilia foglio di lavoro'!O694</f>
        <v>8157</v>
      </c>
      <c r="M695" s="2">
        <f t="shared" si="244"/>
        <v>6.7993166999494739E-3</v>
      </c>
      <c r="N695" s="2">
        <f t="shared" si="245"/>
        <v>7.6991554988812161E-4</v>
      </c>
      <c r="O695" s="2">
        <f t="shared" si="246"/>
        <v>0.99243076775016237</v>
      </c>
    </row>
    <row r="696" spans="1:15">
      <c r="A696" s="4">
        <v>44584</v>
      </c>
      <c r="B696">
        <f>'Sicilia foglio di lavoro'!B695</f>
        <v>9457622</v>
      </c>
      <c r="C696">
        <f>'Sicilia foglio di lavoro'!C695</f>
        <v>3912242</v>
      </c>
      <c r="D696">
        <f>'Sicilia foglio di lavoro'!E695</f>
        <v>571715</v>
      </c>
      <c r="E696">
        <f>'Sicilia foglio di lavoro'!G695</f>
        <v>212178</v>
      </c>
      <c r="F696">
        <f>'Sicilia foglio di lavoro'!H695</f>
        <v>1590</v>
      </c>
      <c r="G696">
        <f>'Sicilia foglio di lavoro'!I695</f>
        <v>1426</v>
      </c>
      <c r="H696">
        <f>'Sicilia foglio di lavoro'!J695</f>
        <v>164</v>
      </c>
      <c r="I696">
        <f>'Sicilia foglio di lavoro'!K695</f>
        <v>12</v>
      </c>
      <c r="J696">
        <f>'Sicilia foglio di lavoro'!M695</f>
        <v>210588</v>
      </c>
      <c r="K696">
        <f>'Sicilia foglio di lavoro'!N695</f>
        <v>351356</v>
      </c>
      <c r="L696">
        <f>'Sicilia foglio di lavoro'!O695</f>
        <v>8181</v>
      </c>
      <c r="M696" s="2">
        <f t="shared" si="244"/>
        <v>6.7207721818473166E-3</v>
      </c>
      <c r="N696" s="2">
        <f t="shared" si="245"/>
        <v>7.7293593115214583E-4</v>
      </c>
      <c r="O696" s="2">
        <f t="shared" si="246"/>
        <v>0.99250629188700057</v>
      </c>
    </row>
    <row r="697" spans="1:15">
      <c r="A697" s="4">
        <v>44585</v>
      </c>
      <c r="B697">
        <f>'Sicilia foglio di lavoro'!B696</f>
        <v>9483718</v>
      </c>
      <c r="C697">
        <f>'Sicilia foglio di lavoro'!C696</f>
        <v>3937977</v>
      </c>
      <c r="D697">
        <f>'Sicilia foglio di lavoro'!E696</f>
        <v>575344</v>
      </c>
      <c r="E697">
        <f>'Sicilia foglio di lavoro'!G696</f>
        <v>214783</v>
      </c>
      <c r="F697">
        <f>'Sicilia foglio di lavoro'!H696</f>
        <v>1625</v>
      </c>
      <c r="G697">
        <f>'Sicilia foglio di lavoro'!I696</f>
        <v>1461</v>
      </c>
      <c r="H697">
        <f>'Sicilia foglio di lavoro'!J696</f>
        <v>164</v>
      </c>
      <c r="I697">
        <f>'Sicilia foglio di lavoro'!K696</f>
        <v>11</v>
      </c>
      <c r="J697">
        <f>'Sicilia foglio di lavoro'!M696</f>
        <v>213158</v>
      </c>
      <c r="K697">
        <f>'Sicilia foglio di lavoro'!N696</f>
        <v>352347</v>
      </c>
      <c r="L697">
        <f>'Sicilia foglio di lavoro'!O696</f>
        <v>8214</v>
      </c>
      <c r="M697" s="2">
        <f t="shared" ref="M697:M703" si="247">G697/E697</f>
        <v>6.802214327949605E-3</v>
      </c>
      <c r="N697" s="2">
        <f t="shared" ref="N697:N703" si="248">H697/E697</f>
        <v>7.6356136193274143E-4</v>
      </c>
      <c r="O697" s="2">
        <f t="shared" ref="O697:O703" si="249">J697/E697</f>
        <v>0.99243422431011763</v>
      </c>
    </row>
    <row r="698" spans="1:15">
      <c r="A698" s="4">
        <v>44586</v>
      </c>
      <c r="B698">
        <f>'Sicilia foglio di lavoro'!B697</f>
        <v>9525673</v>
      </c>
      <c r="C698">
        <f>'Sicilia foglio di lavoro'!C697</f>
        <v>3979479</v>
      </c>
      <c r="D698">
        <f>'Sicilia foglio di lavoro'!E697</f>
        <v>582860</v>
      </c>
      <c r="E698">
        <f>'Sicilia foglio di lavoro'!G697</f>
        <v>220293</v>
      </c>
      <c r="F698">
        <f>'Sicilia foglio di lavoro'!H697</f>
        <v>1622</v>
      </c>
      <c r="G698">
        <f>'Sicilia foglio di lavoro'!I697</f>
        <v>1464</v>
      </c>
      <c r="H698">
        <f>'Sicilia foglio di lavoro'!J697</f>
        <v>158</v>
      </c>
      <c r="I698">
        <f>'Sicilia foglio di lavoro'!K697</f>
        <v>13</v>
      </c>
      <c r="J698">
        <f>'Sicilia foglio di lavoro'!M697</f>
        <v>218671</v>
      </c>
      <c r="K698">
        <f>'Sicilia foglio di lavoro'!N697</f>
        <v>354282</v>
      </c>
      <c r="L698">
        <f>'Sicilia foglio di lavoro'!O697</f>
        <v>8285</v>
      </c>
      <c r="M698" s="2">
        <f t="shared" si="247"/>
        <v>6.6456945976494939E-3</v>
      </c>
      <c r="N698" s="2">
        <f t="shared" si="248"/>
        <v>7.1722660275178962E-4</v>
      </c>
      <c r="O698" s="2">
        <f t="shared" si="249"/>
        <v>0.99263707879959873</v>
      </c>
    </row>
    <row r="699" spans="1:15">
      <c r="A699" s="4">
        <v>44587</v>
      </c>
      <c r="B699">
        <f>'Sicilia foglio di lavoro'!B698</f>
        <v>9576000</v>
      </c>
      <c r="C699">
        <f>'Sicilia foglio di lavoro'!C698</f>
        <v>4029209</v>
      </c>
      <c r="D699">
        <f>'Sicilia foglio di lavoro'!E698</f>
        <v>590777</v>
      </c>
      <c r="E699">
        <f>'Sicilia foglio di lavoro'!G698</f>
        <v>226104</v>
      </c>
      <c r="F699">
        <f>'Sicilia foglio di lavoro'!H698</f>
        <v>1615</v>
      </c>
      <c r="G699">
        <f>'Sicilia foglio di lavoro'!I698</f>
        <v>1460</v>
      </c>
      <c r="H699">
        <f>'Sicilia foglio di lavoro'!J698</f>
        <v>155</v>
      </c>
      <c r="I699">
        <f>'Sicilia foglio di lavoro'!K698</f>
        <v>12</v>
      </c>
      <c r="J699">
        <f>'Sicilia foglio di lavoro'!M698</f>
        <v>224489</v>
      </c>
      <c r="K699">
        <f>'Sicilia foglio di lavoro'!N698</f>
        <v>356337</v>
      </c>
      <c r="L699">
        <f>'Sicilia foglio di lavoro'!O698</f>
        <v>8336</v>
      </c>
      <c r="M699" s="2">
        <f t="shared" si="247"/>
        <v>6.4572055337366874E-3</v>
      </c>
      <c r="N699" s="2">
        <f t="shared" si="248"/>
        <v>6.8552524501999082E-4</v>
      </c>
      <c r="O699" s="2">
        <f t="shared" si="249"/>
        <v>0.99285726922124329</v>
      </c>
    </row>
    <row r="700" spans="1:15">
      <c r="A700" s="4">
        <v>44588</v>
      </c>
      <c r="B700">
        <f>'Sicilia foglio di lavoro'!B699</f>
        <v>9623456</v>
      </c>
      <c r="C700">
        <f>'Sicilia foglio di lavoro'!C699</f>
        <v>4076114</v>
      </c>
      <c r="D700">
        <f>'Sicilia foglio di lavoro'!E699</f>
        <v>598511</v>
      </c>
      <c r="E700">
        <f>'Sicilia foglio di lavoro'!G699</f>
        <v>229579</v>
      </c>
      <c r="F700">
        <f>'Sicilia foglio di lavoro'!H699</f>
        <v>1600</v>
      </c>
      <c r="G700">
        <f>'Sicilia foglio di lavoro'!I699</f>
        <v>1450</v>
      </c>
      <c r="H700">
        <f>'Sicilia foglio di lavoro'!J699</f>
        <v>150</v>
      </c>
      <c r="I700">
        <f>'Sicilia foglio di lavoro'!K699</f>
        <v>11</v>
      </c>
      <c r="J700">
        <f>'Sicilia foglio di lavoro'!M699</f>
        <v>227979</v>
      </c>
      <c r="K700">
        <f>'Sicilia foglio di lavoro'!N699</f>
        <v>360555</v>
      </c>
      <c r="L700">
        <f>'Sicilia foglio di lavoro'!O699</f>
        <v>8377</v>
      </c>
      <c r="M700" s="2">
        <f t="shared" si="247"/>
        <v>6.3159086850278117E-3</v>
      </c>
      <c r="N700" s="2">
        <f t="shared" si="248"/>
        <v>6.5336986396839433E-4</v>
      </c>
      <c r="O700" s="2">
        <f t="shared" si="249"/>
        <v>0.99303072145100379</v>
      </c>
    </row>
    <row r="701" spans="1:15">
      <c r="A701" s="4">
        <v>44589</v>
      </c>
      <c r="B701">
        <f>'Sicilia foglio di lavoro'!B700</f>
        <v>9669117</v>
      </c>
      <c r="C701">
        <f>'Sicilia foglio di lavoro'!C700</f>
        <v>4121242</v>
      </c>
      <c r="D701">
        <f>'Sicilia foglio di lavoro'!E700</f>
        <v>606169</v>
      </c>
      <c r="E701">
        <f>'Sicilia foglio di lavoro'!G700</f>
        <v>231716</v>
      </c>
      <c r="F701">
        <f>'Sicilia foglio di lavoro'!H700</f>
        <v>1601</v>
      </c>
      <c r="G701">
        <f>'Sicilia foglio di lavoro'!I700</f>
        <v>1456</v>
      </c>
      <c r="H701">
        <f>'Sicilia foglio di lavoro'!J700</f>
        <v>145</v>
      </c>
      <c r="I701">
        <f>'Sicilia foglio di lavoro'!K700</f>
        <v>7</v>
      </c>
      <c r="J701">
        <f>'Sicilia foglio di lavoro'!M700</f>
        <v>230115</v>
      </c>
      <c r="K701">
        <f>'Sicilia foglio di lavoro'!N700</f>
        <v>366029</v>
      </c>
      <c r="L701">
        <f>'Sicilia foglio di lavoro'!O700</f>
        <v>8424</v>
      </c>
      <c r="M701" s="2">
        <f t="shared" si="247"/>
        <v>6.283554005765679E-3</v>
      </c>
      <c r="N701" s="2">
        <f t="shared" si="248"/>
        <v>6.257660239258403E-4</v>
      </c>
      <c r="O701" s="2">
        <f t="shared" si="249"/>
        <v>0.99309067997030853</v>
      </c>
    </row>
    <row r="702" spans="1:15">
      <c r="A702" s="4">
        <v>44590</v>
      </c>
      <c r="B702">
        <f>'Sicilia foglio di lavoro'!B701</f>
        <v>9715304</v>
      </c>
      <c r="C702">
        <f>'Sicilia foglio di lavoro'!C701</f>
        <v>4166974</v>
      </c>
      <c r="D702">
        <f>'Sicilia foglio di lavoro'!E701</f>
        <v>613846</v>
      </c>
      <c r="E702">
        <f>'Sicilia foglio di lavoro'!G701</f>
        <v>237407</v>
      </c>
      <c r="F702">
        <f>'Sicilia foglio di lavoro'!H701</f>
        <v>1620</v>
      </c>
      <c r="G702">
        <f>'Sicilia foglio di lavoro'!I701</f>
        <v>1476</v>
      </c>
      <c r="H702">
        <f>'Sicilia foglio di lavoro'!J701</f>
        <v>144</v>
      </c>
      <c r="I702">
        <f>'Sicilia foglio di lavoro'!K701</f>
        <v>12</v>
      </c>
      <c r="J702">
        <f>'Sicilia foglio di lavoro'!M701</f>
        <v>235787</v>
      </c>
      <c r="K702">
        <f>'Sicilia foglio di lavoro'!N701</f>
        <v>367968</v>
      </c>
      <c r="L702">
        <f>'Sicilia foglio di lavoro'!O701</f>
        <v>8471</v>
      </c>
      <c r="M702" s="2">
        <f t="shared" si="247"/>
        <v>6.2171713555202665E-3</v>
      </c>
      <c r="N702" s="2">
        <f t="shared" si="248"/>
        <v>6.0655330297758705E-4</v>
      </c>
      <c r="O702" s="2">
        <f t="shared" si="249"/>
        <v>0.9931762753415021</v>
      </c>
    </row>
    <row r="703" spans="1:15">
      <c r="A703" s="4">
        <v>44591</v>
      </c>
      <c r="B703">
        <f>'Sicilia foglio di lavoro'!B702</f>
        <v>9757019</v>
      </c>
      <c r="C703">
        <f>'Sicilia foglio di lavoro'!C702</f>
        <v>4208207</v>
      </c>
      <c r="D703">
        <f>'Sicilia foglio di lavoro'!E702</f>
        <v>620070</v>
      </c>
      <c r="E703">
        <f>'Sicilia foglio di lavoro'!G702</f>
        <v>242444</v>
      </c>
      <c r="F703">
        <f>'Sicilia foglio di lavoro'!H702</f>
        <v>1610</v>
      </c>
      <c r="G703">
        <f>'Sicilia foglio di lavoro'!I702</f>
        <v>1470</v>
      </c>
      <c r="H703">
        <f>'Sicilia foglio di lavoro'!J702</f>
        <v>140</v>
      </c>
      <c r="I703">
        <f>'Sicilia foglio di lavoro'!K702</f>
        <v>11</v>
      </c>
      <c r="J703">
        <f>'Sicilia foglio di lavoro'!M702</f>
        <v>240834</v>
      </c>
      <c r="K703">
        <f>'Sicilia foglio di lavoro'!N702</f>
        <v>369128</v>
      </c>
      <c r="L703">
        <f>'Sicilia foglio di lavoro'!O702</f>
        <v>8498</v>
      </c>
      <c r="M703" s="2">
        <f t="shared" si="247"/>
        <v>6.0632558446486609E-3</v>
      </c>
      <c r="N703" s="2">
        <f t="shared" si="248"/>
        <v>5.7745293758558675E-4</v>
      </c>
      <c r="O703" s="2">
        <f t="shared" si="249"/>
        <v>0.99335929121776578</v>
      </c>
    </row>
    <row r="704" spans="1:15">
      <c r="A704" s="4">
        <v>44592</v>
      </c>
      <c r="B704">
        <f>'Sicilia foglio di lavoro'!B703</f>
        <v>9778925</v>
      </c>
      <c r="C704">
        <f>'Sicilia foglio di lavoro'!C703</f>
        <v>4229923</v>
      </c>
      <c r="D704">
        <f>'Sicilia foglio di lavoro'!E703</f>
        <v>623669</v>
      </c>
      <c r="E704">
        <f>'Sicilia foglio di lavoro'!G703</f>
        <v>244960</v>
      </c>
      <c r="F704">
        <f>'Sicilia foglio di lavoro'!H703</f>
        <v>1637</v>
      </c>
      <c r="G704">
        <f>'Sicilia foglio di lavoro'!I703</f>
        <v>1496</v>
      </c>
      <c r="H704">
        <f>'Sicilia foglio di lavoro'!J703</f>
        <v>141</v>
      </c>
      <c r="I704">
        <f>'Sicilia foglio di lavoro'!K703</f>
        <v>7</v>
      </c>
      <c r="J704">
        <f>'Sicilia foglio di lavoro'!M703</f>
        <v>243323</v>
      </c>
      <c r="K704">
        <f>'Sicilia foglio di lavoro'!N703</f>
        <v>370182</v>
      </c>
      <c r="L704">
        <f>'Sicilia foglio di lavoro'!O703</f>
        <v>8527</v>
      </c>
      <c r="M704" s="2">
        <f t="shared" ref="M704:M710" si="250">G704/E704</f>
        <v>6.1071195297191377E-3</v>
      </c>
      <c r="N704" s="2">
        <f t="shared" ref="N704:N710" si="251">H704/E704</f>
        <v>5.7560418027433047E-4</v>
      </c>
      <c r="O704" s="2">
        <f t="shared" ref="O704:O710" si="252">J704/E704</f>
        <v>0.99331727629000655</v>
      </c>
    </row>
    <row r="705" spans="1:15">
      <c r="A705" s="4">
        <v>44593</v>
      </c>
      <c r="B705">
        <f>'Sicilia foglio di lavoro'!B704</f>
        <v>9816450</v>
      </c>
      <c r="C705">
        <f>'Sicilia foglio di lavoro'!C704</f>
        <v>4267064</v>
      </c>
      <c r="D705">
        <f>'Sicilia foglio di lavoro'!E704</f>
        <v>631070</v>
      </c>
      <c r="E705">
        <f>'Sicilia foglio di lavoro'!G704</f>
        <v>250657</v>
      </c>
      <c r="F705">
        <f>'Sicilia foglio di lavoro'!H704</f>
        <v>1620</v>
      </c>
      <c r="G705">
        <f>'Sicilia foglio di lavoro'!I704</f>
        <v>1480</v>
      </c>
      <c r="H705">
        <f>'Sicilia foglio di lavoro'!J704</f>
        <v>140</v>
      </c>
      <c r="I705">
        <f>'Sicilia foglio di lavoro'!K704</f>
        <v>7</v>
      </c>
      <c r="J705">
        <f>'Sicilia foglio di lavoro'!M704</f>
        <v>249037</v>
      </c>
      <c r="K705">
        <f>'Sicilia foglio di lavoro'!N704</f>
        <v>371840</v>
      </c>
      <c r="L705">
        <f>'Sicilia foglio di lavoro'!O704</f>
        <v>8573</v>
      </c>
      <c r="M705" s="2">
        <f t="shared" si="250"/>
        <v>5.9044830186270481E-3</v>
      </c>
      <c r="N705" s="2">
        <f t="shared" si="251"/>
        <v>5.585321774376937E-4</v>
      </c>
      <c r="O705" s="2">
        <f t="shared" si="252"/>
        <v>0.99353698480393526</v>
      </c>
    </row>
    <row r="706" spans="1:15">
      <c r="A706" s="4">
        <v>44594</v>
      </c>
      <c r="B706">
        <f>'Sicilia foglio di lavoro'!B705</f>
        <v>9872072</v>
      </c>
      <c r="C706">
        <f>'Sicilia foglio di lavoro'!C705</f>
        <v>4322063</v>
      </c>
      <c r="D706">
        <f>'Sicilia foglio di lavoro'!E705</f>
        <v>640055</v>
      </c>
      <c r="E706">
        <f>'Sicilia foglio di lavoro'!G705</f>
        <v>254657</v>
      </c>
      <c r="F706">
        <f>'Sicilia foglio di lavoro'!H705</f>
        <v>1612</v>
      </c>
      <c r="G706">
        <f>'Sicilia foglio di lavoro'!I705</f>
        <v>1464</v>
      </c>
      <c r="H706">
        <f>'Sicilia foglio di lavoro'!J705</f>
        <v>148</v>
      </c>
      <c r="I706">
        <f>'Sicilia foglio di lavoro'!K705</f>
        <v>16</v>
      </c>
      <c r="J706">
        <f>'Sicilia foglio di lavoro'!M705</f>
        <v>253045</v>
      </c>
      <c r="K706">
        <f>'Sicilia foglio di lavoro'!N705</f>
        <v>376776</v>
      </c>
      <c r="L706">
        <f>'Sicilia foglio di lavoro'!O705</f>
        <v>8622</v>
      </c>
      <c r="M706" s="2">
        <f t="shared" si="250"/>
        <v>5.748909317238482E-3</v>
      </c>
      <c r="N706" s="2">
        <f t="shared" si="251"/>
        <v>5.8117389272629462E-4</v>
      </c>
      <c r="O706" s="2">
        <f t="shared" si="252"/>
        <v>0.99366991679003525</v>
      </c>
    </row>
    <row r="707" spans="1:15">
      <c r="A707" s="4">
        <v>44595</v>
      </c>
      <c r="B707">
        <f>'Sicilia foglio di lavoro'!B706</f>
        <v>9911355</v>
      </c>
      <c r="C707">
        <f>'Sicilia foglio di lavoro'!C706</f>
        <v>4360974</v>
      </c>
      <c r="D707">
        <f>'Sicilia foglio di lavoro'!E706</f>
        <v>646799</v>
      </c>
      <c r="E707">
        <f>'Sicilia foglio di lavoro'!G706</f>
        <v>258176</v>
      </c>
      <c r="F707">
        <f>'Sicilia foglio di lavoro'!H706</f>
        <v>1607</v>
      </c>
      <c r="G707">
        <f>'Sicilia foglio di lavoro'!I706</f>
        <v>1467</v>
      </c>
      <c r="H707">
        <f>'Sicilia foglio di lavoro'!J706</f>
        <v>140</v>
      </c>
      <c r="I707">
        <f>'Sicilia foglio di lavoro'!K706</f>
        <v>5</v>
      </c>
      <c r="J707">
        <f>'Sicilia foglio di lavoro'!M706</f>
        <v>256569</v>
      </c>
      <c r="K707">
        <f>'Sicilia foglio di lavoro'!N706</f>
        <v>379965</v>
      </c>
      <c r="L707">
        <f>'Sicilia foglio di lavoro'!O706</f>
        <v>8658</v>
      </c>
      <c r="M707" s="2">
        <f t="shared" si="250"/>
        <v>5.6821703024293509E-3</v>
      </c>
      <c r="N707" s="2">
        <f t="shared" si="251"/>
        <v>5.4226574119980173E-4</v>
      </c>
      <c r="O707" s="2">
        <f t="shared" si="252"/>
        <v>0.9937755639563709</v>
      </c>
    </row>
    <row r="708" spans="1:15">
      <c r="A708" s="4">
        <v>44596</v>
      </c>
      <c r="B708">
        <f>'Sicilia foglio di lavoro'!B707</f>
        <v>9955047</v>
      </c>
      <c r="C708">
        <f>'Sicilia foglio di lavoro'!C707</f>
        <v>4404148</v>
      </c>
      <c r="D708">
        <f>'Sicilia foglio di lavoro'!E707</f>
        <v>654096</v>
      </c>
      <c r="E708">
        <f>'Sicilia foglio di lavoro'!G707</f>
        <v>262775</v>
      </c>
      <c r="F708">
        <f>'Sicilia foglio di lavoro'!H707</f>
        <v>1558</v>
      </c>
      <c r="G708">
        <f>'Sicilia foglio di lavoro'!I707</f>
        <v>1425</v>
      </c>
      <c r="H708">
        <f>'Sicilia foglio di lavoro'!J707</f>
        <v>133</v>
      </c>
      <c r="I708">
        <f>'Sicilia foglio di lavoro'!K707</f>
        <v>3</v>
      </c>
      <c r="J708">
        <f>'Sicilia foglio di lavoro'!M707</f>
        <v>261217</v>
      </c>
      <c r="K708">
        <f>'Sicilia foglio di lavoro'!N707</f>
        <v>382619</v>
      </c>
      <c r="L708">
        <f>'Sicilia foglio di lavoro'!O707</f>
        <v>8702</v>
      </c>
      <c r="M708" s="2">
        <f t="shared" si="250"/>
        <v>5.4228903053943484E-3</v>
      </c>
      <c r="N708" s="2">
        <f t="shared" si="251"/>
        <v>5.0613642850347253E-4</v>
      </c>
      <c r="O708" s="2">
        <f t="shared" si="252"/>
        <v>0.99407097326610216</v>
      </c>
    </row>
    <row r="709" spans="1:15">
      <c r="A709" s="4">
        <v>44597</v>
      </c>
      <c r="B709">
        <f>'Sicilia foglio di lavoro'!B708</f>
        <v>10002138</v>
      </c>
      <c r="C709">
        <f>'Sicilia foglio di lavoro'!C708</f>
        <v>4450250</v>
      </c>
      <c r="D709">
        <f>'Sicilia foglio di lavoro'!E708</f>
        <v>661546</v>
      </c>
      <c r="E709">
        <f>'Sicilia foglio di lavoro'!G708</f>
        <v>265146</v>
      </c>
      <c r="F709">
        <f>'Sicilia foglio di lavoro'!H708</f>
        <v>1542</v>
      </c>
      <c r="G709">
        <f>'Sicilia foglio di lavoro'!I708</f>
        <v>1414</v>
      </c>
      <c r="H709">
        <f>'Sicilia foglio di lavoro'!J708</f>
        <v>128</v>
      </c>
      <c r="I709">
        <f>'Sicilia foglio di lavoro'!K708</f>
        <v>12</v>
      </c>
      <c r="J709">
        <f>'Sicilia foglio di lavoro'!M708</f>
        <v>263604</v>
      </c>
      <c r="K709">
        <f>'Sicilia foglio di lavoro'!N708</f>
        <v>387620</v>
      </c>
      <c r="L709">
        <f>'Sicilia foglio di lavoro'!O708</f>
        <v>8780</v>
      </c>
      <c r="M709" s="2">
        <f t="shared" si="250"/>
        <v>5.3329109245472302E-3</v>
      </c>
      <c r="N709" s="2">
        <f t="shared" si="251"/>
        <v>4.8275289840314395E-4</v>
      </c>
      <c r="O709" s="2">
        <f t="shared" si="252"/>
        <v>0.9941843361770496</v>
      </c>
    </row>
    <row r="710" spans="1:15">
      <c r="A710" s="4">
        <v>44598</v>
      </c>
      <c r="B710">
        <f>'Sicilia foglio di lavoro'!B709</f>
        <v>10045170</v>
      </c>
      <c r="C710">
        <f>'Sicilia foglio di lavoro'!C709</f>
        <v>4490733</v>
      </c>
      <c r="D710">
        <f>'Sicilia foglio di lavoro'!E709</f>
        <v>669398</v>
      </c>
      <c r="E710">
        <f>'Sicilia foglio di lavoro'!G709</f>
        <v>270939</v>
      </c>
      <c r="F710">
        <f>'Sicilia foglio di lavoro'!H709</f>
        <v>1523</v>
      </c>
      <c r="G710">
        <f>'Sicilia foglio di lavoro'!I709</f>
        <v>1396</v>
      </c>
      <c r="H710">
        <f>'Sicilia foglio di lavoro'!J709</f>
        <v>127</v>
      </c>
      <c r="I710">
        <f>'Sicilia foglio di lavoro'!K709</f>
        <v>9</v>
      </c>
      <c r="J710">
        <f>'Sicilia foglio di lavoro'!M709</f>
        <v>269416</v>
      </c>
      <c r="K710">
        <f>'Sicilia foglio di lavoro'!N709</f>
        <v>389669</v>
      </c>
      <c r="L710">
        <f>'Sicilia foglio di lavoro'!O709</f>
        <v>8790</v>
      </c>
      <c r="M710" s="2">
        <f t="shared" si="250"/>
        <v>5.1524512897737126E-3</v>
      </c>
      <c r="N710" s="2">
        <f t="shared" si="251"/>
        <v>4.6874019613270886E-4</v>
      </c>
      <c r="O710" s="2">
        <f t="shared" si="252"/>
        <v>0.99437880851409355</v>
      </c>
    </row>
    <row r="711" spans="1:15">
      <c r="A711" s="4">
        <v>44599</v>
      </c>
      <c r="B711">
        <f>'Sicilia foglio di lavoro'!B710</f>
        <v>10073269</v>
      </c>
      <c r="C711">
        <f>'Sicilia foglio di lavoro'!C710</f>
        <v>4518576</v>
      </c>
      <c r="D711">
        <f>'Sicilia foglio di lavoro'!E710</f>
        <v>673220</v>
      </c>
      <c r="E711">
        <f>'Sicilia foglio di lavoro'!G710</f>
        <v>273993</v>
      </c>
      <c r="F711">
        <f>'Sicilia foglio di lavoro'!H710</f>
        <v>1539</v>
      </c>
      <c r="G711">
        <f>'Sicilia foglio di lavoro'!I710</f>
        <v>1412</v>
      </c>
      <c r="H711">
        <f>'Sicilia foglio di lavoro'!J710</f>
        <v>127</v>
      </c>
      <c r="I711">
        <f>'Sicilia foglio di lavoro'!K710</f>
        <v>11</v>
      </c>
      <c r="J711">
        <f>'Sicilia foglio di lavoro'!M710</f>
        <v>272454</v>
      </c>
      <c r="K711">
        <f>'Sicilia foglio di lavoro'!N710</f>
        <v>390412</v>
      </c>
      <c r="L711">
        <f>'Sicilia foglio di lavoro'!O710</f>
        <v>8815</v>
      </c>
      <c r="M711" s="2">
        <f t="shared" ref="M711:M717" si="253">G711/E711</f>
        <v>5.1534163281543692E-3</v>
      </c>
      <c r="N711" s="2">
        <f t="shared" ref="N711:N717" si="254">H711/E711</f>
        <v>4.6351549127167483E-4</v>
      </c>
      <c r="O711" s="2">
        <f t="shared" ref="O711:O717" si="255">J711/E711</f>
        <v>0.99438306818057398</v>
      </c>
    </row>
    <row r="712" spans="1:15">
      <c r="A712" s="4">
        <v>44600</v>
      </c>
      <c r="B712">
        <f>'Sicilia foglio di lavoro'!B711</f>
        <v>10121217</v>
      </c>
      <c r="C712">
        <f>'Sicilia foglio di lavoro'!C711</f>
        <v>4565327</v>
      </c>
      <c r="D712">
        <f>'Sicilia foglio di lavoro'!E711</f>
        <v>681048</v>
      </c>
      <c r="E712">
        <f>'Sicilia foglio di lavoro'!G711</f>
        <v>277811</v>
      </c>
      <c r="F712">
        <f>'Sicilia foglio di lavoro'!H711</f>
        <v>1509</v>
      </c>
      <c r="G712">
        <f>'Sicilia foglio di lavoro'!I711</f>
        <v>1385</v>
      </c>
      <c r="H712">
        <f>'Sicilia foglio di lavoro'!J711</f>
        <v>124</v>
      </c>
      <c r="I712">
        <f>'Sicilia foglio di lavoro'!K711</f>
        <v>4</v>
      </c>
      <c r="J712">
        <f>'Sicilia foglio di lavoro'!M711</f>
        <v>276302</v>
      </c>
      <c r="K712">
        <f>'Sicilia foglio di lavoro'!N711</f>
        <v>394371</v>
      </c>
      <c r="L712">
        <f>'Sicilia foglio di lavoro'!O711</f>
        <v>8866</v>
      </c>
      <c r="M712" s="2">
        <f t="shared" si="253"/>
        <v>4.9854037457120132E-3</v>
      </c>
      <c r="N712" s="2">
        <f t="shared" si="254"/>
        <v>4.4634661694461342E-4</v>
      </c>
      <c r="O712" s="2">
        <f t="shared" si="255"/>
        <v>0.99456824963734336</v>
      </c>
    </row>
    <row r="713" spans="1:15">
      <c r="A713" s="4">
        <v>44601</v>
      </c>
      <c r="B713">
        <f>'Sicilia foglio di lavoro'!B712</f>
        <v>10171726</v>
      </c>
      <c r="C713">
        <f>'Sicilia foglio di lavoro'!C712</f>
        <v>4614493</v>
      </c>
      <c r="D713">
        <f>'Sicilia foglio di lavoro'!E712</f>
        <v>688534</v>
      </c>
      <c r="E713">
        <f>'Sicilia foglio di lavoro'!G712</f>
        <v>275718</v>
      </c>
      <c r="F713">
        <f>'Sicilia foglio di lavoro'!H712</f>
        <v>1484</v>
      </c>
      <c r="G713">
        <f>'Sicilia foglio di lavoro'!I712</f>
        <v>1369</v>
      </c>
      <c r="H713">
        <f>'Sicilia foglio di lavoro'!J712</f>
        <v>115</v>
      </c>
      <c r="I713">
        <f>'Sicilia foglio di lavoro'!K712</f>
        <v>2</v>
      </c>
      <c r="J713">
        <f>'Sicilia foglio di lavoro'!M712</f>
        <v>274234</v>
      </c>
      <c r="K713">
        <f>'Sicilia foglio di lavoro'!N712</f>
        <v>403893</v>
      </c>
      <c r="L713">
        <f>'Sicilia foglio di lavoro'!O712</f>
        <v>8923</v>
      </c>
      <c r="M713" s="2">
        <f t="shared" si="253"/>
        <v>4.965218085144967E-3</v>
      </c>
      <c r="N713" s="2">
        <f t="shared" si="254"/>
        <v>4.1709282672875911E-4</v>
      </c>
      <c r="O713" s="2">
        <f t="shared" si="255"/>
        <v>0.99461768908812631</v>
      </c>
    </row>
    <row r="714" spans="1:15">
      <c r="A714" s="4">
        <v>44602</v>
      </c>
      <c r="B714">
        <f>'Sicilia foglio di lavoro'!B713</f>
        <v>10219245</v>
      </c>
      <c r="C714">
        <f>'Sicilia foglio di lavoro'!C713</f>
        <v>4661518</v>
      </c>
      <c r="D714">
        <f>'Sicilia foglio di lavoro'!E713</f>
        <v>696103</v>
      </c>
      <c r="E714">
        <f>'Sicilia foglio di lavoro'!G713</f>
        <v>274873</v>
      </c>
      <c r="F714">
        <f>'Sicilia foglio di lavoro'!H713</f>
        <v>1471</v>
      </c>
      <c r="G714">
        <f>'Sicilia foglio di lavoro'!I713</f>
        <v>1356</v>
      </c>
      <c r="H714">
        <f>'Sicilia foglio di lavoro'!J713</f>
        <v>115</v>
      </c>
      <c r="I714">
        <f>'Sicilia foglio di lavoro'!K713</f>
        <v>8</v>
      </c>
      <c r="J714">
        <f>'Sicilia foglio di lavoro'!M713</f>
        <v>273402</v>
      </c>
      <c r="K714">
        <f>'Sicilia foglio di lavoro'!N713</f>
        <v>412282</v>
      </c>
      <c r="L714">
        <f>'Sicilia foglio di lavoro'!O713</f>
        <v>8948</v>
      </c>
      <c r="M714" s="2">
        <f t="shared" si="253"/>
        <v>4.9331873265107884E-3</v>
      </c>
      <c r="N714" s="2">
        <f t="shared" si="254"/>
        <v>4.1837503137812733E-4</v>
      </c>
      <c r="O714" s="2">
        <f t="shared" si="255"/>
        <v>0.99464843764211108</v>
      </c>
    </row>
    <row r="715" spans="1:15">
      <c r="A715" s="4">
        <v>44603</v>
      </c>
      <c r="B715">
        <f>'Sicilia foglio di lavoro'!B714</f>
        <v>10257263</v>
      </c>
      <c r="C715">
        <f>'Sicilia foglio di lavoro'!C714</f>
        <v>4699050</v>
      </c>
      <c r="D715">
        <f>'Sicilia foglio di lavoro'!E714</f>
        <v>702199</v>
      </c>
      <c r="E715">
        <f>'Sicilia foglio di lavoro'!G714</f>
        <v>277684</v>
      </c>
      <c r="F715">
        <f>'Sicilia foglio di lavoro'!H714</f>
        <v>1439</v>
      </c>
      <c r="G715">
        <f>'Sicilia foglio di lavoro'!I714</f>
        <v>1323</v>
      </c>
      <c r="H715">
        <f>'Sicilia foglio di lavoro'!J714</f>
        <v>116</v>
      </c>
      <c r="I715">
        <f>'Sicilia foglio di lavoro'!K714</f>
        <v>9</v>
      </c>
      <c r="J715">
        <f>'Sicilia foglio di lavoro'!M714</f>
        <v>276245</v>
      </c>
      <c r="K715">
        <f>'Sicilia foglio di lavoro'!N714</f>
        <v>415533</v>
      </c>
      <c r="L715">
        <f>'Sicilia foglio di lavoro'!O714</f>
        <v>8982</v>
      </c>
      <c r="M715" s="2">
        <f t="shared" si="253"/>
        <v>4.7644084642975469E-3</v>
      </c>
      <c r="N715" s="2">
        <f t="shared" si="254"/>
        <v>4.1774102937151581E-4</v>
      </c>
      <c r="O715" s="2">
        <f t="shared" si="255"/>
        <v>0.99481785050633098</v>
      </c>
    </row>
    <row r="716" spans="1:15">
      <c r="A716" s="4">
        <v>44604</v>
      </c>
      <c r="B716">
        <f>'Sicilia foglio di lavoro'!B715</f>
        <v>10295571</v>
      </c>
      <c r="C716">
        <f>'Sicilia foglio di lavoro'!C715</f>
        <v>4736981</v>
      </c>
      <c r="D716">
        <f>'Sicilia foglio di lavoro'!E715</f>
        <v>708144</v>
      </c>
      <c r="E716">
        <f>'Sicilia foglio di lavoro'!G715</f>
        <v>278798</v>
      </c>
      <c r="F716">
        <f>'Sicilia foglio di lavoro'!H715</f>
        <v>1423</v>
      </c>
      <c r="G716">
        <f>'Sicilia foglio di lavoro'!I715</f>
        <v>1308</v>
      </c>
      <c r="H716">
        <f>'Sicilia foglio di lavoro'!J715</f>
        <v>115</v>
      </c>
      <c r="I716">
        <f>'Sicilia foglio di lavoro'!K715</f>
        <v>6</v>
      </c>
      <c r="J716">
        <f>'Sicilia foglio di lavoro'!M715</f>
        <v>277375</v>
      </c>
      <c r="K716">
        <f>'Sicilia foglio di lavoro'!N715</f>
        <v>420322</v>
      </c>
      <c r="L716">
        <f>'Sicilia foglio di lavoro'!O715</f>
        <v>9024</v>
      </c>
      <c r="M716" s="2">
        <f t="shared" si="253"/>
        <v>4.691568806088996E-3</v>
      </c>
      <c r="N716" s="2">
        <f t="shared" si="254"/>
        <v>4.1248502500017937E-4</v>
      </c>
      <c r="O716" s="2">
        <f t="shared" si="255"/>
        <v>0.99489594616891086</v>
      </c>
    </row>
    <row r="717" spans="1:15">
      <c r="A717" s="4">
        <v>44605</v>
      </c>
      <c r="B717">
        <f>'Sicilia foglio di lavoro'!B716</f>
        <v>10331885</v>
      </c>
      <c r="C717">
        <f>'Sicilia foglio di lavoro'!C716</f>
        <v>4772866</v>
      </c>
      <c r="D717">
        <f>'Sicilia foglio di lavoro'!E716</f>
        <v>713609</v>
      </c>
      <c r="E717">
        <f>'Sicilia foglio di lavoro'!G716</f>
        <v>260006</v>
      </c>
      <c r="F717">
        <f>'Sicilia foglio di lavoro'!H716</f>
        <v>1409</v>
      </c>
      <c r="G717">
        <f>'Sicilia foglio di lavoro'!I716</f>
        <v>1294</v>
      </c>
      <c r="H717">
        <f>'Sicilia foglio di lavoro'!J716</f>
        <v>115</v>
      </c>
      <c r="I717">
        <f>'Sicilia foglio di lavoro'!K716</f>
        <v>8</v>
      </c>
      <c r="J717">
        <f>'Sicilia foglio di lavoro'!M716</f>
        <v>258597</v>
      </c>
      <c r="K717">
        <f>'Sicilia foglio di lavoro'!N716</f>
        <v>444567</v>
      </c>
      <c r="L717">
        <f>'Sicilia foglio di lavoro'!O716</f>
        <v>9036</v>
      </c>
      <c r="M717" s="2">
        <f t="shared" si="253"/>
        <v>4.9768082275024423E-3</v>
      </c>
      <c r="N717" s="2">
        <f t="shared" si="254"/>
        <v>4.4229748544264363E-4</v>
      </c>
      <c r="O717" s="2">
        <f t="shared" si="255"/>
        <v>0.99458089428705487</v>
      </c>
    </row>
    <row r="718" spans="1:15">
      <c r="A718" s="4">
        <v>44606</v>
      </c>
      <c r="B718">
        <f>'Sicilia foglio di lavoro'!B717</f>
        <v>10351588</v>
      </c>
      <c r="C718">
        <f>'Sicilia foglio di lavoro'!C717</f>
        <v>4792338</v>
      </c>
      <c r="D718">
        <f>'Sicilia foglio di lavoro'!E717</f>
        <v>716292</v>
      </c>
      <c r="E718">
        <f>'Sicilia foglio di lavoro'!G717</f>
        <v>260900</v>
      </c>
      <c r="F718">
        <f>'Sicilia foglio di lavoro'!H717</f>
        <v>1430</v>
      </c>
      <c r="G718">
        <f>'Sicilia foglio di lavoro'!I717</f>
        <v>1314</v>
      </c>
      <c r="H718">
        <f>'Sicilia foglio di lavoro'!J717</f>
        <v>116</v>
      </c>
      <c r="I718">
        <f>'Sicilia foglio di lavoro'!K717</f>
        <v>7</v>
      </c>
      <c r="J718">
        <f>'Sicilia foglio di lavoro'!M717</f>
        <v>259470</v>
      </c>
      <c r="K718">
        <f>'Sicilia foglio di lavoro'!N717</f>
        <v>446337</v>
      </c>
      <c r="L718">
        <f>'Sicilia foglio di lavoro'!O717</f>
        <v>9055</v>
      </c>
      <c r="M718" s="2">
        <f t="shared" ref="M718:M724" si="256">G718/E718</f>
        <v>5.0364124185511691E-3</v>
      </c>
      <c r="N718" s="2">
        <f t="shared" ref="N718:N724" si="257">H718/E718</f>
        <v>4.4461479494059026E-4</v>
      </c>
      <c r="O718" s="2">
        <f t="shared" ref="O718:O724" si="258">J718/E718</f>
        <v>0.99451897278650825</v>
      </c>
    </row>
    <row r="719" spans="1:15">
      <c r="A719" s="4">
        <v>44607</v>
      </c>
      <c r="B719">
        <f>'Sicilia foglio di lavoro'!B718</f>
        <v>10387501</v>
      </c>
      <c r="C719">
        <f>'Sicilia foglio di lavoro'!C718</f>
        <v>4827937</v>
      </c>
      <c r="D719">
        <f>'Sicilia foglio di lavoro'!E718</f>
        <v>722488</v>
      </c>
      <c r="E719">
        <f>'Sicilia foglio di lavoro'!G718</f>
        <v>262478</v>
      </c>
      <c r="F719">
        <f>'Sicilia foglio di lavoro'!H718</f>
        <v>1431</v>
      </c>
      <c r="G719">
        <f>'Sicilia foglio di lavoro'!I718</f>
        <v>1320</v>
      </c>
      <c r="H719">
        <f>'Sicilia foglio di lavoro'!J718</f>
        <v>111</v>
      </c>
      <c r="I719">
        <f>'Sicilia foglio di lavoro'!K718</f>
        <v>7</v>
      </c>
      <c r="J719">
        <f>'Sicilia foglio di lavoro'!M718</f>
        <v>261047</v>
      </c>
      <c r="K719">
        <f>'Sicilia foglio di lavoro'!N718</f>
        <v>450895</v>
      </c>
      <c r="L719">
        <f>'Sicilia foglio di lavoro'!O718</f>
        <v>9115</v>
      </c>
      <c r="M719" s="2">
        <f t="shared" si="256"/>
        <v>5.0289929060721283E-3</v>
      </c>
      <c r="N719" s="2">
        <f t="shared" si="257"/>
        <v>4.2289258528333803E-4</v>
      </c>
      <c r="O719" s="2">
        <f t="shared" si="258"/>
        <v>0.99454811450864455</v>
      </c>
    </row>
    <row r="720" spans="1:15">
      <c r="A720" s="4">
        <v>44608</v>
      </c>
      <c r="B720">
        <f>'Sicilia foglio di lavoro'!B719</f>
        <v>10432107</v>
      </c>
      <c r="C720">
        <f>'Sicilia foglio di lavoro'!C719</f>
        <v>4871970</v>
      </c>
      <c r="D720">
        <f>'Sicilia foglio di lavoro'!E719</f>
        <v>729422</v>
      </c>
      <c r="E720">
        <f>'Sicilia foglio di lavoro'!G719</f>
        <v>253450</v>
      </c>
      <c r="F720">
        <f>'Sicilia foglio di lavoro'!H719</f>
        <v>1401</v>
      </c>
      <c r="G720">
        <f>'Sicilia foglio di lavoro'!I719</f>
        <v>1291</v>
      </c>
      <c r="H720">
        <f>'Sicilia foglio di lavoro'!J719</f>
        <v>110</v>
      </c>
      <c r="I720">
        <f>'Sicilia foglio di lavoro'!K719</f>
        <v>5</v>
      </c>
      <c r="J720">
        <f>'Sicilia foglio di lavoro'!M719</f>
        <v>252049</v>
      </c>
      <c r="K720">
        <f>'Sicilia foglio di lavoro'!N719</f>
        <v>466823</v>
      </c>
      <c r="L720">
        <f>'Sicilia foglio di lavoro'!O719</f>
        <v>9149</v>
      </c>
      <c r="M720" s="2">
        <f t="shared" si="256"/>
        <v>5.0937068455316628E-3</v>
      </c>
      <c r="N720" s="2">
        <f t="shared" si="257"/>
        <v>4.3401065298875516E-4</v>
      </c>
      <c r="O720" s="2">
        <f t="shared" si="258"/>
        <v>0.99447228250147957</v>
      </c>
    </row>
    <row r="721" spans="1:15">
      <c r="A721" s="4">
        <v>44609</v>
      </c>
      <c r="B721">
        <f>'Sicilia foglio di lavoro'!B720</f>
        <v>10465181</v>
      </c>
      <c r="C721">
        <f>'Sicilia foglio di lavoro'!C720</f>
        <v>4904731</v>
      </c>
      <c r="D721">
        <f>'Sicilia foglio di lavoro'!E720</f>
        <v>734915</v>
      </c>
      <c r="E721">
        <f>'Sicilia foglio di lavoro'!G720</f>
        <v>251275</v>
      </c>
      <c r="F721">
        <f>'Sicilia foglio di lavoro'!H720</f>
        <v>1343</v>
      </c>
      <c r="G721">
        <f>'Sicilia foglio di lavoro'!I720</f>
        <v>1239</v>
      </c>
      <c r="H721">
        <f>'Sicilia foglio di lavoro'!J720</f>
        <v>104</v>
      </c>
      <c r="I721">
        <f>'Sicilia foglio di lavoro'!K720</f>
        <v>5</v>
      </c>
      <c r="J721">
        <f>'Sicilia foglio di lavoro'!M720</f>
        <v>249932</v>
      </c>
      <c r="K721">
        <f>'Sicilia foglio di lavoro'!N720</f>
        <v>474455</v>
      </c>
      <c r="L721">
        <f>'Sicilia foglio di lavoro'!O720</f>
        <v>9185</v>
      </c>
      <c r="M721" s="2">
        <f t="shared" si="256"/>
        <v>4.9308526514774652E-3</v>
      </c>
      <c r="N721" s="2">
        <f t="shared" si="257"/>
        <v>4.1388916525718833E-4</v>
      </c>
      <c r="O721" s="2">
        <f t="shared" si="258"/>
        <v>0.99465525818326539</v>
      </c>
    </row>
    <row r="722" spans="1:15">
      <c r="A722" s="4">
        <v>44610</v>
      </c>
      <c r="B722">
        <f>'Sicilia foglio di lavoro'!B721</f>
        <v>10500440</v>
      </c>
      <c r="C722">
        <f>'Sicilia foglio di lavoro'!C721</f>
        <v>4939603</v>
      </c>
      <c r="D722">
        <f>'Sicilia foglio di lavoro'!E721</f>
        <v>740613</v>
      </c>
      <c r="E722">
        <f>'Sicilia foglio di lavoro'!G721</f>
        <v>250096</v>
      </c>
      <c r="F722">
        <f>'Sicilia foglio di lavoro'!H721</f>
        <v>1297</v>
      </c>
      <c r="G722">
        <f>'Sicilia foglio di lavoro'!I721</f>
        <v>1200</v>
      </c>
      <c r="H722">
        <f>'Sicilia foglio di lavoro'!J721</f>
        <v>97</v>
      </c>
      <c r="I722">
        <f>'Sicilia foglio di lavoro'!K721</f>
        <v>2</v>
      </c>
      <c r="J722">
        <f>'Sicilia foglio di lavoro'!M721</f>
        <v>248799</v>
      </c>
      <c r="K722">
        <f>'Sicilia foglio di lavoro'!N721</f>
        <v>481300</v>
      </c>
      <c r="L722">
        <f>'Sicilia foglio di lavoro'!O721</f>
        <v>9217</v>
      </c>
      <c r="M722" s="2">
        <f t="shared" si="256"/>
        <v>4.7981575075171133E-3</v>
      </c>
      <c r="N722" s="2">
        <f t="shared" si="257"/>
        <v>3.8785106519096665E-4</v>
      </c>
      <c r="O722" s="2">
        <f t="shared" si="258"/>
        <v>0.99481399142729188</v>
      </c>
    </row>
    <row r="723" spans="1:15">
      <c r="A723" s="4">
        <v>44611</v>
      </c>
      <c r="B723">
        <f>'Sicilia foglio di lavoro'!B722</f>
        <v>10538063</v>
      </c>
      <c r="C723">
        <f>'Sicilia foglio di lavoro'!C722</f>
        <v>4976750</v>
      </c>
      <c r="D723">
        <f>'Sicilia foglio di lavoro'!E722</f>
        <v>746269</v>
      </c>
      <c r="E723">
        <f>'Sicilia foglio di lavoro'!G722</f>
        <v>248459</v>
      </c>
      <c r="F723">
        <f>'Sicilia foglio di lavoro'!H722</f>
        <v>1288</v>
      </c>
      <c r="G723">
        <f>'Sicilia foglio di lavoro'!I722</f>
        <v>1189</v>
      </c>
      <c r="H723">
        <f>'Sicilia foglio di lavoro'!J722</f>
        <v>99</v>
      </c>
      <c r="I723">
        <f>'Sicilia foglio di lavoro'!K722</f>
        <v>5</v>
      </c>
      <c r="J723">
        <f>'Sicilia foglio di lavoro'!M722</f>
        <v>247171</v>
      </c>
      <c r="K723">
        <f>'Sicilia foglio di lavoro'!N722</f>
        <v>488557</v>
      </c>
      <c r="L723">
        <f>'Sicilia foglio di lavoro'!O722</f>
        <v>9253</v>
      </c>
      <c r="M723" s="2">
        <f t="shared" si="256"/>
        <v>4.7854978084915416E-3</v>
      </c>
      <c r="N723" s="2">
        <f t="shared" si="257"/>
        <v>3.9845608329744543E-4</v>
      </c>
      <c r="O723" s="2">
        <f t="shared" si="258"/>
        <v>0.99481604610821106</v>
      </c>
    </row>
    <row r="724" spans="1:15">
      <c r="A724" s="4">
        <v>44612</v>
      </c>
      <c r="B724">
        <f>'Sicilia foglio di lavoro'!B723</f>
        <v>10567659</v>
      </c>
      <c r="C724">
        <f>'Sicilia foglio di lavoro'!C723</f>
        <v>5006029</v>
      </c>
      <c r="D724">
        <f>'Sicilia foglio di lavoro'!E723</f>
        <v>750872</v>
      </c>
      <c r="E724">
        <f>'Sicilia foglio di lavoro'!G723</f>
        <v>247522</v>
      </c>
      <c r="F724">
        <f>'Sicilia foglio di lavoro'!H723</f>
        <v>1279</v>
      </c>
      <c r="G724">
        <f>'Sicilia foglio di lavoro'!I723</f>
        <v>1179</v>
      </c>
      <c r="H724">
        <f>'Sicilia foglio di lavoro'!J723</f>
        <v>100</v>
      </c>
      <c r="I724">
        <f>'Sicilia foglio di lavoro'!K723</f>
        <v>6</v>
      </c>
      <c r="J724">
        <f>'Sicilia foglio di lavoro'!M723</f>
        <v>246243</v>
      </c>
      <c r="K724">
        <f>'Sicilia foglio di lavoro'!N723</f>
        <v>494087</v>
      </c>
      <c r="L724">
        <f>'Sicilia foglio di lavoro'!O723</f>
        <v>9263</v>
      </c>
      <c r="M724" s="2">
        <f t="shared" si="256"/>
        <v>4.7632129669281922E-3</v>
      </c>
      <c r="N724" s="2">
        <f t="shared" si="257"/>
        <v>4.0400449252995694E-4</v>
      </c>
      <c r="O724" s="2">
        <f t="shared" si="258"/>
        <v>0.99483278254054186</v>
      </c>
    </row>
    <row r="725" spans="1:15">
      <c r="A725" s="4">
        <v>44613</v>
      </c>
      <c r="B725">
        <f>'Sicilia foglio di lavoro'!B724</f>
        <v>10585463</v>
      </c>
      <c r="C725">
        <f>'Sicilia foglio di lavoro'!C724</f>
        <v>5023661</v>
      </c>
      <c r="D725">
        <f>'Sicilia foglio di lavoro'!E724</f>
        <v>753424</v>
      </c>
      <c r="E725">
        <f>'Sicilia foglio di lavoro'!G724</f>
        <v>246666</v>
      </c>
      <c r="F725">
        <f>'Sicilia foglio di lavoro'!H724</f>
        <v>1256</v>
      </c>
      <c r="G725">
        <f>'Sicilia foglio di lavoro'!I724</f>
        <v>1162</v>
      </c>
      <c r="H725">
        <f>'Sicilia foglio di lavoro'!J724</f>
        <v>94</v>
      </c>
      <c r="I725">
        <f>'Sicilia foglio di lavoro'!K724</f>
        <v>0</v>
      </c>
      <c r="J725">
        <f>'Sicilia foglio di lavoro'!M724</f>
        <v>245410</v>
      </c>
      <c r="K725">
        <f>'Sicilia foglio di lavoro'!N724</f>
        <v>497477</v>
      </c>
      <c r="L725">
        <f>'Sicilia foglio di lavoro'!O724</f>
        <v>9281</v>
      </c>
      <c r="M725" s="2">
        <f t="shared" ref="M725:M731" si="259">G725/E725</f>
        <v>4.7108235427663321E-3</v>
      </c>
      <c r="N725" s="2">
        <f t="shared" ref="N725:N731" si="260">H725/E725</f>
        <v>3.8108211103273252E-4</v>
      </c>
      <c r="O725" s="2">
        <f t="shared" ref="O725:O731" si="261">J725/E725</f>
        <v>0.99490809434620098</v>
      </c>
    </row>
    <row r="726" spans="1:15">
      <c r="A726" s="4">
        <v>44614</v>
      </c>
      <c r="B726">
        <f>'Sicilia foglio di lavoro'!B725</f>
        <v>10618933</v>
      </c>
      <c r="C726">
        <f>'Sicilia foglio di lavoro'!C725</f>
        <v>5056729</v>
      </c>
      <c r="D726">
        <f>'Sicilia foglio di lavoro'!E725</f>
        <v>759350</v>
      </c>
      <c r="E726">
        <f>'Sicilia foglio di lavoro'!G725</f>
        <v>247937</v>
      </c>
      <c r="F726">
        <f>'Sicilia foglio di lavoro'!H725</f>
        <v>1254</v>
      </c>
      <c r="G726">
        <f>'Sicilia foglio di lavoro'!I725</f>
        <v>1169</v>
      </c>
      <c r="H726">
        <f>'Sicilia foglio di lavoro'!J725</f>
        <v>85</v>
      </c>
      <c r="I726">
        <f>'Sicilia foglio di lavoro'!K725</f>
        <v>2</v>
      </c>
      <c r="J726">
        <f>'Sicilia foglio di lavoro'!M725</f>
        <v>246683</v>
      </c>
      <c r="K726">
        <f>'Sicilia foglio di lavoro'!N725</f>
        <v>502103</v>
      </c>
      <c r="L726">
        <f>'Sicilia foglio di lavoro'!O725</f>
        <v>9310</v>
      </c>
      <c r="M726" s="2">
        <f t="shared" si="259"/>
        <v>4.7149074159968055E-3</v>
      </c>
      <c r="N726" s="2">
        <f t="shared" si="260"/>
        <v>3.4282902511525103E-4</v>
      </c>
      <c r="O726" s="2">
        <f t="shared" si="261"/>
        <v>0.99494226355888793</v>
      </c>
    </row>
    <row r="727" spans="1:15">
      <c r="A727" s="4">
        <v>44615</v>
      </c>
      <c r="B727">
        <f>'Sicilia foglio di lavoro'!B726</f>
        <v>10656137</v>
      </c>
      <c r="C727">
        <f>'Sicilia foglio di lavoro'!C726</f>
        <v>5093478</v>
      </c>
      <c r="D727">
        <f>'Sicilia foglio di lavoro'!E726</f>
        <v>764778</v>
      </c>
      <c r="E727">
        <f>'Sicilia foglio di lavoro'!G726</f>
        <v>231878</v>
      </c>
      <c r="F727">
        <f>'Sicilia foglio di lavoro'!H726</f>
        <v>1215</v>
      </c>
      <c r="G727">
        <f>'Sicilia foglio di lavoro'!I726</f>
        <v>1134</v>
      </c>
      <c r="H727">
        <f>'Sicilia foglio di lavoro'!J726</f>
        <v>81</v>
      </c>
      <c r="I727">
        <f>'Sicilia foglio di lavoro'!K726</f>
        <v>7</v>
      </c>
      <c r="J727">
        <f>'Sicilia foglio di lavoro'!M726</f>
        <v>230663</v>
      </c>
      <c r="K727">
        <f>'Sicilia foglio di lavoro'!N726</f>
        <v>523552</v>
      </c>
      <c r="L727">
        <f>'Sicilia foglio di lavoro'!O726</f>
        <v>9348</v>
      </c>
      <c r="M727" s="2">
        <f t="shared" si="259"/>
        <v>4.8905027643847193E-3</v>
      </c>
      <c r="N727" s="2">
        <f t="shared" si="260"/>
        <v>3.4932162602747995E-4</v>
      </c>
      <c r="O727" s="2">
        <f t="shared" si="261"/>
        <v>0.99476017560958785</v>
      </c>
    </row>
    <row r="728" spans="1:15">
      <c r="A728" s="4">
        <v>44616</v>
      </c>
      <c r="B728">
        <f>'Sicilia foglio di lavoro'!B727</f>
        <v>10697034</v>
      </c>
      <c r="C728">
        <f>'Sicilia foglio di lavoro'!C727</f>
        <v>5133700</v>
      </c>
      <c r="D728">
        <f>'Sicilia foglio di lavoro'!E727</f>
        <v>770887</v>
      </c>
      <c r="E728">
        <f>'Sicilia foglio di lavoro'!G727</f>
        <v>230774</v>
      </c>
      <c r="F728">
        <f>'Sicilia foglio di lavoro'!H727</f>
        <v>1199</v>
      </c>
      <c r="G728">
        <f>'Sicilia foglio di lavoro'!I727</f>
        <v>1130</v>
      </c>
      <c r="H728">
        <f>'Sicilia foglio di lavoro'!J727</f>
        <v>69</v>
      </c>
      <c r="I728">
        <f>'Sicilia foglio di lavoro'!K727</f>
        <v>0</v>
      </c>
      <c r="J728">
        <f>'Sicilia foglio di lavoro'!M727</f>
        <v>229575</v>
      </c>
      <c r="K728">
        <f>'Sicilia foglio di lavoro'!N727</f>
        <v>530734</v>
      </c>
      <c r="L728">
        <f>'Sicilia foglio di lavoro'!O727</f>
        <v>9379</v>
      </c>
      <c r="M728" s="2">
        <f t="shared" si="259"/>
        <v>4.8965654709802664E-3</v>
      </c>
      <c r="N728" s="2">
        <f t="shared" si="260"/>
        <v>2.9899382079437024E-4</v>
      </c>
      <c r="O728" s="2">
        <f t="shared" si="261"/>
        <v>0.99480444070822538</v>
      </c>
    </row>
    <row r="729" spans="1:15">
      <c r="A729" s="4">
        <v>44617</v>
      </c>
      <c r="B729">
        <f>'Sicilia foglio di lavoro'!B728</f>
        <v>10728104</v>
      </c>
      <c r="C729">
        <f>'Sicilia foglio di lavoro'!C728</f>
        <v>5164330</v>
      </c>
      <c r="D729">
        <f>'Sicilia foglio di lavoro'!E728</f>
        <v>775427</v>
      </c>
      <c r="E729">
        <f>'Sicilia foglio di lavoro'!G728</f>
        <v>231164</v>
      </c>
      <c r="F729">
        <f>'Sicilia foglio di lavoro'!H728</f>
        <v>1186</v>
      </c>
      <c r="G729">
        <f>'Sicilia foglio di lavoro'!I728</f>
        <v>1112</v>
      </c>
      <c r="H729">
        <f>'Sicilia foglio di lavoro'!J728</f>
        <v>74</v>
      </c>
      <c r="I729">
        <f>'Sicilia foglio di lavoro'!K728</f>
        <v>13</v>
      </c>
      <c r="J729">
        <f>'Sicilia foglio di lavoro'!M728</f>
        <v>229978</v>
      </c>
      <c r="K729">
        <f>'Sicilia foglio di lavoro'!N728</f>
        <v>534868</v>
      </c>
      <c r="L729">
        <f>'Sicilia foglio di lavoro'!O728</f>
        <v>9395</v>
      </c>
      <c r="M729" s="2">
        <f t="shared" si="259"/>
        <v>4.8104376113927774E-3</v>
      </c>
      <c r="N729" s="2">
        <f t="shared" si="260"/>
        <v>3.2011904967901579E-4</v>
      </c>
      <c r="O729" s="2">
        <f t="shared" si="261"/>
        <v>0.99486944333892824</v>
      </c>
    </row>
    <row r="730" spans="1:15">
      <c r="A730" s="4">
        <v>44618</v>
      </c>
      <c r="B730">
        <f>'Sicilia foglio di lavoro'!B729</f>
        <v>10758477</v>
      </c>
      <c r="C730">
        <f>'Sicilia foglio di lavoro'!C729</f>
        <v>5194395</v>
      </c>
      <c r="D730">
        <f>'Sicilia foglio di lavoro'!E729</f>
        <v>779780</v>
      </c>
      <c r="E730">
        <f>'Sicilia foglio di lavoro'!G729</f>
        <v>229839</v>
      </c>
      <c r="F730">
        <f>'Sicilia foglio di lavoro'!H729</f>
        <v>1123</v>
      </c>
      <c r="G730">
        <f>'Sicilia foglio di lavoro'!I729</f>
        <v>1046</v>
      </c>
      <c r="H730">
        <f>'Sicilia foglio di lavoro'!J729</f>
        <v>77</v>
      </c>
      <c r="I730">
        <f>'Sicilia foglio di lavoro'!K729</f>
        <v>9</v>
      </c>
      <c r="J730">
        <f>'Sicilia foglio di lavoro'!M729</f>
        <v>228716</v>
      </c>
      <c r="K730">
        <f>'Sicilia foglio di lavoro'!N729</f>
        <v>540517</v>
      </c>
      <c r="L730">
        <f>'Sicilia foglio di lavoro'!O729</f>
        <v>9424</v>
      </c>
      <c r="M730" s="2">
        <f t="shared" si="259"/>
        <v>4.5510117952131711E-3</v>
      </c>
      <c r="N730" s="2">
        <f t="shared" si="260"/>
        <v>3.3501712068012828E-4</v>
      </c>
      <c r="O730" s="2">
        <f t="shared" si="261"/>
        <v>0.99511397108410671</v>
      </c>
    </row>
    <row r="731" spans="1:15">
      <c r="A731" s="4">
        <v>44619</v>
      </c>
      <c r="B731">
        <f>'Sicilia foglio di lavoro'!B730</f>
        <v>10790950</v>
      </c>
      <c r="C731">
        <f>'Sicilia foglio di lavoro'!C730</f>
        <v>5226535</v>
      </c>
      <c r="D731">
        <f>'Sicilia foglio di lavoro'!E730</f>
        <v>784371</v>
      </c>
      <c r="E731">
        <f>'Sicilia foglio di lavoro'!G730</f>
        <v>230745</v>
      </c>
      <c r="F731">
        <f>'Sicilia foglio di lavoro'!H730</f>
        <v>1121</v>
      </c>
      <c r="G731">
        <f>'Sicilia foglio di lavoro'!I730</f>
        <v>1048</v>
      </c>
      <c r="H731">
        <f>'Sicilia foglio di lavoro'!J730</f>
        <v>73</v>
      </c>
      <c r="I731">
        <f>'Sicilia foglio di lavoro'!K730</f>
        <v>0</v>
      </c>
      <c r="J731">
        <f>'Sicilia foglio di lavoro'!M730</f>
        <v>229624</v>
      </c>
      <c r="K731">
        <f>'Sicilia foglio di lavoro'!N730</f>
        <v>544197</v>
      </c>
      <c r="L731">
        <f>'Sicilia foglio di lavoro'!O730</f>
        <v>9429</v>
      </c>
      <c r="M731" s="2">
        <f t="shared" si="259"/>
        <v>4.5418102234067908E-3</v>
      </c>
      <c r="N731" s="2">
        <f t="shared" si="260"/>
        <v>3.1636655182127455E-4</v>
      </c>
      <c r="O731" s="2">
        <f t="shared" si="261"/>
        <v>0.99514182322477196</v>
      </c>
    </row>
    <row r="732" spans="1:15">
      <c r="A732" s="4">
        <v>44620</v>
      </c>
      <c r="B732">
        <f>'Sicilia foglio di lavoro'!B731</f>
        <v>10803649</v>
      </c>
      <c r="C732">
        <f>'Sicilia foglio di lavoro'!C731</f>
        <v>5239126</v>
      </c>
      <c r="D732">
        <f>'Sicilia foglio di lavoro'!E731</f>
        <v>786279</v>
      </c>
      <c r="E732">
        <f>'Sicilia foglio di lavoro'!G731</f>
        <v>228246</v>
      </c>
      <c r="F732">
        <f>'Sicilia foglio di lavoro'!H731</f>
        <v>1116</v>
      </c>
      <c r="G732">
        <f>'Sicilia foglio di lavoro'!I731</f>
        <v>1049</v>
      </c>
      <c r="H732">
        <f>'Sicilia foglio di lavoro'!J731</f>
        <v>67</v>
      </c>
      <c r="I732">
        <f>'Sicilia foglio di lavoro'!K731</f>
        <v>0</v>
      </c>
      <c r="J732">
        <f>'Sicilia foglio di lavoro'!M731</f>
        <v>227130</v>
      </c>
      <c r="K732">
        <f>'Sicilia foglio di lavoro'!N731</f>
        <v>548568</v>
      </c>
      <c r="L732">
        <f>'Sicilia foglio di lavoro'!O731</f>
        <v>9465</v>
      </c>
      <c r="M732" s="2">
        <f t="shared" ref="M732:M738" si="262">G732/E732</f>
        <v>4.595918438877352E-3</v>
      </c>
      <c r="N732" s="2">
        <f t="shared" ref="N732:N738" si="263">H732/E732</f>
        <v>2.9354293174907773E-4</v>
      </c>
      <c r="O732" s="2">
        <f t="shared" ref="O732:O738" si="264">J732/E732</f>
        <v>0.9951105386293736</v>
      </c>
    </row>
    <row r="733" spans="1:15">
      <c r="A733" s="4">
        <v>44621</v>
      </c>
      <c r="B733">
        <f>'Sicilia foglio di lavoro'!B732</f>
        <v>10837917</v>
      </c>
      <c r="C733">
        <f>'Sicilia foglio di lavoro'!C732</f>
        <v>5272931</v>
      </c>
      <c r="D733">
        <f>'Sicilia foglio di lavoro'!E732</f>
        <v>791552</v>
      </c>
      <c r="E733">
        <f>'Sicilia foglio di lavoro'!G732</f>
        <v>229679</v>
      </c>
      <c r="F733">
        <f>'Sicilia foglio di lavoro'!H732</f>
        <v>1111</v>
      </c>
      <c r="G733">
        <f>'Sicilia foglio di lavoro'!I732</f>
        <v>1039</v>
      </c>
      <c r="H733">
        <f>'Sicilia foglio di lavoro'!J732</f>
        <v>72</v>
      </c>
      <c r="I733">
        <f>'Sicilia foglio di lavoro'!K732</f>
        <v>14</v>
      </c>
      <c r="J733">
        <f>'Sicilia foglio di lavoro'!M732</f>
        <v>228568</v>
      </c>
      <c r="K733">
        <f>'Sicilia foglio di lavoro'!N732</f>
        <v>552375</v>
      </c>
      <c r="L733">
        <f>'Sicilia foglio di lavoro'!O732</f>
        <v>9498</v>
      </c>
      <c r="M733" s="2">
        <f t="shared" si="262"/>
        <v>4.5237048228179326E-3</v>
      </c>
      <c r="N733" s="2">
        <f t="shared" si="263"/>
        <v>3.1348098868420708E-4</v>
      </c>
      <c r="O733" s="2">
        <f t="shared" si="264"/>
        <v>0.99516281418849784</v>
      </c>
    </row>
    <row r="734" spans="1:15">
      <c r="A734" s="4">
        <v>44622</v>
      </c>
      <c r="B734">
        <f>'Sicilia foglio di lavoro'!B733</f>
        <v>10872828</v>
      </c>
      <c r="C734">
        <f>'Sicilia foglio di lavoro'!C733</f>
        <v>5307402</v>
      </c>
      <c r="D734">
        <f>'Sicilia foglio di lavoro'!E733</f>
        <v>796535</v>
      </c>
      <c r="E734">
        <f>'Sicilia foglio di lavoro'!G733</f>
        <v>232282</v>
      </c>
      <c r="F734">
        <f>'Sicilia foglio di lavoro'!H733</f>
        <v>1071</v>
      </c>
      <c r="G734">
        <f>'Sicilia foglio di lavoro'!I733</f>
        <v>1006</v>
      </c>
      <c r="H734">
        <f>'Sicilia foglio di lavoro'!J733</f>
        <v>65</v>
      </c>
      <c r="I734">
        <f>'Sicilia foglio di lavoro'!K733</f>
        <v>0</v>
      </c>
      <c r="J734">
        <f>'Sicilia foglio di lavoro'!M733</f>
        <v>231211</v>
      </c>
      <c r="K734">
        <f>'Sicilia foglio di lavoro'!N733</f>
        <v>554719</v>
      </c>
      <c r="L734">
        <f>'Sicilia foglio di lavoro'!O733</f>
        <v>9534</v>
      </c>
      <c r="M734" s="2">
        <f t="shared" si="262"/>
        <v>4.3309425611971659E-3</v>
      </c>
      <c r="N734" s="2">
        <f t="shared" si="263"/>
        <v>2.7983227284077112E-4</v>
      </c>
      <c r="O734" s="2">
        <f t="shared" si="264"/>
        <v>0.99538922516596207</v>
      </c>
    </row>
    <row r="735" spans="1:15">
      <c r="A735" s="4">
        <v>44623</v>
      </c>
      <c r="B735">
        <f>'Sicilia foglio di lavoro'!B734</f>
        <v>10906682</v>
      </c>
      <c r="C735">
        <f>'Sicilia foglio di lavoro'!C734</f>
        <v>5340942</v>
      </c>
      <c r="D735">
        <f>'Sicilia foglio di lavoro'!E734</f>
        <v>802058</v>
      </c>
      <c r="E735">
        <f>'Sicilia foglio di lavoro'!G734</f>
        <v>222408</v>
      </c>
      <c r="F735">
        <f>'Sicilia foglio di lavoro'!H734</f>
        <v>1034</v>
      </c>
      <c r="G735">
        <f>'Sicilia foglio di lavoro'!I734</f>
        <v>967</v>
      </c>
      <c r="H735">
        <f>'Sicilia foglio di lavoro'!J734</f>
        <v>67</v>
      </c>
      <c r="I735">
        <f>'Sicilia foglio di lavoro'!K734</f>
        <v>7</v>
      </c>
      <c r="J735">
        <f>'Sicilia foglio di lavoro'!M734</f>
        <v>221374</v>
      </c>
      <c r="K735">
        <f>'Sicilia foglio di lavoro'!N734</f>
        <v>570098</v>
      </c>
      <c r="L735">
        <f>'Sicilia foglio di lavoro'!O734</f>
        <v>9552</v>
      </c>
      <c r="M735" s="2">
        <f t="shared" si="262"/>
        <v>4.3478651847055861E-3</v>
      </c>
      <c r="N735" s="2">
        <f t="shared" si="263"/>
        <v>3.0124815654113162E-4</v>
      </c>
      <c r="O735" s="2">
        <f t="shared" si="264"/>
        <v>0.99535088665875326</v>
      </c>
    </row>
    <row r="736" spans="1:15">
      <c r="A736" s="4">
        <v>44624</v>
      </c>
      <c r="B736">
        <f>'Sicilia foglio di lavoro'!B735</f>
        <v>10923575</v>
      </c>
      <c r="C736">
        <f>'Sicilia foglio di lavoro'!C735</f>
        <v>5357669</v>
      </c>
      <c r="D736">
        <f>'Sicilia foglio di lavoro'!E735</f>
        <v>804760</v>
      </c>
      <c r="E736">
        <f>'Sicilia foglio di lavoro'!G735</f>
        <v>220907</v>
      </c>
      <c r="F736">
        <f>'Sicilia foglio di lavoro'!H735</f>
        <v>1034</v>
      </c>
      <c r="G736">
        <f>'Sicilia foglio di lavoro'!I735</f>
        <v>967</v>
      </c>
      <c r="H736">
        <f>'Sicilia foglio di lavoro'!J735</f>
        <v>67</v>
      </c>
      <c r="I736">
        <f>'Sicilia foglio di lavoro'!K735</f>
        <v>0</v>
      </c>
      <c r="J736">
        <f>'Sicilia foglio di lavoro'!M735</f>
        <v>219873</v>
      </c>
      <c r="K736">
        <f>'Sicilia foglio di lavoro'!N735</f>
        <v>574273</v>
      </c>
      <c r="L736">
        <f>'Sicilia foglio di lavoro'!O735</f>
        <v>9580</v>
      </c>
      <c r="M736" s="2">
        <f t="shared" si="262"/>
        <v>4.3774076873978641E-3</v>
      </c>
      <c r="N736" s="2">
        <f t="shared" si="263"/>
        <v>3.0329505176386444E-4</v>
      </c>
      <c r="O736" s="2">
        <f t="shared" si="264"/>
        <v>0.99531929726083823</v>
      </c>
    </row>
    <row r="737" spans="1:15">
      <c r="A737" s="4">
        <v>44625</v>
      </c>
      <c r="B737">
        <f>'Sicilia foglio di lavoro'!B736</f>
        <v>10951367</v>
      </c>
      <c r="C737">
        <f>'Sicilia foglio di lavoro'!C736</f>
        <v>5385095</v>
      </c>
      <c r="D737">
        <f>'Sicilia foglio di lavoro'!E736</f>
        <v>809732</v>
      </c>
      <c r="E737">
        <f>'Sicilia foglio di lavoro'!G736</f>
        <v>221443</v>
      </c>
      <c r="F737">
        <f>'Sicilia foglio di lavoro'!H736</f>
        <v>976</v>
      </c>
      <c r="G737">
        <f>'Sicilia foglio di lavoro'!I736</f>
        <v>911</v>
      </c>
      <c r="H737">
        <f>'Sicilia foglio di lavoro'!J736</f>
        <v>65</v>
      </c>
      <c r="I737">
        <f>'Sicilia foglio di lavoro'!K736</f>
        <v>14</v>
      </c>
      <c r="J737">
        <f>'Sicilia foglio di lavoro'!M736</f>
        <v>220467</v>
      </c>
      <c r="K737">
        <f>'Sicilia foglio di lavoro'!N736</f>
        <v>578687</v>
      </c>
      <c r="L737">
        <f>'Sicilia foglio di lavoro'!O736</f>
        <v>9602</v>
      </c>
      <c r="M737" s="2">
        <f t="shared" si="262"/>
        <v>4.1139254796945489E-3</v>
      </c>
      <c r="N737" s="2">
        <f t="shared" si="263"/>
        <v>2.9352926035142228E-4</v>
      </c>
      <c r="O737" s="2">
        <f t="shared" si="264"/>
        <v>0.995592545259954</v>
      </c>
    </row>
    <row r="738" spans="1:15">
      <c r="A738" s="4">
        <v>44626</v>
      </c>
      <c r="B738">
        <f>'Sicilia foglio di lavoro'!B737</f>
        <v>10978913</v>
      </c>
      <c r="C738">
        <f>'Sicilia foglio di lavoro'!C737</f>
        <v>5412641</v>
      </c>
      <c r="D738">
        <f>'Sicilia foglio di lavoro'!E737</f>
        <v>814584</v>
      </c>
      <c r="E738">
        <f>'Sicilia foglio di lavoro'!G737</f>
        <v>221771</v>
      </c>
      <c r="F738">
        <f>'Sicilia foglio di lavoro'!H737</f>
        <v>949</v>
      </c>
      <c r="G738">
        <f>'Sicilia foglio di lavoro'!I737</f>
        <v>886</v>
      </c>
      <c r="H738">
        <f>'Sicilia foglio di lavoro'!J737</f>
        <v>63</v>
      </c>
      <c r="I738">
        <f>'Sicilia foglio di lavoro'!K737</f>
        <v>2</v>
      </c>
      <c r="J738">
        <f>'Sicilia foglio di lavoro'!M737</f>
        <v>220822</v>
      </c>
      <c r="K738">
        <f>'Sicilia foglio di lavoro'!N737</f>
        <v>583196</v>
      </c>
      <c r="L738">
        <f>'Sicilia foglio di lavoro'!O737</f>
        <v>9617</v>
      </c>
      <c r="M738" s="2">
        <f t="shared" si="262"/>
        <v>3.9951120750684266E-3</v>
      </c>
      <c r="N738" s="2">
        <f t="shared" si="263"/>
        <v>2.8407681797890615E-4</v>
      </c>
      <c r="O738" s="2">
        <f t="shared" si="264"/>
        <v>0.99572081110695265</v>
      </c>
    </row>
    <row r="739" spans="1:15">
      <c r="A739" s="4">
        <v>44627</v>
      </c>
      <c r="B739">
        <f>'Sicilia foglio di lavoro'!B738</f>
        <v>10996176</v>
      </c>
      <c r="C739">
        <f>'Sicilia foglio di lavoro'!C738</f>
        <v>5429744</v>
      </c>
      <c r="D739">
        <f>'Sicilia foglio di lavoro'!E738</f>
        <v>817536</v>
      </c>
      <c r="E739">
        <f>'Sicilia foglio di lavoro'!G738</f>
        <v>223336</v>
      </c>
      <c r="F739">
        <f>'Sicilia foglio di lavoro'!H738</f>
        <v>987</v>
      </c>
      <c r="G739">
        <f>'Sicilia foglio di lavoro'!I738</f>
        <v>922</v>
      </c>
      <c r="H739">
        <f>'Sicilia foglio di lavoro'!J738</f>
        <v>65</v>
      </c>
      <c r="I739">
        <f>'Sicilia foglio di lavoro'!K738</f>
        <v>5</v>
      </c>
      <c r="J739">
        <f>'Sicilia foglio di lavoro'!M738</f>
        <v>222349</v>
      </c>
      <c r="K739">
        <f>'Sicilia foglio di lavoro'!N738</f>
        <v>584580</v>
      </c>
      <c r="L739">
        <f>'Sicilia foglio di lavoro'!O738</f>
        <v>9620</v>
      </c>
      <c r="M739" s="2">
        <f t="shared" ref="M739:M745" si="265">G739/E739</f>
        <v>4.128308915714439E-3</v>
      </c>
      <c r="N739" s="2">
        <f t="shared" ref="N739:N745" si="266">H739/E739</f>
        <v>2.9104130099939107E-4</v>
      </c>
      <c r="O739" s="2">
        <f t="shared" ref="O739:O745" si="267">J739/E739</f>
        <v>0.9955806497832862</v>
      </c>
    </row>
    <row r="740" spans="1:15">
      <c r="A740" s="4">
        <v>44628</v>
      </c>
      <c r="B740">
        <f>'Sicilia foglio di lavoro'!B739</f>
        <v>11035787</v>
      </c>
      <c r="C740">
        <f>'Sicilia foglio di lavoro'!C739</f>
        <v>5468935</v>
      </c>
      <c r="D740">
        <f>'Sicilia foglio di lavoro'!E739</f>
        <v>825196</v>
      </c>
      <c r="E740">
        <f>'Sicilia foglio di lavoro'!G739</f>
        <v>226472</v>
      </c>
      <c r="F740">
        <f>'Sicilia foglio di lavoro'!H739</f>
        <v>959</v>
      </c>
      <c r="G740">
        <f>'Sicilia foglio di lavoro'!I739</f>
        <v>896</v>
      </c>
      <c r="H740">
        <f>'Sicilia foglio di lavoro'!J739</f>
        <v>63</v>
      </c>
      <c r="I740">
        <f>'Sicilia foglio di lavoro'!K739</f>
        <v>3</v>
      </c>
      <c r="J740">
        <f>'Sicilia foglio di lavoro'!M739</f>
        <v>225513</v>
      </c>
      <c r="K740">
        <f>'Sicilia foglio di lavoro'!N739</f>
        <v>589069</v>
      </c>
      <c r="L740">
        <f>'Sicilia foglio di lavoro'!O739</f>
        <v>9655</v>
      </c>
      <c r="M740" s="2">
        <f t="shared" si="265"/>
        <v>3.9563389734713341E-3</v>
      </c>
      <c r="N740" s="2">
        <f t="shared" si="266"/>
        <v>2.7818008407220319E-4</v>
      </c>
      <c r="O740" s="2">
        <f t="shared" si="267"/>
        <v>0.99576548094245643</v>
      </c>
    </row>
    <row r="741" spans="1:15">
      <c r="A741" s="4">
        <v>44629</v>
      </c>
      <c r="B741">
        <f>'Sicilia foglio di lavoro'!B740</f>
        <v>11072319</v>
      </c>
      <c r="C741">
        <f>'Sicilia foglio di lavoro'!C740</f>
        <v>5504965</v>
      </c>
      <c r="D741">
        <f>'Sicilia foglio di lavoro'!E740</f>
        <v>831421</v>
      </c>
      <c r="E741">
        <f>'Sicilia foglio di lavoro'!G740</f>
        <v>220062</v>
      </c>
      <c r="F741">
        <f>'Sicilia foglio di lavoro'!H740</f>
        <v>960</v>
      </c>
      <c r="G741">
        <f>'Sicilia foglio di lavoro'!I740</f>
        <v>894</v>
      </c>
      <c r="H741">
        <f>'Sicilia foglio di lavoro'!J740</f>
        <v>66</v>
      </c>
      <c r="I741">
        <f>'Sicilia foglio di lavoro'!K740</f>
        <v>9</v>
      </c>
      <c r="J741">
        <f>'Sicilia foglio di lavoro'!M740</f>
        <v>219102</v>
      </c>
      <c r="K741">
        <f>'Sicilia foglio di lavoro'!N740</f>
        <v>601678</v>
      </c>
      <c r="L741">
        <f>'Sicilia foglio di lavoro'!O740</f>
        <v>9681</v>
      </c>
      <c r="M741" s="2">
        <f t="shared" si="265"/>
        <v>4.0624914796739105E-3</v>
      </c>
      <c r="N741" s="2">
        <f t="shared" si="266"/>
        <v>2.99915478365188E-4</v>
      </c>
      <c r="O741" s="2">
        <f t="shared" si="267"/>
        <v>0.99563759304196087</v>
      </c>
    </row>
    <row r="742" spans="1:15">
      <c r="A742" s="4">
        <v>44630</v>
      </c>
      <c r="B742">
        <f>'Sicilia foglio di lavoro'!B741</f>
        <v>11106669</v>
      </c>
      <c r="C742">
        <f>'Sicilia foglio di lavoro'!C741</f>
        <v>5539048</v>
      </c>
      <c r="D742">
        <f>'Sicilia foglio di lavoro'!E741</f>
        <v>837877</v>
      </c>
      <c r="E742">
        <f>'Sicilia foglio di lavoro'!G741</f>
        <v>222421</v>
      </c>
      <c r="F742">
        <f>'Sicilia foglio di lavoro'!H741</f>
        <v>933</v>
      </c>
      <c r="G742">
        <f>'Sicilia foglio di lavoro'!I741</f>
        <v>869</v>
      </c>
      <c r="H742">
        <f>'Sicilia foglio di lavoro'!J741</f>
        <v>64</v>
      </c>
      <c r="I742">
        <f>'Sicilia foglio di lavoro'!K741</f>
        <v>5</v>
      </c>
      <c r="J742">
        <f>'Sicilia foglio di lavoro'!M741</f>
        <v>221488</v>
      </c>
      <c r="K742">
        <f>'Sicilia foglio di lavoro'!N741</f>
        <v>605760</v>
      </c>
      <c r="L742">
        <f>'Sicilia foglio di lavoro'!O741</f>
        <v>9696</v>
      </c>
      <c r="M742" s="2">
        <f t="shared" si="265"/>
        <v>3.9070051838630349E-3</v>
      </c>
      <c r="N742" s="2">
        <f t="shared" si="266"/>
        <v>2.8774261423156986E-4</v>
      </c>
      <c r="O742" s="2">
        <f t="shared" si="267"/>
        <v>0.99580525220190541</v>
      </c>
    </row>
    <row r="743" spans="1:15">
      <c r="A743" s="4">
        <v>44631</v>
      </c>
      <c r="B743">
        <f>'Sicilia foglio di lavoro'!B742</f>
        <v>11140630</v>
      </c>
      <c r="C743">
        <f>'Sicilia foglio di lavoro'!C742</f>
        <v>5572660</v>
      </c>
      <c r="D743">
        <f>'Sicilia foglio di lavoro'!E742</f>
        <v>844533</v>
      </c>
      <c r="E743">
        <f>'Sicilia foglio di lavoro'!G742</f>
        <v>223672</v>
      </c>
      <c r="F743">
        <f>'Sicilia foglio di lavoro'!H742</f>
        <v>933</v>
      </c>
      <c r="G743">
        <f>'Sicilia foglio di lavoro'!I742</f>
        <v>868</v>
      </c>
      <c r="H743">
        <f>'Sicilia foglio di lavoro'!J742</f>
        <v>65</v>
      </c>
      <c r="I743">
        <f>'Sicilia foglio di lavoro'!K742</f>
        <v>3</v>
      </c>
      <c r="J743">
        <f>'Sicilia foglio di lavoro'!M742</f>
        <v>222739</v>
      </c>
      <c r="K743">
        <f>'Sicilia foglio di lavoro'!N742</f>
        <v>611140</v>
      </c>
      <c r="L743">
        <f>'Sicilia foglio di lavoro'!O742</f>
        <v>9721</v>
      </c>
      <c r="M743" s="2">
        <f t="shared" si="265"/>
        <v>3.880682427840767E-3</v>
      </c>
      <c r="N743" s="2">
        <f t="shared" si="266"/>
        <v>2.9060409885904359E-4</v>
      </c>
      <c r="O743" s="2">
        <f t="shared" si="267"/>
        <v>0.99582871347330015</v>
      </c>
    </row>
    <row r="744" spans="1:15">
      <c r="A744" s="4">
        <v>44632</v>
      </c>
      <c r="B744">
        <f>'Sicilia foglio di lavoro'!B743</f>
        <v>11171634</v>
      </c>
      <c r="C744">
        <f>'Sicilia foglio di lavoro'!C743</f>
        <v>5603386</v>
      </c>
      <c r="D744">
        <f>'Sicilia foglio di lavoro'!E743</f>
        <v>850813</v>
      </c>
      <c r="E744">
        <f>'Sicilia foglio di lavoro'!G743</f>
        <v>224322</v>
      </c>
      <c r="F744">
        <f>'Sicilia foglio di lavoro'!H743</f>
        <v>896</v>
      </c>
      <c r="G744">
        <f>'Sicilia foglio di lavoro'!I743</f>
        <v>828</v>
      </c>
      <c r="H744">
        <f>'Sicilia foglio di lavoro'!J743</f>
        <v>68</v>
      </c>
      <c r="I744">
        <f>'Sicilia foglio di lavoro'!K743</f>
        <v>7</v>
      </c>
      <c r="J744">
        <f>'Sicilia foglio di lavoro'!M743</f>
        <v>223426</v>
      </c>
      <c r="K744">
        <f>'Sicilia foglio di lavoro'!N743</f>
        <v>616763</v>
      </c>
      <c r="L744">
        <f>'Sicilia foglio di lavoro'!O743</f>
        <v>9728</v>
      </c>
      <c r="M744" s="2">
        <f t="shared" si="265"/>
        <v>3.6911225827159174E-3</v>
      </c>
      <c r="N744" s="2">
        <f t="shared" si="266"/>
        <v>3.0313567104430238E-4</v>
      </c>
      <c r="O744" s="2">
        <f t="shared" si="267"/>
        <v>0.99600574174623979</v>
      </c>
    </row>
    <row r="745" spans="1:15">
      <c r="A745" s="4">
        <v>44633</v>
      </c>
      <c r="B745">
        <f>'Sicilia foglio di lavoro'!B744</f>
        <v>11201386</v>
      </c>
      <c r="C745">
        <f>'Sicilia foglio di lavoro'!C744</f>
        <v>5632910</v>
      </c>
      <c r="D745">
        <f>'Sicilia foglio di lavoro'!E744</f>
        <v>856810</v>
      </c>
      <c r="E745">
        <f>'Sicilia foglio di lavoro'!G744</f>
        <v>228192</v>
      </c>
      <c r="F745">
        <f>'Sicilia foglio di lavoro'!H744</f>
        <v>895</v>
      </c>
      <c r="G745">
        <f>'Sicilia foglio di lavoro'!I744</f>
        <v>829</v>
      </c>
      <c r="H745">
        <f>'Sicilia foglio di lavoro'!J744</f>
        <v>66</v>
      </c>
      <c r="I745">
        <f>'Sicilia foglio di lavoro'!K744</f>
        <v>6</v>
      </c>
      <c r="J745">
        <f>'Sicilia foglio di lavoro'!M744</f>
        <v>227297</v>
      </c>
      <c r="K745">
        <f>'Sicilia foglio di lavoro'!N744</f>
        <v>618881</v>
      </c>
      <c r="L745">
        <f>'Sicilia foglio di lavoro'!O744</f>
        <v>9737</v>
      </c>
      <c r="M745" s="2">
        <f t="shared" si="265"/>
        <v>3.6329056233347355E-3</v>
      </c>
      <c r="N745" s="2">
        <f t="shared" si="266"/>
        <v>2.8923012200252421E-4</v>
      </c>
      <c r="O745" s="2">
        <f t="shared" si="267"/>
        <v>0.99607786425466271</v>
      </c>
    </row>
    <row r="746" spans="1:15">
      <c r="A746" s="4">
        <v>44634</v>
      </c>
      <c r="B746">
        <f>'Sicilia foglio di lavoro'!B745</f>
        <v>11218833</v>
      </c>
      <c r="C746">
        <f>'Sicilia foglio di lavoro'!C745</f>
        <v>5650173</v>
      </c>
      <c r="D746">
        <f>'Sicilia foglio di lavoro'!E745</f>
        <v>860138</v>
      </c>
      <c r="E746">
        <f>'Sicilia foglio di lavoro'!G745</f>
        <v>230102</v>
      </c>
      <c r="F746">
        <f>'Sicilia foglio di lavoro'!H745</f>
        <v>925</v>
      </c>
      <c r="G746">
        <f>'Sicilia foglio di lavoro'!I745</f>
        <v>860</v>
      </c>
      <c r="H746">
        <f>'Sicilia foglio di lavoro'!J745</f>
        <v>65</v>
      </c>
      <c r="I746">
        <f>'Sicilia foglio di lavoro'!K745</f>
        <v>1</v>
      </c>
      <c r="J746">
        <f>'Sicilia foglio di lavoro'!M745</f>
        <v>229177</v>
      </c>
      <c r="K746">
        <f>'Sicilia foglio di lavoro'!N745</f>
        <v>620293</v>
      </c>
      <c r="L746">
        <f>'Sicilia foglio di lavoro'!O745</f>
        <v>9743</v>
      </c>
      <c r="M746" s="2">
        <f t="shared" ref="M746:M752" si="268">G746/E746</f>
        <v>3.7374729467801234E-3</v>
      </c>
      <c r="N746" s="2">
        <f t="shared" ref="N746:N752" si="269">H746/E746</f>
        <v>2.8248342039617212E-4</v>
      </c>
      <c r="O746" s="2">
        <f t="shared" ref="O746:O752" si="270">J746/E746</f>
        <v>0.99598004363282366</v>
      </c>
    </row>
    <row r="747" spans="1:15">
      <c r="A747" s="4">
        <v>44635</v>
      </c>
      <c r="B747">
        <f>'Sicilia foglio di lavoro'!B746</f>
        <v>11249858</v>
      </c>
      <c r="C747">
        <f>'Sicilia foglio di lavoro'!C746</f>
        <v>5680853</v>
      </c>
      <c r="D747">
        <f>'Sicilia foglio di lavoro'!E746</f>
        <v>867374</v>
      </c>
      <c r="E747">
        <f>'Sicilia foglio di lavoro'!G746</f>
        <v>233395</v>
      </c>
      <c r="F747">
        <f>'Sicilia foglio di lavoro'!H746</f>
        <v>941</v>
      </c>
      <c r="G747">
        <f>'Sicilia foglio di lavoro'!I746</f>
        <v>882</v>
      </c>
      <c r="H747">
        <f>'Sicilia foglio di lavoro'!J746</f>
        <v>59</v>
      </c>
      <c r="I747">
        <f>'Sicilia foglio di lavoro'!K746</f>
        <v>2</v>
      </c>
      <c r="J747">
        <f>'Sicilia foglio di lavoro'!M746</f>
        <v>232454</v>
      </c>
      <c r="K747">
        <f>'Sicilia foglio di lavoro'!N746</f>
        <v>624212</v>
      </c>
      <c r="L747">
        <f>'Sicilia foglio di lavoro'!O746</f>
        <v>9767</v>
      </c>
      <c r="M747" s="2">
        <f t="shared" si="268"/>
        <v>3.7790012639516701E-3</v>
      </c>
      <c r="N747" s="2">
        <f t="shared" si="269"/>
        <v>2.5279033398316157E-4</v>
      </c>
      <c r="O747" s="2">
        <f t="shared" si="270"/>
        <v>0.99596820840206512</v>
      </c>
    </row>
    <row r="748" spans="1:15">
      <c r="A748" s="4">
        <v>44636</v>
      </c>
      <c r="B748">
        <f>'Sicilia foglio di lavoro'!B747</f>
        <v>11285405</v>
      </c>
      <c r="C748">
        <f>'Sicilia foglio di lavoro'!C747</f>
        <v>5715978</v>
      </c>
      <c r="D748">
        <f>'Sicilia foglio di lavoro'!E747</f>
        <v>874974</v>
      </c>
      <c r="E748">
        <f>'Sicilia foglio di lavoro'!G747</f>
        <v>227578</v>
      </c>
      <c r="F748">
        <f>'Sicilia foglio di lavoro'!H747</f>
        <v>942</v>
      </c>
      <c r="G748">
        <f>'Sicilia foglio di lavoro'!I747</f>
        <v>880</v>
      </c>
      <c r="H748">
        <f>'Sicilia foglio di lavoro'!J747</f>
        <v>62</v>
      </c>
      <c r="I748">
        <f>'Sicilia foglio di lavoro'!K747</f>
        <v>5</v>
      </c>
      <c r="J748">
        <f>'Sicilia foglio di lavoro'!M747</f>
        <v>226636</v>
      </c>
      <c r="K748">
        <f>'Sicilia foglio di lavoro'!N747</f>
        <v>637600</v>
      </c>
      <c r="L748">
        <f>'Sicilia foglio di lavoro'!O747</f>
        <v>9796</v>
      </c>
      <c r="M748" s="2">
        <f t="shared" si="268"/>
        <v>3.8668061060383695E-3</v>
      </c>
      <c r="N748" s="2">
        <f t="shared" si="269"/>
        <v>2.7243406656179422E-4</v>
      </c>
      <c r="O748" s="2">
        <f t="shared" si="270"/>
        <v>0.99586075982739986</v>
      </c>
    </row>
    <row r="749" spans="1:15">
      <c r="A749" s="4">
        <v>44637</v>
      </c>
      <c r="B749">
        <f>'Sicilia foglio di lavoro'!B748</f>
        <v>11326159</v>
      </c>
      <c r="C749">
        <f>'Sicilia foglio di lavoro'!C748</f>
        <v>5756190</v>
      </c>
      <c r="D749">
        <f>'Sicilia foglio di lavoro'!E748</f>
        <v>883689</v>
      </c>
      <c r="E749">
        <f>'Sicilia foglio di lavoro'!G748</f>
        <v>231815</v>
      </c>
      <c r="F749">
        <f>'Sicilia foglio di lavoro'!H748</f>
        <v>939</v>
      </c>
      <c r="G749">
        <f>'Sicilia foglio di lavoro'!I748</f>
        <v>874</v>
      </c>
      <c r="H749">
        <f>'Sicilia foglio di lavoro'!J748</f>
        <v>65</v>
      </c>
      <c r="I749">
        <f>'Sicilia foglio di lavoro'!K748</f>
        <v>7</v>
      </c>
      <c r="J749">
        <f>'Sicilia foglio di lavoro'!M748</f>
        <v>230876</v>
      </c>
      <c r="K749">
        <f>'Sicilia foglio di lavoro'!N748</f>
        <v>642060</v>
      </c>
      <c r="L749">
        <f>'Sicilia foglio di lavoro'!O748</f>
        <v>9814</v>
      </c>
      <c r="M749" s="2">
        <f t="shared" si="268"/>
        <v>3.7702478269309577E-3</v>
      </c>
      <c r="N749" s="2">
        <f t="shared" si="269"/>
        <v>2.8039600543536871E-4</v>
      </c>
      <c r="O749" s="2">
        <f t="shared" si="270"/>
        <v>0.99594935616763369</v>
      </c>
    </row>
    <row r="750" spans="1:15">
      <c r="A750" s="4">
        <v>44638</v>
      </c>
      <c r="B750">
        <f>'Sicilia foglio di lavoro'!B749</f>
        <v>11364973</v>
      </c>
      <c r="C750">
        <f>'Sicilia foglio di lavoro'!C749</f>
        <v>5794558</v>
      </c>
      <c r="D750">
        <f>'Sicilia foglio di lavoro'!E749</f>
        <v>891982</v>
      </c>
      <c r="E750">
        <f>'Sicilia foglio di lavoro'!G749</f>
        <v>233721</v>
      </c>
      <c r="F750">
        <f>'Sicilia foglio di lavoro'!H749</f>
        <v>918</v>
      </c>
      <c r="G750">
        <f>'Sicilia foglio di lavoro'!I749</f>
        <v>858</v>
      </c>
      <c r="H750">
        <f>'Sicilia foglio di lavoro'!J749</f>
        <v>60</v>
      </c>
      <c r="I750">
        <f>'Sicilia foglio di lavoro'!K749</f>
        <v>3</v>
      </c>
      <c r="J750">
        <f>'Sicilia foglio di lavoro'!M749</f>
        <v>232803</v>
      </c>
      <c r="K750">
        <f>'Sicilia foglio di lavoro'!N749</f>
        <v>648428</v>
      </c>
      <c r="L750">
        <f>'Sicilia foglio di lavoro'!O749</f>
        <v>9833</v>
      </c>
      <c r="M750" s="2">
        <f t="shared" si="268"/>
        <v>3.6710436802854687E-3</v>
      </c>
      <c r="N750" s="2">
        <f t="shared" si="269"/>
        <v>2.5671634127870412E-4</v>
      </c>
      <c r="O750" s="2">
        <f t="shared" si="270"/>
        <v>0.99607223997843586</v>
      </c>
    </row>
    <row r="751" spans="1:15">
      <c r="A751" s="4">
        <v>44639</v>
      </c>
      <c r="B751">
        <f>'Sicilia foglio di lavoro'!B750</f>
        <v>11405138</v>
      </c>
      <c r="C751">
        <f>'Sicilia foglio di lavoro'!C750</f>
        <v>5834218</v>
      </c>
      <c r="D751">
        <f>'Sicilia foglio di lavoro'!E750</f>
        <v>899837</v>
      </c>
      <c r="E751">
        <f>'Sicilia foglio di lavoro'!G750</f>
        <v>233166</v>
      </c>
      <c r="F751">
        <f>'Sicilia foglio di lavoro'!H750</f>
        <v>910</v>
      </c>
      <c r="G751">
        <f>'Sicilia foglio di lavoro'!I750</f>
        <v>852</v>
      </c>
      <c r="H751">
        <f>'Sicilia foglio di lavoro'!J750</f>
        <v>58</v>
      </c>
      <c r="I751">
        <f>'Sicilia foglio di lavoro'!K750</f>
        <v>5</v>
      </c>
      <c r="J751">
        <f>'Sicilia foglio di lavoro'!M750</f>
        <v>232256</v>
      </c>
      <c r="K751">
        <f>'Sicilia foglio di lavoro'!N750</f>
        <v>656823</v>
      </c>
      <c r="L751">
        <f>'Sicilia foglio di lavoro'!O750</f>
        <v>9848</v>
      </c>
      <c r="M751" s="2">
        <f t="shared" si="268"/>
        <v>3.6540490466019917E-3</v>
      </c>
      <c r="N751" s="2">
        <f t="shared" si="269"/>
        <v>2.4874981772642665E-4</v>
      </c>
      <c r="O751" s="2">
        <f t="shared" si="270"/>
        <v>0.99609720113567157</v>
      </c>
    </row>
    <row r="752" spans="1:15">
      <c r="A752" s="4">
        <v>44640</v>
      </c>
      <c r="B752">
        <f>'Sicilia foglio di lavoro'!B751</f>
        <v>11435675</v>
      </c>
      <c r="C752">
        <f>'Sicilia foglio di lavoro'!C751</f>
        <v>5864457</v>
      </c>
      <c r="D752">
        <f>'Sicilia foglio di lavoro'!E751</f>
        <v>905770</v>
      </c>
      <c r="E752">
        <f>'Sicilia foglio di lavoro'!G751</f>
        <v>236862</v>
      </c>
      <c r="F752">
        <f>'Sicilia foglio di lavoro'!H751</f>
        <v>938</v>
      </c>
      <c r="G752">
        <f>'Sicilia foglio di lavoro'!I751</f>
        <v>878</v>
      </c>
      <c r="H752">
        <f>'Sicilia foglio di lavoro'!J751</f>
        <v>60</v>
      </c>
      <c r="I752">
        <f>'Sicilia foglio di lavoro'!K751</f>
        <v>4</v>
      </c>
      <c r="J752">
        <f>'Sicilia foglio di lavoro'!M751</f>
        <v>235924</v>
      </c>
      <c r="K752">
        <f>'Sicilia foglio di lavoro'!N751</f>
        <v>659048</v>
      </c>
      <c r="L752">
        <f>'Sicilia foglio di lavoro'!O751</f>
        <v>9860</v>
      </c>
      <c r="M752" s="2">
        <f t="shared" si="268"/>
        <v>3.7067997399329567E-3</v>
      </c>
      <c r="N752" s="2">
        <f t="shared" si="269"/>
        <v>2.533120551207032E-4</v>
      </c>
      <c r="O752" s="2">
        <f t="shared" si="270"/>
        <v>0.99603988820494638</v>
      </c>
    </row>
    <row r="753" spans="1:15">
      <c r="A753" s="4">
        <v>44641</v>
      </c>
      <c r="B753">
        <f>'Sicilia foglio di lavoro'!B752</f>
        <v>11455300</v>
      </c>
      <c r="C753">
        <f>'Sicilia foglio di lavoro'!C752</f>
        <v>5883894</v>
      </c>
      <c r="D753">
        <f>'Sicilia foglio di lavoro'!E752</f>
        <v>909454</v>
      </c>
      <c r="E753">
        <f>'Sicilia foglio di lavoro'!G752</f>
        <v>238489</v>
      </c>
      <c r="F753">
        <f>'Sicilia foglio di lavoro'!H752</f>
        <v>981</v>
      </c>
      <c r="G753">
        <f>'Sicilia foglio di lavoro'!I752</f>
        <v>922</v>
      </c>
      <c r="H753">
        <f>'Sicilia foglio di lavoro'!J752</f>
        <v>59</v>
      </c>
      <c r="I753">
        <f>'Sicilia foglio di lavoro'!K752</f>
        <v>5</v>
      </c>
      <c r="J753">
        <f>'Sicilia foglio di lavoro'!M752</f>
        <v>237508</v>
      </c>
      <c r="K753">
        <f>'Sicilia foglio di lavoro'!N752</f>
        <v>661097</v>
      </c>
      <c r="L753">
        <f>'Sicilia foglio di lavoro'!O752</f>
        <v>9868</v>
      </c>
      <c r="M753" s="2">
        <f t="shared" ref="M753:M759" si="271">G753/E753</f>
        <v>3.8660063986179654E-3</v>
      </c>
      <c r="N753" s="2">
        <f t="shared" ref="N753:N759" si="272">H753/E753</f>
        <v>2.4739086498748371E-4</v>
      </c>
      <c r="O753" s="2">
        <f t="shared" ref="O753:O759" si="273">J753/E753</f>
        <v>0.99588660273639451</v>
      </c>
    </row>
    <row r="754" spans="1:15">
      <c r="A754" s="4">
        <v>44642</v>
      </c>
      <c r="B754">
        <f>'Sicilia foglio di lavoro'!B753</f>
        <v>11491463</v>
      </c>
      <c r="C754">
        <f>'Sicilia foglio di lavoro'!C753</f>
        <v>5919684</v>
      </c>
      <c r="D754">
        <f>'Sicilia foglio di lavoro'!E753</f>
        <v>917055</v>
      </c>
      <c r="E754">
        <f>'Sicilia foglio di lavoro'!G753</f>
        <v>237789</v>
      </c>
      <c r="F754">
        <f>'Sicilia foglio di lavoro'!H753</f>
        <v>1005</v>
      </c>
      <c r="G754">
        <f>'Sicilia foglio di lavoro'!I753</f>
        <v>946</v>
      </c>
      <c r="H754">
        <f>'Sicilia foglio di lavoro'!J753</f>
        <v>59</v>
      </c>
      <c r="I754">
        <f>'Sicilia foglio di lavoro'!K753</f>
        <v>6</v>
      </c>
      <c r="J754">
        <f>'Sicilia foglio di lavoro'!M753</f>
        <v>236784</v>
      </c>
      <c r="K754">
        <f>'Sicilia foglio di lavoro'!N753</f>
        <v>669368</v>
      </c>
      <c r="L754">
        <f>'Sicilia foglio di lavoro'!O753</f>
        <v>9898</v>
      </c>
      <c r="M754" s="2">
        <f t="shared" si="271"/>
        <v>3.9783169112112002E-3</v>
      </c>
      <c r="N754" s="2">
        <f t="shared" si="272"/>
        <v>2.481191308260685E-4</v>
      </c>
      <c r="O754" s="2">
        <f t="shared" si="273"/>
        <v>0.99577356395796268</v>
      </c>
    </row>
    <row r="755" spans="1:15">
      <c r="A755" s="4">
        <v>44643</v>
      </c>
      <c r="B755">
        <f>'Sicilia foglio di lavoro'!B754</f>
        <v>11538062</v>
      </c>
      <c r="C755">
        <f>'Sicilia foglio di lavoro'!C754</f>
        <v>5965796</v>
      </c>
      <c r="D755">
        <f>'Sicilia foglio di lavoro'!E754</f>
        <v>925644</v>
      </c>
      <c r="E755">
        <f>'Sicilia foglio di lavoro'!G754</f>
        <v>239409</v>
      </c>
      <c r="F755">
        <f>'Sicilia foglio di lavoro'!H754</f>
        <v>989</v>
      </c>
      <c r="G755">
        <f>'Sicilia foglio di lavoro'!I754</f>
        <v>927</v>
      </c>
      <c r="H755">
        <f>'Sicilia foglio di lavoro'!J754</f>
        <v>62</v>
      </c>
      <c r="I755">
        <f>'Sicilia foglio di lavoro'!K754</f>
        <v>8</v>
      </c>
      <c r="J755">
        <f>'Sicilia foglio di lavoro'!M754</f>
        <v>238420</v>
      </c>
      <c r="K755">
        <f>'Sicilia foglio di lavoro'!N754</f>
        <v>676317</v>
      </c>
      <c r="L755">
        <f>'Sicilia foglio di lavoro'!O754</f>
        <v>9918</v>
      </c>
      <c r="M755" s="2">
        <f t="shared" si="271"/>
        <v>3.8720348859065451E-3</v>
      </c>
      <c r="N755" s="2">
        <f t="shared" si="272"/>
        <v>2.5897104954283255E-4</v>
      </c>
      <c r="O755" s="2">
        <f t="shared" si="273"/>
        <v>0.99586899406455065</v>
      </c>
    </row>
    <row r="756" spans="1:15">
      <c r="A756" s="4">
        <v>44644</v>
      </c>
      <c r="B756">
        <f>'Sicilia foglio di lavoro'!B755</f>
        <v>11577893</v>
      </c>
      <c r="C756">
        <f>'Sicilia foglio di lavoro'!C755</f>
        <v>6005322</v>
      </c>
      <c r="D756">
        <f>'Sicilia foglio di lavoro'!E755</f>
        <v>933284</v>
      </c>
      <c r="E756">
        <f>'Sicilia foglio di lavoro'!G755</f>
        <v>234895</v>
      </c>
      <c r="F756">
        <f>'Sicilia foglio di lavoro'!H755</f>
        <v>983</v>
      </c>
      <c r="G756">
        <f>'Sicilia foglio di lavoro'!I755</f>
        <v>920</v>
      </c>
      <c r="H756">
        <f>'Sicilia foglio di lavoro'!J755</f>
        <v>63</v>
      </c>
      <c r="I756">
        <f>'Sicilia foglio di lavoro'!K755</f>
        <v>3</v>
      </c>
      <c r="J756">
        <f>'Sicilia foglio di lavoro'!M755</f>
        <v>233912</v>
      </c>
      <c r="K756">
        <f>'Sicilia foglio di lavoro'!N755</f>
        <v>688453</v>
      </c>
      <c r="L756">
        <f>'Sicilia foglio di lavoro'!O755</f>
        <v>9936</v>
      </c>
      <c r="M756" s="2">
        <f t="shared" si="271"/>
        <v>3.9166436067178956E-3</v>
      </c>
      <c r="N756" s="2">
        <f t="shared" si="272"/>
        <v>2.6820494263394282E-4</v>
      </c>
      <c r="O756" s="2">
        <f t="shared" si="273"/>
        <v>0.99581515145064814</v>
      </c>
    </row>
    <row r="757" spans="1:15">
      <c r="A757" s="4">
        <v>44645</v>
      </c>
      <c r="B757">
        <f>'Sicilia foglio di lavoro'!B756</f>
        <v>11614222</v>
      </c>
      <c r="C757">
        <f>'Sicilia foglio di lavoro'!C756</f>
        <v>6041094</v>
      </c>
      <c r="D757">
        <f>'Sicilia foglio di lavoro'!E756</f>
        <v>939594</v>
      </c>
      <c r="E757">
        <f>'Sicilia foglio di lavoro'!G756</f>
        <v>233394</v>
      </c>
      <c r="F757">
        <f>'Sicilia foglio di lavoro'!H756</f>
        <v>969</v>
      </c>
      <c r="G757">
        <f>'Sicilia foglio di lavoro'!I756</f>
        <v>903</v>
      </c>
      <c r="H757">
        <f>'Sicilia foglio di lavoro'!J756</f>
        <v>66</v>
      </c>
      <c r="I757">
        <f>'Sicilia foglio di lavoro'!K756</f>
        <v>7</v>
      </c>
      <c r="J757">
        <f>'Sicilia foglio di lavoro'!M756</f>
        <v>232425</v>
      </c>
      <c r="K757">
        <f>'Sicilia foglio di lavoro'!N756</f>
        <v>696246</v>
      </c>
      <c r="L757">
        <f>'Sicilia foglio di lavoro'!O756</f>
        <v>9954</v>
      </c>
      <c r="M757" s="2">
        <f t="shared" si="271"/>
        <v>3.8689940615439984E-3</v>
      </c>
      <c r="N757" s="2">
        <f t="shared" si="272"/>
        <v>2.8278361911617266E-4</v>
      </c>
      <c r="O757" s="2">
        <f t="shared" si="273"/>
        <v>0.99584822231933978</v>
      </c>
    </row>
    <row r="758" spans="1:15">
      <c r="A758" s="4">
        <v>44646</v>
      </c>
      <c r="B758">
        <f>'Sicilia foglio di lavoro'!B757</f>
        <v>11651207</v>
      </c>
      <c r="C758">
        <f>'Sicilia foglio di lavoro'!C757</f>
        <v>6077730</v>
      </c>
      <c r="D758">
        <f>'Sicilia foglio di lavoro'!E757</f>
        <v>946359</v>
      </c>
      <c r="E758">
        <f>'Sicilia foglio di lavoro'!G757</f>
        <v>228669</v>
      </c>
      <c r="F758">
        <f>'Sicilia foglio di lavoro'!H757</f>
        <v>964</v>
      </c>
      <c r="G758">
        <f>'Sicilia foglio di lavoro'!I757</f>
        <v>902</v>
      </c>
      <c r="H758">
        <f>'Sicilia foglio di lavoro'!J757</f>
        <v>62</v>
      </c>
      <c r="I758">
        <f>'Sicilia foglio di lavoro'!K757</f>
        <v>1</v>
      </c>
      <c r="J758">
        <f>'Sicilia foglio di lavoro'!M757</f>
        <v>227705</v>
      </c>
      <c r="K758">
        <f>'Sicilia foglio di lavoro'!N757</f>
        <v>707717</v>
      </c>
      <c r="L758">
        <f>'Sicilia foglio di lavoro'!O757</f>
        <v>9973</v>
      </c>
      <c r="M758" s="2">
        <f t="shared" si="271"/>
        <v>3.9445661633190328E-3</v>
      </c>
      <c r="N758" s="2">
        <f t="shared" si="272"/>
        <v>2.7113425956294907E-4</v>
      </c>
      <c r="O758" s="2">
        <f t="shared" si="273"/>
        <v>0.995784299577118</v>
      </c>
    </row>
    <row r="759" spans="1:15">
      <c r="A759" s="4">
        <v>44647</v>
      </c>
      <c r="B759">
        <f>'Sicilia foglio di lavoro'!B758</f>
        <v>11682467</v>
      </c>
      <c r="C759">
        <f>'Sicilia foglio di lavoro'!C758</f>
        <v>6108648</v>
      </c>
      <c r="D759">
        <f>'Sicilia foglio di lavoro'!E758</f>
        <v>951770</v>
      </c>
      <c r="E759">
        <f>'Sicilia foglio di lavoro'!G758</f>
        <v>229157</v>
      </c>
      <c r="F759">
        <f>'Sicilia foglio di lavoro'!H758</f>
        <v>993</v>
      </c>
      <c r="G759">
        <f>'Sicilia foglio di lavoro'!I758</f>
        <v>928</v>
      </c>
      <c r="H759">
        <f>'Sicilia foglio di lavoro'!J758</f>
        <v>65</v>
      </c>
      <c r="I759">
        <f>'Sicilia foglio di lavoro'!K758</f>
        <v>6</v>
      </c>
      <c r="J759">
        <f>'Sicilia foglio di lavoro'!M758</f>
        <v>228164</v>
      </c>
      <c r="K759">
        <f>'Sicilia foglio di lavoro'!N758</f>
        <v>712626</v>
      </c>
      <c r="L759">
        <f>'Sicilia foglio di lavoro'!O758</f>
        <v>9987</v>
      </c>
      <c r="M759" s="2">
        <f t="shared" si="271"/>
        <v>4.0496253660154396E-3</v>
      </c>
      <c r="N759" s="2">
        <f t="shared" si="272"/>
        <v>2.836483284385814E-4</v>
      </c>
      <c r="O759" s="2">
        <f t="shared" si="273"/>
        <v>0.99566672630554598</v>
      </c>
    </row>
    <row r="760" spans="1:15">
      <c r="A760" s="4">
        <v>44648</v>
      </c>
      <c r="B760">
        <f>'Sicilia foglio di lavoro'!B759</f>
        <v>11694842</v>
      </c>
      <c r="C760">
        <f>'Sicilia foglio di lavoro'!C759</f>
        <v>6120909</v>
      </c>
      <c r="D760">
        <f>'Sicilia foglio di lavoro'!E759</f>
        <v>953526</v>
      </c>
      <c r="E760">
        <f>'Sicilia foglio di lavoro'!G759</f>
        <v>226017</v>
      </c>
      <c r="F760">
        <f>'Sicilia foglio di lavoro'!H759</f>
        <v>1019</v>
      </c>
      <c r="G760">
        <f>'Sicilia foglio di lavoro'!I759</f>
        <v>959</v>
      </c>
      <c r="H760">
        <f>'Sicilia foglio di lavoro'!J759</f>
        <v>60</v>
      </c>
      <c r="I760">
        <f>'Sicilia foglio di lavoro'!K759</f>
        <v>1</v>
      </c>
      <c r="J760">
        <f>'Sicilia foglio di lavoro'!M759</f>
        <v>224998</v>
      </c>
      <c r="K760">
        <f>'Sicilia foglio di lavoro'!N759</f>
        <v>717514</v>
      </c>
      <c r="L760">
        <f>'Sicilia foglio di lavoro'!O759</f>
        <v>9995</v>
      </c>
      <c r="M760" s="2">
        <f t="shared" ref="M760:M766" si="274">G760/E760</f>
        <v>4.243043664857068E-3</v>
      </c>
      <c r="N760" s="2">
        <f t="shared" ref="N760:N766" si="275">H760/E760</f>
        <v>2.6546675692536403E-4</v>
      </c>
      <c r="O760" s="2">
        <f t="shared" ref="O760:O766" si="276">J760/E760</f>
        <v>0.99549148957821754</v>
      </c>
    </row>
    <row r="761" spans="1:15">
      <c r="A761" s="4">
        <v>44649</v>
      </c>
      <c r="B761">
        <f>'Sicilia foglio di lavoro'!B760</f>
        <v>11732253</v>
      </c>
      <c r="C761">
        <f>'Sicilia foglio di lavoro'!C760</f>
        <v>6157897</v>
      </c>
      <c r="D761">
        <f>'Sicilia foglio di lavoro'!E760</f>
        <v>961003</v>
      </c>
      <c r="E761">
        <f>'Sicilia foglio di lavoro'!G760</f>
        <v>225505</v>
      </c>
      <c r="F761">
        <f>'Sicilia foglio di lavoro'!H760</f>
        <v>1040</v>
      </c>
      <c r="G761">
        <f>'Sicilia foglio di lavoro'!I760</f>
        <v>982</v>
      </c>
      <c r="H761">
        <f>'Sicilia foglio di lavoro'!J760</f>
        <v>58</v>
      </c>
      <c r="I761">
        <f>'Sicilia foglio di lavoro'!K760</f>
        <v>4</v>
      </c>
      <c r="J761">
        <f>'Sicilia foglio di lavoro'!M760</f>
        <v>224465</v>
      </c>
      <c r="K761">
        <f>'Sicilia foglio di lavoro'!N760</f>
        <v>725472</v>
      </c>
      <c r="L761">
        <f>'Sicilia foglio di lavoro'!O760</f>
        <v>10026</v>
      </c>
      <c r="M761" s="2">
        <f t="shared" si="274"/>
        <v>4.3546706281457175E-3</v>
      </c>
      <c r="N761" s="2">
        <f t="shared" si="275"/>
        <v>2.5720050553202809E-4</v>
      </c>
      <c r="O761" s="2">
        <f t="shared" si="276"/>
        <v>0.99538812886632222</v>
      </c>
    </row>
    <row r="762" spans="1:15">
      <c r="A762" s="4">
        <v>44650</v>
      </c>
      <c r="B762">
        <f>'Sicilia foglio di lavoro'!B761</f>
        <v>11774382</v>
      </c>
      <c r="C762">
        <f>'Sicilia foglio di lavoro'!C761</f>
        <v>6199533</v>
      </c>
      <c r="D762">
        <f>'Sicilia foglio di lavoro'!E761</f>
        <v>968191</v>
      </c>
      <c r="E762">
        <f>'Sicilia foglio di lavoro'!G761</f>
        <v>224971</v>
      </c>
      <c r="F762">
        <f>'Sicilia foglio di lavoro'!H761</f>
        <v>1046</v>
      </c>
      <c r="G762">
        <f>'Sicilia foglio di lavoro'!I761</f>
        <v>990</v>
      </c>
      <c r="H762">
        <f>'Sicilia foglio di lavoro'!J761</f>
        <v>56</v>
      </c>
      <c r="I762">
        <f>'Sicilia foglio di lavoro'!K761</f>
        <v>2</v>
      </c>
      <c r="J762">
        <f>'Sicilia foglio di lavoro'!M761</f>
        <v>223925</v>
      </c>
      <c r="K762">
        <f>'Sicilia foglio di lavoro'!N761</f>
        <v>733163</v>
      </c>
      <c r="L762">
        <f>'Sicilia foglio di lavoro'!O761</f>
        <v>10057</v>
      </c>
      <c r="M762" s="2">
        <f t="shared" si="274"/>
        <v>4.4005671842148545E-3</v>
      </c>
      <c r="N762" s="2">
        <f t="shared" si="275"/>
        <v>2.4892097203639579E-4</v>
      </c>
      <c r="O762" s="2">
        <f t="shared" si="276"/>
        <v>0.99535051184374879</v>
      </c>
    </row>
    <row r="763" spans="1:15">
      <c r="A763" s="4">
        <v>44651</v>
      </c>
      <c r="B763">
        <f>'Sicilia foglio di lavoro'!B762</f>
        <v>11802371</v>
      </c>
      <c r="C763">
        <f>'Sicilia foglio di lavoro'!C762</f>
        <v>6227245</v>
      </c>
      <c r="D763">
        <f>'Sicilia foglio di lavoro'!E762</f>
        <v>973290</v>
      </c>
      <c r="E763">
        <f>'Sicilia foglio di lavoro'!G762</f>
        <v>208785</v>
      </c>
      <c r="F763">
        <f>'Sicilia foglio di lavoro'!H762</f>
        <v>1049</v>
      </c>
      <c r="G763">
        <f>'Sicilia foglio di lavoro'!I762</f>
        <v>991</v>
      </c>
      <c r="H763">
        <f>'Sicilia foglio di lavoro'!J762</f>
        <v>58</v>
      </c>
      <c r="I763">
        <f>'Sicilia foglio di lavoro'!K762</f>
        <v>4</v>
      </c>
      <c r="J763">
        <f>'Sicilia foglio di lavoro'!M762</f>
        <v>207736</v>
      </c>
      <c r="K763">
        <f>'Sicilia foglio di lavoro'!N762</f>
        <v>754428</v>
      </c>
      <c r="L763">
        <f>'Sicilia foglio di lavoro'!O762</f>
        <v>10077</v>
      </c>
      <c r="M763" s="2">
        <f t="shared" si="274"/>
        <v>4.7465095672581843E-3</v>
      </c>
      <c r="N763" s="2">
        <f t="shared" si="275"/>
        <v>2.7779773451157888E-4</v>
      </c>
      <c r="O763" s="2">
        <f t="shared" si="276"/>
        <v>0.99497569269823027</v>
      </c>
    </row>
    <row r="764" spans="1:15">
      <c r="A764" s="4">
        <v>44652</v>
      </c>
      <c r="B764">
        <f>'Sicilia foglio di lavoro'!B763</f>
        <v>11845861</v>
      </c>
      <c r="C764">
        <f>'Sicilia foglio di lavoro'!C763</f>
        <v>6270030</v>
      </c>
      <c r="D764">
        <f>'Sicilia foglio di lavoro'!E763</f>
        <v>980734</v>
      </c>
      <c r="E764">
        <f>'Sicilia foglio di lavoro'!G763</f>
        <v>187401</v>
      </c>
      <c r="F764">
        <f>'Sicilia foglio di lavoro'!H763</f>
        <v>1032</v>
      </c>
      <c r="G764">
        <f>'Sicilia foglio di lavoro'!I763</f>
        <v>971</v>
      </c>
      <c r="H764">
        <f>'Sicilia foglio di lavoro'!J763</f>
        <v>61</v>
      </c>
      <c r="I764">
        <f>'Sicilia foglio di lavoro'!K763</f>
        <v>8</v>
      </c>
      <c r="J764">
        <f>'Sicilia foglio di lavoro'!M763</f>
        <v>186369</v>
      </c>
      <c r="K764">
        <f>'Sicilia foglio di lavoro'!N763</f>
        <v>783229</v>
      </c>
      <c r="L764">
        <f>'Sicilia foglio di lavoro'!O763</f>
        <v>10104</v>
      </c>
      <c r="M764" s="2">
        <f t="shared" si="274"/>
        <v>5.1814024471587665E-3</v>
      </c>
      <c r="N764" s="2">
        <f t="shared" si="275"/>
        <v>3.2550520007897506E-4</v>
      </c>
      <c r="O764" s="2">
        <f t="shared" si="276"/>
        <v>0.99449309235276229</v>
      </c>
    </row>
    <row r="765" spans="1:15">
      <c r="A765" s="4">
        <v>44653</v>
      </c>
      <c r="B765">
        <f>'Sicilia foglio di lavoro'!B764</f>
        <v>11875723</v>
      </c>
      <c r="C765">
        <f>'Sicilia foglio di lavoro'!C764</f>
        <v>6299603</v>
      </c>
      <c r="D765">
        <f>'Sicilia foglio di lavoro'!E764</f>
        <v>986308</v>
      </c>
      <c r="E765">
        <f>'Sicilia foglio di lavoro'!G764</f>
        <v>186235</v>
      </c>
      <c r="F765">
        <f>'Sicilia foglio di lavoro'!H764</f>
        <v>1038</v>
      </c>
      <c r="G765">
        <f>'Sicilia foglio di lavoro'!I764</f>
        <v>973</v>
      </c>
      <c r="H765">
        <f>'Sicilia foglio di lavoro'!J764</f>
        <v>65</v>
      </c>
      <c r="I765">
        <f>'Sicilia foglio di lavoro'!K764</f>
        <v>12</v>
      </c>
      <c r="J765">
        <f>'Sicilia foglio di lavoro'!M764</f>
        <v>185197</v>
      </c>
      <c r="K765">
        <f>'Sicilia foglio di lavoro'!N764</f>
        <v>789953</v>
      </c>
      <c r="L765">
        <f>'Sicilia foglio di lavoro'!O764</f>
        <v>10120</v>
      </c>
      <c r="M765" s="2">
        <f t="shared" si="274"/>
        <v>5.2245818455177598E-3</v>
      </c>
      <c r="N765" s="2">
        <f t="shared" si="275"/>
        <v>3.4902139769645875E-4</v>
      </c>
      <c r="O765" s="2">
        <f t="shared" si="276"/>
        <v>0.99442639675678579</v>
      </c>
    </row>
    <row r="766" spans="1:15">
      <c r="A766" s="4">
        <v>44654</v>
      </c>
      <c r="B766">
        <f>'Sicilia foglio di lavoro'!B765</f>
        <v>11905906</v>
      </c>
      <c r="C766">
        <f>'Sicilia foglio di lavoro'!C765</f>
        <v>6329349</v>
      </c>
      <c r="D766">
        <f>'Sicilia foglio di lavoro'!E765</f>
        <v>991165</v>
      </c>
      <c r="E766">
        <f>'Sicilia foglio di lavoro'!G765</f>
        <v>187062</v>
      </c>
      <c r="F766">
        <f>'Sicilia foglio di lavoro'!H765</f>
        <v>1042</v>
      </c>
      <c r="G766">
        <f>'Sicilia foglio di lavoro'!I765</f>
        <v>977</v>
      </c>
      <c r="H766">
        <f>'Sicilia foglio di lavoro'!J765</f>
        <v>65</v>
      </c>
      <c r="I766">
        <f>'Sicilia foglio di lavoro'!K765</f>
        <v>6</v>
      </c>
      <c r="J766">
        <f>'Sicilia foglio di lavoro'!M765</f>
        <v>186020</v>
      </c>
      <c r="K766">
        <f>'Sicilia foglio di lavoro'!N765</f>
        <v>793966</v>
      </c>
      <c r="L766">
        <f>'Sicilia foglio di lavoro'!O765</f>
        <v>10137</v>
      </c>
      <c r="M766" s="2">
        <f t="shared" si="274"/>
        <v>5.2228672846435942E-3</v>
      </c>
      <c r="N766" s="2">
        <f t="shared" si="275"/>
        <v>3.4747837615336092E-4</v>
      </c>
      <c r="O766" s="2">
        <f t="shared" si="276"/>
        <v>0.99442965433920305</v>
      </c>
    </row>
    <row r="767" spans="1:15">
      <c r="A767" s="4">
        <v>44655</v>
      </c>
      <c r="B767">
        <f>'Sicilia foglio di lavoro'!B766</f>
        <v>11922510</v>
      </c>
      <c r="C767">
        <f>'Sicilia foglio di lavoro'!C766</f>
        <v>6345778</v>
      </c>
      <c r="D767">
        <f>'Sicilia foglio di lavoro'!E766</f>
        <v>993857</v>
      </c>
      <c r="E767">
        <f>'Sicilia foglio di lavoro'!G766</f>
        <v>186948</v>
      </c>
      <c r="F767">
        <f>'Sicilia foglio di lavoro'!H766</f>
        <v>1074</v>
      </c>
      <c r="G767">
        <f>'Sicilia foglio di lavoro'!I766</f>
        <v>1013</v>
      </c>
      <c r="H767">
        <f>'Sicilia foglio di lavoro'!J766</f>
        <v>61</v>
      </c>
      <c r="I767">
        <f>'Sicilia foglio di lavoro'!K766</f>
        <v>0</v>
      </c>
      <c r="J767">
        <f>'Sicilia foglio di lavoro'!M766</f>
        <v>185874</v>
      </c>
      <c r="K767">
        <f>'Sicilia foglio di lavoro'!N766</f>
        <v>796767</v>
      </c>
      <c r="L767">
        <f>'Sicilia foglio di lavoro'!O766</f>
        <v>10142</v>
      </c>
      <c r="M767" s="2">
        <f t="shared" ref="M767:M773" si="277">G767/E767</f>
        <v>5.4186190812418426E-3</v>
      </c>
      <c r="N767" s="2">
        <f t="shared" ref="N767:N773" si="278">H767/E767</f>
        <v>3.2629394270064402E-4</v>
      </c>
      <c r="O767" s="2">
        <f t="shared" ref="O767:O773" si="279">J767/E767</f>
        <v>0.99425508697605747</v>
      </c>
    </row>
    <row r="768" spans="1:15">
      <c r="A768" s="4">
        <v>44656</v>
      </c>
      <c r="B768">
        <f>'Sicilia foglio di lavoro'!B767</f>
        <v>11956200</v>
      </c>
      <c r="C768">
        <f>'Sicilia foglio di lavoro'!C767</f>
        <v>6379070</v>
      </c>
      <c r="D768">
        <f>'Sicilia foglio di lavoro'!E767</f>
        <v>1000371</v>
      </c>
      <c r="E768">
        <f>'Sicilia foglio di lavoro'!G767</f>
        <v>186617</v>
      </c>
      <c r="F768">
        <f>'Sicilia foglio di lavoro'!H767</f>
        <v>1058</v>
      </c>
      <c r="G768">
        <f>'Sicilia foglio di lavoro'!I767</f>
        <v>1009</v>
      </c>
      <c r="H768">
        <f>'Sicilia foglio di lavoro'!J767</f>
        <v>49</v>
      </c>
      <c r="I768">
        <f>'Sicilia foglio di lavoro'!K767</f>
        <v>1</v>
      </c>
      <c r="J768">
        <f>'Sicilia foglio di lavoro'!M767</f>
        <v>185559</v>
      </c>
      <c r="K768">
        <f>'Sicilia foglio di lavoro'!N767</f>
        <v>803569</v>
      </c>
      <c r="L768">
        <f>'Sicilia foglio di lavoro'!O767</f>
        <v>10185</v>
      </c>
      <c r="M768" s="2">
        <f t="shared" si="277"/>
        <v>5.4067957367228067E-3</v>
      </c>
      <c r="N768" s="2">
        <f t="shared" si="278"/>
        <v>2.6256986233837219E-4</v>
      </c>
      <c r="O768" s="2">
        <f t="shared" si="279"/>
        <v>0.99433063440093883</v>
      </c>
    </row>
    <row r="769" spans="1:15">
      <c r="A769" s="4">
        <v>44657</v>
      </c>
      <c r="B769">
        <f>'Sicilia foglio di lavoro'!B768</f>
        <v>11986934</v>
      </c>
      <c r="C769">
        <f>'Sicilia foglio di lavoro'!C768</f>
        <v>6409449</v>
      </c>
      <c r="D769">
        <f>'Sicilia foglio di lavoro'!E768</f>
        <v>1005548</v>
      </c>
      <c r="E769">
        <f>'Sicilia foglio di lavoro'!G768</f>
        <v>183722</v>
      </c>
      <c r="F769">
        <f>'Sicilia foglio di lavoro'!H768</f>
        <v>1057</v>
      </c>
      <c r="G769">
        <f>'Sicilia foglio di lavoro'!I768</f>
        <v>1001</v>
      </c>
      <c r="H769">
        <f>'Sicilia foglio di lavoro'!J768</f>
        <v>56</v>
      </c>
      <c r="I769">
        <f>'Sicilia foglio di lavoro'!K768</f>
        <v>9</v>
      </c>
      <c r="J769">
        <f>'Sicilia foglio di lavoro'!M768</f>
        <v>182665</v>
      </c>
      <c r="K769">
        <f>'Sicilia foglio di lavoro'!N768</f>
        <v>811618</v>
      </c>
      <c r="L769">
        <f>'Sicilia foglio di lavoro'!O768</f>
        <v>10208</v>
      </c>
      <c r="M769" s="2">
        <f t="shared" si="277"/>
        <v>5.4484492875104774E-3</v>
      </c>
      <c r="N769" s="2">
        <f t="shared" si="278"/>
        <v>3.048083517488379E-4</v>
      </c>
      <c r="O769" s="2">
        <f t="shared" si="279"/>
        <v>0.99424674236074073</v>
      </c>
    </row>
    <row r="770" spans="1:15">
      <c r="A770" s="4">
        <v>44658</v>
      </c>
      <c r="B770">
        <f>'Sicilia foglio di lavoro'!B769</f>
        <v>12014656</v>
      </c>
      <c r="C770">
        <f>'Sicilia foglio di lavoro'!C769</f>
        <v>6436893</v>
      </c>
      <c r="D770">
        <f>'Sicilia foglio di lavoro'!E769</f>
        <v>1010227</v>
      </c>
      <c r="E770">
        <f>'Sicilia foglio di lavoro'!G769</f>
        <v>158869</v>
      </c>
      <c r="F770">
        <f>'Sicilia foglio di lavoro'!H769</f>
        <v>1057</v>
      </c>
      <c r="G770">
        <f>'Sicilia foglio di lavoro'!I769</f>
        <v>994</v>
      </c>
      <c r="H770">
        <f>'Sicilia foglio di lavoro'!J769</f>
        <v>63</v>
      </c>
      <c r="I770">
        <f>'Sicilia foglio di lavoro'!K769</f>
        <v>9</v>
      </c>
      <c r="J770">
        <f>'Sicilia foglio di lavoro'!M769</f>
        <v>157812</v>
      </c>
      <c r="K770">
        <f>'Sicilia foglio di lavoro'!N769</f>
        <v>841135</v>
      </c>
      <c r="L770">
        <f>'Sicilia foglio di lavoro'!O769</f>
        <v>10223</v>
      </c>
      <c r="M770" s="2">
        <f t="shared" si="277"/>
        <v>6.2567272406825747E-3</v>
      </c>
      <c r="N770" s="2">
        <f t="shared" si="278"/>
        <v>3.9655313497283928E-4</v>
      </c>
      <c r="O770" s="2">
        <f t="shared" si="279"/>
        <v>0.99334671962434462</v>
      </c>
    </row>
    <row r="771" spans="1:15">
      <c r="A771" s="4">
        <v>44659</v>
      </c>
      <c r="B771">
        <f>'Sicilia foglio di lavoro'!B770</f>
        <v>12047037</v>
      </c>
      <c r="C771">
        <f>'Sicilia foglio di lavoro'!C770</f>
        <v>6468888</v>
      </c>
      <c r="D771">
        <f>'Sicilia foglio di lavoro'!E770</f>
        <v>1015789</v>
      </c>
      <c r="E771">
        <f>'Sicilia foglio di lavoro'!G770</f>
        <v>157173</v>
      </c>
      <c r="F771">
        <f>'Sicilia foglio di lavoro'!H770</f>
        <v>1044</v>
      </c>
      <c r="G771">
        <f>'Sicilia foglio di lavoro'!I770</f>
        <v>979</v>
      </c>
      <c r="H771">
        <f>'Sicilia foglio di lavoro'!J770</f>
        <v>65</v>
      </c>
      <c r="I771">
        <f>'Sicilia foglio di lavoro'!K770</f>
        <v>6</v>
      </c>
      <c r="J771">
        <f>'Sicilia foglio di lavoro'!M770</f>
        <v>156129</v>
      </c>
      <c r="K771">
        <f>'Sicilia foglio di lavoro'!N770</f>
        <v>848374</v>
      </c>
      <c r="L771">
        <f>'Sicilia foglio di lavoro'!O770</f>
        <v>10242</v>
      </c>
      <c r="M771" s="2">
        <f t="shared" si="277"/>
        <v>6.2288052019112694E-3</v>
      </c>
      <c r="N771" s="2">
        <f t="shared" si="278"/>
        <v>4.1355703587766347E-4</v>
      </c>
      <c r="O771" s="2">
        <f t="shared" si="279"/>
        <v>0.99335763776221109</v>
      </c>
    </row>
    <row r="772" spans="1:15">
      <c r="A772" s="4">
        <v>44660</v>
      </c>
      <c r="B772">
        <f>'Sicilia foglio di lavoro'!B771</f>
        <v>12073209</v>
      </c>
      <c r="C772">
        <f>'Sicilia foglio di lavoro'!C771</f>
        <v>6494808</v>
      </c>
      <c r="D772">
        <f>'Sicilia foglio di lavoro'!E771</f>
        <v>1020233</v>
      </c>
      <c r="E772">
        <f>'Sicilia foglio di lavoro'!G771</f>
        <v>149855</v>
      </c>
      <c r="F772">
        <f>'Sicilia foglio di lavoro'!H771</f>
        <v>1038</v>
      </c>
      <c r="G772">
        <f>'Sicilia foglio di lavoro'!I771</f>
        <v>976</v>
      </c>
      <c r="H772">
        <f>'Sicilia foglio di lavoro'!J771</f>
        <v>62</v>
      </c>
      <c r="I772">
        <f>'Sicilia foglio di lavoro'!K771</f>
        <v>0</v>
      </c>
      <c r="J772">
        <f>'Sicilia foglio di lavoro'!M771</f>
        <v>148817</v>
      </c>
      <c r="K772">
        <f>'Sicilia foglio di lavoro'!N771</f>
        <v>860128</v>
      </c>
      <c r="L772">
        <f>'Sicilia foglio di lavoro'!O771</f>
        <v>10250</v>
      </c>
      <c r="M772" s="2">
        <f t="shared" si="277"/>
        <v>6.5129625304460982E-3</v>
      </c>
      <c r="N772" s="2">
        <f t="shared" si="278"/>
        <v>4.1373327549964968E-4</v>
      </c>
      <c r="O772" s="2">
        <f t="shared" si="279"/>
        <v>0.99307330419405426</v>
      </c>
    </row>
    <row r="773" spans="1:15">
      <c r="A773" s="4">
        <v>44661</v>
      </c>
      <c r="B773">
        <f>'Sicilia foglio di lavoro'!B772</f>
        <v>12100436</v>
      </c>
      <c r="C773">
        <f>'Sicilia foglio di lavoro'!C772</f>
        <v>6521698</v>
      </c>
      <c r="D773">
        <f>'Sicilia foglio di lavoro'!E772</f>
        <v>1024450</v>
      </c>
      <c r="E773">
        <f>'Sicilia foglio di lavoro'!G772</f>
        <v>150366</v>
      </c>
      <c r="F773">
        <f>'Sicilia foglio di lavoro'!H772</f>
        <v>1049</v>
      </c>
      <c r="G773">
        <f>'Sicilia foglio di lavoro'!I772</f>
        <v>987</v>
      </c>
      <c r="H773">
        <f>'Sicilia foglio di lavoro'!J772</f>
        <v>62</v>
      </c>
      <c r="I773">
        <f>'Sicilia foglio di lavoro'!K772</f>
        <v>2</v>
      </c>
      <c r="J773">
        <f>'Sicilia foglio di lavoro'!M772</f>
        <v>149317</v>
      </c>
      <c r="K773">
        <f>'Sicilia foglio di lavoro'!N772</f>
        <v>863826</v>
      </c>
      <c r="L773">
        <f>'Sicilia foglio di lavoro'!O772</f>
        <v>10258</v>
      </c>
      <c r="M773" s="2">
        <f t="shared" si="277"/>
        <v>6.5639838793344236E-3</v>
      </c>
      <c r="N773" s="2">
        <f t="shared" si="278"/>
        <v>4.1232725483154436E-4</v>
      </c>
      <c r="O773" s="2">
        <f t="shared" si="279"/>
        <v>0.99302368886583403</v>
      </c>
    </row>
    <row r="774" spans="1:15">
      <c r="A774" s="4">
        <v>44662</v>
      </c>
      <c r="B774">
        <f>'Sicilia foglio di lavoro'!B773</f>
        <v>12113595</v>
      </c>
      <c r="C774">
        <f>'Sicilia foglio di lavoro'!C773</f>
        <v>6534739</v>
      </c>
      <c r="D774">
        <f>'Sicilia foglio di lavoro'!E773</f>
        <v>1026606</v>
      </c>
      <c r="E774">
        <f>'Sicilia foglio di lavoro'!G773</f>
        <v>147980</v>
      </c>
      <c r="F774">
        <f>'Sicilia foglio di lavoro'!H773</f>
        <v>1077</v>
      </c>
      <c r="G774">
        <f>'Sicilia foglio di lavoro'!I773</f>
        <v>1012</v>
      </c>
      <c r="H774">
        <f>'Sicilia foglio di lavoro'!J773</f>
        <v>65</v>
      </c>
      <c r="I774">
        <f>'Sicilia foglio di lavoro'!K773</f>
        <v>7</v>
      </c>
      <c r="J774">
        <f>'Sicilia foglio di lavoro'!M773</f>
        <v>146903</v>
      </c>
      <c r="K774">
        <f>'Sicilia foglio di lavoro'!N773</f>
        <v>868363</v>
      </c>
      <c r="L774">
        <f>'Sicilia foglio di lavoro'!O773</f>
        <v>10263</v>
      </c>
      <c r="M774" s="2">
        <f t="shared" ref="M774:M787" si="280">G774/E774</f>
        <v>6.8387619948641707E-3</v>
      </c>
      <c r="N774" s="2">
        <f t="shared" ref="N774:N787" si="281">H774/E774</f>
        <v>4.3924854710095958E-4</v>
      </c>
      <c r="O774" s="2">
        <f t="shared" ref="O774:O787" si="282">J774/E774</f>
        <v>0.99272198945803491</v>
      </c>
    </row>
    <row r="775" spans="1:15">
      <c r="A775" s="4">
        <v>44663</v>
      </c>
      <c r="B775">
        <f>'Sicilia foglio di lavoro'!B774</f>
        <v>12149322</v>
      </c>
      <c r="C775">
        <f>'Sicilia foglio di lavoro'!C774</f>
        <v>6570137</v>
      </c>
      <c r="D775">
        <f>'Sicilia foglio di lavoro'!E774</f>
        <v>1032721</v>
      </c>
      <c r="E775">
        <f>'Sicilia foglio di lavoro'!G774</f>
        <v>148307</v>
      </c>
      <c r="F775">
        <f>'Sicilia foglio di lavoro'!H774</f>
        <v>1027</v>
      </c>
      <c r="G775">
        <f>'Sicilia foglio di lavoro'!I774</f>
        <v>967</v>
      </c>
      <c r="H775">
        <f>'Sicilia foglio di lavoro'!J774</f>
        <v>60</v>
      </c>
      <c r="I775">
        <f>'Sicilia foglio di lavoro'!K774</f>
        <v>4</v>
      </c>
      <c r="J775">
        <f>'Sicilia foglio di lavoro'!M774</f>
        <v>147280</v>
      </c>
      <c r="K775">
        <f>'Sicilia foglio di lavoro'!N774</f>
        <v>874132</v>
      </c>
      <c r="L775">
        <f>'Sicilia foglio di lavoro'!O774</f>
        <v>10282</v>
      </c>
      <c r="M775" s="2">
        <f t="shared" si="280"/>
        <v>6.520258652659686E-3</v>
      </c>
      <c r="N775" s="2">
        <f t="shared" si="281"/>
        <v>4.0456620388788122E-4</v>
      </c>
      <c r="O775" s="2">
        <f t="shared" si="282"/>
        <v>0.99307517514345245</v>
      </c>
    </row>
    <row r="776" spans="1:15">
      <c r="A776" s="4">
        <v>44664</v>
      </c>
      <c r="B776">
        <f>'Sicilia foglio di lavoro'!B775</f>
        <v>12176095</v>
      </c>
      <c r="C776">
        <f>'Sicilia foglio di lavoro'!C775</f>
        <v>6596572</v>
      </c>
      <c r="D776">
        <f>'Sicilia foglio di lavoro'!E775</f>
        <v>1037043</v>
      </c>
      <c r="E776">
        <f>'Sicilia foglio di lavoro'!G775</f>
        <v>142425</v>
      </c>
      <c r="F776">
        <f>'Sicilia foglio di lavoro'!H775</f>
        <v>1003</v>
      </c>
      <c r="G776">
        <f>'Sicilia foglio di lavoro'!I775</f>
        <v>944</v>
      </c>
      <c r="H776">
        <f>'Sicilia foglio di lavoro'!J775</f>
        <v>59</v>
      </c>
      <c r="I776">
        <f>'Sicilia foglio di lavoro'!K775</f>
        <v>3</v>
      </c>
      <c r="J776">
        <f>'Sicilia foglio di lavoro'!M775</f>
        <v>141422</v>
      </c>
      <c r="K776">
        <f>'Sicilia foglio di lavoro'!N775</f>
        <v>884309</v>
      </c>
      <c r="L776">
        <f>'Sicilia foglio di lavoro'!O775</f>
        <v>10309</v>
      </c>
      <c r="M776" s="2">
        <f t="shared" si="280"/>
        <v>6.6280498507986663E-3</v>
      </c>
      <c r="N776" s="2">
        <f t="shared" si="281"/>
        <v>4.1425311567491665E-4</v>
      </c>
      <c r="O776" s="2">
        <f t="shared" si="282"/>
        <v>0.99295769703352643</v>
      </c>
    </row>
    <row r="777" spans="1:15">
      <c r="A777" s="4">
        <v>44665</v>
      </c>
      <c r="B777">
        <f>'Sicilia foglio di lavoro'!B776</f>
        <v>12203526</v>
      </c>
      <c r="C777">
        <f>'Sicilia foglio di lavoro'!C776</f>
        <v>6623686</v>
      </c>
      <c r="D777">
        <f>'Sicilia foglio di lavoro'!E776</f>
        <v>1041460</v>
      </c>
      <c r="E777">
        <f>'Sicilia foglio di lavoro'!G776</f>
        <v>140387</v>
      </c>
      <c r="F777">
        <f>'Sicilia foglio di lavoro'!H776</f>
        <v>987</v>
      </c>
      <c r="G777">
        <f>'Sicilia foglio di lavoro'!I776</f>
        <v>934</v>
      </c>
      <c r="H777">
        <f>'Sicilia foglio di lavoro'!J776</f>
        <v>53</v>
      </c>
      <c r="I777">
        <f>'Sicilia foglio di lavoro'!K776</f>
        <v>1</v>
      </c>
      <c r="J777">
        <f>'Sicilia foglio di lavoro'!M776</f>
        <v>139400</v>
      </c>
      <c r="K777">
        <f>'Sicilia foglio di lavoro'!N776</f>
        <v>890745</v>
      </c>
      <c r="L777">
        <f>'Sicilia foglio di lavoro'!O776</f>
        <v>10328</v>
      </c>
      <c r="M777" s="2">
        <f t="shared" si="280"/>
        <v>6.6530376744285439E-3</v>
      </c>
      <c r="N777" s="2">
        <f t="shared" si="281"/>
        <v>3.775278337737825E-4</v>
      </c>
      <c r="O777" s="2">
        <f t="shared" si="282"/>
        <v>0.99296943449179764</v>
      </c>
    </row>
    <row r="778" spans="1:15">
      <c r="A778" s="4">
        <v>44666</v>
      </c>
      <c r="B778">
        <f>'Sicilia foglio di lavoro'!B777</f>
        <v>12229550</v>
      </c>
      <c r="C778">
        <f>'Sicilia foglio di lavoro'!C777</f>
        <v>6649436</v>
      </c>
      <c r="D778">
        <f>'Sicilia foglio di lavoro'!E777</f>
        <v>1045906</v>
      </c>
      <c r="E778">
        <f>'Sicilia foglio di lavoro'!G777</f>
        <v>135235</v>
      </c>
      <c r="F778">
        <f>'Sicilia foglio di lavoro'!H777</f>
        <v>1007</v>
      </c>
      <c r="G778">
        <f>'Sicilia foglio di lavoro'!I777</f>
        <v>951</v>
      </c>
      <c r="H778">
        <f>'Sicilia foglio di lavoro'!J777</f>
        <v>56</v>
      </c>
      <c r="I778">
        <f>'Sicilia foglio di lavoro'!K777</f>
        <v>5</v>
      </c>
      <c r="J778">
        <f>'Sicilia foglio di lavoro'!M777</f>
        <v>134228</v>
      </c>
      <c r="K778">
        <f>'Sicilia foglio di lavoro'!N777</f>
        <v>900327</v>
      </c>
      <c r="L778">
        <f>'Sicilia foglio di lavoro'!O777</f>
        <v>10344</v>
      </c>
      <c r="M778" s="2">
        <f t="shared" si="280"/>
        <v>7.0322032018338447E-3</v>
      </c>
      <c r="N778" s="2">
        <f t="shared" si="281"/>
        <v>4.1409398454542092E-4</v>
      </c>
      <c r="O778" s="2">
        <f t="shared" si="282"/>
        <v>0.99255370281362076</v>
      </c>
    </row>
    <row r="779" spans="1:15">
      <c r="A779" s="4">
        <v>44667</v>
      </c>
      <c r="B779">
        <f>'Sicilia foglio di lavoro'!B778</f>
        <v>12258328</v>
      </c>
      <c r="C779">
        <f>'Sicilia foglio di lavoro'!C778</f>
        <v>6677864</v>
      </c>
      <c r="D779">
        <f>'Sicilia foglio di lavoro'!E778</f>
        <v>1051028</v>
      </c>
      <c r="E779">
        <f>'Sicilia foglio di lavoro'!G778</f>
        <v>132201</v>
      </c>
      <c r="F779">
        <f>'Sicilia foglio di lavoro'!H778</f>
        <v>967</v>
      </c>
      <c r="G779">
        <f>'Sicilia foglio di lavoro'!I778</f>
        <v>910</v>
      </c>
      <c r="H779">
        <f>'Sicilia foglio di lavoro'!J778</f>
        <v>57</v>
      </c>
      <c r="I779">
        <f>'Sicilia foglio di lavoro'!K778</f>
        <v>3</v>
      </c>
      <c r="J779">
        <f>'Sicilia foglio di lavoro'!M778</f>
        <v>131234</v>
      </c>
      <c r="K779">
        <f>'Sicilia foglio di lavoro'!N778</f>
        <v>908474</v>
      </c>
      <c r="L779">
        <f>'Sicilia foglio di lavoro'!O778</f>
        <v>10353</v>
      </c>
      <c r="M779" s="2">
        <f t="shared" si="280"/>
        <v>6.8834577650698555E-3</v>
      </c>
      <c r="N779" s="2">
        <f t="shared" si="281"/>
        <v>4.3116164022965033E-4</v>
      </c>
      <c r="O779" s="2">
        <f t="shared" si="282"/>
        <v>0.99268538059470046</v>
      </c>
    </row>
    <row r="780" spans="1:15">
      <c r="A780" s="4">
        <v>44668</v>
      </c>
      <c r="B780">
        <f>'Sicilia foglio di lavoro'!B779</f>
        <v>12281721</v>
      </c>
      <c r="C780">
        <f>'Sicilia foglio di lavoro'!C779</f>
        <v>6701087</v>
      </c>
      <c r="D780">
        <f>'Sicilia foglio di lavoro'!E779</f>
        <v>1055076</v>
      </c>
      <c r="E780">
        <f>'Sicilia foglio di lavoro'!G779</f>
        <v>131620</v>
      </c>
      <c r="F780">
        <f>'Sicilia foglio di lavoro'!H779</f>
        <v>955</v>
      </c>
      <c r="G780">
        <f>'Sicilia foglio di lavoro'!I779</f>
        <v>907</v>
      </c>
      <c r="H780">
        <f>'Sicilia foglio di lavoro'!J779</f>
        <v>48</v>
      </c>
      <c r="I780">
        <f>'Sicilia foglio di lavoro'!K779</f>
        <v>3</v>
      </c>
      <c r="J780">
        <f>'Sicilia foglio di lavoro'!M779</f>
        <v>130665</v>
      </c>
      <c r="K780">
        <f>'Sicilia foglio di lavoro'!N779</f>
        <v>913092</v>
      </c>
      <c r="L780">
        <f>'Sicilia foglio di lavoro'!O779</f>
        <v>10364</v>
      </c>
      <c r="M780" s="2">
        <f t="shared" si="280"/>
        <v>6.8910499924023701E-3</v>
      </c>
      <c r="N780" s="2">
        <f t="shared" si="281"/>
        <v>3.6468621790001522E-4</v>
      </c>
      <c r="O780" s="2">
        <f t="shared" si="282"/>
        <v>0.9927442637896976</v>
      </c>
    </row>
    <row r="781" spans="1:15">
      <c r="A781" s="4">
        <v>44669</v>
      </c>
      <c r="B781">
        <f>'Sicilia foglio di lavoro'!B780</f>
        <v>12290882</v>
      </c>
      <c r="C781">
        <f>'Sicilia foglio di lavoro'!C780</f>
        <v>6710076</v>
      </c>
      <c r="D781">
        <f>'Sicilia foglio di lavoro'!E780</f>
        <v>1056640</v>
      </c>
      <c r="E781">
        <f>'Sicilia foglio di lavoro'!G780</f>
        <v>132186</v>
      </c>
      <c r="F781">
        <f>'Sicilia foglio di lavoro'!H780</f>
        <v>947</v>
      </c>
      <c r="G781">
        <f>'Sicilia foglio di lavoro'!I780</f>
        <v>898</v>
      </c>
      <c r="H781">
        <f>'Sicilia foglio di lavoro'!J780</f>
        <v>49</v>
      </c>
      <c r="I781">
        <f>'Sicilia foglio di lavoro'!K780</f>
        <v>3</v>
      </c>
      <c r="J781">
        <f>'Sicilia foglio di lavoro'!M780</f>
        <v>131239</v>
      </c>
      <c r="K781">
        <f>'Sicilia foglio di lavoro'!N780</f>
        <v>914087</v>
      </c>
      <c r="L781">
        <f>'Sicilia foglio di lavoro'!O780</f>
        <v>10367</v>
      </c>
      <c r="M781" s="2">
        <f t="shared" si="280"/>
        <v>6.7934577035389529E-3</v>
      </c>
      <c r="N781" s="2">
        <f t="shared" si="281"/>
        <v>3.7068978560513216E-4</v>
      </c>
      <c r="O781" s="2">
        <f t="shared" si="282"/>
        <v>0.99283585251085593</v>
      </c>
    </row>
    <row r="782" spans="1:15">
      <c r="A782" s="4">
        <v>44670</v>
      </c>
      <c r="B782">
        <f>'Sicilia foglio di lavoro'!B781</f>
        <v>12301826</v>
      </c>
      <c r="C782">
        <f>'Sicilia foglio di lavoro'!C781</f>
        <v>6720922</v>
      </c>
      <c r="D782">
        <f>'Sicilia foglio di lavoro'!E781</f>
        <v>1058718</v>
      </c>
      <c r="E782">
        <f>'Sicilia foglio di lavoro'!G781</f>
        <v>133785</v>
      </c>
      <c r="F782">
        <f>'Sicilia foglio di lavoro'!H781</f>
        <v>986</v>
      </c>
      <c r="G782">
        <f>'Sicilia foglio di lavoro'!I781</f>
        <v>934</v>
      </c>
      <c r="H782">
        <f>'Sicilia foglio di lavoro'!J781</f>
        <v>52</v>
      </c>
      <c r="I782">
        <f>'Sicilia foglio di lavoro'!K781</f>
        <v>5</v>
      </c>
      <c r="J782">
        <f>'Sicilia foglio di lavoro'!M781</f>
        <v>132799</v>
      </c>
      <c r="K782">
        <f>'Sicilia foglio di lavoro'!N781</f>
        <v>914556</v>
      </c>
      <c r="L782">
        <f>'Sicilia foglio di lavoro'!O781</f>
        <v>10377</v>
      </c>
      <c r="M782" s="2">
        <f t="shared" si="280"/>
        <v>6.9813506745898266E-3</v>
      </c>
      <c r="N782" s="2">
        <f t="shared" si="281"/>
        <v>3.8868333520200322E-4</v>
      </c>
      <c r="O782" s="2">
        <f t="shared" si="282"/>
        <v>0.99262996599020814</v>
      </c>
    </row>
    <row r="783" spans="1:15">
      <c r="A783" s="4">
        <v>44671</v>
      </c>
      <c r="B783">
        <f>'Sicilia foglio di lavoro'!B782</f>
        <v>12338302</v>
      </c>
      <c r="C783">
        <f>'Sicilia foglio di lavoro'!C782</f>
        <v>6757063</v>
      </c>
      <c r="D783">
        <f>'Sicilia foglio di lavoro'!E782</f>
        <v>1066352</v>
      </c>
      <c r="E783">
        <f>'Sicilia foglio di lavoro'!G782</f>
        <v>127549</v>
      </c>
      <c r="F783">
        <f>'Sicilia foglio di lavoro'!H782</f>
        <v>943</v>
      </c>
      <c r="G783">
        <f>'Sicilia foglio di lavoro'!I782</f>
        <v>895</v>
      </c>
      <c r="H783">
        <f>'Sicilia foglio di lavoro'!J782</f>
        <v>48</v>
      </c>
      <c r="I783">
        <f>'Sicilia foglio di lavoro'!K782</f>
        <v>4</v>
      </c>
      <c r="J783">
        <f>'Sicilia foglio di lavoro'!M782</f>
        <v>126606</v>
      </c>
      <c r="K783">
        <f>'Sicilia foglio di lavoro'!N782</f>
        <v>928397</v>
      </c>
      <c r="L783">
        <f>'Sicilia foglio di lavoro'!O782</f>
        <v>10406</v>
      </c>
      <c r="M783" s="2">
        <f t="shared" si="280"/>
        <v>7.016911147872582E-3</v>
      </c>
      <c r="N783" s="2">
        <f t="shared" si="281"/>
        <v>3.7632596100322231E-4</v>
      </c>
      <c r="O783" s="2">
        <f t="shared" si="282"/>
        <v>0.99260676289112415</v>
      </c>
    </row>
    <row r="784" spans="1:15">
      <c r="A784" s="4">
        <v>44672</v>
      </c>
      <c r="B784">
        <f>'Sicilia foglio di lavoro'!B783</f>
        <v>12370008</v>
      </c>
      <c r="C784">
        <f>'Sicilia foglio di lavoro'!C783</f>
        <v>6788279</v>
      </c>
      <c r="D784">
        <f>'Sicilia foglio di lavoro'!E783</f>
        <v>1072415</v>
      </c>
      <c r="E784">
        <f>'Sicilia foglio di lavoro'!G783</f>
        <v>123627</v>
      </c>
      <c r="F784">
        <f>'Sicilia foglio di lavoro'!H783</f>
        <v>931</v>
      </c>
      <c r="G784">
        <f>'Sicilia foglio di lavoro'!I783</f>
        <v>883</v>
      </c>
      <c r="H784">
        <f>'Sicilia foglio di lavoro'!J783</f>
        <v>48</v>
      </c>
      <c r="I784">
        <f>'Sicilia foglio di lavoro'!K783</f>
        <v>3</v>
      </c>
      <c r="J784">
        <f>'Sicilia foglio di lavoro'!M783</f>
        <v>122696</v>
      </c>
      <c r="K784">
        <f>'Sicilia foglio di lavoro'!N783</f>
        <v>938350</v>
      </c>
      <c r="L784">
        <f>'Sicilia foglio di lavoro'!O783</f>
        <v>10438</v>
      </c>
      <c r="M784" s="2">
        <f t="shared" si="280"/>
        <v>7.1424527004618731E-3</v>
      </c>
      <c r="N784" s="2">
        <f t="shared" si="281"/>
        <v>3.8826469945885605E-4</v>
      </c>
      <c r="O784" s="2">
        <f t="shared" si="282"/>
        <v>0.99246928260007927</v>
      </c>
    </row>
    <row r="785" spans="1:15">
      <c r="A785" s="4">
        <v>44673</v>
      </c>
      <c r="B785">
        <f>'Sicilia foglio di lavoro'!B784</f>
        <v>12399306</v>
      </c>
      <c r="C785">
        <f>'Sicilia foglio di lavoro'!C784</f>
        <v>6817150</v>
      </c>
      <c r="D785">
        <f>'Sicilia foglio di lavoro'!E784</f>
        <v>1078031</v>
      </c>
      <c r="E785">
        <f>'Sicilia foglio di lavoro'!G784</f>
        <v>120036</v>
      </c>
      <c r="F785">
        <f>'Sicilia foglio di lavoro'!H784</f>
        <v>888</v>
      </c>
      <c r="G785">
        <f>'Sicilia foglio di lavoro'!I784</f>
        <v>840</v>
      </c>
      <c r="H785">
        <f>'Sicilia foglio di lavoro'!J784</f>
        <v>48</v>
      </c>
      <c r="I785">
        <f>'Sicilia foglio di lavoro'!K784</f>
        <v>3</v>
      </c>
      <c r="J785">
        <f>'Sicilia foglio di lavoro'!M784</f>
        <v>119148</v>
      </c>
      <c r="K785">
        <f>'Sicilia foglio di lavoro'!N784</f>
        <v>947530</v>
      </c>
      <c r="L785">
        <f>'Sicilia foglio di lavoro'!O784</f>
        <v>10465</v>
      </c>
      <c r="M785" s="2">
        <f t="shared" si="280"/>
        <v>6.9979006298110571E-3</v>
      </c>
      <c r="N785" s="2">
        <f t="shared" si="281"/>
        <v>3.9988003598920324E-4</v>
      </c>
      <c r="O785" s="2">
        <f t="shared" si="282"/>
        <v>0.99260221933419979</v>
      </c>
    </row>
    <row r="786" spans="1:15">
      <c r="A786" s="4">
        <v>44674</v>
      </c>
      <c r="B786">
        <f>'Sicilia foglio di lavoro'!B785</f>
        <v>12427242</v>
      </c>
      <c r="C786">
        <f>'Sicilia foglio di lavoro'!C785</f>
        <v>6844688</v>
      </c>
      <c r="D786">
        <f>'Sicilia foglio di lavoro'!E785</f>
        <v>1083490</v>
      </c>
      <c r="E786">
        <f>'Sicilia foglio di lavoro'!G785</f>
        <v>117274</v>
      </c>
      <c r="F786">
        <f>'Sicilia foglio di lavoro'!H785</f>
        <v>876</v>
      </c>
      <c r="G786">
        <f>'Sicilia foglio di lavoro'!I785</f>
        <v>827</v>
      </c>
      <c r="H786">
        <f>'Sicilia foglio di lavoro'!J785</f>
        <v>49</v>
      </c>
      <c r="I786">
        <f>'Sicilia foglio di lavoro'!K785</f>
        <v>5</v>
      </c>
      <c r="J786">
        <f>'Sicilia foglio di lavoro'!M785</f>
        <v>116398</v>
      </c>
      <c r="K786">
        <f>'Sicilia foglio di lavoro'!N785</f>
        <v>955737</v>
      </c>
      <c r="L786">
        <f>'Sicilia foglio di lavoro'!O785</f>
        <v>10479</v>
      </c>
      <c r="M786" s="2">
        <f t="shared" si="280"/>
        <v>7.0518614526664048E-3</v>
      </c>
      <c r="N786" s="2">
        <f t="shared" si="281"/>
        <v>4.1782492283029489E-4</v>
      </c>
      <c r="O786" s="2">
        <f t="shared" si="282"/>
        <v>0.99253031362450328</v>
      </c>
    </row>
    <row r="787" spans="1:15">
      <c r="A787" s="4">
        <v>44675</v>
      </c>
      <c r="B787">
        <f>'Sicilia foglio di lavoro'!B786</f>
        <v>12451619</v>
      </c>
      <c r="C787">
        <f>'Sicilia foglio di lavoro'!C786</f>
        <v>6868633</v>
      </c>
      <c r="D787">
        <f>'Sicilia foglio di lavoro'!E786</f>
        <v>1088091</v>
      </c>
      <c r="E787">
        <f>'Sicilia foglio di lavoro'!G786</f>
        <v>120548</v>
      </c>
      <c r="F787">
        <f>'Sicilia foglio di lavoro'!H786</f>
        <v>866</v>
      </c>
      <c r="G787">
        <f>'Sicilia foglio di lavoro'!I786</f>
        <v>817</v>
      </c>
      <c r="H787">
        <f>'Sicilia foglio di lavoro'!J786</f>
        <v>49</v>
      </c>
      <c r="I787">
        <f>'Sicilia foglio di lavoro'!K786</f>
        <v>4</v>
      </c>
      <c r="J787">
        <f>'Sicilia foglio di lavoro'!M786</f>
        <v>119682</v>
      </c>
      <c r="K787">
        <f>'Sicilia foglio di lavoro'!N786</f>
        <v>957057</v>
      </c>
      <c r="L787">
        <f>'Sicilia foglio di lavoro'!O786</f>
        <v>10486</v>
      </c>
      <c r="M787" s="2">
        <f t="shared" si="280"/>
        <v>6.7773832830075988E-3</v>
      </c>
      <c r="N787" s="2">
        <f t="shared" si="281"/>
        <v>4.0647708796496E-4</v>
      </c>
      <c r="O787" s="2">
        <f t="shared" si="282"/>
        <v>0.99281613962902748</v>
      </c>
    </row>
    <row r="788" spans="1:15">
      <c r="A788" s="4">
        <v>44676</v>
      </c>
      <c r="B788">
        <f>'Sicilia foglio di lavoro'!B787</f>
        <v>12462922</v>
      </c>
      <c r="C788">
        <f>'Sicilia foglio di lavoro'!C787</f>
        <v>6879725</v>
      </c>
      <c r="D788">
        <f>'Sicilia foglio di lavoro'!E787</f>
        <v>1090272</v>
      </c>
      <c r="E788">
        <f>'Sicilia foglio di lavoro'!G787</f>
        <v>121188</v>
      </c>
      <c r="F788">
        <f>'Sicilia foglio di lavoro'!H787</f>
        <v>861</v>
      </c>
      <c r="G788">
        <f>'Sicilia foglio di lavoro'!I787</f>
        <v>810</v>
      </c>
      <c r="H788">
        <f>'Sicilia foglio di lavoro'!J787</f>
        <v>51</v>
      </c>
      <c r="I788">
        <f>'Sicilia foglio di lavoro'!K787</f>
        <v>2</v>
      </c>
      <c r="J788">
        <f>'Sicilia foglio di lavoro'!M787</f>
        <v>120327</v>
      </c>
      <c r="K788">
        <f>'Sicilia foglio di lavoro'!N787</f>
        <v>958591</v>
      </c>
      <c r="L788">
        <f>'Sicilia foglio di lavoro'!O787</f>
        <v>10493</v>
      </c>
      <c r="M788" s="2">
        <f t="shared" ref="M788:M794" si="283">G788/E788</f>
        <v>6.6838300821863549E-3</v>
      </c>
      <c r="N788" s="2">
        <f t="shared" ref="N788:N794" si="284">H788/E788</f>
        <v>4.2083374591543718E-4</v>
      </c>
      <c r="O788" s="2">
        <f t="shared" ref="O788:O794" si="285">J788/E788</f>
        <v>0.99289533617189818</v>
      </c>
    </row>
    <row r="789" spans="1:15">
      <c r="A789" s="4">
        <v>44677</v>
      </c>
      <c r="B789">
        <f>'Sicilia foglio di lavoro'!B788</f>
        <v>12475387</v>
      </c>
      <c r="C789">
        <f>'Sicilia foglio di lavoro'!C788</f>
        <v>6892001</v>
      </c>
      <c r="D789">
        <f>'Sicilia foglio di lavoro'!E788</f>
        <v>1092492</v>
      </c>
      <c r="E789">
        <f>'Sicilia foglio di lavoro'!G788</f>
        <v>121964</v>
      </c>
      <c r="F789">
        <f>'Sicilia foglio di lavoro'!H788</f>
        <v>893</v>
      </c>
      <c r="G789">
        <f>'Sicilia foglio di lavoro'!I788</f>
        <v>842</v>
      </c>
      <c r="H789">
        <f>'Sicilia foglio di lavoro'!J788</f>
        <v>51</v>
      </c>
      <c r="I789">
        <f>'Sicilia foglio di lavoro'!K788</f>
        <v>5</v>
      </c>
      <c r="J789">
        <f>'Sicilia foglio di lavoro'!M788</f>
        <v>121071</v>
      </c>
      <c r="K789">
        <f>'Sicilia foglio di lavoro'!N788</f>
        <v>960024</v>
      </c>
      <c r="L789">
        <f>'Sicilia foglio di lavoro'!O788</f>
        <v>10504</v>
      </c>
      <c r="M789" s="2">
        <f t="shared" si="283"/>
        <v>6.9036764947033548E-3</v>
      </c>
      <c r="N789" s="2">
        <f t="shared" si="284"/>
        <v>4.1815617723262602E-4</v>
      </c>
      <c r="O789" s="2">
        <f t="shared" si="285"/>
        <v>0.99267816732806402</v>
      </c>
    </row>
    <row r="790" spans="1:15">
      <c r="A790" s="4">
        <v>44678</v>
      </c>
      <c r="B790">
        <f>'Sicilia foglio di lavoro'!B789</f>
        <v>12509745</v>
      </c>
      <c r="C790">
        <f>'Sicilia foglio di lavoro'!C789</f>
        <v>6926083</v>
      </c>
      <c r="D790">
        <f>'Sicilia foglio di lavoro'!E789</f>
        <v>1099535</v>
      </c>
      <c r="E790">
        <f>'Sicilia foglio di lavoro'!G789</f>
        <v>124278</v>
      </c>
      <c r="F790">
        <f>'Sicilia foglio di lavoro'!H789</f>
        <v>911</v>
      </c>
      <c r="G790">
        <f>'Sicilia foglio di lavoro'!I789</f>
        <v>862</v>
      </c>
      <c r="H790">
        <f>'Sicilia foglio di lavoro'!J789</f>
        <v>49</v>
      </c>
      <c r="I790">
        <f>'Sicilia foglio di lavoro'!K789</f>
        <v>2</v>
      </c>
      <c r="J790">
        <f>'Sicilia foglio di lavoro'!M789</f>
        <v>123367</v>
      </c>
      <c r="K790">
        <f>'Sicilia foglio di lavoro'!N789</f>
        <v>964728</v>
      </c>
      <c r="L790">
        <f>'Sicilia foglio di lavoro'!O789</f>
        <v>10529</v>
      </c>
      <c r="M790" s="2">
        <f t="shared" si="283"/>
        <v>6.9360626981444821E-3</v>
      </c>
      <c r="N790" s="2">
        <f t="shared" si="284"/>
        <v>3.9427734595020843E-4</v>
      </c>
      <c r="O790" s="2">
        <f t="shared" si="285"/>
        <v>0.99266965995590528</v>
      </c>
    </row>
    <row r="791" spans="1:15">
      <c r="A791" s="4">
        <v>44679</v>
      </c>
      <c r="B791">
        <f>'Sicilia foglio di lavoro'!B790</f>
        <v>12539183</v>
      </c>
      <c r="C791">
        <f>'Sicilia foglio di lavoro'!C790</f>
        <v>6955162</v>
      </c>
      <c r="D791">
        <f>'Sicilia foglio di lavoro'!E790</f>
        <v>1104477</v>
      </c>
      <c r="E791">
        <f>'Sicilia foglio di lavoro'!G790</f>
        <v>124661</v>
      </c>
      <c r="F791">
        <f>'Sicilia foglio di lavoro'!H790</f>
        <v>897</v>
      </c>
      <c r="G791">
        <f>'Sicilia foglio di lavoro'!I790</f>
        <v>850</v>
      </c>
      <c r="H791">
        <f>'Sicilia foglio di lavoro'!J790</f>
        <v>47</v>
      </c>
      <c r="I791">
        <f>'Sicilia foglio di lavoro'!K790</f>
        <v>2</v>
      </c>
      <c r="J791">
        <f>'Sicilia foglio di lavoro'!M790</f>
        <v>123764</v>
      </c>
      <c r="K791">
        <f>'Sicilia foglio di lavoro'!N790</f>
        <v>969267</v>
      </c>
      <c r="L791">
        <f>'Sicilia foglio di lavoro'!O790</f>
        <v>10549</v>
      </c>
      <c r="M791" s="2">
        <f t="shared" si="283"/>
        <v>6.8184917496249831E-3</v>
      </c>
      <c r="N791" s="2">
        <f t="shared" si="284"/>
        <v>3.7702248497926375E-4</v>
      </c>
      <c r="O791" s="2">
        <f t="shared" si="285"/>
        <v>0.99280448576539571</v>
      </c>
    </row>
    <row r="792" spans="1:15">
      <c r="A792" s="4">
        <v>44680</v>
      </c>
      <c r="B792">
        <f>'Sicilia foglio di lavoro'!B791</f>
        <v>12564301</v>
      </c>
      <c r="C792">
        <f>'Sicilia foglio di lavoro'!C791</f>
        <v>6979897</v>
      </c>
      <c r="D792">
        <f>'Sicilia foglio di lavoro'!E791</f>
        <v>1108482</v>
      </c>
      <c r="E792">
        <f>'Sicilia foglio di lavoro'!G791</f>
        <v>122198</v>
      </c>
      <c r="F792">
        <f>'Sicilia foglio di lavoro'!H791</f>
        <v>874</v>
      </c>
      <c r="G792">
        <f>'Sicilia foglio di lavoro'!I791</f>
        <v>826</v>
      </c>
      <c r="H792">
        <f>'Sicilia foglio di lavoro'!J791</f>
        <v>48</v>
      </c>
      <c r="I792">
        <f>'Sicilia foglio di lavoro'!K791</f>
        <v>2</v>
      </c>
      <c r="J792">
        <f>'Sicilia foglio di lavoro'!M791</f>
        <v>121324</v>
      </c>
      <c r="K792">
        <f>'Sicilia foglio di lavoro'!N791</f>
        <v>975716</v>
      </c>
      <c r="L792">
        <f>'Sicilia foglio di lavoro'!O791</f>
        <v>10568</v>
      </c>
      <c r="M792" s="2">
        <f t="shared" si="283"/>
        <v>6.7595214324293364E-3</v>
      </c>
      <c r="N792" s="2">
        <f t="shared" si="284"/>
        <v>3.9280511956005828E-4</v>
      </c>
      <c r="O792" s="2">
        <f t="shared" si="285"/>
        <v>0.99284767344801061</v>
      </c>
    </row>
    <row r="793" spans="1:15">
      <c r="A793" s="4">
        <v>44681</v>
      </c>
      <c r="B793">
        <f>'Sicilia foglio di lavoro'!B792</f>
        <v>12585726</v>
      </c>
      <c r="C793">
        <f>'Sicilia foglio di lavoro'!C792</f>
        <v>7001078</v>
      </c>
      <c r="D793">
        <f>'Sicilia foglio di lavoro'!E792</f>
        <v>1112013</v>
      </c>
      <c r="E793">
        <f>'Sicilia foglio di lavoro'!G792</f>
        <v>115050</v>
      </c>
      <c r="F793">
        <f>'Sicilia foglio di lavoro'!H792</f>
        <v>858</v>
      </c>
      <c r="G793">
        <f>'Sicilia foglio di lavoro'!I792</f>
        <v>812</v>
      </c>
      <c r="H793">
        <f>'Sicilia foglio di lavoro'!J792</f>
        <v>46</v>
      </c>
      <c r="I793">
        <f>'Sicilia foglio di lavoro'!K792</f>
        <v>1</v>
      </c>
      <c r="J793">
        <f>'Sicilia foglio di lavoro'!M792</f>
        <v>114192</v>
      </c>
      <c r="K793">
        <f>'Sicilia foglio di lavoro'!N792</f>
        <v>986376</v>
      </c>
      <c r="L793">
        <f>'Sicilia foglio di lavoro'!O792</f>
        <v>10587</v>
      </c>
      <c r="M793" s="2">
        <f t="shared" si="283"/>
        <v>7.0578009561060411E-3</v>
      </c>
      <c r="N793" s="2">
        <f t="shared" si="284"/>
        <v>3.9982616253802692E-4</v>
      </c>
      <c r="O793" s="2">
        <f t="shared" si="285"/>
        <v>0.99254237288135594</v>
      </c>
    </row>
    <row r="794" spans="1:15">
      <c r="A794" s="4">
        <v>44682</v>
      </c>
      <c r="B794">
        <f>'Sicilia foglio di lavoro'!B793</f>
        <v>12609146</v>
      </c>
      <c r="C794">
        <f>'Sicilia foglio di lavoro'!C793</f>
        <v>7024087</v>
      </c>
      <c r="D794">
        <f>'Sicilia foglio di lavoro'!E793</f>
        <v>1115665</v>
      </c>
      <c r="E794">
        <f>'Sicilia foglio di lavoro'!G793</f>
        <v>116344</v>
      </c>
      <c r="F794">
        <f>'Sicilia foglio di lavoro'!H793</f>
        <v>848</v>
      </c>
      <c r="G794">
        <f>'Sicilia foglio di lavoro'!I793</f>
        <v>802</v>
      </c>
      <c r="H794">
        <f>'Sicilia foglio di lavoro'!J793</f>
        <v>46</v>
      </c>
      <c r="I794">
        <f>'Sicilia foglio di lavoro'!K793</f>
        <v>3</v>
      </c>
      <c r="J794">
        <f>'Sicilia foglio di lavoro'!M793</f>
        <v>115496</v>
      </c>
      <c r="K794">
        <f>'Sicilia foglio di lavoro'!N793</f>
        <v>988722</v>
      </c>
      <c r="L794">
        <f>'Sicilia foglio di lavoro'!O793</f>
        <v>10599</v>
      </c>
      <c r="M794" s="2">
        <f t="shared" si="283"/>
        <v>6.8933507529395583E-3</v>
      </c>
      <c r="N794" s="2">
        <f t="shared" si="284"/>
        <v>3.9537922024341607E-4</v>
      </c>
      <c r="O794" s="2">
        <f t="shared" si="285"/>
        <v>0.99271127002681703</v>
      </c>
    </row>
    <row r="795" spans="1:15">
      <c r="A795" s="4">
        <v>44683</v>
      </c>
      <c r="B795">
        <f>'Sicilia foglio di lavoro'!B794</f>
        <v>12618270</v>
      </c>
      <c r="C795">
        <f>'Sicilia foglio di lavoro'!C794</f>
        <v>7033106</v>
      </c>
      <c r="D795">
        <f>'Sicilia foglio di lavoro'!E794</f>
        <v>1117044</v>
      </c>
      <c r="E795">
        <f>'Sicilia foglio di lavoro'!G794</f>
        <v>116343</v>
      </c>
      <c r="F795">
        <f>'Sicilia foglio di lavoro'!H794</f>
        <v>850</v>
      </c>
      <c r="G795">
        <f>'Sicilia foglio di lavoro'!I794</f>
        <v>804</v>
      </c>
      <c r="H795">
        <f>'Sicilia foglio di lavoro'!J794</f>
        <v>46</v>
      </c>
      <c r="I795">
        <f>'Sicilia foglio di lavoro'!K794</f>
        <v>1</v>
      </c>
      <c r="J795">
        <f>'Sicilia foglio di lavoro'!M794</f>
        <v>115493</v>
      </c>
      <c r="K795">
        <f>'Sicilia foglio di lavoro'!N794</f>
        <v>990096</v>
      </c>
      <c r="L795">
        <f>'Sicilia foglio di lavoro'!O794</f>
        <v>10605</v>
      </c>
      <c r="M795" s="2">
        <f t="shared" ref="M795:M801" si="286">G795/E795</f>
        <v>6.9106005518166109E-3</v>
      </c>
      <c r="N795" s="2">
        <f t="shared" ref="N795:N801" si="287">H795/E795</f>
        <v>3.9538261863627378E-4</v>
      </c>
      <c r="O795" s="2">
        <f t="shared" ref="O795:O801" si="288">J795/E795</f>
        <v>0.99269401682954717</v>
      </c>
    </row>
    <row r="796" spans="1:15">
      <c r="A796" s="4">
        <v>44684</v>
      </c>
      <c r="B796">
        <f>'Sicilia foglio di lavoro'!B795</f>
        <v>12645056</v>
      </c>
      <c r="C796">
        <f>'Sicilia foglio di lavoro'!C795</f>
        <v>7059524</v>
      </c>
      <c r="D796">
        <f>'Sicilia foglio di lavoro'!E795</f>
        <v>1122004</v>
      </c>
      <c r="E796">
        <f>'Sicilia foglio di lavoro'!G795</f>
        <v>116764</v>
      </c>
      <c r="F796">
        <f>'Sicilia foglio di lavoro'!H795</f>
        <v>820</v>
      </c>
      <c r="G796">
        <f>'Sicilia foglio di lavoro'!I795</f>
        <v>775</v>
      </c>
      <c r="H796">
        <f>'Sicilia foglio di lavoro'!J795</f>
        <v>45</v>
      </c>
      <c r="I796">
        <f>'Sicilia foglio di lavoro'!K795</f>
        <v>3</v>
      </c>
      <c r="J796">
        <f>'Sicilia foglio di lavoro'!M795</f>
        <v>115944</v>
      </c>
      <c r="K796">
        <f>'Sicilia foglio di lavoro'!N795</f>
        <v>994614</v>
      </c>
      <c r="L796">
        <f>'Sicilia foglio di lavoro'!O795</f>
        <v>10626</v>
      </c>
      <c r="M796" s="2">
        <f t="shared" si="286"/>
        <v>6.6373197218320716E-3</v>
      </c>
      <c r="N796" s="2">
        <f t="shared" si="287"/>
        <v>3.8539275804186222E-4</v>
      </c>
      <c r="O796" s="2">
        <f t="shared" si="288"/>
        <v>0.99297728752012604</v>
      </c>
    </row>
    <row r="797" spans="1:15">
      <c r="A797" s="4">
        <v>44685</v>
      </c>
      <c r="B797">
        <f>'Sicilia foglio di lavoro'!B796</f>
        <v>12668936</v>
      </c>
      <c r="C797">
        <f>'Sicilia foglio di lavoro'!C796</f>
        <v>7092007</v>
      </c>
      <c r="D797">
        <f>'Sicilia foglio di lavoro'!E796</f>
        <v>1125746</v>
      </c>
      <c r="E797">
        <f>'Sicilia foglio di lavoro'!G796</f>
        <v>116194</v>
      </c>
      <c r="F797">
        <f>'Sicilia foglio di lavoro'!H796</f>
        <v>803</v>
      </c>
      <c r="G797">
        <f>'Sicilia foglio di lavoro'!I796</f>
        <v>761</v>
      </c>
      <c r="H797">
        <f>'Sicilia foglio di lavoro'!J796</f>
        <v>42</v>
      </c>
      <c r="I797">
        <f>'Sicilia foglio di lavoro'!K796</f>
        <v>1</v>
      </c>
      <c r="J797">
        <f>'Sicilia foglio di lavoro'!M796</f>
        <v>115391</v>
      </c>
      <c r="K797">
        <f>'Sicilia foglio di lavoro'!N796</f>
        <v>998906</v>
      </c>
      <c r="L797">
        <f>'Sicilia foglio di lavoro'!O796</f>
        <v>10646</v>
      </c>
      <c r="M797" s="2">
        <f t="shared" si="286"/>
        <v>6.5493915348468941E-3</v>
      </c>
      <c r="N797" s="2">
        <f t="shared" si="287"/>
        <v>3.6146444738971033E-4</v>
      </c>
      <c r="O797" s="2">
        <f t="shared" si="288"/>
        <v>0.99308914401776338</v>
      </c>
    </row>
    <row r="798" spans="1:15">
      <c r="A798" s="4">
        <v>44686</v>
      </c>
      <c r="B798">
        <f>'Sicilia foglio di lavoro'!B797</f>
        <v>12692422</v>
      </c>
      <c r="C798">
        <f>'Sicilia foglio di lavoro'!C797</f>
        <v>7115132</v>
      </c>
      <c r="D798">
        <f>'Sicilia foglio di lavoro'!E797</f>
        <v>1129474</v>
      </c>
      <c r="E798">
        <f>'Sicilia foglio di lavoro'!G797</f>
        <v>114197</v>
      </c>
      <c r="F798">
        <f>'Sicilia foglio di lavoro'!H797</f>
        <v>797</v>
      </c>
      <c r="G798">
        <f>'Sicilia foglio di lavoro'!I797</f>
        <v>755</v>
      </c>
      <c r="H798">
        <f>'Sicilia foglio di lavoro'!J797</f>
        <v>42</v>
      </c>
      <c r="I798">
        <f>'Sicilia foglio di lavoro'!K797</f>
        <v>5</v>
      </c>
      <c r="J798">
        <f>'Sicilia foglio di lavoro'!M797</f>
        <v>113400</v>
      </c>
      <c r="K798">
        <f>'Sicilia foglio di lavoro'!N797</f>
        <v>1004614</v>
      </c>
      <c r="L798">
        <f>'Sicilia foglio di lavoro'!O797</f>
        <v>10663</v>
      </c>
      <c r="M798" s="2">
        <f t="shared" si="286"/>
        <v>6.6113820853437484E-3</v>
      </c>
      <c r="N798" s="2">
        <f t="shared" si="287"/>
        <v>3.6778549348932111E-4</v>
      </c>
      <c r="O798" s="2">
        <f t="shared" si="288"/>
        <v>0.9930208324211669</v>
      </c>
    </row>
    <row r="799" spans="1:15">
      <c r="A799" s="4">
        <v>44687</v>
      </c>
      <c r="B799">
        <f>'Sicilia foglio di lavoro'!B798</f>
        <v>12712781</v>
      </c>
      <c r="C799">
        <f>'Sicilia foglio di lavoro'!C798</f>
        <v>7135228</v>
      </c>
      <c r="D799">
        <f>'Sicilia foglio di lavoro'!E798</f>
        <v>1132901</v>
      </c>
      <c r="E799">
        <f>'Sicilia foglio di lavoro'!G798</f>
        <v>112784</v>
      </c>
      <c r="F799">
        <f>'Sicilia foglio di lavoro'!H798</f>
        <v>785</v>
      </c>
      <c r="G799">
        <f>'Sicilia foglio di lavoro'!I798</f>
        <v>745</v>
      </c>
      <c r="H799">
        <f>'Sicilia foglio di lavoro'!J798</f>
        <v>40</v>
      </c>
      <c r="I799">
        <f>'Sicilia foglio di lavoro'!K798</f>
        <v>0</v>
      </c>
      <c r="J799">
        <f>'Sicilia foglio di lavoro'!M798</f>
        <v>111999</v>
      </c>
      <c r="K799">
        <f>'Sicilia foglio di lavoro'!N798</f>
        <v>1009443</v>
      </c>
      <c r="L799">
        <f>'Sicilia foglio di lavoro'!O798</f>
        <v>10674</v>
      </c>
      <c r="M799" s="2">
        <f t="shared" si="286"/>
        <v>6.6055468860831325E-3</v>
      </c>
      <c r="N799" s="2">
        <f t="shared" si="287"/>
        <v>3.5466023549439636E-4</v>
      </c>
      <c r="O799" s="2">
        <f t="shared" si="288"/>
        <v>0.99303979287842248</v>
      </c>
    </row>
    <row r="800" spans="1:15">
      <c r="A800" s="4">
        <v>44688</v>
      </c>
      <c r="B800">
        <f>'Sicilia foglio di lavoro'!B799</f>
        <v>12730490</v>
      </c>
      <c r="C800">
        <f>'Sicilia foglio di lavoro'!C799</f>
        <v>7152716</v>
      </c>
      <c r="D800">
        <f>'Sicilia foglio di lavoro'!E799</f>
        <v>1135945</v>
      </c>
      <c r="E800">
        <f>'Sicilia foglio di lavoro'!G799</f>
        <v>112760</v>
      </c>
      <c r="F800">
        <f>'Sicilia foglio di lavoro'!H799</f>
        <v>761</v>
      </c>
      <c r="G800">
        <f>'Sicilia foglio di lavoro'!I799</f>
        <v>723</v>
      </c>
      <c r="H800">
        <f>'Sicilia foglio di lavoro'!J799</f>
        <v>38</v>
      </c>
      <c r="I800">
        <f>'Sicilia foglio di lavoro'!K799</f>
        <v>4</v>
      </c>
      <c r="J800">
        <f>'Sicilia foglio di lavoro'!M799</f>
        <v>111999</v>
      </c>
      <c r="K800">
        <f>'Sicilia foglio di lavoro'!N799</f>
        <v>1012497</v>
      </c>
      <c r="L800">
        <f>'Sicilia foglio di lavoro'!O799</f>
        <v>10688</v>
      </c>
      <c r="M800" s="2">
        <f t="shared" si="286"/>
        <v>6.411848173111032E-3</v>
      </c>
      <c r="N800" s="2">
        <f t="shared" si="287"/>
        <v>3.3699893579283436E-4</v>
      </c>
      <c r="O800" s="2">
        <f t="shared" si="288"/>
        <v>0.99325115289109611</v>
      </c>
    </row>
    <row r="801" spans="1:15">
      <c r="A801" s="4">
        <v>44689</v>
      </c>
      <c r="B801">
        <f>'Sicilia foglio di lavoro'!B800</f>
        <v>12747419</v>
      </c>
      <c r="C801">
        <f>'Sicilia foglio di lavoro'!C800</f>
        <v>7169432</v>
      </c>
      <c r="D801">
        <f>'Sicilia foglio di lavoro'!E800</f>
        <v>1138657</v>
      </c>
      <c r="E801">
        <f>'Sicilia foglio di lavoro'!G800</f>
        <v>113164</v>
      </c>
      <c r="F801">
        <f>'Sicilia foglio di lavoro'!H800</f>
        <v>754</v>
      </c>
      <c r="G801">
        <f>'Sicilia foglio di lavoro'!I800</f>
        <v>714</v>
      </c>
      <c r="H801">
        <f>'Sicilia foglio di lavoro'!J800</f>
        <v>40</v>
      </c>
      <c r="I801">
        <f>'Sicilia foglio di lavoro'!K800</f>
        <v>3</v>
      </c>
      <c r="J801">
        <f>'Sicilia foglio di lavoro'!M800</f>
        <v>112410</v>
      </c>
      <c r="K801">
        <f>'Sicilia foglio di lavoro'!N800</f>
        <v>1014796</v>
      </c>
      <c r="L801">
        <f>'Sicilia foglio di lavoro'!O800</f>
        <v>10697</v>
      </c>
      <c r="M801" s="2">
        <f t="shared" si="286"/>
        <v>6.3094270262627691E-3</v>
      </c>
      <c r="N801" s="2">
        <f t="shared" si="287"/>
        <v>3.5346930119119153E-4</v>
      </c>
      <c r="O801" s="2">
        <f t="shared" si="288"/>
        <v>0.99333710367254602</v>
      </c>
    </row>
    <row r="802" spans="1:15">
      <c r="A802" s="4">
        <v>44690</v>
      </c>
      <c r="B802">
        <f>'Sicilia foglio di lavoro'!B801</f>
        <v>12758196</v>
      </c>
      <c r="C802">
        <f>'Sicilia foglio di lavoro'!C801</f>
        <v>7179819</v>
      </c>
      <c r="D802">
        <f>'Sicilia foglio di lavoro'!E801</f>
        <v>1140150</v>
      </c>
      <c r="E802">
        <f>'Sicilia foglio di lavoro'!G801</f>
        <v>113803</v>
      </c>
      <c r="F802">
        <f>'Sicilia foglio di lavoro'!H801</f>
        <v>763</v>
      </c>
      <c r="G802">
        <f>'Sicilia foglio di lavoro'!I801</f>
        <v>727</v>
      </c>
      <c r="H802">
        <f>'Sicilia foglio di lavoro'!J801</f>
        <v>36</v>
      </c>
      <c r="I802">
        <f>'Sicilia foglio di lavoro'!K801</f>
        <v>1</v>
      </c>
      <c r="J802">
        <f>'Sicilia foglio di lavoro'!M801</f>
        <v>113040</v>
      </c>
      <c r="K802">
        <f>'Sicilia foglio di lavoro'!N801</f>
        <v>1015642</v>
      </c>
      <c r="L802">
        <f>'Sicilia foglio di lavoro'!O801</f>
        <v>10705</v>
      </c>
      <c r="M802" s="2">
        <f t="shared" ref="M802:M808" si="289">G802/E802</f>
        <v>6.3882322961609098E-3</v>
      </c>
      <c r="N802" s="2">
        <f t="shared" ref="N802:N808" si="290">H802/E802</f>
        <v>3.1633612470673004E-4</v>
      </c>
      <c r="O802" s="2">
        <f t="shared" ref="O802:O808" si="291">J802/E802</f>
        <v>0.99329543157913236</v>
      </c>
    </row>
    <row r="803" spans="1:15">
      <c r="A803" s="4">
        <v>44691</v>
      </c>
      <c r="B803">
        <f>'Sicilia foglio di lavoro'!B802</f>
        <v>12780028</v>
      </c>
      <c r="C803">
        <f>'Sicilia foglio di lavoro'!C802</f>
        <v>7201416</v>
      </c>
      <c r="D803">
        <f>'Sicilia foglio di lavoro'!E802</f>
        <v>1144106</v>
      </c>
      <c r="E803">
        <f>'Sicilia foglio di lavoro'!G802</f>
        <v>102763</v>
      </c>
      <c r="F803">
        <f>'Sicilia foglio di lavoro'!H802</f>
        <v>740</v>
      </c>
      <c r="G803">
        <f>'Sicilia foglio di lavoro'!I802</f>
        <v>706</v>
      </c>
      <c r="H803">
        <f>'Sicilia foglio di lavoro'!J802</f>
        <v>34</v>
      </c>
      <c r="I803">
        <f>'Sicilia foglio di lavoro'!K802</f>
        <v>0</v>
      </c>
      <c r="J803">
        <f>'Sicilia foglio di lavoro'!M802</f>
        <v>102023</v>
      </c>
      <c r="K803">
        <f>'Sicilia foglio di lavoro'!N802</f>
        <v>1030621</v>
      </c>
      <c r="L803">
        <f>'Sicilia foglio di lavoro'!O802</f>
        <v>10722</v>
      </c>
      <c r="M803" s="2">
        <f t="shared" si="289"/>
        <v>6.8701770092348411E-3</v>
      </c>
      <c r="N803" s="2">
        <f t="shared" si="290"/>
        <v>3.3085838288099802E-4</v>
      </c>
      <c r="O803" s="2">
        <f t="shared" si="291"/>
        <v>0.99279896460788419</v>
      </c>
    </row>
    <row r="804" spans="1:15">
      <c r="A804" s="4">
        <v>44692</v>
      </c>
      <c r="B804">
        <f>'Sicilia foglio di lavoro'!B803</f>
        <v>12801852</v>
      </c>
      <c r="C804">
        <f>'Sicilia foglio di lavoro'!C803</f>
        <v>7222903</v>
      </c>
      <c r="D804">
        <f>'Sicilia foglio di lavoro'!E803</f>
        <v>1147314</v>
      </c>
      <c r="E804">
        <f>'Sicilia foglio di lavoro'!G803</f>
        <v>101002</v>
      </c>
      <c r="F804">
        <f>'Sicilia foglio di lavoro'!H803</f>
        <v>728</v>
      </c>
      <c r="G804">
        <f>'Sicilia foglio di lavoro'!I803</f>
        <v>696</v>
      </c>
      <c r="H804">
        <f>'Sicilia foglio di lavoro'!J803</f>
        <v>32</v>
      </c>
      <c r="I804">
        <f>'Sicilia foglio di lavoro'!K803</f>
        <v>1</v>
      </c>
      <c r="J804">
        <f>'Sicilia foglio di lavoro'!M803</f>
        <v>100274</v>
      </c>
      <c r="K804">
        <f>'Sicilia foglio di lavoro'!N803</f>
        <v>1035585</v>
      </c>
      <c r="L804">
        <f>'Sicilia foglio di lavoro'!O803</f>
        <v>10727</v>
      </c>
      <c r="M804" s="2">
        <f t="shared" si="289"/>
        <v>6.8909526544028831E-3</v>
      </c>
      <c r="N804" s="2">
        <f t="shared" si="290"/>
        <v>3.1682540939783368E-4</v>
      </c>
      <c r="O804" s="2">
        <f t="shared" si="291"/>
        <v>0.99279222193619932</v>
      </c>
    </row>
    <row r="805" spans="1:15">
      <c r="A805" s="4">
        <v>44693</v>
      </c>
      <c r="B805">
        <f>'Sicilia foglio di lavoro'!B804</f>
        <v>12810491</v>
      </c>
      <c r="C805">
        <f>'Sicilia foglio di lavoro'!C804</f>
        <v>7231453</v>
      </c>
      <c r="D805">
        <f>'Sicilia foglio di lavoro'!E804</f>
        <v>1148469</v>
      </c>
      <c r="E805">
        <f>'Sicilia foglio di lavoro'!G804</f>
        <v>97986</v>
      </c>
      <c r="F805">
        <f>'Sicilia foglio di lavoro'!H804</f>
        <v>717</v>
      </c>
      <c r="G805">
        <f>'Sicilia foglio di lavoro'!I804</f>
        <v>683</v>
      </c>
      <c r="H805">
        <f>'Sicilia foglio di lavoro'!J804</f>
        <v>34</v>
      </c>
      <c r="I805">
        <f>'Sicilia foglio di lavoro'!K804</f>
        <v>4</v>
      </c>
      <c r="J805">
        <f>'Sicilia foglio di lavoro'!M804</f>
        <v>97269</v>
      </c>
      <c r="K805">
        <f>'Sicilia foglio di lavoro'!N804</f>
        <v>1039746</v>
      </c>
      <c r="L805">
        <f>'Sicilia foglio di lavoro'!O804</f>
        <v>10737</v>
      </c>
      <c r="M805" s="2">
        <f t="shared" si="289"/>
        <v>6.9703835241769234E-3</v>
      </c>
      <c r="N805" s="2">
        <f t="shared" si="290"/>
        <v>3.4698834527381464E-4</v>
      </c>
      <c r="O805" s="2">
        <f t="shared" si="291"/>
        <v>0.9926826281305493</v>
      </c>
    </row>
    <row r="806" spans="1:15">
      <c r="A806" s="4">
        <v>44694</v>
      </c>
      <c r="B806">
        <f>'Sicilia foglio di lavoro'!B805</f>
        <v>12830597</v>
      </c>
      <c r="C806">
        <f>'Sicilia foglio di lavoro'!C805</f>
        <v>7251191</v>
      </c>
      <c r="D806">
        <f>'Sicilia foglio di lavoro'!E805</f>
        <v>1151697</v>
      </c>
      <c r="E806">
        <f>'Sicilia foglio di lavoro'!G805</f>
        <v>96883</v>
      </c>
      <c r="F806">
        <f>'Sicilia foglio di lavoro'!H805</f>
        <v>712</v>
      </c>
      <c r="G806">
        <f>'Sicilia foglio di lavoro'!I805</f>
        <v>676</v>
      </c>
      <c r="H806">
        <f>'Sicilia foglio di lavoro'!J805</f>
        <v>36</v>
      </c>
      <c r="I806">
        <f>'Sicilia foglio di lavoro'!K805</f>
        <v>7</v>
      </c>
      <c r="J806">
        <f>'Sicilia foglio di lavoro'!M805</f>
        <v>96171</v>
      </c>
      <c r="K806">
        <f>'Sicilia foglio di lavoro'!N805</f>
        <v>1044065</v>
      </c>
      <c r="L806">
        <f>'Sicilia foglio di lavoro'!O805</f>
        <v>10749</v>
      </c>
      <c r="M806" s="2">
        <f t="shared" si="289"/>
        <v>6.9774883106427342E-3</v>
      </c>
      <c r="N806" s="2">
        <f t="shared" si="290"/>
        <v>3.7158221772653615E-4</v>
      </c>
      <c r="O806" s="2">
        <f t="shared" si="291"/>
        <v>0.99265092947163069</v>
      </c>
    </row>
    <row r="807" spans="1:15">
      <c r="A807" s="4">
        <v>44695</v>
      </c>
      <c r="B807">
        <f>'Sicilia foglio di lavoro'!B806</f>
        <v>12846474</v>
      </c>
      <c r="C807">
        <f>'Sicilia foglio di lavoro'!C806</f>
        <v>7266872</v>
      </c>
      <c r="D807">
        <f>'Sicilia foglio di lavoro'!E806</f>
        <v>1154364</v>
      </c>
      <c r="E807">
        <f>'Sicilia foglio di lavoro'!G806</f>
        <v>95434</v>
      </c>
      <c r="F807">
        <f>'Sicilia foglio di lavoro'!H806</f>
        <v>686</v>
      </c>
      <c r="G807">
        <f>'Sicilia foglio di lavoro'!I806</f>
        <v>650</v>
      </c>
      <c r="H807">
        <f>'Sicilia foglio di lavoro'!J806</f>
        <v>36</v>
      </c>
      <c r="I807">
        <f>'Sicilia foglio di lavoro'!K806</f>
        <v>2</v>
      </c>
      <c r="J807">
        <f>'Sicilia foglio di lavoro'!M806</f>
        <v>94748</v>
      </c>
      <c r="K807">
        <f>'Sicilia foglio di lavoro'!N806</f>
        <v>1048167</v>
      </c>
      <c r="L807">
        <f>'Sicilia foglio di lavoro'!O806</f>
        <v>10763</v>
      </c>
      <c r="M807" s="2">
        <f t="shared" si="289"/>
        <v>6.8109897939937552E-3</v>
      </c>
      <c r="N807" s="2">
        <f t="shared" si="290"/>
        <v>3.7722405012888488E-4</v>
      </c>
      <c r="O807" s="2">
        <f t="shared" si="291"/>
        <v>0.9928117861558774</v>
      </c>
    </row>
    <row r="808" spans="1:15">
      <c r="A808" s="4">
        <v>44696</v>
      </c>
      <c r="B808">
        <f>'Sicilia foglio di lavoro'!B807</f>
        <v>12861998</v>
      </c>
      <c r="C808">
        <f>'Sicilia foglio di lavoro'!C807</f>
        <v>7282105</v>
      </c>
      <c r="D808">
        <f>'Sicilia foglio di lavoro'!E807</f>
        <v>1156765</v>
      </c>
      <c r="E808">
        <f>'Sicilia foglio di lavoro'!G807</f>
        <v>95867</v>
      </c>
      <c r="F808">
        <f>'Sicilia foglio di lavoro'!H807</f>
        <v>670</v>
      </c>
      <c r="G808">
        <f>'Sicilia foglio di lavoro'!I807</f>
        <v>632</v>
      </c>
      <c r="H808">
        <f>'Sicilia foglio di lavoro'!J807</f>
        <v>38</v>
      </c>
      <c r="I808">
        <f>'Sicilia foglio di lavoro'!K807</f>
        <v>3</v>
      </c>
      <c r="J808">
        <f>'Sicilia foglio di lavoro'!M807</f>
        <v>95197</v>
      </c>
      <c r="K808">
        <f>'Sicilia foglio di lavoro'!N807</f>
        <v>1050132</v>
      </c>
      <c r="L808">
        <f>'Sicilia foglio di lavoro'!O807</f>
        <v>10766</v>
      </c>
      <c r="M808" s="2">
        <f t="shared" si="289"/>
        <v>6.592466646499838E-3</v>
      </c>
      <c r="N808" s="2">
        <f t="shared" si="290"/>
        <v>3.9638248823891433E-4</v>
      </c>
      <c r="O808" s="2">
        <f t="shared" si="291"/>
        <v>0.99301115086526126</v>
      </c>
    </row>
    <row r="809" spans="1:15">
      <c r="A809" s="4">
        <v>44697</v>
      </c>
      <c r="B809">
        <f>'Sicilia foglio di lavoro'!B808</f>
        <v>12869525</v>
      </c>
      <c r="C809">
        <f>'Sicilia foglio di lavoro'!C808</f>
        <v>7289485</v>
      </c>
      <c r="D809">
        <f>'Sicilia foglio di lavoro'!E808</f>
        <v>1157723</v>
      </c>
      <c r="E809">
        <f>'Sicilia foglio di lavoro'!G808</f>
        <v>95181</v>
      </c>
      <c r="F809">
        <f>'Sicilia foglio di lavoro'!H808</f>
        <v>681</v>
      </c>
      <c r="G809">
        <f>'Sicilia foglio di lavoro'!I808</f>
        <v>644</v>
      </c>
      <c r="H809">
        <f>'Sicilia foglio di lavoro'!J808</f>
        <v>37</v>
      </c>
      <c r="I809">
        <f>'Sicilia foglio di lavoro'!K808</f>
        <v>3</v>
      </c>
      <c r="J809">
        <f>'Sicilia foglio di lavoro'!M808</f>
        <v>94500</v>
      </c>
      <c r="K809">
        <f>'Sicilia foglio di lavoro'!N808</f>
        <v>1051774</v>
      </c>
      <c r="L809">
        <f>'Sicilia foglio di lavoro'!O808</f>
        <v>10768</v>
      </c>
      <c r="M809" s="2">
        <f t="shared" ref="M809:M815" si="292">G809/E809</f>
        <v>6.7660562507223078E-3</v>
      </c>
      <c r="N809" s="2">
        <f t="shared" ref="N809:N815" si="293">H809/E809</f>
        <v>3.887330454607537E-4</v>
      </c>
      <c r="O809" s="2">
        <f t="shared" ref="O809:O815" si="294">J809/E809</f>
        <v>0.99284521070381693</v>
      </c>
    </row>
    <row r="810" spans="1:15">
      <c r="A810" s="4">
        <v>44698</v>
      </c>
      <c r="B810">
        <f>'Sicilia foglio di lavoro'!B809</f>
        <v>12890419</v>
      </c>
      <c r="C810">
        <f>'Sicilia foglio di lavoro'!C809</f>
        <v>7310100</v>
      </c>
      <c r="D810">
        <f>'Sicilia foglio di lavoro'!E809</f>
        <v>1161423</v>
      </c>
      <c r="E810">
        <f>'Sicilia foglio di lavoro'!G809</f>
        <v>95351</v>
      </c>
      <c r="F810">
        <f>'Sicilia foglio di lavoro'!H809</f>
        <v>676</v>
      </c>
      <c r="G810">
        <f>'Sicilia foglio di lavoro'!I809</f>
        <v>639</v>
      </c>
      <c r="H810">
        <f>'Sicilia foglio di lavoro'!J809</f>
        <v>37</v>
      </c>
      <c r="I810">
        <f>'Sicilia foglio di lavoro'!K809</f>
        <v>2</v>
      </c>
      <c r="J810">
        <f>'Sicilia foglio di lavoro'!M809</f>
        <v>94675</v>
      </c>
      <c r="K810">
        <f>'Sicilia foglio di lavoro'!N809</f>
        <v>1055280</v>
      </c>
      <c r="L810">
        <f>'Sicilia foglio di lavoro'!O809</f>
        <v>10792</v>
      </c>
      <c r="M810" s="2">
        <f t="shared" si="292"/>
        <v>6.7015553061845184E-3</v>
      </c>
      <c r="N810" s="2">
        <f t="shared" si="293"/>
        <v>3.8803997860536332E-4</v>
      </c>
      <c r="O810" s="2">
        <f t="shared" si="294"/>
        <v>0.99291040471521008</v>
      </c>
    </row>
    <row r="811" spans="1:15">
      <c r="A811" s="4">
        <v>44699</v>
      </c>
      <c r="B811">
        <f>'Sicilia foglio di lavoro'!B810</f>
        <v>12909493</v>
      </c>
      <c r="C811">
        <f>'Sicilia foglio di lavoro'!C810</f>
        <v>7328869</v>
      </c>
      <c r="D811">
        <f>'Sicilia foglio di lavoro'!E810</f>
        <v>1164153</v>
      </c>
      <c r="E811">
        <f>'Sicilia foglio di lavoro'!G810</f>
        <v>92867</v>
      </c>
      <c r="F811">
        <f>'Sicilia foglio di lavoro'!H810</f>
        <v>662</v>
      </c>
      <c r="G811">
        <f>'Sicilia foglio di lavoro'!I810</f>
        <v>632</v>
      </c>
      <c r="H811">
        <f>'Sicilia foglio di lavoro'!J810</f>
        <v>30</v>
      </c>
      <c r="I811">
        <f>'Sicilia foglio di lavoro'!K810</f>
        <v>1</v>
      </c>
      <c r="J811">
        <f>'Sicilia foglio di lavoro'!M810</f>
        <v>92205</v>
      </c>
      <c r="K811">
        <f>'Sicilia foglio di lavoro'!N810</f>
        <v>1060462</v>
      </c>
      <c r="L811">
        <f>'Sicilia foglio di lavoro'!O810</f>
        <v>10824</v>
      </c>
      <c r="M811" s="2">
        <f t="shared" si="292"/>
        <v>6.805431423433512E-3</v>
      </c>
      <c r="N811" s="2">
        <f t="shared" si="293"/>
        <v>3.2304263085918569E-4</v>
      </c>
      <c r="O811" s="2">
        <f t="shared" si="294"/>
        <v>0.99287152594570727</v>
      </c>
    </row>
    <row r="812" spans="1:15">
      <c r="A812" s="4">
        <v>44700</v>
      </c>
      <c r="B812">
        <f>'Sicilia foglio di lavoro'!B811</f>
        <v>12927276</v>
      </c>
      <c r="C812">
        <f>'Sicilia foglio di lavoro'!C811</f>
        <v>7346364</v>
      </c>
      <c r="D812">
        <f>'Sicilia foglio di lavoro'!E811</f>
        <v>1166926</v>
      </c>
      <c r="E812">
        <f>'Sicilia foglio di lavoro'!G811</f>
        <v>90341</v>
      </c>
      <c r="F812">
        <f>'Sicilia foglio di lavoro'!H811</f>
        <v>646</v>
      </c>
      <c r="G812">
        <f>'Sicilia foglio di lavoro'!I811</f>
        <v>616</v>
      </c>
      <c r="H812">
        <f>'Sicilia foglio di lavoro'!J811</f>
        <v>30</v>
      </c>
      <c r="I812">
        <f>'Sicilia foglio di lavoro'!K811</f>
        <v>1</v>
      </c>
      <c r="J812">
        <f>'Sicilia foglio di lavoro'!M811</f>
        <v>89695</v>
      </c>
      <c r="K812">
        <f>'Sicilia foglio di lavoro'!N811</f>
        <v>1065752</v>
      </c>
      <c r="L812">
        <f>'Sicilia foglio di lavoro'!O811</f>
        <v>10833</v>
      </c>
      <c r="M812" s="2">
        <f t="shared" si="292"/>
        <v>6.8186094907074311E-3</v>
      </c>
      <c r="N812" s="2">
        <f t="shared" si="293"/>
        <v>3.3207513753445277E-4</v>
      </c>
      <c r="O812" s="2">
        <f t="shared" si="294"/>
        <v>0.99284931537175813</v>
      </c>
    </row>
    <row r="813" spans="1:15">
      <c r="A813" s="4">
        <v>44701</v>
      </c>
      <c r="B813">
        <f>'Sicilia foglio di lavoro'!B812</f>
        <v>12942303</v>
      </c>
      <c r="C813">
        <f>'Sicilia foglio di lavoro'!C812</f>
        <v>7361194</v>
      </c>
      <c r="D813">
        <f>'Sicilia foglio di lavoro'!E812</f>
        <v>1169300</v>
      </c>
      <c r="E813">
        <f>'Sicilia foglio di lavoro'!G812</f>
        <v>88293</v>
      </c>
      <c r="F813">
        <f>'Sicilia foglio di lavoro'!H812</f>
        <v>632</v>
      </c>
      <c r="G813">
        <f>'Sicilia foglio di lavoro'!I812</f>
        <v>602</v>
      </c>
      <c r="H813">
        <f>'Sicilia foglio di lavoro'!J812</f>
        <v>30</v>
      </c>
      <c r="I813">
        <f>'Sicilia foglio di lavoro'!K812</f>
        <v>2</v>
      </c>
      <c r="J813">
        <f>'Sicilia foglio di lavoro'!M812</f>
        <v>87661</v>
      </c>
      <c r="K813">
        <f>'Sicilia foglio di lavoro'!N812</f>
        <v>1070170</v>
      </c>
      <c r="L813">
        <f>'Sicilia foglio di lavoro'!O812</f>
        <v>10837</v>
      </c>
      <c r="M813" s="2">
        <f t="shared" si="292"/>
        <v>6.8182075589231306E-3</v>
      </c>
      <c r="N813" s="2">
        <f t="shared" si="293"/>
        <v>3.3977778532839523E-4</v>
      </c>
      <c r="O813" s="2">
        <f t="shared" si="294"/>
        <v>0.99284201465574851</v>
      </c>
    </row>
    <row r="814" spans="1:15">
      <c r="A814" s="4">
        <v>44702</v>
      </c>
      <c r="B814">
        <f>'Sicilia foglio di lavoro'!B813</f>
        <v>12957908</v>
      </c>
      <c r="C814">
        <f>'Sicilia foglio di lavoro'!C813</f>
        <v>7376387</v>
      </c>
      <c r="D814">
        <f>'Sicilia foglio di lavoro'!E813</f>
        <v>1171573</v>
      </c>
      <c r="E814">
        <f>'Sicilia foglio di lavoro'!G813</f>
        <v>84428</v>
      </c>
      <c r="F814">
        <f>'Sicilia foglio di lavoro'!H813</f>
        <v>633</v>
      </c>
      <c r="G814">
        <f>'Sicilia foglio di lavoro'!I813</f>
        <v>604</v>
      </c>
      <c r="H814">
        <f>'Sicilia foglio di lavoro'!J813</f>
        <v>29</v>
      </c>
      <c r="I814">
        <f>'Sicilia foglio di lavoro'!K813</f>
        <v>0</v>
      </c>
      <c r="J814">
        <f>'Sicilia foglio di lavoro'!M813</f>
        <v>83795</v>
      </c>
      <c r="K814">
        <f>'Sicilia foglio di lavoro'!N813</f>
        <v>1076296</v>
      </c>
      <c r="L814">
        <f>'Sicilia foglio di lavoro'!O813</f>
        <v>10849</v>
      </c>
      <c r="M814" s="2">
        <f t="shared" si="292"/>
        <v>7.1540247311318523E-3</v>
      </c>
      <c r="N814" s="2">
        <f t="shared" si="293"/>
        <v>3.4348794238878096E-4</v>
      </c>
      <c r="O814" s="2">
        <f t="shared" si="294"/>
        <v>0.99250248732647939</v>
      </c>
    </row>
    <row r="815" spans="1:15">
      <c r="A815" s="4">
        <v>44703</v>
      </c>
      <c r="B815">
        <f>'Sicilia foglio di lavoro'!B814</f>
        <v>12972154</v>
      </c>
      <c r="C815">
        <f>'Sicilia foglio di lavoro'!C814</f>
        <v>7390322</v>
      </c>
      <c r="D815">
        <f>'Sicilia foglio di lavoro'!E814</f>
        <v>1173580</v>
      </c>
      <c r="E815">
        <f>'Sicilia foglio di lavoro'!G814</f>
        <v>84329</v>
      </c>
      <c r="F815">
        <f>'Sicilia foglio di lavoro'!H814</f>
        <v>627</v>
      </c>
      <c r="G815">
        <f>'Sicilia foglio di lavoro'!I814</f>
        <v>600</v>
      </c>
      <c r="H815">
        <f>'Sicilia foglio di lavoro'!J814</f>
        <v>27</v>
      </c>
      <c r="I815">
        <f>'Sicilia foglio di lavoro'!K814</f>
        <v>0</v>
      </c>
      <c r="J815">
        <f>'Sicilia foglio di lavoro'!M814</f>
        <v>83702</v>
      </c>
      <c r="K815">
        <f>'Sicilia foglio di lavoro'!N814</f>
        <v>1078394</v>
      </c>
      <c r="L815">
        <f>'Sicilia foglio di lavoro'!O814</f>
        <v>10857</v>
      </c>
      <c r="M815" s="2">
        <f t="shared" si="292"/>
        <v>7.1149900983054461E-3</v>
      </c>
      <c r="N815" s="2">
        <f t="shared" si="293"/>
        <v>3.2017455442374509E-4</v>
      </c>
      <c r="O815" s="2">
        <f t="shared" si="294"/>
        <v>0.9925648353472708</v>
      </c>
    </row>
    <row r="816" spans="1:15" s="42" customFormat="1">
      <c r="A816" s="41"/>
      <c r="M816" s="43"/>
      <c r="N816" s="43"/>
      <c r="O816" s="43"/>
    </row>
    <row r="817" spans="1:15" s="52" customFormat="1">
      <c r="A817" s="48"/>
      <c r="B817" s="46"/>
      <c r="C817" s="46"/>
      <c r="D817" s="46"/>
      <c r="E817" s="45">
        <f>(E815-E808)/E808</f>
        <v>-0.12035424077106825</v>
      </c>
      <c r="F817" s="45">
        <f t="shared" ref="F817:H817" si="295">(F815-F808)/F808</f>
        <v>-6.4179104477611937E-2</v>
      </c>
      <c r="G817" s="45">
        <f t="shared" si="295"/>
        <v>-5.0632911392405063E-2</v>
      </c>
      <c r="H817" s="45">
        <f t="shared" si="295"/>
        <v>-0.28947368421052633</v>
      </c>
      <c r="I817" s="46"/>
      <c r="J817" s="46"/>
      <c r="K817" s="46"/>
      <c r="L817" s="46"/>
      <c r="M817" s="46"/>
      <c r="N817" s="46"/>
      <c r="O817" s="51"/>
    </row>
    <row r="818" spans="1:15" s="52" customFormat="1">
      <c r="A818" s="48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5"/>
      <c r="N818" s="45"/>
      <c r="O818" s="51"/>
    </row>
    <row r="819" spans="1:15" s="52" customFormat="1">
      <c r="A819" s="48"/>
      <c r="B819" s="46"/>
      <c r="C819" s="46"/>
      <c r="D819" s="46"/>
      <c r="E819" s="45">
        <f>(E815-E451)/E451</f>
        <v>5.522973391089109</v>
      </c>
      <c r="F819" s="45">
        <f t="shared" ref="F819:H819" si="296">(F815-F451)/F451</f>
        <v>-0.12916666666666668</v>
      </c>
      <c r="G819" s="45">
        <f t="shared" si="296"/>
        <v>-2.9126213592233011E-2</v>
      </c>
      <c r="H819" s="45">
        <f t="shared" si="296"/>
        <v>-0.73529411764705888</v>
      </c>
      <c r="I819" s="46"/>
      <c r="J819" s="46"/>
      <c r="K819" s="46"/>
      <c r="L819" s="46"/>
      <c r="M819" s="45">
        <f>M451</f>
        <v>4.7803217821782179E-2</v>
      </c>
      <c r="N819" s="45">
        <f>N451</f>
        <v>7.8898514851485149E-3</v>
      </c>
      <c r="O819" s="51"/>
    </row>
    <row r="820" spans="1:15" s="42" customFormat="1">
      <c r="A820" s="41"/>
      <c r="M820" s="43"/>
      <c r="N820" s="43"/>
      <c r="O820" s="43"/>
    </row>
    <row r="821" spans="1:15" s="42" customFormat="1" ht="15" customHeight="1">
      <c r="A821" s="41"/>
      <c r="M821" s="43"/>
      <c r="N821" s="43"/>
      <c r="O821" s="43"/>
    </row>
    <row r="822" spans="1:15" s="42" customFormat="1">
      <c r="A822" s="49"/>
      <c r="M822" s="50"/>
    </row>
    <row r="823" spans="1:15" s="38" customFormat="1">
      <c r="A823" s="39"/>
      <c r="M823" s="40"/>
    </row>
    <row r="824" spans="1:15" s="38" customFormat="1">
      <c r="A824" s="39"/>
      <c r="M824" s="40"/>
    </row>
    <row r="825" spans="1:15" s="38" customFormat="1">
      <c r="A825" s="39"/>
      <c r="M825" s="40"/>
    </row>
    <row r="826" spans="1:15" s="38" customFormat="1">
      <c r="A826" s="39"/>
      <c r="M826" s="40"/>
    </row>
    <row r="827" spans="1:15" s="38" customFormat="1">
      <c r="A827" s="39"/>
      <c r="M827" s="40"/>
    </row>
    <row r="828" spans="1:15">
      <c r="A828" s="16"/>
      <c r="M828" s="17"/>
    </row>
    <row r="829" spans="1:15">
      <c r="A829" s="16"/>
      <c r="M829" s="17"/>
    </row>
    <row r="830" spans="1:15">
      <c r="A830" s="16"/>
      <c r="M830" s="17"/>
    </row>
    <row r="831" spans="1:15">
      <c r="A831" s="16"/>
      <c r="M831" s="17"/>
    </row>
    <row r="832" spans="1:15">
      <c r="A832" s="16"/>
      <c r="M832" s="17"/>
    </row>
    <row r="833" spans="1:13">
      <c r="A833" s="16"/>
      <c r="M833" s="17"/>
    </row>
    <row r="834" spans="1:13">
      <c r="A834" s="16"/>
      <c r="M834" s="17"/>
    </row>
    <row r="835" spans="1:13">
      <c r="A835" s="16"/>
      <c r="M835" s="17"/>
    </row>
    <row r="836" spans="1:13">
      <c r="A836" s="16"/>
      <c r="M836" s="17"/>
    </row>
  </sheetData>
  <mergeCells count="1">
    <mergeCell ref="A1:O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</sheetPr>
  <dimension ref="A1:M815"/>
  <sheetViews>
    <sheetView showGridLines="0" workbookViewId="0">
      <pane ySplit="2" topLeftCell="A802" activePane="bottomLeft" state="frozen"/>
      <selection activeCell="A619" sqref="A619:O626"/>
      <selection pane="bottomLeft" activeCell="A668" sqref="A668:K815"/>
    </sheetView>
  </sheetViews>
  <sheetFormatPr defaultRowHeight="14.4" outlineLevelRow="1"/>
  <cols>
    <col min="2" max="11" width="10.6640625" customWidth="1"/>
  </cols>
  <sheetData>
    <row r="1" spans="1:11" ht="25.5" customHeight="1">
      <c r="A1" s="53" t="s">
        <v>20</v>
      </c>
      <c r="B1" s="53"/>
      <c r="C1" s="53"/>
      <c r="D1" s="53"/>
      <c r="E1" s="53"/>
      <c r="F1" s="53"/>
      <c r="G1" s="53"/>
      <c r="H1" s="53"/>
      <c r="I1" s="53"/>
      <c r="J1" s="53"/>
      <c r="K1" s="53"/>
    </row>
    <row r="2" spans="1:11" ht="27.6">
      <c r="A2" s="10"/>
      <c r="B2" s="11" t="s">
        <v>0</v>
      </c>
      <c r="C2" s="11" t="s">
        <v>150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2" t="s">
        <v>4</v>
      </c>
      <c r="J2" s="11" t="s">
        <v>5</v>
      </c>
      <c r="K2" s="11" t="s">
        <v>6</v>
      </c>
    </row>
    <row r="3" spans="1:11" hidden="1" outlineLevel="1">
      <c r="A3" s="4">
        <v>43891</v>
      </c>
      <c r="F3" s="5"/>
      <c r="G3" s="5"/>
      <c r="I3" s="5"/>
    </row>
    <row r="4" spans="1:11" hidden="1" outlineLevel="1">
      <c r="A4" s="4">
        <v>43892</v>
      </c>
      <c r="F4" s="5"/>
      <c r="G4" s="5"/>
      <c r="I4" s="5"/>
    </row>
    <row r="5" spans="1:11" hidden="1" outlineLevel="1">
      <c r="A5" s="4">
        <v>43893</v>
      </c>
      <c r="F5" s="5"/>
      <c r="G5" s="5"/>
      <c r="I5" s="5"/>
    </row>
    <row r="6" spans="1:11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  <c r="J6">
        <v>0</v>
      </c>
      <c r="K6">
        <v>0</v>
      </c>
    </row>
    <row r="7" spans="1:11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  <c r="J7">
        <v>0</v>
      </c>
      <c r="K7">
        <v>0</v>
      </c>
    </row>
    <row r="8" spans="1:11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  <c r="J8">
        <v>0</v>
      </c>
      <c r="K8">
        <v>0</v>
      </c>
    </row>
    <row r="9" spans="1:11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1" hidden="1" outlineLevel="1">
      <c r="A10" s="4">
        <v>43898</v>
      </c>
      <c r="F10" s="5"/>
      <c r="G10" s="5"/>
      <c r="H10">
        <v>0</v>
      </c>
      <c r="I10" s="5"/>
    </row>
    <row r="11" spans="1:11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  <c r="J11">
        <v>0</v>
      </c>
      <c r="K11">
        <v>0</v>
      </c>
    </row>
    <row r="12" spans="1:11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  <c r="J12">
        <v>2</v>
      </c>
      <c r="K12">
        <v>0</v>
      </c>
    </row>
    <row r="13" spans="1:11" hidden="1" outlineLevel="1">
      <c r="A13" s="4">
        <v>43901</v>
      </c>
      <c r="F13" s="5"/>
      <c r="G13" s="5"/>
      <c r="H13">
        <v>1</v>
      </c>
      <c r="I13" s="5"/>
    </row>
    <row r="14" spans="1:11" hidden="1" outlineLevel="1">
      <c r="A14" s="4">
        <v>43902</v>
      </c>
      <c r="F14" s="5"/>
      <c r="G14" s="5"/>
      <c r="H14">
        <v>5</v>
      </c>
      <c r="I14" s="5"/>
    </row>
    <row r="15" spans="1:11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  <c r="J15">
        <v>2</v>
      </c>
      <c r="K15">
        <v>2</v>
      </c>
    </row>
    <row r="16" spans="1:11" hidden="1" outlineLevel="1" collapsed="1">
      <c r="A16" s="4">
        <v>43904</v>
      </c>
      <c r="B16" s="3">
        <f>Tavola1!B16-Tavola1!B15</f>
        <v>604</v>
      </c>
      <c r="C16" s="3"/>
      <c r="D16" s="3">
        <f>Tavola1!D16-Tavola1!D15</f>
        <v>26</v>
      </c>
      <c r="E16" s="3">
        <f>Tavola1!E16-Tavola1!E15</f>
        <v>24</v>
      </c>
      <c r="F16" s="3">
        <f>Tavola1!F16-Tavola1!F15</f>
        <v>9</v>
      </c>
      <c r="G16" s="3">
        <f>Tavola1!G16-Tavola1!G15</f>
        <v>5</v>
      </c>
      <c r="H16" s="3">
        <f>Tavola1!H16-Tavola1!H15</f>
        <v>4</v>
      </c>
      <c r="I16" s="3">
        <f>Tavola1!J16-Tavola1!J15</f>
        <v>15</v>
      </c>
      <c r="J16" s="3">
        <f>Tavola1!K16-Tavola1!K15</f>
        <v>2</v>
      </c>
      <c r="K16" s="3">
        <f>Tavola1!L16-Tavola1!L15</f>
        <v>0</v>
      </c>
    </row>
    <row r="17" spans="1:11" hidden="1" outlineLevel="1">
      <c r="A17" s="4">
        <v>43905</v>
      </c>
      <c r="B17" s="3">
        <f>Tavola1!B17-Tavola1!B16</f>
        <v>352</v>
      </c>
      <c r="C17" s="3"/>
      <c r="D17" s="3">
        <f>Tavola1!D17-Tavola1!D16</f>
        <v>32</v>
      </c>
      <c r="E17" s="3">
        <f>Tavola1!E17-Tavola1!E16</f>
        <v>29</v>
      </c>
      <c r="F17" s="3">
        <f>Tavola1!F17-Tavola1!F16</f>
        <v>18</v>
      </c>
      <c r="G17" s="3">
        <f>Tavola1!G17-Tavola1!G16</f>
        <v>14</v>
      </c>
      <c r="H17" s="3">
        <f>Tavola1!H17-Tavola1!H16</f>
        <v>4</v>
      </c>
      <c r="I17" s="3">
        <f>Tavola1!J17-Tavola1!J16</f>
        <v>11</v>
      </c>
      <c r="J17" s="3">
        <f>Tavola1!K17-Tavola1!K16</f>
        <v>3</v>
      </c>
      <c r="K17" s="3">
        <f>Tavola1!L17-Tavola1!L16</f>
        <v>0</v>
      </c>
    </row>
    <row r="18" spans="1:11" hidden="1" outlineLevel="1">
      <c r="A18" s="4">
        <v>43906</v>
      </c>
      <c r="B18" s="3">
        <f>Tavola1!B18-Tavola1!B17</f>
        <v>201</v>
      </c>
      <c r="C18" s="3"/>
      <c r="D18" s="3">
        <f>Tavola1!D18-Tavola1!D17</f>
        <v>25</v>
      </c>
      <c r="E18" s="3">
        <f>Tavola1!E18-Tavola1!E17</f>
        <v>24</v>
      </c>
      <c r="F18" s="3">
        <f>Tavola1!F18-Tavola1!F17</f>
        <v>24</v>
      </c>
      <c r="G18" s="3">
        <f>Tavola1!G18-Tavola1!G17</f>
        <v>19</v>
      </c>
      <c r="H18" s="3">
        <f>Tavola1!H18-Tavola1!H17</f>
        <v>5</v>
      </c>
      <c r="I18" s="3">
        <f>Tavola1!J18-Tavola1!J17</f>
        <v>0</v>
      </c>
      <c r="J18" s="3">
        <f>Tavola1!K18-Tavola1!K17</f>
        <v>1</v>
      </c>
      <c r="K18" s="3">
        <f>Tavola1!L18-Tavola1!L17</f>
        <v>0</v>
      </c>
    </row>
    <row r="19" spans="1:11" hidden="1" outlineLevel="1">
      <c r="A19" s="4">
        <v>43907</v>
      </c>
      <c r="B19" s="3">
        <f>Tavola1!B19-Tavola1!B18</f>
        <v>263</v>
      </c>
      <c r="C19" s="3"/>
      <c r="D19" s="3">
        <f>Tavola1!D19-Tavola1!D18</f>
        <v>24</v>
      </c>
      <c r="E19" s="3">
        <f>Tavola1!E19-Tavola1!E18</f>
        <v>23</v>
      </c>
      <c r="F19" s="3">
        <f>Tavola1!F19-Tavola1!F18</f>
        <v>19</v>
      </c>
      <c r="G19" s="3">
        <f>Tavola1!G19-Tavola1!G18</f>
        <v>11</v>
      </c>
      <c r="H19" s="3">
        <f>Tavola1!H19-Tavola1!H18</f>
        <v>8</v>
      </c>
      <c r="I19" s="3">
        <f>Tavola1!J19-Tavola1!J18</f>
        <v>4</v>
      </c>
      <c r="J19" s="3">
        <f>Tavola1!K19-Tavola1!K18</f>
        <v>0</v>
      </c>
      <c r="K19" s="3">
        <f>Tavola1!L19-Tavola1!L18</f>
        <v>1</v>
      </c>
    </row>
    <row r="20" spans="1:11" hidden="1" outlineLevel="1">
      <c r="A20" s="4">
        <v>43908</v>
      </c>
      <c r="B20" s="3">
        <f>Tavola1!B20-Tavola1!B19</f>
        <v>378</v>
      </c>
      <c r="C20" s="3"/>
      <c r="D20" s="3">
        <f>Tavola1!D20-Tavola1!D19</f>
        <v>45</v>
      </c>
      <c r="E20" s="3">
        <f>Tavola1!E20-Tavola1!E19</f>
        <v>41</v>
      </c>
      <c r="F20" s="3">
        <f>Tavola1!F20-Tavola1!F19</f>
        <v>15</v>
      </c>
      <c r="G20" s="3">
        <f>Tavola1!G20-Tavola1!G19</f>
        <v>14</v>
      </c>
      <c r="H20" s="3">
        <f>Tavola1!H20-Tavola1!H19</f>
        <v>1</v>
      </c>
      <c r="I20" s="3">
        <f>Tavola1!J20-Tavola1!J19</f>
        <v>26</v>
      </c>
      <c r="J20" s="3">
        <f>Tavola1!K20-Tavola1!K19</f>
        <v>4</v>
      </c>
      <c r="K20" s="3">
        <f>Tavola1!L20-Tavola1!L19</f>
        <v>0</v>
      </c>
    </row>
    <row r="21" spans="1:11" hidden="1" outlineLevel="1">
      <c r="A21" s="4">
        <v>43909</v>
      </c>
      <c r="B21" s="3">
        <f>Tavola1!B21-Tavola1!B20</f>
        <v>667</v>
      </c>
      <c r="C21" s="3"/>
      <c r="D21" s="3">
        <f>Tavola1!D21-Tavola1!D20</f>
        <v>58</v>
      </c>
      <c r="E21" s="3">
        <f>Tavola1!E21-Tavola1!E20</f>
        <v>54</v>
      </c>
      <c r="F21" s="3">
        <f>Tavola1!F21-Tavola1!F20</f>
        <v>50</v>
      </c>
      <c r="G21" s="3">
        <f>Tavola1!G21-Tavola1!G20</f>
        <v>43</v>
      </c>
      <c r="H21" s="3">
        <f>Tavola1!H21-Tavola1!H20</f>
        <v>7</v>
      </c>
      <c r="I21" s="3">
        <f>Tavola1!J21-Tavola1!J20</f>
        <v>4</v>
      </c>
      <c r="J21" s="3">
        <f>Tavola1!K21-Tavola1!K20</f>
        <v>3</v>
      </c>
      <c r="K21" s="3">
        <f>Tavola1!L21-Tavola1!L20</f>
        <v>1</v>
      </c>
    </row>
    <row r="22" spans="1:11" hidden="1" outlineLevel="1">
      <c r="A22" s="4">
        <v>43910</v>
      </c>
      <c r="B22" s="3">
        <f>Tavola1!B22-Tavola1!B21</f>
        <v>507</v>
      </c>
      <c r="C22" s="3"/>
      <c r="D22" s="3">
        <f>Tavola1!D22-Tavola1!D21</f>
        <v>68</v>
      </c>
      <c r="E22" s="3">
        <f>Tavola1!E22-Tavola1!E21</f>
        <v>58</v>
      </c>
      <c r="F22" s="3">
        <f>Tavola1!F22-Tavola1!F21</f>
        <v>31</v>
      </c>
      <c r="G22" s="3">
        <f>Tavola1!G22-Tavola1!G21</f>
        <v>25</v>
      </c>
      <c r="H22" s="3">
        <f>Tavola1!H22-Tavola1!H21</f>
        <v>6</v>
      </c>
      <c r="I22" s="3">
        <f>Tavola1!J22-Tavola1!J21</f>
        <v>27</v>
      </c>
      <c r="J22" s="3">
        <f>Tavola1!K22-Tavola1!K21</f>
        <v>10</v>
      </c>
      <c r="K22" s="3">
        <f>Tavola1!L22-Tavola1!L21</f>
        <v>0</v>
      </c>
    </row>
    <row r="23" spans="1:11" hidden="1" outlineLevel="1">
      <c r="A23" s="4">
        <v>43911</v>
      </c>
      <c r="B23" s="3">
        <f>Tavola1!B23-Tavola1!B22</f>
        <v>415</v>
      </c>
      <c r="C23" s="3"/>
      <c r="D23" s="3">
        <f>Tavola1!D23-Tavola1!D22</f>
        <v>82</v>
      </c>
      <c r="E23" s="3">
        <f>Tavola1!E23-Tavola1!E22</f>
        <v>79</v>
      </c>
      <c r="F23" s="3">
        <f>Tavola1!F23-Tavola1!F22</f>
        <v>44</v>
      </c>
      <c r="G23" s="3">
        <f>Tavola1!G23-Tavola1!G22</f>
        <v>38</v>
      </c>
      <c r="H23" s="3">
        <f>Tavola1!H23-Tavola1!H22</f>
        <v>6</v>
      </c>
      <c r="I23" s="3">
        <f>Tavola1!J23-Tavola1!J22</f>
        <v>35</v>
      </c>
      <c r="J23" s="3">
        <f>Tavola1!K23-Tavola1!K22</f>
        <v>1</v>
      </c>
      <c r="K23" s="3">
        <f>Tavola1!L23-Tavola1!L22</f>
        <v>2</v>
      </c>
    </row>
    <row r="24" spans="1:11" hidden="1" outlineLevel="1">
      <c r="A24" s="4">
        <v>43912</v>
      </c>
      <c r="B24" s="3">
        <f>Tavola1!B24-Tavola1!B23</f>
        <v>697</v>
      </c>
      <c r="C24" s="3"/>
      <c r="D24" s="3">
        <f>Tavola1!D24-Tavola1!D23</f>
        <v>140</v>
      </c>
      <c r="E24" s="3">
        <f>Tavola1!E24-Tavola1!E23</f>
        <v>138</v>
      </c>
      <c r="F24" s="3">
        <f>Tavola1!F24-Tavola1!F23</f>
        <v>21</v>
      </c>
      <c r="G24" s="3">
        <f>Tavola1!G24-Tavola1!G23</f>
        <v>14</v>
      </c>
      <c r="H24" s="3">
        <f>Tavola1!H24-Tavola1!H23</f>
        <v>7</v>
      </c>
      <c r="I24" s="3">
        <f>Tavola1!J24-Tavola1!J23</f>
        <v>117</v>
      </c>
      <c r="J24" s="3">
        <f>Tavola1!K24-Tavola1!K23</f>
        <v>0</v>
      </c>
      <c r="K24" s="3">
        <f>Tavola1!L24-Tavola1!L23</f>
        <v>2</v>
      </c>
    </row>
    <row r="25" spans="1:11" hidden="1" outlineLevel="1">
      <c r="A25" s="4">
        <v>43913</v>
      </c>
      <c r="B25" s="3">
        <f>Tavola1!B25-Tavola1!B24</f>
        <v>795</v>
      </c>
      <c r="C25" s="3"/>
      <c r="D25" s="3">
        <f>Tavola1!D25-Tavola1!D24</f>
        <v>91</v>
      </c>
      <c r="E25" s="3">
        <f>Tavola1!E25-Tavola1!E24</f>
        <v>85</v>
      </c>
      <c r="F25" s="3">
        <f>Tavola1!F25-Tavola1!F24</f>
        <v>35</v>
      </c>
      <c r="G25" s="3">
        <f>Tavola1!G25-Tavola1!G24</f>
        <v>30</v>
      </c>
      <c r="H25" s="3">
        <f>Tavola1!H25-Tavola1!H24</f>
        <v>5</v>
      </c>
      <c r="I25" s="3">
        <f>Tavola1!J25-Tavola1!J24</f>
        <v>50</v>
      </c>
      <c r="J25" s="3">
        <f>Tavola1!K25-Tavola1!K24</f>
        <v>1</v>
      </c>
      <c r="K25" s="3">
        <f>Tavola1!L25-Tavola1!L24</f>
        <v>5</v>
      </c>
    </row>
    <row r="26" spans="1:11" hidden="1" outlineLevel="1">
      <c r="A26" s="4">
        <v>43914</v>
      </c>
      <c r="B26" s="3">
        <f>Tavola1!B26-Tavola1!B25</f>
        <v>795</v>
      </c>
      <c r="C26" s="3"/>
      <c r="D26" s="3">
        <f>Tavola1!D26-Tavola1!D25</f>
        <v>125</v>
      </c>
      <c r="E26" s="3">
        <f>Tavola1!E26-Tavola1!E25</f>
        <v>118</v>
      </c>
      <c r="F26" s="3">
        <f>Tavola1!F26-Tavola1!F25</f>
        <v>27</v>
      </c>
      <c r="G26" s="3">
        <f>Tavola1!G26-Tavola1!G25</f>
        <v>20</v>
      </c>
      <c r="H26" s="3">
        <f>Tavola1!H26-Tavola1!H25</f>
        <v>7</v>
      </c>
      <c r="I26" s="3">
        <f>Tavola1!J26-Tavola1!J25</f>
        <v>91</v>
      </c>
      <c r="J26" s="3">
        <f>Tavola1!K26-Tavola1!K25</f>
        <v>0</v>
      </c>
      <c r="K26" s="3">
        <f>Tavola1!L26-Tavola1!L25</f>
        <v>7</v>
      </c>
    </row>
    <row r="27" spans="1:11" hidden="1" outlineLevel="1">
      <c r="A27" s="4">
        <v>43915</v>
      </c>
      <c r="B27" s="3">
        <f>Tavola1!B27-Tavola1!B26</f>
        <v>1204</v>
      </c>
      <c r="C27" s="3"/>
      <c r="D27" s="3">
        <f>Tavola1!D27-Tavola1!D26</f>
        <v>148</v>
      </c>
      <c r="E27" s="3">
        <f>Tavola1!E27-Tavola1!E26</f>
        <v>137</v>
      </c>
      <c r="F27" s="3">
        <f>Tavola1!F27-Tavola1!F26</f>
        <v>62</v>
      </c>
      <c r="G27" s="3">
        <f>Tavola1!G27-Tavola1!G26</f>
        <v>49</v>
      </c>
      <c r="H27" s="3">
        <f>Tavola1!H27-Tavola1!H26</f>
        <v>13</v>
      </c>
      <c r="I27" s="3">
        <f>Tavola1!J27-Tavola1!J26</f>
        <v>75</v>
      </c>
      <c r="J27" s="3">
        <f>Tavola1!K27-Tavola1!K26</f>
        <v>6</v>
      </c>
      <c r="K27" s="3">
        <f>Tavola1!L27-Tavola1!L26</f>
        <v>5</v>
      </c>
    </row>
    <row r="28" spans="1:11" hidden="1" outlineLevel="1">
      <c r="A28" s="4">
        <v>43916</v>
      </c>
      <c r="B28" s="3">
        <f>Tavola1!B28-Tavola1!B27</f>
        <v>1284</v>
      </c>
      <c r="C28" s="3"/>
      <c r="D28" s="3">
        <f>Tavola1!D28-Tavola1!D27</f>
        <v>170</v>
      </c>
      <c r="E28" s="3">
        <f>Tavola1!E28-Tavola1!E27</f>
        <v>159</v>
      </c>
      <c r="F28" s="3">
        <f>Tavola1!F28-Tavola1!F27</f>
        <v>15</v>
      </c>
      <c r="G28" s="3">
        <f>Tavola1!G28-Tavola1!G27</f>
        <v>27</v>
      </c>
      <c r="H28" s="3">
        <f>Tavola1!H28-Tavola1!H27</f>
        <v>-12</v>
      </c>
      <c r="I28" s="3">
        <f>Tavola1!J28-Tavola1!J27</f>
        <v>144</v>
      </c>
      <c r="J28" s="3">
        <f>Tavola1!K28-Tavola1!K27</f>
        <v>3</v>
      </c>
      <c r="K28" s="3">
        <f>Tavola1!L28-Tavola1!L27</f>
        <v>8</v>
      </c>
    </row>
    <row r="29" spans="1:11" hidden="1" outlineLevel="1">
      <c r="A29" s="4">
        <v>43917</v>
      </c>
      <c r="B29" s="3">
        <f>Tavola1!B29-Tavola1!B28</f>
        <v>1421</v>
      </c>
      <c r="C29" s="3"/>
      <c r="D29" s="3">
        <f>Tavola1!D29-Tavola1!D28</f>
        <v>96</v>
      </c>
      <c r="E29" s="3">
        <f>Tavola1!E29-Tavola1!E28</f>
        <v>73</v>
      </c>
      <c r="F29" s="3">
        <f>Tavola1!F29-Tavola1!F28</f>
        <v>86</v>
      </c>
      <c r="G29" s="3">
        <f>Tavola1!G29-Tavola1!G28</f>
        <v>79</v>
      </c>
      <c r="H29" s="3">
        <f>Tavola1!H29-Tavola1!H28</f>
        <v>7</v>
      </c>
      <c r="I29" s="3">
        <f>Tavola1!J29-Tavola1!J28</f>
        <v>-13</v>
      </c>
      <c r="J29" s="3">
        <f>Tavola1!K29-Tavola1!K28</f>
        <v>17</v>
      </c>
      <c r="K29" s="3">
        <f>Tavola1!L29-Tavola1!L28</f>
        <v>6</v>
      </c>
    </row>
    <row r="30" spans="1:11" hidden="1" outlineLevel="1">
      <c r="A30" s="4">
        <v>43918</v>
      </c>
      <c r="B30" s="3">
        <f>Tavola1!B30-Tavola1!B29</f>
        <v>2017</v>
      </c>
      <c r="C30" s="3"/>
      <c r="D30" s="3">
        <f>Tavola1!D30-Tavola1!D29</f>
        <v>99</v>
      </c>
      <c r="E30" s="3">
        <f>Tavola1!E30-Tavola1!E29</f>
        <v>74</v>
      </c>
      <c r="F30" s="3">
        <f>Tavola1!F30-Tavola1!F29</f>
        <v>12</v>
      </c>
      <c r="G30" s="3">
        <f>Tavola1!G30-Tavola1!G29</f>
        <v>16</v>
      </c>
      <c r="H30" s="3">
        <f>Tavola1!H30-Tavola1!H29</f>
        <v>-4</v>
      </c>
      <c r="I30" s="3">
        <f>Tavola1!J30-Tavola1!J29</f>
        <v>62</v>
      </c>
      <c r="J30" s="3">
        <f>Tavola1!K30-Tavola1!K29</f>
        <v>7</v>
      </c>
      <c r="K30" s="3">
        <f>Tavola1!L30-Tavola1!L29</f>
        <v>18</v>
      </c>
    </row>
    <row r="31" spans="1:11" hidden="1" outlineLevel="1">
      <c r="A31" s="4">
        <v>43919</v>
      </c>
      <c r="B31" s="3">
        <f>Tavola1!B31-Tavola1!B30</f>
        <v>718</v>
      </c>
      <c r="C31" s="3"/>
      <c r="D31" s="3">
        <f>Tavola1!D31-Tavola1!D30</f>
        <v>101</v>
      </c>
      <c r="E31" s="3">
        <f>Tavola1!E31-Tavola1!E30</f>
        <v>88</v>
      </c>
      <c r="F31" s="3">
        <f>Tavola1!F31-Tavola1!F30</f>
        <v>10</v>
      </c>
      <c r="G31" s="3">
        <f>Tavola1!G31-Tavola1!G30</f>
        <v>10</v>
      </c>
      <c r="H31" s="3">
        <f>Tavola1!H31-Tavola1!H30</f>
        <v>0</v>
      </c>
      <c r="I31" s="3">
        <f>Tavola1!J31-Tavola1!J30</f>
        <v>78</v>
      </c>
      <c r="J31" s="3">
        <f>Tavola1!K31-Tavola1!K30</f>
        <v>5</v>
      </c>
      <c r="K31" s="3">
        <f>Tavola1!L31-Tavola1!L30</f>
        <v>8</v>
      </c>
    </row>
    <row r="32" spans="1:11" hidden="1" outlineLevel="1">
      <c r="A32" s="4">
        <v>43920</v>
      </c>
      <c r="B32" s="3">
        <f>Tavola1!B32-Tavola1!B31</f>
        <v>944</v>
      </c>
      <c r="C32" s="3"/>
      <c r="D32" s="3">
        <f>Tavola1!D32-Tavola1!D31</f>
        <v>95</v>
      </c>
      <c r="E32" s="3">
        <f>Tavola1!E32-Tavola1!E31</f>
        <v>78</v>
      </c>
      <c r="F32" s="3">
        <f>Tavola1!F32-Tavola1!F31</f>
        <v>37</v>
      </c>
      <c r="G32" s="3">
        <f>Tavola1!G32-Tavola1!G31</f>
        <v>33</v>
      </c>
      <c r="H32" s="3">
        <f>Tavola1!H32-Tavola1!H31</f>
        <v>4</v>
      </c>
      <c r="I32" s="3">
        <f>Tavola1!J32-Tavola1!J31</f>
        <v>41</v>
      </c>
      <c r="J32" s="3">
        <f>Tavola1!K32-Tavola1!K31</f>
        <v>6</v>
      </c>
      <c r="K32" s="3">
        <f>Tavola1!L32-Tavola1!L31</f>
        <v>11</v>
      </c>
    </row>
    <row r="33" spans="1:11" hidden="1" outlineLevel="1">
      <c r="A33" s="4">
        <v>43921</v>
      </c>
      <c r="B33" s="3">
        <f>Tavola1!B33-Tavola1!B32</f>
        <v>876</v>
      </c>
      <c r="C33" s="3"/>
      <c r="D33" s="3">
        <f>Tavola1!D33-Tavola1!D32</f>
        <v>92</v>
      </c>
      <c r="E33" s="3">
        <f>Tavola1!E33-Tavola1!E32</f>
        <v>84</v>
      </c>
      <c r="F33" s="3">
        <f>Tavola1!F33-Tavola1!F32</f>
        <v>16</v>
      </c>
      <c r="G33" s="3">
        <f>Tavola1!G33-Tavola1!G32</f>
        <v>19</v>
      </c>
      <c r="H33" s="3">
        <f>Tavola1!H33-Tavola1!H32</f>
        <v>-3</v>
      </c>
      <c r="I33" s="3">
        <f>Tavola1!J33-Tavola1!J32</f>
        <v>68</v>
      </c>
      <c r="J33" s="3">
        <f>Tavola1!K33-Tavola1!K32</f>
        <v>3</v>
      </c>
      <c r="K33" s="3">
        <f>Tavola1!L33-Tavola1!L32</f>
        <v>5</v>
      </c>
    </row>
    <row r="34" spans="1:11" hidden="1" outlineLevel="1" collapsed="1">
      <c r="A34" s="4">
        <v>43922</v>
      </c>
      <c r="B34" s="3">
        <f>Tavola1!B34-Tavola1!B33</f>
        <v>1202</v>
      </c>
      <c r="C34" s="3"/>
      <c r="D34" s="3">
        <f>Tavola1!D34-Tavola1!D33</f>
        <v>71</v>
      </c>
      <c r="E34" s="3">
        <f>Tavola1!E34-Tavola1!E33</f>
        <v>52</v>
      </c>
      <c r="F34" s="3">
        <f>Tavola1!F34-Tavola1!F33</f>
        <v>-7</v>
      </c>
      <c r="G34" s="3">
        <f>Tavola1!G34-Tavola1!G33</f>
        <v>-7</v>
      </c>
      <c r="H34" s="3">
        <f>Tavola1!H34-Tavola1!H33</f>
        <v>0</v>
      </c>
      <c r="I34" s="3">
        <f>Tavola1!J34-Tavola1!J33</f>
        <v>59</v>
      </c>
      <c r="J34" s="3">
        <f>Tavola1!K34-Tavola1!K33</f>
        <v>12</v>
      </c>
      <c r="K34" s="3">
        <f>Tavola1!L34-Tavola1!L33</f>
        <v>7</v>
      </c>
    </row>
    <row r="35" spans="1:11" hidden="1" outlineLevel="1">
      <c r="A35" s="4">
        <v>43923</v>
      </c>
      <c r="B35" s="3">
        <f>Tavola1!B35-Tavola1!B34</f>
        <v>997</v>
      </c>
      <c r="C35" s="3"/>
      <c r="D35" s="3">
        <f>Tavola1!D35-Tavola1!D34</f>
        <v>73</v>
      </c>
      <c r="E35" s="3">
        <f>Tavola1!E35-Tavola1!E34</f>
        <v>62</v>
      </c>
      <c r="F35" s="3">
        <f>Tavola1!F35-Tavola1!F34</f>
        <v>8</v>
      </c>
      <c r="G35" s="3">
        <f>Tavola1!G35-Tavola1!G34</f>
        <v>7</v>
      </c>
      <c r="H35" s="3">
        <f>Tavola1!H35-Tavola1!H34</f>
        <v>1</v>
      </c>
      <c r="I35" s="3">
        <f>Tavola1!J35-Tavola1!J34</f>
        <v>54</v>
      </c>
      <c r="J35" s="3">
        <f>Tavola1!K35-Tavola1!K34</f>
        <v>6</v>
      </c>
      <c r="K35" s="3">
        <f>Tavola1!L35-Tavola1!L34</f>
        <v>5</v>
      </c>
    </row>
    <row r="36" spans="1:11" hidden="1" outlineLevel="1">
      <c r="A36" s="4">
        <v>43924</v>
      </c>
      <c r="B36" s="3">
        <f>Tavola1!B36-Tavola1!B35</f>
        <v>853</v>
      </c>
      <c r="C36" s="3"/>
      <c r="D36" s="3">
        <f>Tavola1!D36-Tavola1!D35</f>
        <v>68</v>
      </c>
      <c r="E36" s="3">
        <f>Tavola1!E36-Tavola1!E35</f>
        <v>58</v>
      </c>
      <c r="F36" s="3">
        <f>Tavola1!F36-Tavola1!F35</f>
        <v>32</v>
      </c>
      <c r="G36" s="3">
        <f>Tavola1!G36-Tavola1!G35</f>
        <v>32</v>
      </c>
      <c r="H36" s="3">
        <f>Tavola1!H36-Tavola1!H35</f>
        <v>0</v>
      </c>
      <c r="I36" s="3">
        <f>Tavola1!J36-Tavola1!J35</f>
        <v>26</v>
      </c>
      <c r="J36" s="3">
        <f>Tavola1!K36-Tavola1!K35</f>
        <v>2</v>
      </c>
      <c r="K36" s="3">
        <f>Tavola1!L36-Tavola1!L35</f>
        <v>8</v>
      </c>
    </row>
    <row r="37" spans="1:11" hidden="1" outlineLevel="1">
      <c r="A37" s="4">
        <v>43925</v>
      </c>
      <c r="B37" s="3">
        <f>Tavola1!B37-Tavola1!B36</f>
        <v>1210</v>
      </c>
      <c r="C37" s="3"/>
      <c r="D37" s="3">
        <f>Tavola1!D37-Tavola1!D36</f>
        <v>73</v>
      </c>
      <c r="E37" s="3">
        <f>Tavola1!E37-Tavola1!E36</f>
        <v>62</v>
      </c>
      <c r="F37" s="3">
        <f>Tavola1!F37-Tavola1!F36</f>
        <v>19</v>
      </c>
      <c r="G37" s="3">
        <f>Tavola1!G37-Tavola1!G36</f>
        <v>18</v>
      </c>
      <c r="H37" s="3">
        <f>Tavola1!H37-Tavola1!H36</f>
        <v>1</v>
      </c>
      <c r="I37" s="3">
        <f>Tavola1!J37-Tavola1!J36</f>
        <v>43</v>
      </c>
      <c r="J37" s="3">
        <f>Tavola1!K37-Tavola1!K36</f>
        <v>1</v>
      </c>
      <c r="K37" s="3">
        <f>Tavola1!L37-Tavola1!L36</f>
        <v>10</v>
      </c>
    </row>
    <row r="38" spans="1:11" hidden="1" outlineLevel="1">
      <c r="A38" s="4">
        <v>43926</v>
      </c>
      <c r="B38" s="3">
        <f>Tavola1!B38-Tavola1!B37</f>
        <v>2008</v>
      </c>
      <c r="C38" s="3"/>
      <c r="D38" s="3">
        <f>Tavola1!D38-Tavola1!D37</f>
        <v>62</v>
      </c>
      <c r="E38" s="3">
        <f>Tavola1!E38-Tavola1!E37</f>
        <v>48</v>
      </c>
      <c r="F38" s="3">
        <f>Tavola1!F38-Tavola1!F37</f>
        <v>5</v>
      </c>
      <c r="G38" s="3">
        <f>Tavola1!G38-Tavola1!G37</f>
        <v>3</v>
      </c>
      <c r="H38" s="3">
        <f>Tavola1!H38-Tavola1!H37</f>
        <v>2</v>
      </c>
      <c r="I38" s="3">
        <f>Tavola1!J38-Tavola1!J37</f>
        <v>43</v>
      </c>
      <c r="J38" s="3">
        <f>Tavola1!K38-Tavola1!K37</f>
        <v>9</v>
      </c>
      <c r="K38" s="3">
        <f>Tavola1!L38-Tavola1!L37</f>
        <v>5</v>
      </c>
    </row>
    <row r="39" spans="1:11" hidden="1" outlineLevel="1">
      <c r="A39" s="4">
        <v>43927</v>
      </c>
      <c r="B39" s="3">
        <f>Tavola1!B39-Tavola1!B38</f>
        <v>1560</v>
      </c>
      <c r="C39" s="3"/>
      <c r="D39" s="3">
        <f>Tavola1!D39-Tavola1!D38</f>
        <v>52</v>
      </c>
      <c r="E39" s="3">
        <f>Tavola1!E39-Tavola1!E38</f>
        <v>41</v>
      </c>
      <c r="F39" s="3">
        <f>Tavola1!F39-Tavola1!F38</f>
        <v>5</v>
      </c>
      <c r="G39" s="3">
        <f>Tavola1!G39-Tavola1!G38</f>
        <v>7</v>
      </c>
      <c r="H39" s="3">
        <f>Tavola1!H39-Tavola1!H38</f>
        <v>-2</v>
      </c>
      <c r="I39" s="3">
        <f>Tavola1!J39-Tavola1!J38</f>
        <v>36</v>
      </c>
      <c r="J39" s="3">
        <f>Tavola1!K39-Tavola1!K38</f>
        <v>4</v>
      </c>
      <c r="K39" s="3">
        <f>Tavola1!L39-Tavola1!L38</f>
        <v>7</v>
      </c>
    </row>
    <row r="40" spans="1:11" hidden="1" outlineLevel="1">
      <c r="A40" s="4">
        <v>43928</v>
      </c>
      <c r="B40" s="3">
        <f>Tavola1!B40-Tavola1!B39</f>
        <v>1393</v>
      </c>
      <c r="C40" s="3"/>
      <c r="D40" s="3">
        <f>Tavola1!D40-Tavola1!D39</f>
        <v>51</v>
      </c>
      <c r="E40" s="3">
        <f>Tavola1!E40-Tavola1!E39</f>
        <v>44</v>
      </c>
      <c r="F40" s="3">
        <f>Tavola1!F40-Tavola1!F39</f>
        <v>-2</v>
      </c>
      <c r="G40" s="3">
        <f>Tavola1!G40-Tavola1!G39</f>
        <v>-1</v>
      </c>
      <c r="H40" s="3">
        <f>Tavola1!H40-Tavola1!H39</f>
        <v>-1</v>
      </c>
      <c r="I40" s="3">
        <f>Tavola1!J40-Tavola1!J39</f>
        <v>46</v>
      </c>
      <c r="J40" s="3">
        <f>Tavola1!K40-Tavola1!K39</f>
        <v>5</v>
      </c>
      <c r="K40" s="3">
        <f>Tavola1!L40-Tavola1!L39</f>
        <v>2</v>
      </c>
    </row>
    <row r="41" spans="1:11" hidden="1" outlineLevel="1">
      <c r="A41" s="4">
        <v>43929</v>
      </c>
      <c r="B41" s="3">
        <f>Tavola1!B41-Tavola1!B40</f>
        <v>2581</v>
      </c>
      <c r="C41" s="3"/>
      <c r="D41" s="3">
        <f>Tavola1!D41-Tavola1!D40</f>
        <v>62</v>
      </c>
      <c r="E41" s="3">
        <f>Tavola1!E41-Tavola1!E40</f>
        <v>34</v>
      </c>
      <c r="F41" s="3">
        <f>Tavola1!F41-Tavola1!F40</f>
        <v>-7</v>
      </c>
      <c r="G41" s="3">
        <f>Tavola1!G41-Tavola1!G40</f>
        <v>1</v>
      </c>
      <c r="H41" s="3">
        <f>Tavola1!H41-Tavola1!H40</f>
        <v>-8</v>
      </c>
      <c r="I41" s="3">
        <f>Tavola1!J41-Tavola1!J40</f>
        <v>41</v>
      </c>
      <c r="J41" s="3">
        <f>Tavola1!K41-Tavola1!K40</f>
        <v>20</v>
      </c>
      <c r="K41" s="3">
        <f>Tavola1!L41-Tavola1!L40</f>
        <v>8</v>
      </c>
    </row>
    <row r="42" spans="1:11" hidden="1" outlineLevel="1">
      <c r="A42" s="4">
        <v>43930</v>
      </c>
      <c r="B42" s="3">
        <f>Tavola1!B42-Tavola1!B41</f>
        <v>1304</v>
      </c>
      <c r="C42" s="3"/>
      <c r="D42" s="3">
        <f>Tavola1!D42-Tavola1!D41</f>
        <v>73</v>
      </c>
      <c r="E42" s="3">
        <f>Tavola1!E42-Tavola1!E41</f>
        <v>49</v>
      </c>
      <c r="F42" s="3">
        <f>Tavola1!F42-Tavola1!F41</f>
        <v>1</v>
      </c>
      <c r="G42" s="3">
        <f>Tavola1!G42-Tavola1!G41</f>
        <v>3</v>
      </c>
      <c r="H42" s="3">
        <f>Tavola1!H42-Tavola1!H41</f>
        <v>-2</v>
      </c>
      <c r="I42" s="3">
        <f>Tavola1!J42-Tavola1!J41</f>
        <v>48</v>
      </c>
      <c r="J42" s="3">
        <f>Tavola1!K42-Tavola1!K41</f>
        <v>19</v>
      </c>
      <c r="K42" s="3">
        <f>Tavola1!L42-Tavola1!L41</f>
        <v>5</v>
      </c>
    </row>
    <row r="43" spans="1:11" hidden="1" outlineLevel="1">
      <c r="A43" s="4">
        <v>43931</v>
      </c>
      <c r="B43" s="3">
        <f>Tavola1!B43-Tavola1!B42</f>
        <v>2414</v>
      </c>
      <c r="C43" s="3"/>
      <c r="D43" s="3">
        <f>Tavola1!D43-Tavola1!D42</f>
        <v>70</v>
      </c>
      <c r="E43" s="3">
        <f>Tavola1!E43-Tavola1!E42</f>
        <v>25</v>
      </c>
      <c r="F43" s="3">
        <f>Tavola1!F43-Tavola1!F42</f>
        <v>1</v>
      </c>
      <c r="G43" s="3">
        <f>Tavola1!G43-Tavola1!G42</f>
        <v>2</v>
      </c>
      <c r="H43" s="3">
        <f>Tavola1!H43-Tavola1!H42</f>
        <v>-1</v>
      </c>
      <c r="I43" s="3">
        <f>Tavola1!J43-Tavola1!J42</f>
        <v>24</v>
      </c>
      <c r="J43" s="3">
        <f>Tavola1!K43-Tavola1!K42</f>
        <v>35</v>
      </c>
      <c r="K43" s="3">
        <f>Tavola1!L43-Tavola1!L42</f>
        <v>10</v>
      </c>
    </row>
    <row r="44" spans="1:11" hidden="1" outlineLevel="1">
      <c r="A44" s="4">
        <v>43932</v>
      </c>
      <c r="B44" s="3">
        <f>Tavola1!B44-Tavola1!B43</f>
        <v>2631</v>
      </c>
      <c r="C44" s="3"/>
      <c r="D44" s="3">
        <f>Tavola1!D44-Tavola1!D43</f>
        <v>62</v>
      </c>
      <c r="E44" s="3">
        <f>Tavola1!E44-Tavola1!E43</f>
        <v>34</v>
      </c>
      <c r="F44" s="3">
        <f>Tavola1!F44-Tavola1!F43</f>
        <v>-10</v>
      </c>
      <c r="G44" s="3">
        <f>Tavola1!G44-Tavola1!G43</f>
        <v>-6</v>
      </c>
      <c r="H44" s="3">
        <f>Tavola1!H44-Tavola1!H43</f>
        <v>-4</v>
      </c>
      <c r="I44" s="3">
        <f>Tavola1!J44-Tavola1!J43</f>
        <v>44</v>
      </c>
      <c r="J44" s="3">
        <f>Tavola1!K44-Tavola1!K43</f>
        <v>22</v>
      </c>
      <c r="K44" s="3">
        <f>Tavola1!L44-Tavola1!L43</f>
        <v>6</v>
      </c>
    </row>
    <row r="45" spans="1:11" hidden="1" outlineLevel="1">
      <c r="A45" s="4">
        <v>43933</v>
      </c>
      <c r="B45" s="3">
        <f>Tavola1!B45-Tavola1!B44</f>
        <v>2311</v>
      </c>
      <c r="C45" s="3"/>
      <c r="D45" s="3">
        <f>Tavola1!D45-Tavola1!D44</f>
        <v>52</v>
      </c>
      <c r="E45" s="3">
        <f>Tavola1!E45-Tavola1!E44</f>
        <v>29</v>
      </c>
      <c r="F45" s="3">
        <f>Tavola1!F45-Tavola1!F44</f>
        <v>-15</v>
      </c>
      <c r="G45" s="3">
        <f>Tavola1!G45-Tavola1!G44</f>
        <v>-10</v>
      </c>
      <c r="H45" s="3">
        <f>Tavola1!H45-Tavola1!H44</f>
        <v>-5</v>
      </c>
      <c r="I45" s="3">
        <f>Tavola1!J45-Tavola1!J44</f>
        <v>44</v>
      </c>
      <c r="J45" s="3">
        <f>Tavola1!K45-Tavola1!K44</f>
        <v>14</v>
      </c>
      <c r="K45" s="3">
        <f>Tavola1!L45-Tavola1!L44</f>
        <v>9</v>
      </c>
    </row>
    <row r="46" spans="1:11" hidden="1" outlineLevel="1">
      <c r="A46" s="4">
        <v>43934</v>
      </c>
      <c r="B46" s="3">
        <f>Tavola1!B46-Tavola1!B45</f>
        <v>1213</v>
      </c>
      <c r="C46" s="3"/>
      <c r="D46" s="3">
        <f>Tavola1!D46-Tavola1!D45</f>
        <v>42</v>
      </c>
      <c r="E46" s="3">
        <f>Tavola1!E46-Tavola1!E45</f>
        <v>20</v>
      </c>
      <c r="F46" s="3">
        <f>Tavola1!F46-Tavola1!F45</f>
        <v>0</v>
      </c>
      <c r="G46" s="3">
        <f>Tavola1!G46-Tavola1!G45</f>
        <v>2</v>
      </c>
      <c r="H46" s="3">
        <f>Tavola1!H46-Tavola1!H45</f>
        <v>-2</v>
      </c>
      <c r="I46" s="3">
        <f>Tavola1!J46-Tavola1!J45</f>
        <v>20</v>
      </c>
      <c r="J46" s="3">
        <f>Tavola1!K46-Tavola1!K45</f>
        <v>14</v>
      </c>
      <c r="K46" s="3">
        <f>Tavola1!L46-Tavola1!L45</f>
        <v>8</v>
      </c>
    </row>
    <row r="47" spans="1:11" hidden="1" outlineLevel="1">
      <c r="A47" s="4">
        <v>43935</v>
      </c>
      <c r="B47" s="3">
        <f>Tavola1!B47-Tavola1!B46</f>
        <v>566</v>
      </c>
      <c r="C47" s="3"/>
      <c r="D47" s="3">
        <f>Tavola1!D47-Tavola1!D46</f>
        <v>43</v>
      </c>
      <c r="E47" s="3">
        <f>Tavola1!E47-Tavola1!E46</f>
        <v>21</v>
      </c>
      <c r="F47" s="3">
        <f>Tavola1!F47-Tavola1!F46</f>
        <v>0</v>
      </c>
      <c r="G47" s="3">
        <f>Tavola1!G47-Tavola1!G46</f>
        <v>-2</v>
      </c>
      <c r="H47" s="3">
        <f>Tavola1!H47-Tavola1!H46</f>
        <v>2</v>
      </c>
      <c r="I47" s="3">
        <f>Tavola1!J47-Tavola1!J46</f>
        <v>21</v>
      </c>
      <c r="J47" s="3">
        <f>Tavola1!K47-Tavola1!K46</f>
        <v>18</v>
      </c>
      <c r="K47" s="3">
        <f>Tavola1!L47-Tavola1!L46</f>
        <v>4</v>
      </c>
    </row>
    <row r="48" spans="1:11" hidden="1" outlineLevel="1">
      <c r="A48" s="4">
        <v>43936</v>
      </c>
      <c r="B48" s="3">
        <f>Tavola1!B48-Tavola1!B47</f>
        <v>1990</v>
      </c>
      <c r="C48" s="3"/>
      <c r="D48" s="3">
        <f>Tavola1!D48-Tavola1!D47</f>
        <v>34</v>
      </c>
      <c r="E48" s="3">
        <f>Tavola1!E48-Tavola1!E47</f>
        <v>10</v>
      </c>
      <c r="F48" s="3">
        <f>Tavola1!F48-Tavola1!F47</f>
        <v>-15</v>
      </c>
      <c r="G48" s="3">
        <f>Tavola1!G48-Tavola1!G47</f>
        <v>-11</v>
      </c>
      <c r="H48" s="3">
        <f>Tavola1!H48-Tavola1!H47</f>
        <v>-4</v>
      </c>
      <c r="I48" s="3">
        <f>Tavola1!J48-Tavola1!J47</f>
        <v>25</v>
      </c>
      <c r="J48" s="3">
        <f>Tavola1!K48-Tavola1!K47</f>
        <v>18</v>
      </c>
      <c r="K48" s="3">
        <f>Tavola1!L48-Tavola1!L47</f>
        <v>6</v>
      </c>
    </row>
    <row r="49" spans="1:11" hidden="1" outlineLevel="1">
      <c r="A49" s="4">
        <v>43937</v>
      </c>
      <c r="B49" s="3">
        <f>Tavola1!B49-Tavola1!B48</f>
        <v>2538</v>
      </c>
      <c r="C49" s="3"/>
      <c r="D49" s="3">
        <f>Tavola1!D49-Tavola1!D48</f>
        <v>44</v>
      </c>
      <c r="E49" s="3">
        <f>Tavola1!E49-Tavola1!E48</f>
        <v>27</v>
      </c>
      <c r="F49" s="3">
        <f>Tavola1!F49-Tavola1!F48</f>
        <v>-17</v>
      </c>
      <c r="G49" s="3">
        <f>Tavola1!G49-Tavola1!G48</f>
        <v>-16</v>
      </c>
      <c r="H49" s="3">
        <f>Tavola1!H49-Tavola1!H48</f>
        <v>-1</v>
      </c>
      <c r="I49" s="3">
        <f>Tavola1!J49-Tavola1!J48</f>
        <v>44</v>
      </c>
      <c r="J49" s="3">
        <f>Tavola1!K49-Tavola1!K48</f>
        <v>11</v>
      </c>
      <c r="K49" s="3">
        <f>Tavola1!L49-Tavola1!L48</f>
        <v>6</v>
      </c>
    </row>
    <row r="50" spans="1:11" hidden="1" outlineLevel="1">
      <c r="A50" s="4">
        <v>43938</v>
      </c>
      <c r="B50" s="3">
        <f>Tavola1!B50-Tavola1!B49</f>
        <v>2767</v>
      </c>
      <c r="C50" s="3"/>
      <c r="D50" s="3">
        <f>Tavola1!D50-Tavola1!D49</f>
        <v>46</v>
      </c>
      <c r="E50" s="3">
        <f>Tavola1!E50-Tavola1!E49</f>
        <v>31</v>
      </c>
      <c r="F50" s="3">
        <f>Tavola1!F50-Tavola1!F49</f>
        <v>-6</v>
      </c>
      <c r="G50" s="3">
        <f>Tavola1!G50-Tavola1!G49</f>
        <v>-4</v>
      </c>
      <c r="H50" s="3">
        <f>Tavola1!H50-Tavola1!H49</f>
        <v>-2</v>
      </c>
      <c r="I50" s="3">
        <f>Tavola1!J50-Tavola1!J49</f>
        <v>37</v>
      </c>
      <c r="J50" s="3">
        <f>Tavola1!K50-Tavola1!K49</f>
        <v>12</v>
      </c>
      <c r="K50" s="3">
        <f>Tavola1!L50-Tavola1!L49</f>
        <v>3</v>
      </c>
    </row>
    <row r="51" spans="1:11" hidden="1" outlineLevel="1">
      <c r="A51" s="4">
        <v>43939</v>
      </c>
      <c r="B51" s="3">
        <f>Tavola1!B51-Tavola1!B50</f>
        <v>2543</v>
      </c>
      <c r="C51" s="3"/>
      <c r="D51" s="3">
        <f>Tavola1!D51-Tavola1!D50</f>
        <v>47</v>
      </c>
      <c r="E51" s="3">
        <f>Tavola1!E51-Tavola1!E50</f>
        <v>32</v>
      </c>
      <c r="F51" s="3">
        <f>Tavola1!F51-Tavola1!F50</f>
        <v>1</v>
      </c>
      <c r="G51" s="3">
        <f>Tavola1!G51-Tavola1!G50</f>
        <v>5</v>
      </c>
      <c r="H51" s="3">
        <f>Tavola1!H51-Tavola1!H50</f>
        <v>-4</v>
      </c>
      <c r="I51" s="3">
        <f>Tavola1!J51-Tavola1!J50</f>
        <v>31</v>
      </c>
      <c r="J51" s="3">
        <f>Tavola1!K51-Tavola1!K50</f>
        <v>9</v>
      </c>
      <c r="K51" s="3">
        <f>Tavola1!L51-Tavola1!L50</f>
        <v>6</v>
      </c>
    </row>
    <row r="52" spans="1:11" hidden="1" outlineLevel="1">
      <c r="A52" s="4">
        <v>43940</v>
      </c>
      <c r="B52" s="3">
        <f>Tavola1!B52-Tavola1!B51</f>
        <v>2057</v>
      </c>
      <c r="C52" s="3"/>
      <c r="D52" s="3">
        <f>Tavola1!D52-Tavola1!D51</f>
        <v>45</v>
      </c>
      <c r="E52" s="3">
        <f>Tavola1!E52-Tavola1!E51</f>
        <v>31</v>
      </c>
      <c r="F52" s="3">
        <f>Tavola1!F52-Tavola1!F51</f>
        <v>-5</v>
      </c>
      <c r="G52" s="3">
        <f>Tavola1!G52-Tavola1!G51</f>
        <v>-4</v>
      </c>
      <c r="H52" s="3">
        <f>Tavola1!H52-Tavola1!H51</f>
        <v>-1</v>
      </c>
      <c r="I52" s="3">
        <f>Tavola1!J52-Tavola1!J51</f>
        <v>36</v>
      </c>
      <c r="J52" s="3">
        <f>Tavola1!K52-Tavola1!K51</f>
        <v>10</v>
      </c>
      <c r="K52" s="3">
        <f>Tavola1!L52-Tavola1!L51</f>
        <v>4</v>
      </c>
    </row>
    <row r="53" spans="1:11" hidden="1" outlineLevel="1">
      <c r="A53" s="4">
        <v>43941</v>
      </c>
      <c r="B53" s="3">
        <f>Tavola1!B53-Tavola1!B52</f>
        <v>1601</v>
      </c>
      <c r="C53" s="3"/>
      <c r="D53" s="3">
        <f>Tavola1!D53-Tavola1!D52</f>
        <v>42</v>
      </c>
      <c r="E53" s="3">
        <f>Tavola1!E53-Tavola1!E52</f>
        <v>8</v>
      </c>
      <c r="F53" s="3">
        <f>Tavola1!F53-Tavola1!F52</f>
        <v>2</v>
      </c>
      <c r="G53" s="3">
        <f>Tavola1!G53-Tavola1!G52</f>
        <v>4</v>
      </c>
      <c r="H53" s="3">
        <f>Tavola1!H53-Tavola1!H52</f>
        <v>-2</v>
      </c>
      <c r="I53" s="3">
        <f>Tavola1!J53-Tavola1!J52</f>
        <v>6</v>
      </c>
      <c r="J53" s="3">
        <f>Tavola1!K53-Tavola1!K52</f>
        <v>31</v>
      </c>
      <c r="K53" s="3">
        <f>Tavola1!L53-Tavola1!L52</f>
        <v>3</v>
      </c>
    </row>
    <row r="54" spans="1:11" hidden="1" outlineLevel="1">
      <c r="A54" s="4">
        <v>43942</v>
      </c>
      <c r="B54" s="3">
        <f>Tavola1!B54-Tavola1!B53</f>
        <v>3720</v>
      </c>
      <c r="C54" s="3"/>
      <c r="D54" s="3">
        <f>Tavola1!D54-Tavola1!D53</f>
        <v>76</v>
      </c>
      <c r="E54" s="3">
        <f>Tavola1!E54-Tavola1!E53</f>
        <v>49</v>
      </c>
      <c r="F54" s="3">
        <f>Tavola1!F54-Tavola1!F53</f>
        <v>-14</v>
      </c>
      <c r="G54" s="3">
        <f>Tavola1!G54-Tavola1!G53</f>
        <v>-12</v>
      </c>
      <c r="H54" s="3">
        <f>Tavola1!H54-Tavola1!H53</f>
        <v>-2</v>
      </c>
      <c r="I54" s="3">
        <f>Tavola1!J54-Tavola1!J53</f>
        <v>63</v>
      </c>
      <c r="J54" s="3">
        <f>Tavola1!K54-Tavola1!K53</f>
        <v>24</v>
      </c>
      <c r="K54" s="3">
        <f>Tavola1!L54-Tavola1!L53</f>
        <v>3</v>
      </c>
    </row>
    <row r="55" spans="1:11" hidden="1" outlineLevel="1">
      <c r="A55" s="4">
        <v>43943</v>
      </c>
      <c r="B55" s="3">
        <f>Tavola1!B55-Tavola1!B54</f>
        <v>3639</v>
      </c>
      <c r="C55" s="3"/>
      <c r="D55" s="3">
        <f>Tavola1!D55-Tavola1!D54</f>
        <v>48</v>
      </c>
      <c r="E55" s="3">
        <f>Tavola1!E55-Tavola1!E54</f>
        <v>28</v>
      </c>
      <c r="F55" s="3">
        <f>Tavola1!F55-Tavola1!F54</f>
        <v>-16</v>
      </c>
      <c r="G55" s="3">
        <f>Tavola1!G55-Tavola1!G54</f>
        <v>-14</v>
      </c>
      <c r="H55" s="3">
        <f>Tavola1!H55-Tavola1!H54</f>
        <v>-2</v>
      </c>
      <c r="I55" s="3">
        <f>Tavola1!J55-Tavola1!J54</f>
        <v>44</v>
      </c>
      <c r="J55" s="3">
        <f>Tavola1!K55-Tavola1!K54</f>
        <v>18</v>
      </c>
      <c r="K55" s="3">
        <f>Tavola1!L55-Tavola1!L54</f>
        <v>2</v>
      </c>
    </row>
    <row r="56" spans="1:11" hidden="1" outlineLevel="1">
      <c r="A56" s="4">
        <v>43944</v>
      </c>
      <c r="B56" s="3">
        <f>Tavola1!B56-Tavola1!B55</f>
        <v>3418</v>
      </c>
      <c r="C56" s="3"/>
      <c r="D56" s="3">
        <f>Tavola1!D56-Tavola1!D55</f>
        <v>43</v>
      </c>
      <c r="E56" s="3">
        <f>Tavola1!E56-Tavola1!E55</f>
        <v>14</v>
      </c>
      <c r="F56" s="3">
        <f>Tavola1!F56-Tavola1!F55</f>
        <v>-25</v>
      </c>
      <c r="G56" s="3">
        <f>Tavola1!G56-Tavola1!G55</f>
        <v>-24</v>
      </c>
      <c r="H56" s="3">
        <f>Tavola1!H56-Tavola1!H55</f>
        <v>-1</v>
      </c>
      <c r="I56" s="3">
        <f>Tavola1!J56-Tavola1!J55</f>
        <v>39</v>
      </c>
      <c r="J56" s="3">
        <f>Tavola1!K56-Tavola1!K55</f>
        <v>24</v>
      </c>
      <c r="K56" s="3">
        <f>Tavola1!L56-Tavola1!L55</f>
        <v>5</v>
      </c>
    </row>
    <row r="57" spans="1:11" hidden="1" outlineLevel="1">
      <c r="A57" s="4">
        <v>43945</v>
      </c>
      <c r="B57" s="3">
        <f>Tavola1!B57-Tavola1!B56</f>
        <v>3015</v>
      </c>
      <c r="C57" s="3"/>
      <c r="D57" s="3">
        <f>Tavola1!D57-Tavola1!D56</f>
        <v>55</v>
      </c>
      <c r="E57" s="3">
        <f>Tavola1!E57-Tavola1!E56</f>
        <v>19</v>
      </c>
      <c r="F57" s="3">
        <f>Tavola1!F57-Tavola1!F56</f>
        <v>-17</v>
      </c>
      <c r="G57" s="3">
        <f>Tavola1!G57-Tavola1!G56</f>
        <v>-15</v>
      </c>
      <c r="H57" s="3">
        <f>Tavola1!H57-Tavola1!H56</f>
        <v>-2</v>
      </c>
      <c r="I57" s="3">
        <f>Tavola1!J57-Tavola1!J56</f>
        <v>36</v>
      </c>
      <c r="J57" s="3">
        <f>Tavola1!K57-Tavola1!K56</f>
        <v>31</v>
      </c>
      <c r="K57" s="3">
        <f>Tavola1!L57-Tavola1!L56</f>
        <v>5</v>
      </c>
    </row>
    <row r="58" spans="1:11" hidden="1" outlineLevel="1">
      <c r="A58" s="4">
        <v>43946</v>
      </c>
      <c r="B58" s="3">
        <f>Tavola1!B58-Tavola1!B57</f>
        <v>3086</v>
      </c>
      <c r="C58" s="3"/>
      <c r="D58" s="3">
        <f>Tavola1!D58-Tavola1!D57</f>
        <v>39</v>
      </c>
      <c r="E58" s="3">
        <f>Tavola1!E58-Tavola1!E57</f>
        <v>-48</v>
      </c>
      <c r="F58" s="3">
        <f>Tavola1!F58-Tavola1!F57</f>
        <v>-8</v>
      </c>
      <c r="G58" s="3">
        <f>Tavola1!G58-Tavola1!G57</f>
        <v>-9</v>
      </c>
      <c r="H58" s="3">
        <f>Tavola1!H58-Tavola1!H57</f>
        <v>1</v>
      </c>
      <c r="I58" s="3">
        <f>Tavola1!J58-Tavola1!J57</f>
        <v>-40</v>
      </c>
      <c r="J58" s="3">
        <f>Tavola1!K58-Tavola1!K57</f>
        <v>81</v>
      </c>
      <c r="K58" s="3">
        <f>Tavola1!L58-Tavola1!L57</f>
        <v>6</v>
      </c>
    </row>
    <row r="59" spans="1:11" hidden="1" outlineLevel="1">
      <c r="A59" s="4">
        <v>43947</v>
      </c>
      <c r="B59" s="3">
        <f>Tavola1!B59-Tavola1!B58</f>
        <v>1853</v>
      </c>
      <c r="C59" s="3"/>
      <c r="D59" s="3">
        <f>Tavola1!D59-Tavola1!D58</f>
        <v>35</v>
      </c>
      <c r="E59" s="3">
        <f>Tavola1!E59-Tavola1!E58</f>
        <v>-165</v>
      </c>
      <c r="F59" s="3">
        <f>Tavola1!F59-Tavola1!F58</f>
        <v>-7</v>
      </c>
      <c r="G59" s="3">
        <f>Tavola1!G59-Tavola1!G58</f>
        <v>-7</v>
      </c>
      <c r="H59" s="3">
        <f>Tavola1!H59-Tavola1!H58</f>
        <v>0</v>
      </c>
      <c r="I59" s="3">
        <f>Tavola1!J59-Tavola1!J58</f>
        <v>-158</v>
      </c>
      <c r="J59" s="3">
        <f>Tavola1!K59-Tavola1!K58</f>
        <v>196</v>
      </c>
      <c r="K59" s="3">
        <f>Tavola1!L59-Tavola1!L58</f>
        <v>4</v>
      </c>
    </row>
    <row r="60" spans="1:11" hidden="1" outlineLevel="1">
      <c r="A60" s="4">
        <v>43948</v>
      </c>
      <c r="B60" s="3">
        <f>Tavola1!B60-Tavola1!B59</f>
        <v>546</v>
      </c>
      <c r="C60" s="3"/>
      <c r="D60" s="3">
        <f>Tavola1!D60-Tavola1!D59</f>
        <v>30</v>
      </c>
      <c r="E60" s="3">
        <f>Tavola1!E60-Tavola1!E59</f>
        <v>16</v>
      </c>
      <c r="F60" s="3">
        <f>Tavola1!F60-Tavola1!F59</f>
        <v>-3</v>
      </c>
      <c r="G60" s="3">
        <f>Tavola1!G60-Tavola1!G59</f>
        <v>-5</v>
      </c>
      <c r="H60" s="3">
        <f>Tavola1!H60-Tavola1!H59</f>
        <v>2</v>
      </c>
      <c r="I60" s="3">
        <f>Tavola1!J60-Tavola1!J59</f>
        <v>19</v>
      </c>
      <c r="J60" s="3">
        <f>Tavola1!K60-Tavola1!K59</f>
        <v>11</v>
      </c>
      <c r="K60" s="3">
        <f>Tavola1!L60-Tavola1!L59</f>
        <v>3</v>
      </c>
    </row>
    <row r="61" spans="1:11" hidden="1" outlineLevel="1">
      <c r="A61" s="4">
        <v>43949</v>
      </c>
      <c r="B61" s="3">
        <f>Tavola1!B61-Tavola1!B60</f>
        <v>2358</v>
      </c>
      <c r="C61" s="3"/>
      <c r="D61" s="3">
        <f>Tavola1!D61-Tavola1!D60</f>
        <v>35</v>
      </c>
      <c r="E61" s="3">
        <f>Tavola1!E61-Tavola1!E60</f>
        <v>20</v>
      </c>
      <c r="F61" s="3">
        <f>Tavola1!F61-Tavola1!F60</f>
        <v>-13</v>
      </c>
      <c r="G61" s="3">
        <f>Tavola1!G61-Tavola1!G60</f>
        <v>-12</v>
      </c>
      <c r="H61" s="3">
        <f>Tavola1!H61-Tavola1!H60</f>
        <v>-1</v>
      </c>
      <c r="I61" s="3">
        <f>Tavola1!J61-Tavola1!J60</f>
        <v>33</v>
      </c>
      <c r="J61" s="3">
        <f>Tavola1!K61-Tavola1!K60</f>
        <v>14</v>
      </c>
      <c r="K61" s="3">
        <f>Tavola1!L61-Tavola1!L60</f>
        <v>1</v>
      </c>
    </row>
    <row r="62" spans="1:11" hidden="1" outlineLevel="1">
      <c r="A62" s="4">
        <v>43950</v>
      </c>
      <c r="B62" s="3">
        <f>Tavola1!B62-Tavola1!B61</f>
        <v>2352</v>
      </c>
      <c r="C62" s="3"/>
      <c r="D62" s="3">
        <f>Tavola1!D62-Tavola1!D61</f>
        <v>20</v>
      </c>
      <c r="E62" s="3">
        <f>Tavola1!E62-Tavola1!E61</f>
        <v>2</v>
      </c>
      <c r="F62" s="3">
        <f>Tavola1!F62-Tavola1!F61</f>
        <v>-13</v>
      </c>
      <c r="G62" s="3">
        <f>Tavola1!G62-Tavola1!G61</f>
        <v>-13</v>
      </c>
      <c r="H62" s="3">
        <f>Tavola1!H62-Tavola1!H61</f>
        <v>0</v>
      </c>
      <c r="I62" s="3">
        <f>Tavola1!J62-Tavola1!J61</f>
        <v>15</v>
      </c>
      <c r="J62" s="3">
        <f>Tavola1!K62-Tavola1!K61</f>
        <v>18</v>
      </c>
      <c r="K62" s="3">
        <f>Tavola1!L62-Tavola1!L61</f>
        <v>0</v>
      </c>
    </row>
    <row r="63" spans="1:11" hidden="1" outlineLevel="1">
      <c r="A63" s="4">
        <v>43951</v>
      </c>
      <c r="B63" s="3">
        <f>Tavola1!B63-Tavola1!B62</f>
        <v>4309</v>
      </c>
      <c r="C63" s="3"/>
      <c r="D63" s="3">
        <f>Tavola1!D63-Tavola1!D62</f>
        <v>26</v>
      </c>
      <c r="E63" s="3">
        <f>Tavola1!E63-Tavola1!E62</f>
        <v>12</v>
      </c>
      <c r="F63" s="3">
        <f>Tavola1!F63-Tavola1!F62</f>
        <v>-8</v>
      </c>
      <c r="G63" s="3">
        <f>Tavola1!G63-Tavola1!G62</f>
        <v>-7</v>
      </c>
      <c r="H63" s="3">
        <f>Tavola1!H63-Tavola1!H62</f>
        <v>-1</v>
      </c>
      <c r="I63" s="3">
        <f>Tavola1!J63-Tavola1!J62</f>
        <v>20</v>
      </c>
      <c r="J63" s="3">
        <f>Tavola1!K63-Tavola1!K62</f>
        <v>11</v>
      </c>
      <c r="K63" s="3">
        <f>Tavola1!L63-Tavola1!L62</f>
        <v>3</v>
      </c>
    </row>
    <row r="64" spans="1:11" hidden="1" outlineLevel="1">
      <c r="A64" s="4">
        <v>43952</v>
      </c>
      <c r="B64" s="3">
        <f>Tavola1!B64-Tavola1!B63</f>
        <v>3191</v>
      </c>
      <c r="C64" s="3"/>
      <c r="D64" s="3">
        <f>Tavola1!D64-Tavola1!D63</f>
        <v>28</v>
      </c>
      <c r="E64" s="3">
        <f>Tavola1!E64-Tavola1!E63</f>
        <v>14</v>
      </c>
      <c r="F64" s="3">
        <f>Tavola1!F64-Tavola1!F63</f>
        <v>-12</v>
      </c>
      <c r="G64" s="3">
        <f>Tavola1!G64-Tavola1!G63</f>
        <v>-9</v>
      </c>
      <c r="H64" s="3">
        <f>Tavola1!H64-Tavola1!H63</f>
        <v>-3</v>
      </c>
      <c r="I64" s="3">
        <f>Tavola1!J64-Tavola1!J63</f>
        <v>26</v>
      </c>
      <c r="J64" s="3">
        <f>Tavola1!K64-Tavola1!K63</f>
        <v>12</v>
      </c>
      <c r="K64" s="3">
        <f>Tavola1!L64-Tavola1!L63</f>
        <v>2</v>
      </c>
    </row>
    <row r="65" spans="1:11" hidden="1" outlineLevel="1">
      <c r="A65" s="4">
        <v>43953</v>
      </c>
      <c r="B65" s="3">
        <f>Tavola1!B65-Tavola1!B64</f>
        <v>1492</v>
      </c>
      <c r="C65" s="3"/>
      <c r="D65" s="3">
        <f>Tavola1!D65-Tavola1!D64</f>
        <v>19</v>
      </c>
      <c r="E65" s="3">
        <f>Tavola1!E65-Tavola1!E64</f>
        <v>15</v>
      </c>
      <c r="F65" s="3">
        <f>Tavola1!F65-Tavola1!F64</f>
        <v>-3</v>
      </c>
      <c r="G65" s="3">
        <f>Tavola1!G65-Tavola1!G64</f>
        <v>-3</v>
      </c>
      <c r="H65" s="3">
        <f>Tavola1!H65-Tavola1!H64</f>
        <v>0</v>
      </c>
      <c r="I65" s="3">
        <f>Tavola1!J65-Tavola1!J64</f>
        <v>18</v>
      </c>
      <c r="J65" s="3">
        <f>Tavola1!K65-Tavola1!K64</f>
        <v>1</v>
      </c>
      <c r="K65" s="3">
        <f>Tavola1!L65-Tavola1!L64</f>
        <v>3</v>
      </c>
    </row>
    <row r="66" spans="1:11" hidden="1" outlineLevel="1">
      <c r="A66" s="4">
        <v>43954</v>
      </c>
      <c r="B66" s="3">
        <f>Tavola1!B66-Tavola1!B65</f>
        <v>1603</v>
      </c>
      <c r="C66" s="3"/>
      <c r="D66" s="3">
        <f>Tavola1!D66-Tavola1!D65</f>
        <v>27</v>
      </c>
      <c r="E66" s="3">
        <f>Tavola1!E66-Tavola1!E65</f>
        <v>17</v>
      </c>
      <c r="F66" s="3">
        <f>Tavola1!F66-Tavola1!F65</f>
        <v>-14</v>
      </c>
      <c r="G66" s="3">
        <f>Tavola1!G66-Tavola1!G65</f>
        <v>-13</v>
      </c>
      <c r="H66" s="3">
        <f>Tavola1!H66-Tavola1!H65</f>
        <v>-1</v>
      </c>
      <c r="I66" s="3">
        <f>Tavola1!J66-Tavola1!J65</f>
        <v>31</v>
      </c>
      <c r="J66" s="3">
        <f>Tavola1!K66-Tavola1!K65</f>
        <v>8</v>
      </c>
      <c r="K66" s="3">
        <f>Tavola1!L66-Tavola1!L65</f>
        <v>2</v>
      </c>
    </row>
    <row r="67" spans="1:11" hidden="1" outlineLevel="1">
      <c r="A67" s="4">
        <v>43955</v>
      </c>
      <c r="B67" s="3">
        <f>Tavola1!B67-Tavola1!B66</f>
        <v>1211</v>
      </c>
      <c r="C67" s="3"/>
      <c r="D67" s="3">
        <f>Tavola1!D67-Tavola1!D66</f>
        <v>15</v>
      </c>
      <c r="E67" s="3">
        <f>Tavola1!E67-Tavola1!E66</f>
        <v>-1</v>
      </c>
      <c r="F67" s="3">
        <f>Tavola1!F67-Tavola1!F66</f>
        <v>-9</v>
      </c>
      <c r="G67" s="3">
        <f>Tavola1!G67-Tavola1!G66</f>
        <v>-7</v>
      </c>
      <c r="H67" s="3">
        <f>Tavola1!H67-Tavola1!H66</f>
        <v>-2</v>
      </c>
      <c r="I67" s="3">
        <f>Tavola1!J67-Tavola1!J66</f>
        <v>8</v>
      </c>
      <c r="J67" s="3">
        <f>Tavola1!K67-Tavola1!K66</f>
        <v>14</v>
      </c>
      <c r="K67" s="3">
        <f>Tavola1!L67-Tavola1!L66</f>
        <v>2</v>
      </c>
    </row>
    <row r="68" spans="1:11" hidden="1" outlineLevel="1">
      <c r="A68" s="4">
        <v>43956</v>
      </c>
      <c r="B68" s="3">
        <f>Tavola1!B68-Tavola1!B67</f>
        <v>4140</v>
      </c>
      <c r="C68" s="3"/>
      <c r="D68" s="3">
        <f>Tavola1!D68-Tavola1!D67</f>
        <v>12</v>
      </c>
      <c r="E68" s="3">
        <f>Tavola1!E68-Tavola1!E67</f>
        <v>0</v>
      </c>
      <c r="F68" s="3">
        <f>Tavola1!F68-Tavola1!F67</f>
        <v>-10</v>
      </c>
      <c r="G68" s="3">
        <f>Tavola1!G68-Tavola1!G67</f>
        <v>-9</v>
      </c>
      <c r="H68" s="3">
        <f>Tavola1!H68-Tavola1!H67</f>
        <v>-1</v>
      </c>
      <c r="I68" s="3">
        <f>Tavola1!J68-Tavola1!J67</f>
        <v>10</v>
      </c>
      <c r="J68" s="3">
        <f>Tavola1!K68-Tavola1!K67</f>
        <v>9</v>
      </c>
      <c r="K68" s="3">
        <f>Tavola1!L68-Tavola1!L67</f>
        <v>3</v>
      </c>
    </row>
    <row r="69" spans="1:11" hidden="1" outlineLevel="1">
      <c r="A69" s="4">
        <v>43957</v>
      </c>
      <c r="B69" s="3">
        <f>Tavola1!B69-Tavola1!B68</f>
        <v>1693</v>
      </c>
      <c r="C69" s="3"/>
      <c r="D69" s="3">
        <f>Tavola1!D69-Tavola1!D68</f>
        <v>14</v>
      </c>
      <c r="E69" s="3">
        <f>Tavola1!E69-Tavola1!E68</f>
        <v>-1</v>
      </c>
      <c r="F69" s="3">
        <f>Tavola1!F69-Tavola1!F68</f>
        <v>-9</v>
      </c>
      <c r="G69" s="3">
        <f>Tavola1!G69-Tavola1!G68</f>
        <v>-8</v>
      </c>
      <c r="H69" s="3">
        <f>Tavola1!H69-Tavola1!H68</f>
        <v>-1</v>
      </c>
      <c r="I69" s="3">
        <f>Tavola1!J69-Tavola1!J68</f>
        <v>8</v>
      </c>
      <c r="J69" s="3">
        <f>Tavola1!K69-Tavola1!K68</f>
        <v>12</v>
      </c>
      <c r="K69" s="3">
        <f>Tavola1!L69-Tavola1!L68</f>
        <v>3</v>
      </c>
    </row>
    <row r="70" spans="1:11" hidden="1" outlineLevel="1">
      <c r="A70" s="4">
        <v>43958</v>
      </c>
      <c r="B70" s="3">
        <f>Tavola1!B70-Tavola1!B69</f>
        <v>2696</v>
      </c>
      <c r="C70" s="3"/>
      <c r="D70" s="3">
        <f>Tavola1!D70-Tavola1!D69</f>
        <v>7</v>
      </c>
      <c r="E70" s="3">
        <f>Tavola1!E70-Tavola1!E69</f>
        <v>-74</v>
      </c>
      <c r="F70" s="3">
        <f>Tavola1!F70-Tavola1!F69</f>
        <v>-14</v>
      </c>
      <c r="G70" s="3">
        <f>Tavola1!G70-Tavola1!G69</f>
        <v>-10</v>
      </c>
      <c r="H70" s="3">
        <f>Tavola1!H70-Tavola1!H69</f>
        <v>-4</v>
      </c>
      <c r="I70" s="3">
        <f>Tavola1!J70-Tavola1!J69</f>
        <v>-60</v>
      </c>
      <c r="J70" s="3">
        <f>Tavola1!K70-Tavola1!K69</f>
        <v>80</v>
      </c>
      <c r="K70" s="3">
        <f>Tavola1!L70-Tavola1!L69</f>
        <v>1</v>
      </c>
    </row>
    <row r="71" spans="1:11" hidden="1" outlineLevel="1">
      <c r="A71" s="4">
        <v>43959</v>
      </c>
      <c r="B71" s="3">
        <f>Tavola1!B71-Tavola1!B70</f>
        <v>3016</v>
      </c>
      <c r="C71" s="3"/>
      <c r="D71" s="3">
        <f>Tavola1!D71-Tavola1!D70</f>
        <v>13</v>
      </c>
      <c r="E71" s="3">
        <f>Tavola1!E71-Tavola1!E70</f>
        <v>0</v>
      </c>
      <c r="F71" s="3">
        <f>Tavola1!F71-Tavola1!F70</f>
        <v>-41</v>
      </c>
      <c r="G71" s="3">
        <f>Tavola1!G71-Tavola1!G70</f>
        <v>-39</v>
      </c>
      <c r="H71" s="3">
        <f>Tavola1!H71-Tavola1!H70</f>
        <v>-2</v>
      </c>
      <c r="I71" s="3">
        <f>Tavola1!J71-Tavola1!J70</f>
        <v>41</v>
      </c>
      <c r="J71" s="3">
        <f>Tavola1!K71-Tavola1!K70</f>
        <v>11</v>
      </c>
      <c r="K71" s="3">
        <f>Tavola1!L71-Tavola1!L70</f>
        <v>2</v>
      </c>
    </row>
    <row r="72" spans="1:11" hidden="1" outlineLevel="1">
      <c r="A72" s="4">
        <v>43960</v>
      </c>
      <c r="B72" s="3">
        <f>Tavola1!B72-Tavola1!B71</f>
        <v>2837</v>
      </c>
      <c r="C72" s="3"/>
      <c r="D72" s="3">
        <f>Tavola1!D72-Tavola1!D71</f>
        <v>12</v>
      </c>
      <c r="E72" s="3">
        <f>Tavola1!E72-Tavola1!E71</f>
        <v>-47</v>
      </c>
      <c r="F72" s="3">
        <f>Tavola1!F72-Tavola1!F71</f>
        <v>-35</v>
      </c>
      <c r="G72" s="3">
        <f>Tavola1!G72-Tavola1!G71</f>
        <v>-33</v>
      </c>
      <c r="H72" s="3">
        <f>Tavola1!H72-Tavola1!H71</f>
        <v>-2</v>
      </c>
      <c r="I72" s="3">
        <f>Tavola1!J72-Tavola1!J71</f>
        <v>-12</v>
      </c>
      <c r="J72" s="3">
        <f>Tavola1!K72-Tavola1!K71</f>
        <v>56</v>
      </c>
      <c r="K72" s="3">
        <f>Tavola1!L72-Tavola1!L71</f>
        <v>3</v>
      </c>
    </row>
    <row r="73" spans="1:11" hidden="1" outlineLevel="1">
      <c r="A73" s="4">
        <v>43961</v>
      </c>
      <c r="B73" s="3">
        <f>Tavola1!B73-Tavola1!B72</f>
        <v>855</v>
      </c>
      <c r="C73" s="3"/>
      <c r="D73" s="3">
        <f>Tavola1!D73-Tavola1!D72</f>
        <v>14</v>
      </c>
      <c r="E73" s="3">
        <f>Tavola1!E73-Tavola1!E72</f>
        <v>-11</v>
      </c>
      <c r="F73" s="3">
        <f>Tavola1!F73-Tavola1!F72</f>
        <v>-5</v>
      </c>
      <c r="G73" s="3">
        <f>Tavola1!G73-Tavola1!G72</f>
        <v>-4</v>
      </c>
      <c r="H73" s="3">
        <f>Tavola1!H73-Tavola1!H72</f>
        <v>-1</v>
      </c>
      <c r="I73" s="3">
        <f>Tavola1!J73-Tavola1!J72</f>
        <v>-6</v>
      </c>
      <c r="J73" s="3">
        <f>Tavola1!K73-Tavola1!K72</f>
        <v>25</v>
      </c>
      <c r="K73" s="3">
        <f>Tavola1!L73-Tavola1!L72</f>
        <v>0</v>
      </c>
    </row>
    <row r="74" spans="1:11" hidden="1" outlineLevel="1">
      <c r="A74" s="4">
        <v>43962</v>
      </c>
      <c r="B74" s="3">
        <f>Tavola1!B74-Tavola1!B73</f>
        <v>731</v>
      </c>
      <c r="C74" s="3"/>
      <c r="D74" s="3">
        <f>Tavola1!D74-Tavola1!D73</f>
        <v>12</v>
      </c>
      <c r="E74" s="3">
        <f>Tavola1!E74-Tavola1!E73</f>
        <v>-7</v>
      </c>
      <c r="F74" s="3">
        <f>Tavola1!F74-Tavola1!F73</f>
        <v>-2</v>
      </c>
      <c r="G74" s="3">
        <f>Tavola1!G74-Tavola1!G73</f>
        <v>-2</v>
      </c>
      <c r="H74" s="3">
        <f>Tavola1!H74-Tavola1!H73</f>
        <v>0</v>
      </c>
      <c r="I74" s="3">
        <f>Tavola1!J74-Tavola1!J73</f>
        <v>-5</v>
      </c>
      <c r="J74" s="3">
        <f>Tavola1!K74-Tavola1!K73</f>
        <v>18</v>
      </c>
      <c r="K74" s="3">
        <f>Tavola1!L74-Tavola1!L73</f>
        <v>1</v>
      </c>
    </row>
    <row r="75" spans="1:11" hidden="1" outlineLevel="1">
      <c r="A75" s="4">
        <v>43963</v>
      </c>
      <c r="B75" s="3">
        <f>Tavola1!B75-Tavola1!B74</f>
        <v>1883</v>
      </c>
      <c r="C75" s="3"/>
      <c r="D75" s="3">
        <f>Tavola1!D75-Tavola1!D74</f>
        <v>4</v>
      </c>
      <c r="E75" s="3">
        <f>Tavola1!E75-Tavola1!E74</f>
        <v>-151</v>
      </c>
      <c r="F75" s="3">
        <f>Tavola1!F75-Tavola1!F74</f>
        <v>-38</v>
      </c>
      <c r="G75" s="3">
        <f>Tavola1!G75-Tavola1!G74</f>
        <v>-37</v>
      </c>
      <c r="H75" s="3">
        <f>Tavola1!H75-Tavola1!H74</f>
        <v>-1</v>
      </c>
      <c r="I75" s="3">
        <f>Tavola1!J75-Tavola1!J74</f>
        <v>-113</v>
      </c>
      <c r="J75" s="3">
        <f>Tavola1!K75-Tavola1!K74</f>
        <v>151</v>
      </c>
      <c r="K75" s="3">
        <f>Tavola1!L75-Tavola1!L74</f>
        <v>4</v>
      </c>
    </row>
    <row r="76" spans="1:11" hidden="1" outlineLevel="1">
      <c r="A76" s="4">
        <v>43964</v>
      </c>
      <c r="B76" s="3">
        <f>Tavola1!B76-Tavola1!B75</f>
        <v>2974</v>
      </c>
      <c r="C76" s="3"/>
      <c r="D76" s="3">
        <f>Tavola1!D76-Tavola1!D75</f>
        <v>11</v>
      </c>
      <c r="E76" s="3">
        <f>Tavola1!E76-Tavola1!E75</f>
        <v>-22</v>
      </c>
      <c r="F76" s="3">
        <f>Tavola1!F76-Tavola1!F75</f>
        <v>-24</v>
      </c>
      <c r="G76" s="3">
        <f>Tavola1!G76-Tavola1!G75</f>
        <v>-22</v>
      </c>
      <c r="H76" s="3">
        <f>Tavola1!H76-Tavola1!H75</f>
        <v>-2</v>
      </c>
      <c r="I76" s="3">
        <f>Tavola1!J76-Tavola1!J75</f>
        <v>2</v>
      </c>
      <c r="J76" s="3">
        <f>Tavola1!K76-Tavola1!K75</f>
        <v>32</v>
      </c>
      <c r="K76" s="3">
        <f>Tavola1!L76-Tavola1!L75</f>
        <v>1</v>
      </c>
    </row>
    <row r="77" spans="1:11" hidden="1" outlineLevel="1">
      <c r="A77" s="4">
        <v>43965</v>
      </c>
      <c r="B77" s="3">
        <f>Tavola1!B77-Tavola1!B76</f>
        <v>3146</v>
      </c>
      <c r="C77" s="3"/>
      <c r="D77" s="3">
        <f>Tavola1!D77-Tavola1!D76</f>
        <v>12</v>
      </c>
      <c r="E77" s="3">
        <f>Tavola1!E77-Tavola1!E76</f>
        <v>-35</v>
      </c>
      <c r="F77" s="3">
        <f>Tavola1!F77-Tavola1!F76</f>
        <v>-10</v>
      </c>
      <c r="G77" s="3">
        <f>Tavola1!G77-Tavola1!G76</f>
        <v>-9</v>
      </c>
      <c r="H77" s="3">
        <f>Tavola1!H77-Tavola1!H76</f>
        <v>-1</v>
      </c>
      <c r="I77" s="3">
        <f>Tavola1!J77-Tavola1!J76</f>
        <v>-25</v>
      </c>
      <c r="J77" s="3">
        <f>Tavola1!K77-Tavola1!K76</f>
        <v>46</v>
      </c>
      <c r="K77" s="3">
        <f>Tavola1!L77-Tavola1!L76</f>
        <v>0</v>
      </c>
    </row>
    <row r="78" spans="1:11" hidden="1" outlineLevel="1">
      <c r="A78" s="4">
        <v>43966</v>
      </c>
      <c r="B78" s="3">
        <f>Tavola1!B78-Tavola1!B77</f>
        <v>1792</v>
      </c>
      <c r="C78" s="3"/>
      <c r="D78" s="3">
        <f>Tavola1!D78-Tavola1!D77</f>
        <v>8</v>
      </c>
      <c r="E78" s="3">
        <f>Tavola1!E78-Tavola1!E77</f>
        <v>-94</v>
      </c>
      <c r="F78" s="3">
        <f>Tavola1!F78-Tavola1!F77</f>
        <v>-6</v>
      </c>
      <c r="G78" s="3">
        <f>Tavola1!G78-Tavola1!G77</f>
        <v>-5</v>
      </c>
      <c r="H78" s="3">
        <f>Tavola1!H78-Tavola1!H77</f>
        <v>-1</v>
      </c>
      <c r="I78" s="3">
        <f>Tavola1!J78-Tavola1!J77</f>
        <v>-88</v>
      </c>
      <c r="J78" s="3">
        <f>Tavola1!K78-Tavola1!K77</f>
        <v>102</v>
      </c>
      <c r="K78" s="3">
        <f>Tavola1!L78-Tavola1!L77</f>
        <v>1</v>
      </c>
    </row>
    <row r="79" spans="1:11" hidden="1" outlineLevel="1">
      <c r="A79" s="4">
        <v>43967</v>
      </c>
      <c r="B79" s="3">
        <f>Tavola1!B79-Tavola1!B78</f>
        <v>2034</v>
      </c>
      <c r="C79" s="3"/>
      <c r="D79" s="3">
        <f>Tavola1!D79-Tavola1!D78</f>
        <v>8</v>
      </c>
      <c r="E79" s="3">
        <f>Tavola1!E79-Tavola1!E78</f>
        <v>-101</v>
      </c>
      <c r="F79" s="3">
        <f>Tavola1!F79-Tavola1!F78</f>
        <v>-38</v>
      </c>
      <c r="G79" s="3">
        <f>Tavola1!G79-Tavola1!G78</f>
        <v>-39</v>
      </c>
      <c r="H79" s="3">
        <f>Tavola1!H79-Tavola1!H78</f>
        <v>1</v>
      </c>
      <c r="I79" s="3">
        <f>Tavola1!J79-Tavola1!J78</f>
        <v>-63</v>
      </c>
      <c r="J79" s="3">
        <f>Tavola1!K79-Tavola1!K78</f>
        <v>107</v>
      </c>
      <c r="K79" s="3">
        <f>Tavola1!L79-Tavola1!L78</f>
        <v>2</v>
      </c>
    </row>
    <row r="80" spans="1:11" hidden="1" outlineLevel="1">
      <c r="A80" s="4">
        <v>43968</v>
      </c>
      <c r="B80" s="3">
        <f>Tavola1!B80-Tavola1!B79</f>
        <v>2463</v>
      </c>
      <c r="C80" s="3"/>
      <c r="D80" s="3">
        <f>Tavola1!D80-Tavola1!D79</f>
        <v>6</v>
      </c>
      <c r="E80" s="3">
        <f>Tavola1!E80-Tavola1!E79</f>
        <v>-104</v>
      </c>
      <c r="F80" s="3">
        <f>Tavola1!F80-Tavola1!F79</f>
        <v>-13</v>
      </c>
      <c r="G80" s="3">
        <f>Tavola1!G80-Tavola1!G79</f>
        <v>-14</v>
      </c>
      <c r="H80" s="3">
        <f>Tavola1!H80-Tavola1!H79</f>
        <v>1</v>
      </c>
      <c r="I80" s="3">
        <f>Tavola1!J80-Tavola1!J79</f>
        <v>-91</v>
      </c>
      <c r="J80" s="3">
        <f>Tavola1!K80-Tavola1!K79</f>
        <v>108</v>
      </c>
      <c r="K80" s="3">
        <f>Tavola1!L80-Tavola1!L79</f>
        <v>2</v>
      </c>
    </row>
    <row r="81" spans="1:11" hidden="1" outlineLevel="1">
      <c r="A81" s="4">
        <v>43969</v>
      </c>
      <c r="B81" s="3">
        <f>Tavola1!B81-Tavola1!B80</f>
        <v>1433</v>
      </c>
      <c r="C81" s="3"/>
      <c r="D81" s="3">
        <f>Tavola1!D81-Tavola1!D80</f>
        <v>7</v>
      </c>
      <c r="E81" s="3">
        <f>Tavola1!E81-Tavola1!E80</f>
        <v>-16</v>
      </c>
      <c r="F81" s="3">
        <f>Tavola1!F81-Tavola1!F80</f>
        <v>-8</v>
      </c>
      <c r="G81" s="3">
        <f>Tavola1!G81-Tavola1!G80</f>
        <v>-8</v>
      </c>
      <c r="H81" s="3">
        <f>Tavola1!H81-Tavola1!H80</f>
        <v>0</v>
      </c>
      <c r="I81" s="3">
        <f>Tavola1!J81-Tavola1!J80</f>
        <v>-8</v>
      </c>
      <c r="J81" s="3">
        <f>Tavola1!K81-Tavola1!K80</f>
        <v>23</v>
      </c>
      <c r="K81" s="3">
        <f>Tavola1!L81-Tavola1!L80</f>
        <v>0</v>
      </c>
    </row>
    <row r="82" spans="1:11" hidden="1" outlineLevel="1">
      <c r="A82" s="4">
        <v>43970</v>
      </c>
      <c r="B82" s="3">
        <f>Tavola1!B82-Tavola1!B81</f>
        <v>3181</v>
      </c>
      <c r="C82" s="3"/>
      <c r="D82" s="3">
        <f>Tavola1!D82-Tavola1!D81</f>
        <v>8</v>
      </c>
      <c r="E82" s="3">
        <f>Tavola1!E82-Tavola1!E81</f>
        <v>-15</v>
      </c>
      <c r="F82" s="3">
        <f>Tavola1!F82-Tavola1!F81</f>
        <v>-13</v>
      </c>
      <c r="G82" s="3">
        <f>Tavola1!G82-Tavola1!G81</f>
        <v>-12</v>
      </c>
      <c r="H82" s="3">
        <f>Tavola1!H82-Tavola1!H81</f>
        <v>-1</v>
      </c>
      <c r="I82" s="3">
        <f>Tavola1!J82-Tavola1!J81</f>
        <v>-2</v>
      </c>
      <c r="J82" s="3">
        <f>Tavola1!K82-Tavola1!K81</f>
        <v>22</v>
      </c>
      <c r="K82" s="3">
        <f>Tavola1!L82-Tavola1!L81</f>
        <v>1</v>
      </c>
    </row>
    <row r="83" spans="1:11" hidden="1" outlineLevel="1">
      <c r="A83" s="4">
        <v>43971</v>
      </c>
      <c r="B83" s="3">
        <f>Tavola1!B83-Tavola1!B82</f>
        <v>1533</v>
      </c>
      <c r="C83" s="3"/>
      <c r="D83" s="3">
        <f>Tavola1!D83-Tavola1!D82</f>
        <v>8</v>
      </c>
      <c r="E83" s="3">
        <f>Tavola1!E83-Tavola1!E82</f>
        <v>-1</v>
      </c>
      <c r="F83" s="3">
        <f>Tavola1!F83-Tavola1!F82</f>
        <v>-8</v>
      </c>
      <c r="G83" s="3">
        <f>Tavola1!G83-Tavola1!G82</f>
        <v>-7</v>
      </c>
      <c r="H83" s="3">
        <f>Tavola1!H83-Tavola1!H82</f>
        <v>-1</v>
      </c>
      <c r="I83" s="3">
        <f>Tavola1!J83-Tavola1!J82</f>
        <v>7</v>
      </c>
      <c r="J83" s="3">
        <f>Tavola1!K83-Tavola1!K82</f>
        <v>9</v>
      </c>
      <c r="K83" s="3">
        <f>Tavola1!L83-Tavola1!L82</f>
        <v>0</v>
      </c>
    </row>
    <row r="84" spans="1:11" hidden="1" outlineLevel="1">
      <c r="A84" s="4">
        <v>43972</v>
      </c>
      <c r="B84" s="3">
        <f>Tavola1!B84-Tavola1!B83</f>
        <v>3775</v>
      </c>
      <c r="C84" s="3"/>
      <c r="D84" s="3">
        <f>Tavola1!D84-Tavola1!D83</f>
        <v>6</v>
      </c>
      <c r="E84" s="3">
        <f>Tavola1!E84-Tavola1!E83</f>
        <v>-1</v>
      </c>
      <c r="F84" s="3">
        <f>Tavola1!F84-Tavola1!F83</f>
        <v>-11</v>
      </c>
      <c r="G84" s="3">
        <f>Tavola1!G84-Tavola1!G83</f>
        <v>-11</v>
      </c>
      <c r="H84" s="3">
        <f>Tavola1!H84-Tavola1!H83</f>
        <v>0</v>
      </c>
      <c r="I84" s="3">
        <f>Tavola1!J84-Tavola1!J83</f>
        <v>10</v>
      </c>
      <c r="J84" s="3">
        <f>Tavola1!K84-Tavola1!K83</f>
        <v>7</v>
      </c>
      <c r="K84" s="3">
        <f>Tavola1!L84-Tavola1!L83</f>
        <v>0</v>
      </c>
    </row>
    <row r="85" spans="1:11" hidden="1" outlineLevel="1">
      <c r="A85" s="4">
        <v>43973</v>
      </c>
      <c r="B85" s="3">
        <f>Tavola1!B85-Tavola1!B84</f>
        <v>2083</v>
      </c>
      <c r="C85" s="3"/>
      <c r="D85" s="3">
        <f>Tavola1!D85-Tavola1!D84</f>
        <v>4</v>
      </c>
      <c r="E85" s="3">
        <f>Tavola1!E85-Tavola1!E84</f>
        <v>-3</v>
      </c>
      <c r="F85" s="3">
        <f>Tavola1!F85-Tavola1!F84</f>
        <v>-5</v>
      </c>
      <c r="G85" s="3">
        <f>Tavola1!G85-Tavola1!G84</f>
        <v>-4</v>
      </c>
      <c r="H85" s="3">
        <f>Tavola1!H85-Tavola1!H84</f>
        <v>-1</v>
      </c>
      <c r="I85" s="3">
        <f>Tavola1!J85-Tavola1!J84</f>
        <v>2</v>
      </c>
      <c r="J85" s="3">
        <f>Tavola1!K85-Tavola1!K84</f>
        <v>7</v>
      </c>
      <c r="K85" s="3">
        <f>Tavola1!L85-Tavola1!L84</f>
        <v>0</v>
      </c>
    </row>
    <row r="86" spans="1:11" hidden="1" outlineLevel="1">
      <c r="A86" s="4">
        <v>43974</v>
      </c>
      <c r="B86" s="3">
        <f>Tavola1!B86-Tavola1!B85</f>
        <v>2482</v>
      </c>
      <c r="C86" s="3"/>
      <c r="D86" s="3">
        <f>Tavola1!D86-Tavola1!D85</f>
        <v>0</v>
      </c>
      <c r="E86" s="3">
        <f>Tavola1!E86-Tavola1!E85</f>
        <v>-7</v>
      </c>
      <c r="F86" s="3">
        <f>Tavola1!F86-Tavola1!F85</f>
        <v>-9</v>
      </c>
      <c r="G86" s="3">
        <f>Tavola1!G86-Tavola1!G85</f>
        <v>-8</v>
      </c>
      <c r="H86" s="3">
        <f>Tavola1!H86-Tavola1!H85</f>
        <v>-1</v>
      </c>
      <c r="I86" s="3">
        <f>Tavola1!J86-Tavola1!J85</f>
        <v>2</v>
      </c>
      <c r="J86" s="3">
        <f>Tavola1!K86-Tavola1!K85</f>
        <v>6</v>
      </c>
      <c r="K86" s="3">
        <f>Tavola1!L86-Tavola1!L85</f>
        <v>1</v>
      </c>
    </row>
    <row r="87" spans="1:11" hidden="1" outlineLevel="1">
      <c r="A87" s="4">
        <v>43975</v>
      </c>
      <c r="B87" s="3">
        <f>Tavola1!B87-Tavola1!B86</f>
        <v>1336</v>
      </c>
      <c r="C87" s="3"/>
      <c r="D87" s="3">
        <f>Tavola1!D87-Tavola1!D86</f>
        <v>2</v>
      </c>
      <c r="E87" s="3">
        <f>Tavola1!E87-Tavola1!E86</f>
        <v>-59</v>
      </c>
      <c r="F87" s="3">
        <f>Tavola1!F87-Tavola1!F86</f>
        <v>-4</v>
      </c>
      <c r="G87" s="3">
        <f>Tavola1!G87-Tavola1!G86</f>
        <v>-4</v>
      </c>
      <c r="H87" s="3">
        <f>Tavola1!H87-Tavola1!H86</f>
        <v>0</v>
      </c>
      <c r="I87" s="3">
        <f>Tavola1!J87-Tavola1!J86</f>
        <v>-55</v>
      </c>
      <c r="J87" s="3">
        <f>Tavola1!K87-Tavola1!K86</f>
        <v>61</v>
      </c>
      <c r="K87" s="3">
        <f>Tavola1!L87-Tavola1!L86</f>
        <v>0</v>
      </c>
    </row>
    <row r="88" spans="1:11" hidden="1" outlineLevel="1">
      <c r="A88" s="4">
        <v>43976</v>
      </c>
      <c r="B88" s="3">
        <f>Tavola1!B88-Tavola1!B87</f>
        <v>2012</v>
      </c>
      <c r="C88" s="3"/>
      <c r="D88" s="3">
        <f>Tavola1!D88-Tavola1!D87</f>
        <v>4</v>
      </c>
      <c r="E88" s="3">
        <f>Tavola1!E88-Tavola1!E87</f>
        <v>-20</v>
      </c>
      <c r="F88" s="3">
        <f>Tavola1!F88-Tavola1!F87</f>
        <v>-2</v>
      </c>
      <c r="G88" s="3">
        <f>Tavola1!G88-Tavola1!G87</f>
        <v>-2</v>
      </c>
      <c r="H88" s="3">
        <f>Tavola1!H88-Tavola1!H87</f>
        <v>0</v>
      </c>
      <c r="I88" s="3">
        <f>Tavola1!J88-Tavola1!J87</f>
        <v>-18</v>
      </c>
      <c r="J88" s="3">
        <f>Tavola1!K88-Tavola1!K87</f>
        <v>23</v>
      </c>
      <c r="K88" s="3">
        <f>Tavola1!L88-Tavola1!L87</f>
        <v>1</v>
      </c>
    </row>
    <row r="89" spans="1:11" hidden="1" outlineLevel="1">
      <c r="A89" s="4">
        <v>43977</v>
      </c>
      <c r="B89" s="3">
        <f>Tavola1!B89-Tavola1!B88</f>
        <v>2421</v>
      </c>
      <c r="C89" s="3"/>
      <c r="D89" s="3">
        <f>Tavola1!D89-Tavola1!D88</f>
        <v>3</v>
      </c>
      <c r="E89" s="3">
        <f>Tavola1!E89-Tavola1!E88</f>
        <v>-3</v>
      </c>
      <c r="F89" s="3">
        <f>Tavola1!F89-Tavola1!F88</f>
        <v>-5</v>
      </c>
      <c r="G89" s="3">
        <f>Tavola1!G89-Tavola1!G88</f>
        <v>-6</v>
      </c>
      <c r="H89" s="3">
        <f>Tavola1!H89-Tavola1!H88</f>
        <v>1</v>
      </c>
      <c r="I89" s="3">
        <f>Tavola1!J89-Tavola1!J88</f>
        <v>2</v>
      </c>
      <c r="J89" s="3">
        <f>Tavola1!K89-Tavola1!K88</f>
        <v>5</v>
      </c>
      <c r="K89" s="3">
        <f>Tavola1!L89-Tavola1!L88</f>
        <v>1</v>
      </c>
    </row>
    <row r="90" spans="1:11" hidden="1" outlineLevel="1">
      <c r="A90" s="4">
        <v>43978</v>
      </c>
      <c r="B90" s="3">
        <f>Tavola1!B90-Tavola1!B89</f>
        <v>2613</v>
      </c>
      <c r="C90" s="3"/>
      <c r="D90" s="3">
        <f>Tavola1!D90-Tavola1!D89</f>
        <v>5</v>
      </c>
      <c r="E90" s="3">
        <f>Tavola1!E90-Tavola1!E89</f>
        <v>-112</v>
      </c>
      <c r="F90" s="3">
        <f>Tavola1!F90-Tavola1!F89</f>
        <v>-10</v>
      </c>
      <c r="G90" s="3">
        <f>Tavola1!G90-Tavola1!G89</f>
        <v>-10</v>
      </c>
      <c r="H90" s="3">
        <f>Tavola1!H90-Tavola1!H89</f>
        <v>0</v>
      </c>
      <c r="I90" s="3">
        <f>Tavola1!J90-Tavola1!J89</f>
        <v>-102</v>
      </c>
      <c r="J90" s="3">
        <f>Tavola1!K90-Tavola1!K89</f>
        <v>116</v>
      </c>
      <c r="K90" s="3">
        <f>Tavola1!L90-Tavola1!L89</f>
        <v>1</v>
      </c>
    </row>
    <row r="91" spans="1:11" hidden="1" outlineLevel="1">
      <c r="A91" s="4">
        <v>43979</v>
      </c>
      <c r="B91" s="3">
        <f>Tavola1!B91-Tavola1!B90</f>
        <v>2221</v>
      </c>
      <c r="C91" s="3"/>
      <c r="D91" s="3">
        <f>Tavola1!D91-Tavola1!D90</f>
        <v>3</v>
      </c>
      <c r="E91" s="3">
        <f>Tavola1!E91-Tavola1!E90</f>
        <v>-173</v>
      </c>
      <c r="F91" s="3">
        <f>Tavola1!F91-Tavola1!F90</f>
        <v>-3</v>
      </c>
      <c r="G91" s="3">
        <f>Tavola1!G91-Tavola1!G90</f>
        <v>-1</v>
      </c>
      <c r="H91" s="3">
        <f>Tavola1!H91-Tavola1!H90</f>
        <v>-2</v>
      </c>
      <c r="I91" s="3">
        <f>Tavola1!J91-Tavola1!J90</f>
        <v>-170</v>
      </c>
      <c r="J91" s="3">
        <f>Tavola1!K91-Tavola1!K90</f>
        <v>176</v>
      </c>
      <c r="K91" s="3">
        <f>Tavola1!L91-Tavola1!L90</f>
        <v>0</v>
      </c>
    </row>
    <row r="92" spans="1:11" hidden="1" outlineLevel="1">
      <c r="A92" s="4">
        <v>43980</v>
      </c>
      <c r="B92" s="3">
        <f>Tavola1!B92-Tavola1!B91</f>
        <v>3463</v>
      </c>
      <c r="C92" s="3"/>
      <c r="D92" s="3">
        <f>Tavola1!D92-Tavola1!D91</f>
        <v>2</v>
      </c>
      <c r="E92" s="3">
        <f>Tavola1!E92-Tavola1!E91</f>
        <v>-8</v>
      </c>
      <c r="F92" s="3">
        <f>Tavola1!F92-Tavola1!F91</f>
        <v>-6</v>
      </c>
      <c r="G92" s="3">
        <f>Tavola1!G92-Tavola1!G91</f>
        <v>-5</v>
      </c>
      <c r="H92" s="3">
        <f>Tavola1!H92-Tavola1!H91</f>
        <v>-1</v>
      </c>
      <c r="I92" s="3">
        <f>Tavola1!J92-Tavola1!J91</f>
        <v>-2</v>
      </c>
      <c r="J92" s="3">
        <f>Tavola1!K92-Tavola1!K91</f>
        <v>10</v>
      </c>
      <c r="K92" s="3">
        <f>Tavola1!L92-Tavola1!L91</f>
        <v>0</v>
      </c>
    </row>
    <row r="93" spans="1:11" hidden="1" outlineLevel="1">
      <c r="A93" s="4">
        <v>43981</v>
      </c>
      <c r="B93" s="3">
        <f>Tavola1!B93-Tavola1!B92</f>
        <v>2892</v>
      </c>
      <c r="C93" s="3"/>
      <c r="D93" s="3">
        <f>Tavola1!D93-Tavola1!D92</f>
        <v>2</v>
      </c>
      <c r="E93" s="3">
        <f>Tavola1!E93-Tavola1!E92</f>
        <v>-138</v>
      </c>
      <c r="F93" s="3">
        <f>Tavola1!F93-Tavola1!F92</f>
        <v>0</v>
      </c>
      <c r="G93" s="3">
        <f>Tavola1!G93-Tavola1!G92</f>
        <v>0</v>
      </c>
      <c r="H93" s="3">
        <f>Tavola1!H93-Tavola1!H92</f>
        <v>0</v>
      </c>
      <c r="I93" s="3">
        <f>Tavola1!J93-Tavola1!J92</f>
        <v>-138</v>
      </c>
      <c r="J93" s="3">
        <f>Tavola1!K93-Tavola1!K92</f>
        <v>139</v>
      </c>
      <c r="K93" s="3">
        <f>Tavola1!L93-Tavola1!L92</f>
        <v>1</v>
      </c>
    </row>
    <row r="94" spans="1:11" hidden="1" outlineLevel="1">
      <c r="A94" s="4">
        <v>43982</v>
      </c>
      <c r="B94" s="3">
        <f>Tavola1!B94-Tavola1!B93</f>
        <v>1183</v>
      </c>
      <c r="C94" s="3"/>
      <c r="D94" s="3">
        <f>Tavola1!D94-Tavola1!D93</f>
        <v>1</v>
      </c>
      <c r="E94" s="3">
        <f>Tavola1!E94-Tavola1!E93</f>
        <v>-13</v>
      </c>
      <c r="F94" s="3">
        <f>Tavola1!F94-Tavola1!F93</f>
        <v>-2</v>
      </c>
      <c r="G94" s="3">
        <f>Tavola1!G94-Tavola1!G93</f>
        <v>-2</v>
      </c>
      <c r="H94" s="3">
        <f>Tavola1!H94-Tavola1!H93</f>
        <v>0</v>
      </c>
      <c r="I94" s="3">
        <f>Tavola1!J94-Tavola1!J93</f>
        <v>-11</v>
      </c>
      <c r="J94" s="3">
        <f>Tavola1!K94-Tavola1!K93</f>
        <v>13</v>
      </c>
      <c r="K94" s="3">
        <f>Tavola1!L94-Tavola1!L93</f>
        <v>1</v>
      </c>
    </row>
    <row r="95" spans="1:11" hidden="1" outlineLevel="1">
      <c r="A95" s="4">
        <v>43983</v>
      </c>
      <c r="B95" s="3">
        <f>Tavola1!B95-Tavola1!B94</f>
        <v>1132</v>
      </c>
      <c r="C95" s="3"/>
      <c r="D95" s="3">
        <f>Tavola1!D95-Tavola1!D94</f>
        <v>0</v>
      </c>
      <c r="E95" s="3">
        <f>Tavola1!E95-Tavola1!E94</f>
        <v>-19</v>
      </c>
      <c r="F95" s="3">
        <f>Tavola1!F95-Tavola1!F94</f>
        <v>1</v>
      </c>
      <c r="G95" s="3">
        <f>Tavola1!G95-Tavola1!G94</f>
        <v>0</v>
      </c>
      <c r="H95" s="3">
        <f>Tavola1!H95-Tavola1!H94</f>
        <v>1</v>
      </c>
      <c r="I95" s="3">
        <f>Tavola1!J95-Tavola1!J94</f>
        <v>-20</v>
      </c>
      <c r="J95" s="3">
        <f>Tavola1!K95-Tavola1!K94</f>
        <v>19</v>
      </c>
      <c r="K95" s="3">
        <f>Tavola1!L95-Tavola1!L94</f>
        <v>0</v>
      </c>
    </row>
    <row r="96" spans="1:11" hidden="1" outlineLevel="1">
      <c r="A96" s="4">
        <v>43984</v>
      </c>
      <c r="B96" s="3">
        <f>Tavola1!B96-Tavola1!B95</f>
        <v>2231</v>
      </c>
      <c r="C96" s="3"/>
      <c r="D96" s="3">
        <f>Tavola1!D96-Tavola1!D95</f>
        <v>4</v>
      </c>
      <c r="E96" s="3">
        <f>Tavola1!E96-Tavola1!E95</f>
        <v>-5</v>
      </c>
      <c r="F96" s="3">
        <f>Tavola1!F96-Tavola1!F95</f>
        <v>-4</v>
      </c>
      <c r="G96" s="3">
        <f>Tavola1!G96-Tavola1!G95</f>
        <v>-3</v>
      </c>
      <c r="H96" s="3">
        <f>Tavola1!H96-Tavola1!H95</f>
        <v>-1</v>
      </c>
      <c r="I96" s="3">
        <f>Tavola1!J96-Tavola1!J95</f>
        <v>-1</v>
      </c>
      <c r="J96" s="3">
        <f>Tavola1!K96-Tavola1!K95</f>
        <v>8</v>
      </c>
      <c r="K96" s="3">
        <f>Tavola1!L96-Tavola1!L95</f>
        <v>1</v>
      </c>
    </row>
    <row r="97" spans="1:11" hidden="1" outlineLevel="1">
      <c r="A97" s="4">
        <v>43985</v>
      </c>
      <c r="B97" s="3">
        <f>Tavola1!B97-Tavola1!B96</f>
        <v>1456</v>
      </c>
      <c r="C97" s="3"/>
      <c r="D97" s="3">
        <f>Tavola1!D97-Tavola1!D96</f>
        <v>0</v>
      </c>
      <c r="E97" s="3">
        <f>Tavola1!E97-Tavola1!E96</f>
        <v>-58</v>
      </c>
      <c r="F97" s="3">
        <f>Tavola1!F97-Tavola1!F96</f>
        <v>-2</v>
      </c>
      <c r="G97" s="3">
        <f>Tavola1!G97-Tavola1!G96</f>
        <v>-2</v>
      </c>
      <c r="H97" s="3">
        <f>Tavola1!H97-Tavola1!H96</f>
        <v>0</v>
      </c>
      <c r="I97" s="3">
        <f>Tavola1!J97-Tavola1!J96</f>
        <v>-56</v>
      </c>
      <c r="J97" s="3">
        <f>Tavola1!K97-Tavola1!K96</f>
        <v>58</v>
      </c>
      <c r="K97" s="3">
        <f>Tavola1!L97-Tavola1!L96</f>
        <v>0</v>
      </c>
    </row>
    <row r="98" spans="1:11" hidden="1" outlineLevel="1">
      <c r="A98" s="4">
        <v>43986</v>
      </c>
      <c r="B98" s="3">
        <f>Tavola1!B98-Tavola1!B97</f>
        <v>2995</v>
      </c>
      <c r="C98" s="3"/>
      <c r="D98" s="3">
        <f>Tavola1!D98-Tavola1!D97</f>
        <v>0</v>
      </c>
      <c r="E98" s="3">
        <f>Tavola1!E98-Tavola1!E97</f>
        <v>-25</v>
      </c>
      <c r="F98" s="3">
        <f>Tavola1!F98-Tavola1!F97</f>
        <v>-4</v>
      </c>
      <c r="G98" s="3">
        <f>Tavola1!G98-Tavola1!G97</f>
        <v>-3</v>
      </c>
      <c r="H98" s="3">
        <f>Tavola1!H98-Tavola1!H97</f>
        <v>-1</v>
      </c>
      <c r="I98" s="3">
        <f>Tavola1!J98-Tavola1!J97</f>
        <v>-21</v>
      </c>
      <c r="J98" s="3">
        <f>Tavola1!K98-Tavola1!K97</f>
        <v>24</v>
      </c>
      <c r="K98" s="3">
        <f>Tavola1!L98-Tavola1!L97</f>
        <v>1</v>
      </c>
    </row>
    <row r="99" spans="1:11" hidden="1" outlineLevel="1">
      <c r="A99" s="4">
        <v>43987</v>
      </c>
      <c r="B99" s="3">
        <f>Tavola1!B99-Tavola1!B98</f>
        <v>2771</v>
      </c>
      <c r="C99" s="3"/>
      <c r="D99" s="3">
        <f>Tavola1!D99-Tavola1!D98</f>
        <v>1</v>
      </c>
      <c r="E99" s="3">
        <f>Tavola1!E99-Tavola1!E98</f>
        <v>-7</v>
      </c>
      <c r="F99" s="3">
        <f>Tavola1!F99-Tavola1!F98</f>
        <v>-3</v>
      </c>
      <c r="G99" s="3">
        <f>Tavola1!G99-Tavola1!G98</f>
        <v>-3</v>
      </c>
      <c r="H99" s="3">
        <f>Tavola1!H99-Tavola1!H98</f>
        <v>0</v>
      </c>
      <c r="I99" s="3">
        <f>Tavola1!J99-Tavola1!J98</f>
        <v>-4</v>
      </c>
      <c r="J99" s="3">
        <f>Tavola1!K99-Tavola1!K98</f>
        <v>8</v>
      </c>
      <c r="K99" s="3">
        <f>Tavola1!L99-Tavola1!L98</f>
        <v>0</v>
      </c>
    </row>
    <row r="100" spans="1:11" hidden="1" outlineLevel="1">
      <c r="A100" s="4">
        <v>43988</v>
      </c>
      <c r="B100" s="3">
        <f>Tavola1!B100-Tavola1!B99</f>
        <v>2793</v>
      </c>
      <c r="C100" s="3"/>
      <c r="D100" s="3">
        <f>Tavola1!D100-Tavola1!D99</f>
        <v>2</v>
      </c>
      <c r="E100" s="3">
        <f>Tavola1!E100-Tavola1!E99</f>
        <v>-6</v>
      </c>
      <c r="F100" s="3">
        <f>Tavola1!F100-Tavola1!F99</f>
        <v>-6</v>
      </c>
      <c r="G100" s="3">
        <f>Tavola1!G100-Tavola1!G99</f>
        <v>-7</v>
      </c>
      <c r="H100" s="3">
        <f>Tavola1!H100-Tavola1!H99</f>
        <v>1</v>
      </c>
      <c r="I100" s="3">
        <f>Tavola1!J100-Tavola1!J99</f>
        <v>0</v>
      </c>
      <c r="J100" s="3">
        <f>Tavola1!K100-Tavola1!K99</f>
        <v>8</v>
      </c>
      <c r="K100" s="3">
        <f>Tavola1!L100-Tavola1!L99</f>
        <v>0</v>
      </c>
    </row>
    <row r="101" spans="1:11" hidden="1" outlineLevel="1">
      <c r="A101" s="4">
        <v>43989</v>
      </c>
      <c r="B101" s="3">
        <f>Tavola1!B101-Tavola1!B100</f>
        <v>1553</v>
      </c>
      <c r="C101" s="3"/>
      <c r="D101" s="3">
        <f>Tavola1!D101-Tavola1!D100</f>
        <v>1</v>
      </c>
      <c r="E101" s="3">
        <f>Tavola1!E101-Tavola1!E100</f>
        <v>-4</v>
      </c>
      <c r="F101" s="3">
        <f>Tavola1!F101-Tavola1!F100</f>
        <v>-5</v>
      </c>
      <c r="G101" s="3">
        <f>Tavola1!G101-Tavola1!G100</f>
        <v>-5</v>
      </c>
      <c r="H101" s="3">
        <f>Tavola1!H101-Tavola1!H100</f>
        <v>0</v>
      </c>
      <c r="I101" s="3">
        <f>Tavola1!J101-Tavola1!J100</f>
        <v>1</v>
      </c>
      <c r="J101" s="3">
        <f>Tavola1!K101-Tavola1!K100</f>
        <v>4</v>
      </c>
      <c r="K101" s="3">
        <f>Tavola1!L101-Tavola1!L100</f>
        <v>1</v>
      </c>
    </row>
    <row r="102" spans="1:11" hidden="1" outlineLevel="1">
      <c r="A102" s="4">
        <v>43990</v>
      </c>
      <c r="B102" s="3">
        <f>Tavola1!B102-Tavola1!B101</f>
        <v>708</v>
      </c>
      <c r="C102" s="3"/>
      <c r="D102" s="3">
        <f>Tavola1!D102-Tavola1!D101</f>
        <v>1</v>
      </c>
      <c r="E102" s="3">
        <f>Tavola1!E102-Tavola1!E101</f>
        <v>-9</v>
      </c>
      <c r="F102" s="3">
        <f>Tavola1!F102-Tavola1!F101</f>
        <v>-2</v>
      </c>
      <c r="G102" s="3">
        <f>Tavola1!G102-Tavola1!G101</f>
        <v>-2</v>
      </c>
      <c r="H102" s="3">
        <f>Tavola1!H102-Tavola1!H101</f>
        <v>0</v>
      </c>
      <c r="I102" s="3">
        <f>Tavola1!J102-Tavola1!J101</f>
        <v>-7</v>
      </c>
      <c r="J102" s="3">
        <f>Tavola1!K102-Tavola1!K101</f>
        <v>9</v>
      </c>
      <c r="K102" s="3">
        <f>Tavola1!L102-Tavola1!L101</f>
        <v>1</v>
      </c>
    </row>
    <row r="103" spans="1:11" hidden="1" outlineLevel="1">
      <c r="A103" s="4">
        <v>43991</v>
      </c>
      <c r="B103" s="3">
        <f>Tavola1!B103-Tavola1!B102</f>
        <v>2869</v>
      </c>
      <c r="C103" s="3"/>
      <c r="D103" s="3">
        <f>Tavola1!D103-Tavola1!D102</f>
        <v>2</v>
      </c>
      <c r="E103" s="3">
        <f>Tavola1!E103-Tavola1!E102</f>
        <v>0</v>
      </c>
      <c r="F103" s="3">
        <f>Tavola1!F103-Tavola1!F102</f>
        <v>-2</v>
      </c>
      <c r="G103" s="3">
        <f>Tavola1!G103-Tavola1!G102</f>
        <v>-1</v>
      </c>
      <c r="H103" s="3">
        <f>Tavola1!H103-Tavola1!H102</f>
        <v>-1</v>
      </c>
      <c r="I103" s="3">
        <f>Tavola1!J103-Tavola1!J102</f>
        <v>2</v>
      </c>
      <c r="J103" s="3">
        <f>Tavola1!K103-Tavola1!K102</f>
        <v>2</v>
      </c>
      <c r="K103" s="3">
        <f>Tavola1!L103-Tavola1!L102</f>
        <v>0</v>
      </c>
    </row>
    <row r="104" spans="1:11" hidden="1" outlineLevel="1">
      <c r="A104" s="4">
        <v>43992</v>
      </c>
      <c r="B104" s="3">
        <f>Tavola1!B104-Tavola1!B103</f>
        <v>2822</v>
      </c>
      <c r="C104" s="3"/>
      <c r="D104" s="3">
        <f>Tavola1!D104-Tavola1!D103</f>
        <v>1</v>
      </c>
      <c r="E104" s="3">
        <f>Tavola1!E104-Tavola1!E103</f>
        <v>0</v>
      </c>
      <c r="F104" s="3">
        <f>Tavola1!F104-Tavola1!F103</f>
        <v>1</v>
      </c>
      <c r="G104" s="3">
        <f>Tavola1!G104-Tavola1!G103</f>
        <v>1</v>
      </c>
      <c r="H104" s="3">
        <f>Tavola1!H104-Tavola1!H103</f>
        <v>0</v>
      </c>
      <c r="I104" s="3">
        <f>Tavola1!J104-Tavola1!J103</f>
        <v>-1</v>
      </c>
      <c r="J104" s="3">
        <f>Tavola1!K104-Tavola1!K103</f>
        <v>1</v>
      </c>
      <c r="K104" s="3">
        <f>Tavola1!L104-Tavola1!L103</f>
        <v>0</v>
      </c>
    </row>
    <row r="105" spans="1:11" hidden="1" outlineLevel="1">
      <c r="A105" s="4">
        <v>43993</v>
      </c>
      <c r="B105" s="3">
        <f>Tavola1!B105-Tavola1!B104</f>
        <v>3045</v>
      </c>
      <c r="C105" s="3"/>
      <c r="D105" s="3">
        <f>Tavola1!D105-Tavola1!D104</f>
        <v>0</v>
      </c>
      <c r="E105" s="3">
        <f>Tavola1!E105-Tavola1!E104</f>
        <v>-4</v>
      </c>
      <c r="F105" s="3">
        <f>Tavola1!F105-Tavola1!F104</f>
        <v>-4</v>
      </c>
      <c r="G105" s="3">
        <f>Tavola1!G105-Tavola1!G104</f>
        <v>-3</v>
      </c>
      <c r="H105" s="3">
        <f>Tavola1!H105-Tavola1!H104</f>
        <v>-1</v>
      </c>
      <c r="I105" s="3">
        <f>Tavola1!J105-Tavola1!J104</f>
        <v>0</v>
      </c>
      <c r="J105" s="3">
        <f>Tavola1!K105-Tavola1!K104</f>
        <v>3</v>
      </c>
      <c r="K105" s="3">
        <f>Tavola1!L105-Tavola1!L104</f>
        <v>1</v>
      </c>
    </row>
    <row r="106" spans="1:11" hidden="1" outlineLevel="1">
      <c r="A106" s="4">
        <v>43994</v>
      </c>
      <c r="B106" s="3">
        <f>Tavola1!B106-Tavola1!B105</f>
        <v>1804</v>
      </c>
      <c r="C106" s="3"/>
      <c r="D106" s="3">
        <f>Tavola1!D106-Tavola1!D105</f>
        <v>0</v>
      </c>
      <c r="E106" s="3">
        <f>Tavola1!E106-Tavola1!E105</f>
        <v>-8</v>
      </c>
      <c r="F106" s="3">
        <f>Tavola1!F106-Tavola1!F105</f>
        <v>-5</v>
      </c>
      <c r="G106" s="3">
        <f>Tavola1!G106-Tavola1!G105</f>
        <v>-3</v>
      </c>
      <c r="H106" s="3">
        <f>Tavola1!H106-Tavola1!H105</f>
        <v>-2</v>
      </c>
      <c r="I106" s="3">
        <f>Tavola1!J106-Tavola1!J105</f>
        <v>-3</v>
      </c>
      <c r="J106" s="3">
        <f>Tavola1!K106-Tavola1!K105</f>
        <v>8</v>
      </c>
      <c r="K106" s="3">
        <f>Tavola1!L106-Tavola1!L105</f>
        <v>0</v>
      </c>
    </row>
    <row r="107" spans="1:11" hidden="1" outlineLevel="1">
      <c r="A107" s="4">
        <v>43995</v>
      </c>
      <c r="B107" s="3">
        <f>Tavola1!B107-Tavola1!B106</f>
        <v>2086</v>
      </c>
      <c r="C107" s="3"/>
      <c r="D107" s="3">
        <f>Tavola1!D107-Tavola1!D106</f>
        <v>1</v>
      </c>
      <c r="E107" s="3">
        <f>Tavola1!E107-Tavola1!E106</f>
        <v>1</v>
      </c>
      <c r="F107" s="3">
        <f>Tavola1!F107-Tavola1!F106</f>
        <v>-1</v>
      </c>
      <c r="G107" s="3">
        <f>Tavola1!G107-Tavola1!G106</f>
        <v>-1</v>
      </c>
      <c r="H107" s="3">
        <f>Tavola1!H107-Tavola1!H106</f>
        <v>0</v>
      </c>
      <c r="I107" s="3">
        <f>Tavola1!J107-Tavola1!J106</f>
        <v>2</v>
      </c>
      <c r="J107" s="3">
        <f>Tavola1!K107-Tavola1!K106</f>
        <v>0</v>
      </c>
      <c r="K107" s="3">
        <f>Tavola1!L107-Tavola1!L106</f>
        <v>0</v>
      </c>
    </row>
    <row r="108" spans="1:11" hidden="1" outlineLevel="1">
      <c r="A108" s="4">
        <v>43996</v>
      </c>
      <c r="B108" s="3">
        <f>Tavola1!B108-Tavola1!B107</f>
        <v>1119</v>
      </c>
      <c r="C108" s="3"/>
      <c r="D108" s="3">
        <f>Tavola1!D108-Tavola1!D107</f>
        <v>1</v>
      </c>
      <c r="E108" s="3">
        <f>Tavola1!E108-Tavola1!E107</f>
        <v>-5</v>
      </c>
      <c r="F108" s="3">
        <f>Tavola1!F108-Tavola1!F107</f>
        <v>-1</v>
      </c>
      <c r="G108" s="3">
        <f>Tavola1!G108-Tavola1!G107</f>
        <v>-1</v>
      </c>
      <c r="H108" s="3">
        <f>Tavola1!H108-Tavola1!H107</f>
        <v>0</v>
      </c>
      <c r="I108" s="3">
        <f>Tavola1!J108-Tavola1!J107</f>
        <v>-4</v>
      </c>
      <c r="J108" s="3">
        <f>Tavola1!K108-Tavola1!K107</f>
        <v>6</v>
      </c>
      <c r="K108" s="3">
        <f>Tavola1!L108-Tavola1!L107</f>
        <v>0</v>
      </c>
    </row>
    <row r="109" spans="1:11" hidden="1" outlineLevel="1">
      <c r="A109" s="4">
        <v>43997</v>
      </c>
      <c r="B109" s="3">
        <f>Tavola1!B109-Tavola1!B108</f>
        <v>889</v>
      </c>
      <c r="C109" s="3"/>
      <c r="D109" s="3">
        <f>Tavola1!D109-Tavola1!D108</f>
        <v>1</v>
      </c>
      <c r="E109" s="3">
        <f>Tavola1!E109-Tavola1!E108</f>
        <v>-32</v>
      </c>
      <c r="F109" s="3">
        <f>Tavola1!F109-Tavola1!F108</f>
        <v>-1</v>
      </c>
      <c r="G109" s="3">
        <f>Tavola1!G109-Tavola1!G108</f>
        <v>-2</v>
      </c>
      <c r="H109" s="3">
        <f>Tavola1!H109-Tavola1!H108</f>
        <v>1</v>
      </c>
      <c r="I109" s="3">
        <f>Tavola1!J109-Tavola1!J108</f>
        <v>-31</v>
      </c>
      <c r="J109" s="3">
        <f>Tavola1!K109-Tavola1!K108</f>
        <v>32</v>
      </c>
      <c r="K109" s="3">
        <f>Tavola1!L109-Tavola1!L108</f>
        <v>1</v>
      </c>
    </row>
    <row r="110" spans="1:11" hidden="1" outlineLevel="1">
      <c r="A110" s="4">
        <v>43998</v>
      </c>
      <c r="B110" s="3">
        <f>Tavola1!B110-Tavola1!B109</f>
        <v>2187</v>
      </c>
      <c r="C110" s="3"/>
      <c r="D110" s="3">
        <f>Tavola1!D110-Tavola1!D109</f>
        <v>2</v>
      </c>
      <c r="E110" s="3">
        <f>Tavola1!E110-Tavola1!E109</f>
        <v>1</v>
      </c>
      <c r="F110" s="3">
        <f>Tavola1!F110-Tavola1!F109</f>
        <v>2</v>
      </c>
      <c r="G110" s="3">
        <f>Tavola1!G110-Tavola1!G109</f>
        <v>2</v>
      </c>
      <c r="H110" s="3">
        <f>Tavola1!H110-Tavola1!H109</f>
        <v>0</v>
      </c>
      <c r="I110" s="3">
        <f>Tavola1!J110-Tavola1!J109</f>
        <v>-1</v>
      </c>
      <c r="J110" s="3">
        <f>Tavola1!K110-Tavola1!K109</f>
        <v>1</v>
      </c>
      <c r="K110" s="3">
        <f>Tavola1!L110-Tavola1!L109</f>
        <v>0</v>
      </c>
    </row>
    <row r="111" spans="1:11" hidden="1" outlineLevel="1">
      <c r="A111" s="4">
        <v>43999</v>
      </c>
      <c r="B111" s="3">
        <f>Tavola1!B111-Tavola1!B110</f>
        <v>1898</v>
      </c>
      <c r="C111" s="3"/>
      <c r="D111" s="3">
        <f>Tavola1!D111-Tavola1!D110</f>
        <v>2</v>
      </c>
      <c r="E111" s="3">
        <f>Tavola1!E111-Tavola1!E110</f>
        <v>-1</v>
      </c>
      <c r="F111" s="3">
        <f>Tavola1!F111-Tavola1!F110</f>
        <v>-8</v>
      </c>
      <c r="G111" s="3">
        <f>Tavola1!G111-Tavola1!G110</f>
        <v>-7</v>
      </c>
      <c r="H111" s="3">
        <f>Tavola1!H111-Tavola1!H110</f>
        <v>-1</v>
      </c>
      <c r="I111" s="3">
        <f>Tavola1!J111-Tavola1!J110</f>
        <v>7</v>
      </c>
      <c r="J111" s="3">
        <f>Tavola1!K111-Tavola1!K110</f>
        <v>3</v>
      </c>
      <c r="K111" s="3">
        <f>Tavola1!L111-Tavola1!L110</f>
        <v>0</v>
      </c>
    </row>
    <row r="112" spans="1:11" hidden="1" outlineLevel="1">
      <c r="A112" s="10">
        <v>44000</v>
      </c>
      <c r="B112" s="23">
        <f>Tavola1!B112-Tavola1!B111</f>
        <v>1841</v>
      </c>
      <c r="C112" s="23"/>
      <c r="D112" s="23">
        <f>Tavola1!D112-Tavola1!D111</f>
        <v>2</v>
      </c>
      <c r="E112" s="23">
        <f>Tavola1!E112-Tavola1!E111</f>
        <v>-168</v>
      </c>
      <c r="F112" s="23">
        <f>Tavola1!F112-Tavola1!F111</f>
        <v>-1</v>
      </c>
      <c r="G112" s="23">
        <f>Tavola1!G112-Tavola1!G111</f>
        <v>-1</v>
      </c>
      <c r="H112" s="23">
        <f>Tavola1!H112-Tavola1!H111</f>
        <v>0</v>
      </c>
      <c r="I112" s="23">
        <f>Tavola1!J112-Tavola1!J111</f>
        <v>-167</v>
      </c>
      <c r="J112" s="23">
        <f>Tavola1!K112-Tavola1!K111</f>
        <v>170</v>
      </c>
      <c r="K112" s="23">
        <f>Tavola1!L112-Tavola1!L111</f>
        <v>0</v>
      </c>
    </row>
    <row r="113" spans="1:11" hidden="1" outlineLevel="1">
      <c r="A113" s="4">
        <v>44001</v>
      </c>
      <c r="B113" s="3">
        <f>Tavola1!B113-Tavola1!B112</f>
        <v>1616</v>
      </c>
      <c r="C113" s="3"/>
      <c r="D113" s="19" t="s">
        <v>54</v>
      </c>
      <c r="E113" s="19" t="s">
        <v>54</v>
      </c>
      <c r="F113" s="3">
        <f>Tavola1!F113-Tavola1!F112</f>
        <v>-1</v>
      </c>
      <c r="G113" s="3">
        <f>Tavola1!G113-Tavola1!G112</f>
        <v>-3</v>
      </c>
      <c r="H113" s="3">
        <f>Tavola1!H113-Tavola1!H112</f>
        <v>2</v>
      </c>
      <c r="I113" s="19" t="s">
        <v>54</v>
      </c>
      <c r="J113" s="3">
        <f>Tavola1!K113-Tavola1!K112</f>
        <v>93</v>
      </c>
      <c r="K113" s="3">
        <f>Tavola1!L113-Tavola1!L112</f>
        <v>0</v>
      </c>
    </row>
    <row r="114" spans="1:11" hidden="1" outlineLevel="1">
      <c r="A114" s="4">
        <v>44002</v>
      </c>
      <c r="B114" s="3">
        <f>Tavola1!B114-Tavola1!B113</f>
        <v>2069</v>
      </c>
      <c r="C114" s="3"/>
      <c r="D114" s="3">
        <f>Tavola1!D114-Tavola1!D113</f>
        <v>0</v>
      </c>
      <c r="E114" s="3">
        <f>Tavola1!E114-Tavola1!E113</f>
        <v>-10</v>
      </c>
      <c r="F114" s="3">
        <f>Tavola1!F114-Tavola1!F113</f>
        <v>0</v>
      </c>
      <c r="G114" s="3">
        <f>Tavola1!G114-Tavola1!G113</f>
        <v>0</v>
      </c>
      <c r="H114" s="3">
        <f>Tavola1!H114-Tavola1!H113</f>
        <v>0</v>
      </c>
      <c r="I114" s="3">
        <f>Tavola1!J114-Tavola1!J113</f>
        <v>-10</v>
      </c>
      <c r="J114" s="3">
        <f>Tavola1!K114-Tavola1!K113</f>
        <v>10</v>
      </c>
      <c r="K114" s="3">
        <f>Tavola1!L114-Tavola1!L113</f>
        <v>0</v>
      </c>
    </row>
    <row r="115" spans="1:11" hidden="1" outlineLevel="1">
      <c r="A115" s="4">
        <v>44003</v>
      </c>
      <c r="B115" s="3">
        <f>Tavola1!B115-Tavola1!B114</f>
        <v>1104</v>
      </c>
      <c r="C115" s="3"/>
      <c r="D115" s="3">
        <f>Tavola1!D115-Tavola1!D114</f>
        <v>2</v>
      </c>
      <c r="E115" s="3">
        <f>Tavola1!E115-Tavola1!E114</f>
        <v>1</v>
      </c>
      <c r="F115" s="3">
        <f>Tavola1!F115-Tavola1!F114</f>
        <v>0</v>
      </c>
      <c r="G115" s="3">
        <f>Tavola1!G115-Tavola1!G114</f>
        <v>-1</v>
      </c>
      <c r="H115" s="3">
        <f>Tavola1!H115-Tavola1!H114</f>
        <v>1</v>
      </c>
      <c r="I115" s="3">
        <f>Tavola1!J115-Tavola1!J114</f>
        <v>1</v>
      </c>
      <c r="J115" s="3">
        <f>Tavola1!K115-Tavola1!K114</f>
        <v>1</v>
      </c>
      <c r="K115" s="3">
        <f>Tavola1!L115-Tavola1!L114</f>
        <v>0</v>
      </c>
    </row>
    <row r="116" spans="1:11" hidden="1" outlineLevel="1">
      <c r="A116" s="4">
        <v>44004</v>
      </c>
      <c r="B116" s="3">
        <f>Tavola1!B116-Tavola1!B115</f>
        <v>1096</v>
      </c>
      <c r="C116" s="3"/>
      <c r="D116" s="3">
        <f>Tavola1!D116-Tavola1!D115</f>
        <v>0</v>
      </c>
      <c r="E116" s="3">
        <f>Tavola1!E116-Tavola1!E115</f>
        <v>0</v>
      </c>
      <c r="F116" s="3">
        <f>Tavola1!F116-Tavola1!F115</f>
        <v>0</v>
      </c>
      <c r="G116" s="3">
        <f>Tavola1!G116-Tavola1!G115</f>
        <v>0</v>
      </c>
      <c r="H116" s="3">
        <f>Tavola1!H116-Tavola1!H115</f>
        <v>0</v>
      </c>
      <c r="I116" s="3">
        <f>Tavola1!J116-Tavola1!J115</f>
        <v>0</v>
      </c>
      <c r="J116" s="3">
        <f>Tavola1!K116-Tavola1!K115</f>
        <v>0</v>
      </c>
      <c r="K116" s="3">
        <f>Tavola1!L116-Tavola1!L115</f>
        <v>0</v>
      </c>
    </row>
    <row r="117" spans="1:11" hidden="1" outlineLevel="1">
      <c r="A117" s="4">
        <v>44005</v>
      </c>
      <c r="B117" s="3">
        <f>Tavola1!B117-Tavola1!B116</f>
        <v>2797</v>
      </c>
      <c r="C117" s="3"/>
      <c r="D117" s="3">
        <f>Tavola1!D117-Tavola1!D116</f>
        <v>1</v>
      </c>
      <c r="E117" s="3">
        <f>Tavola1!E117-Tavola1!E116</f>
        <v>-9</v>
      </c>
      <c r="F117" s="3">
        <f>Tavola1!F117-Tavola1!F116</f>
        <v>-4</v>
      </c>
      <c r="G117" s="3">
        <f>Tavola1!G117-Tavola1!G116</f>
        <v>-3</v>
      </c>
      <c r="H117" s="3">
        <f>Tavola1!H117-Tavola1!H116</f>
        <v>-1</v>
      </c>
      <c r="I117" s="3">
        <f>Tavola1!J117-Tavola1!J116</f>
        <v>-5</v>
      </c>
      <c r="J117" s="3">
        <f>Tavola1!K117-Tavola1!K116</f>
        <v>10</v>
      </c>
      <c r="K117" s="3">
        <f>Tavola1!L117-Tavola1!L116</f>
        <v>0</v>
      </c>
    </row>
    <row r="118" spans="1:11" hidden="1" outlineLevel="1">
      <c r="A118" s="4">
        <v>44006</v>
      </c>
      <c r="B118" s="3">
        <f>Tavola1!B118-Tavola1!B117</f>
        <v>2344</v>
      </c>
      <c r="C118" s="3"/>
      <c r="D118" s="3">
        <f>Tavola1!D118-Tavola1!D117</f>
        <v>1</v>
      </c>
      <c r="E118" s="3">
        <f>Tavola1!E118-Tavola1!E117</f>
        <v>0</v>
      </c>
      <c r="F118" s="3">
        <f>Tavola1!F118-Tavola1!F117</f>
        <v>0</v>
      </c>
      <c r="G118" s="3">
        <f>Tavola1!G118-Tavola1!G117</f>
        <v>0</v>
      </c>
      <c r="H118" s="3">
        <f>Tavola1!H118-Tavola1!H117</f>
        <v>0</v>
      </c>
      <c r="I118" s="3">
        <f>Tavola1!J118-Tavola1!J117</f>
        <v>0</v>
      </c>
      <c r="J118" s="3">
        <f>Tavola1!K118-Tavola1!K117</f>
        <v>1</v>
      </c>
      <c r="K118" s="3">
        <f>Tavola1!L118-Tavola1!L117</f>
        <v>0</v>
      </c>
    </row>
    <row r="119" spans="1:11" hidden="1" outlineLevel="1">
      <c r="A119" s="4">
        <v>44007</v>
      </c>
      <c r="B119" s="3">
        <f>Tavola1!B119-Tavola1!B118</f>
        <v>2266</v>
      </c>
      <c r="C119" s="3"/>
      <c r="D119" s="3">
        <f>Tavola1!D119-Tavola1!D118</f>
        <v>2</v>
      </c>
      <c r="E119" s="3">
        <f>Tavola1!E119-Tavola1!E118</f>
        <v>-2</v>
      </c>
      <c r="F119" s="3">
        <f>Tavola1!F119-Tavola1!F118</f>
        <v>0</v>
      </c>
      <c r="G119" s="3">
        <f>Tavola1!G119-Tavola1!G118</f>
        <v>0</v>
      </c>
      <c r="H119" s="3">
        <f>Tavola1!H119-Tavola1!H118</f>
        <v>0</v>
      </c>
      <c r="I119" s="3">
        <f>Tavola1!J119-Tavola1!J118</f>
        <v>-2</v>
      </c>
      <c r="J119" s="3">
        <f>Tavola1!K119-Tavola1!K118</f>
        <v>4</v>
      </c>
      <c r="K119" s="3">
        <f>Tavola1!L119-Tavola1!L118</f>
        <v>0</v>
      </c>
    </row>
    <row r="120" spans="1:11" hidden="1" outlineLevel="1">
      <c r="A120" s="4">
        <v>44008</v>
      </c>
      <c r="B120" s="3">
        <f>Tavola1!B120-Tavola1!B119</f>
        <v>2291</v>
      </c>
      <c r="C120" s="3"/>
      <c r="D120" s="3">
        <f>Tavola1!D120-Tavola1!D119</f>
        <v>0</v>
      </c>
      <c r="E120" s="3">
        <f>Tavola1!E120-Tavola1!E119</f>
        <v>-1</v>
      </c>
      <c r="F120" s="3">
        <f>Tavola1!F120-Tavola1!F119</f>
        <v>0</v>
      </c>
      <c r="G120" s="3">
        <f>Tavola1!G120-Tavola1!G119</f>
        <v>1</v>
      </c>
      <c r="H120" s="3">
        <f>Tavola1!H120-Tavola1!H119</f>
        <v>-1</v>
      </c>
      <c r="I120" s="3">
        <f>Tavola1!J120-Tavola1!J119</f>
        <v>-1</v>
      </c>
      <c r="J120" s="3">
        <f>Tavola1!K120-Tavola1!K119</f>
        <v>0</v>
      </c>
      <c r="K120" s="3">
        <f>Tavola1!L120-Tavola1!L119</f>
        <v>1</v>
      </c>
    </row>
    <row r="121" spans="1:11" hidden="1" outlineLevel="1">
      <c r="A121" s="4">
        <v>44009</v>
      </c>
      <c r="B121" s="3">
        <f>Tavola1!B121-Tavola1!B120</f>
        <v>2348</v>
      </c>
      <c r="C121" s="3"/>
      <c r="D121" s="3">
        <f>Tavola1!D121-Tavola1!D120</f>
        <v>1</v>
      </c>
      <c r="E121" s="3">
        <f>Tavola1!E121-Tavola1!E120</f>
        <v>1</v>
      </c>
      <c r="F121" s="3">
        <f>Tavola1!F121-Tavola1!F120</f>
        <v>2</v>
      </c>
      <c r="G121" s="3">
        <f>Tavola1!G121-Tavola1!G120</f>
        <v>2</v>
      </c>
      <c r="H121" s="3">
        <f>Tavola1!H121-Tavola1!H120</f>
        <v>0</v>
      </c>
      <c r="I121" s="3">
        <f>Tavola1!J121-Tavola1!J120</f>
        <v>-1</v>
      </c>
      <c r="J121" s="3">
        <f>Tavola1!K121-Tavola1!K120</f>
        <v>0</v>
      </c>
      <c r="K121" s="3">
        <f>Tavola1!L121-Tavola1!L120</f>
        <v>0</v>
      </c>
    </row>
    <row r="122" spans="1:11" hidden="1" outlineLevel="1">
      <c r="A122" s="4">
        <v>44010</v>
      </c>
      <c r="B122" s="3">
        <f>Tavola1!B122-Tavola1!B121</f>
        <v>1308</v>
      </c>
      <c r="C122" s="3"/>
      <c r="D122" s="3">
        <f>Tavola1!D122-Tavola1!D121</f>
        <v>0</v>
      </c>
      <c r="E122" s="3">
        <f>Tavola1!E122-Tavola1!E121</f>
        <v>0</v>
      </c>
      <c r="F122" s="3">
        <f>Tavola1!F122-Tavola1!F121</f>
        <v>1</v>
      </c>
      <c r="G122" s="3">
        <f>Tavola1!G122-Tavola1!G121</f>
        <v>1</v>
      </c>
      <c r="H122" s="3">
        <f>Tavola1!H122-Tavola1!H121</f>
        <v>0</v>
      </c>
      <c r="I122" s="3">
        <f>Tavola1!J122-Tavola1!J121</f>
        <v>-1</v>
      </c>
      <c r="J122" s="3">
        <f>Tavola1!K122-Tavola1!K121</f>
        <v>0</v>
      </c>
      <c r="K122" s="3">
        <f>Tavola1!L122-Tavola1!L121</f>
        <v>0</v>
      </c>
    </row>
    <row r="123" spans="1:11" hidden="1" outlineLevel="1">
      <c r="A123" s="4">
        <v>44011</v>
      </c>
      <c r="B123" s="3">
        <f>Tavola1!B123-Tavola1!B122</f>
        <v>1058</v>
      </c>
      <c r="C123" s="3"/>
      <c r="D123" s="3">
        <f>Tavola1!D123-Tavola1!D122</f>
        <v>1</v>
      </c>
      <c r="E123" s="3">
        <f>Tavola1!E123-Tavola1!E122</f>
        <v>-3</v>
      </c>
      <c r="F123" s="3">
        <f>Tavola1!F123-Tavola1!F122</f>
        <v>-1</v>
      </c>
      <c r="G123" s="3">
        <f>Tavola1!G123-Tavola1!G122</f>
        <v>0</v>
      </c>
      <c r="H123" s="3">
        <f>Tavola1!H123-Tavola1!H122</f>
        <v>-1</v>
      </c>
      <c r="I123" s="3">
        <f>Tavola1!J123-Tavola1!J122</f>
        <v>-2</v>
      </c>
      <c r="J123" s="3">
        <f>Tavola1!K123-Tavola1!K122</f>
        <v>4</v>
      </c>
      <c r="K123" s="3">
        <f>Tavola1!L123-Tavola1!L122</f>
        <v>0</v>
      </c>
    </row>
    <row r="124" spans="1:11" hidden="1" outlineLevel="1">
      <c r="A124" s="4">
        <v>44012</v>
      </c>
      <c r="B124" s="3">
        <f>Tavola1!B124-Tavola1!B123</f>
        <v>2521</v>
      </c>
      <c r="C124" s="3"/>
      <c r="D124" s="3">
        <f>Tavola1!D124-Tavola1!D123</f>
        <v>2</v>
      </c>
      <c r="E124" s="3">
        <f>Tavola1!E124-Tavola1!E123</f>
        <v>1</v>
      </c>
      <c r="F124" s="3">
        <f>Tavola1!F124-Tavola1!F123</f>
        <v>-2</v>
      </c>
      <c r="G124" s="3">
        <f>Tavola1!G124-Tavola1!G123</f>
        <v>-2</v>
      </c>
      <c r="H124" s="3">
        <f>Tavola1!H124-Tavola1!H123</f>
        <v>0</v>
      </c>
      <c r="I124" s="3">
        <f>Tavola1!J124-Tavola1!J123</f>
        <v>3</v>
      </c>
      <c r="J124" s="3">
        <f>Tavola1!K124-Tavola1!K123</f>
        <v>0</v>
      </c>
      <c r="K124" s="3">
        <f>Tavola1!L124-Tavola1!L123</f>
        <v>1</v>
      </c>
    </row>
    <row r="125" spans="1:11" collapsed="1">
      <c r="A125" s="4">
        <v>44013</v>
      </c>
      <c r="B125" s="3">
        <f>Tavola1!B125-Tavola1!B124</f>
        <v>2425</v>
      </c>
      <c r="C125" s="3"/>
      <c r="D125" s="3">
        <f>Tavola1!D125-Tavola1!D124</f>
        <v>1</v>
      </c>
      <c r="E125" s="3">
        <f>Tavola1!E125-Tavola1!E124</f>
        <v>-2</v>
      </c>
      <c r="F125" s="3">
        <f>Tavola1!F125-Tavola1!F124</f>
        <v>-1</v>
      </c>
      <c r="G125" s="3">
        <f>Tavola1!G125-Tavola1!G124</f>
        <v>-1</v>
      </c>
      <c r="H125" s="3">
        <f>Tavola1!H125-Tavola1!H124</f>
        <v>0</v>
      </c>
      <c r="I125" s="3">
        <f>Tavola1!J125-Tavola1!J124</f>
        <v>-1</v>
      </c>
      <c r="J125" s="3">
        <f>Tavola1!K125-Tavola1!K124</f>
        <v>3</v>
      </c>
      <c r="K125" s="3">
        <f>Tavola1!L125-Tavola1!L124</f>
        <v>0</v>
      </c>
    </row>
    <row r="126" spans="1:11">
      <c r="A126" s="4">
        <v>44014</v>
      </c>
      <c r="B126" s="3">
        <f>Tavola1!B126-Tavola1!B125</f>
        <v>2821</v>
      </c>
      <c r="C126" s="3"/>
      <c r="D126" s="3">
        <f>Tavola1!D126-Tavola1!D125</f>
        <v>9</v>
      </c>
      <c r="E126" s="3">
        <f>Tavola1!E126-Tavola1!E125</f>
        <v>8</v>
      </c>
      <c r="F126" s="3">
        <f>Tavola1!F126-Tavola1!F125</f>
        <v>-1</v>
      </c>
      <c r="G126" s="3">
        <f>Tavola1!G126-Tavola1!G125</f>
        <v>-1</v>
      </c>
      <c r="H126" s="3">
        <f>Tavola1!H126-Tavola1!H125</f>
        <v>0</v>
      </c>
      <c r="I126" s="3">
        <f>Tavola1!J126-Tavola1!J125</f>
        <v>9</v>
      </c>
      <c r="J126" s="3">
        <f>Tavola1!K126-Tavola1!K125</f>
        <v>1</v>
      </c>
      <c r="K126" s="3">
        <f>Tavola1!L126-Tavola1!L125</f>
        <v>0</v>
      </c>
    </row>
    <row r="127" spans="1:11">
      <c r="A127" s="4">
        <v>44015</v>
      </c>
      <c r="B127" s="3">
        <f>Tavola1!B127-Tavola1!B126</f>
        <v>2830</v>
      </c>
      <c r="C127" s="3"/>
      <c r="D127" s="3">
        <f>Tavola1!D127-Tavola1!D126</f>
        <v>1</v>
      </c>
      <c r="E127" s="3">
        <f>Tavola1!E127-Tavola1!E126</f>
        <v>1</v>
      </c>
      <c r="F127" s="3">
        <f>Tavola1!F127-Tavola1!F126</f>
        <v>-2</v>
      </c>
      <c r="G127" s="3">
        <f>Tavola1!G127-Tavola1!G126</f>
        <v>-1</v>
      </c>
      <c r="H127" s="3">
        <f>Tavola1!H127-Tavola1!H126</f>
        <v>-1</v>
      </c>
      <c r="I127" s="3">
        <f>Tavola1!J127-Tavola1!J126</f>
        <v>3</v>
      </c>
      <c r="J127" s="3">
        <f>Tavola1!K127-Tavola1!K126</f>
        <v>0</v>
      </c>
      <c r="K127" s="3">
        <f>Tavola1!L127-Tavola1!L126</f>
        <v>0</v>
      </c>
    </row>
    <row r="128" spans="1:11">
      <c r="A128" s="4">
        <v>44016</v>
      </c>
      <c r="B128" s="3">
        <f>Tavola1!B128-Tavola1!B127</f>
        <v>2694</v>
      </c>
      <c r="C128" s="3"/>
      <c r="D128" s="3">
        <f>Tavola1!D128-Tavola1!D127</f>
        <v>3</v>
      </c>
      <c r="E128" s="3">
        <f>Tavola1!E128-Tavola1!E127</f>
        <v>3</v>
      </c>
      <c r="F128" s="3">
        <f>Tavola1!F128-Tavola1!F127</f>
        <v>-1</v>
      </c>
      <c r="G128" s="3">
        <f>Tavola1!G128-Tavola1!G127</f>
        <v>-1</v>
      </c>
      <c r="H128" s="3">
        <f>Tavola1!H128-Tavola1!H127</f>
        <v>0</v>
      </c>
      <c r="I128" s="3">
        <f>Tavola1!J128-Tavola1!J127</f>
        <v>4</v>
      </c>
      <c r="J128" s="3">
        <f>Tavola1!K128-Tavola1!K127</f>
        <v>0</v>
      </c>
      <c r="K128" s="3">
        <f>Tavola1!L128-Tavola1!L127</f>
        <v>0</v>
      </c>
    </row>
    <row r="129" spans="1:11">
      <c r="A129" s="4">
        <v>44017</v>
      </c>
      <c r="B129" s="3">
        <f>Tavola1!B129-Tavola1!B128</f>
        <v>1369</v>
      </c>
      <c r="C129" s="3"/>
      <c r="D129" s="3">
        <f>Tavola1!D129-Tavola1!D128</f>
        <v>0</v>
      </c>
      <c r="E129" s="3">
        <f>Tavola1!E129-Tavola1!E128</f>
        <v>0</v>
      </c>
      <c r="F129" s="3">
        <f>Tavola1!F129-Tavola1!F128</f>
        <v>-2</v>
      </c>
      <c r="G129" s="3">
        <f>Tavola1!G129-Tavola1!G128</f>
        <v>-2</v>
      </c>
      <c r="H129" s="3">
        <f>Tavola1!H129-Tavola1!H128</f>
        <v>0</v>
      </c>
      <c r="I129" s="3">
        <f>Tavola1!J129-Tavola1!J128</f>
        <v>2</v>
      </c>
      <c r="J129" s="3">
        <f>Tavola1!K129-Tavola1!K128</f>
        <v>0</v>
      </c>
      <c r="K129" s="3">
        <f>Tavola1!L129-Tavola1!L128</f>
        <v>0</v>
      </c>
    </row>
    <row r="130" spans="1:11">
      <c r="A130" s="4">
        <v>44018</v>
      </c>
      <c r="B130" s="3">
        <f>Tavola1!B130-Tavola1!B129</f>
        <v>966</v>
      </c>
      <c r="C130" s="3"/>
      <c r="D130" s="3">
        <f>Tavola1!D130-Tavola1!D129</f>
        <v>1</v>
      </c>
      <c r="E130" s="3">
        <f>Tavola1!E130-Tavola1!E129</f>
        <v>1</v>
      </c>
      <c r="F130" s="3">
        <f>Tavola1!F130-Tavola1!F129</f>
        <v>1</v>
      </c>
      <c r="G130" s="3">
        <f>Tavola1!G130-Tavola1!G129</f>
        <v>1</v>
      </c>
      <c r="H130" s="3">
        <f>Tavola1!H130-Tavola1!H129</f>
        <v>0</v>
      </c>
      <c r="I130" s="3">
        <f>Tavola1!J130-Tavola1!J129</f>
        <v>0</v>
      </c>
      <c r="J130" s="3">
        <f>Tavola1!K130-Tavola1!K129</f>
        <v>0</v>
      </c>
      <c r="K130" s="3">
        <f>Tavola1!L130-Tavola1!L129</f>
        <v>0</v>
      </c>
    </row>
    <row r="131" spans="1:11">
      <c r="A131" s="4">
        <v>44019</v>
      </c>
      <c r="B131" s="3">
        <f>Tavola1!B131-Tavola1!B130</f>
        <v>2607</v>
      </c>
      <c r="C131" s="3"/>
      <c r="D131" s="3">
        <f>Tavola1!D131-Tavola1!D130</f>
        <v>1</v>
      </c>
      <c r="E131" s="3">
        <f>Tavola1!E131-Tavola1!E130</f>
        <v>1</v>
      </c>
      <c r="F131" s="3">
        <f>Tavola1!F131-Tavola1!F130</f>
        <v>-4</v>
      </c>
      <c r="G131" s="3">
        <f>Tavola1!G131-Tavola1!G130</f>
        <v>-2</v>
      </c>
      <c r="H131" s="3">
        <f>Tavola1!H131-Tavola1!H130</f>
        <v>-2</v>
      </c>
      <c r="I131" s="3">
        <f>Tavola1!J131-Tavola1!J130</f>
        <v>5</v>
      </c>
      <c r="J131" s="3">
        <f>Tavola1!K131-Tavola1!K130</f>
        <v>0</v>
      </c>
      <c r="K131" s="3">
        <f>Tavola1!L131-Tavola1!L130</f>
        <v>0</v>
      </c>
    </row>
    <row r="132" spans="1:11">
      <c r="A132" s="4">
        <v>44020</v>
      </c>
      <c r="B132" s="3">
        <f>Tavola1!B132-Tavola1!B131</f>
        <v>2456</v>
      </c>
      <c r="C132" s="3"/>
      <c r="D132" s="3">
        <f>Tavola1!D132-Tavola1!D131</f>
        <v>1</v>
      </c>
      <c r="E132" s="3">
        <f>Tavola1!E132-Tavola1!E131</f>
        <v>-13</v>
      </c>
      <c r="F132" s="3">
        <f>Tavola1!F132-Tavola1!F131</f>
        <v>-5</v>
      </c>
      <c r="G132" s="3">
        <f>Tavola1!G132-Tavola1!G131</f>
        <v>-5</v>
      </c>
      <c r="H132" s="3">
        <f>Tavola1!H132-Tavola1!H131</f>
        <v>0</v>
      </c>
      <c r="I132" s="3">
        <f>Tavola1!J132-Tavola1!J131</f>
        <v>-8</v>
      </c>
      <c r="J132" s="3">
        <f>Tavola1!K132-Tavola1!K131</f>
        <v>13</v>
      </c>
      <c r="K132" s="3">
        <f>Tavola1!L132-Tavola1!L131</f>
        <v>1</v>
      </c>
    </row>
    <row r="133" spans="1:11">
      <c r="A133" s="4">
        <v>44021</v>
      </c>
      <c r="B133" s="3">
        <f>Tavola1!B133-Tavola1!B132</f>
        <v>2612</v>
      </c>
      <c r="C133" s="3"/>
      <c r="D133" s="3">
        <f>Tavola1!D133-Tavola1!D132</f>
        <v>1</v>
      </c>
      <c r="E133" s="3">
        <f>Tavola1!E133-Tavola1!E132</f>
        <v>1</v>
      </c>
      <c r="F133" s="3">
        <f>Tavola1!F133-Tavola1!F132</f>
        <v>-1</v>
      </c>
      <c r="G133" s="3">
        <f>Tavola1!G133-Tavola1!G132</f>
        <v>-1</v>
      </c>
      <c r="H133" s="3">
        <f>Tavola1!H133-Tavola1!H132</f>
        <v>0</v>
      </c>
      <c r="I133" s="3">
        <f>Tavola1!J133-Tavola1!J132</f>
        <v>2</v>
      </c>
      <c r="J133" s="3">
        <f>Tavola1!K133-Tavola1!K132</f>
        <v>0</v>
      </c>
      <c r="K133" s="3">
        <f>Tavola1!L133-Tavola1!L132</f>
        <v>0</v>
      </c>
    </row>
    <row r="134" spans="1:11">
      <c r="A134" s="4">
        <v>44022</v>
      </c>
      <c r="B134" s="3">
        <f>Tavola1!B134-Tavola1!B133</f>
        <v>1916</v>
      </c>
      <c r="C134" s="3"/>
      <c r="D134" s="3">
        <f>Tavola1!D134-Tavola1!D133</f>
        <v>0</v>
      </c>
      <c r="E134" s="3">
        <f>Tavola1!E134-Tavola1!E133</f>
        <v>-4</v>
      </c>
      <c r="F134" s="3">
        <f>Tavola1!F134-Tavola1!F133</f>
        <v>0</v>
      </c>
      <c r="G134" s="3">
        <f>Tavola1!G134-Tavola1!G133</f>
        <v>0</v>
      </c>
      <c r="H134" s="3">
        <f>Tavola1!H134-Tavola1!H133</f>
        <v>0</v>
      </c>
      <c r="I134" s="3">
        <f>Tavola1!J134-Tavola1!J133</f>
        <v>-4</v>
      </c>
      <c r="J134" s="3">
        <f>Tavola1!K134-Tavola1!K133</f>
        <v>4</v>
      </c>
      <c r="K134" s="3">
        <f>Tavola1!L134-Tavola1!L133</f>
        <v>0</v>
      </c>
    </row>
    <row r="135" spans="1:11">
      <c r="A135" s="4">
        <v>44023</v>
      </c>
      <c r="B135" s="3">
        <f>Tavola1!B135-Tavola1!B134</f>
        <v>1891</v>
      </c>
      <c r="C135" s="3"/>
      <c r="D135" s="3">
        <f>Tavola1!D135-Tavola1!D134</f>
        <v>1</v>
      </c>
      <c r="E135" s="3">
        <f>Tavola1!E135-Tavola1!E134</f>
        <v>-1</v>
      </c>
      <c r="F135" s="3">
        <f>Tavola1!F135-Tavola1!F134</f>
        <v>0</v>
      </c>
      <c r="G135" s="3">
        <f>Tavola1!G135-Tavola1!G134</f>
        <v>0</v>
      </c>
      <c r="H135" s="3">
        <f>Tavola1!H135-Tavola1!H134</f>
        <v>0</v>
      </c>
      <c r="I135" s="3">
        <f>Tavola1!J135-Tavola1!J134</f>
        <v>-1</v>
      </c>
      <c r="J135" s="3">
        <f>Tavola1!K135-Tavola1!K134</f>
        <v>2</v>
      </c>
      <c r="K135" s="3">
        <f>Tavola1!L135-Tavola1!L134</f>
        <v>0</v>
      </c>
    </row>
    <row r="136" spans="1:11">
      <c r="A136" s="4">
        <v>44024</v>
      </c>
      <c r="B136" s="3">
        <f>Tavola1!B136-Tavola1!B135</f>
        <v>1516</v>
      </c>
      <c r="C136" s="3"/>
      <c r="D136" s="3">
        <f>Tavola1!D136-Tavola1!D135</f>
        <v>0</v>
      </c>
      <c r="E136" s="3">
        <f>Tavola1!E136-Tavola1!E135</f>
        <v>0</v>
      </c>
      <c r="F136" s="3">
        <f>Tavola1!F136-Tavola1!F135</f>
        <v>-1</v>
      </c>
      <c r="G136" s="3">
        <f>Tavola1!G136-Tavola1!G135</f>
        <v>-1</v>
      </c>
      <c r="H136" s="3">
        <f>Tavola1!H136-Tavola1!H135</f>
        <v>0</v>
      </c>
      <c r="I136" s="3">
        <f>Tavola1!J136-Tavola1!J135</f>
        <v>1</v>
      </c>
      <c r="J136" s="3">
        <f>Tavola1!K136-Tavola1!K135</f>
        <v>0</v>
      </c>
      <c r="K136" s="3">
        <f>Tavola1!L136-Tavola1!L135</f>
        <v>0</v>
      </c>
    </row>
    <row r="137" spans="1:11">
      <c r="A137" s="4">
        <v>44025</v>
      </c>
      <c r="B137" s="3">
        <f>Tavola1!B137-Tavola1!B136</f>
        <v>780</v>
      </c>
      <c r="C137" s="3"/>
      <c r="D137" s="3">
        <f>Tavola1!D137-Tavola1!D136</f>
        <v>1</v>
      </c>
      <c r="E137" s="3">
        <f>Tavola1!E137-Tavola1!E136</f>
        <v>0</v>
      </c>
      <c r="F137" s="3">
        <f>Tavola1!F137-Tavola1!F136</f>
        <v>1</v>
      </c>
      <c r="G137" s="3">
        <f>Tavola1!G137-Tavola1!G136</f>
        <v>1</v>
      </c>
      <c r="H137" s="3">
        <f>Tavola1!H137-Tavola1!H136</f>
        <v>0</v>
      </c>
      <c r="I137" s="3">
        <f>Tavola1!J137-Tavola1!J136</f>
        <v>-1</v>
      </c>
      <c r="J137" s="3">
        <f>Tavola1!K137-Tavola1!K136</f>
        <v>1</v>
      </c>
      <c r="K137" s="3">
        <f>Tavola1!L137-Tavola1!L136</f>
        <v>0</v>
      </c>
    </row>
    <row r="138" spans="1:11">
      <c r="A138" s="4">
        <v>44026</v>
      </c>
      <c r="B138" s="3">
        <f>Tavola1!B138-Tavola1!B137</f>
        <v>2748</v>
      </c>
      <c r="C138" s="3"/>
      <c r="D138" s="3">
        <f>Tavola1!D138-Tavola1!D137</f>
        <v>15</v>
      </c>
      <c r="E138" s="3">
        <f>Tavola1!E138-Tavola1!E137</f>
        <v>14</v>
      </c>
      <c r="F138" s="3">
        <f>Tavola1!F138-Tavola1!F137</f>
        <v>-2</v>
      </c>
      <c r="G138" s="3">
        <f>Tavola1!G138-Tavola1!G137</f>
        <v>-2</v>
      </c>
      <c r="H138" s="3">
        <f>Tavola1!H138-Tavola1!H137</f>
        <v>0</v>
      </c>
      <c r="I138" s="3">
        <f>Tavola1!J138-Tavola1!J137</f>
        <v>16</v>
      </c>
      <c r="J138" s="3">
        <f>Tavola1!K138-Tavola1!K137</f>
        <v>1</v>
      </c>
      <c r="K138" s="3">
        <f>Tavola1!L138-Tavola1!L137</f>
        <v>0</v>
      </c>
    </row>
    <row r="139" spans="1:11">
      <c r="A139" s="4">
        <v>44027</v>
      </c>
      <c r="B139" s="3">
        <f>Tavola1!B139-Tavola1!B138</f>
        <v>2040</v>
      </c>
      <c r="C139" s="3"/>
      <c r="D139" s="3">
        <f>Tavola1!D139-Tavola1!D138</f>
        <v>0</v>
      </c>
      <c r="E139" s="3">
        <f>Tavola1!E139-Tavola1!E138</f>
        <v>0</v>
      </c>
      <c r="F139" s="3">
        <f>Tavola1!F139-Tavola1!F138</f>
        <v>0</v>
      </c>
      <c r="G139" s="3">
        <f>Tavola1!G139-Tavola1!G138</f>
        <v>0</v>
      </c>
      <c r="H139" s="3">
        <f>Tavola1!H139-Tavola1!H138</f>
        <v>0</v>
      </c>
      <c r="I139" s="3">
        <f>Tavola1!J139-Tavola1!J138</f>
        <v>0</v>
      </c>
      <c r="J139" s="3">
        <f>Tavola1!K139-Tavola1!K138</f>
        <v>0</v>
      </c>
      <c r="K139" s="3">
        <f>Tavola1!L139-Tavola1!L138</f>
        <v>0</v>
      </c>
    </row>
    <row r="140" spans="1:11">
      <c r="A140" s="4">
        <v>44028</v>
      </c>
      <c r="B140" s="3">
        <f>Tavola1!B140-Tavola1!B139</f>
        <v>2295</v>
      </c>
      <c r="C140" s="3"/>
      <c r="D140" s="3">
        <f>Tavola1!D140-Tavola1!D139</f>
        <v>17</v>
      </c>
      <c r="E140" s="3">
        <f>Tavola1!E140-Tavola1!E139</f>
        <v>17</v>
      </c>
      <c r="F140" s="3">
        <f>Tavola1!F140-Tavola1!F139</f>
        <v>2</v>
      </c>
      <c r="G140" s="3">
        <f>Tavola1!G140-Tavola1!G139</f>
        <v>2</v>
      </c>
      <c r="H140" s="3">
        <f>Tavola1!H140-Tavola1!H139</f>
        <v>0</v>
      </c>
      <c r="I140" s="3">
        <f>Tavola1!J140-Tavola1!J139</f>
        <v>15</v>
      </c>
      <c r="J140" s="3">
        <f>Tavola1!K140-Tavola1!K139</f>
        <v>0</v>
      </c>
      <c r="K140" s="3">
        <f>Tavola1!L140-Tavola1!L139</f>
        <v>0</v>
      </c>
    </row>
    <row r="141" spans="1:11">
      <c r="A141" s="4">
        <v>44029</v>
      </c>
      <c r="B141" s="3">
        <f>Tavola1!B141-Tavola1!B140</f>
        <v>2400</v>
      </c>
      <c r="C141" s="3"/>
      <c r="D141" s="3">
        <f>Tavola1!D141-Tavola1!D140</f>
        <v>4</v>
      </c>
      <c r="E141" s="3">
        <f>Tavola1!E141-Tavola1!E140</f>
        <v>4</v>
      </c>
      <c r="F141" s="3">
        <f>Tavola1!F141-Tavola1!F140</f>
        <v>3</v>
      </c>
      <c r="G141" s="3">
        <f>Tavola1!G141-Tavola1!G140</f>
        <v>3</v>
      </c>
      <c r="H141" s="3">
        <f>Tavola1!H141-Tavola1!H140</f>
        <v>0</v>
      </c>
      <c r="I141" s="3">
        <f>Tavola1!J141-Tavola1!J140</f>
        <v>1</v>
      </c>
      <c r="J141" s="3">
        <f>Tavola1!K141-Tavola1!K140</f>
        <v>0</v>
      </c>
      <c r="K141" s="3">
        <f>Tavola1!L141-Tavola1!L140</f>
        <v>0</v>
      </c>
    </row>
    <row r="142" spans="1:11">
      <c r="A142" s="4">
        <v>44030</v>
      </c>
      <c r="B142" s="3">
        <f>Tavola1!B142-Tavola1!B141</f>
        <v>1942</v>
      </c>
      <c r="C142" s="3"/>
      <c r="D142" s="3">
        <f>Tavola1!D142-Tavola1!D141</f>
        <v>4</v>
      </c>
      <c r="E142" s="3">
        <f>Tavola1!E142-Tavola1!E141</f>
        <v>4</v>
      </c>
      <c r="F142" s="3">
        <f>Tavola1!F142-Tavola1!F141</f>
        <v>5</v>
      </c>
      <c r="G142" s="3">
        <f>Tavola1!G142-Tavola1!G141</f>
        <v>5</v>
      </c>
      <c r="H142" s="3">
        <f>Tavola1!H142-Tavola1!H141</f>
        <v>0</v>
      </c>
      <c r="I142" s="3">
        <f>Tavola1!J142-Tavola1!J141</f>
        <v>-1</v>
      </c>
      <c r="J142" s="3">
        <f>Tavola1!K142-Tavola1!K141</f>
        <v>0</v>
      </c>
      <c r="K142" s="3">
        <f>Tavola1!L142-Tavola1!L141</f>
        <v>0</v>
      </c>
    </row>
    <row r="143" spans="1:11">
      <c r="A143" s="4">
        <v>44031</v>
      </c>
      <c r="B143" s="3">
        <f>Tavola1!B143-Tavola1!B142</f>
        <v>1472</v>
      </c>
      <c r="C143" s="3"/>
      <c r="D143" s="3">
        <f>Tavola1!D143-Tavola1!D142</f>
        <v>2</v>
      </c>
      <c r="E143" s="3">
        <f>Tavola1!E143-Tavola1!E142</f>
        <v>0</v>
      </c>
      <c r="F143" s="3">
        <f>Tavola1!F143-Tavola1!F142</f>
        <v>-2</v>
      </c>
      <c r="G143" s="3">
        <f>Tavola1!G143-Tavola1!G142</f>
        <v>-3</v>
      </c>
      <c r="H143" s="3">
        <f>Tavola1!H143-Tavola1!H142</f>
        <v>1</v>
      </c>
      <c r="I143" s="3">
        <f>Tavola1!J143-Tavola1!J142</f>
        <v>2</v>
      </c>
      <c r="J143" s="3">
        <f>Tavola1!K143-Tavola1!K142</f>
        <v>2</v>
      </c>
      <c r="K143" s="3">
        <f>Tavola1!L143-Tavola1!L142</f>
        <v>0</v>
      </c>
    </row>
    <row r="144" spans="1:11">
      <c r="A144" s="4">
        <v>44032</v>
      </c>
      <c r="B144" s="3">
        <f>Tavola1!B144-Tavola1!B143</f>
        <v>973</v>
      </c>
      <c r="C144" s="3"/>
      <c r="D144" s="3">
        <f>Tavola1!D144-Tavola1!D143</f>
        <v>2</v>
      </c>
      <c r="E144" s="3">
        <f>Tavola1!E144-Tavola1!E143</f>
        <v>-5</v>
      </c>
      <c r="F144" s="3">
        <f>Tavola1!F144-Tavola1!F143</f>
        <v>0</v>
      </c>
      <c r="G144" s="3">
        <f>Tavola1!G144-Tavola1!G143</f>
        <v>-1</v>
      </c>
      <c r="H144" s="3">
        <f>Tavola1!H144-Tavola1!H143</f>
        <v>1</v>
      </c>
      <c r="I144" s="3">
        <f>Tavola1!J144-Tavola1!J143</f>
        <v>-5</v>
      </c>
      <c r="J144" s="3">
        <f>Tavola1!K144-Tavola1!K143</f>
        <v>7</v>
      </c>
      <c r="K144" s="3">
        <f>Tavola1!L144-Tavola1!L143</f>
        <v>0</v>
      </c>
    </row>
    <row r="145" spans="1:11">
      <c r="A145" s="4">
        <v>44033</v>
      </c>
      <c r="B145" s="3">
        <f>Tavola1!B145-Tavola1!B144</f>
        <v>2653</v>
      </c>
      <c r="C145" s="3"/>
      <c r="D145" s="3">
        <f>Tavola1!D145-Tavola1!D144</f>
        <v>2</v>
      </c>
      <c r="E145" s="3">
        <f>Tavola1!E145-Tavola1!E144</f>
        <v>0</v>
      </c>
      <c r="F145" s="3">
        <f>Tavola1!F145-Tavola1!F144</f>
        <v>0</v>
      </c>
      <c r="G145" s="3">
        <f>Tavola1!G145-Tavola1!G144</f>
        <v>0</v>
      </c>
      <c r="H145" s="3">
        <f>Tavola1!H145-Tavola1!H144</f>
        <v>0</v>
      </c>
      <c r="I145" s="3">
        <f>Tavola1!J145-Tavola1!J144</f>
        <v>0</v>
      </c>
      <c r="J145" s="3">
        <f>Tavola1!K145-Tavola1!K144</f>
        <v>2</v>
      </c>
      <c r="K145" s="3">
        <f>Tavola1!L145-Tavola1!L144</f>
        <v>0</v>
      </c>
    </row>
    <row r="146" spans="1:11">
      <c r="A146" s="4">
        <v>44034</v>
      </c>
      <c r="B146" s="3">
        <f>Tavola1!B146-Tavola1!B145</f>
        <v>2675</v>
      </c>
      <c r="C146" s="3"/>
      <c r="D146" s="3">
        <f>Tavola1!D146-Tavola1!D145</f>
        <v>7</v>
      </c>
      <c r="E146" s="3">
        <f>Tavola1!E146-Tavola1!E145</f>
        <v>4</v>
      </c>
      <c r="F146" s="3">
        <f>Tavola1!F146-Tavola1!F145</f>
        <v>1</v>
      </c>
      <c r="G146" s="3">
        <f>Tavola1!G146-Tavola1!G145</f>
        <v>0</v>
      </c>
      <c r="H146" s="3">
        <f>Tavola1!H146-Tavola1!H145</f>
        <v>1</v>
      </c>
      <c r="I146" s="3">
        <f>Tavola1!J146-Tavola1!J145</f>
        <v>3</v>
      </c>
      <c r="J146" s="3">
        <f>Tavola1!K146-Tavola1!K145</f>
        <v>3</v>
      </c>
      <c r="K146" s="3">
        <f>Tavola1!L146-Tavola1!L145</f>
        <v>0</v>
      </c>
    </row>
    <row r="147" spans="1:11">
      <c r="A147" s="4">
        <v>44035</v>
      </c>
      <c r="B147" s="3">
        <f>Tavola1!B147-Tavola1!B146</f>
        <v>2819</v>
      </c>
      <c r="C147" s="3"/>
      <c r="D147" s="3">
        <f>Tavola1!D147-Tavola1!D146</f>
        <v>5</v>
      </c>
      <c r="E147" s="3">
        <f>Tavola1!E147-Tavola1!E146</f>
        <v>2</v>
      </c>
      <c r="F147" s="3">
        <f>Tavola1!F147-Tavola1!F146</f>
        <v>0</v>
      </c>
      <c r="G147" s="3">
        <f>Tavola1!G147-Tavola1!G146</f>
        <v>0</v>
      </c>
      <c r="H147" s="3">
        <f>Tavola1!H147-Tavola1!H146</f>
        <v>0</v>
      </c>
      <c r="I147" s="3">
        <f>Tavola1!J147-Tavola1!J146</f>
        <v>2</v>
      </c>
      <c r="J147" s="3">
        <f>Tavola1!K147-Tavola1!K146</f>
        <v>3</v>
      </c>
      <c r="K147" s="3">
        <f>Tavola1!L147-Tavola1!L146</f>
        <v>0</v>
      </c>
    </row>
    <row r="148" spans="1:11">
      <c r="A148" s="4">
        <v>44036</v>
      </c>
      <c r="B148" s="3">
        <f>Tavola1!B148-Tavola1!B147</f>
        <v>1975</v>
      </c>
      <c r="C148" s="3"/>
      <c r="D148" s="3">
        <f>Tavola1!D148-Tavola1!D147</f>
        <v>8</v>
      </c>
      <c r="E148" s="3">
        <f>Tavola1!E148-Tavola1!E147</f>
        <v>7</v>
      </c>
      <c r="F148" s="3">
        <f>Tavola1!F148-Tavola1!F147</f>
        <v>0</v>
      </c>
      <c r="G148" s="3">
        <f>Tavola1!G148-Tavola1!G147</f>
        <v>1</v>
      </c>
      <c r="H148" s="3">
        <f>Tavola1!H148-Tavola1!H147</f>
        <v>-1</v>
      </c>
      <c r="I148" s="3">
        <f>Tavola1!J148-Tavola1!J147</f>
        <v>7</v>
      </c>
      <c r="J148" s="3">
        <f>Tavola1!K148-Tavola1!K147</f>
        <v>1</v>
      </c>
      <c r="K148" s="3">
        <f>Tavola1!L148-Tavola1!L147</f>
        <v>0</v>
      </c>
    </row>
    <row r="149" spans="1:11">
      <c r="A149" s="4">
        <v>44037</v>
      </c>
      <c r="B149" s="3">
        <f>Tavola1!B149-Tavola1!B148</f>
        <v>2208</v>
      </c>
      <c r="C149" s="3"/>
      <c r="D149" s="3">
        <f>Tavola1!D149-Tavola1!D148</f>
        <v>13</v>
      </c>
      <c r="E149" s="3">
        <f>Tavola1!E149-Tavola1!E148</f>
        <v>11</v>
      </c>
      <c r="F149" s="3">
        <f>Tavola1!F149-Tavola1!F148</f>
        <v>4</v>
      </c>
      <c r="G149" s="3">
        <f>Tavola1!G149-Tavola1!G148</f>
        <v>4</v>
      </c>
      <c r="H149" s="3">
        <f>Tavola1!H149-Tavola1!H148</f>
        <v>0</v>
      </c>
      <c r="I149" s="3">
        <f>Tavola1!J149-Tavola1!J148</f>
        <v>7</v>
      </c>
      <c r="J149" s="3">
        <f>Tavola1!K149-Tavola1!K148</f>
        <v>2</v>
      </c>
      <c r="K149" s="3">
        <f>Tavola1!L149-Tavola1!L148</f>
        <v>0</v>
      </c>
    </row>
    <row r="150" spans="1:11">
      <c r="A150" s="4">
        <v>44038</v>
      </c>
      <c r="B150" s="3">
        <f>Tavola1!B150-Tavola1!B149</f>
        <v>1508</v>
      </c>
      <c r="C150" s="3"/>
      <c r="D150" s="3">
        <f>Tavola1!D150-Tavola1!D149</f>
        <v>14</v>
      </c>
      <c r="E150" s="3">
        <f>Tavola1!E150-Tavola1!E149</f>
        <v>14</v>
      </c>
      <c r="F150" s="3">
        <f>Tavola1!F150-Tavola1!F149</f>
        <v>5</v>
      </c>
      <c r="G150" s="3">
        <f>Tavola1!G150-Tavola1!G149</f>
        <v>5</v>
      </c>
      <c r="H150" s="3">
        <f>Tavola1!H150-Tavola1!H149</f>
        <v>0</v>
      </c>
      <c r="I150" s="3">
        <f>Tavola1!J150-Tavola1!J149</f>
        <v>9</v>
      </c>
      <c r="J150" s="3">
        <f>Tavola1!K150-Tavola1!K149</f>
        <v>0</v>
      </c>
      <c r="K150" s="3">
        <f>Tavola1!L150-Tavola1!L149</f>
        <v>0</v>
      </c>
    </row>
    <row r="151" spans="1:11">
      <c r="A151" s="4">
        <v>44039</v>
      </c>
      <c r="B151" s="3">
        <f>Tavola1!B151-Tavola1!B150</f>
        <v>1278</v>
      </c>
      <c r="C151" s="3"/>
      <c r="D151" s="3">
        <f>Tavola1!D151-Tavola1!D150</f>
        <v>3</v>
      </c>
      <c r="E151" s="3">
        <f>Tavola1!E151-Tavola1!E150</f>
        <v>-1</v>
      </c>
      <c r="F151" s="3">
        <f>Tavola1!F151-Tavola1!F150</f>
        <v>4</v>
      </c>
      <c r="G151" s="3">
        <f>Tavola1!G151-Tavola1!G150</f>
        <v>2</v>
      </c>
      <c r="H151" s="3">
        <f>Tavola1!H151-Tavola1!H150</f>
        <v>2</v>
      </c>
      <c r="I151" s="3">
        <f>Tavola1!J151-Tavola1!J150</f>
        <v>-5</v>
      </c>
      <c r="J151" s="3">
        <f>Tavola1!K151-Tavola1!K150</f>
        <v>4</v>
      </c>
      <c r="K151" s="3">
        <f>Tavola1!L151-Tavola1!L150</f>
        <v>0</v>
      </c>
    </row>
    <row r="152" spans="1:11">
      <c r="A152" s="4">
        <v>44040</v>
      </c>
      <c r="B152" s="3">
        <f>Tavola1!B152-Tavola1!B151</f>
        <v>3022</v>
      </c>
      <c r="C152" s="3"/>
      <c r="D152" s="3">
        <f>Tavola1!D152-Tavola1!D151</f>
        <v>19</v>
      </c>
      <c r="E152" s="3">
        <f>Tavola1!E152-Tavola1!E151</f>
        <v>12</v>
      </c>
      <c r="F152" s="3">
        <f>Tavola1!F152-Tavola1!F151</f>
        <v>5</v>
      </c>
      <c r="G152" s="3">
        <f>Tavola1!G152-Tavola1!G151</f>
        <v>7</v>
      </c>
      <c r="H152" s="3">
        <f>Tavola1!H152-Tavola1!H151</f>
        <v>-2</v>
      </c>
      <c r="I152" s="3">
        <f>Tavola1!J152-Tavola1!J151</f>
        <v>7</v>
      </c>
      <c r="J152" s="3">
        <f>Tavola1!K152-Tavola1!K151</f>
        <v>7</v>
      </c>
      <c r="K152" s="3">
        <f>Tavola1!L152-Tavola1!L151</f>
        <v>0</v>
      </c>
    </row>
    <row r="153" spans="1:11">
      <c r="A153" s="4">
        <v>44041</v>
      </c>
      <c r="B153" s="3">
        <f>Tavola1!B153-Tavola1!B152</f>
        <v>3135</v>
      </c>
      <c r="C153" s="3"/>
      <c r="D153" s="3">
        <f>Tavola1!D153-Tavola1!D152</f>
        <v>18</v>
      </c>
      <c r="E153" s="3">
        <f>Tavola1!E153-Tavola1!E152</f>
        <v>18</v>
      </c>
      <c r="F153" s="3">
        <f>Tavola1!F153-Tavola1!F152</f>
        <v>0</v>
      </c>
      <c r="G153" s="3">
        <f>Tavola1!G153-Tavola1!G152</f>
        <v>0</v>
      </c>
      <c r="H153" s="3">
        <f>Tavola1!H153-Tavola1!H152</f>
        <v>0</v>
      </c>
      <c r="I153" s="3">
        <f>Tavola1!J153-Tavola1!J152</f>
        <v>18</v>
      </c>
      <c r="J153" s="3">
        <f>Tavola1!K153-Tavola1!K152</f>
        <v>0</v>
      </c>
      <c r="K153" s="3">
        <f>Tavola1!L153-Tavola1!L152</f>
        <v>0</v>
      </c>
    </row>
    <row r="154" spans="1:11">
      <c r="A154" s="4">
        <v>44042</v>
      </c>
      <c r="B154" s="3">
        <f>Tavola1!B154-Tavola1!B153</f>
        <v>3191</v>
      </c>
      <c r="C154" s="3"/>
      <c r="D154" s="3">
        <f>Tavola1!D154-Tavola1!D153</f>
        <v>39</v>
      </c>
      <c r="E154" s="3">
        <f>Tavola1!E154-Tavola1!E153</f>
        <v>35</v>
      </c>
      <c r="F154" s="3">
        <f>Tavola1!F154-Tavola1!F153</f>
        <v>4</v>
      </c>
      <c r="G154" s="3">
        <f>Tavola1!G154-Tavola1!G153</f>
        <v>4</v>
      </c>
      <c r="H154" s="3">
        <f>Tavola1!H154-Tavola1!H153</f>
        <v>0</v>
      </c>
      <c r="I154" s="3">
        <f>Tavola1!J154-Tavola1!J153</f>
        <v>31</v>
      </c>
      <c r="J154" s="3">
        <f>Tavola1!K154-Tavola1!K153</f>
        <v>4</v>
      </c>
      <c r="K154" s="3">
        <f>Tavola1!L154-Tavola1!L153</f>
        <v>0</v>
      </c>
    </row>
    <row r="155" spans="1:11">
      <c r="A155" s="4">
        <v>44043</v>
      </c>
      <c r="B155" s="3">
        <f>Tavola1!B155-Tavola1!B154</f>
        <v>2485</v>
      </c>
      <c r="C155" s="3"/>
      <c r="D155" s="3">
        <f>Tavola1!D155-Tavola1!D154</f>
        <v>16</v>
      </c>
      <c r="E155" s="3">
        <f>Tavola1!E155-Tavola1!E154</f>
        <v>16</v>
      </c>
      <c r="F155" s="3">
        <f>Tavola1!F155-Tavola1!F154</f>
        <v>5</v>
      </c>
      <c r="G155" s="3">
        <f>Tavola1!G155-Tavola1!G154</f>
        <v>5</v>
      </c>
      <c r="H155" s="3">
        <f>Tavola1!H155-Tavola1!H154</f>
        <v>0</v>
      </c>
      <c r="I155" s="3">
        <f>Tavola1!J155-Tavola1!J154</f>
        <v>11</v>
      </c>
      <c r="J155" s="3">
        <f>Tavola1!K155-Tavola1!K154</f>
        <v>0</v>
      </c>
      <c r="K155" s="3">
        <f>Tavola1!L155-Tavola1!L154</f>
        <v>0</v>
      </c>
    </row>
    <row r="156" spans="1:11">
      <c r="A156" s="4">
        <v>44044</v>
      </c>
      <c r="B156" s="3">
        <f>Tavola1!B156-Tavola1!B155</f>
        <v>2743</v>
      </c>
      <c r="C156" s="3"/>
      <c r="D156" s="3">
        <f>Tavola1!D156-Tavola1!D155</f>
        <v>10</v>
      </c>
      <c r="E156" s="3">
        <f>Tavola1!E156-Tavola1!E155</f>
        <v>6</v>
      </c>
      <c r="F156" s="3">
        <f>Tavola1!F156-Tavola1!F155</f>
        <v>-1</v>
      </c>
      <c r="G156" s="3">
        <f>Tavola1!G156-Tavola1!G155</f>
        <v>-2</v>
      </c>
      <c r="H156" s="3">
        <f>Tavola1!H156-Tavola1!H155</f>
        <v>1</v>
      </c>
      <c r="I156" s="3">
        <f>Tavola1!J156-Tavola1!J155</f>
        <v>7</v>
      </c>
      <c r="J156" s="3">
        <f>Tavola1!K156-Tavola1!K155</f>
        <v>4</v>
      </c>
      <c r="K156" s="3">
        <f>Tavola1!L156-Tavola1!L155</f>
        <v>0</v>
      </c>
    </row>
    <row r="157" spans="1:11">
      <c r="A157" s="4">
        <v>44045</v>
      </c>
      <c r="B157" s="3">
        <f>Tavola1!B157-Tavola1!B156</f>
        <v>1319</v>
      </c>
      <c r="C157" s="3"/>
      <c r="D157" s="3">
        <f>Tavola1!D157-Tavola1!D156</f>
        <v>7</v>
      </c>
      <c r="E157" s="3">
        <f>Tavola1!E157-Tavola1!E156</f>
        <v>4</v>
      </c>
      <c r="F157" s="3">
        <f>Tavola1!F157-Tavola1!F156</f>
        <v>0</v>
      </c>
      <c r="G157" s="3">
        <f>Tavola1!G157-Tavola1!G156</f>
        <v>0</v>
      </c>
      <c r="H157" s="3">
        <f>Tavola1!H157-Tavola1!H156</f>
        <v>0</v>
      </c>
      <c r="I157" s="3">
        <f>Tavola1!J157-Tavola1!J156</f>
        <v>4</v>
      </c>
      <c r="J157" s="3">
        <f>Tavola1!K157-Tavola1!K156</f>
        <v>3</v>
      </c>
      <c r="K157" s="3">
        <f>Tavola1!L157-Tavola1!L156</f>
        <v>0</v>
      </c>
    </row>
    <row r="158" spans="1:11">
      <c r="A158" s="4">
        <v>44046</v>
      </c>
      <c r="B158" s="3">
        <f>Tavola1!B158-Tavola1!B157</f>
        <v>823</v>
      </c>
      <c r="C158" s="3"/>
      <c r="D158" s="3">
        <f>Tavola1!D158-Tavola1!D157</f>
        <v>3</v>
      </c>
      <c r="E158" s="3">
        <f>Tavola1!E158-Tavola1!E157</f>
        <v>3</v>
      </c>
      <c r="F158" s="3">
        <f>Tavola1!F158-Tavola1!F157</f>
        <v>0</v>
      </c>
      <c r="G158" s="3">
        <f>Tavola1!G158-Tavola1!G157</f>
        <v>0</v>
      </c>
      <c r="H158" s="3">
        <f>Tavola1!H158-Tavola1!H157</f>
        <v>0</v>
      </c>
      <c r="I158" s="3">
        <f>Tavola1!J158-Tavola1!J157</f>
        <v>3</v>
      </c>
      <c r="J158" s="3">
        <f>Tavola1!K158-Tavola1!K157</f>
        <v>0</v>
      </c>
      <c r="K158" s="3">
        <f>Tavola1!L158-Tavola1!L157</f>
        <v>0</v>
      </c>
    </row>
    <row r="159" spans="1:11">
      <c r="A159" s="4">
        <v>44047</v>
      </c>
      <c r="B159" s="3">
        <f>Tavola1!B159-Tavola1!B158</f>
        <v>2670</v>
      </c>
      <c r="C159" s="3"/>
      <c r="D159" s="3">
        <f>Tavola1!D159-Tavola1!D158</f>
        <v>10</v>
      </c>
      <c r="E159" s="3">
        <f>Tavola1!E159-Tavola1!E158</f>
        <v>5</v>
      </c>
      <c r="F159" s="3">
        <f>Tavola1!F159-Tavola1!F158</f>
        <v>-2</v>
      </c>
      <c r="G159" s="3">
        <f>Tavola1!G159-Tavola1!G158</f>
        <v>-2</v>
      </c>
      <c r="H159" s="3">
        <f>Tavola1!H159-Tavola1!H158</f>
        <v>0</v>
      </c>
      <c r="I159" s="3">
        <f>Tavola1!J159-Tavola1!J158</f>
        <v>7</v>
      </c>
      <c r="J159" s="3">
        <f>Tavola1!K159-Tavola1!K158</f>
        <v>4</v>
      </c>
      <c r="K159" s="3">
        <f>Tavola1!L159-Tavola1!L158</f>
        <v>1</v>
      </c>
    </row>
    <row r="160" spans="1:11">
      <c r="A160" s="4">
        <v>44048</v>
      </c>
      <c r="B160" s="3">
        <f>Tavola1!B161-Tavola1!B159</f>
        <v>5132</v>
      </c>
      <c r="C160" s="3"/>
      <c r="D160" s="3">
        <f>Tavola1!D161-Tavola1!D159</f>
        <v>51</v>
      </c>
      <c r="E160" s="3">
        <f>Tavola1!E161-Tavola1!E159</f>
        <v>49</v>
      </c>
      <c r="F160" s="3">
        <f>Tavola1!F161-Tavola1!F159</f>
        <v>4</v>
      </c>
      <c r="G160" s="3">
        <f>Tavola1!G161-Tavola1!G159</f>
        <v>3</v>
      </c>
      <c r="H160" s="3">
        <f>Tavola1!H161-Tavola1!H159</f>
        <v>1</v>
      </c>
      <c r="I160" s="3">
        <f>Tavola1!J161-Tavola1!J159</f>
        <v>45</v>
      </c>
      <c r="J160" s="3">
        <f>Tavola1!K161-Tavola1!K159</f>
        <v>2</v>
      </c>
      <c r="K160" s="3">
        <f>Tavola1!L161-Tavola1!L159</f>
        <v>0</v>
      </c>
    </row>
    <row r="161" spans="1:11">
      <c r="A161" s="4">
        <v>44049</v>
      </c>
      <c r="B161" s="3">
        <f>Tavola1!B161-Tavola1!B160</f>
        <v>2795</v>
      </c>
      <c r="C161" s="3"/>
      <c r="D161" s="3">
        <f>Tavola1!D161-Tavola1!D160</f>
        <v>30</v>
      </c>
      <c r="E161" s="3">
        <f>Tavola1!E161-Tavola1!E160</f>
        <v>28</v>
      </c>
      <c r="F161" s="3">
        <f>Tavola1!F161-Tavola1!F160</f>
        <v>3</v>
      </c>
      <c r="G161" s="3">
        <f>Tavola1!G161-Tavola1!G160</f>
        <v>3</v>
      </c>
      <c r="H161" s="3">
        <f>Tavola1!H161-Tavola1!H160</f>
        <v>0</v>
      </c>
      <c r="I161" s="3">
        <f>Tavola1!J161-Tavola1!J160</f>
        <v>25</v>
      </c>
      <c r="J161" s="3">
        <f>Tavola1!K161-Tavola1!K160</f>
        <v>2</v>
      </c>
      <c r="K161" s="3">
        <f>Tavola1!L161-Tavola1!L160</f>
        <v>0</v>
      </c>
    </row>
    <row r="162" spans="1:11">
      <c r="A162" s="4">
        <v>44050</v>
      </c>
      <c r="B162" s="3">
        <f>Tavola1!B162-Tavola1!B161</f>
        <v>2412</v>
      </c>
      <c r="C162" s="3"/>
      <c r="D162" s="3">
        <f>Tavola1!D162-Tavola1!D161</f>
        <v>27</v>
      </c>
      <c r="E162" s="3">
        <f>Tavola1!E162-Tavola1!E161</f>
        <v>27</v>
      </c>
      <c r="F162" s="3">
        <f>Tavola1!F162-Tavola1!F161</f>
        <v>0</v>
      </c>
      <c r="G162" s="3">
        <f>Tavola1!G162-Tavola1!G161</f>
        <v>0</v>
      </c>
      <c r="H162" s="3">
        <f>Tavola1!H162-Tavola1!H161</f>
        <v>0</v>
      </c>
      <c r="I162" s="3">
        <f>Tavola1!J162-Tavola1!J161</f>
        <v>27</v>
      </c>
      <c r="J162" s="3">
        <f>Tavola1!K162-Tavola1!K161</f>
        <v>0</v>
      </c>
      <c r="K162" s="3">
        <f>Tavola1!L162-Tavola1!L161</f>
        <v>0</v>
      </c>
    </row>
    <row r="163" spans="1:11">
      <c r="A163" s="4">
        <v>44051</v>
      </c>
      <c r="B163" s="3">
        <f>Tavola1!B163-Tavola1!B162</f>
        <v>2511</v>
      </c>
      <c r="C163" s="3"/>
      <c r="D163" s="3">
        <f>Tavola1!D163-Tavola1!D162</f>
        <v>28</v>
      </c>
      <c r="E163" s="3">
        <f>Tavola1!E163-Tavola1!E162</f>
        <v>28</v>
      </c>
      <c r="F163" s="3">
        <f>Tavola1!F163-Tavola1!F162</f>
        <v>0</v>
      </c>
      <c r="G163" s="3">
        <f>Tavola1!G163-Tavola1!G162</f>
        <v>0</v>
      </c>
      <c r="H163" s="3">
        <f>Tavola1!H163-Tavola1!H162</f>
        <v>0</v>
      </c>
      <c r="I163" s="3">
        <f>Tavola1!J163-Tavola1!J162</f>
        <v>28</v>
      </c>
      <c r="J163" s="3">
        <f>Tavola1!K163-Tavola1!K162</f>
        <v>0</v>
      </c>
      <c r="K163" s="3">
        <f>Tavola1!L163-Tavola1!L162</f>
        <v>0</v>
      </c>
    </row>
    <row r="164" spans="1:11">
      <c r="A164" s="4">
        <v>44052</v>
      </c>
      <c r="B164" s="3">
        <f>Tavola1!B164-Tavola1!B163</f>
        <v>1277</v>
      </c>
      <c r="C164" s="3"/>
      <c r="D164" s="3">
        <f>Tavola1!D164-Tavola1!D163</f>
        <v>29</v>
      </c>
      <c r="E164" s="3">
        <f>Tavola1!E164-Tavola1!E163</f>
        <v>23</v>
      </c>
      <c r="F164" s="3">
        <f>Tavola1!F164-Tavola1!F163</f>
        <v>3</v>
      </c>
      <c r="G164" s="3">
        <f>Tavola1!G164-Tavola1!G163</f>
        <v>2</v>
      </c>
      <c r="H164" s="3">
        <f>Tavola1!H164-Tavola1!H163</f>
        <v>1</v>
      </c>
      <c r="I164" s="3">
        <f>Tavola1!J164-Tavola1!J163</f>
        <v>20</v>
      </c>
      <c r="J164" s="3">
        <f>Tavola1!K164-Tavola1!K163</f>
        <v>6</v>
      </c>
      <c r="K164" s="3">
        <f>Tavola1!L164-Tavola1!L163</f>
        <v>0</v>
      </c>
    </row>
    <row r="165" spans="1:11">
      <c r="A165" s="4">
        <v>44053</v>
      </c>
      <c r="B165" s="3">
        <f>Tavola1!B165-Tavola1!B164</f>
        <v>873</v>
      </c>
      <c r="C165" s="3"/>
      <c r="D165" s="3">
        <f>Tavola1!D165-Tavola1!D164</f>
        <v>32</v>
      </c>
      <c r="E165" s="3">
        <f>Tavola1!E165-Tavola1!E164</f>
        <v>30</v>
      </c>
      <c r="F165" s="3">
        <f>Tavola1!F165-Tavola1!F164</f>
        <v>7</v>
      </c>
      <c r="G165" s="3">
        <f>Tavola1!G165-Tavola1!G164</f>
        <v>6</v>
      </c>
      <c r="H165" s="3">
        <f>Tavola1!H165-Tavola1!H164</f>
        <v>1</v>
      </c>
      <c r="I165" s="3">
        <f>Tavola1!J165-Tavola1!J164</f>
        <v>23</v>
      </c>
      <c r="J165" s="3">
        <f>Tavola1!K165-Tavola1!K164</f>
        <v>2</v>
      </c>
      <c r="K165" s="3">
        <f>Tavola1!L165-Tavola1!L164</f>
        <v>0</v>
      </c>
    </row>
    <row r="166" spans="1:11">
      <c r="A166" s="4">
        <v>44054</v>
      </c>
      <c r="B166" s="3">
        <f>Tavola1!B166-Tavola1!B165</f>
        <v>2860</v>
      </c>
      <c r="C166" s="3"/>
      <c r="D166" s="3">
        <f>Tavola1!D166-Tavola1!D165</f>
        <v>89</v>
      </c>
      <c r="E166" s="3">
        <f>Tavola1!E166-Tavola1!E165</f>
        <v>88</v>
      </c>
      <c r="F166" s="3">
        <f>Tavola1!F166-Tavola1!F165</f>
        <v>-1</v>
      </c>
      <c r="G166" s="3">
        <f>Tavola1!G166-Tavola1!G165</f>
        <v>-1</v>
      </c>
      <c r="H166" s="3">
        <f>Tavola1!H166-Tavola1!H165</f>
        <v>0</v>
      </c>
      <c r="I166" s="3">
        <f>Tavola1!J166-Tavola1!J165</f>
        <v>89</v>
      </c>
      <c r="J166" s="3">
        <f>Tavola1!K166-Tavola1!K165</f>
        <v>1</v>
      </c>
      <c r="K166" s="3">
        <f>Tavola1!L166-Tavola1!L165</f>
        <v>0</v>
      </c>
    </row>
    <row r="167" spans="1:11">
      <c r="A167" s="4">
        <v>44055</v>
      </c>
      <c r="B167" s="3">
        <f>Tavola1!B167-Tavola1!B166</f>
        <v>2248</v>
      </c>
      <c r="C167" s="3"/>
      <c r="D167" s="3">
        <f>Tavola1!D167-Tavola1!D166</f>
        <v>29</v>
      </c>
      <c r="E167" s="3">
        <f>Tavola1!E167-Tavola1!E166</f>
        <v>24</v>
      </c>
      <c r="F167" s="3">
        <f>Tavola1!F167-Tavola1!F166</f>
        <v>-1</v>
      </c>
      <c r="G167" s="3">
        <f>Tavola1!G167-Tavola1!G166</f>
        <v>-1</v>
      </c>
      <c r="H167" s="3">
        <f>Tavola1!H167-Tavola1!H166</f>
        <v>0</v>
      </c>
      <c r="I167" s="3">
        <f>Tavola1!J167-Tavola1!J166</f>
        <v>25</v>
      </c>
      <c r="J167" s="3">
        <f>Tavola1!K167-Tavola1!K166</f>
        <v>5</v>
      </c>
      <c r="K167" s="3">
        <f>Tavola1!L167-Tavola1!L166</f>
        <v>0</v>
      </c>
    </row>
    <row r="168" spans="1:11">
      <c r="A168" s="4">
        <v>44056</v>
      </c>
      <c r="B168" s="3">
        <f>Tavola1!B168-Tavola1!B167</f>
        <v>2046</v>
      </c>
      <c r="C168" s="3"/>
      <c r="D168" s="3">
        <f>Tavola1!D168-Tavola1!D167</f>
        <v>42</v>
      </c>
      <c r="E168" s="3">
        <f>Tavola1!E168-Tavola1!E167</f>
        <v>42</v>
      </c>
      <c r="F168" s="3">
        <f>Tavola1!F168-Tavola1!F167</f>
        <v>-1</v>
      </c>
      <c r="G168" s="3">
        <f>Tavola1!G168-Tavola1!G167</f>
        <v>-1</v>
      </c>
      <c r="H168" s="3">
        <f>Tavola1!H168-Tavola1!H167</f>
        <v>0</v>
      </c>
      <c r="I168" s="3">
        <f>Tavola1!J168-Tavola1!J167</f>
        <v>43</v>
      </c>
      <c r="J168" s="3">
        <f>Tavola1!K168-Tavola1!K167</f>
        <v>0</v>
      </c>
      <c r="K168" s="3">
        <f>Tavola1!L168-Tavola1!L167</f>
        <v>0</v>
      </c>
    </row>
    <row r="169" spans="1:11">
      <c r="A169" s="4">
        <v>44057</v>
      </c>
      <c r="B169" s="3">
        <f>Tavola1!B169-Tavola1!B168</f>
        <v>2219</v>
      </c>
      <c r="C169" s="3"/>
      <c r="D169" s="3">
        <f>Tavola1!D169-Tavola1!D168</f>
        <v>36</v>
      </c>
      <c r="E169" s="3">
        <f>Tavola1!E169-Tavola1!E168</f>
        <v>27</v>
      </c>
      <c r="F169" s="3">
        <f>Tavola1!F169-Tavola1!F168</f>
        <v>4</v>
      </c>
      <c r="G169" s="3">
        <f>Tavola1!G169-Tavola1!G168</f>
        <v>4</v>
      </c>
      <c r="H169" s="3">
        <f>Tavola1!H169-Tavola1!H168</f>
        <v>0</v>
      </c>
      <c r="I169" s="3">
        <f>Tavola1!J169-Tavola1!J168</f>
        <v>23</v>
      </c>
      <c r="J169" s="3">
        <f>Tavola1!K169-Tavola1!K168</f>
        <v>9</v>
      </c>
      <c r="K169" s="3">
        <f>Tavola1!L169-Tavola1!L168</f>
        <v>0</v>
      </c>
    </row>
    <row r="170" spans="1:11">
      <c r="A170" s="4">
        <v>44058</v>
      </c>
      <c r="B170" s="3">
        <f>Tavola1!B170-Tavola1!B169</f>
        <v>2030</v>
      </c>
      <c r="C170" s="3"/>
      <c r="D170" s="3">
        <f>Tavola1!D170-Tavola1!D169</f>
        <v>46</v>
      </c>
      <c r="E170" s="3">
        <f>Tavola1!E170-Tavola1!E169</f>
        <v>46</v>
      </c>
      <c r="F170" s="3">
        <f>Tavola1!F170-Tavola1!F169</f>
        <v>0</v>
      </c>
      <c r="G170" s="3">
        <f>Tavola1!G170-Tavola1!G169</f>
        <v>1</v>
      </c>
      <c r="H170" s="3">
        <f>Tavola1!H170-Tavola1!H169</f>
        <v>-1</v>
      </c>
      <c r="I170" s="3">
        <f>Tavola1!J170-Tavola1!J169</f>
        <v>46</v>
      </c>
      <c r="J170" s="3">
        <f>Tavola1!K170-Tavola1!K169</f>
        <v>0</v>
      </c>
      <c r="K170" s="3">
        <f>Tavola1!L170-Tavola1!L169</f>
        <v>0</v>
      </c>
    </row>
    <row r="171" spans="1:11">
      <c r="A171" s="4">
        <v>44059</v>
      </c>
      <c r="B171" s="3">
        <f>Tavola1!B171-Tavola1!B170</f>
        <v>1043</v>
      </c>
      <c r="C171" s="3"/>
      <c r="D171" s="3">
        <f>Tavola1!D171-Tavola1!D170</f>
        <v>39</v>
      </c>
      <c r="E171" s="3">
        <f>Tavola1!E171-Tavola1!E170</f>
        <v>35</v>
      </c>
      <c r="F171" s="3">
        <f>Tavola1!F171-Tavola1!F170</f>
        <v>4</v>
      </c>
      <c r="G171" s="3">
        <f>Tavola1!G171-Tavola1!G170</f>
        <v>4</v>
      </c>
      <c r="H171" s="3">
        <f>Tavola1!H171-Tavola1!H170</f>
        <v>0</v>
      </c>
      <c r="I171" s="3">
        <f>Tavola1!J171-Tavola1!J170</f>
        <v>31</v>
      </c>
      <c r="J171" s="3">
        <f>Tavola1!K171-Tavola1!K170</f>
        <v>3</v>
      </c>
      <c r="K171" s="3">
        <f>Tavola1!L171-Tavola1!L170</f>
        <v>1</v>
      </c>
    </row>
    <row r="172" spans="1:11">
      <c r="A172" s="4">
        <v>44060</v>
      </c>
      <c r="B172" s="3">
        <f>Tavola1!B172-Tavola1!B171</f>
        <v>1626</v>
      </c>
      <c r="C172" s="3"/>
      <c r="D172" s="3">
        <f>Tavola1!D172-Tavola1!D171</f>
        <v>14</v>
      </c>
      <c r="E172" s="3">
        <f>Tavola1!E172-Tavola1!E171</f>
        <v>6</v>
      </c>
      <c r="F172" s="3">
        <f>Tavola1!F172-Tavola1!F171</f>
        <v>4</v>
      </c>
      <c r="G172" s="3">
        <f>Tavola1!G172-Tavola1!G171</f>
        <v>3</v>
      </c>
      <c r="H172" s="3">
        <f>Tavola1!H172-Tavola1!H171</f>
        <v>1</v>
      </c>
      <c r="I172" s="3">
        <f>Tavola1!J172-Tavola1!J171</f>
        <v>2</v>
      </c>
      <c r="J172" s="3">
        <f>Tavola1!K172-Tavola1!K171</f>
        <v>7</v>
      </c>
      <c r="K172" s="3">
        <f>Tavola1!L172-Tavola1!L171</f>
        <v>1</v>
      </c>
    </row>
    <row r="173" spans="1:11">
      <c r="A173" s="4">
        <v>44061</v>
      </c>
      <c r="B173" s="3">
        <f>Tavola1!B173-Tavola1!B172</f>
        <v>2406</v>
      </c>
      <c r="C173" s="3"/>
      <c r="D173" s="3">
        <f>Tavola1!D173-Tavola1!D172</f>
        <v>13</v>
      </c>
      <c r="E173" s="3">
        <f>Tavola1!E173-Tavola1!E172</f>
        <v>4</v>
      </c>
      <c r="F173" s="3">
        <f>Tavola1!F173-Tavola1!F172</f>
        <v>0</v>
      </c>
      <c r="G173" s="3">
        <f>Tavola1!G173-Tavola1!G172</f>
        <v>0</v>
      </c>
      <c r="H173" s="3">
        <f>Tavola1!H173-Tavola1!H172</f>
        <v>0</v>
      </c>
      <c r="I173" s="3">
        <f>Tavola1!J173-Tavola1!J172</f>
        <v>4</v>
      </c>
      <c r="J173" s="3">
        <f>Tavola1!K173-Tavola1!K172</f>
        <v>9</v>
      </c>
      <c r="K173" s="3">
        <f>Tavola1!L173-Tavola1!L172</f>
        <v>0</v>
      </c>
    </row>
    <row r="174" spans="1:11">
      <c r="A174" s="4">
        <v>44062</v>
      </c>
      <c r="B174" s="3">
        <f>Tavola1!B174-Tavola1!B173</f>
        <v>2859</v>
      </c>
      <c r="C174" s="3"/>
      <c r="D174" s="3">
        <f>Tavola1!D174-Tavola1!D173</f>
        <v>45</v>
      </c>
      <c r="E174" s="3">
        <f>Tavola1!E174-Tavola1!E173</f>
        <v>44</v>
      </c>
      <c r="F174" s="3">
        <f>Tavola1!F174-Tavola1!F173</f>
        <v>1</v>
      </c>
      <c r="G174" s="3">
        <f>Tavola1!G174-Tavola1!G173</f>
        <v>-1</v>
      </c>
      <c r="H174" s="3">
        <f>Tavola1!H174-Tavola1!H173</f>
        <v>2</v>
      </c>
      <c r="I174" s="3">
        <f>Tavola1!J174-Tavola1!J173</f>
        <v>43</v>
      </c>
      <c r="J174" s="3">
        <f>Tavola1!K174-Tavola1!K173</f>
        <v>1</v>
      </c>
      <c r="K174" s="3">
        <f>Tavola1!L174-Tavola1!L173</f>
        <v>0</v>
      </c>
    </row>
    <row r="175" spans="1:11">
      <c r="A175" s="4">
        <v>44063</v>
      </c>
      <c r="B175" s="3">
        <f>Tavola1!B175-Tavola1!B174</f>
        <v>2982</v>
      </c>
      <c r="C175" s="3"/>
      <c r="D175" s="3">
        <f>Tavola1!D175-Tavola1!D174</f>
        <v>37</v>
      </c>
      <c r="E175" s="3">
        <f>Tavola1!E175-Tavola1!E174</f>
        <v>24</v>
      </c>
      <c r="F175" s="3">
        <f>Tavola1!F175-Tavola1!F174</f>
        <v>-12</v>
      </c>
      <c r="G175" s="3">
        <f>Tavola1!G175-Tavola1!G174</f>
        <v>-12</v>
      </c>
      <c r="H175" s="3">
        <f>Tavola1!H175-Tavola1!H174</f>
        <v>0</v>
      </c>
      <c r="I175" s="3">
        <f>Tavola1!J175-Tavola1!J174</f>
        <v>36</v>
      </c>
      <c r="J175" s="3">
        <f>Tavola1!K175-Tavola1!K174</f>
        <v>13</v>
      </c>
      <c r="K175" s="3">
        <f>Tavola1!L175-Tavola1!L174</f>
        <v>0</v>
      </c>
    </row>
    <row r="176" spans="1:11">
      <c r="A176" s="4">
        <v>44064</v>
      </c>
      <c r="B176" s="3">
        <f>Tavola1!B176-Tavola1!B175</f>
        <v>3129</v>
      </c>
      <c r="C176" s="3"/>
      <c r="D176" s="3">
        <f>Tavola1!D176-Tavola1!D175</f>
        <v>44</v>
      </c>
      <c r="E176" s="3">
        <f>Tavola1!E176-Tavola1!E175</f>
        <v>38</v>
      </c>
      <c r="F176" s="3">
        <f>Tavola1!F176-Tavola1!F175</f>
        <v>4</v>
      </c>
      <c r="G176" s="3">
        <f>Tavola1!G176-Tavola1!G175</f>
        <v>4</v>
      </c>
      <c r="H176" s="3">
        <f>Tavola1!H176-Tavola1!H175</f>
        <v>0</v>
      </c>
      <c r="I176" s="3">
        <f>Tavola1!J176-Tavola1!J175</f>
        <v>34</v>
      </c>
      <c r="J176" s="3">
        <f>Tavola1!K176-Tavola1!K175</f>
        <v>6</v>
      </c>
      <c r="K176" s="3">
        <f>Tavola1!L176-Tavola1!L175</f>
        <v>0</v>
      </c>
    </row>
    <row r="177" spans="1:11">
      <c r="A177" s="4">
        <v>44065</v>
      </c>
      <c r="B177" s="3">
        <f>Tavola1!B177-Tavola1!B176</f>
        <v>2220</v>
      </c>
      <c r="C177" s="3"/>
      <c r="D177" s="3">
        <f>Tavola1!D177-Tavola1!D176</f>
        <v>48</v>
      </c>
      <c r="E177" s="3">
        <f>Tavola1!E177-Tavola1!E176</f>
        <v>46</v>
      </c>
      <c r="F177" s="3">
        <f>Tavola1!F177-Tavola1!F176</f>
        <v>0</v>
      </c>
      <c r="G177" s="3">
        <f>Tavola1!G177-Tavola1!G176</f>
        <v>0</v>
      </c>
      <c r="H177" s="3">
        <f>Tavola1!H177-Tavola1!H176</f>
        <v>0</v>
      </c>
      <c r="I177" s="3">
        <f>Tavola1!J177-Tavola1!J176</f>
        <v>46</v>
      </c>
      <c r="J177" s="3">
        <f>Tavola1!K177-Tavola1!K176</f>
        <v>2</v>
      </c>
      <c r="K177" s="3">
        <f>Tavola1!L177-Tavola1!L176</f>
        <v>0</v>
      </c>
    </row>
    <row r="178" spans="1:11">
      <c r="A178" s="4">
        <v>44066</v>
      </c>
      <c r="B178" s="3">
        <f>Tavola1!B178-Tavola1!B177</f>
        <v>2146</v>
      </c>
      <c r="C178" s="3"/>
      <c r="D178" s="3">
        <f>Tavola1!D178-Tavola1!D177</f>
        <v>35</v>
      </c>
      <c r="E178" s="3">
        <f>Tavola1!E178-Tavola1!E177</f>
        <v>29</v>
      </c>
      <c r="F178" s="3">
        <f>Tavola1!F178-Tavola1!F177</f>
        <v>7</v>
      </c>
      <c r="G178" s="3">
        <f>Tavola1!G178-Tavola1!G177</f>
        <v>5</v>
      </c>
      <c r="H178" s="3">
        <f>Tavola1!H178-Tavola1!H177</f>
        <v>2</v>
      </c>
      <c r="I178" s="3">
        <f>Tavola1!J178-Tavola1!J177</f>
        <v>22</v>
      </c>
      <c r="J178" s="3">
        <f>Tavola1!K178-Tavola1!K177</f>
        <v>6</v>
      </c>
      <c r="K178" s="3">
        <f>Tavola1!L178-Tavola1!L177</f>
        <v>0</v>
      </c>
    </row>
    <row r="179" spans="1:11">
      <c r="A179" s="4">
        <v>44067</v>
      </c>
      <c r="B179" s="3">
        <f>Tavola1!B179-Tavola1!B178</f>
        <v>1468</v>
      </c>
      <c r="C179" s="3"/>
      <c r="D179" s="3">
        <f>Tavola1!D179-Tavola1!D178</f>
        <v>65</v>
      </c>
      <c r="E179" s="3">
        <f>Tavola1!E179-Tavola1!E178</f>
        <v>44</v>
      </c>
      <c r="F179" s="3">
        <f>Tavola1!F179-Tavola1!F178</f>
        <v>3</v>
      </c>
      <c r="G179" s="3">
        <f>Tavola1!G179-Tavola1!G178</f>
        <v>4</v>
      </c>
      <c r="H179" s="3">
        <f>Tavola1!H179-Tavola1!H178</f>
        <v>-1</v>
      </c>
      <c r="I179" s="3">
        <f>Tavola1!J179-Tavola1!J178</f>
        <v>41</v>
      </c>
      <c r="J179" s="3">
        <f>Tavola1!K179-Tavola1!K178</f>
        <v>21</v>
      </c>
      <c r="K179" s="3">
        <f>Tavola1!L179-Tavola1!L178</f>
        <v>0</v>
      </c>
    </row>
    <row r="180" spans="1:11">
      <c r="A180" s="4">
        <v>44068</v>
      </c>
      <c r="B180" s="3">
        <f>Tavola1!B180-Tavola1!B179</f>
        <v>2634</v>
      </c>
      <c r="C180" s="3"/>
      <c r="D180" s="3">
        <f>Tavola1!D180-Tavola1!D179</f>
        <v>24</v>
      </c>
      <c r="E180" s="3">
        <f>Tavola1!E180-Tavola1!E179</f>
        <v>0</v>
      </c>
      <c r="F180" s="3">
        <f>Tavola1!F180-Tavola1!F179</f>
        <v>0</v>
      </c>
      <c r="G180" s="3">
        <f>Tavola1!G180-Tavola1!G179</f>
        <v>-1</v>
      </c>
      <c r="H180" s="3">
        <f>Tavola1!H180-Tavola1!H179</f>
        <v>1</v>
      </c>
      <c r="I180" s="3">
        <f>Tavola1!J180-Tavola1!J179</f>
        <v>0</v>
      </c>
      <c r="J180" s="3">
        <f>Tavola1!K180-Tavola1!K179</f>
        <v>24</v>
      </c>
      <c r="K180" s="3">
        <f>Tavola1!L180-Tavola1!L179</f>
        <v>0</v>
      </c>
    </row>
    <row r="181" spans="1:11">
      <c r="A181" s="4">
        <v>44069</v>
      </c>
      <c r="B181" s="3">
        <f>Tavola1!B181-Tavola1!B180</f>
        <v>3353</v>
      </c>
      <c r="C181" s="3"/>
      <c r="D181" s="3">
        <f>Tavola1!D181-Tavola1!D180</f>
        <v>33</v>
      </c>
      <c r="E181" s="3">
        <f>Tavola1!E181-Tavola1!E180</f>
        <v>33</v>
      </c>
      <c r="F181" s="3">
        <f>Tavola1!F181-Tavola1!F180</f>
        <v>6</v>
      </c>
      <c r="G181" s="3">
        <f>Tavola1!G181-Tavola1!G180</f>
        <v>6</v>
      </c>
      <c r="H181" s="3">
        <f>Tavola1!H181-Tavola1!H180</f>
        <v>0</v>
      </c>
      <c r="I181" s="3">
        <f>Tavola1!J181-Tavola1!J180</f>
        <v>27</v>
      </c>
      <c r="J181" s="3">
        <f>Tavola1!K181-Tavola1!K180</f>
        <v>0</v>
      </c>
      <c r="K181" s="3">
        <f>Tavola1!L181-Tavola1!L180</f>
        <v>0</v>
      </c>
    </row>
    <row r="182" spans="1:11">
      <c r="A182" s="4">
        <v>44070</v>
      </c>
      <c r="B182" s="3">
        <f>Tavola1!B182-Tavola1!B181</f>
        <v>4072</v>
      </c>
      <c r="C182" s="3"/>
      <c r="D182" s="3">
        <f>Tavola1!D182-Tavola1!D181</f>
        <v>50</v>
      </c>
      <c r="E182" s="3">
        <f>Tavola1!E182-Tavola1!E181</f>
        <v>39</v>
      </c>
      <c r="F182" s="3">
        <f>Tavola1!F182-Tavola1!F181</f>
        <v>3</v>
      </c>
      <c r="G182" s="3">
        <f>Tavola1!G182-Tavola1!G181</f>
        <v>3</v>
      </c>
      <c r="H182" s="3">
        <f>Tavola1!H182-Tavola1!H181</f>
        <v>0</v>
      </c>
      <c r="I182" s="3">
        <f>Tavola1!J182-Tavola1!J181</f>
        <v>36</v>
      </c>
      <c r="J182" s="3">
        <f>Tavola1!K182-Tavola1!K181</f>
        <v>11</v>
      </c>
      <c r="K182" s="3">
        <f>Tavola1!L182-Tavola1!L181</f>
        <v>0</v>
      </c>
    </row>
    <row r="183" spans="1:11">
      <c r="A183" s="4">
        <v>44071</v>
      </c>
      <c r="B183" s="3">
        <f>Tavola1!B183-Tavola1!B182</f>
        <v>3236</v>
      </c>
      <c r="C183" s="3"/>
      <c r="D183" s="3">
        <f>Tavola1!D183-Tavola1!D182</f>
        <v>54</v>
      </c>
      <c r="E183" s="3">
        <f>Tavola1!E183-Tavola1!E182</f>
        <v>39</v>
      </c>
      <c r="F183" s="3">
        <f>Tavola1!F183-Tavola1!F182</f>
        <v>6</v>
      </c>
      <c r="G183" s="3">
        <f>Tavola1!G183-Tavola1!G182</f>
        <v>7</v>
      </c>
      <c r="H183" s="3">
        <f>Tavola1!H183-Tavola1!H182</f>
        <v>-1</v>
      </c>
      <c r="I183" s="3">
        <f>Tavola1!J183-Tavola1!J182</f>
        <v>33</v>
      </c>
      <c r="J183" s="3">
        <f>Tavola1!K183-Tavola1!K182</f>
        <v>15</v>
      </c>
      <c r="K183" s="3">
        <f>Tavola1!L183-Tavola1!L182</f>
        <v>0</v>
      </c>
    </row>
    <row r="184" spans="1:11">
      <c r="A184" s="4">
        <v>44072</v>
      </c>
      <c r="B184" s="3">
        <f>Tavola1!B184-Tavola1!B183</f>
        <v>2872</v>
      </c>
      <c r="C184" s="3"/>
      <c r="D184" s="3">
        <f>Tavola1!D184-Tavola1!D183</f>
        <v>29</v>
      </c>
      <c r="E184" s="3">
        <f>Tavola1!E184-Tavola1!E183</f>
        <v>26</v>
      </c>
      <c r="F184" s="3">
        <f>Tavola1!F184-Tavola1!F183</f>
        <v>2</v>
      </c>
      <c r="G184" s="3">
        <f>Tavola1!G184-Tavola1!G183</f>
        <v>1</v>
      </c>
      <c r="H184" s="3">
        <f>Tavola1!H184-Tavola1!H183</f>
        <v>1</v>
      </c>
      <c r="I184" s="3">
        <f>Tavola1!J184-Tavola1!J183</f>
        <v>24</v>
      </c>
      <c r="J184" s="3">
        <f>Tavola1!K184-Tavola1!K183</f>
        <v>3</v>
      </c>
      <c r="K184" s="3">
        <f>Tavola1!L184-Tavola1!L183</f>
        <v>0</v>
      </c>
    </row>
    <row r="185" spans="1:11">
      <c r="A185" s="4">
        <v>44073</v>
      </c>
      <c r="B185" s="3">
        <f>Tavola1!B185-Tavola1!B184</f>
        <v>2365</v>
      </c>
      <c r="C185" s="3"/>
      <c r="D185" s="3">
        <f>Tavola1!D185-Tavola1!D184</f>
        <v>34</v>
      </c>
      <c r="E185" s="3">
        <f>Tavola1!E185-Tavola1!E184</f>
        <v>30</v>
      </c>
      <c r="F185" s="3">
        <f>Tavola1!F185-Tavola1!F184</f>
        <v>-2</v>
      </c>
      <c r="G185" s="3">
        <f>Tavola1!G185-Tavola1!G184</f>
        <v>-2</v>
      </c>
      <c r="H185" s="3">
        <f>Tavola1!H185-Tavola1!H184</f>
        <v>0</v>
      </c>
      <c r="I185" s="3">
        <f>Tavola1!J185-Tavola1!J184</f>
        <v>32</v>
      </c>
      <c r="J185" s="3">
        <f>Tavola1!K185-Tavola1!K184</f>
        <v>4</v>
      </c>
      <c r="K185" s="3">
        <f>Tavola1!L185-Tavola1!L184</f>
        <v>0</v>
      </c>
    </row>
    <row r="186" spans="1:11">
      <c r="A186" s="4">
        <v>44074</v>
      </c>
      <c r="B186" s="3">
        <f>Tavola1!B186-Tavola1!B185</f>
        <v>1315</v>
      </c>
      <c r="C186" s="3"/>
      <c r="D186" s="3">
        <f>Tavola1!D186-Tavola1!D185</f>
        <v>26</v>
      </c>
      <c r="E186" s="3">
        <f>Tavola1!E186-Tavola1!E185</f>
        <v>11</v>
      </c>
      <c r="F186" s="3">
        <f>Tavola1!F186-Tavola1!F185</f>
        <v>2</v>
      </c>
      <c r="G186" s="3">
        <f>Tavola1!G186-Tavola1!G185</f>
        <v>2</v>
      </c>
      <c r="H186" s="3">
        <f>Tavola1!H186-Tavola1!H185</f>
        <v>0</v>
      </c>
      <c r="I186" s="3">
        <f>Tavola1!J186-Tavola1!J185</f>
        <v>9</v>
      </c>
      <c r="J186" s="3">
        <f>Tavola1!K186-Tavola1!K185</f>
        <v>15</v>
      </c>
      <c r="K186" s="3">
        <f>Tavola1!L186-Tavola1!L185</f>
        <v>0</v>
      </c>
    </row>
    <row r="187" spans="1:11">
      <c r="A187" s="4">
        <v>44075</v>
      </c>
      <c r="B187" s="3">
        <f>Tavola1!B187-Tavola1!B186</f>
        <v>4210</v>
      </c>
      <c r="C187" s="3"/>
      <c r="D187" s="3">
        <f>Tavola1!D187-Tavola1!D186</f>
        <v>33</v>
      </c>
      <c r="E187" s="3">
        <f>Tavola1!E187-Tavola1!E186</f>
        <v>27</v>
      </c>
      <c r="F187" s="3">
        <f>Tavola1!F187-Tavola1!F186</f>
        <v>1</v>
      </c>
      <c r="G187" s="3">
        <f>Tavola1!G187-Tavola1!G186</f>
        <v>1</v>
      </c>
      <c r="H187" s="3">
        <f>Tavola1!H187-Tavola1!H186</f>
        <v>0</v>
      </c>
      <c r="I187" s="3">
        <f>Tavola1!J187-Tavola1!J186</f>
        <v>26</v>
      </c>
      <c r="J187" s="3">
        <f>Tavola1!K187-Tavola1!K186</f>
        <v>5</v>
      </c>
      <c r="K187" s="3">
        <f>Tavola1!L187-Tavola1!L186</f>
        <v>1</v>
      </c>
    </row>
    <row r="188" spans="1:11">
      <c r="A188" s="4">
        <v>44076</v>
      </c>
      <c r="B188" s="3">
        <f>Tavola1!B188-Tavola1!B187</f>
        <v>5627</v>
      </c>
      <c r="C188" s="3"/>
      <c r="D188" s="3">
        <f>Tavola1!D188-Tavola1!D187</f>
        <v>83</v>
      </c>
      <c r="E188" s="3">
        <f>Tavola1!E188-Tavola1!E187</f>
        <v>75</v>
      </c>
      <c r="F188" s="3">
        <f>Tavola1!F188-Tavola1!F187</f>
        <v>7</v>
      </c>
      <c r="G188" s="3">
        <f>Tavola1!G188-Tavola1!G187</f>
        <v>5</v>
      </c>
      <c r="H188" s="3">
        <f>Tavola1!H188-Tavola1!H187</f>
        <v>2</v>
      </c>
      <c r="I188" s="3">
        <f>Tavola1!J188-Tavola1!J187</f>
        <v>68</v>
      </c>
      <c r="J188" s="3">
        <f>Tavola1!K188-Tavola1!K187</f>
        <v>8</v>
      </c>
      <c r="K188" s="3">
        <f>Tavola1!L188-Tavola1!L187</f>
        <v>0</v>
      </c>
    </row>
    <row r="189" spans="1:11">
      <c r="A189" s="4">
        <v>44077</v>
      </c>
      <c r="B189" s="3">
        <f>Tavola1!B189-Tavola1!B188</f>
        <v>3467</v>
      </c>
      <c r="C189" s="3"/>
      <c r="D189" s="3">
        <f>Tavola1!D189-Tavola1!D188</f>
        <v>54</v>
      </c>
      <c r="E189" s="3">
        <f>Tavola1!E189-Tavola1!E188</f>
        <v>25</v>
      </c>
      <c r="F189" s="3">
        <f>Tavola1!F189-Tavola1!F188</f>
        <v>5</v>
      </c>
      <c r="G189" s="3">
        <f>Tavola1!G189-Tavola1!G188</f>
        <v>5</v>
      </c>
      <c r="H189" s="3">
        <f>Tavola1!H189-Tavola1!H188</f>
        <v>0</v>
      </c>
      <c r="I189" s="3">
        <f>Tavola1!J189-Tavola1!J188</f>
        <v>20</v>
      </c>
      <c r="J189" s="3">
        <f>Tavola1!K189-Tavola1!K188</f>
        <v>28</v>
      </c>
      <c r="K189" s="3">
        <f>Tavola1!L189-Tavola1!L188</f>
        <v>1</v>
      </c>
    </row>
    <row r="190" spans="1:11">
      <c r="A190" s="4">
        <v>44078</v>
      </c>
      <c r="B190" s="3">
        <f>Tavola1!B190-Tavola1!B189</f>
        <v>4241</v>
      </c>
      <c r="C190" s="3"/>
      <c r="D190" s="3">
        <f>Tavola1!D190-Tavola1!D189</f>
        <v>78</v>
      </c>
      <c r="E190" s="3">
        <f>Tavola1!E190-Tavola1!E189</f>
        <v>32</v>
      </c>
      <c r="F190" s="3">
        <f>Tavola1!F190-Tavola1!F189</f>
        <v>5</v>
      </c>
      <c r="G190" s="3">
        <f>Tavola1!G190-Tavola1!G189</f>
        <v>6</v>
      </c>
      <c r="H190" s="3">
        <f>Tavola1!H190-Tavola1!H189</f>
        <v>-1</v>
      </c>
      <c r="I190" s="3">
        <f>Tavola1!J190-Tavola1!J189</f>
        <v>27</v>
      </c>
      <c r="J190" s="3">
        <f>Tavola1!K190-Tavola1!K189</f>
        <v>46</v>
      </c>
      <c r="K190" s="3">
        <f>Tavola1!L190-Tavola1!L189</f>
        <v>0</v>
      </c>
    </row>
    <row r="191" spans="1:11">
      <c r="A191" s="4">
        <v>44079</v>
      </c>
      <c r="B191" s="3">
        <f>Tavola1!B191-Tavola1!B190</f>
        <v>5273</v>
      </c>
      <c r="C191" s="3"/>
      <c r="D191" s="3">
        <f>Tavola1!D191-Tavola1!D190</f>
        <v>114</v>
      </c>
      <c r="E191" s="3">
        <f>Tavola1!E191-Tavola1!E190</f>
        <v>59</v>
      </c>
      <c r="F191" s="3">
        <f>Tavola1!F191-Tavola1!F190</f>
        <v>2</v>
      </c>
      <c r="G191" s="3">
        <f>Tavola1!G191-Tavola1!G190</f>
        <v>1</v>
      </c>
      <c r="H191" s="3">
        <f>Tavola1!H191-Tavola1!H190</f>
        <v>1</v>
      </c>
      <c r="I191" s="3">
        <f>Tavola1!J191-Tavola1!J190</f>
        <v>57</v>
      </c>
      <c r="J191" s="3">
        <f>Tavola1!K191-Tavola1!K190</f>
        <v>54</v>
      </c>
      <c r="K191" s="3">
        <f>Tavola1!L191-Tavola1!L190</f>
        <v>1</v>
      </c>
    </row>
    <row r="192" spans="1:11">
      <c r="A192" s="4">
        <v>44080</v>
      </c>
      <c r="B192" s="3">
        <f>Tavola1!B192-Tavola1!B191</f>
        <v>2321</v>
      </c>
      <c r="C192" s="3"/>
      <c r="D192" s="3">
        <f>Tavola1!D192-Tavola1!D191</f>
        <v>37</v>
      </c>
      <c r="E192" s="3">
        <f>Tavola1!E192-Tavola1!E191</f>
        <v>-9</v>
      </c>
      <c r="F192" s="3">
        <f>Tavola1!F192-Tavola1!F191</f>
        <v>-1</v>
      </c>
      <c r="G192" s="3">
        <f>Tavola1!G192-Tavola1!G191</f>
        <v>-2</v>
      </c>
      <c r="H192" s="3">
        <f>Tavola1!H192-Tavola1!H191</f>
        <v>1</v>
      </c>
      <c r="I192" s="3">
        <f>Tavola1!J192-Tavola1!J191</f>
        <v>-8</v>
      </c>
      <c r="J192" s="3">
        <f>Tavola1!K192-Tavola1!K191</f>
        <v>46</v>
      </c>
      <c r="K192" s="3">
        <f>Tavola1!L192-Tavola1!L191</f>
        <v>0</v>
      </c>
    </row>
    <row r="193" spans="1:11">
      <c r="A193" s="4">
        <v>44081</v>
      </c>
      <c r="B193" s="3">
        <f>Tavola1!B193-Tavola1!B192</f>
        <v>2333</v>
      </c>
      <c r="C193" s="3"/>
      <c r="D193" s="3">
        <f>Tavola1!D193-Tavola1!D192</f>
        <v>49</v>
      </c>
      <c r="E193" s="3">
        <f>Tavola1!E193-Tavola1!E192</f>
        <v>45</v>
      </c>
      <c r="F193" s="3">
        <f>Tavola1!F193-Tavola1!F192</f>
        <v>15</v>
      </c>
      <c r="G193" s="3">
        <f>Tavola1!G193-Tavola1!G192</f>
        <v>15</v>
      </c>
      <c r="H193" s="3">
        <f>Tavola1!H193-Tavola1!H192</f>
        <v>0</v>
      </c>
      <c r="I193" s="3">
        <f>Tavola1!J193-Tavola1!J192</f>
        <v>30</v>
      </c>
      <c r="J193" s="3">
        <f>Tavola1!K193-Tavola1!K192</f>
        <v>4</v>
      </c>
      <c r="K193" s="3">
        <f>Tavola1!L193-Tavola1!L192</f>
        <v>0</v>
      </c>
    </row>
    <row r="194" spans="1:11">
      <c r="A194" s="4">
        <v>44082</v>
      </c>
      <c r="B194" s="3">
        <f>Tavola1!B194-Tavola1!B193</f>
        <v>5214</v>
      </c>
      <c r="C194" s="3"/>
      <c r="D194" s="3">
        <f>Tavola1!D194-Tavola1!D193</f>
        <v>84</v>
      </c>
      <c r="E194" s="3">
        <f>Tavola1!E194-Tavola1!E193</f>
        <v>75</v>
      </c>
      <c r="F194" s="3">
        <f>Tavola1!F194-Tavola1!F193</f>
        <v>3</v>
      </c>
      <c r="G194" s="3">
        <f>Tavola1!G194-Tavola1!G193</f>
        <v>3</v>
      </c>
      <c r="H194" s="3">
        <f>Tavola1!H194-Tavola1!H193</f>
        <v>0</v>
      </c>
      <c r="I194" s="3">
        <f>Tavola1!J194-Tavola1!J193</f>
        <v>72</v>
      </c>
      <c r="J194" s="3">
        <f>Tavola1!K194-Tavola1!K193</f>
        <v>9</v>
      </c>
      <c r="K194" s="3">
        <f>Tavola1!L194-Tavola1!L193</f>
        <v>0</v>
      </c>
    </row>
    <row r="195" spans="1:11">
      <c r="A195" s="4">
        <v>44083</v>
      </c>
      <c r="B195" s="3">
        <f>Tavola1!B195-Tavola1!B194</f>
        <v>4783</v>
      </c>
      <c r="C195" s="3"/>
      <c r="D195" s="3">
        <f>Tavola1!D195-Tavola1!D194</f>
        <v>77</v>
      </c>
      <c r="E195" s="3">
        <f>Tavola1!E195-Tavola1!E194</f>
        <v>73</v>
      </c>
      <c r="F195" s="3">
        <f>Tavola1!F195-Tavola1!F194</f>
        <v>3</v>
      </c>
      <c r="G195" s="3">
        <f>Tavola1!G195-Tavola1!G194</f>
        <v>1</v>
      </c>
      <c r="H195" s="3">
        <f>Tavola1!H195-Tavola1!H194</f>
        <v>2</v>
      </c>
      <c r="I195" s="3">
        <f>Tavola1!J195-Tavola1!J194</f>
        <v>70</v>
      </c>
      <c r="J195" s="3">
        <f>Tavola1!K195-Tavola1!K194</f>
        <v>4</v>
      </c>
      <c r="K195" s="3">
        <f>Tavola1!L195-Tavola1!L194</f>
        <v>0</v>
      </c>
    </row>
    <row r="196" spans="1:11">
      <c r="A196" s="4">
        <v>44084</v>
      </c>
      <c r="B196" s="3">
        <f>Tavola1!B196-Tavola1!B195</f>
        <v>4607</v>
      </c>
      <c r="C196" s="3"/>
      <c r="D196" s="3">
        <f>Tavola1!D196-Tavola1!D195</f>
        <v>106</v>
      </c>
      <c r="E196" s="3">
        <f>Tavola1!E196-Tavola1!E195</f>
        <v>76</v>
      </c>
      <c r="F196" s="3">
        <f>Tavola1!F196-Tavola1!F195</f>
        <v>6</v>
      </c>
      <c r="G196" s="3">
        <f>Tavola1!G196-Tavola1!G195</f>
        <v>3</v>
      </c>
      <c r="H196" s="3">
        <f>Tavola1!H196-Tavola1!H195</f>
        <v>3</v>
      </c>
      <c r="I196" s="3">
        <f>Tavola1!J196-Tavola1!J195</f>
        <v>70</v>
      </c>
      <c r="J196" s="3">
        <f>Tavola1!K196-Tavola1!K195</f>
        <v>30</v>
      </c>
      <c r="K196" s="3">
        <f>Tavola1!L196-Tavola1!L195</f>
        <v>0</v>
      </c>
    </row>
    <row r="197" spans="1:11">
      <c r="A197" s="4">
        <v>44085</v>
      </c>
      <c r="B197" s="3">
        <f>Tavola1!B197-Tavola1!B196</f>
        <v>4212</v>
      </c>
      <c r="C197" s="3"/>
      <c r="D197" s="3">
        <f>Tavola1!D197-Tavola1!D196</f>
        <v>104</v>
      </c>
      <c r="E197" s="3">
        <f>Tavola1!E197-Tavola1!E196</f>
        <v>103</v>
      </c>
      <c r="F197" s="3">
        <f>Tavola1!F197-Tavola1!F196</f>
        <v>3</v>
      </c>
      <c r="G197" s="3">
        <f>Tavola1!G197-Tavola1!G196</f>
        <v>4</v>
      </c>
      <c r="H197" s="3">
        <f>Tavola1!H197-Tavola1!H196</f>
        <v>-1</v>
      </c>
      <c r="I197" s="3">
        <f>Tavola1!J197-Tavola1!J196</f>
        <v>100</v>
      </c>
      <c r="J197" s="3">
        <f>Tavola1!K197-Tavola1!K196</f>
        <v>1</v>
      </c>
      <c r="K197" s="3">
        <f>Tavola1!L197-Tavola1!L196</f>
        <v>0</v>
      </c>
    </row>
    <row r="198" spans="1:11">
      <c r="A198" s="4">
        <v>44086</v>
      </c>
      <c r="B198" s="3">
        <f>Tavola1!B198-Tavola1!B197</f>
        <v>4002</v>
      </c>
      <c r="C198" s="3"/>
      <c r="D198" s="3">
        <f>Tavola1!D198-Tavola1!D197</f>
        <v>44</v>
      </c>
      <c r="E198" s="3">
        <f>Tavola1!E198-Tavola1!E197</f>
        <v>41</v>
      </c>
      <c r="F198" s="3">
        <f>Tavola1!F198-Tavola1!F197</f>
        <v>5</v>
      </c>
      <c r="G198" s="3">
        <f>Tavola1!G198-Tavola1!G197</f>
        <v>4</v>
      </c>
      <c r="H198" s="3">
        <f>Tavola1!H198-Tavola1!H197</f>
        <v>1</v>
      </c>
      <c r="I198" s="3">
        <f>Tavola1!J198-Tavola1!J197</f>
        <v>36</v>
      </c>
      <c r="J198" s="3">
        <f>Tavola1!K198-Tavola1!K197</f>
        <v>3</v>
      </c>
      <c r="K198" s="3">
        <f>Tavola1!L198-Tavola1!L197</f>
        <v>0</v>
      </c>
    </row>
    <row r="199" spans="1:11">
      <c r="A199" s="4">
        <v>44087</v>
      </c>
      <c r="B199" s="3">
        <f>Tavola1!B199-Tavola1!B198</f>
        <v>2726</v>
      </c>
      <c r="C199" s="3"/>
      <c r="D199" s="3">
        <f>Tavola1!D199-Tavola1!D198</f>
        <v>61</v>
      </c>
      <c r="E199" s="3">
        <f>Tavola1!E199-Tavola1!E198</f>
        <v>46</v>
      </c>
      <c r="F199" s="3">
        <f>Tavola1!F199-Tavola1!F198</f>
        <v>3</v>
      </c>
      <c r="G199" s="3">
        <f>Tavola1!G199-Tavola1!G198</f>
        <v>4</v>
      </c>
      <c r="H199" s="3">
        <f>Tavola1!H199-Tavola1!H198</f>
        <v>-1</v>
      </c>
      <c r="I199" s="3">
        <f>Tavola1!J199-Tavola1!J198</f>
        <v>43</v>
      </c>
      <c r="J199" s="3">
        <f>Tavola1!K199-Tavola1!K198</f>
        <v>14</v>
      </c>
      <c r="K199" s="3">
        <f>Tavola1!L199-Tavola1!L198</f>
        <v>1</v>
      </c>
    </row>
    <row r="200" spans="1:11">
      <c r="A200" s="4">
        <v>44088</v>
      </c>
      <c r="B200" s="3">
        <f>Tavola1!B200-Tavola1!B199</f>
        <v>2158</v>
      </c>
      <c r="C200" s="3"/>
      <c r="D200" s="3">
        <f>Tavola1!D200-Tavola1!D199</f>
        <v>65</v>
      </c>
      <c r="E200" s="3">
        <f>Tavola1!E200-Tavola1!E199</f>
        <v>49</v>
      </c>
      <c r="F200" s="3">
        <f>Tavola1!F200-Tavola1!F199</f>
        <v>15</v>
      </c>
      <c r="G200" s="3">
        <f>Tavola1!G200-Tavola1!G199</f>
        <v>16</v>
      </c>
      <c r="H200" s="3">
        <f>Tavola1!H200-Tavola1!H199</f>
        <v>-1</v>
      </c>
      <c r="I200" s="3">
        <f>Tavola1!J200-Tavola1!J199</f>
        <v>34</v>
      </c>
      <c r="J200" s="3">
        <f>Tavola1!K200-Tavola1!K199</f>
        <v>14</v>
      </c>
      <c r="K200" s="3">
        <f>Tavola1!L200-Tavola1!L199</f>
        <v>2</v>
      </c>
    </row>
    <row r="201" spans="1:11">
      <c r="A201" s="4">
        <v>44089</v>
      </c>
      <c r="B201" s="3">
        <f>Tavola1!B201-Tavola1!B200</f>
        <v>4327</v>
      </c>
      <c r="C201" s="3"/>
      <c r="D201" s="3">
        <f>Tavola1!D201-Tavola1!D200</f>
        <v>77</v>
      </c>
      <c r="E201" s="3">
        <f>Tavola1!E201-Tavola1!E200</f>
        <v>77</v>
      </c>
      <c r="F201" s="3">
        <f>Tavola1!F201-Tavola1!F200</f>
        <v>6</v>
      </c>
      <c r="G201" s="3">
        <f>Tavola1!G201-Tavola1!G200</f>
        <v>5</v>
      </c>
      <c r="H201" s="3">
        <f>Tavola1!H201-Tavola1!H200</f>
        <v>1</v>
      </c>
      <c r="I201" s="3">
        <f>Tavola1!J201-Tavola1!J200</f>
        <v>71</v>
      </c>
      <c r="J201" s="3">
        <f>Tavola1!K201-Tavola1!K200</f>
        <v>0</v>
      </c>
      <c r="K201" s="3">
        <f>Tavola1!L201-Tavola1!L200</f>
        <v>0</v>
      </c>
    </row>
    <row r="202" spans="1:11">
      <c r="A202" s="4">
        <v>44090</v>
      </c>
      <c r="B202" s="3">
        <f>Tavola1!B202-Tavola1!B201</f>
        <v>5809</v>
      </c>
      <c r="C202" s="3"/>
      <c r="D202" s="3">
        <f>Tavola1!D202-Tavola1!D201</f>
        <v>90</v>
      </c>
      <c r="E202" s="3">
        <f>Tavola1!E202-Tavola1!E201</f>
        <v>69</v>
      </c>
      <c r="F202" s="3">
        <f>Tavola1!F202-Tavola1!F201</f>
        <v>13</v>
      </c>
      <c r="G202" s="3">
        <f>Tavola1!G202-Tavola1!G201</f>
        <v>14</v>
      </c>
      <c r="H202" s="3">
        <f>Tavola1!H202-Tavola1!H201</f>
        <v>-1</v>
      </c>
      <c r="I202" s="3">
        <f>Tavola1!J202-Tavola1!J201</f>
        <v>56</v>
      </c>
      <c r="J202" s="3">
        <f>Tavola1!K202-Tavola1!K201</f>
        <v>18</v>
      </c>
      <c r="K202" s="3">
        <f>Tavola1!L202-Tavola1!L201</f>
        <v>3</v>
      </c>
    </row>
    <row r="203" spans="1:11">
      <c r="A203" s="4">
        <v>44091</v>
      </c>
      <c r="B203" s="3">
        <f>Tavola1!B203-Tavola1!B202</f>
        <v>5498</v>
      </c>
      <c r="C203" s="3"/>
      <c r="D203" s="3">
        <f>Tavola1!D203-Tavola1!D202</f>
        <v>96</v>
      </c>
      <c r="E203" s="3">
        <f>Tavola1!E203-Tavola1!E202</f>
        <v>55</v>
      </c>
      <c r="F203" s="3">
        <f>Tavola1!F203-Tavola1!F202</f>
        <v>16</v>
      </c>
      <c r="G203" s="3">
        <f>Tavola1!G203-Tavola1!G202</f>
        <v>18</v>
      </c>
      <c r="H203" s="3">
        <f>Tavola1!H203-Tavola1!H202</f>
        <v>-2</v>
      </c>
      <c r="I203" s="3">
        <f>Tavola1!J203-Tavola1!J202</f>
        <v>39</v>
      </c>
      <c r="J203" s="3">
        <f>Tavola1!K203-Tavola1!K202</f>
        <v>41</v>
      </c>
      <c r="K203" s="3">
        <f>Tavola1!L203-Tavola1!L202</f>
        <v>0</v>
      </c>
    </row>
    <row r="204" spans="1:11">
      <c r="A204" s="4">
        <v>44092</v>
      </c>
      <c r="B204" s="3">
        <f>Tavola1!B204-Tavola1!B203</f>
        <v>6329</v>
      </c>
      <c r="C204" s="3"/>
      <c r="D204" s="3">
        <f>Tavola1!D204-Tavola1!D203</f>
        <v>179</v>
      </c>
      <c r="E204" s="3">
        <f>Tavola1!E204-Tavola1!E203</f>
        <v>114</v>
      </c>
      <c r="F204" s="3">
        <f>Tavola1!F204-Tavola1!F203</f>
        <v>7</v>
      </c>
      <c r="G204" s="3">
        <f>Tavola1!G204-Tavola1!G203</f>
        <v>6</v>
      </c>
      <c r="H204" s="3">
        <f>Tavola1!H204-Tavola1!H203</f>
        <v>1</v>
      </c>
      <c r="I204" s="3">
        <f>Tavola1!J204-Tavola1!J203</f>
        <v>107</v>
      </c>
      <c r="J204" s="3">
        <f>Tavola1!K204-Tavola1!K203</f>
        <v>64</v>
      </c>
      <c r="K204" s="3">
        <f>Tavola1!L204-Tavola1!L203</f>
        <v>1</v>
      </c>
    </row>
    <row r="205" spans="1:11">
      <c r="A205" s="4">
        <v>44093</v>
      </c>
      <c r="B205" s="3">
        <f>Tavola1!B205-Tavola1!B204</f>
        <v>4344</v>
      </c>
      <c r="C205" s="3"/>
      <c r="D205" s="3">
        <f>Tavola1!D205-Tavola1!D204</f>
        <v>98</v>
      </c>
      <c r="E205" s="3">
        <f>Tavola1!E205-Tavola1!E204</f>
        <v>75</v>
      </c>
      <c r="F205" s="3">
        <f>Tavola1!F205-Tavola1!F204</f>
        <v>10</v>
      </c>
      <c r="G205" s="3">
        <f>Tavola1!G205-Tavola1!G204</f>
        <v>12</v>
      </c>
      <c r="H205" s="3">
        <f>Tavola1!H205-Tavola1!H204</f>
        <v>-2</v>
      </c>
      <c r="I205" s="3">
        <f>Tavola1!J205-Tavola1!J204</f>
        <v>65</v>
      </c>
      <c r="J205" s="3">
        <f>Tavola1!K205-Tavola1!K204</f>
        <v>23</v>
      </c>
      <c r="K205" s="3">
        <f>Tavola1!L205-Tavola1!L204</f>
        <v>0</v>
      </c>
    </row>
    <row r="206" spans="1:11">
      <c r="A206" s="4">
        <v>44094</v>
      </c>
      <c r="B206" s="3">
        <f>Tavola1!B206-Tavola1!B205</f>
        <v>3120</v>
      </c>
      <c r="C206" s="3"/>
      <c r="D206" s="3">
        <f>Tavola1!D206-Tavola1!D205</f>
        <v>116</v>
      </c>
      <c r="E206" s="3">
        <f>Tavola1!E206-Tavola1!E205</f>
        <v>84</v>
      </c>
      <c r="F206" s="3">
        <f>Tavola1!F206-Tavola1!F205</f>
        <v>3</v>
      </c>
      <c r="G206" s="3">
        <f>Tavola1!G206-Tavola1!G205</f>
        <v>3</v>
      </c>
      <c r="H206" s="3">
        <f>Tavola1!H206-Tavola1!H205</f>
        <v>0</v>
      </c>
      <c r="I206" s="3">
        <f>Tavola1!J206-Tavola1!J205</f>
        <v>81</v>
      </c>
      <c r="J206" s="3">
        <f>Tavola1!K206-Tavola1!K205</f>
        <v>32</v>
      </c>
      <c r="K206" s="3">
        <f>Tavola1!L206-Tavola1!L205</f>
        <v>0</v>
      </c>
    </row>
    <row r="207" spans="1:11">
      <c r="A207" s="4">
        <v>44095</v>
      </c>
      <c r="B207" s="3">
        <f>Tavola1!B207-Tavola1!B206</f>
        <v>3102</v>
      </c>
      <c r="C207" s="3"/>
      <c r="D207" s="3">
        <f>Tavola1!D207-Tavola1!D206</f>
        <v>75</v>
      </c>
      <c r="E207" s="3">
        <f>Tavola1!E207-Tavola1!E206</f>
        <v>32</v>
      </c>
      <c r="F207" s="3">
        <f>Tavola1!F207-Tavola1!F206</f>
        <v>10</v>
      </c>
      <c r="G207" s="3">
        <f>Tavola1!G207-Tavola1!G206</f>
        <v>9</v>
      </c>
      <c r="H207" s="3">
        <f>Tavola1!H207-Tavola1!H206</f>
        <v>1</v>
      </c>
      <c r="I207" s="3">
        <f>Tavola1!J207-Tavola1!J206</f>
        <v>22</v>
      </c>
      <c r="J207" s="3">
        <f>Tavola1!K207-Tavola1!K206</f>
        <v>40</v>
      </c>
      <c r="K207" s="3">
        <f>Tavola1!L207-Tavola1!L206</f>
        <v>3</v>
      </c>
    </row>
    <row r="208" spans="1:11">
      <c r="A208" s="4">
        <v>44096</v>
      </c>
      <c r="B208" s="3">
        <f>Tavola1!B208-Tavola1!B207</f>
        <v>7008</v>
      </c>
      <c r="C208" s="3"/>
      <c r="D208" s="3">
        <f>Tavola1!D208-Tavola1!D207</f>
        <v>108</v>
      </c>
      <c r="E208" s="3">
        <f>Tavola1!E208-Tavola1!E207</f>
        <v>42</v>
      </c>
      <c r="F208" s="3">
        <f>Tavola1!F208-Tavola1!F207</f>
        <v>22</v>
      </c>
      <c r="G208" s="3">
        <f>Tavola1!G208-Tavola1!G207</f>
        <v>21</v>
      </c>
      <c r="H208" s="3">
        <f>Tavola1!H208-Tavola1!H207</f>
        <v>1</v>
      </c>
      <c r="I208" s="3">
        <f>Tavola1!J208-Tavola1!J207</f>
        <v>20</v>
      </c>
      <c r="J208" s="3">
        <f>Tavola1!K208-Tavola1!K207</f>
        <v>65</v>
      </c>
      <c r="K208" s="3">
        <f>Tavola1!L208-Tavola1!L207</f>
        <v>1</v>
      </c>
    </row>
    <row r="209" spans="1:11">
      <c r="A209" s="4">
        <v>44097</v>
      </c>
      <c r="B209" s="3">
        <f>Tavola1!B209-Tavola1!B208</f>
        <v>6039</v>
      </c>
      <c r="C209" s="3"/>
      <c r="D209" s="3">
        <f>Tavola1!D209-Tavola1!D208</f>
        <v>89</v>
      </c>
      <c r="E209" s="3">
        <f>Tavola1!E209-Tavola1!E208</f>
        <v>22</v>
      </c>
      <c r="F209" s="3">
        <f>Tavola1!F209-Tavola1!F208</f>
        <v>7</v>
      </c>
      <c r="G209" s="3">
        <f>Tavola1!G209-Tavola1!G208</f>
        <v>6</v>
      </c>
      <c r="H209" s="3">
        <f>Tavola1!H209-Tavola1!H208</f>
        <v>1</v>
      </c>
      <c r="I209" s="3">
        <f>Tavola1!J209-Tavola1!J208</f>
        <v>15</v>
      </c>
      <c r="J209" s="3">
        <f>Tavola1!K209-Tavola1!K208</f>
        <v>64</v>
      </c>
      <c r="K209" s="3">
        <f>Tavola1!L209-Tavola1!L208</f>
        <v>3</v>
      </c>
    </row>
    <row r="210" spans="1:11">
      <c r="A210" s="4">
        <v>44098</v>
      </c>
      <c r="B210" s="3">
        <f>Tavola1!B210-Tavola1!B209</f>
        <v>5169</v>
      </c>
      <c r="C210" s="3"/>
      <c r="D210" s="3">
        <f>Tavola1!D210-Tavola1!D209</f>
        <v>125</v>
      </c>
      <c r="E210" s="3">
        <f>Tavola1!E210-Tavola1!E209</f>
        <v>49</v>
      </c>
      <c r="F210" s="3">
        <f>Tavola1!F210-Tavola1!F209</f>
        <v>7</v>
      </c>
      <c r="G210" s="3">
        <f>Tavola1!G210-Tavola1!G209</f>
        <v>7</v>
      </c>
      <c r="H210" s="3">
        <f>Tavola1!H210-Tavola1!H209</f>
        <v>0</v>
      </c>
      <c r="I210" s="3">
        <f>Tavola1!J210-Tavola1!J209</f>
        <v>42</v>
      </c>
      <c r="J210" s="3">
        <f>Tavola1!K210-Tavola1!K209</f>
        <v>75</v>
      </c>
      <c r="K210" s="3">
        <f>Tavola1!L210-Tavola1!L209</f>
        <v>1</v>
      </c>
    </row>
    <row r="211" spans="1:11">
      <c r="A211" s="4">
        <v>44099</v>
      </c>
      <c r="B211" s="3">
        <f>Tavola1!B211-Tavola1!B210</f>
        <v>5330</v>
      </c>
      <c r="C211" s="3"/>
      <c r="D211" s="3">
        <f>Tavola1!D211-Tavola1!D210</f>
        <v>107</v>
      </c>
      <c r="E211" s="3">
        <f>Tavola1!E211-Tavola1!E210</f>
        <v>69</v>
      </c>
      <c r="F211" s="3">
        <f>Tavola1!F211-Tavola1!F210</f>
        <v>-5</v>
      </c>
      <c r="G211" s="3">
        <f>Tavola1!G211-Tavola1!G210</f>
        <v>-2</v>
      </c>
      <c r="H211" s="3">
        <f>Tavola1!H211-Tavola1!H210</f>
        <v>-3</v>
      </c>
      <c r="I211" s="3">
        <f>Tavola1!J211-Tavola1!J210</f>
        <v>74</v>
      </c>
      <c r="J211" s="3">
        <f>Tavola1!K211-Tavola1!K210</f>
        <v>36</v>
      </c>
      <c r="K211" s="3">
        <f>Tavola1!L211-Tavola1!L210</f>
        <v>2</v>
      </c>
    </row>
    <row r="212" spans="1:11">
      <c r="A212" s="4">
        <v>44100</v>
      </c>
      <c r="B212" s="3">
        <f>Tavola1!B212-Tavola1!B211</f>
        <v>5558</v>
      </c>
      <c r="C212" s="3"/>
      <c r="D212" s="3">
        <f>Tavola1!D212-Tavola1!D211</f>
        <v>110</v>
      </c>
      <c r="E212" s="3">
        <f>Tavola1!E212-Tavola1!E211</f>
        <v>53</v>
      </c>
      <c r="F212" s="3">
        <f>Tavola1!F212-Tavola1!F211</f>
        <v>20</v>
      </c>
      <c r="G212" s="3">
        <f>Tavola1!G212-Tavola1!G211</f>
        <v>20</v>
      </c>
      <c r="H212" s="3">
        <f>Tavola1!H212-Tavola1!H211</f>
        <v>0</v>
      </c>
      <c r="I212" s="3">
        <f>Tavola1!J212-Tavola1!J211</f>
        <v>33</v>
      </c>
      <c r="J212" s="3">
        <f>Tavola1!K212-Tavola1!K211</f>
        <v>57</v>
      </c>
      <c r="K212" s="3">
        <f>Tavola1!L212-Tavola1!L211</f>
        <v>0</v>
      </c>
    </row>
    <row r="213" spans="1:11">
      <c r="A213" s="4">
        <v>44101</v>
      </c>
      <c r="B213" s="3">
        <f>Tavola1!B213-Tavola1!B212</f>
        <v>4202</v>
      </c>
      <c r="C213" s="3"/>
      <c r="D213" s="3">
        <f>Tavola1!D213-Tavola1!D212</f>
        <v>107</v>
      </c>
      <c r="E213" s="3">
        <f>Tavola1!E213-Tavola1!E212</f>
        <v>76</v>
      </c>
      <c r="F213" s="3">
        <f>Tavola1!F213-Tavola1!F212</f>
        <v>14</v>
      </c>
      <c r="G213" s="3">
        <f>Tavola1!G213-Tavola1!G212</f>
        <v>13</v>
      </c>
      <c r="H213" s="3">
        <f>Tavola1!H213-Tavola1!H212</f>
        <v>1</v>
      </c>
      <c r="I213" s="3">
        <f>Tavola1!J213-Tavola1!J212</f>
        <v>62</v>
      </c>
      <c r="J213" s="3">
        <f>Tavola1!K213-Tavola1!K212</f>
        <v>29</v>
      </c>
      <c r="K213" s="3">
        <f>Tavola1!L213-Tavola1!L212</f>
        <v>2</v>
      </c>
    </row>
    <row r="214" spans="1:11">
      <c r="A214" s="4">
        <v>44102</v>
      </c>
      <c r="B214" s="3">
        <f>Tavola1!B214-Tavola1!B213</f>
        <v>2414</v>
      </c>
      <c r="C214" s="3"/>
      <c r="D214" s="3">
        <f>Tavola1!D214-Tavola1!D213</f>
        <v>102</v>
      </c>
      <c r="E214" s="3">
        <f>Tavola1!E214-Tavola1!E213</f>
        <v>84</v>
      </c>
      <c r="F214" s="3">
        <f>Tavola1!F214-Tavola1!F213</f>
        <v>27</v>
      </c>
      <c r="G214" s="3">
        <f>Tavola1!G214-Tavola1!G213</f>
        <v>26</v>
      </c>
      <c r="H214" s="3">
        <f>Tavola1!H214-Tavola1!H213</f>
        <v>1</v>
      </c>
      <c r="I214" s="3">
        <f>Tavola1!J214-Tavola1!J213</f>
        <v>57</v>
      </c>
      <c r="J214" s="3">
        <f>Tavola1!K214-Tavola1!K213</f>
        <v>17</v>
      </c>
      <c r="K214" s="3">
        <f>Tavola1!L214-Tavola1!L213</f>
        <v>1</v>
      </c>
    </row>
    <row r="215" spans="1:11">
      <c r="A215" s="4">
        <v>44103</v>
      </c>
      <c r="B215" s="3">
        <f>Tavola1!B215-Tavola1!B214</f>
        <v>6115</v>
      </c>
      <c r="C215" s="3"/>
      <c r="D215" s="3">
        <f>Tavola1!D215-Tavola1!D214</f>
        <v>163</v>
      </c>
      <c r="E215" s="3">
        <f>Tavola1!E215-Tavola1!E214</f>
        <v>44</v>
      </c>
      <c r="F215" s="3">
        <f>Tavola1!F215-Tavola1!F214</f>
        <v>0</v>
      </c>
      <c r="G215" s="3">
        <f>Tavola1!G215-Tavola1!G214</f>
        <v>-1</v>
      </c>
      <c r="H215" s="3">
        <f>Tavola1!H215-Tavola1!H214</f>
        <v>1</v>
      </c>
      <c r="I215" s="3">
        <f>Tavola1!J215-Tavola1!J214</f>
        <v>44</v>
      </c>
      <c r="J215" s="3">
        <f>Tavola1!K215-Tavola1!K214</f>
        <v>118</v>
      </c>
      <c r="K215" s="3">
        <f>Tavola1!L215-Tavola1!L214</f>
        <v>1</v>
      </c>
    </row>
    <row r="216" spans="1:11">
      <c r="A216" s="4">
        <v>44104</v>
      </c>
      <c r="B216" s="3">
        <f>Tavola1!B216-Tavola1!B215</f>
        <v>6645</v>
      </c>
      <c r="C216" s="3"/>
      <c r="D216" s="3">
        <f>Tavola1!D216-Tavola1!D215</f>
        <v>170</v>
      </c>
      <c r="E216" s="3">
        <f>Tavola1!E216-Tavola1!E215</f>
        <v>79</v>
      </c>
      <c r="F216" s="3">
        <f>Tavola1!F216-Tavola1!F215</f>
        <v>11</v>
      </c>
      <c r="G216" s="3">
        <f>Tavola1!G216-Tavola1!G215</f>
        <v>8</v>
      </c>
      <c r="H216" s="3">
        <f>Tavola1!H216-Tavola1!H215</f>
        <v>3</v>
      </c>
      <c r="I216" s="3">
        <f>Tavola1!J216-Tavola1!J215</f>
        <v>68</v>
      </c>
      <c r="J216" s="3">
        <f>Tavola1!K216-Tavola1!K215</f>
        <v>90</v>
      </c>
      <c r="K216" s="3">
        <f>Tavola1!L216-Tavola1!L215</f>
        <v>1</v>
      </c>
    </row>
    <row r="217" spans="1:11">
      <c r="A217" s="4">
        <v>44105</v>
      </c>
      <c r="B217" s="3">
        <f>Tavola1!B217-Tavola1!B216</f>
        <v>6637</v>
      </c>
      <c r="C217" s="3"/>
      <c r="D217" s="3">
        <f>Tavola1!D217-Tavola1!D216</f>
        <v>156</v>
      </c>
      <c r="E217" s="3">
        <f>Tavola1!E217-Tavola1!E216</f>
        <v>70</v>
      </c>
      <c r="F217" s="3">
        <f>Tavola1!F217-Tavola1!F216</f>
        <v>7</v>
      </c>
      <c r="G217" s="3">
        <f>Tavola1!G217-Tavola1!G216</f>
        <v>6</v>
      </c>
      <c r="H217" s="3">
        <f>Tavola1!H217-Tavola1!H216</f>
        <v>1</v>
      </c>
      <c r="I217" s="3">
        <f>Tavola1!J217-Tavola1!J216</f>
        <v>63</v>
      </c>
      <c r="J217" s="3">
        <f>Tavola1!K217-Tavola1!K216</f>
        <v>85</v>
      </c>
      <c r="K217" s="3">
        <f>Tavola1!L217-Tavola1!L216</f>
        <v>1</v>
      </c>
    </row>
    <row r="218" spans="1:11">
      <c r="A218" s="4">
        <v>44106</v>
      </c>
      <c r="B218" s="3">
        <f>Tavola1!B218-Tavola1!B217</f>
        <v>5552</v>
      </c>
      <c r="C218" s="3"/>
      <c r="D218" s="3">
        <f>Tavola1!D218-Tavola1!D217</f>
        <v>140</v>
      </c>
      <c r="E218" s="3">
        <f>Tavola1!E218-Tavola1!E217</f>
        <v>112</v>
      </c>
      <c r="F218" s="3">
        <f>Tavola1!F218-Tavola1!F217</f>
        <v>-3</v>
      </c>
      <c r="G218" s="3">
        <f>Tavola1!G218-Tavola1!G217</f>
        <v>-4</v>
      </c>
      <c r="H218" s="3">
        <f>Tavola1!H218-Tavola1!H217</f>
        <v>1</v>
      </c>
      <c r="I218" s="3">
        <f>Tavola1!J218-Tavola1!J217</f>
        <v>115</v>
      </c>
      <c r="J218" s="3">
        <f>Tavola1!K218-Tavola1!K217</f>
        <v>26</v>
      </c>
      <c r="K218" s="3">
        <f>Tavola1!L218-Tavola1!L217</f>
        <v>2</v>
      </c>
    </row>
    <row r="219" spans="1:11">
      <c r="A219" s="4">
        <v>44107</v>
      </c>
      <c r="B219" s="3">
        <f>Tavola1!B219-Tavola1!B218</f>
        <v>6638</v>
      </c>
      <c r="C219" s="3"/>
      <c r="D219" s="3">
        <f>Tavola1!D219-Tavola1!D218</f>
        <v>182</v>
      </c>
      <c r="E219" s="3">
        <f>Tavola1!E219-Tavola1!E218</f>
        <v>123</v>
      </c>
      <c r="F219" s="3">
        <f>Tavola1!F219-Tavola1!F218</f>
        <v>18</v>
      </c>
      <c r="G219" s="3">
        <f>Tavola1!G219-Tavola1!G218</f>
        <v>19</v>
      </c>
      <c r="H219" s="3">
        <f>Tavola1!H219-Tavola1!H218</f>
        <v>-1</v>
      </c>
      <c r="I219" s="3">
        <f>Tavola1!J219-Tavola1!J218</f>
        <v>105</v>
      </c>
      <c r="J219" s="3">
        <f>Tavola1!K219-Tavola1!K218</f>
        <v>56</v>
      </c>
      <c r="K219" s="3">
        <f>Tavola1!L219-Tavola1!L218</f>
        <v>3</v>
      </c>
    </row>
    <row r="220" spans="1:11">
      <c r="A220" s="4">
        <v>44108</v>
      </c>
      <c r="B220" s="3">
        <f>Tavola1!B220-Tavola1!B219</f>
        <v>3498</v>
      </c>
      <c r="C220" s="3"/>
      <c r="D220" s="3">
        <f>Tavola1!D220-Tavola1!D219</f>
        <v>85</v>
      </c>
      <c r="E220" s="3">
        <f>Tavola1!E220-Tavola1!E219</f>
        <v>76</v>
      </c>
      <c r="F220" s="3">
        <f>Tavola1!F220-Tavola1!F219</f>
        <v>11</v>
      </c>
      <c r="G220" s="3">
        <f>Tavola1!G220-Tavola1!G219</f>
        <v>7</v>
      </c>
      <c r="H220" s="3">
        <f>Tavola1!H220-Tavola1!H219</f>
        <v>4</v>
      </c>
      <c r="I220" s="3">
        <f>Tavola1!J220-Tavola1!J219</f>
        <v>65</v>
      </c>
      <c r="J220" s="3">
        <f>Tavola1!K220-Tavola1!K219</f>
        <v>7</v>
      </c>
      <c r="K220" s="3">
        <f>Tavola1!L220-Tavola1!L219</f>
        <v>2</v>
      </c>
    </row>
    <row r="221" spans="1:11">
      <c r="A221" s="4">
        <v>44109</v>
      </c>
      <c r="B221" s="3">
        <f>Tavola1!B221-Tavola1!B220</f>
        <v>2656</v>
      </c>
      <c r="C221" s="3"/>
      <c r="D221" s="3">
        <f>Tavola1!D221-Tavola1!D220</f>
        <v>128</v>
      </c>
      <c r="E221" s="3">
        <f>Tavola1!E221-Tavola1!E220</f>
        <v>111</v>
      </c>
      <c r="F221" s="3">
        <f>Tavola1!F221-Tavola1!F220</f>
        <v>36</v>
      </c>
      <c r="G221" s="3">
        <f>Tavola1!G221-Tavola1!G220</f>
        <v>32</v>
      </c>
      <c r="H221" s="3">
        <f>Tavola1!H221-Tavola1!H220</f>
        <v>4</v>
      </c>
      <c r="I221" s="3">
        <f>Tavola1!J221-Tavola1!J220</f>
        <v>75</v>
      </c>
      <c r="J221" s="3">
        <f>Tavola1!K221-Tavola1!K220</f>
        <v>15</v>
      </c>
      <c r="K221" s="3">
        <f>Tavola1!L221-Tavola1!L220</f>
        <v>2</v>
      </c>
    </row>
    <row r="222" spans="1:11">
      <c r="A222" s="4">
        <v>44110</v>
      </c>
      <c r="B222" s="3">
        <f>Tavola1!B222-Tavola1!B221</f>
        <v>6754</v>
      </c>
      <c r="C222" s="3"/>
      <c r="D222" s="3">
        <f>Tavola1!D222-Tavola1!D221</f>
        <v>198</v>
      </c>
      <c r="E222" s="3">
        <f>Tavola1!E222-Tavola1!E221</f>
        <v>90</v>
      </c>
      <c r="F222" s="3">
        <f>Tavola1!F222-Tavola1!F221</f>
        <v>7</v>
      </c>
      <c r="G222" s="3">
        <f>Tavola1!G222-Tavola1!G221</f>
        <v>7</v>
      </c>
      <c r="H222" s="3">
        <f>Tavola1!H222-Tavola1!H221</f>
        <v>0</v>
      </c>
      <c r="I222" s="3">
        <f>Tavola1!J222-Tavola1!J221</f>
        <v>83</v>
      </c>
      <c r="J222" s="3">
        <f>Tavola1!K222-Tavola1!K221</f>
        <v>107</v>
      </c>
      <c r="K222" s="3">
        <f>Tavola1!L222-Tavola1!L221</f>
        <v>1</v>
      </c>
    </row>
    <row r="223" spans="1:11">
      <c r="A223" s="4">
        <v>44111</v>
      </c>
      <c r="B223" s="3">
        <f>Tavola1!B223-Tavola1!B222</f>
        <v>6579</v>
      </c>
      <c r="C223" s="3"/>
      <c r="D223" s="3">
        <f>Tavola1!D223-Tavola1!D222</f>
        <v>213</v>
      </c>
      <c r="E223" s="3">
        <f>Tavola1!E223-Tavola1!E222</f>
        <v>101</v>
      </c>
      <c r="F223" s="3">
        <f>Tavola1!F223-Tavola1!F222</f>
        <v>9</v>
      </c>
      <c r="G223" s="3">
        <f>Tavola1!G223-Tavola1!G222</f>
        <v>7</v>
      </c>
      <c r="H223" s="3">
        <f>Tavola1!H223-Tavola1!H222</f>
        <v>2</v>
      </c>
      <c r="I223" s="3">
        <f>Tavola1!J223-Tavola1!J222</f>
        <v>92</v>
      </c>
      <c r="J223" s="3">
        <f>Tavola1!K223-Tavola1!K222</f>
        <v>108</v>
      </c>
      <c r="K223" s="3">
        <f>Tavola1!L223-Tavola1!L222</f>
        <v>4</v>
      </c>
    </row>
    <row r="224" spans="1:11">
      <c r="A224" s="4">
        <v>44112</v>
      </c>
      <c r="B224" s="3">
        <f>Tavola1!B224-Tavola1!B223</f>
        <v>7374</v>
      </c>
      <c r="C224" s="3"/>
      <c r="D224" s="3">
        <f>Tavola1!D224-Tavola1!D223</f>
        <v>259</v>
      </c>
      <c r="E224" s="3">
        <f>Tavola1!E224-Tavola1!E223</f>
        <v>147</v>
      </c>
      <c r="F224" s="3">
        <f>Tavola1!F224-Tavola1!F223</f>
        <v>4</v>
      </c>
      <c r="G224" s="3">
        <f>Tavola1!G224-Tavola1!G223</f>
        <v>1</v>
      </c>
      <c r="H224" s="3">
        <f>Tavola1!H224-Tavola1!H223</f>
        <v>3</v>
      </c>
      <c r="I224" s="3">
        <f>Tavola1!J224-Tavola1!J223</f>
        <v>143</v>
      </c>
      <c r="J224" s="3">
        <f>Tavola1!K224-Tavola1!K223</f>
        <v>109</v>
      </c>
      <c r="K224" s="3">
        <f>Tavola1!L224-Tavola1!L223</f>
        <v>3</v>
      </c>
    </row>
    <row r="225" spans="1:11">
      <c r="A225" s="4">
        <v>44113</v>
      </c>
      <c r="B225" s="3">
        <f>Tavola1!B225-Tavola1!B224</f>
        <v>7151</v>
      </c>
      <c r="C225" s="3"/>
      <c r="D225" s="3">
        <f>Tavola1!D225-Tavola1!D224</f>
        <v>233</v>
      </c>
      <c r="E225" s="3">
        <f>Tavola1!E225-Tavola1!E224</f>
        <v>205</v>
      </c>
      <c r="F225" s="3">
        <f>Tavola1!F225-Tavola1!F224</f>
        <v>2</v>
      </c>
      <c r="G225" s="3">
        <f>Tavola1!G225-Tavola1!G224</f>
        <v>0</v>
      </c>
      <c r="H225" s="3">
        <f>Tavola1!H225-Tavola1!H224</f>
        <v>2</v>
      </c>
      <c r="I225" s="3">
        <f>Tavola1!J225-Tavola1!J224</f>
        <v>203</v>
      </c>
      <c r="J225" s="3">
        <f>Tavola1!K225-Tavola1!K224</f>
        <v>24</v>
      </c>
      <c r="K225" s="3">
        <f>Tavola1!L225-Tavola1!L224</f>
        <v>4</v>
      </c>
    </row>
    <row r="226" spans="1:11">
      <c r="A226" s="4">
        <v>44114</v>
      </c>
      <c r="B226" s="3">
        <f>Tavola1!B226-Tavola1!B225</f>
        <v>7741</v>
      </c>
      <c r="C226" s="3"/>
      <c r="D226" s="3">
        <f>Tavola1!D226-Tavola1!D225</f>
        <v>285</v>
      </c>
      <c r="E226" s="3">
        <f>Tavola1!E226-Tavola1!E225</f>
        <v>242</v>
      </c>
      <c r="F226" s="3">
        <f>Tavola1!F226-Tavola1!F225</f>
        <v>11</v>
      </c>
      <c r="G226" s="3">
        <f>Tavola1!G226-Tavola1!G225</f>
        <v>11</v>
      </c>
      <c r="H226" s="3">
        <f>Tavola1!H226-Tavola1!H225</f>
        <v>0</v>
      </c>
      <c r="I226" s="3">
        <f>Tavola1!J226-Tavola1!J225</f>
        <v>231</v>
      </c>
      <c r="J226" s="3">
        <f>Tavola1!K226-Tavola1!K225</f>
        <v>41</v>
      </c>
      <c r="K226" s="3">
        <f>Tavola1!L226-Tavola1!L225</f>
        <v>2</v>
      </c>
    </row>
    <row r="227" spans="1:11">
      <c r="A227" s="4">
        <v>44115</v>
      </c>
      <c r="B227" s="3">
        <f>Tavola1!B227-Tavola1!B226</f>
        <v>4509</v>
      </c>
      <c r="C227" s="3"/>
      <c r="D227" s="3">
        <f>Tavola1!D227-Tavola1!D226</f>
        <v>297</v>
      </c>
      <c r="E227" s="3">
        <f>Tavola1!E227-Tavola1!E226</f>
        <v>258</v>
      </c>
      <c r="F227" s="3">
        <f>Tavola1!F227-Tavola1!F226</f>
        <v>4</v>
      </c>
      <c r="G227" s="3">
        <f>Tavola1!G227-Tavola1!G226</f>
        <v>1</v>
      </c>
      <c r="H227" s="3">
        <f>Tavola1!H227-Tavola1!H226</f>
        <v>3</v>
      </c>
      <c r="I227" s="3">
        <f>Tavola1!J227-Tavola1!J226</f>
        <v>254</v>
      </c>
      <c r="J227" s="3">
        <f>Tavola1!K227-Tavola1!K226</f>
        <v>38</v>
      </c>
      <c r="K227" s="3">
        <f>Tavola1!L227-Tavola1!L226</f>
        <v>1</v>
      </c>
    </row>
    <row r="228" spans="1:11">
      <c r="A228" s="4">
        <v>44116</v>
      </c>
      <c r="B228" s="3">
        <f>Tavola1!B228-Tavola1!B227</f>
        <v>3892</v>
      </c>
      <c r="C228" s="3"/>
      <c r="D228" s="3">
        <f>Tavola1!D228-Tavola1!D227</f>
        <v>298</v>
      </c>
      <c r="E228" s="3">
        <f>Tavola1!E228-Tavola1!E227</f>
        <v>281</v>
      </c>
      <c r="F228" s="3">
        <f>Tavola1!F228-Tavola1!F227</f>
        <v>20</v>
      </c>
      <c r="G228" s="3">
        <f>Tavola1!G228-Tavola1!G227</f>
        <v>16</v>
      </c>
      <c r="H228" s="3">
        <f>Tavola1!H228-Tavola1!H227</f>
        <v>4</v>
      </c>
      <c r="I228" s="3">
        <f>Tavola1!J228-Tavola1!J227</f>
        <v>261</v>
      </c>
      <c r="J228" s="3">
        <f>Tavola1!K228-Tavola1!K227</f>
        <v>14</v>
      </c>
      <c r="K228" s="3">
        <f>Tavola1!L228-Tavola1!L227</f>
        <v>3</v>
      </c>
    </row>
    <row r="229" spans="1:11">
      <c r="A229" s="4">
        <v>44117</v>
      </c>
      <c r="B229" s="3">
        <f>Tavola1!B229-Tavola1!B228</f>
        <v>8340</v>
      </c>
      <c r="C229" s="3"/>
      <c r="D229" s="3">
        <f>Tavola1!D229-Tavola1!D228</f>
        <v>334</v>
      </c>
      <c r="E229" s="3">
        <f>Tavola1!E229-Tavola1!E228</f>
        <v>195</v>
      </c>
      <c r="F229" s="3">
        <f>Tavola1!F229-Tavola1!F228</f>
        <v>24</v>
      </c>
      <c r="G229" s="3">
        <f>Tavola1!G229-Tavola1!G228</f>
        <v>22</v>
      </c>
      <c r="H229" s="3">
        <f>Tavola1!H229-Tavola1!H228</f>
        <v>2</v>
      </c>
      <c r="I229" s="3">
        <f>Tavola1!J229-Tavola1!J228</f>
        <v>171</v>
      </c>
      <c r="J229" s="3">
        <f>Tavola1!K229-Tavola1!K228</f>
        <v>137</v>
      </c>
      <c r="K229" s="3">
        <f>Tavola1!L229-Tavola1!L228</f>
        <v>2</v>
      </c>
    </row>
    <row r="230" spans="1:11">
      <c r="A230" s="4">
        <v>44118</v>
      </c>
      <c r="B230" s="3">
        <f>Tavola1!B230-Tavola1!B229</f>
        <v>7021</v>
      </c>
      <c r="C230" s="3"/>
      <c r="D230" s="3">
        <f>Tavola1!D230-Tavola1!D229</f>
        <v>366</v>
      </c>
      <c r="E230" s="3">
        <f>Tavola1!E230-Tavola1!E229</f>
        <v>310</v>
      </c>
      <c r="F230" s="3">
        <f>Tavola1!F230-Tavola1!F229</f>
        <v>26</v>
      </c>
      <c r="G230" s="3">
        <f>Tavola1!G230-Tavola1!G229</f>
        <v>21</v>
      </c>
      <c r="H230" s="3">
        <f>Tavola1!H230-Tavola1!H229</f>
        <v>5</v>
      </c>
      <c r="I230" s="3">
        <f>Tavola1!J230-Tavola1!J229</f>
        <v>284</v>
      </c>
      <c r="J230" s="3">
        <f>Tavola1!K230-Tavola1!K229</f>
        <v>54</v>
      </c>
      <c r="K230" s="3">
        <f>Tavola1!L230-Tavola1!L229</f>
        <v>2</v>
      </c>
    </row>
    <row r="231" spans="1:11">
      <c r="A231" s="4">
        <v>44119</v>
      </c>
      <c r="B231" s="3">
        <f>Tavola1!B231-Tavola1!B230</f>
        <v>7444</v>
      </c>
      <c r="C231" s="3"/>
      <c r="D231" s="3">
        <f>Tavola1!D231-Tavola1!D230</f>
        <v>399</v>
      </c>
      <c r="E231" s="3">
        <f>Tavola1!E231-Tavola1!E230</f>
        <v>300</v>
      </c>
      <c r="F231" s="3">
        <f>Tavola1!F231-Tavola1!F230</f>
        <v>24</v>
      </c>
      <c r="G231" s="3">
        <f>Tavola1!G231-Tavola1!G230</f>
        <v>21</v>
      </c>
      <c r="H231" s="3">
        <f>Tavola1!H231-Tavola1!H230</f>
        <v>3</v>
      </c>
      <c r="I231" s="3">
        <f>Tavola1!J231-Tavola1!J230</f>
        <v>276</v>
      </c>
      <c r="J231" s="3">
        <f>Tavola1!K231-Tavola1!K230</f>
        <v>92</v>
      </c>
      <c r="K231" s="3">
        <f>Tavola1!L231-Tavola1!L230</f>
        <v>7</v>
      </c>
    </row>
    <row r="232" spans="1:11">
      <c r="A232" s="4">
        <v>44120</v>
      </c>
      <c r="B232" s="3">
        <f>Tavola1!B232-Tavola1!B231</f>
        <v>7709</v>
      </c>
      <c r="C232" s="3"/>
      <c r="D232" s="3">
        <f>Tavola1!D232-Tavola1!D231</f>
        <v>578</v>
      </c>
      <c r="E232" s="3">
        <f>Tavola1!E232-Tavola1!E231</f>
        <v>447</v>
      </c>
      <c r="F232" s="3">
        <f>Tavola1!F232-Tavola1!F231</f>
        <v>9</v>
      </c>
      <c r="G232" s="3">
        <f>Tavola1!G232-Tavola1!G231</f>
        <v>3</v>
      </c>
      <c r="H232" s="3">
        <f>Tavola1!H232-Tavola1!H231</f>
        <v>6</v>
      </c>
      <c r="I232" s="3">
        <f>Tavola1!J232-Tavola1!J231</f>
        <v>438</v>
      </c>
      <c r="J232" s="3">
        <f>Tavola1!K232-Tavola1!K231</f>
        <v>121</v>
      </c>
      <c r="K232" s="3">
        <f>Tavola1!L232-Tavola1!L231</f>
        <v>10</v>
      </c>
    </row>
    <row r="233" spans="1:11">
      <c r="A233" s="4">
        <v>44121</v>
      </c>
      <c r="B233" s="3">
        <f>Tavola1!B233-Tavola1!B232</f>
        <v>5739</v>
      </c>
      <c r="C233" s="3">
        <f>Tavola1!C233-Tavola1!C232</f>
        <v>5088</v>
      </c>
      <c r="D233" s="3">
        <f>Tavola1!D233-Tavola1!D232</f>
        <v>475</v>
      </c>
      <c r="E233" s="3">
        <f>Tavola1!E233-Tavola1!E232</f>
        <v>347</v>
      </c>
      <c r="F233" s="3">
        <f>Tavola1!F233-Tavola1!F232</f>
        <v>11</v>
      </c>
      <c r="G233" s="3">
        <f>Tavola1!G233-Tavola1!G232</f>
        <v>8</v>
      </c>
      <c r="H233" s="3">
        <f>Tavola1!H233-Tavola1!H232</f>
        <v>3</v>
      </c>
      <c r="I233" s="3">
        <f>Tavola1!J233-Tavola1!J232</f>
        <v>336</v>
      </c>
      <c r="J233" s="3">
        <f>Tavola1!K233-Tavola1!K232</f>
        <v>126</v>
      </c>
      <c r="K233" s="3">
        <f>Tavola1!L233-Tavola1!L232</f>
        <v>2</v>
      </c>
    </row>
    <row r="234" spans="1:11">
      <c r="A234" s="4">
        <v>44122</v>
      </c>
      <c r="B234" s="3">
        <f>Tavola1!B234-Tavola1!B233</f>
        <v>6390</v>
      </c>
      <c r="C234" s="3">
        <f>Tavola1!C234-Tavola1!C233</f>
        <v>4435</v>
      </c>
      <c r="D234" s="3">
        <f>Tavola1!D234-Tavola1!D233</f>
        <v>548</v>
      </c>
      <c r="E234" s="3">
        <f>Tavola1!E234-Tavola1!E233</f>
        <v>509</v>
      </c>
      <c r="F234" s="3">
        <f>Tavola1!F234-Tavola1!F233</f>
        <v>23</v>
      </c>
      <c r="G234" s="3">
        <f>Tavola1!G234-Tavola1!G233</f>
        <v>14</v>
      </c>
      <c r="H234" s="3">
        <f>Tavola1!H234-Tavola1!H233</f>
        <v>9</v>
      </c>
      <c r="I234" s="3">
        <f>Tavola1!J234-Tavola1!J233</f>
        <v>486</v>
      </c>
      <c r="J234" s="3">
        <f>Tavola1!K234-Tavola1!K233</f>
        <v>36</v>
      </c>
      <c r="K234" s="3">
        <f>Tavola1!L234-Tavola1!L233</f>
        <v>3</v>
      </c>
    </row>
    <row r="235" spans="1:11">
      <c r="A235" s="4">
        <v>44123</v>
      </c>
      <c r="B235" s="3">
        <f>Tavola1!B235-Tavola1!B234</f>
        <v>3252</v>
      </c>
      <c r="C235" s="3">
        <f>Tavola1!C235-Tavola1!C234</f>
        <v>2005</v>
      </c>
      <c r="D235" s="3">
        <f>Tavola1!D235-Tavola1!D234</f>
        <v>362</v>
      </c>
      <c r="E235" s="3">
        <f>Tavola1!E235-Tavola1!E234</f>
        <v>229</v>
      </c>
      <c r="F235" s="3">
        <f>Tavola1!F235-Tavola1!F234</f>
        <v>30</v>
      </c>
      <c r="G235" s="3">
        <f>Tavola1!G235-Tavola1!G234</f>
        <v>28</v>
      </c>
      <c r="H235" s="3">
        <f>Tavola1!H235-Tavola1!H234</f>
        <v>2</v>
      </c>
      <c r="I235" s="3">
        <f>Tavola1!J235-Tavola1!J234</f>
        <v>199</v>
      </c>
      <c r="J235" s="3">
        <f>Tavola1!K235-Tavola1!K234</f>
        <v>130</v>
      </c>
      <c r="K235" s="3">
        <f>Tavola1!L235-Tavola1!L234</f>
        <v>3</v>
      </c>
    </row>
    <row r="236" spans="1:11">
      <c r="A236" s="4">
        <v>44124</v>
      </c>
      <c r="B236" s="3">
        <f>Tavola1!B236-Tavola1!B235</f>
        <v>8131</v>
      </c>
      <c r="C236" s="3">
        <f>Tavola1!C236-Tavola1!C235</f>
        <v>5532</v>
      </c>
      <c r="D236" s="3">
        <f>Tavola1!D236-Tavola1!D235</f>
        <v>574</v>
      </c>
      <c r="E236" s="3">
        <f>Tavola1!E236-Tavola1!E235</f>
        <v>478</v>
      </c>
      <c r="F236" s="3">
        <f>Tavola1!F236-Tavola1!F235</f>
        <v>26</v>
      </c>
      <c r="G236" s="3">
        <f>Tavola1!G236-Tavola1!G235</f>
        <v>21</v>
      </c>
      <c r="H236" s="3">
        <f>Tavola1!H236-Tavola1!H235</f>
        <v>5</v>
      </c>
      <c r="I236" s="3">
        <f>Tavola1!J236-Tavola1!J235</f>
        <v>452</v>
      </c>
      <c r="J236" s="3">
        <f>Tavola1!K236-Tavola1!K235</f>
        <v>86</v>
      </c>
      <c r="K236" s="3">
        <f>Tavola1!L236-Tavola1!L235</f>
        <v>10</v>
      </c>
    </row>
    <row r="237" spans="1:11">
      <c r="A237" s="4">
        <v>44125</v>
      </c>
      <c r="B237" s="3">
        <f>Tavola1!B237-Tavola1!B236</f>
        <v>7412</v>
      </c>
      <c r="C237" s="3">
        <f>Tavola1!C237-Tavola1!C236</f>
        <v>3500</v>
      </c>
      <c r="D237" s="3">
        <f>Tavola1!D237-Tavola1!D236</f>
        <v>562</v>
      </c>
      <c r="E237" s="3">
        <f>Tavola1!E237-Tavola1!E236</f>
        <v>353</v>
      </c>
      <c r="F237" s="3">
        <f>Tavola1!F237-Tavola1!F236</f>
        <v>29</v>
      </c>
      <c r="G237" s="3">
        <f>Tavola1!G237-Tavola1!G236</f>
        <v>23</v>
      </c>
      <c r="H237" s="3">
        <f>Tavola1!H237-Tavola1!H236</f>
        <v>6</v>
      </c>
      <c r="I237" s="3">
        <f>Tavola1!J237-Tavola1!J236</f>
        <v>324</v>
      </c>
      <c r="J237" s="3">
        <f>Tavola1!K237-Tavola1!K236</f>
        <v>198</v>
      </c>
      <c r="K237" s="3">
        <f>Tavola1!L237-Tavola1!L236</f>
        <v>11</v>
      </c>
    </row>
    <row r="238" spans="1:11">
      <c r="A238" s="4">
        <v>44126</v>
      </c>
      <c r="B238" s="3">
        <f>Tavola1!B238-Tavola1!B237</f>
        <v>7732</v>
      </c>
      <c r="C238" s="3">
        <f>Tavola1!C238-Tavola1!C237</f>
        <v>4932</v>
      </c>
      <c r="D238" s="3">
        <f>Tavola1!D238-Tavola1!D237</f>
        <v>796</v>
      </c>
      <c r="E238" s="3">
        <f>Tavola1!E238-Tavola1!E237</f>
        <v>690</v>
      </c>
      <c r="F238" s="3">
        <f>Tavola1!F238-Tavola1!F237</f>
        <v>29</v>
      </c>
      <c r="G238" s="3">
        <f>Tavola1!G238-Tavola1!G237</f>
        <v>23</v>
      </c>
      <c r="H238" s="3">
        <f>Tavola1!H238-Tavola1!H237</f>
        <v>6</v>
      </c>
      <c r="I238" s="3">
        <f>Tavola1!J238-Tavola1!J237</f>
        <v>661</v>
      </c>
      <c r="J238" s="3">
        <f>Tavola1!K238-Tavola1!K237</f>
        <v>98</v>
      </c>
      <c r="K238" s="3">
        <f>Tavola1!L238-Tavola1!L237</f>
        <v>8</v>
      </c>
    </row>
    <row r="239" spans="1:11">
      <c r="A239" s="4">
        <v>44127</v>
      </c>
      <c r="B239" s="3">
        <f>Tavola1!B239-Tavola1!B238</f>
        <v>8015</v>
      </c>
      <c r="C239" s="3">
        <f>Tavola1!C239-Tavola1!C238</f>
        <v>5232</v>
      </c>
      <c r="D239" s="3">
        <f>Tavola1!D239-Tavola1!D238</f>
        <v>730</v>
      </c>
      <c r="E239" s="3">
        <f>Tavola1!E239-Tavola1!E238</f>
        <v>596</v>
      </c>
      <c r="F239" s="3">
        <f>Tavola1!F239-Tavola1!F238</f>
        <v>5</v>
      </c>
      <c r="G239" s="3">
        <f>Tavola1!G239-Tavola1!G238</f>
        <v>5</v>
      </c>
      <c r="H239" s="3">
        <f>Tavola1!H239-Tavola1!H238</f>
        <v>0</v>
      </c>
      <c r="I239" s="3">
        <f>Tavola1!J239-Tavola1!J238</f>
        <v>591</v>
      </c>
      <c r="J239" s="3">
        <f>Tavola1!K239-Tavola1!K238</f>
        <v>123</v>
      </c>
      <c r="K239" s="3">
        <f>Tavola1!L239-Tavola1!L238</f>
        <v>11</v>
      </c>
    </row>
    <row r="240" spans="1:11">
      <c r="A240" s="4">
        <v>44128</v>
      </c>
      <c r="B240" s="3">
        <f>Tavola1!B240-Tavola1!B239</f>
        <v>7147</v>
      </c>
      <c r="C240" s="3">
        <f>Tavola1!C240-Tavola1!C239</f>
        <v>5034</v>
      </c>
      <c r="D240" s="3">
        <f>Tavola1!D240-Tavola1!D239</f>
        <v>886</v>
      </c>
      <c r="E240" s="3">
        <f>Tavola1!E240-Tavola1!E239</f>
        <v>753</v>
      </c>
      <c r="F240" s="3">
        <f>Tavola1!F240-Tavola1!F239</f>
        <v>14</v>
      </c>
      <c r="G240" s="3">
        <f>Tavola1!G240-Tavola1!G239</f>
        <v>13</v>
      </c>
      <c r="H240" s="3">
        <f>Tavola1!H240-Tavola1!H239</f>
        <v>1</v>
      </c>
      <c r="I240" s="3">
        <f>Tavola1!J240-Tavola1!J239</f>
        <v>739</v>
      </c>
      <c r="J240" s="3">
        <f>Tavola1!K240-Tavola1!K239</f>
        <v>124</v>
      </c>
      <c r="K240" s="3">
        <f>Tavola1!L240-Tavola1!L239</f>
        <v>9</v>
      </c>
    </row>
    <row r="241" spans="1:11">
      <c r="A241" s="4">
        <v>44129</v>
      </c>
      <c r="B241" s="3">
        <f>Tavola1!B241-Tavola1!B240</f>
        <v>5193</v>
      </c>
      <c r="C241" s="3">
        <f>Tavola1!C241-Tavola1!C240</f>
        <v>3834</v>
      </c>
      <c r="D241" s="3">
        <f>Tavola1!D241-Tavola1!D240</f>
        <v>695</v>
      </c>
      <c r="E241" s="3">
        <f>Tavola1!E241-Tavola1!E240</f>
        <v>666</v>
      </c>
      <c r="F241" s="3">
        <f>Tavola1!F241-Tavola1!F240</f>
        <v>41</v>
      </c>
      <c r="G241" s="3">
        <f>Tavola1!G241-Tavola1!G240</f>
        <v>36</v>
      </c>
      <c r="H241" s="3">
        <f>Tavola1!H241-Tavola1!H240</f>
        <v>5</v>
      </c>
      <c r="I241" s="3">
        <f>Tavola1!J241-Tavola1!J240</f>
        <v>625</v>
      </c>
      <c r="J241" s="3">
        <f>Tavola1!K241-Tavola1!K240</f>
        <v>18</v>
      </c>
      <c r="K241" s="3">
        <f>Tavola1!L241-Tavola1!L240</f>
        <v>11</v>
      </c>
    </row>
    <row r="242" spans="1:11">
      <c r="A242" s="4">
        <v>44130</v>
      </c>
      <c r="B242" s="3">
        <f>Tavola1!B242-Tavola1!B241</f>
        <v>4976</v>
      </c>
      <c r="C242" s="3">
        <f>Tavola1!C242-Tavola1!C241</f>
        <v>3153</v>
      </c>
      <c r="D242" s="3">
        <f>Tavola1!D242-Tavola1!D241</f>
        <v>568</v>
      </c>
      <c r="E242" s="3">
        <f>Tavola1!E242-Tavola1!E241</f>
        <v>390</v>
      </c>
      <c r="F242" s="3">
        <f>Tavola1!F242-Tavola1!F241</f>
        <v>38</v>
      </c>
      <c r="G242" s="3">
        <f>Tavola1!G242-Tavola1!G241</f>
        <v>35</v>
      </c>
      <c r="H242" s="3">
        <f>Tavola1!H242-Tavola1!H241</f>
        <v>3</v>
      </c>
      <c r="I242" s="3">
        <f>Tavola1!J242-Tavola1!J241</f>
        <v>352</v>
      </c>
      <c r="J242" s="3">
        <f>Tavola1!K242-Tavola1!K241</f>
        <v>167</v>
      </c>
      <c r="K242" s="3">
        <f>Tavola1!L242-Tavola1!L241</f>
        <v>11</v>
      </c>
    </row>
    <row r="243" spans="1:11">
      <c r="A243" s="4">
        <v>44131</v>
      </c>
      <c r="B243" s="3">
        <f>Tavola1!B243-Tavola1!B242</f>
        <v>7324</v>
      </c>
      <c r="C243" s="3">
        <f>Tavola1!C243-Tavola1!C242</f>
        <v>4391</v>
      </c>
      <c r="D243" s="3">
        <f>Tavola1!D243-Tavola1!D242</f>
        <v>860</v>
      </c>
      <c r="E243" s="3">
        <f>Tavola1!E243-Tavola1!E242</f>
        <v>789</v>
      </c>
      <c r="F243" s="3">
        <f>Tavola1!F243-Tavola1!F242</f>
        <v>55</v>
      </c>
      <c r="G243" s="3">
        <f>Tavola1!G243-Tavola1!G242</f>
        <v>50</v>
      </c>
      <c r="H243" s="3">
        <f>Tavola1!H243-Tavola1!H242</f>
        <v>5</v>
      </c>
      <c r="I243" s="3">
        <f>Tavola1!J243-Tavola1!J242</f>
        <v>734</v>
      </c>
      <c r="J243" s="3">
        <f>Tavola1!K243-Tavola1!K242</f>
        <v>61</v>
      </c>
      <c r="K243" s="3">
        <f>Tavola1!L243-Tavola1!L242</f>
        <v>10</v>
      </c>
    </row>
    <row r="244" spans="1:11">
      <c r="A244" s="4">
        <v>44132</v>
      </c>
      <c r="B244" s="3">
        <f>Tavola1!B244-Tavola1!B243</f>
        <v>7499</v>
      </c>
      <c r="C244" s="3">
        <f>Tavola1!C244-Tavola1!C243</f>
        <v>4342</v>
      </c>
      <c r="D244" s="3">
        <f>Tavola1!D244-Tavola1!D243</f>
        <v>708</v>
      </c>
      <c r="E244" s="3">
        <f>Tavola1!E244-Tavola1!E243</f>
        <v>454</v>
      </c>
      <c r="F244" s="3">
        <f>Tavola1!F244-Tavola1!F243</f>
        <v>68</v>
      </c>
      <c r="G244" s="3">
        <f>Tavola1!G244-Tavola1!G243</f>
        <v>60</v>
      </c>
      <c r="H244" s="3">
        <f>Tavola1!H244-Tavola1!H243</f>
        <v>8</v>
      </c>
      <c r="I244" s="3">
        <f>Tavola1!J244-Tavola1!J243</f>
        <v>386</v>
      </c>
      <c r="J244" s="3">
        <f>Tavola1!K244-Tavola1!K243</f>
        <v>244</v>
      </c>
      <c r="K244" s="3">
        <f>Tavola1!L244-Tavola1!L243</f>
        <v>10</v>
      </c>
    </row>
    <row r="245" spans="1:11">
      <c r="A245" s="4">
        <v>44133</v>
      </c>
      <c r="B245" s="3">
        <f>Tavola1!B245-Tavola1!B244</f>
        <v>7226</v>
      </c>
      <c r="C245" s="3">
        <f>Tavola1!C245-Tavola1!C244</f>
        <v>4472</v>
      </c>
      <c r="D245" s="3">
        <f>Tavola1!D245-Tavola1!D244</f>
        <v>789</v>
      </c>
      <c r="E245" s="3">
        <f>Tavola1!E245-Tavola1!E244</f>
        <v>557</v>
      </c>
      <c r="F245" s="3">
        <f>Tavola1!F245-Tavola1!F244</f>
        <v>56</v>
      </c>
      <c r="G245" s="3">
        <f>Tavola1!G245-Tavola1!G244</f>
        <v>52</v>
      </c>
      <c r="H245" s="3">
        <f>Tavola1!H245-Tavola1!H244</f>
        <v>4</v>
      </c>
      <c r="I245" s="3">
        <f>Tavola1!J245-Tavola1!J244</f>
        <v>501</v>
      </c>
      <c r="J245" s="3">
        <f>Tavola1!K245-Tavola1!K244</f>
        <v>219</v>
      </c>
      <c r="K245" s="3">
        <f>Tavola1!L245-Tavola1!L244</f>
        <v>13</v>
      </c>
    </row>
    <row r="246" spans="1:11">
      <c r="A246" s="4">
        <v>44134</v>
      </c>
      <c r="B246" s="3">
        <f>Tavola1!B246-Tavola1!B245</f>
        <v>7293</v>
      </c>
      <c r="C246" s="3">
        <f>Tavola1!C246-Tavola1!C245</f>
        <v>4649</v>
      </c>
      <c r="D246" s="3">
        <f>Tavola1!D246-Tavola1!D245</f>
        <v>984</v>
      </c>
      <c r="E246" s="3">
        <f>Tavola1!E246-Tavola1!E245</f>
        <v>819</v>
      </c>
      <c r="F246" s="3">
        <f>Tavola1!F246-Tavola1!F245</f>
        <v>58</v>
      </c>
      <c r="G246" s="3">
        <f>Tavola1!G246-Tavola1!G245</f>
        <v>56</v>
      </c>
      <c r="H246" s="3">
        <f>Tavola1!H246-Tavola1!H245</f>
        <v>2</v>
      </c>
      <c r="I246" s="3">
        <f>Tavola1!J246-Tavola1!J245</f>
        <v>761</v>
      </c>
      <c r="J246" s="3">
        <f>Tavola1!K246-Tavola1!K245</f>
        <v>153</v>
      </c>
      <c r="K246" s="3">
        <f>Tavola1!L246-Tavola1!L245</f>
        <v>12</v>
      </c>
    </row>
    <row r="247" spans="1:11">
      <c r="A247" s="4">
        <v>44135</v>
      </c>
      <c r="B247" s="3">
        <f>Tavola1!B247-Tavola1!B246</f>
        <v>8106</v>
      </c>
      <c r="C247" s="3">
        <f>Tavola1!C247-Tavola1!C246</f>
        <v>5303</v>
      </c>
      <c r="D247" s="3">
        <f>Tavola1!D247-Tavola1!D246</f>
        <v>952</v>
      </c>
      <c r="E247" s="3">
        <f>Tavola1!E247-Tavola1!E246</f>
        <v>878</v>
      </c>
      <c r="F247" s="3">
        <f>Tavola1!F247-Tavola1!F246</f>
        <v>72</v>
      </c>
      <c r="G247" s="3">
        <f>Tavola1!G247-Tavola1!G246</f>
        <v>67</v>
      </c>
      <c r="H247" s="3">
        <f>Tavola1!H247-Tavola1!H246</f>
        <v>5</v>
      </c>
      <c r="I247" s="3">
        <f>Tavola1!J247-Tavola1!J246</f>
        <v>806</v>
      </c>
      <c r="J247" s="3">
        <f>Tavola1!K247-Tavola1!K246</f>
        <v>56</v>
      </c>
      <c r="K247" s="3">
        <f>Tavola1!L247-Tavola1!L246</f>
        <v>18</v>
      </c>
    </row>
    <row r="248" spans="1:11">
      <c r="A248" s="4">
        <v>44136</v>
      </c>
      <c r="B248" s="3">
        <f>Tavola1!B248-Tavola1!B247</f>
        <v>8547</v>
      </c>
      <c r="C248" s="3">
        <f>Tavola1!C248-Tavola1!C247</f>
        <v>5190</v>
      </c>
      <c r="D248" s="3">
        <f>Tavola1!D248-Tavola1!D247</f>
        <v>1095</v>
      </c>
      <c r="E248" s="3">
        <f>Tavola1!E248-Tavola1!E247</f>
        <v>882</v>
      </c>
      <c r="F248" s="3">
        <f>Tavola1!F248-Tavola1!F247</f>
        <v>47</v>
      </c>
      <c r="G248" s="3">
        <f>Tavola1!G248-Tavola1!G247</f>
        <v>37</v>
      </c>
      <c r="H248" s="3">
        <f>Tavola1!H248-Tavola1!H247</f>
        <v>10</v>
      </c>
      <c r="I248" s="3">
        <f>Tavola1!J248-Tavola1!J247</f>
        <v>835</v>
      </c>
      <c r="J248" s="3">
        <f>Tavola1!K248-Tavola1!K247</f>
        <v>197</v>
      </c>
      <c r="K248" s="3">
        <f>Tavola1!L248-Tavola1!L247</f>
        <v>16</v>
      </c>
    </row>
    <row r="249" spans="1:11">
      <c r="A249" s="4">
        <v>44137</v>
      </c>
      <c r="B249" s="3">
        <f>Tavola1!B249-Tavola1!B248</f>
        <v>8034</v>
      </c>
      <c r="C249" s="3">
        <f>Tavola1!C249-Tavola1!C248</f>
        <v>4790</v>
      </c>
      <c r="D249" s="3">
        <f>Tavola1!D249-Tavola1!D248</f>
        <v>1024</v>
      </c>
      <c r="E249" s="3">
        <f>Tavola1!E249-Tavola1!E248</f>
        <v>740</v>
      </c>
      <c r="F249" s="3">
        <f>Tavola1!F249-Tavola1!F248</f>
        <v>36</v>
      </c>
      <c r="G249" s="3">
        <f>Tavola1!G249-Tavola1!G248</f>
        <v>26</v>
      </c>
      <c r="H249" s="3">
        <f>Tavola1!H249-Tavola1!H248</f>
        <v>10</v>
      </c>
      <c r="I249" s="3">
        <f>Tavola1!J249-Tavola1!J248</f>
        <v>704</v>
      </c>
      <c r="J249" s="3">
        <f>Tavola1!K249-Tavola1!K248</f>
        <v>266</v>
      </c>
      <c r="K249" s="3">
        <f>Tavola1!L249-Tavola1!L248</f>
        <v>18</v>
      </c>
    </row>
    <row r="250" spans="1:11">
      <c r="A250" s="4">
        <v>44138</v>
      </c>
      <c r="B250" s="3">
        <f>Tavola1!B250-Tavola1!B249</f>
        <v>8015</v>
      </c>
      <c r="C250" s="3">
        <f>Tavola1!C250-Tavola1!C249</f>
        <v>4356</v>
      </c>
      <c r="D250" s="3">
        <f>Tavola1!D250-Tavola1!D249</f>
        <v>1048</v>
      </c>
      <c r="E250" s="3">
        <f>Tavola1!E250-Tavola1!E249</f>
        <v>742</v>
      </c>
      <c r="F250" s="3">
        <f>Tavola1!F250-Tavola1!F249</f>
        <v>55</v>
      </c>
      <c r="G250" s="3">
        <f>Tavola1!G250-Tavola1!G249</f>
        <v>47</v>
      </c>
      <c r="H250" s="3">
        <f>Tavola1!H250-Tavola1!H249</f>
        <v>8</v>
      </c>
      <c r="I250" s="3">
        <f>Tavola1!J250-Tavola1!J249</f>
        <v>687</v>
      </c>
      <c r="J250" s="3">
        <f>Tavola1!K250-Tavola1!K249</f>
        <v>292</v>
      </c>
      <c r="K250" s="3">
        <f>Tavola1!L250-Tavola1!L249</f>
        <v>14</v>
      </c>
    </row>
    <row r="251" spans="1:11">
      <c r="A251" s="4">
        <v>44139</v>
      </c>
      <c r="B251" s="3">
        <f>Tavola1!B251-Tavola1!B250</f>
        <v>9376</v>
      </c>
      <c r="C251" s="3">
        <f>Tavola1!C251-Tavola1!C250</f>
        <v>6392</v>
      </c>
      <c r="D251" s="3">
        <f>Tavola1!D251-Tavola1!D250</f>
        <v>1155</v>
      </c>
      <c r="E251" s="3">
        <f>Tavola1!E251-Tavola1!E250</f>
        <v>812</v>
      </c>
      <c r="F251" s="3">
        <f>Tavola1!F251-Tavola1!F250</f>
        <v>31</v>
      </c>
      <c r="G251" s="3">
        <f>Tavola1!G251-Tavola1!G250</f>
        <v>33</v>
      </c>
      <c r="H251" s="3">
        <f>Tavola1!H251-Tavola1!H250</f>
        <v>-2</v>
      </c>
      <c r="I251" s="3">
        <f>Tavola1!J251-Tavola1!J250</f>
        <v>781</v>
      </c>
      <c r="J251" s="3">
        <f>Tavola1!K251-Tavola1!K250</f>
        <v>324</v>
      </c>
      <c r="K251" s="3">
        <f>Tavola1!L251-Tavola1!L250</f>
        <v>19</v>
      </c>
    </row>
    <row r="252" spans="1:11">
      <c r="A252" s="4">
        <v>44140</v>
      </c>
      <c r="B252" s="3">
        <f>Tavola1!B252-Tavola1!B251</f>
        <v>9497</v>
      </c>
      <c r="C252" s="3">
        <f>Tavola1!C252-Tavola1!C251</f>
        <v>5691</v>
      </c>
      <c r="D252" s="3">
        <f>Tavola1!D252-Tavola1!D251</f>
        <v>1322</v>
      </c>
      <c r="E252" s="3">
        <f>Tavola1!E252-Tavola1!E251</f>
        <v>908</v>
      </c>
      <c r="F252" s="3">
        <f>Tavola1!F252-Tavola1!F251</f>
        <v>51</v>
      </c>
      <c r="G252" s="3">
        <f>Tavola1!G252-Tavola1!G251</f>
        <v>42</v>
      </c>
      <c r="H252" s="3">
        <f>Tavola1!H252-Tavola1!H251</f>
        <v>9</v>
      </c>
      <c r="I252" s="3">
        <f>Tavola1!J252-Tavola1!J251</f>
        <v>857</v>
      </c>
      <c r="J252" s="3">
        <f>Tavola1!K252-Tavola1!K251</f>
        <v>389</v>
      </c>
      <c r="K252" s="3">
        <f>Tavola1!L252-Tavola1!L251</f>
        <v>25</v>
      </c>
    </row>
    <row r="253" spans="1:11">
      <c r="A253" s="4">
        <v>44141</v>
      </c>
      <c r="B253" s="3">
        <f>Tavola1!B253-Tavola1!B252</f>
        <v>9525</v>
      </c>
      <c r="C253" s="3">
        <f>Tavola1!C253-Tavola1!C252</f>
        <v>5606</v>
      </c>
      <c r="D253" s="3">
        <f>Tavola1!D253-Tavola1!D252</f>
        <v>1423</v>
      </c>
      <c r="E253" s="3">
        <f>Tavola1!E253-Tavola1!E252</f>
        <v>987</v>
      </c>
      <c r="F253" s="3">
        <f>Tavola1!F253-Tavola1!F252</f>
        <v>12</v>
      </c>
      <c r="G253" s="3">
        <f>Tavola1!G253-Tavola1!G252</f>
        <v>10</v>
      </c>
      <c r="H253" s="3">
        <f>Tavola1!H253-Tavola1!H252</f>
        <v>2</v>
      </c>
      <c r="I253" s="3">
        <f>Tavola1!J253-Tavola1!J252</f>
        <v>975</v>
      </c>
      <c r="J253" s="3">
        <f>Tavola1!K253-Tavola1!K252</f>
        <v>402</v>
      </c>
      <c r="K253" s="3">
        <f>Tavola1!L253-Tavola1!L252</f>
        <v>34</v>
      </c>
    </row>
    <row r="254" spans="1:11">
      <c r="A254" s="4">
        <v>44142</v>
      </c>
      <c r="B254" s="3">
        <f>Tavola1!B254-Tavola1!B253</f>
        <v>8431</v>
      </c>
      <c r="C254" s="3">
        <f>Tavola1!C254-Tavola1!C253</f>
        <v>5601</v>
      </c>
      <c r="D254" s="3">
        <f>Tavola1!D254-Tavola1!D253</f>
        <v>1363</v>
      </c>
      <c r="E254" s="3">
        <f>Tavola1!E254-Tavola1!E253</f>
        <v>1224</v>
      </c>
      <c r="F254" s="3">
        <f>Tavola1!F254-Tavola1!F253</f>
        <v>14</v>
      </c>
      <c r="G254" s="3">
        <f>Tavola1!G254-Tavola1!G253</f>
        <v>4</v>
      </c>
      <c r="H254" s="3">
        <f>Tavola1!H254-Tavola1!H253</f>
        <v>10</v>
      </c>
      <c r="I254" s="3">
        <f>Tavola1!J254-Tavola1!J253</f>
        <v>1210</v>
      </c>
      <c r="J254" s="3">
        <f>Tavola1!K254-Tavola1!K253</f>
        <v>104</v>
      </c>
      <c r="K254" s="3">
        <f>Tavola1!L254-Tavola1!L253</f>
        <v>35</v>
      </c>
    </row>
    <row r="255" spans="1:11">
      <c r="A255" s="4">
        <v>44143</v>
      </c>
      <c r="B255" s="3">
        <f>Tavola1!B255-Tavola1!B254</f>
        <v>6894</v>
      </c>
      <c r="C255" s="3">
        <f>Tavola1!C255-Tavola1!C254</f>
        <v>4505</v>
      </c>
      <c r="D255" s="3">
        <f>Tavola1!D255-Tavola1!D254</f>
        <v>1083</v>
      </c>
      <c r="E255" s="3">
        <f>Tavola1!E255-Tavola1!E254</f>
        <v>730</v>
      </c>
      <c r="F255" s="3">
        <f>Tavola1!F255-Tavola1!F254</f>
        <v>97</v>
      </c>
      <c r="G255" s="3">
        <f>Tavola1!G255-Tavola1!G254</f>
        <v>89</v>
      </c>
      <c r="H255" s="3">
        <f>Tavola1!H255-Tavola1!H254</f>
        <v>8</v>
      </c>
      <c r="I255" s="3">
        <f>Tavola1!J255-Tavola1!J254</f>
        <v>633</v>
      </c>
      <c r="J255" s="3">
        <f>Tavola1!K255-Tavola1!K254</f>
        <v>340</v>
      </c>
      <c r="K255" s="3">
        <f>Tavola1!L255-Tavola1!L254</f>
        <v>13</v>
      </c>
    </row>
    <row r="256" spans="1:11">
      <c r="A256" s="4">
        <v>44144</v>
      </c>
      <c r="B256" s="3">
        <f>Tavola1!B256-Tavola1!B255</f>
        <v>8458</v>
      </c>
      <c r="C256" s="3">
        <f>Tavola1!C256-Tavola1!C255</f>
        <v>4895</v>
      </c>
      <c r="D256" s="3">
        <f>Tavola1!D256-Tavola1!D255</f>
        <v>1023</v>
      </c>
      <c r="E256" s="3">
        <f>Tavola1!E256-Tavola1!E255</f>
        <v>472</v>
      </c>
      <c r="F256" s="3">
        <f>Tavola1!F256-Tavola1!F255</f>
        <v>63</v>
      </c>
      <c r="G256" s="3">
        <f>Tavola1!G256-Tavola1!G255</f>
        <v>53</v>
      </c>
      <c r="H256" s="3">
        <f>Tavola1!H256-Tavola1!H255</f>
        <v>10</v>
      </c>
      <c r="I256" s="3">
        <f>Tavola1!J256-Tavola1!J255</f>
        <v>409</v>
      </c>
      <c r="J256" s="3">
        <f>Tavola1!K256-Tavola1!K255</f>
        <v>524</v>
      </c>
      <c r="K256" s="3">
        <f>Tavola1!L256-Tavola1!L255</f>
        <v>27</v>
      </c>
    </row>
    <row r="257" spans="1:11">
      <c r="A257" s="4">
        <v>44145</v>
      </c>
      <c r="B257" s="3">
        <f>Tavola1!B257-Tavola1!B256</f>
        <v>8856</v>
      </c>
      <c r="C257" s="3">
        <f>Tavola1!C257-Tavola1!C256</f>
        <v>6013</v>
      </c>
      <c r="D257" s="3">
        <f>Tavola1!D257-Tavola1!D256</f>
        <v>1201</v>
      </c>
      <c r="E257" s="3">
        <f>Tavola1!E257-Tavola1!E256</f>
        <v>893</v>
      </c>
      <c r="F257" s="3">
        <f>Tavola1!F257-Tavola1!F256</f>
        <v>53</v>
      </c>
      <c r="G257" s="3">
        <f>Tavola1!G257-Tavola1!G256</f>
        <v>45</v>
      </c>
      <c r="H257" s="3">
        <f>Tavola1!H257-Tavola1!H256</f>
        <v>8</v>
      </c>
      <c r="I257" s="3">
        <f>Tavola1!J257-Tavola1!J256</f>
        <v>840</v>
      </c>
      <c r="J257" s="3">
        <f>Tavola1!K257-Tavola1!K256</f>
        <v>276</v>
      </c>
      <c r="K257" s="3">
        <f>Tavola1!L257-Tavola1!L256</f>
        <v>32</v>
      </c>
    </row>
    <row r="258" spans="1:11">
      <c r="A258" s="4">
        <v>44146</v>
      </c>
      <c r="B258" s="3">
        <f>Tavola1!B258-Tavola1!B257</f>
        <v>9839</v>
      </c>
      <c r="C258" s="3">
        <f>Tavola1!C258-Tavola1!C257</f>
        <v>5956</v>
      </c>
      <c r="D258" s="3">
        <f>Tavola1!D258-Tavola1!D257</f>
        <v>1487</v>
      </c>
      <c r="E258" s="3">
        <f>Tavola1!E258-Tavola1!E257</f>
        <v>732</v>
      </c>
      <c r="F258" s="3">
        <f>Tavola1!F258-Tavola1!F257</f>
        <v>35</v>
      </c>
      <c r="G258" s="3">
        <f>Tavola1!G258-Tavola1!G257</f>
        <v>28</v>
      </c>
      <c r="H258" s="3">
        <f>Tavola1!H258-Tavola1!H257</f>
        <v>7</v>
      </c>
      <c r="I258" s="3">
        <f>Tavola1!J258-Tavola1!J257</f>
        <v>697</v>
      </c>
      <c r="J258" s="3">
        <f>Tavola1!K258-Tavola1!K257</f>
        <v>728</v>
      </c>
      <c r="K258" s="3">
        <f>Tavola1!L258-Tavola1!L257</f>
        <v>27</v>
      </c>
    </row>
    <row r="259" spans="1:11">
      <c r="A259" s="4">
        <v>44147</v>
      </c>
      <c r="B259" s="3">
        <f>Tavola1!B259-Tavola1!B258</f>
        <v>9455</v>
      </c>
      <c r="C259" s="3">
        <f>Tavola1!C259-Tavola1!C258</f>
        <v>6337</v>
      </c>
      <c r="D259" s="3">
        <f>Tavola1!D259-Tavola1!D258</f>
        <v>1692</v>
      </c>
      <c r="E259" s="3">
        <f>Tavola1!E259-Tavola1!E258</f>
        <v>1350</v>
      </c>
      <c r="F259" s="3">
        <f>Tavola1!F259-Tavola1!F258</f>
        <v>18</v>
      </c>
      <c r="G259" s="3">
        <f>Tavola1!G259-Tavola1!G258</f>
        <v>15</v>
      </c>
      <c r="H259" s="3">
        <f>Tavola1!H259-Tavola1!H258</f>
        <v>3</v>
      </c>
      <c r="I259" s="3">
        <f>Tavola1!J259-Tavola1!J258</f>
        <v>1332</v>
      </c>
      <c r="J259" s="3">
        <f>Tavola1!K259-Tavola1!K258</f>
        <v>302</v>
      </c>
      <c r="K259" s="3">
        <f>Tavola1!L259-Tavola1!L258</f>
        <v>40</v>
      </c>
    </row>
    <row r="260" spans="1:11">
      <c r="A260" s="4">
        <v>44148</v>
      </c>
      <c r="B260" s="3">
        <f>Tavola1!B260-Tavola1!B259</f>
        <v>10217</v>
      </c>
      <c r="C260" s="3">
        <f>Tavola1!C260-Tavola1!C259</f>
        <v>6343</v>
      </c>
      <c r="D260" s="3">
        <f>Tavola1!D260-Tavola1!D259</f>
        <v>1707</v>
      </c>
      <c r="E260" s="3">
        <f>Tavola1!E260-Tavola1!E259</f>
        <v>1372</v>
      </c>
      <c r="F260" s="3">
        <f>Tavola1!F260-Tavola1!F259</f>
        <v>64</v>
      </c>
      <c r="G260" s="3">
        <f>Tavola1!G260-Tavola1!G259</f>
        <v>59</v>
      </c>
      <c r="H260" s="3">
        <f>Tavola1!H260-Tavola1!H259</f>
        <v>5</v>
      </c>
      <c r="I260" s="3">
        <f>Tavola1!J260-Tavola1!J259</f>
        <v>1308</v>
      </c>
      <c r="J260" s="3">
        <f>Tavola1!K260-Tavola1!K259</f>
        <v>300</v>
      </c>
      <c r="K260" s="3">
        <f>Tavola1!L260-Tavola1!L259</f>
        <v>35</v>
      </c>
    </row>
    <row r="261" spans="1:11">
      <c r="A261" s="4">
        <v>44149</v>
      </c>
      <c r="B261" s="3">
        <f>Tavola1!B261-Tavola1!B260</f>
        <v>9274</v>
      </c>
      <c r="C261" s="3">
        <f>Tavola1!C261-Tavola1!C260</f>
        <v>6179</v>
      </c>
      <c r="D261" s="3">
        <f>Tavola1!D261-Tavola1!D260</f>
        <v>1729</v>
      </c>
      <c r="E261" s="3">
        <f>Tavola1!E261-Tavola1!E260</f>
        <v>1520</v>
      </c>
      <c r="F261" s="3">
        <f>Tavola1!F261-Tavola1!F260</f>
        <v>17</v>
      </c>
      <c r="G261" s="3">
        <f>Tavola1!G261-Tavola1!G260</f>
        <v>12</v>
      </c>
      <c r="H261" s="3">
        <f>Tavola1!H261-Tavola1!H260</f>
        <v>5</v>
      </c>
      <c r="I261" s="3">
        <f>Tavola1!J261-Tavola1!J260</f>
        <v>1503</v>
      </c>
      <c r="J261" s="3">
        <f>Tavola1!K261-Tavola1!K260</f>
        <v>186</v>
      </c>
      <c r="K261" s="3">
        <f>Tavola1!L261-Tavola1!L260</f>
        <v>23</v>
      </c>
    </row>
    <row r="262" spans="1:11">
      <c r="A262" s="4">
        <v>44150</v>
      </c>
      <c r="B262" s="3">
        <f>Tavola1!B262-Tavola1!B261</f>
        <v>7416</v>
      </c>
      <c r="C262" s="3">
        <f>Tavola1!C262-Tavola1!C261</f>
        <v>4517</v>
      </c>
      <c r="D262" s="3">
        <f>Tavola1!D262-Tavola1!D261</f>
        <v>1422</v>
      </c>
      <c r="E262" s="3">
        <f>Tavola1!E262-Tavola1!E261</f>
        <v>1001</v>
      </c>
      <c r="F262" s="3">
        <f>Tavola1!F262-Tavola1!F261</f>
        <v>16</v>
      </c>
      <c r="G262" s="3">
        <f>Tavola1!G262-Tavola1!G261</f>
        <v>14</v>
      </c>
      <c r="H262" s="3">
        <f>Tavola1!H262-Tavola1!H261</f>
        <v>2</v>
      </c>
      <c r="I262" s="3">
        <f>Tavola1!J262-Tavola1!J261</f>
        <v>985</v>
      </c>
      <c r="J262" s="3">
        <f>Tavola1!K262-Tavola1!K261</f>
        <v>385</v>
      </c>
      <c r="K262" s="3">
        <f>Tavola1!L262-Tavola1!L261</f>
        <v>36</v>
      </c>
    </row>
    <row r="263" spans="1:11">
      <c r="A263" s="4">
        <v>44151</v>
      </c>
      <c r="B263" s="3">
        <f>Tavola1!B263-Tavola1!B262</f>
        <v>8151</v>
      </c>
      <c r="C263" s="3">
        <f>Tavola1!C263-Tavola1!C262</f>
        <v>5564</v>
      </c>
      <c r="D263" s="3">
        <f>Tavola1!D263-Tavola1!D262</f>
        <v>1461</v>
      </c>
      <c r="E263" s="3">
        <f>Tavola1!E263-Tavola1!E262</f>
        <v>958</v>
      </c>
      <c r="F263" s="3">
        <f>Tavola1!F263-Tavola1!F262</f>
        <v>32</v>
      </c>
      <c r="G263" s="3">
        <f>Tavola1!G263-Tavola1!G262</f>
        <v>25</v>
      </c>
      <c r="H263" s="3">
        <f>Tavola1!H263-Tavola1!H262</f>
        <v>7</v>
      </c>
      <c r="I263" s="3">
        <f>Tavola1!J263-Tavola1!J262</f>
        <v>926</v>
      </c>
      <c r="J263" s="3">
        <f>Tavola1!K263-Tavola1!K262</f>
        <v>467</v>
      </c>
      <c r="K263" s="3">
        <f>Tavola1!L263-Tavola1!L262</f>
        <v>36</v>
      </c>
    </row>
    <row r="264" spans="1:11">
      <c r="A264" s="4">
        <v>44152</v>
      </c>
      <c r="B264" s="3">
        <f>Tavola1!B264-Tavola1!B263</f>
        <v>10774</v>
      </c>
      <c r="C264" s="3">
        <f>Tavola1!C264-Tavola1!C263</f>
        <v>7001</v>
      </c>
      <c r="D264" s="3">
        <f>Tavola1!D264-Tavola1!D263</f>
        <v>1698</v>
      </c>
      <c r="E264" s="3">
        <f>Tavola1!E264-Tavola1!E263</f>
        <v>991</v>
      </c>
      <c r="F264" s="3">
        <f>Tavola1!F264-Tavola1!F263</f>
        <v>7</v>
      </c>
      <c r="G264" s="3">
        <f>Tavola1!G264-Tavola1!G263</f>
        <v>4</v>
      </c>
      <c r="H264" s="3">
        <f>Tavola1!H264-Tavola1!H263</f>
        <v>3</v>
      </c>
      <c r="I264" s="3">
        <f>Tavola1!J264-Tavola1!J263</f>
        <v>984</v>
      </c>
      <c r="J264" s="3">
        <f>Tavola1!K264-Tavola1!K263</f>
        <v>668</v>
      </c>
      <c r="K264" s="3">
        <f>Tavola1!L264-Tavola1!L263</f>
        <v>39</v>
      </c>
    </row>
    <row r="265" spans="1:11">
      <c r="A265" s="4">
        <v>44153</v>
      </c>
      <c r="B265" s="3">
        <f>Tavola1!B265-Tavola1!B264</f>
        <v>9479</v>
      </c>
      <c r="C265" s="3">
        <f>Tavola1!C265-Tavola1!C264</f>
        <v>4867</v>
      </c>
      <c r="D265" s="3">
        <f>Tavola1!D265-Tavola1!D264</f>
        <v>1837</v>
      </c>
      <c r="E265" s="3">
        <f>Tavola1!E265-Tavola1!E264</f>
        <v>1346</v>
      </c>
      <c r="F265" s="3">
        <f>Tavola1!F265-Tavola1!F264</f>
        <v>36</v>
      </c>
      <c r="G265" s="3">
        <f>Tavola1!G265-Tavola1!G264</f>
        <v>23</v>
      </c>
      <c r="H265" s="3">
        <f>Tavola1!H265-Tavola1!H264</f>
        <v>13</v>
      </c>
      <c r="I265" s="3">
        <f>Tavola1!J265-Tavola1!J264</f>
        <v>1310</v>
      </c>
      <c r="J265" s="3">
        <f>Tavola1!K265-Tavola1!K264</f>
        <v>447</v>
      </c>
      <c r="K265" s="3">
        <f>Tavola1!L265-Tavola1!L264</f>
        <v>44</v>
      </c>
    </row>
    <row r="266" spans="1:11">
      <c r="A266" s="4">
        <v>44154</v>
      </c>
      <c r="B266" s="3">
        <f>Tavola1!B266-Tavola1!B265</f>
        <v>11470</v>
      </c>
      <c r="C266" s="3">
        <f>Tavola1!C266-Tavola1!C265</f>
        <v>7475</v>
      </c>
      <c r="D266" s="3">
        <f>Tavola1!D266-Tavola1!D265</f>
        <v>1871</v>
      </c>
      <c r="E266" s="3">
        <f>Tavola1!E266-Tavola1!E265</f>
        <v>1479</v>
      </c>
      <c r="F266" s="3">
        <f>Tavola1!F266-Tavola1!F265</f>
        <v>4</v>
      </c>
      <c r="G266" s="3">
        <f>Tavola1!G266-Tavola1!G265</f>
        <v>4</v>
      </c>
      <c r="H266" s="3">
        <f>Tavola1!H266-Tavola1!H265</f>
        <v>0</v>
      </c>
      <c r="I266" s="3">
        <f>Tavola1!J266-Tavola1!J265</f>
        <v>1475</v>
      </c>
      <c r="J266" s="3">
        <f>Tavola1!K266-Tavola1!K265</f>
        <v>352</v>
      </c>
      <c r="K266" s="3">
        <f>Tavola1!L266-Tavola1!L265</f>
        <v>40</v>
      </c>
    </row>
    <row r="267" spans="1:11">
      <c r="A267" s="4">
        <v>44155</v>
      </c>
      <c r="B267" s="3">
        <f>Tavola1!B267-Tavola1!B266</f>
        <v>10020</v>
      </c>
      <c r="C267" s="3">
        <f>Tavola1!C267-Tavola1!C266</f>
        <v>6405</v>
      </c>
      <c r="D267" s="3">
        <f>Tavola1!D267-Tavola1!D266</f>
        <v>1634</v>
      </c>
      <c r="E267" s="3">
        <f>Tavola1!E267-Tavola1!E266</f>
        <v>1175</v>
      </c>
      <c r="F267" s="3">
        <f>Tavola1!F267-Tavola1!F266</f>
        <v>7</v>
      </c>
      <c r="G267" s="3">
        <f>Tavola1!G267-Tavola1!G266</f>
        <v>5</v>
      </c>
      <c r="H267" s="3">
        <f>Tavola1!H267-Tavola1!H266</f>
        <v>2</v>
      </c>
      <c r="I267" s="3">
        <f>Tavola1!J267-Tavola1!J266</f>
        <v>1168</v>
      </c>
      <c r="J267" s="3">
        <f>Tavola1!K267-Tavola1!K266</f>
        <v>416</v>
      </c>
      <c r="K267" s="3">
        <f>Tavola1!L267-Tavola1!L266</f>
        <v>43</v>
      </c>
    </row>
    <row r="268" spans="1:11">
      <c r="A268" s="4">
        <v>44156</v>
      </c>
      <c r="B268" s="3">
        <f>Tavola1!B268-Tavola1!B267</f>
        <v>9386</v>
      </c>
      <c r="C268" s="3">
        <f>Tavola1!C268-Tavola1!C267</f>
        <v>6114</v>
      </c>
      <c r="D268" s="3">
        <f>Tavola1!D268-Tavola1!D267</f>
        <v>1838</v>
      </c>
      <c r="E268" s="3">
        <f>Tavola1!E268-Tavola1!E267</f>
        <v>1485</v>
      </c>
      <c r="F268" s="3">
        <f>Tavola1!F268-Tavola1!F267</f>
        <v>31</v>
      </c>
      <c r="G268" s="3">
        <f>Tavola1!G268-Tavola1!G267</f>
        <v>31</v>
      </c>
      <c r="H268" s="3">
        <f>Tavola1!H268-Tavola1!H267</f>
        <v>0</v>
      </c>
      <c r="I268" s="3">
        <f>Tavola1!J268-Tavola1!J267</f>
        <v>1454</v>
      </c>
      <c r="J268" s="3">
        <f>Tavola1!K268-Tavola1!K267</f>
        <v>310</v>
      </c>
      <c r="K268" s="3">
        <f>Tavola1!L268-Tavola1!L267</f>
        <v>43</v>
      </c>
    </row>
    <row r="269" spans="1:11">
      <c r="A269" s="4">
        <v>44157</v>
      </c>
      <c r="B269" s="3">
        <f>Tavola1!B269-Tavola1!B268</f>
        <v>6447</v>
      </c>
      <c r="C269" s="3">
        <f>Tavola1!C269-Tavola1!C268</f>
        <v>3887</v>
      </c>
      <c r="D269" s="3">
        <f>Tavola1!D269-Tavola1!D268</f>
        <v>1258</v>
      </c>
      <c r="E269" s="3">
        <f>Tavola1!E269-Tavola1!E268</f>
        <v>921</v>
      </c>
      <c r="F269" s="3">
        <f>Tavola1!F269-Tavola1!F268</f>
        <v>28</v>
      </c>
      <c r="G269" s="3">
        <f>Tavola1!G269-Tavola1!G268</f>
        <v>29</v>
      </c>
      <c r="H269" s="3">
        <f>Tavola1!H269-Tavola1!H268</f>
        <v>-1</v>
      </c>
      <c r="I269" s="3">
        <f>Tavola1!J269-Tavola1!J268</f>
        <v>893</v>
      </c>
      <c r="J269" s="3">
        <f>Tavola1!K269-Tavola1!K268</f>
        <v>292</v>
      </c>
      <c r="K269" s="3">
        <f>Tavola1!L269-Tavola1!L268</f>
        <v>45</v>
      </c>
    </row>
    <row r="270" spans="1:11">
      <c r="A270" s="4">
        <v>44158</v>
      </c>
      <c r="B270" s="3">
        <f>Tavola1!B270-Tavola1!B269</f>
        <v>7712</v>
      </c>
      <c r="C270" s="3">
        <f>Tavola1!C270-Tavola1!C269</f>
        <v>4984</v>
      </c>
      <c r="D270" s="3">
        <f>Tavola1!D270-Tavola1!D269</f>
        <v>1249</v>
      </c>
      <c r="E270" s="3">
        <f>Tavola1!E270-Tavola1!E269</f>
        <v>751</v>
      </c>
      <c r="F270" s="3">
        <f>Tavola1!F270-Tavola1!F269</f>
        <v>9</v>
      </c>
      <c r="G270" s="3">
        <f>Tavola1!G270-Tavola1!G269</f>
        <v>7</v>
      </c>
      <c r="H270" s="3">
        <f>Tavola1!H270-Tavola1!H269</f>
        <v>2</v>
      </c>
      <c r="I270" s="3">
        <f>Tavola1!J270-Tavola1!J269</f>
        <v>742</v>
      </c>
      <c r="J270" s="3">
        <f>Tavola1!K270-Tavola1!K269</f>
        <v>457</v>
      </c>
      <c r="K270" s="3">
        <f>Tavola1!L270-Tavola1!L269</f>
        <v>41</v>
      </c>
    </row>
    <row r="271" spans="1:11">
      <c r="A271" s="4">
        <v>44159</v>
      </c>
      <c r="B271" s="3">
        <f>Tavola1!B271-Tavola1!B270</f>
        <v>9963</v>
      </c>
      <c r="C271" s="3">
        <f>Tavola1!C271-Tavola1!C270</f>
        <v>6388</v>
      </c>
      <c r="D271" s="3">
        <f>Tavola1!D271-Tavola1!D270</f>
        <v>1306</v>
      </c>
      <c r="E271" s="3">
        <f>Tavola1!E271-Tavola1!E270</f>
        <v>286</v>
      </c>
      <c r="F271" s="3">
        <f>Tavola1!F271-Tavola1!F270</f>
        <v>-3</v>
      </c>
      <c r="G271" s="3">
        <f>Tavola1!G271-Tavola1!G270</f>
        <v>-3</v>
      </c>
      <c r="H271" s="3">
        <f>Tavola1!H271-Tavola1!H270</f>
        <v>0</v>
      </c>
      <c r="I271" s="3">
        <f>Tavola1!J271-Tavola1!J270</f>
        <v>289</v>
      </c>
      <c r="J271" s="3">
        <f>Tavola1!K271-Tavola1!K270</f>
        <v>972</v>
      </c>
      <c r="K271" s="3">
        <f>Tavola1!L271-Tavola1!L270</f>
        <v>48</v>
      </c>
    </row>
    <row r="272" spans="1:11">
      <c r="A272" s="4">
        <v>44160</v>
      </c>
      <c r="B272" s="3">
        <f>Tavola1!B272-Tavola1!B271</f>
        <v>11433</v>
      </c>
      <c r="C272" s="3">
        <f>Tavola1!C272-Tavola1!C271</f>
        <v>7275</v>
      </c>
      <c r="D272" s="3">
        <f>Tavola1!D272-Tavola1!D271</f>
        <v>1317</v>
      </c>
      <c r="E272" s="3">
        <f>Tavola1!E272-Tavola1!E271</f>
        <v>121</v>
      </c>
      <c r="F272" s="3">
        <f>Tavola1!F272-Tavola1!F271</f>
        <v>-20</v>
      </c>
      <c r="G272" s="3">
        <f>Tavola1!G272-Tavola1!G271</f>
        <v>-27</v>
      </c>
      <c r="H272" s="3">
        <f>Tavola1!H272-Tavola1!H271</f>
        <v>7</v>
      </c>
      <c r="I272" s="3">
        <f>Tavola1!J272-Tavola1!J271</f>
        <v>141</v>
      </c>
      <c r="J272" s="3">
        <f>Tavola1!K272-Tavola1!K271</f>
        <v>1149</v>
      </c>
      <c r="K272" s="3">
        <f>Tavola1!L272-Tavola1!L271</f>
        <v>47</v>
      </c>
    </row>
    <row r="273" spans="1:11">
      <c r="A273" s="4">
        <v>44161</v>
      </c>
      <c r="B273" s="3">
        <f>Tavola1!B273-Tavola1!B272</f>
        <v>11500</v>
      </c>
      <c r="C273" s="3">
        <f>Tavola1!C273-Tavola1!C272</f>
        <v>7202</v>
      </c>
      <c r="D273" s="3">
        <f>Tavola1!D273-Tavola1!D272</f>
        <v>1768</v>
      </c>
      <c r="E273" s="3">
        <f>Tavola1!E273-Tavola1!E272</f>
        <v>188</v>
      </c>
      <c r="F273" s="3">
        <f>Tavola1!F273-Tavola1!F272</f>
        <v>-26</v>
      </c>
      <c r="G273" s="3">
        <f>Tavola1!G273-Tavola1!G272</f>
        <v>-29</v>
      </c>
      <c r="H273" s="3">
        <f>Tavola1!H273-Tavola1!H272</f>
        <v>3</v>
      </c>
      <c r="I273" s="3">
        <f>Tavola1!J273-Tavola1!J272</f>
        <v>214</v>
      </c>
      <c r="J273" s="3">
        <f>Tavola1!K273-Tavola1!K272</f>
        <v>1531</v>
      </c>
      <c r="K273" s="3">
        <f>Tavola1!L273-Tavola1!L272</f>
        <v>49</v>
      </c>
    </row>
    <row r="274" spans="1:11">
      <c r="A274" s="4">
        <v>44162</v>
      </c>
      <c r="B274" s="3">
        <f>Tavola1!B274-Tavola1!B273</f>
        <v>10635</v>
      </c>
      <c r="C274" s="3">
        <f>Tavola1!C274-Tavola1!C273</f>
        <v>6842</v>
      </c>
      <c r="D274" s="3">
        <f>Tavola1!D274-Tavola1!D273</f>
        <v>1566</v>
      </c>
      <c r="E274" s="3">
        <f>Tavola1!E274-Tavola1!E273</f>
        <v>575</v>
      </c>
      <c r="F274" s="3">
        <f>Tavola1!F274-Tavola1!F273</f>
        <v>-9</v>
      </c>
      <c r="G274" s="3">
        <f>Tavola1!G274-Tavola1!G273</f>
        <v>-6</v>
      </c>
      <c r="H274" s="3">
        <f>Tavola1!H274-Tavola1!H273</f>
        <v>-3</v>
      </c>
      <c r="I274" s="3">
        <f>Tavola1!J274-Tavola1!J273</f>
        <v>584</v>
      </c>
      <c r="J274" s="3">
        <f>Tavola1!K274-Tavola1!K273</f>
        <v>944</v>
      </c>
      <c r="K274" s="3">
        <f>Tavola1!L274-Tavola1!L273</f>
        <v>47</v>
      </c>
    </row>
    <row r="275" spans="1:11">
      <c r="A275" s="4">
        <v>44163</v>
      </c>
      <c r="B275" s="3">
        <f>Tavola1!B275-Tavola1!B274</f>
        <v>8777</v>
      </c>
      <c r="C275" s="3">
        <f>Tavola1!C275-Tavola1!C274</f>
        <v>5184</v>
      </c>
      <c r="D275" s="3">
        <f>Tavola1!D275-Tavola1!D274</f>
        <v>1189</v>
      </c>
      <c r="E275" s="3">
        <f>Tavola1!E275-Tavola1!E274</f>
        <v>799</v>
      </c>
      <c r="F275" s="3">
        <f>Tavola1!F275-Tavola1!F274</f>
        <v>-23</v>
      </c>
      <c r="G275" s="3">
        <f>Tavola1!G275-Tavola1!G274</f>
        <v>-20</v>
      </c>
      <c r="H275" s="3">
        <f>Tavola1!H275-Tavola1!H274</f>
        <v>-3</v>
      </c>
      <c r="I275" s="3">
        <f>Tavola1!J275-Tavola1!J274</f>
        <v>822</v>
      </c>
      <c r="J275" s="3">
        <f>Tavola1!K275-Tavola1!K274</f>
        <v>347</v>
      </c>
      <c r="K275" s="3">
        <f>Tavola1!L275-Tavola1!L274</f>
        <v>43</v>
      </c>
    </row>
    <row r="276" spans="1:11">
      <c r="A276" s="4">
        <v>44164</v>
      </c>
      <c r="B276" s="3">
        <f>Tavola1!B276-Tavola1!B275</f>
        <v>8965</v>
      </c>
      <c r="C276" s="3">
        <f>Tavola1!C276-Tavola1!C275</f>
        <v>5479</v>
      </c>
      <c r="D276" s="3">
        <f>Tavola1!D276-Tavola1!D275</f>
        <v>1024</v>
      </c>
      <c r="E276" s="3">
        <f>Tavola1!E276-Tavola1!E275</f>
        <v>602</v>
      </c>
      <c r="F276" s="3">
        <f>Tavola1!F276-Tavola1!F275</f>
        <v>-3</v>
      </c>
      <c r="G276" s="3">
        <f>Tavola1!G276-Tavola1!G275</f>
        <v>3</v>
      </c>
      <c r="H276" s="3">
        <f>Tavola1!H276-Tavola1!H275</f>
        <v>-6</v>
      </c>
      <c r="I276" s="3">
        <f>Tavola1!J276-Tavola1!J275</f>
        <v>605</v>
      </c>
      <c r="J276" s="3">
        <f>Tavola1!K276-Tavola1!K275</f>
        <v>377</v>
      </c>
      <c r="K276" s="3">
        <f>Tavola1!L276-Tavola1!L275</f>
        <v>45</v>
      </c>
    </row>
    <row r="277" spans="1:11">
      <c r="A277" s="4">
        <v>44165</v>
      </c>
      <c r="B277" s="3">
        <f>Tavola1!B277-Tavola1!B276</f>
        <v>8602</v>
      </c>
      <c r="C277" s="3">
        <f>Tavola1!C277-Tavola1!C276</f>
        <v>4965</v>
      </c>
      <c r="D277" s="3">
        <f>Tavola1!D277-Tavola1!D276</f>
        <v>1138</v>
      </c>
      <c r="E277" s="3">
        <f>Tavola1!E277-Tavola1!E276</f>
        <v>140</v>
      </c>
      <c r="F277" s="3">
        <f>Tavola1!F277-Tavola1!F276</f>
        <v>10</v>
      </c>
      <c r="G277" s="3">
        <f>Tavola1!G277-Tavola1!G276</f>
        <v>25</v>
      </c>
      <c r="H277" s="3">
        <f>Tavola1!H277-Tavola1!H276</f>
        <v>-15</v>
      </c>
      <c r="I277" s="3">
        <f>Tavola1!J277-Tavola1!J276</f>
        <v>130</v>
      </c>
      <c r="J277" s="3">
        <f>Tavola1!K277-Tavola1!K276</f>
        <v>949</v>
      </c>
      <c r="K277" s="3">
        <f>Tavola1!L277-Tavola1!L276</f>
        <v>49</v>
      </c>
    </row>
    <row r="278" spans="1:11">
      <c r="A278" s="4">
        <v>44166</v>
      </c>
      <c r="B278" s="3">
        <f>Tavola1!B278-Tavola1!B277</f>
        <v>10773</v>
      </c>
      <c r="C278" s="3">
        <f>Tavola1!C278-Tavola1!C277</f>
        <v>6386</v>
      </c>
      <c r="D278" s="3">
        <f>Tavola1!D278-Tavola1!D277</f>
        <v>1399</v>
      </c>
      <c r="E278" s="3">
        <f>Tavola1!E278-Tavola1!E277</f>
        <v>106</v>
      </c>
      <c r="F278" s="3">
        <f>Tavola1!F278-Tavola1!F277</f>
        <v>-36</v>
      </c>
      <c r="G278" s="3">
        <f>Tavola1!G278-Tavola1!G277</f>
        <v>-30</v>
      </c>
      <c r="H278" s="3">
        <f>Tavola1!H278-Tavola1!H277</f>
        <v>-6</v>
      </c>
      <c r="I278" s="3">
        <f>Tavola1!J278-Tavola1!J277</f>
        <v>142</v>
      </c>
      <c r="J278" s="3">
        <f>Tavola1!K278-Tavola1!K277</f>
        <v>1259</v>
      </c>
      <c r="K278" s="3">
        <f>Tavola1!L278-Tavola1!L277</f>
        <v>34</v>
      </c>
    </row>
    <row r="279" spans="1:11">
      <c r="A279" s="4">
        <v>44167</v>
      </c>
      <c r="B279" s="3">
        <f>Tavola1!B279-Tavola1!B278</f>
        <v>11536</v>
      </c>
      <c r="C279" s="3">
        <f>Tavola1!C279-Tavola1!C278</f>
        <v>7171</v>
      </c>
      <c r="D279" s="3">
        <f>Tavola1!D279-Tavola1!D278</f>
        <v>1483</v>
      </c>
      <c r="E279" s="3">
        <f>Tavola1!E279-Tavola1!E278</f>
        <v>-999</v>
      </c>
      <c r="F279" s="3">
        <f>Tavola1!F279-Tavola1!F278</f>
        <v>-23</v>
      </c>
      <c r="G279" s="3">
        <f>Tavola1!G279-Tavola1!G278</f>
        <v>-23</v>
      </c>
      <c r="H279" s="3">
        <f>Tavola1!H279-Tavola1!H278</f>
        <v>0</v>
      </c>
      <c r="I279" s="3">
        <f>Tavola1!J279-Tavola1!J278</f>
        <v>-976</v>
      </c>
      <c r="J279" s="3">
        <f>Tavola1!K279-Tavola1!K278</f>
        <v>2455</v>
      </c>
      <c r="K279" s="3">
        <f>Tavola1!L279-Tavola1!L278</f>
        <v>27</v>
      </c>
    </row>
    <row r="280" spans="1:11">
      <c r="A280" s="4">
        <v>44168</v>
      </c>
      <c r="B280" s="3">
        <f>Tavola1!B280-Tavola1!B279</f>
        <v>10581</v>
      </c>
      <c r="C280" s="3">
        <f>Tavola1!C280-Tavola1!C279</f>
        <v>6329</v>
      </c>
      <c r="D280" s="3">
        <f>Tavola1!D280-Tavola1!D279</f>
        <v>1294</v>
      </c>
      <c r="E280" s="3">
        <f>Tavola1!E280-Tavola1!E279</f>
        <v>49</v>
      </c>
      <c r="F280" s="3">
        <f>Tavola1!F280-Tavola1!F279</f>
        <v>-28</v>
      </c>
      <c r="G280" s="3">
        <f>Tavola1!G280-Tavola1!G279</f>
        <v>-29</v>
      </c>
      <c r="H280" s="3">
        <f>Tavola1!H280-Tavola1!H279</f>
        <v>1</v>
      </c>
      <c r="I280" s="3">
        <f>Tavola1!J280-Tavola1!J279</f>
        <v>77</v>
      </c>
      <c r="J280" s="3">
        <f>Tavola1!K280-Tavola1!K279</f>
        <v>1211</v>
      </c>
      <c r="K280" s="3">
        <f>Tavola1!L280-Tavola1!L279</f>
        <v>34</v>
      </c>
    </row>
    <row r="281" spans="1:11">
      <c r="A281" s="4">
        <v>44169</v>
      </c>
      <c r="B281" s="3">
        <f>Tavola1!B281-Tavola1!B280</f>
        <v>10026</v>
      </c>
      <c r="C281" s="3">
        <f>Tavola1!C281-Tavola1!C280</f>
        <v>5870</v>
      </c>
      <c r="D281" s="3">
        <f>Tavola1!D281-Tavola1!D280</f>
        <v>1365</v>
      </c>
      <c r="E281" s="3">
        <f>Tavola1!E281-Tavola1!E280</f>
        <v>-430</v>
      </c>
      <c r="F281" s="3">
        <f>Tavola1!F281-Tavola1!F280</f>
        <v>-39</v>
      </c>
      <c r="G281" s="3">
        <f>Tavola1!G281-Tavola1!G280</f>
        <v>-34</v>
      </c>
      <c r="H281" s="3">
        <f>Tavola1!H281-Tavola1!H280</f>
        <v>-5</v>
      </c>
      <c r="I281" s="3">
        <f>Tavola1!J281-Tavola1!J280</f>
        <v>-391</v>
      </c>
      <c r="J281" s="3">
        <f>Tavola1!K281-Tavola1!K280</f>
        <v>1756</v>
      </c>
      <c r="K281" s="3">
        <f>Tavola1!L281-Tavola1!L280</f>
        <v>39</v>
      </c>
    </row>
    <row r="282" spans="1:11">
      <c r="A282" s="4">
        <v>44170</v>
      </c>
      <c r="B282" s="3">
        <f>Tavola1!B282-Tavola1!B281</f>
        <v>10875</v>
      </c>
      <c r="C282" s="3">
        <f>Tavola1!C282-Tavola1!C281</f>
        <v>6398</v>
      </c>
      <c r="D282" s="3">
        <f>Tavola1!D282-Tavola1!D281</f>
        <v>1240</v>
      </c>
      <c r="E282" s="3">
        <f>Tavola1!E282-Tavola1!E281</f>
        <v>190</v>
      </c>
      <c r="F282" s="3">
        <f>Tavola1!F282-Tavola1!F281</f>
        <v>-32</v>
      </c>
      <c r="G282" s="3">
        <f>Tavola1!G282-Tavola1!G281</f>
        <v>-31</v>
      </c>
      <c r="H282" s="3">
        <f>Tavola1!H282-Tavola1!H281</f>
        <v>-1</v>
      </c>
      <c r="I282" s="3">
        <f>Tavola1!J282-Tavola1!J281</f>
        <v>222</v>
      </c>
      <c r="J282" s="3">
        <f>Tavola1!K282-Tavola1!K281</f>
        <v>1016</v>
      </c>
      <c r="K282" s="3">
        <f>Tavola1!L282-Tavola1!L281</f>
        <v>34</v>
      </c>
    </row>
    <row r="283" spans="1:11">
      <c r="A283" s="4">
        <v>44171</v>
      </c>
      <c r="B283" s="3">
        <f>Tavola1!B283-Tavola1!B282</f>
        <v>8132</v>
      </c>
      <c r="C283" s="3">
        <f>Tavola1!C283-Tavola1!C282</f>
        <v>5023</v>
      </c>
      <c r="D283" s="3">
        <f>Tavola1!D283-Tavola1!D282</f>
        <v>1022</v>
      </c>
      <c r="E283" s="3">
        <f>Tavola1!E283-Tavola1!E282</f>
        <v>206</v>
      </c>
      <c r="F283" s="3">
        <f>Tavola1!F283-Tavola1!F282</f>
        <v>-35</v>
      </c>
      <c r="G283" s="3">
        <f>Tavola1!G283-Tavola1!G282</f>
        <v>-33</v>
      </c>
      <c r="H283" s="3">
        <f>Tavola1!H283-Tavola1!H282</f>
        <v>-2</v>
      </c>
      <c r="I283" s="3">
        <f>Tavola1!J283-Tavola1!J282</f>
        <v>241</v>
      </c>
      <c r="J283" s="3">
        <f>Tavola1!K283-Tavola1!K282</f>
        <v>780</v>
      </c>
      <c r="K283" s="3">
        <f>Tavola1!L283-Tavola1!L282</f>
        <v>36</v>
      </c>
    </row>
    <row r="284" spans="1:11">
      <c r="A284" s="4">
        <v>44172</v>
      </c>
      <c r="B284" s="3">
        <f>Tavola1!B284-Tavola1!B283</f>
        <v>8386</v>
      </c>
      <c r="C284" s="3">
        <f>Tavola1!C284-Tavola1!C283</f>
        <v>4828</v>
      </c>
      <c r="D284" s="3">
        <f>Tavola1!D284-Tavola1!D283</f>
        <v>918</v>
      </c>
      <c r="E284" s="3">
        <f>Tavola1!E284-Tavola1!E283</f>
        <v>500</v>
      </c>
      <c r="F284" s="3">
        <f>Tavola1!F284-Tavola1!F283</f>
        <v>12</v>
      </c>
      <c r="G284" s="3">
        <f>Tavola1!G284-Tavola1!G283</f>
        <v>20</v>
      </c>
      <c r="H284" s="3">
        <f>Tavola1!H284-Tavola1!H283</f>
        <v>-8</v>
      </c>
      <c r="I284" s="3">
        <f>Tavola1!J284-Tavola1!J283</f>
        <v>488</v>
      </c>
      <c r="J284" s="3">
        <f>Tavola1!K284-Tavola1!K283</f>
        <v>384</v>
      </c>
      <c r="K284" s="3">
        <f>Tavola1!L284-Tavola1!L283</f>
        <v>34</v>
      </c>
    </row>
    <row r="285" spans="1:11">
      <c r="A285" s="4">
        <v>44173</v>
      </c>
      <c r="B285" s="3">
        <f>Tavola1!B285-Tavola1!B284</f>
        <v>9966</v>
      </c>
      <c r="C285" s="3">
        <f>Tavola1!C285-Tavola1!C284</f>
        <v>5880</v>
      </c>
      <c r="D285" s="3">
        <f>Tavola1!D285-Tavola1!D284</f>
        <v>1148</v>
      </c>
      <c r="E285" s="3">
        <f>Tavola1!E285-Tavola1!E284</f>
        <v>-691</v>
      </c>
      <c r="F285" s="3">
        <f>Tavola1!F285-Tavola1!F284</f>
        <v>-19</v>
      </c>
      <c r="G285" s="3">
        <f>Tavola1!G285-Tavola1!G284</f>
        <v>-13</v>
      </c>
      <c r="H285" s="3">
        <f>Tavola1!H285-Tavola1!H284</f>
        <v>-6</v>
      </c>
      <c r="I285" s="3">
        <f>Tavola1!J285-Tavola1!J284</f>
        <v>-672</v>
      </c>
      <c r="J285" s="3">
        <f>Tavola1!K285-Tavola1!K284</f>
        <v>1803</v>
      </c>
      <c r="K285" s="3">
        <f>Tavola1!L285-Tavola1!L284</f>
        <v>36</v>
      </c>
    </row>
    <row r="286" spans="1:11">
      <c r="A286" s="4">
        <v>44174</v>
      </c>
      <c r="B286" s="3">
        <f>Tavola1!B286-Tavola1!B285</f>
        <v>7013</v>
      </c>
      <c r="C286" s="3">
        <f>Tavola1!C286-Tavola1!C285</f>
        <v>4266</v>
      </c>
      <c r="D286" s="3">
        <f>Tavola1!D286-Tavola1!D285</f>
        <v>753</v>
      </c>
      <c r="E286" s="3">
        <f>Tavola1!E286-Tavola1!E285</f>
        <v>-908</v>
      </c>
      <c r="F286" s="3">
        <f>Tavola1!F286-Tavola1!F285</f>
        <v>-1</v>
      </c>
      <c r="G286" s="3">
        <f>Tavola1!G286-Tavola1!G285</f>
        <v>0</v>
      </c>
      <c r="H286" s="3">
        <f>Tavola1!H286-Tavola1!H285</f>
        <v>-1</v>
      </c>
      <c r="I286" s="3">
        <f>Tavola1!J286-Tavola1!J285</f>
        <v>-907</v>
      </c>
      <c r="J286" s="3">
        <f>Tavola1!K286-Tavola1!K285</f>
        <v>1627</v>
      </c>
      <c r="K286" s="3">
        <f>Tavola1!L286-Tavola1!L285</f>
        <v>34</v>
      </c>
    </row>
    <row r="287" spans="1:11">
      <c r="A287" s="4">
        <v>44175</v>
      </c>
      <c r="B287" s="3">
        <f>Tavola1!B287-Tavola1!B286</f>
        <v>9526</v>
      </c>
      <c r="C287" s="3">
        <f>Tavola1!C287-Tavola1!C286</f>
        <v>5923</v>
      </c>
      <c r="D287" s="3">
        <f>Tavola1!D287-Tavola1!D286</f>
        <v>1059</v>
      </c>
      <c r="E287" s="3">
        <f>Tavola1!E287-Tavola1!E286</f>
        <v>-1678</v>
      </c>
      <c r="F287" s="3">
        <f>Tavola1!F287-Tavola1!F286</f>
        <v>-33</v>
      </c>
      <c r="G287" s="3">
        <f>Tavola1!G287-Tavola1!G286</f>
        <v>-32</v>
      </c>
      <c r="H287" s="3">
        <f>Tavola1!H287-Tavola1!H286</f>
        <v>-1</v>
      </c>
      <c r="I287" s="3">
        <f>Tavola1!J287-Tavola1!J286</f>
        <v>-1645</v>
      </c>
      <c r="J287" s="3">
        <f>Tavola1!K287-Tavola1!K286</f>
        <v>2705</v>
      </c>
      <c r="K287" s="3">
        <f>Tavola1!L287-Tavola1!L286</f>
        <v>32</v>
      </c>
    </row>
    <row r="288" spans="1:11">
      <c r="A288" s="4">
        <v>44176</v>
      </c>
      <c r="B288" s="3">
        <f>Tavola1!B288-Tavola1!B287</f>
        <v>9534</v>
      </c>
      <c r="C288" s="3">
        <f>Tavola1!C288-Tavola1!C287</f>
        <v>4503</v>
      </c>
      <c r="D288" s="3">
        <f>Tavola1!D288-Tavola1!D287</f>
        <v>999</v>
      </c>
      <c r="E288" s="3">
        <f>Tavola1!E288-Tavola1!E287</f>
        <v>-559</v>
      </c>
      <c r="F288" s="3">
        <f>Tavola1!F288-Tavola1!F287</f>
        <v>-62</v>
      </c>
      <c r="G288" s="3">
        <f>Tavola1!G288-Tavola1!G287</f>
        <v>-62</v>
      </c>
      <c r="H288" s="3">
        <f>Tavola1!H288-Tavola1!H287</f>
        <v>0</v>
      </c>
      <c r="I288" s="3">
        <f>Tavola1!J288-Tavola1!J287</f>
        <v>-497</v>
      </c>
      <c r="J288" s="3">
        <f>Tavola1!K288-Tavola1!K287</f>
        <v>1530</v>
      </c>
      <c r="K288" s="3">
        <f>Tavola1!L288-Tavola1!L287</f>
        <v>28</v>
      </c>
    </row>
    <row r="289" spans="1:11">
      <c r="A289" s="4">
        <v>44177</v>
      </c>
      <c r="B289" s="3">
        <f>Tavola1!B289-Tavola1!B288</f>
        <v>9059</v>
      </c>
      <c r="C289" s="3">
        <f>Tavola1!C289-Tavola1!C288</f>
        <v>5940</v>
      </c>
      <c r="D289" s="3">
        <f>Tavola1!D289-Tavola1!D288</f>
        <v>1016</v>
      </c>
      <c r="E289" s="3">
        <f>Tavola1!E289-Tavola1!E288</f>
        <v>-649</v>
      </c>
      <c r="F289" s="3">
        <f>Tavola1!F289-Tavola1!F288</f>
        <v>-38</v>
      </c>
      <c r="G289" s="3">
        <f>Tavola1!G289-Tavola1!G288</f>
        <v>-37</v>
      </c>
      <c r="H289" s="3">
        <f>Tavola1!H289-Tavola1!H288</f>
        <v>-1</v>
      </c>
      <c r="I289" s="3">
        <f>Tavola1!J289-Tavola1!J288</f>
        <v>-611</v>
      </c>
      <c r="J289" s="3">
        <f>Tavola1!K289-Tavola1!K288</f>
        <v>1642</v>
      </c>
      <c r="K289" s="3">
        <f>Tavola1!L289-Tavola1!L288</f>
        <v>23</v>
      </c>
    </row>
    <row r="290" spans="1:11">
      <c r="A290" s="4">
        <v>44178</v>
      </c>
      <c r="B290" s="3">
        <f>Tavola1!B290-Tavola1!B289</f>
        <v>7094</v>
      </c>
      <c r="C290" s="3">
        <f>Tavola1!C290-Tavola1!C289</f>
        <v>4385</v>
      </c>
      <c r="D290" s="3">
        <f>Tavola1!D290-Tavola1!D289</f>
        <v>808</v>
      </c>
      <c r="E290" s="3">
        <f>Tavola1!E290-Tavola1!E289</f>
        <v>-42</v>
      </c>
      <c r="F290" s="3">
        <f>Tavola1!F290-Tavola1!F289</f>
        <v>-15</v>
      </c>
      <c r="G290" s="3">
        <f>Tavola1!G290-Tavola1!G289</f>
        <v>-17</v>
      </c>
      <c r="H290" s="3">
        <f>Tavola1!H290-Tavola1!H289</f>
        <v>2</v>
      </c>
      <c r="I290" s="3">
        <f>Tavola1!J290-Tavola1!J289</f>
        <v>-27</v>
      </c>
      <c r="J290" s="3">
        <f>Tavola1!K290-Tavola1!K289</f>
        <v>829</v>
      </c>
      <c r="K290" s="3">
        <f>Tavola1!L290-Tavola1!L289</f>
        <v>21</v>
      </c>
    </row>
    <row r="291" spans="1:11">
      <c r="A291" s="4">
        <v>44179</v>
      </c>
      <c r="B291" s="3">
        <f>Tavola1!B291-Tavola1!B290</f>
        <v>7091</v>
      </c>
      <c r="C291" s="3">
        <f>Tavola1!C291-Tavola1!C290</f>
        <v>4634</v>
      </c>
      <c r="D291" s="3">
        <f>Tavola1!D291-Tavola1!D290</f>
        <v>914</v>
      </c>
      <c r="E291" s="3">
        <f>Tavola1!E291-Tavola1!E290</f>
        <v>122</v>
      </c>
      <c r="F291" s="3">
        <f>Tavola1!F291-Tavola1!F290</f>
        <v>2</v>
      </c>
      <c r="G291" s="3">
        <f>Tavola1!G291-Tavola1!G290</f>
        <v>11</v>
      </c>
      <c r="H291" s="3">
        <f>Tavola1!H291-Tavola1!H290</f>
        <v>-9</v>
      </c>
      <c r="I291" s="3">
        <f>Tavola1!J291-Tavola1!J290</f>
        <v>120</v>
      </c>
      <c r="J291" s="3">
        <f>Tavola1!K291-Tavola1!K290</f>
        <v>760</v>
      </c>
      <c r="K291" s="3">
        <f>Tavola1!L291-Tavola1!L290</f>
        <v>32</v>
      </c>
    </row>
    <row r="292" spans="1:11">
      <c r="A292" s="4">
        <v>44180</v>
      </c>
      <c r="B292" s="3">
        <f>Tavola1!B292-Tavola1!B291</f>
        <v>9086</v>
      </c>
      <c r="C292" s="3">
        <f>Tavola1!C292-Tavola1!C291</f>
        <v>5538</v>
      </c>
      <c r="D292" s="3">
        <f>Tavola1!D292-Tavola1!D291</f>
        <v>1087</v>
      </c>
      <c r="E292" s="3">
        <f>Tavola1!E292-Tavola1!E291</f>
        <v>128</v>
      </c>
      <c r="F292" s="3">
        <f>Tavola1!F292-Tavola1!F291</f>
        <v>-16</v>
      </c>
      <c r="G292" s="3">
        <f>Tavola1!G292-Tavola1!G291</f>
        <v>-12</v>
      </c>
      <c r="H292" s="3">
        <f>Tavola1!H292-Tavola1!H291</f>
        <v>-4</v>
      </c>
      <c r="I292" s="3">
        <f>Tavola1!J292-Tavola1!J291</f>
        <v>144</v>
      </c>
      <c r="J292" s="3">
        <f>Tavola1!K292-Tavola1!K291</f>
        <v>928</v>
      </c>
      <c r="K292" s="3">
        <f>Tavola1!L292-Tavola1!L291</f>
        <v>31</v>
      </c>
    </row>
    <row r="293" spans="1:11">
      <c r="A293" s="4">
        <v>44181</v>
      </c>
      <c r="B293" s="3">
        <f>Tavola1!B293-Tavola1!B292</f>
        <v>9974</v>
      </c>
      <c r="C293" s="3">
        <f>Tavola1!C293-Tavola1!C292</f>
        <v>6444</v>
      </c>
      <c r="D293" s="3">
        <f>Tavola1!D293-Tavola1!D292</f>
        <v>1065</v>
      </c>
      <c r="E293" s="3">
        <f>Tavola1!E293-Tavola1!E292</f>
        <v>-793</v>
      </c>
      <c r="F293" s="3">
        <f>Tavola1!F293-Tavola1!F292</f>
        <v>-39</v>
      </c>
      <c r="G293" s="3">
        <f>Tavola1!G293-Tavola1!G292</f>
        <v>-37</v>
      </c>
      <c r="H293" s="3">
        <f>Tavola1!H293-Tavola1!H292</f>
        <v>-2</v>
      </c>
      <c r="I293" s="3">
        <f>Tavola1!J293-Tavola1!J292</f>
        <v>-754</v>
      </c>
      <c r="J293" s="3">
        <f>Tavola1!K293-Tavola1!K292</f>
        <v>1829</v>
      </c>
      <c r="K293" s="3">
        <f>Tavola1!L293-Tavola1!L292</f>
        <v>29</v>
      </c>
    </row>
    <row r="294" spans="1:11">
      <c r="A294" s="4">
        <v>44182</v>
      </c>
      <c r="B294" s="3">
        <f>Tavola1!B294-Tavola1!B293</f>
        <v>9353</v>
      </c>
      <c r="C294" s="3">
        <f>Tavola1!C294-Tavola1!C293</f>
        <v>5653</v>
      </c>
      <c r="D294" s="3">
        <f>Tavola1!D294-Tavola1!D293</f>
        <v>872</v>
      </c>
      <c r="E294" s="3">
        <f>Tavola1!E294-Tavola1!E293</f>
        <v>-488</v>
      </c>
      <c r="F294" s="3">
        <f>Tavola1!F294-Tavola1!F293</f>
        <v>-61</v>
      </c>
      <c r="G294" s="3">
        <f>Tavola1!G294-Tavola1!G293</f>
        <v>-57</v>
      </c>
      <c r="H294" s="3">
        <f>Tavola1!H294-Tavola1!H293</f>
        <v>-4</v>
      </c>
      <c r="I294" s="3">
        <f>Tavola1!J294-Tavola1!J293</f>
        <v>-427</v>
      </c>
      <c r="J294" s="3">
        <f>Tavola1!K294-Tavola1!K293</f>
        <v>1332</v>
      </c>
      <c r="K294" s="3">
        <f>Tavola1!L294-Tavola1!L293</f>
        <v>28</v>
      </c>
    </row>
    <row r="295" spans="1:11">
      <c r="A295" s="4">
        <v>44183</v>
      </c>
      <c r="B295" s="3">
        <f>Tavola1!B295-Tavola1!B294</f>
        <v>8109</v>
      </c>
      <c r="C295" s="3">
        <f>Tavola1!C295-Tavola1!C294</f>
        <v>5076</v>
      </c>
      <c r="D295" s="3">
        <f>Tavola1!D295-Tavola1!D294</f>
        <v>731</v>
      </c>
      <c r="E295" s="3">
        <f>Tavola1!E295-Tavola1!E294</f>
        <v>-823</v>
      </c>
      <c r="F295" s="3">
        <f>Tavola1!F295-Tavola1!F294</f>
        <v>-37</v>
      </c>
      <c r="G295" s="3">
        <f>Tavola1!G295-Tavola1!G294</f>
        <v>-40</v>
      </c>
      <c r="H295" s="3">
        <f>Tavola1!H295-Tavola1!H294</f>
        <v>3</v>
      </c>
      <c r="I295" s="3">
        <f>Tavola1!J295-Tavola1!J294</f>
        <v>-786</v>
      </c>
      <c r="J295" s="3">
        <f>Tavola1!K295-Tavola1!K294</f>
        <v>1532</v>
      </c>
      <c r="K295" s="3">
        <f>Tavola1!L295-Tavola1!L294</f>
        <v>22</v>
      </c>
    </row>
    <row r="296" spans="1:11">
      <c r="A296" s="4">
        <v>44184</v>
      </c>
      <c r="B296" s="3">
        <f>Tavola1!B296-Tavola1!B295</f>
        <v>7237</v>
      </c>
      <c r="C296" s="3">
        <f>Tavola1!C296-Tavola1!C295</f>
        <v>4412</v>
      </c>
      <c r="D296" s="3">
        <f>Tavola1!D296-Tavola1!D295</f>
        <v>878</v>
      </c>
      <c r="E296" s="3">
        <f>Tavola1!E296-Tavola1!E295</f>
        <v>-22</v>
      </c>
      <c r="F296" s="3">
        <f>Tavola1!F296-Tavola1!F295</f>
        <v>-28</v>
      </c>
      <c r="G296" s="3">
        <f>Tavola1!G296-Tavola1!G295</f>
        <v>-20</v>
      </c>
      <c r="H296" s="3">
        <f>Tavola1!H296-Tavola1!H295</f>
        <v>-8</v>
      </c>
      <c r="I296" s="3">
        <f>Tavola1!J296-Tavola1!J295</f>
        <v>6</v>
      </c>
      <c r="J296" s="3">
        <f>Tavola1!K296-Tavola1!K295</f>
        <v>878</v>
      </c>
      <c r="K296" s="3">
        <f>Tavola1!L296-Tavola1!L295</f>
        <v>22</v>
      </c>
    </row>
    <row r="297" spans="1:11">
      <c r="A297" s="4">
        <v>44185</v>
      </c>
      <c r="B297" s="3">
        <f>Tavola1!B297-Tavola1!B296</f>
        <v>7109</v>
      </c>
      <c r="C297" s="3">
        <f>Tavola1!C297-Tavola1!C296</f>
        <v>4584</v>
      </c>
      <c r="D297" s="3">
        <f>Tavola1!D297-Tavola1!D296</f>
        <v>792</v>
      </c>
      <c r="E297" s="3">
        <f>Tavola1!E297-Tavola1!E296</f>
        <v>40</v>
      </c>
      <c r="F297" s="3">
        <f>Tavola1!F297-Tavola1!F296</f>
        <v>9</v>
      </c>
      <c r="G297" s="3">
        <f>Tavola1!G297-Tavola1!G296</f>
        <v>5</v>
      </c>
      <c r="H297" s="3">
        <f>Tavola1!H297-Tavola1!H296</f>
        <v>4</v>
      </c>
      <c r="I297" s="3">
        <f>Tavola1!J297-Tavola1!J296</f>
        <v>31</v>
      </c>
      <c r="J297" s="3">
        <f>Tavola1!K297-Tavola1!K296</f>
        <v>728</v>
      </c>
      <c r="K297" s="3">
        <f>Tavola1!L297-Tavola1!L296</f>
        <v>24</v>
      </c>
    </row>
    <row r="298" spans="1:11">
      <c r="A298" s="4">
        <v>44186</v>
      </c>
      <c r="B298" s="3">
        <f>Tavola1!B298-Tavola1!B297</f>
        <v>6216</v>
      </c>
      <c r="C298" s="3">
        <f>Tavola1!C298-Tavola1!C297</f>
        <v>3942</v>
      </c>
      <c r="D298" s="3">
        <f>Tavola1!D298-Tavola1!D297</f>
        <v>669</v>
      </c>
      <c r="E298" s="3">
        <f>Tavola1!E298-Tavola1!E297</f>
        <v>20</v>
      </c>
      <c r="F298" s="3">
        <f>Tavola1!F298-Tavola1!F297</f>
        <v>13</v>
      </c>
      <c r="G298" s="3">
        <f>Tavola1!G298-Tavola1!G297</f>
        <v>10</v>
      </c>
      <c r="H298" s="3">
        <f>Tavola1!H298-Tavola1!H297</f>
        <v>3</v>
      </c>
      <c r="I298" s="3">
        <f>Tavola1!J298-Tavola1!J297</f>
        <v>7</v>
      </c>
      <c r="J298" s="3">
        <f>Tavola1!K298-Tavola1!K297</f>
        <v>623</v>
      </c>
      <c r="K298" s="3">
        <f>Tavola1!L298-Tavola1!L297</f>
        <v>26</v>
      </c>
    </row>
    <row r="299" spans="1:11">
      <c r="A299" s="4">
        <v>44187</v>
      </c>
      <c r="B299" s="3">
        <f>Tavola1!B299-Tavola1!B298</f>
        <v>8689</v>
      </c>
      <c r="C299" s="3">
        <f>Tavola1!C299-Tavola1!C298</f>
        <v>5138</v>
      </c>
      <c r="D299" s="3">
        <f>Tavola1!D299-Tavola1!D298</f>
        <v>894</v>
      </c>
      <c r="E299" s="3">
        <f>Tavola1!E299-Tavola1!E298</f>
        <v>-411</v>
      </c>
      <c r="F299" s="3">
        <f>Tavola1!F299-Tavola1!F298</f>
        <v>-32</v>
      </c>
      <c r="G299" s="3">
        <f>Tavola1!G299-Tavola1!G298</f>
        <v>-27</v>
      </c>
      <c r="H299" s="3">
        <f>Tavola1!H299-Tavola1!H298</f>
        <v>-5</v>
      </c>
      <c r="I299" s="3">
        <f>Tavola1!J299-Tavola1!J298</f>
        <v>-379</v>
      </c>
      <c r="J299" s="3">
        <f>Tavola1!K299-Tavola1!K298</f>
        <v>1283</v>
      </c>
      <c r="K299" s="3">
        <f>Tavola1!L299-Tavola1!L298</f>
        <v>22</v>
      </c>
    </row>
    <row r="300" spans="1:11">
      <c r="A300" s="4">
        <v>44188</v>
      </c>
      <c r="B300" s="3">
        <f>Tavola1!B300-Tavola1!B299</f>
        <v>9264</v>
      </c>
      <c r="C300" s="3">
        <f>Tavola1!C300-Tavola1!C299</f>
        <v>5809</v>
      </c>
      <c r="D300" s="3">
        <f>Tavola1!D300-Tavola1!D299</f>
        <v>932</v>
      </c>
      <c r="E300" s="3">
        <f>Tavola1!E300-Tavola1!E299</f>
        <v>122</v>
      </c>
      <c r="F300" s="3">
        <f>Tavola1!F300-Tavola1!F299</f>
        <v>-31</v>
      </c>
      <c r="G300" s="3">
        <f>Tavola1!G300-Tavola1!G299</f>
        <v>-31</v>
      </c>
      <c r="H300" s="3">
        <f>Tavola1!H300-Tavola1!H299</f>
        <v>0</v>
      </c>
      <c r="I300" s="3">
        <f>Tavola1!J300-Tavola1!J299</f>
        <v>153</v>
      </c>
      <c r="J300" s="3">
        <f>Tavola1!K300-Tavola1!K299</f>
        <v>800</v>
      </c>
      <c r="K300" s="3">
        <f>Tavola1!L300-Tavola1!L299</f>
        <v>10</v>
      </c>
    </row>
    <row r="301" spans="1:11">
      <c r="A301" s="4">
        <v>44189</v>
      </c>
      <c r="B301" s="3">
        <f>Tavola1!B301-Tavola1!B300</f>
        <v>8135</v>
      </c>
      <c r="C301" s="3">
        <f>Tavola1!C301-Tavola1!C300</f>
        <v>4808</v>
      </c>
      <c r="D301" s="3">
        <f>Tavola1!D301-Tavola1!D300</f>
        <v>853</v>
      </c>
      <c r="E301" s="3">
        <f>Tavola1!E301-Tavola1!E300</f>
        <v>-234</v>
      </c>
      <c r="F301" s="3">
        <f>Tavola1!F301-Tavola1!F300</f>
        <v>-23</v>
      </c>
      <c r="G301" s="3">
        <f>Tavola1!G301-Tavola1!G300</f>
        <v>-20</v>
      </c>
      <c r="H301" s="3">
        <f>Tavola1!H301-Tavola1!H300</f>
        <v>-3</v>
      </c>
      <c r="I301" s="3">
        <f>Tavola1!J301-Tavola1!J300</f>
        <v>-211</v>
      </c>
      <c r="J301" s="3">
        <f>Tavola1!K301-Tavola1!K300</f>
        <v>1061</v>
      </c>
      <c r="K301" s="3">
        <f>Tavola1!L301-Tavola1!L300</f>
        <v>26</v>
      </c>
    </row>
    <row r="302" spans="1:11">
      <c r="A302" s="4">
        <v>44190</v>
      </c>
      <c r="B302" s="3">
        <f>Tavola1!B302-Tavola1!B301</f>
        <v>6472</v>
      </c>
      <c r="C302" s="3">
        <f>Tavola1!C302-Tavola1!C301</f>
        <v>4215</v>
      </c>
      <c r="D302" s="3">
        <f>Tavola1!D302-Tavola1!D301</f>
        <v>720</v>
      </c>
      <c r="E302" s="3">
        <f>Tavola1!E302-Tavola1!E301</f>
        <v>-148</v>
      </c>
      <c r="F302" s="3">
        <f>Tavola1!F302-Tavola1!F301</f>
        <v>-12</v>
      </c>
      <c r="G302" s="3">
        <f>Tavola1!G302-Tavola1!G301</f>
        <v>-13</v>
      </c>
      <c r="H302" s="3">
        <f>Tavola1!H302-Tavola1!H301</f>
        <v>1</v>
      </c>
      <c r="I302" s="3">
        <f>Tavola1!J302-Tavola1!J301</f>
        <v>-136</v>
      </c>
      <c r="J302" s="3">
        <f>Tavola1!K302-Tavola1!K301</f>
        <v>851</v>
      </c>
      <c r="K302" s="3">
        <f>Tavola1!L302-Tavola1!L301</f>
        <v>17</v>
      </c>
    </row>
    <row r="303" spans="1:11">
      <c r="A303" s="4">
        <v>44191</v>
      </c>
      <c r="B303" s="3">
        <f>Tavola1!B303-Tavola1!B302</f>
        <v>4038</v>
      </c>
      <c r="C303" s="3">
        <f>Tavola1!C303-Tavola1!C302</f>
        <v>2501</v>
      </c>
      <c r="D303" s="3">
        <f>Tavola1!D303-Tavola1!D302</f>
        <v>337</v>
      </c>
      <c r="E303" s="3">
        <f>Tavola1!E303-Tavola1!E302</f>
        <v>58</v>
      </c>
      <c r="F303" s="3">
        <f>Tavola1!F303-Tavola1!F302</f>
        <v>15</v>
      </c>
      <c r="G303" s="3">
        <f>Tavola1!G303-Tavola1!G302</f>
        <v>19</v>
      </c>
      <c r="H303" s="3">
        <f>Tavola1!H303-Tavola1!H302</f>
        <v>-4</v>
      </c>
      <c r="I303" s="3">
        <f>Tavola1!J303-Tavola1!J302</f>
        <v>43</v>
      </c>
      <c r="J303" s="3">
        <f>Tavola1!K303-Tavola1!K302</f>
        <v>252</v>
      </c>
      <c r="K303" s="3">
        <f>Tavola1!L303-Tavola1!L302</f>
        <v>27</v>
      </c>
    </row>
    <row r="304" spans="1:11">
      <c r="A304" s="4">
        <v>44192</v>
      </c>
      <c r="B304" s="3">
        <f>Tavola1!B304-Tavola1!B303</f>
        <v>5630</v>
      </c>
      <c r="C304" s="3">
        <f>Tavola1!C304-Tavola1!C303</f>
        <v>3444</v>
      </c>
      <c r="D304" s="3">
        <f>Tavola1!D304-Tavola1!D303</f>
        <v>682</v>
      </c>
      <c r="E304" s="3">
        <f>Tavola1!E304-Tavola1!E303</f>
        <v>-123</v>
      </c>
      <c r="F304" s="3">
        <f>Tavola1!F304-Tavola1!F303</f>
        <v>17</v>
      </c>
      <c r="G304" s="3">
        <f>Tavola1!G304-Tavola1!G303</f>
        <v>13</v>
      </c>
      <c r="H304" s="3">
        <f>Tavola1!H304-Tavola1!H303</f>
        <v>4</v>
      </c>
      <c r="I304" s="3">
        <f>Tavola1!J304-Tavola1!J303</f>
        <v>-140</v>
      </c>
      <c r="J304" s="3">
        <f>Tavola1!K304-Tavola1!K303</f>
        <v>790</v>
      </c>
      <c r="K304" s="3">
        <f>Tavola1!L304-Tavola1!L303</f>
        <v>15</v>
      </c>
    </row>
    <row r="305" spans="1:13">
      <c r="A305" s="4">
        <v>44193</v>
      </c>
      <c r="B305" s="3">
        <f>Tavola1!B305-Tavola1!B304</f>
        <v>5693</v>
      </c>
      <c r="C305" s="3">
        <f>Tavola1!C305-Tavola1!C304</f>
        <v>3713</v>
      </c>
      <c r="D305" s="3">
        <f>Tavola1!D305-Tavola1!D304</f>
        <v>650</v>
      </c>
      <c r="E305" s="3">
        <f>Tavola1!E305-Tavola1!E304</f>
        <v>79</v>
      </c>
      <c r="F305" s="3">
        <f>Tavola1!F305-Tavola1!F304</f>
        <v>38</v>
      </c>
      <c r="G305" s="3">
        <f>Tavola1!G305-Tavola1!G304</f>
        <v>37</v>
      </c>
      <c r="H305" s="3">
        <f>Tavola1!H305-Tavola1!H304</f>
        <v>1</v>
      </c>
      <c r="I305" s="3">
        <f>Tavola1!J305-Tavola1!J304</f>
        <v>41</v>
      </c>
      <c r="J305" s="3">
        <f>Tavola1!K305-Tavola1!K304</f>
        <v>543</v>
      </c>
      <c r="K305" s="3">
        <f>Tavola1!L305-Tavola1!L304</f>
        <v>28</v>
      </c>
    </row>
    <row r="306" spans="1:13">
      <c r="A306" s="4">
        <v>44194</v>
      </c>
      <c r="B306" s="3">
        <f>Tavola1!B306-Tavola1!B305</f>
        <v>8807</v>
      </c>
      <c r="C306" s="3">
        <f>Tavola1!C306-Tavola1!C305</f>
        <v>5164</v>
      </c>
      <c r="D306" s="3">
        <f>Tavola1!D306-Tavola1!D305</f>
        <v>995</v>
      </c>
      <c r="E306" s="3">
        <f>Tavola1!E306-Tavola1!E305</f>
        <v>163</v>
      </c>
      <c r="F306" s="3">
        <f>Tavola1!F306-Tavola1!F305</f>
        <v>23</v>
      </c>
      <c r="G306" s="3">
        <f>Tavola1!G306-Tavola1!G305</f>
        <v>29</v>
      </c>
      <c r="H306" s="3">
        <f>Tavola1!H306-Tavola1!H305</f>
        <v>-6</v>
      </c>
      <c r="I306" s="3">
        <f>Tavola1!J306-Tavola1!J305</f>
        <v>140</v>
      </c>
      <c r="J306" s="3">
        <f>Tavola1!K306-Tavola1!K305</f>
        <v>806</v>
      </c>
      <c r="K306" s="3">
        <f>Tavola1!L306-Tavola1!L305</f>
        <v>26</v>
      </c>
    </row>
    <row r="307" spans="1:13">
      <c r="A307" s="4">
        <v>44195</v>
      </c>
      <c r="B307" s="3">
        <f>Tavola1!B307-Tavola1!B306</f>
        <v>8497</v>
      </c>
      <c r="C307" s="3">
        <f>Tavola1!C307-Tavola1!C306</f>
        <v>5298</v>
      </c>
      <c r="D307" s="3">
        <f>Tavola1!D307-Tavola1!D306</f>
        <v>1084</v>
      </c>
      <c r="E307" s="3">
        <f>Tavola1!E307-Tavola1!E306</f>
        <v>-22</v>
      </c>
      <c r="F307" s="3">
        <f>Tavola1!F307-Tavola1!F306</f>
        <v>-11</v>
      </c>
      <c r="G307" s="3">
        <f>Tavola1!G307-Tavola1!G306</f>
        <v>-8</v>
      </c>
      <c r="H307" s="3">
        <f>Tavola1!H307-Tavola1!H306</f>
        <v>-3</v>
      </c>
      <c r="I307" s="3">
        <f>Tavola1!J307-Tavola1!J306</f>
        <v>-11</v>
      </c>
      <c r="J307" s="3">
        <f>Tavola1!K307-Tavola1!K306</f>
        <v>1077</v>
      </c>
      <c r="K307" s="3">
        <f>Tavola1!L307-Tavola1!L306</f>
        <v>29</v>
      </c>
    </row>
    <row r="308" spans="1:13">
      <c r="A308" s="4">
        <v>44196</v>
      </c>
      <c r="B308" s="3">
        <f>Tavola1!B308-Tavola1!B307</f>
        <v>7308</v>
      </c>
      <c r="C308" s="3">
        <f>Tavola1!C308-Tavola1!C307</f>
        <v>4385</v>
      </c>
      <c r="D308" s="3">
        <f>Tavola1!D308-Tavola1!D307</f>
        <v>1299</v>
      </c>
      <c r="E308" s="3">
        <f>Tavola1!E308-Tavola1!E307</f>
        <v>481</v>
      </c>
      <c r="F308" s="3">
        <f>Tavola1!F308-Tavola1!F307</f>
        <v>-11</v>
      </c>
      <c r="G308" s="3">
        <f>Tavola1!G308-Tavola1!G307</f>
        <v>-16</v>
      </c>
      <c r="H308" s="3">
        <f>Tavola1!H308-Tavola1!H307</f>
        <v>5</v>
      </c>
      <c r="I308" s="3">
        <f>Tavola1!J308-Tavola1!J307</f>
        <v>492</v>
      </c>
      <c r="J308" s="3">
        <f>Tavola1!K308-Tavola1!K307</f>
        <v>787</v>
      </c>
      <c r="K308" s="3">
        <f>Tavola1!L308-Tavola1!L307</f>
        <v>31</v>
      </c>
    </row>
    <row r="309" spans="1:13">
      <c r="A309" s="4">
        <v>44197</v>
      </c>
      <c r="B309" s="3">
        <f>Tavola1!B309-Tavola1!B308</f>
        <v>7497</v>
      </c>
      <c r="C309" s="3">
        <f>Tavola1!C309-Tavola1!C308</f>
        <v>4500</v>
      </c>
      <c r="D309" s="3">
        <f>Tavola1!D309-Tavola1!D308</f>
        <v>1122</v>
      </c>
      <c r="E309" s="3">
        <f>Tavola1!E309-Tavola1!E308</f>
        <v>479</v>
      </c>
      <c r="F309" s="3">
        <f>Tavola1!F309-Tavola1!F308</f>
        <v>9</v>
      </c>
      <c r="G309" s="3">
        <f>Tavola1!G309-Tavola1!G308</f>
        <v>4</v>
      </c>
      <c r="H309" s="3">
        <f>Tavola1!H309-Tavola1!H308</f>
        <v>5</v>
      </c>
      <c r="I309" s="3">
        <f>Tavola1!J309-Tavola1!J308</f>
        <v>470</v>
      </c>
      <c r="J309" s="3">
        <f>Tavola1!K309-Tavola1!K308</f>
        <v>615</v>
      </c>
      <c r="K309" s="3">
        <f>Tavola1!L309-Tavola1!L308</f>
        <v>28</v>
      </c>
    </row>
    <row r="310" spans="1:13">
      <c r="A310" s="4">
        <v>44198</v>
      </c>
      <c r="B310" s="3">
        <f>Tavola1!B310-Tavola1!B309</f>
        <v>5093</v>
      </c>
      <c r="C310" s="3">
        <f>Tavola1!C310-Tavola1!C309</f>
        <v>3055</v>
      </c>
      <c r="D310" s="3">
        <f>Tavola1!D310-Tavola1!D309</f>
        <v>734</v>
      </c>
      <c r="E310" s="3">
        <f>Tavola1!E310-Tavola1!E309</f>
        <v>603</v>
      </c>
      <c r="F310" s="3">
        <f>Tavola1!F310-Tavola1!F309</f>
        <v>27</v>
      </c>
      <c r="G310" s="3">
        <f>Tavola1!G310-Tavola1!G309</f>
        <v>17</v>
      </c>
      <c r="H310" s="3">
        <f>Tavola1!H310-Tavola1!H309</f>
        <v>10</v>
      </c>
      <c r="I310" s="3">
        <f>Tavola1!J310-Tavola1!J309</f>
        <v>576</v>
      </c>
      <c r="J310" s="3">
        <f>Tavola1!K310-Tavola1!K309</f>
        <v>103</v>
      </c>
      <c r="K310" s="3">
        <f>Tavola1!L310-Tavola1!L309</f>
        <v>28</v>
      </c>
    </row>
    <row r="311" spans="1:13">
      <c r="A311" s="4">
        <v>44199</v>
      </c>
      <c r="B311" s="3">
        <f>Tavola1!B311-Tavola1!B310</f>
        <v>6319</v>
      </c>
      <c r="C311" s="3">
        <f>Tavola1!C311-Tavola1!C310</f>
        <v>3798</v>
      </c>
      <c r="D311" s="3">
        <f>Tavola1!D311-Tavola1!D310</f>
        <v>1047</v>
      </c>
      <c r="E311" s="3">
        <f>Tavola1!E311-Tavola1!E310</f>
        <v>641</v>
      </c>
      <c r="F311" s="3">
        <f>Tavola1!F311-Tavola1!F310</f>
        <v>45</v>
      </c>
      <c r="G311" s="3">
        <f>Tavola1!G311-Tavola1!G310</f>
        <v>47</v>
      </c>
      <c r="H311" s="3">
        <f>Tavola1!H311-Tavola1!H310</f>
        <v>-2</v>
      </c>
      <c r="I311" s="3">
        <f>Tavola1!J311-Tavola1!J310</f>
        <v>596</v>
      </c>
      <c r="J311" s="3">
        <f>Tavola1!K311-Tavola1!K310</f>
        <v>380</v>
      </c>
      <c r="K311" s="3">
        <f>Tavola1!L311-Tavola1!L310</f>
        <v>26</v>
      </c>
    </row>
    <row r="312" spans="1:13">
      <c r="A312" s="4">
        <v>44200</v>
      </c>
      <c r="B312" s="3">
        <f>Tavola1!B312-Tavola1!B311</f>
        <v>7597</v>
      </c>
      <c r="C312" s="3">
        <f>Tavola1!C312-Tavola1!C311</f>
        <v>4852</v>
      </c>
      <c r="D312" s="3">
        <f>Tavola1!D312-Tavola1!D311</f>
        <v>1391</v>
      </c>
      <c r="E312" s="3">
        <f>Tavola1!E312-Tavola1!E311</f>
        <v>987</v>
      </c>
      <c r="F312" s="3">
        <f>Tavola1!F312-Tavola1!F311</f>
        <v>46</v>
      </c>
      <c r="G312" s="3">
        <f>Tavola1!G312-Tavola1!G311</f>
        <v>44</v>
      </c>
      <c r="H312" s="3">
        <f>Tavola1!H312-Tavola1!H311</f>
        <v>2</v>
      </c>
      <c r="I312" s="3">
        <f>Tavola1!J312-Tavola1!J311</f>
        <v>941</v>
      </c>
      <c r="J312" s="3">
        <f>Tavola1!K312-Tavola1!K311</f>
        <v>370</v>
      </c>
      <c r="K312" s="3">
        <f>Tavola1!L312-Tavola1!L311</f>
        <v>34</v>
      </c>
      <c r="L312" s="35"/>
      <c r="M312" s="35"/>
    </row>
    <row r="313" spans="1:13">
      <c r="A313" s="4">
        <v>44201</v>
      </c>
      <c r="B313" s="3">
        <f>Tavola1!B313-Tavola1!B312</f>
        <v>9537</v>
      </c>
      <c r="C313" s="3">
        <f>Tavola1!C313-Tavola1!C312</f>
        <v>6290</v>
      </c>
      <c r="D313" s="3">
        <f>Tavola1!D313-Tavola1!D312</f>
        <v>1576</v>
      </c>
      <c r="E313" s="3">
        <f>Tavola1!E313-Tavola1!E312</f>
        <v>848</v>
      </c>
      <c r="F313" s="3">
        <f>Tavola1!F313-Tavola1!F312</f>
        <v>21</v>
      </c>
      <c r="G313" s="3">
        <f>Tavola1!G313-Tavola1!G312</f>
        <v>17</v>
      </c>
      <c r="H313" s="3">
        <f>Tavola1!H313-Tavola1!H312</f>
        <v>4</v>
      </c>
      <c r="I313" s="3">
        <f>Tavola1!J313-Tavola1!J312</f>
        <v>827</v>
      </c>
      <c r="J313" s="3">
        <f>Tavola1!K313-Tavola1!K312</f>
        <v>692</v>
      </c>
      <c r="K313" s="3">
        <f>Tavola1!L313-Tavola1!L312</f>
        <v>36</v>
      </c>
      <c r="L313" s="35"/>
      <c r="M313" s="35"/>
    </row>
    <row r="314" spans="1:13">
      <c r="A314" s="4">
        <v>44202</v>
      </c>
      <c r="B314" s="3">
        <f>Tavola1!B314-Tavola1!B313</f>
        <v>9767</v>
      </c>
      <c r="C314" s="3">
        <f>Tavola1!C314-Tavola1!C313</f>
        <v>5860</v>
      </c>
      <c r="D314" s="3">
        <f>Tavola1!D314-Tavola1!D313</f>
        <v>1692</v>
      </c>
      <c r="E314" s="3">
        <f>Tavola1!E314-Tavola1!E313</f>
        <v>313</v>
      </c>
      <c r="F314" s="3">
        <f>Tavola1!F314-Tavola1!F313</f>
        <v>-4</v>
      </c>
      <c r="G314" s="3">
        <f>Tavola1!G314-Tavola1!G313</f>
        <v>-8</v>
      </c>
      <c r="H314" s="3">
        <f>Tavola1!H314-Tavola1!H313</f>
        <v>4</v>
      </c>
      <c r="I314" s="3">
        <f>Tavola1!J314-Tavola1!J313</f>
        <v>317</v>
      </c>
      <c r="J314" s="3">
        <f>Tavola1!K314-Tavola1!K313</f>
        <v>1350</v>
      </c>
      <c r="K314" s="3">
        <f>Tavola1!L314-Tavola1!L313</f>
        <v>29</v>
      </c>
      <c r="L314" s="35"/>
      <c r="M314" s="35"/>
    </row>
    <row r="315" spans="1:13">
      <c r="A315" s="4">
        <v>44203</v>
      </c>
      <c r="B315" s="3">
        <f>Tavola1!B315-Tavola1!B314</f>
        <v>8572</v>
      </c>
      <c r="C315" s="3">
        <f>Tavola1!C315-Tavola1!C314</f>
        <v>4998</v>
      </c>
      <c r="D315" s="3">
        <f>Tavola1!D315-Tavola1!D314</f>
        <v>1435</v>
      </c>
      <c r="E315" s="3">
        <f>Tavola1!E315-Tavola1!E314</f>
        <v>966</v>
      </c>
      <c r="F315" s="3">
        <f>Tavola1!F315-Tavola1!F314</f>
        <v>40</v>
      </c>
      <c r="G315" s="3">
        <f>Tavola1!G315-Tavola1!G314</f>
        <v>38</v>
      </c>
      <c r="H315" s="3">
        <f>Tavola1!H315-Tavola1!H314</f>
        <v>2</v>
      </c>
      <c r="I315" s="3">
        <f>Tavola1!J315-Tavola1!J314</f>
        <v>926</v>
      </c>
      <c r="J315" s="3">
        <f>Tavola1!K315-Tavola1!K314</f>
        <v>433</v>
      </c>
      <c r="K315" s="3">
        <f>Tavola1!L315-Tavola1!L314</f>
        <v>36</v>
      </c>
      <c r="L315" s="35"/>
      <c r="M315" s="35"/>
    </row>
    <row r="316" spans="1:13">
      <c r="A316" s="4">
        <v>44204</v>
      </c>
      <c r="B316" s="3">
        <f>Tavola1!B316-Tavola1!B315</f>
        <v>10587</v>
      </c>
      <c r="C316" s="3">
        <f>Tavola1!C316-Tavola1!C315</f>
        <v>6352</v>
      </c>
      <c r="D316" s="3">
        <f>Tavola1!D316-Tavola1!D315</f>
        <v>1842</v>
      </c>
      <c r="E316" s="3">
        <f>Tavola1!E316-Tavola1!E315</f>
        <v>967</v>
      </c>
      <c r="F316" s="3">
        <f>Tavola1!F316-Tavola1!F315</f>
        <v>22</v>
      </c>
      <c r="G316" s="3">
        <f>Tavola1!G316-Tavola1!G315</f>
        <v>18</v>
      </c>
      <c r="H316" s="3">
        <f>Tavola1!H316-Tavola1!H315</f>
        <v>4</v>
      </c>
      <c r="I316" s="3">
        <f>Tavola1!J316-Tavola1!J315</f>
        <v>945</v>
      </c>
      <c r="J316" s="3">
        <f>Tavola1!K316-Tavola1!K315</f>
        <v>840</v>
      </c>
      <c r="K316" s="3">
        <f>Tavola1!L316-Tavola1!L315</f>
        <v>35</v>
      </c>
      <c r="L316" s="35"/>
      <c r="M316" s="35"/>
    </row>
    <row r="317" spans="1:13">
      <c r="A317" s="4">
        <v>44205</v>
      </c>
      <c r="B317" s="3">
        <f>Tavola1!B317-Tavola1!B316</f>
        <v>10427</v>
      </c>
      <c r="C317" s="3">
        <f>Tavola1!C317-Tavola1!C316</f>
        <v>6356</v>
      </c>
      <c r="D317" s="3">
        <f>Tavola1!D317-Tavola1!D316</f>
        <v>1839</v>
      </c>
      <c r="E317" s="3">
        <f>Tavola1!E317-Tavola1!E316</f>
        <v>726</v>
      </c>
      <c r="F317" s="3">
        <f>Tavola1!F317-Tavola1!F316</f>
        <v>15</v>
      </c>
      <c r="G317" s="3">
        <f>Tavola1!G317-Tavola1!G316</f>
        <v>10</v>
      </c>
      <c r="H317" s="3">
        <f>Tavola1!H317-Tavola1!H316</f>
        <v>5</v>
      </c>
      <c r="I317" s="3">
        <f>Tavola1!J317-Tavola1!J316</f>
        <v>711</v>
      </c>
      <c r="J317" s="3">
        <f>Tavola1!K317-Tavola1!K316</f>
        <v>1082</v>
      </c>
      <c r="K317" s="3">
        <f>Tavola1!L317-Tavola1!L316</f>
        <v>31</v>
      </c>
      <c r="L317" s="35"/>
      <c r="M317" s="35"/>
    </row>
    <row r="318" spans="1:13">
      <c r="A318" s="4">
        <v>44206</v>
      </c>
      <c r="B318" s="3">
        <f>Tavola1!B318-Tavola1!B317</f>
        <v>8736</v>
      </c>
      <c r="C318" s="3">
        <f>Tavola1!C318-Tavola1!C317</f>
        <v>5157</v>
      </c>
      <c r="D318" s="3">
        <f>Tavola1!D318-Tavola1!D317</f>
        <v>1733</v>
      </c>
      <c r="E318" s="3">
        <f>Tavola1!E318-Tavola1!E317</f>
        <v>1108</v>
      </c>
      <c r="F318" s="3">
        <f>Tavola1!F318-Tavola1!F317</f>
        <v>12</v>
      </c>
      <c r="G318" s="3">
        <f>Tavola1!G318-Tavola1!G317</f>
        <v>9</v>
      </c>
      <c r="H318" s="3">
        <f>Tavola1!H318-Tavola1!H317</f>
        <v>3</v>
      </c>
      <c r="I318" s="3">
        <f>Tavola1!J318-Tavola1!J317</f>
        <v>1096</v>
      </c>
      <c r="J318" s="3">
        <f>Tavola1!K318-Tavola1!K317</f>
        <v>592</v>
      </c>
      <c r="K318" s="3">
        <f>Tavola1!L318-Tavola1!L317</f>
        <v>33</v>
      </c>
      <c r="L318" s="35"/>
      <c r="M318" s="35"/>
    </row>
    <row r="319" spans="1:13">
      <c r="A319" s="4">
        <v>44207</v>
      </c>
      <c r="B319" s="3">
        <f>Tavola1!B319-Tavola1!B318</f>
        <v>8698</v>
      </c>
      <c r="C319" s="3">
        <f>Tavola1!C319-Tavola1!C318</f>
        <v>5165</v>
      </c>
      <c r="D319" s="3">
        <f>Tavola1!D319-Tavola1!D318</f>
        <v>1587</v>
      </c>
      <c r="E319" s="3">
        <f>Tavola1!E319-Tavola1!E318</f>
        <v>1313</v>
      </c>
      <c r="F319" s="3">
        <f>Tavola1!F319-Tavola1!F318</f>
        <v>33</v>
      </c>
      <c r="G319" s="3">
        <f>Tavola1!G319-Tavola1!G318</f>
        <v>33</v>
      </c>
      <c r="H319" s="3">
        <f>Tavola1!H319-Tavola1!H318</f>
        <v>0</v>
      </c>
      <c r="I319" s="3">
        <f>Tavola1!J319-Tavola1!J318</f>
        <v>1280</v>
      </c>
      <c r="J319" s="3">
        <f>Tavola1!K319-Tavola1!K318</f>
        <v>237</v>
      </c>
      <c r="K319" s="3">
        <f>Tavola1!L319-Tavola1!L318</f>
        <v>37</v>
      </c>
      <c r="L319" s="35"/>
      <c r="M319" s="35"/>
    </row>
    <row r="320" spans="1:13">
      <c r="A320" s="4">
        <v>44208</v>
      </c>
      <c r="B320" s="3">
        <f>Tavola1!B320-Tavola1!B319</f>
        <v>10743</v>
      </c>
      <c r="C320" s="3">
        <f>Tavola1!C320-Tavola1!C319</f>
        <v>6445</v>
      </c>
      <c r="D320" s="3">
        <f>Tavola1!D320-Tavola1!D319</f>
        <v>1913</v>
      </c>
      <c r="E320" s="3">
        <f>Tavola1!E320-Tavola1!E319</f>
        <v>1219</v>
      </c>
      <c r="F320" s="3">
        <f>Tavola1!F320-Tavola1!F319</f>
        <v>45</v>
      </c>
      <c r="G320" s="3">
        <f>Tavola1!G320-Tavola1!G319</f>
        <v>44</v>
      </c>
      <c r="H320" s="3">
        <f>Tavola1!H320-Tavola1!H319</f>
        <v>1</v>
      </c>
      <c r="I320" s="3">
        <f>Tavola1!J320-Tavola1!J319</f>
        <v>1174</v>
      </c>
      <c r="J320" s="3">
        <f>Tavola1!K320-Tavola1!K319</f>
        <v>654</v>
      </c>
      <c r="K320" s="3">
        <f>Tavola1!L320-Tavola1!L319</f>
        <v>40</v>
      </c>
      <c r="L320" s="35"/>
      <c r="M320" s="35"/>
    </row>
    <row r="321" spans="1:13">
      <c r="A321" s="4">
        <v>44209</v>
      </c>
      <c r="B321" s="3">
        <f>Tavola1!B321-Tavola1!B320</f>
        <v>10542</v>
      </c>
      <c r="C321" s="3">
        <f>Tavola1!C321-Tavola1!C320</f>
        <v>6325</v>
      </c>
      <c r="D321" s="3">
        <f>Tavola1!D321-Tavola1!D320</f>
        <v>1969</v>
      </c>
      <c r="E321" s="3">
        <f>Tavola1!E321-Tavola1!E320</f>
        <v>639</v>
      </c>
      <c r="F321" s="3">
        <f>Tavola1!F321-Tavola1!F320</f>
        <v>28</v>
      </c>
      <c r="G321" s="3">
        <f>Tavola1!G321-Tavola1!G320</f>
        <v>29</v>
      </c>
      <c r="H321" s="3">
        <f>Tavola1!H321-Tavola1!H320</f>
        <v>-1</v>
      </c>
      <c r="I321" s="3">
        <f>Tavola1!J321-Tavola1!J320</f>
        <v>611</v>
      </c>
      <c r="J321" s="3">
        <f>Tavola1!K321-Tavola1!K320</f>
        <v>1294</v>
      </c>
      <c r="K321" s="3">
        <f>Tavola1!L321-Tavola1!L320</f>
        <v>36</v>
      </c>
      <c r="L321" s="35"/>
      <c r="M321" s="35"/>
    </row>
    <row r="322" spans="1:13">
      <c r="A322" s="4">
        <v>44210</v>
      </c>
      <c r="B322" s="3">
        <f>Tavola1!B322-Tavola1!B321</f>
        <v>10737</v>
      </c>
      <c r="C322" s="3">
        <f>Tavola1!C322-Tavola1!C321</f>
        <v>6442</v>
      </c>
      <c r="D322" s="3">
        <f>Tavola1!D322-Tavola1!D321</f>
        <v>1867</v>
      </c>
      <c r="E322" s="3">
        <f>Tavola1!E322-Tavola1!E321</f>
        <v>188</v>
      </c>
      <c r="F322" s="3">
        <f>Tavola1!F322-Tavola1!F321</f>
        <v>23</v>
      </c>
      <c r="G322" s="3">
        <f>Tavola1!G322-Tavola1!G321</f>
        <v>26</v>
      </c>
      <c r="H322" s="3">
        <f>Tavola1!H322-Tavola1!H321</f>
        <v>-3</v>
      </c>
      <c r="I322" s="3">
        <f>Tavola1!J322-Tavola1!J321</f>
        <v>165</v>
      </c>
      <c r="J322" s="3">
        <f>Tavola1!K322-Tavola1!K321</f>
        <v>1643</v>
      </c>
      <c r="K322" s="3">
        <f>Tavola1!L322-Tavola1!L321</f>
        <v>36</v>
      </c>
      <c r="L322" s="35"/>
      <c r="M322" s="35"/>
    </row>
    <row r="323" spans="1:13">
      <c r="A323" s="4">
        <v>44211</v>
      </c>
      <c r="B323" s="3">
        <f>Tavola1!B323-Tavola1!B322</f>
        <v>24005</v>
      </c>
      <c r="C323" s="3">
        <f>Tavola1!C323-Tavola1!C322</f>
        <v>6316</v>
      </c>
      <c r="D323" s="3">
        <f>Tavola1!D323-Tavola1!D322</f>
        <v>1945</v>
      </c>
      <c r="E323" s="3">
        <f>Tavola1!E323-Tavola1!E322</f>
        <v>180</v>
      </c>
      <c r="F323" s="3">
        <f>Tavola1!F323-Tavola1!F322</f>
        <v>11</v>
      </c>
      <c r="G323" s="3">
        <f>Tavola1!G323-Tavola1!G322</f>
        <v>6</v>
      </c>
      <c r="H323" s="3">
        <f>Tavola1!H323-Tavola1!H322</f>
        <v>5</v>
      </c>
      <c r="I323" s="3">
        <f>Tavola1!J323-Tavola1!J322</f>
        <v>169</v>
      </c>
      <c r="J323" s="3">
        <f>Tavola1!K323-Tavola1!K322</f>
        <v>1726</v>
      </c>
      <c r="K323" s="3">
        <f>Tavola1!L323-Tavola1!L322</f>
        <v>39</v>
      </c>
      <c r="L323" s="35"/>
      <c r="M323" s="35"/>
    </row>
    <row r="324" spans="1:13">
      <c r="A324" s="4">
        <v>44212</v>
      </c>
      <c r="B324" s="3">
        <f>Tavola1!B324-Tavola1!B323</f>
        <v>25097</v>
      </c>
      <c r="C324" s="3">
        <f>Tavola1!C324-Tavola1!C323</f>
        <v>6210</v>
      </c>
      <c r="D324" s="3">
        <f>Tavola1!D324-Tavola1!D323</f>
        <v>1954</v>
      </c>
      <c r="E324" s="3">
        <f>Tavola1!E324-Tavola1!E323</f>
        <v>407</v>
      </c>
      <c r="F324" s="3">
        <f>Tavola1!F324-Tavola1!F323</f>
        <v>5</v>
      </c>
      <c r="G324" s="3">
        <f>Tavola1!G324-Tavola1!G323</f>
        <v>3</v>
      </c>
      <c r="H324" s="3">
        <f>Tavola1!H324-Tavola1!H323</f>
        <v>2</v>
      </c>
      <c r="I324" s="3">
        <f>Tavola1!J324-Tavola1!J323</f>
        <v>402</v>
      </c>
      <c r="J324" s="3">
        <f>Tavola1!K324-Tavola1!K323</f>
        <v>1509</v>
      </c>
      <c r="K324" s="3">
        <f>Tavola1!L324-Tavola1!L323</f>
        <v>38</v>
      </c>
      <c r="L324" s="35"/>
      <c r="M324" s="35"/>
    </row>
    <row r="325" spans="1:13">
      <c r="A325" s="4">
        <v>44213</v>
      </c>
      <c r="B325" s="3">
        <f>Tavola1!B325-Tavola1!B324</f>
        <v>44527</v>
      </c>
      <c r="C325" s="3">
        <f>Tavola1!C325-Tavola1!C324</f>
        <v>5454</v>
      </c>
      <c r="D325" s="3">
        <f>Tavola1!D325-Tavola1!D324</f>
        <v>1439</v>
      </c>
      <c r="E325" s="3">
        <f>Tavola1!E325-Tavola1!E324</f>
        <v>973</v>
      </c>
      <c r="F325" s="3">
        <f>Tavola1!F325-Tavola1!F324</f>
        <v>12</v>
      </c>
      <c r="G325" s="3">
        <f>Tavola1!G325-Tavola1!G324</f>
        <v>16</v>
      </c>
      <c r="H325" s="3">
        <f>Tavola1!H325-Tavola1!H324</f>
        <v>-4</v>
      </c>
      <c r="I325" s="3">
        <f>Tavola1!J325-Tavola1!J324</f>
        <v>961</v>
      </c>
      <c r="J325" s="3">
        <f>Tavola1!K325-Tavola1!K324</f>
        <v>431</v>
      </c>
      <c r="K325" s="3">
        <f>Tavola1!L325-Tavola1!L324</f>
        <v>35</v>
      </c>
      <c r="L325" s="35"/>
      <c r="M325" s="35"/>
    </row>
    <row r="326" spans="1:13">
      <c r="A326" s="4">
        <v>44214</v>
      </c>
      <c r="B326" s="3">
        <f>Tavola1!B326-Tavola1!B325</f>
        <v>39776</v>
      </c>
      <c r="C326" s="3">
        <f>Tavola1!C326-Tavola1!C325</f>
        <v>5024</v>
      </c>
      <c r="D326" s="3">
        <f>Tavola1!D326-Tavola1!D325</f>
        <v>1278</v>
      </c>
      <c r="E326" s="3">
        <f>Tavola1!E326-Tavola1!E325</f>
        <v>460</v>
      </c>
      <c r="F326" s="3">
        <f>Tavola1!F326-Tavola1!F325</f>
        <v>19</v>
      </c>
      <c r="G326" s="3">
        <f>Tavola1!G326-Tavola1!G325</f>
        <v>22</v>
      </c>
      <c r="H326" s="3">
        <f>Tavola1!H326-Tavola1!H325</f>
        <v>-3</v>
      </c>
      <c r="I326" s="3">
        <f>Tavola1!J326-Tavola1!J325</f>
        <v>441</v>
      </c>
      <c r="J326" s="3">
        <f>Tavola1!K326-Tavola1!K325</f>
        <v>780</v>
      </c>
      <c r="K326" s="3">
        <f>Tavola1!L326-Tavola1!L325</f>
        <v>38</v>
      </c>
      <c r="L326" s="35"/>
      <c r="M326" s="35"/>
    </row>
    <row r="327" spans="1:13">
      <c r="A327" s="4">
        <v>44215</v>
      </c>
      <c r="B327" s="3">
        <f>Tavola1!B327-Tavola1!B326</f>
        <v>21167</v>
      </c>
      <c r="C327" s="3">
        <f>Tavola1!C327-Tavola1!C326</f>
        <v>6003</v>
      </c>
      <c r="D327" s="3">
        <f>Tavola1!D327-Tavola1!D326</f>
        <v>1641</v>
      </c>
      <c r="E327" s="3">
        <f>Tavola1!E327-Tavola1!E326</f>
        <v>642</v>
      </c>
      <c r="F327" s="3">
        <f>Tavola1!F327-Tavola1!F326</f>
        <v>18</v>
      </c>
      <c r="G327" s="3">
        <f>Tavola1!G327-Tavola1!G326</f>
        <v>12</v>
      </c>
      <c r="H327" s="3">
        <f>Tavola1!H327-Tavola1!H326</f>
        <v>6</v>
      </c>
      <c r="I327" s="3">
        <f>Tavola1!J327-Tavola1!J326</f>
        <v>624</v>
      </c>
      <c r="J327" s="3">
        <f>Tavola1!K327-Tavola1!K326</f>
        <v>962</v>
      </c>
      <c r="K327" s="3">
        <f>Tavola1!L327-Tavola1!L326</f>
        <v>37</v>
      </c>
      <c r="L327" s="35"/>
      <c r="M327" s="35"/>
    </row>
    <row r="328" spans="1:13">
      <c r="A328" s="4">
        <v>44216</v>
      </c>
      <c r="B328" s="3">
        <f>Tavola1!B328-Tavola1!B327</f>
        <v>20003</v>
      </c>
      <c r="C328" s="3">
        <f>Tavola1!C328-Tavola1!C327</f>
        <v>6133</v>
      </c>
      <c r="D328" s="3">
        <f>Tavola1!D328-Tavola1!D327</f>
        <v>1486</v>
      </c>
      <c r="E328" s="3">
        <f>Tavola1!E328-Tavola1!E327</f>
        <v>-820</v>
      </c>
      <c r="F328" s="3">
        <f>Tavola1!F328-Tavola1!F327</f>
        <v>7</v>
      </c>
      <c r="G328" s="3">
        <f>Tavola1!G328-Tavola1!G327</f>
        <v>3</v>
      </c>
      <c r="H328" s="3">
        <f>Tavola1!H328-Tavola1!H327</f>
        <v>4</v>
      </c>
      <c r="I328" s="3">
        <f>Tavola1!J328-Tavola1!J327</f>
        <v>-827</v>
      </c>
      <c r="J328" s="3">
        <f>Tavola1!K328-Tavola1!K327</f>
        <v>2269</v>
      </c>
      <c r="K328" s="3">
        <f>Tavola1!L328-Tavola1!L327</f>
        <v>37</v>
      </c>
      <c r="L328" s="35"/>
      <c r="M328" s="35"/>
    </row>
    <row r="329" spans="1:13">
      <c r="A329" s="4">
        <v>44217</v>
      </c>
      <c r="B329" s="3">
        <f>Tavola1!B329-Tavola1!B328</f>
        <v>21609</v>
      </c>
      <c r="C329" s="3">
        <f>Tavola1!C329-Tavola1!C328</f>
        <v>5838</v>
      </c>
      <c r="D329" s="3">
        <f>Tavola1!D329-Tavola1!D328</f>
        <v>1230</v>
      </c>
      <c r="E329" s="3">
        <f>Tavola1!E329-Tavola1!E328</f>
        <v>191</v>
      </c>
      <c r="F329" s="3">
        <f>Tavola1!F329-Tavola1!F328</f>
        <v>-17</v>
      </c>
      <c r="G329" s="3">
        <f>Tavola1!G329-Tavola1!G328</f>
        <v>-23</v>
      </c>
      <c r="H329" s="3">
        <f>Tavola1!H329-Tavola1!H328</f>
        <v>6</v>
      </c>
      <c r="I329" s="3">
        <f>Tavola1!J329-Tavola1!J328</f>
        <v>208</v>
      </c>
      <c r="J329" s="3">
        <f>Tavola1!K329-Tavola1!K328</f>
        <v>1011</v>
      </c>
      <c r="K329" s="3">
        <f>Tavola1!L329-Tavola1!L328</f>
        <v>28</v>
      </c>
      <c r="L329" s="35"/>
      <c r="M329" s="35"/>
    </row>
    <row r="330" spans="1:13">
      <c r="A330" s="4">
        <v>44218</v>
      </c>
      <c r="B330" s="3">
        <f>Tavola1!B330-Tavola1!B329</f>
        <v>20255</v>
      </c>
      <c r="C330" s="3">
        <f>Tavola1!C330-Tavola1!C329</f>
        <v>6093</v>
      </c>
      <c r="D330" s="3">
        <f>Tavola1!D330-Tavola1!D329</f>
        <v>1355</v>
      </c>
      <c r="E330" s="3">
        <f>Tavola1!E330-Tavola1!E329</f>
        <v>391</v>
      </c>
      <c r="F330" s="3">
        <f>Tavola1!F330-Tavola1!F329</f>
        <v>6</v>
      </c>
      <c r="G330" s="3">
        <f>Tavola1!G330-Tavola1!G329</f>
        <v>5</v>
      </c>
      <c r="H330" s="3">
        <f>Tavola1!H330-Tavola1!H329</f>
        <v>1</v>
      </c>
      <c r="I330" s="3">
        <f>Tavola1!J330-Tavola1!J329</f>
        <v>385</v>
      </c>
      <c r="J330" s="3">
        <f>Tavola1!K330-Tavola1!K329</f>
        <v>932</v>
      </c>
      <c r="K330" s="3">
        <f>Tavola1!L330-Tavola1!L329</f>
        <v>32</v>
      </c>
      <c r="L330" s="35"/>
      <c r="M330" s="35"/>
    </row>
    <row r="331" spans="1:13">
      <c r="A331" s="4">
        <v>44219</v>
      </c>
      <c r="B331" s="3">
        <f>Tavola1!B331-Tavola1!B330</f>
        <v>23465</v>
      </c>
      <c r="C331" s="3">
        <f>Tavola1!C331-Tavola1!C330</f>
        <v>5721</v>
      </c>
      <c r="D331" s="3">
        <f>Tavola1!D331-Tavola1!D330</f>
        <v>1158</v>
      </c>
      <c r="E331" s="3">
        <f>Tavola1!E331-Tavola1!E330</f>
        <v>338</v>
      </c>
      <c r="F331" s="3">
        <f>Tavola1!F331-Tavola1!F330</f>
        <v>4</v>
      </c>
      <c r="G331" s="3">
        <f>Tavola1!G331-Tavola1!G330</f>
        <v>3</v>
      </c>
      <c r="H331" s="3">
        <f>Tavola1!H331-Tavola1!H330</f>
        <v>1</v>
      </c>
      <c r="I331" s="3">
        <f>Tavola1!J331-Tavola1!J330</f>
        <v>334</v>
      </c>
      <c r="J331" s="3">
        <f>Tavola1!K331-Tavola1!K330</f>
        <v>787</v>
      </c>
      <c r="K331" s="3">
        <f>Tavola1!L331-Tavola1!L330</f>
        <v>33</v>
      </c>
      <c r="L331" s="35"/>
      <c r="M331" s="35"/>
    </row>
    <row r="332" spans="1:13">
      <c r="A332" s="4">
        <v>44220</v>
      </c>
      <c r="B332" s="3">
        <f>Tavola1!B332-Tavola1!B331</f>
        <v>20591</v>
      </c>
      <c r="C332" s="3">
        <f>Tavola1!C332-Tavola1!C331</f>
        <v>4329</v>
      </c>
      <c r="D332" s="3">
        <f>Tavola1!D332-Tavola1!D331</f>
        <v>875</v>
      </c>
      <c r="E332" s="3">
        <f>Tavola1!E332-Tavola1!E331</f>
        <v>27</v>
      </c>
      <c r="F332" s="3">
        <f>Tavola1!F332-Tavola1!F331</f>
        <v>-9</v>
      </c>
      <c r="G332" s="3">
        <f>Tavola1!G332-Tavola1!G331</f>
        <v>-13</v>
      </c>
      <c r="H332" s="3">
        <f>Tavola1!H332-Tavola1!H331</f>
        <v>4</v>
      </c>
      <c r="I332" s="3">
        <f>Tavola1!J332-Tavola1!J331</f>
        <v>36</v>
      </c>
      <c r="J332" s="3">
        <f>Tavola1!K332-Tavola1!K331</f>
        <v>816</v>
      </c>
      <c r="K332" s="3">
        <f>Tavola1!L332-Tavola1!L331</f>
        <v>32</v>
      </c>
      <c r="L332" s="35"/>
      <c r="M332" s="35"/>
    </row>
    <row r="333" spans="1:13">
      <c r="A333" s="4">
        <v>44221</v>
      </c>
      <c r="B333" s="3">
        <f>Tavola1!B333-Tavola1!B332</f>
        <v>20808</v>
      </c>
      <c r="C333" s="3">
        <f>Tavola1!C333-Tavola1!C332</f>
        <v>5208</v>
      </c>
      <c r="D333" s="3">
        <f>Tavola1!D333-Tavola1!D332</f>
        <v>885</v>
      </c>
      <c r="E333" s="3">
        <f>Tavola1!E333-Tavola1!E332</f>
        <v>347</v>
      </c>
      <c r="F333" s="3">
        <f>Tavola1!F333-Tavola1!F332</f>
        <v>8</v>
      </c>
      <c r="G333" s="3">
        <f>Tavola1!G333-Tavola1!G332</f>
        <v>8</v>
      </c>
      <c r="H333" s="3">
        <f>Tavola1!H333-Tavola1!H332</f>
        <v>0</v>
      </c>
      <c r="I333" s="3">
        <f>Tavola1!J333-Tavola1!J332</f>
        <v>339</v>
      </c>
      <c r="J333" s="3">
        <f>Tavola1!K333-Tavola1!K332</f>
        <v>504</v>
      </c>
      <c r="K333" s="3">
        <f>Tavola1!L333-Tavola1!L332</f>
        <v>34</v>
      </c>
      <c r="L333" s="35"/>
      <c r="M333" s="35"/>
    </row>
    <row r="334" spans="1:13">
      <c r="A334" s="4">
        <v>44222</v>
      </c>
      <c r="B334" s="3">
        <f>Tavola1!B334-Tavola1!B333</f>
        <v>23579</v>
      </c>
      <c r="C334" s="3">
        <f>Tavola1!C334-Tavola1!C333</f>
        <v>5968</v>
      </c>
      <c r="D334" s="3">
        <f>Tavola1!D334-Tavola1!D333</f>
        <v>970</v>
      </c>
      <c r="E334" s="3">
        <f>Tavola1!E334-Tavola1!E333</f>
        <v>-522</v>
      </c>
      <c r="F334" s="3">
        <f>Tavola1!F334-Tavola1!F333</f>
        <v>-2</v>
      </c>
      <c r="G334" s="3">
        <f>Tavola1!G334-Tavola1!G333</f>
        <v>-4</v>
      </c>
      <c r="H334" s="3">
        <f>Tavola1!H334-Tavola1!H333</f>
        <v>2</v>
      </c>
      <c r="I334" s="3">
        <f>Tavola1!J334-Tavola1!J333</f>
        <v>-520</v>
      </c>
      <c r="J334" s="3">
        <f>Tavola1!K334-Tavola1!K333</f>
        <v>1456</v>
      </c>
      <c r="K334" s="3">
        <f>Tavola1!L334-Tavola1!L333</f>
        <v>36</v>
      </c>
      <c r="L334" s="35"/>
      <c r="M334" s="35"/>
    </row>
    <row r="335" spans="1:13">
      <c r="A335" s="4">
        <v>44223</v>
      </c>
      <c r="B335" s="3">
        <f>Tavola1!B335-Tavola1!B334</f>
        <v>29270</v>
      </c>
      <c r="C335" s="3">
        <f>Tavola1!C335-Tavola1!C334</f>
        <v>6509</v>
      </c>
      <c r="D335" s="3">
        <f>Tavola1!D335-Tavola1!D334</f>
        <v>996</v>
      </c>
      <c r="E335" s="3">
        <f>Tavola1!E335-Tavola1!E334</f>
        <v>-449</v>
      </c>
      <c r="F335" s="3">
        <f>Tavola1!F335-Tavola1!F334</f>
        <v>-11</v>
      </c>
      <c r="G335" s="3">
        <f>Tavola1!G335-Tavola1!G334</f>
        <v>-14</v>
      </c>
      <c r="H335" s="3">
        <f>Tavola1!H335-Tavola1!H334</f>
        <v>3</v>
      </c>
      <c r="I335" s="3">
        <f>Tavola1!J335-Tavola1!J334</f>
        <v>-438</v>
      </c>
      <c r="J335" s="3">
        <f>Tavola1!K335-Tavola1!K334</f>
        <v>1407</v>
      </c>
      <c r="K335" s="3">
        <f>Tavola1!L335-Tavola1!L334</f>
        <v>38</v>
      </c>
      <c r="L335" s="35"/>
      <c r="M335" s="35"/>
    </row>
    <row r="336" spans="1:13">
      <c r="A336" s="4">
        <v>44224</v>
      </c>
      <c r="B336" s="3">
        <f>Tavola1!B336-Tavola1!B335</f>
        <v>22761</v>
      </c>
      <c r="C336" s="3">
        <f>Tavola1!C336-Tavola1!C335</f>
        <v>6557</v>
      </c>
      <c r="D336" s="3">
        <f>Tavola1!D336-Tavola1!D335</f>
        <v>994</v>
      </c>
      <c r="E336" s="3">
        <f>Tavola1!E336-Tavola1!E335</f>
        <v>-854</v>
      </c>
      <c r="F336" s="3">
        <f>Tavola1!F336-Tavola1!F335</f>
        <v>-33</v>
      </c>
      <c r="G336" s="3">
        <f>Tavola1!G336-Tavola1!G335</f>
        <v>-16</v>
      </c>
      <c r="H336" s="3">
        <f>Tavola1!H336-Tavola1!H335</f>
        <v>-17</v>
      </c>
      <c r="I336" s="3">
        <f>Tavola1!J336-Tavola1!J335</f>
        <v>-821</v>
      </c>
      <c r="J336" s="3">
        <f>Tavola1!K336-Tavola1!K335</f>
        <v>1811</v>
      </c>
      <c r="K336" s="3">
        <f>Tavola1!L336-Tavola1!L335</f>
        <v>37</v>
      </c>
      <c r="L336" s="35"/>
      <c r="M336" s="35"/>
    </row>
    <row r="337" spans="1:13">
      <c r="A337" s="4">
        <v>44225</v>
      </c>
      <c r="B337" s="3">
        <f>Tavola1!B337-Tavola1!B336</f>
        <v>25461</v>
      </c>
      <c r="C337" s="3">
        <f>Tavola1!C337-Tavola1!C336</f>
        <v>5714</v>
      </c>
      <c r="D337" s="3">
        <f>Tavola1!D337-Tavola1!D336</f>
        <v>944</v>
      </c>
      <c r="E337" s="3">
        <f>Tavola1!E337-Tavola1!E336</f>
        <v>-1909</v>
      </c>
      <c r="F337" s="3">
        <f>Tavola1!F337-Tavola1!F336</f>
        <v>-36</v>
      </c>
      <c r="G337" s="3">
        <f>Tavola1!G337-Tavola1!G336</f>
        <v>-32</v>
      </c>
      <c r="H337" s="3">
        <f>Tavola1!H337-Tavola1!H336</f>
        <v>-4</v>
      </c>
      <c r="I337" s="3">
        <f>Tavola1!J337-Tavola1!J336</f>
        <v>-1873</v>
      </c>
      <c r="J337" s="3">
        <f>Tavola1!K337-Tavola1!K336</f>
        <v>2816</v>
      </c>
      <c r="K337" s="3">
        <f>Tavola1!L337-Tavola1!L336</f>
        <v>37</v>
      </c>
      <c r="L337" s="35"/>
      <c r="M337" s="35"/>
    </row>
    <row r="338" spans="1:13">
      <c r="A338" s="4">
        <v>44226</v>
      </c>
      <c r="B338" s="3">
        <f>Tavola1!B338-Tavola1!B337</f>
        <v>25251</v>
      </c>
      <c r="C338" s="3">
        <f>Tavola1!C338-Tavola1!C337</f>
        <v>5448</v>
      </c>
      <c r="D338" s="3">
        <f>Tavola1!D338-Tavola1!D337</f>
        <v>846</v>
      </c>
      <c r="E338" s="3">
        <f>Tavola1!E338-Tavola1!E337</f>
        <v>-1399</v>
      </c>
      <c r="F338" s="3">
        <f>Tavola1!F338-Tavola1!F337</f>
        <v>-31</v>
      </c>
      <c r="G338" s="3">
        <f>Tavola1!G338-Tavola1!G337</f>
        <v>-28</v>
      </c>
      <c r="H338" s="3">
        <f>Tavola1!H338-Tavola1!H337</f>
        <v>-3</v>
      </c>
      <c r="I338" s="3">
        <f>Tavola1!J338-Tavola1!J337</f>
        <v>-1368</v>
      </c>
      <c r="J338" s="3">
        <f>Tavola1!K338-Tavola1!K337</f>
        <v>2210</v>
      </c>
      <c r="K338" s="3">
        <f>Tavola1!L338-Tavola1!L337</f>
        <v>35</v>
      </c>
      <c r="L338" s="35"/>
      <c r="M338" s="35"/>
    </row>
    <row r="339" spans="1:13">
      <c r="A339" s="4">
        <v>44227</v>
      </c>
      <c r="B339" s="3">
        <f>Tavola1!B339-Tavola1!B338</f>
        <v>32850</v>
      </c>
      <c r="C339" s="3">
        <f>Tavola1!C339-Tavola1!C338</f>
        <v>4950</v>
      </c>
      <c r="D339" s="3">
        <f>Tavola1!D339-Tavola1!D338</f>
        <v>716</v>
      </c>
      <c r="E339" s="3">
        <f>Tavola1!E339-Tavola1!E338</f>
        <v>-579</v>
      </c>
      <c r="F339" s="3">
        <f>Tavola1!F339-Tavola1!F338</f>
        <v>-24</v>
      </c>
      <c r="G339" s="3">
        <f>Tavola1!G339-Tavola1!G338</f>
        <v>-20</v>
      </c>
      <c r="H339" s="3">
        <f>Tavola1!H339-Tavola1!H338</f>
        <v>-4</v>
      </c>
      <c r="I339" s="3">
        <f>Tavola1!J339-Tavola1!J338</f>
        <v>-555</v>
      </c>
      <c r="J339" s="3">
        <f>Tavola1!K339-Tavola1!K338</f>
        <v>1260</v>
      </c>
      <c r="K339" s="3">
        <f>Tavola1!L339-Tavola1!L338</f>
        <v>35</v>
      </c>
      <c r="L339" s="35"/>
      <c r="M339" s="35"/>
    </row>
    <row r="340" spans="1:13">
      <c r="A340" s="4">
        <v>44228</v>
      </c>
      <c r="B340" s="3">
        <f>Tavola1!B340-Tavola1!B339</f>
        <v>32749</v>
      </c>
      <c r="C340" s="3">
        <f>Tavola1!C340-Tavola1!C339</f>
        <v>4292</v>
      </c>
      <c r="D340" s="3">
        <f>Tavola1!D340-Tavola1!D339</f>
        <v>766</v>
      </c>
      <c r="E340" s="3">
        <f>Tavola1!E340-Tavola1!E339</f>
        <v>-87</v>
      </c>
      <c r="F340" s="3">
        <f>Tavola1!F340-Tavola1!F339</f>
        <v>11</v>
      </c>
      <c r="G340" s="3">
        <f>Tavola1!G340-Tavola1!G339</f>
        <v>11</v>
      </c>
      <c r="H340" s="3">
        <f>Tavola1!H340-Tavola1!H339</f>
        <v>0</v>
      </c>
      <c r="I340" s="3">
        <f>Tavola1!J340-Tavola1!J339</f>
        <v>-98</v>
      </c>
      <c r="J340" s="3">
        <f>Tavola1!K340-Tavola1!K339</f>
        <v>823</v>
      </c>
      <c r="K340" s="3">
        <f>Tavola1!L340-Tavola1!L339</f>
        <v>30</v>
      </c>
      <c r="L340" s="35"/>
      <c r="M340" s="35"/>
    </row>
    <row r="341" spans="1:13">
      <c r="A341" s="4">
        <v>44229</v>
      </c>
      <c r="B341" s="3">
        <f>Tavola1!B341-Tavola1!B340</f>
        <v>22255</v>
      </c>
      <c r="C341" s="3">
        <f>Tavola1!C341-Tavola1!C340</f>
        <v>6015</v>
      </c>
      <c r="D341" s="3">
        <f>Tavola1!D341-Tavola1!D340</f>
        <v>984</v>
      </c>
      <c r="E341" s="3">
        <f>Tavola1!E341-Tavola1!E340</f>
        <v>-589</v>
      </c>
      <c r="F341" s="3">
        <f>Tavola1!F341-Tavola1!F340</f>
        <v>-11</v>
      </c>
      <c r="G341" s="3">
        <f>Tavola1!G341-Tavola1!G340</f>
        <v>-9</v>
      </c>
      <c r="H341" s="3">
        <f>Tavola1!H341-Tavola1!H340</f>
        <v>-2</v>
      </c>
      <c r="I341" s="3">
        <f>Tavola1!J341-Tavola1!J340</f>
        <v>-578</v>
      </c>
      <c r="J341" s="3">
        <f>Tavola1!K341-Tavola1!K340</f>
        <v>1536</v>
      </c>
      <c r="K341" s="3">
        <f>Tavola1!L341-Tavola1!L340</f>
        <v>37</v>
      </c>
      <c r="L341" s="35"/>
      <c r="M341" s="35"/>
    </row>
    <row r="342" spans="1:13">
      <c r="A342" s="4">
        <v>44230</v>
      </c>
      <c r="B342" s="3">
        <f>Tavola1!B342-Tavola1!B341</f>
        <v>24130</v>
      </c>
      <c r="C342" s="3">
        <f>Tavola1!C342-Tavola1!C341</f>
        <v>6240</v>
      </c>
      <c r="D342" s="3">
        <f>Tavola1!D342-Tavola1!D341</f>
        <v>886</v>
      </c>
      <c r="E342" s="3">
        <f>Tavola1!E342-Tavola1!E341</f>
        <v>-491</v>
      </c>
      <c r="F342" s="3">
        <f>Tavola1!F342-Tavola1!F341</f>
        <v>-19</v>
      </c>
      <c r="G342" s="3">
        <f>Tavola1!G342-Tavola1!G341</f>
        <v>-10</v>
      </c>
      <c r="H342" s="3">
        <f>Tavola1!H342-Tavola1!H341</f>
        <v>-9</v>
      </c>
      <c r="I342" s="3">
        <f>Tavola1!J342-Tavola1!J341</f>
        <v>-472</v>
      </c>
      <c r="J342" s="3">
        <f>Tavola1!K342-Tavola1!K341</f>
        <v>1343</v>
      </c>
      <c r="K342" s="3">
        <f>Tavola1!L342-Tavola1!L341</f>
        <v>34</v>
      </c>
      <c r="L342" s="35"/>
      <c r="M342" s="35"/>
    </row>
    <row r="343" spans="1:13">
      <c r="A343" s="4">
        <v>44231</v>
      </c>
      <c r="B343" s="3">
        <f>Tavola1!B343-Tavola1!B342</f>
        <v>22377</v>
      </c>
      <c r="C343" s="3">
        <f>Tavola1!C343-Tavola1!C342</f>
        <v>5935</v>
      </c>
      <c r="D343" s="3">
        <f>Tavola1!D343-Tavola1!D342</f>
        <v>789</v>
      </c>
      <c r="E343" s="3">
        <f>Tavola1!E343-Tavola1!E342</f>
        <v>-468</v>
      </c>
      <c r="F343" s="3">
        <f>Tavola1!F343-Tavola1!F342</f>
        <v>-37</v>
      </c>
      <c r="G343" s="3">
        <f>Tavola1!G343-Tavola1!G342</f>
        <v>-31</v>
      </c>
      <c r="H343" s="3">
        <f>Tavola1!H343-Tavola1!H342</f>
        <v>-6</v>
      </c>
      <c r="I343" s="3">
        <f>Tavola1!J343-Tavola1!J342</f>
        <v>-431</v>
      </c>
      <c r="J343" s="3">
        <f>Tavola1!K343-Tavola1!K342</f>
        <v>1233</v>
      </c>
      <c r="K343" s="3">
        <f>Tavola1!L343-Tavola1!L342</f>
        <v>24</v>
      </c>
      <c r="L343" s="35"/>
      <c r="M343" s="35"/>
    </row>
    <row r="344" spans="1:13">
      <c r="A344" s="4">
        <v>44232</v>
      </c>
      <c r="B344" s="3">
        <f>Tavola1!B344-Tavola1!B343</f>
        <v>25206</v>
      </c>
      <c r="C344" s="3">
        <f>Tavola1!C344-Tavola1!C343</f>
        <v>5577</v>
      </c>
      <c r="D344" s="3">
        <f>Tavola1!D344-Tavola1!D343</f>
        <v>616</v>
      </c>
      <c r="E344" s="3">
        <f>Tavola1!E344-Tavola1!E343</f>
        <v>-1100</v>
      </c>
      <c r="F344" s="3">
        <f>Tavola1!F344-Tavola1!F343</f>
        <v>-47</v>
      </c>
      <c r="G344" s="3">
        <f>Tavola1!G344-Tavola1!G343</f>
        <v>-42</v>
      </c>
      <c r="H344" s="3">
        <f>Tavola1!H344-Tavola1!H343</f>
        <v>-5</v>
      </c>
      <c r="I344" s="3">
        <f>Tavola1!J344-Tavola1!J343</f>
        <v>-1053</v>
      </c>
      <c r="J344" s="3">
        <f>Tavola1!K344-Tavola1!K343</f>
        <v>1685</v>
      </c>
      <c r="K344" s="3">
        <f>Tavola1!L344-Tavola1!L343</f>
        <v>31</v>
      </c>
      <c r="L344" s="35"/>
      <c r="M344" s="35"/>
    </row>
    <row r="345" spans="1:13">
      <c r="A345" s="4">
        <v>44233</v>
      </c>
      <c r="B345" s="3">
        <f>Tavola1!B345-Tavola1!B344</f>
        <v>25710</v>
      </c>
      <c r="C345" s="3">
        <f>Tavola1!C345-Tavola1!C344</f>
        <v>6304</v>
      </c>
      <c r="D345" s="3">
        <f>Tavola1!D345-Tavola1!D344</f>
        <v>836</v>
      </c>
      <c r="E345" s="3">
        <f>Tavola1!E345-Tavola1!E344</f>
        <v>-288</v>
      </c>
      <c r="F345" s="3">
        <f>Tavola1!F345-Tavola1!F344</f>
        <v>-21</v>
      </c>
      <c r="G345" s="3">
        <f>Tavola1!G345-Tavola1!G344</f>
        <v>-16</v>
      </c>
      <c r="H345" s="3">
        <f>Tavola1!H345-Tavola1!H344</f>
        <v>-5</v>
      </c>
      <c r="I345" s="3">
        <f>Tavola1!J345-Tavola1!J344</f>
        <v>-267</v>
      </c>
      <c r="J345" s="3">
        <f>Tavola1!K345-Tavola1!K344</f>
        <v>1101</v>
      </c>
      <c r="K345" s="3">
        <f>Tavola1!L345-Tavola1!L344</f>
        <v>23</v>
      </c>
      <c r="L345" s="35"/>
      <c r="M345" s="35"/>
    </row>
    <row r="346" spans="1:13">
      <c r="A346" s="4">
        <v>44234</v>
      </c>
      <c r="B346" s="3">
        <f>Tavola1!B346-Tavola1!B345</f>
        <v>24633</v>
      </c>
      <c r="C346" s="3">
        <f>Tavola1!C346-Tavola1!C345</f>
        <v>4431</v>
      </c>
      <c r="D346" s="3">
        <f>Tavola1!D346-Tavola1!D345</f>
        <v>574</v>
      </c>
      <c r="E346" s="3">
        <f>Tavola1!E346-Tavola1!E345</f>
        <v>-257</v>
      </c>
      <c r="F346" s="3">
        <f>Tavola1!F346-Tavola1!F345</f>
        <v>-29</v>
      </c>
      <c r="G346" s="3">
        <f>Tavola1!G346-Tavola1!G345</f>
        <v>-30</v>
      </c>
      <c r="H346" s="3">
        <f>Tavola1!H346-Tavola1!H345</f>
        <v>1</v>
      </c>
      <c r="I346" s="3">
        <f>Tavola1!J346-Tavola1!J345</f>
        <v>-228</v>
      </c>
      <c r="J346" s="3">
        <f>Tavola1!K346-Tavola1!K345</f>
        <v>806</v>
      </c>
      <c r="K346" s="3">
        <f>Tavola1!L346-Tavola1!L345</f>
        <v>25</v>
      </c>
      <c r="L346" s="35"/>
      <c r="M346" s="35"/>
    </row>
    <row r="347" spans="1:13">
      <c r="A347" s="4">
        <v>44235</v>
      </c>
      <c r="B347" s="3">
        <f>Tavola1!B347-Tavola1!B346</f>
        <v>22446</v>
      </c>
      <c r="C347" s="3">
        <f>Tavola1!C347-Tavola1!C346</f>
        <v>4100</v>
      </c>
      <c r="D347" s="3">
        <f>Tavola1!D347-Tavola1!D346</f>
        <v>478</v>
      </c>
      <c r="E347" s="3">
        <f>Tavola1!E347-Tavola1!E346</f>
        <v>-77</v>
      </c>
      <c r="F347" s="3">
        <f>Tavola1!F347-Tavola1!F346</f>
        <v>-3</v>
      </c>
      <c r="G347" s="3">
        <f>Tavola1!G347-Tavola1!G346</f>
        <v>-6</v>
      </c>
      <c r="H347" s="3">
        <f>Tavola1!H347-Tavola1!H346</f>
        <v>3</v>
      </c>
      <c r="I347" s="3">
        <f>Tavola1!J347-Tavola1!J346</f>
        <v>-74</v>
      </c>
      <c r="J347" s="3">
        <f>Tavola1!K347-Tavola1!K346</f>
        <v>533</v>
      </c>
      <c r="K347" s="3">
        <f>Tavola1!L347-Tavola1!L346</f>
        <v>22</v>
      </c>
      <c r="L347" s="35"/>
      <c r="M347" s="35"/>
    </row>
    <row r="348" spans="1:13">
      <c r="A348" s="4">
        <v>44236</v>
      </c>
      <c r="B348" s="3">
        <f>Tavola1!B348-Tavola1!B347</f>
        <v>21948</v>
      </c>
      <c r="C348" s="3">
        <f>Tavola1!C348-Tavola1!C347</f>
        <v>5420</v>
      </c>
      <c r="D348" s="3">
        <f>Tavola1!D348-Tavola1!D347</f>
        <v>744</v>
      </c>
      <c r="E348" s="3">
        <f>Tavola1!E348-Tavola1!E347</f>
        <v>-411</v>
      </c>
      <c r="F348" s="3">
        <f>Tavola1!F348-Tavola1!F347</f>
        <v>-36</v>
      </c>
      <c r="G348" s="3">
        <f>Tavola1!G348-Tavola1!G347</f>
        <v>-31</v>
      </c>
      <c r="H348" s="3">
        <f>Tavola1!H348-Tavola1!H347</f>
        <v>-5</v>
      </c>
      <c r="I348" s="3">
        <f>Tavola1!J348-Tavola1!J347</f>
        <v>-375</v>
      </c>
      <c r="J348" s="3">
        <f>Tavola1!K348-Tavola1!K347</f>
        <v>1131</v>
      </c>
      <c r="K348" s="3">
        <f>Tavola1!L348-Tavola1!L347</f>
        <v>24</v>
      </c>
      <c r="L348" s="35"/>
      <c r="M348" s="35"/>
    </row>
    <row r="349" spans="1:13">
      <c r="A349" s="4">
        <v>44237</v>
      </c>
      <c r="B349" s="3">
        <f>Tavola1!B349-Tavola1!B348</f>
        <v>22360</v>
      </c>
      <c r="C349" s="3">
        <f>Tavola1!C349-Tavola1!C348</f>
        <v>5466</v>
      </c>
      <c r="D349" s="3">
        <f>Tavola1!D349-Tavola1!D348</f>
        <v>695</v>
      </c>
      <c r="E349" s="3">
        <f>Tavola1!E349-Tavola1!E348</f>
        <v>-934</v>
      </c>
      <c r="F349" s="3">
        <f>Tavola1!F349-Tavola1!F348</f>
        <v>-59</v>
      </c>
      <c r="G349" s="3">
        <f>Tavola1!G349-Tavola1!G348</f>
        <v>-53</v>
      </c>
      <c r="H349" s="3">
        <f>Tavola1!H349-Tavola1!H348</f>
        <v>-6</v>
      </c>
      <c r="I349" s="3">
        <f>Tavola1!J349-Tavola1!J348</f>
        <v>-875</v>
      </c>
      <c r="J349" s="3">
        <f>Tavola1!K349-Tavola1!K348</f>
        <v>1600</v>
      </c>
      <c r="K349" s="3">
        <f>Tavola1!L349-Tavola1!L348</f>
        <v>29</v>
      </c>
      <c r="L349" s="35"/>
      <c r="M349" s="35"/>
    </row>
    <row r="350" spans="1:13">
      <c r="A350" s="4">
        <v>44238</v>
      </c>
      <c r="B350" s="3">
        <f>Tavola1!B350-Tavola1!B349</f>
        <v>21602</v>
      </c>
      <c r="C350" s="3">
        <f>Tavola1!C350-Tavola1!C349</f>
        <v>5870</v>
      </c>
      <c r="D350" s="3">
        <f>Tavola1!D350-Tavola1!D349</f>
        <v>760</v>
      </c>
      <c r="E350" s="3">
        <f>Tavola1!E350-Tavola1!E349</f>
        <v>-932</v>
      </c>
      <c r="F350" s="3">
        <f>Tavola1!F350-Tavola1!F349</f>
        <v>-42</v>
      </c>
      <c r="G350" s="3">
        <f>Tavola1!G350-Tavola1!G349</f>
        <v>-37</v>
      </c>
      <c r="H350" s="3">
        <f>Tavola1!H350-Tavola1!H349</f>
        <v>-5</v>
      </c>
      <c r="I350" s="3">
        <f>Tavola1!J350-Tavola1!J349</f>
        <v>-890</v>
      </c>
      <c r="J350" s="3">
        <f>Tavola1!K350-Tavola1!K349</f>
        <v>1666</v>
      </c>
      <c r="K350" s="3">
        <f>Tavola1!L350-Tavola1!L349</f>
        <v>26</v>
      </c>
      <c r="L350" s="35"/>
      <c r="M350" s="35"/>
    </row>
    <row r="351" spans="1:13">
      <c r="A351" s="4">
        <v>44239</v>
      </c>
      <c r="B351" s="3">
        <f>Tavola1!B351-Tavola1!B350</f>
        <v>23091</v>
      </c>
      <c r="C351" s="3">
        <f>Tavola1!C351-Tavola1!C350</f>
        <v>5689</v>
      </c>
      <c r="D351" s="3">
        <f>Tavola1!D351-Tavola1!D350</f>
        <v>491</v>
      </c>
      <c r="E351" s="3">
        <f>Tavola1!E351-Tavola1!E350</f>
        <v>-1348</v>
      </c>
      <c r="F351" s="3">
        <f>Tavola1!F351-Tavola1!F350</f>
        <v>-12</v>
      </c>
      <c r="G351" s="3">
        <f>Tavola1!G351-Tavola1!G350</f>
        <v>-16</v>
      </c>
      <c r="H351" s="3">
        <f>Tavola1!H351-Tavola1!H350</f>
        <v>4</v>
      </c>
      <c r="I351" s="3">
        <f>Tavola1!J351-Tavola1!J350</f>
        <v>-1336</v>
      </c>
      <c r="J351" s="3">
        <f>Tavola1!K351-Tavola1!K350</f>
        <v>1818</v>
      </c>
      <c r="K351" s="3">
        <f>Tavola1!L351-Tavola1!L350</f>
        <v>21</v>
      </c>
      <c r="L351" s="35"/>
      <c r="M351" s="35"/>
    </row>
    <row r="352" spans="1:13">
      <c r="A352" s="4">
        <v>44240</v>
      </c>
      <c r="B352" s="3">
        <f>Tavola1!B352-Tavola1!B351</f>
        <v>22730</v>
      </c>
      <c r="C352" s="3">
        <f>Tavola1!C352-Tavola1!C351</f>
        <v>5094</v>
      </c>
      <c r="D352" s="3">
        <f>Tavola1!D352-Tavola1!D351</f>
        <v>543</v>
      </c>
      <c r="E352" s="3">
        <f>Tavola1!E352-Tavola1!E351</f>
        <v>-337</v>
      </c>
      <c r="F352" s="3">
        <f>Tavola1!F352-Tavola1!F351</f>
        <v>-13</v>
      </c>
      <c r="G352" s="3">
        <f>Tavola1!G352-Tavola1!G351</f>
        <v>-12</v>
      </c>
      <c r="H352" s="3">
        <f>Tavola1!H352-Tavola1!H351</f>
        <v>-1</v>
      </c>
      <c r="I352" s="3">
        <f>Tavola1!J352-Tavola1!J351</f>
        <v>-324</v>
      </c>
      <c r="J352" s="3">
        <f>Tavola1!K352-Tavola1!K351</f>
        <v>860</v>
      </c>
      <c r="K352" s="3">
        <f>Tavola1!L352-Tavola1!L351</f>
        <v>20</v>
      </c>
      <c r="L352" s="35"/>
      <c r="M352" s="35"/>
    </row>
    <row r="353" spans="1:13">
      <c r="A353" s="4">
        <v>44241</v>
      </c>
      <c r="B353" s="3">
        <f>Tavola1!B353-Tavola1!B352</f>
        <v>19985</v>
      </c>
      <c r="C353" s="3">
        <f>Tavola1!C353-Tavola1!C352</f>
        <v>3676</v>
      </c>
      <c r="D353" s="3">
        <f>Tavola1!D353-Tavola1!D352</f>
        <v>479</v>
      </c>
      <c r="E353" s="3">
        <f>Tavola1!E353-Tavola1!E352</f>
        <v>-104</v>
      </c>
      <c r="F353" s="3">
        <f>Tavola1!F353-Tavola1!F352</f>
        <v>-16</v>
      </c>
      <c r="G353" s="3">
        <f>Tavola1!G353-Tavola1!G352</f>
        <v>-13</v>
      </c>
      <c r="H353" s="3">
        <f>Tavola1!H353-Tavola1!H352</f>
        <v>-3</v>
      </c>
      <c r="I353" s="3">
        <f>Tavola1!J353-Tavola1!J352</f>
        <v>-88</v>
      </c>
      <c r="J353" s="3">
        <f>Tavola1!K353-Tavola1!K352</f>
        <v>559</v>
      </c>
      <c r="K353" s="3">
        <f>Tavola1!L353-Tavola1!L352</f>
        <v>24</v>
      </c>
      <c r="L353" s="35"/>
      <c r="M353" s="35"/>
    </row>
    <row r="354" spans="1:13">
      <c r="A354" s="4">
        <v>44242</v>
      </c>
      <c r="B354" s="3">
        <f>Tavola1!B354-Tavola1!B353</f>
        <v>18637</v>
      </c>
      <c r="C354" s="3">
        <f>Tavola1!C354-Tavola1!C353</f>
        <v>4016</v>
      </c>
      <c r="D354" s="3">
        <f>Tavola1!D354-Tavola1!D353</f>
        <v>332</v>
      </c>
      <c r="E354" s="3">
        <f>Tavola1!E354-Tavola1!E353</f>
        <v>-317</v>
      </c>
      <c r="F354" s="3">
        <f>Tavola1!F354-Tavola1!F353</f>
        <v>5</v>
      </c>
      <c r="G354" s="3">
        <f>Tavola1!G354-Tavola1!G353</f>
        <v>5</v>
      </c>
      <c r="H354" s="3">
        <f>Tavola1!H354-Tavola1!H353</f>
        <v>0</v>
      </c>
      <c r="I354" s="3">
        <f>Tavola1!J354-Tavola1!J353</f>
        <v>-322</v>
      </c>
      <c r="J354" s="3">
        <f>Tavola1!K354-Tavola1!K353</f>
        <v>628</v>
      </c>
      <c r="K354" s="3">
        <f>Tavola1!L354-Tavola1!L353</f>
        <v>21</v>
      </c>
      <c r="L354" s="35"/>
      <c r="M354" s="35"/>
    </row>
    <row r="355" spans="1:13">
      <c r="A355" s="4">
        <v>44243</v>
      </c>
      <c r="B355" s="3">
        <f>Tavola1!B355-Tavola1!B354</f>
        <v>22868</v>
      </c>
      <c r="C355" s="3">
        <f>Tavola1!C355-Tavola1!C354</f>
        <v>5662</v>
      </c>
      <c r="D355" s="3">
        <f>Tavola1!D355-Tavola1!D354</f>
        <v>625</v>
      </c>
      <c r="E355" s="3">
        <f>Tavola1!E355-Tavola1!E354</f>
        <v>-69</v>
      </c>
      <c r="F355" s="3">
        <f>Tavola1!F355-Tavola1!F354</f>
        <v>-37</v>
      </c>
      <c r="G355" s="3">
        <f>Tavola1!G355-Tavola1!G354</f>
        <v>-30</v>
      </c>
      <c r="H355" s="3">
        <f>Tavola1!H355-Tavola1!H354</f>
        <v>-7</v>
      </c>
      <c r="I355" s="3">
        <f>Tavola1!J355-Tavola1!J354</f>
        <v>-32</v>
      </c>
      <c r="J355" s="3">
        <f>Tavola1!K355-Tavola1!K354</f>
        <v>672</v>
      </c>
      <c r="K355" s="3">
        <f>Tavola1!L355-Tavola1!L354</f>
        <v>22</v>
      </c>
      <c r="L355" s="35"/>
      <c r="M355" s="35"/>
    </row>
    <row r="356" spans="1:13">
      <c r="A356" s="4">
        <v>44244</v>
      </c>
      <c r="B356" s="3">
        <f>Tavola1!B356-Tavola1!B355</f>
        <v>23794</v>
      </c>
      <c r="C356" s="3">
        <f>Tavola1!C356-Tavola1!C355</f>
        <v>5647</v>
      </c>
      <c r="D356" s="3">
        <f>Tavola1!D356-Tavola1!D355</f>
        <v>484</v>
      </c>
      <c r="E356" s="3">
        <f>Tavola1!E356-Tavola1!E355</f>
        <v>-825</v>
      </c>
      <c r="F356" s="3">
        <f>Tavola1!F356-Tavola1!F355</f>
        <v>-48</v>
      </c>
      <c r="G356" s="3">
        <f>Tavola1!G356-Tavola1!G355</f>
        <v>-44</v>
      </c>
      <c r="H356" s="3">
        <f>Tavola1!H356-Tavola1!H355</f>
        <v>-4</v>
      </c>
      <c r="I356" s="3">
        <f>Tavola1!J356-Tavola1!J355</f>
        <v>-777</v>
      </c>
      <c r="J356" s="3">
        <f>Tavola1!K356-Tavola1!K355</f>
        <v>1285</v>
      </c>
      <c r="K356" s="3">
        <f>Tavola1!L356-Tavola1!L355</f>
        <v>24</v>
      </c>
      <c r="L356" s="35"/>
      <c r="M356" s="35"/>
    </row>
    <row r="357" spans="1:13">
      <c r="A357" s="4">
        <v>44245</v>
      </c>
      <c r="B357" s="3">
        <f>Tavola1!B357-Tavola1!B356</f>
        <v>24774</v>
      </c>
      <c r="C357" s="3">
        <f>Tavola1!C357-Tavola1!C356</f>
        <v>5680</v>
      </c>
      <c r="D357" s="3">
        <f>Tavola1!D357-Tavola1!D356</f>
        <v>480</v>
      </c>
      <c r="E357" s="3">
        <f>Tavola1!E357-Tavola1!E356</f>
        <v>-651</v>
      </c>
      <c r="F357" s="3">
        <f>Tavola1!F357-Tavola1!F356</f>
        <v>-40</v>
      </c>
      <c r="G357" s="3">
        <f>Tavola1!G357-Tavola1!G356</f>
        <v>-31</v>
      </c>
      <c r="H357" s="3">
        <f>Tavola1!H357-Tavola1!H356</f>
        <v>-9</v>
      </c>
      <c r="I357" s="3">
        <f>Tavola1!J357-Tavola1!J356</f>
        <v>-611</v>
      </c>
      <c r="J357" s="3">
        <f>Tavola1!K357-Tavola1!K356</f>
        <v>1105</v>
      </c>
      <c r="K357" s="3">
        <f>Tavola1!L357-Tavola1!L356</f>
        <v>26</v>
      </c>
      <c r="L357" s="35"/>
      <c r="M357" s="35"/>
    </row>
    <row r="358" spans="1:13">
      <c r="A358" s="4">
        <v>44246</v>
      </c>
      <c r="B358" s="3">
        <f>Tavola1!B358-Tavola1!B357</f>
        <v>23206</v>
      </c>
      <c r="C358" s="3">
        <f>Tavola1!C358-Tavola1!C357</f>
        <v>5437</v>
      </c>
      <c r="D358" s="3">
        <f>Tavola1!D358-Tavola1!D357</f>
        <v>440</v>
      </c>
      <c r="E358" s="3">
        <f>Tavola1!E358-Tavola1!E357</f>
        <v>-1435</v>
      </c>
      <c r="F358" s="3">
        <f>Tavola1!F358-Tavola1!F357</f>
        <v>-41</v>
      </c>
      <c r="G358" s="3">
        <f>Tavola1!G358-Tavola1!G357</f>
        <v>-46</v>
      </c>
      <c r="H358" s="3">
        <f>Tavola1!H358-Tavola1!H357</f>
        <v>5</v>
      </c>
      <c r="I358" s="3">
        <f>Tavola1!J358-Tavola1!J357</f>
        <v>-1394</v>
      </c>
      <c r="J358" s="3">
        <f>Tavola1!K358-Tavola1!K357</f>
        <v>1853</v>
      </c>
      <c r="K358" s="3">
        <f>Tavola1!L358-Tavola1!L357</f>
        <v>22</v>
      </c>
      <c r="L358" s="35"/>
      <c r="M358" s="35"/>
    </row>
    <row r="359" spans="1:13">
      <c r="A359" s="4">
        <v>44247</v>
      </c>
      <c r="B359" s="3">
        <f>Tavola1!B359-Tavola1!B358</f>
        <v>23307</v>
      </c>
      <c r="C359" s="3">
        <f>Tavola1!C359-Tavola1!C358</f>
        <v>4595</v>
      </c>
      <c r="D359" s="3">
        <f>Tavola1!D359-Tavola1!D358</f>
        <v>474</v>
      </c>
      <c r="E359" s="3">
        <f>Tavola1!E359-Tavola1!E358</f>
        <v>-1663</v>
      </c>
      <c r="F359" s="3">
        <f>Tavola1!F359-Tavola1!F358</f>
        <v>-27</v>
      </c>
      <c r="G359" s="3">
        <f>Tavola1!G359-Tavola1!G358</f>
        <v>-22</v>
      </c>
      <c r="H359" s="3">
        <f>Tavola1!H359-Tavola1!H358</f>
        <v>-5</v>
      </c>
      <c r="I359" s="3">
        <f>Tavola1!J359-Tavola1!J358</f>
        <v>-1636</v>
      </c>
      <c r="J359" s="3">
        <f>Tavola1!K359-Tavola1!K358</f>
        <v>2119</v>
      </c>
      <c r="K359" s="3">
        <f>Tavola1!L359-Tavola1!L358</f>
        <v>18</v>
      </c>
      <c r="L359" s="35"/>
      <c r="M359" s="35"/>
    </row>
    <row r="360" spans="1:13">
      <c r="A360" s="4">
        <v>44248</v>
      </c>
      <c r="B360" s="3">
        <f>Tavola1!B360-Tavola1!B359</f>
        <v>19912</v>
      </c>
      <c r="C360" s="3">
        <f>Tavola1!C360-Tavola1!C359</f>
        <v>4666</v>
      </c>
      <c r="D360" s="3">
        <f>Tavola1!D360-Tavola1!D359</f>
        <v>411</v>
      </c>
      <c r="E360" s="3">
        <f>Tavola1!E360-Tavola1!E359</f>
        <v>-726</v>
      </c>
      <c r="F360" s="3">
        <f>Tavola1!F360-Tavola1!F359</f>
        <v>-18</v>
      </c>
      <c r="G360" s="3">
        <f>Tavola1!G360-Tavola1!G359</f>
        <v>-16</v>
      </c>
      <c r="H360" s="3">
        <f>Tavola1!H360-Tavola1!H359</f>
        <v>-2</v>
      </c>
      <c r="I360" s="3">
        <f>Tavola1!J360-Tavola1!J359</f>
        <v>-708</v>
      </c>
      <c r="J360" s="3">
        <f>Tavola1!K360-Tavola1!K359</f>
        <v>1119</v>
      </c>
      <c r="K360" s="3">
        <f>Tavola1!L360-Tavola1!L359</f>
        <v>18</v>
      </c>
      <c r="L360" s="35"/>
      <c r="M360" s="35"/>
    </row>
    <row r="361" spans="1:13">
      <c r="A361" s="4">
        <v>44249</v>
      </c>
      <c r="B361" s="3">
        <f>Tavola1!B361-Tavola1!B360</f>
        <v>18558</v>
      </c>
      <c r="C361" s="3">
        <f>Tavola1!C361-Tavola1!C360</f>
        <v>4418</v>
      </c>
      <c r="D361" s="3">
        <f>Tavola1!D361-Tavola1!D360</f>
        <v>412</v>
      </c>
      <c r="E361" s="3">
        <f>Tavola1!E361-Tavola1!E360</f>
        <v>187</v>
      </c>
      <c r="F361" s="3">
        <f>Tavola1!F361-Tavola1!F360</f>
        <v>-4</v>
      </c>
      <c r="G361" s="3">
        <f>Tavola1!G361-Tavola1!G360</f>
        <v>-3</v>
      </c>
      <c r="H361" s="3">
        <f>Tavola1!H361-Tavola1!H360</f>
        <v>-1</v>
      </c>
      <c r="I361" s="3">
        <f>Tavola1!J361-Tavola1!J360</f>
        <v>191</v>
      </c>
      <c r="J361" s="3">
        <f>Tavola1!K361-Tavola1!K360</f>
        <v>206</v>
      </c>
      <c r="K361" s="3">
        <f>Tavola1!L361-Tavola1!L360</f>
        <v>19</v>
      </c>
      <c r="L361" s="35"/>
      <c r="M361" s="35"/>
    </row>
    <row r="362" spans="1:13">
      <c r="A362" s="4">
        <v>44250</v>
      </c>
      <c r="B362" s="3">
        <f>Tavola1!B362-Tavola1!B361</f>
        <v>25179</v>
      </c>
      <c r="C362" s="3">
        <f>Tavola1!C362-Tavola1!C361</f>
        <v>5000</v>
      </c>
      <c r="D362" s="3">
        <f>Tavola1!D362-Tavola1!D361</f>
        <v>452</v>
      </c>
      <c r="E362" s="3">
        <f>Tavola1!E362-Tavola1!E361</f>
        <v>-710</v>
      </c>
      <c r="F362" s="3">
        <f>Tavola1!F362-Tavola1!F361</f>
        <v>-32</v>
      </c>
      <c r="G362" s="3">
        <f>Tavola1!G362-Tavola1!G361</f>
        <v>-25</v>
      </c>
      <c r="H362" s="3">
        <f>Tavola1!H362-Tavola1!H361</f>
        <v>-7</v>
      </c>
      <c r="I362" s="3">
        <f>Tavola1!J362-Tavola1!J361</f>
        <v>-678</v>
      </c>
      <c r="J362" s="3">
        <f>Tavola1!K362-Tavola1!K361</f>
        <v>1141</v>
      </c>
      <c r="K362" s="3">
        <f>Tavola1!L362-Tavola1!L361</f>
        <v>21</v>
      </c>
      <c r="L362" s="35"/>
      <c r="M362" s="35"/>
    </row>
    <row r="363" spans="1:13">
      <c r="A363" s="4">
        <v>44251</v>
      </c>
      <c r="B363" s="3">
        <f>Tavola1!B363-Tavola1!B362</f>
        <v>26440</v>
      </c>
      <c r="C363" s="3">
        <f>Tavola1!C363-Tavola1!C362</f>
        <v>5083</v>
      </c>
      <c r="D363" s="3">
        <f>Tavola1!D363-Tavola1!D362</f>
        <v>542</v>
      </c>
      <c r="E363" s="3">
        <f>Tavola1!E363-Tavola1!E362</f>
        <v>-967</v>
      </c>
      <c r="F363" s="3">
        <f>Tavola1!F363-Tavola1!F362</f>
        <v>-7</v>
      </c>
      <c r="G363" s="3">
        <f>Tavola1!G363-Tavola1!G362</f>
        <v>-2</v>
      </c>
      <c r="H363" s="3">
        <f>Tavola1!H363-Tavola1!H362</f>
        <v>-5</v>
      </c>
      <c r="I363" s="3">
        <f>Tavola1!J363-Tavola1!J362</f>
        <v>-960</v>
      </c>
      <c r="J363" s="3">
        <f>Tavola1!K363-Tavola1!K362</f>
        <v>1488</v>
      </c>
      <c r="K363" s="3">
        <f>Tavola1!L363-Tavola1!L362</f>
        <v>21</v>
      </c>
      <c r="L363" s="35"/>
      <c r="M363" s="35"/>
    </row>
    <row r="364" spans="1:13">
      <c r="A364" s="4">
        <v>44252</v>
      </c>
      <c r="B364" s="3">
        <f>Tavola1!B364-Tavola1!B363</f>
        <v>25187</v>
      </c>
      <c r="C364" s="3">
        <f>Tavola1!C364-Tavola1!C363</f>
        <v>5404</v>
      </c>
      <c r="D364" s="3">
        <f>Tavola1!D364-Tavola1!D363</f>
        <v>613</v>
      </c>
      <c r="E364" s="3">
        <f>Tavola1!E364-Tavola1!E363</f>
        <v>-664</v>
      </c>
      <c r="F364" s="3">
        <f>Tavola1!F364-Tavola1!F363</f>
        <v>-16</v>
      </c>
      <c r="G364" s="3">
        <f>Tavola1!G364-Tavola1!G363</f>
        <v>-17</v>
      </c>
      <c r="H364" s="3">
        <f>Tavola1!H364-Tavola1!H363</f>
        <v>1</v>
      </c>
      <c r="I364" s="3">
        <f>Tavola1!J364-Tavola1!J363</f>
        <v>-648</v>
      </c>
      <c r="J364" s="3">
        <f>Tavola1!K364-Tavola1!K363</f>
        <v>1262</v>
      </c>
      <c r="K364" s="3">
        <f>Tavola1!L364-Tavola1!L363</f>
        <v>15</v>
      </c>
      <c r="L364" s="35"/>
      <c r="M364" s="35"/>
    </row>
    <row r="365" spans="1:13">
      <c r="A365" s="4">
        <v>44253</v>
      </c>
      <c r="B365" s="3">
        <f>Tavola1!B365-Tavola1!B364</f>
        <v>24570</v>
      </c>
      <c r="C365" s="3">
        <f>Tavola1!C365-Tavola1!C364</f>
        <v>4995</v>
      </c>
      <c r="D365" s="3">
        <f>Tavola1!D365-Tavola1!D364</f>
        <v>578</v>
      </c>
      <c r="E365" s="3">
        <f>Tavola1!E365-Tavola1!E364</f>
        <v>-429</v>
      </c>
      <c r="F365" s="3">
        <f>Tavola1!F365-Tavola1!F364</f>
        <v>-22</v>
      </c>
      <c r="G365" s="3">
        <f>Tavola1!G365-Tavola1!G364</f>
        <v>-23</v>
      </c>
      <c r="H365" s="3">
        <f>Tavola1!H365-Tavola1!H364</f>
        <v>1</v>
      </c>
      <c r="I365" s="3">
        <f>Tavola1!J365-Tavola1!J364</f>
        <v>-407</v>
      </c>
      <c r="J365" s="3">
        <f>Tavola1!K365-Tavola1!K364</f>
        <v>986</v>
      </c>
      <c r="K365" s="3">
        <f>Tavola1!L365-Tavola1!L364</f>
        <v>21</v>
      </c>
      <c r="L365" s="35"/>
      <c r="M365" s="35"/>
    </row>
    <row r="366" spans="1:13">
      <c r="A366" s="4">
        <v>44254</v>
      </c>
      <c r="B366" s="3">
        <f>Tavola1!B366-Tavola1!B365</f>
        <v>25929</v>
      </c>
      <c r="C366" s="3">
        <f>Tavola1!C366-Tavola1!C365</f>
        <v>5005</v>
      </c>
      <c r="D366" s="3">
        <f>Tavola1!D366-Tavola1!D365</f>
        <v>518</v>
      </c>
      <c r="E366" s="3">
        <f>Tavola1!E366-Tavola1!E365</f>
        <v>-826</v>
      </c>
      <c r="F366" s="3">
        <f>Tavola1!F366-Tavola1!F365</f>
        <v>-40</v>
      </c>
      <c r="G366" s="3">
        <f>Tavola1!G366-Tavola1!G365</f>
        <v>-42</v>
      </c>
      <c r="H366" s="3">
        <f>Tavola1!H366-Tavola1!H365</f>
        <v>2</v>
      </c>
      <c r="I366" s="3">
        <f>Tavola1!J366-Tavola1!J365</f>
        <v>-786</v>
      </c>
      <c r="J366" s="3">
        <f>Tavola1!K366-Tavola1!K365</f>
        <v>1323</v>
      </c>
      <c r="K366" s="3">
        <f>Tavola1!L366-Tavola1!L365</f>
        <v>21</v>
      </c>
      <c r="L366" s="35"/>
      <c r="M366" s="35"/>
    </row>
    <row r="367" spans="1:13">
      <c r="A367" s="4">
        <v>44255</v>
      </c>
      <c r="B367" s="3">
        <f>Tavola1!B367-Tavola1!B366</f>
        <v>24790</v>
      </c>
      <c r="C367" s="3">
        <f>Tavola1!C367-Tavola1!C366</f>
        <v>4860</v>
      </c>
      <c r="D367" s="3">
        <f>Tavola1!D367-Tavola1!D366</f>
        <v>453</v>
      </c>
      <c r="E367" s="3">
        <f>Tavola1!E367-Tavola1!E366</f>
        <v>211</v>
      </c>
      <c r="F367" s="3">
        <f>Tavola1!F367-Tavola1!F366</f>
        <v>-10</v>
      </c>
      <c r="G367" s="3">
        <f>Tavola1!G367-Tavola1!G366</f>
        <v>-9</v>
      </c>
      <c r="H367" s="3">
        <f>Tavola1!H367-Tavola1!H366</f>
        <v>-1</v>
      </c>
      <c r="I367" s="3">
        <f>Tavola1!J367-Tavola1!J366</f>
        <v>221</v>
      </c>
      <c r="J367" s="3">
        <f>Tavola1!K367-Tavola1!K366</f>
        <v>221</v>
      </c>
      <c r="K367" s="3">
        <f>Tavola1!L367-Tavola1!L366</f>
        <v>21</v>
      </c>
      <c r="L367" s="35"/>
      <c r="M367" s="35"/>
    </row>
    <row r="368" spans="1:13">
      <c r="A368" s="4">
        <v>44256</v>
      </c>
      <c r="B368" s="3">
        <f>Tavola1!B368-Tavola1!B367</f>
        <v>20864</v>
      </c>
      <c r="C368" s="3">
        <f>Tavola1!C368-Tavola1!C367</f>
        <v>4918</v>
      </c>
      <c r="D368" s="3">
        <f>Tavola1!D368-Tavola1!D367</f>
        <v>478</v>
      </c>
      <c r="E368" s="3">
        <f>Tavola1!E368-Tavola1!E367</f>
        <v>199</v>
      </c>
      <c r="F368" s="3">
        <f>Tavola1!F368-Tavola1!F367</f>
        <v>0</v>
      </c>
      <c r="G368" s="3">
        <f>Tavola1!G368-Tavola1!G367</f>
        <v>1</v>
      </c>
      <c r="H368" s="3">
        <f>Tavola1!H368-Tavola1!H367</f>
        <v>-1</v>
      </c>
      <c r="I368" s="3">
        <f>Tavola1!J368-Tavola1!J367</f>
        <v>199</v>
      </c>
      <c r="J368" s="3">
        <f>Tavola1!K368-Tavola1!K367</f>
        <v>261</v>
      </c>
      <c r="K368" s="3">
        <f>Tavola1!L368-Tavola1!L367</f>
        <v>18</v>
      </c>
      <c r="L368" s="35"/>
      <c r="M368" s="35"/>
    </row>
    <row r="369" spans="1:13">
      <c r="A369" s="4">
        <v>44257</v>
      </c>
      <c r="B369" s="3">
        <f>Tavola1!B369-Tavola1!B368</f>
        <v>24743</v>
      </c>
      <c r="C369" s="3">
        <f>Tavola1!C369-Tavola1!C368</f>
        <v>4571</v>
      </c>
      <c r="D369" s="3">
        <f>Tavola1!D369-Tavola1!D368</f>
        <v>566</v>
      </c>
      <c r="E369" s="3">
        <f>Tavola1!E369-Tavola1!E368</f>
        <v>-452</v>
      </c>
      <c r="F369" s="3">
        <f>Tavola1!F369-Tavola1!F368</f>
        <v>-9</v>
      </c>
      <c r="G369" s="3">
        <f>Tavola1!G369-Tavola1!G368</f>
        <v>0</v>
      </c>
      <c r="H369" s="3">
        <f>Tavola1!H369-Tavola1!H368</f>
        <v>-9</v>
      </c>
      <c r="I369" s="3">
        <f>Tavola1!J369-Tavola1!J368</f>
        <v>-443</v>
      </c>
      <c r="J369" s="3">
        <f>Tavola1!K369-Tavola1!K368</f>
        <v>1004</v>
      </c>
      <c r="K369" s="3">
        <f>Tavola1!L369-Tavola1!L368</f>
        <v>14</v>
      </c>
      <c r="L369" s="35"/>
      <c r="M369" s="35"/>
    </row>
    <row r="370" spans="1:13">
      <c r="A370" s="4">
        <v>44258</v>
      </c>
      <c r="B370" s="3">
        <f>Tavola1!B370-Tavola1!B369</f>
        <v>25171</v>
      </c>
      <c r="C370" s="3">
        <f>Tavola1!C370-Tavola1!C369</f>
        <v>4930</v>
      </c>
      <c r="D370" s="3">
        <f>Tavola1!D370-Tavola1!D369</f>
        <v>539</v>
      </c>
      <c r="E370" s="3">
        <f>Tavola1!E370-Tavola1!E369</f>
        <v>-600</v>
      </c>
      <c r="F370" s="3">
        <f>Tavola1!F370-Tavola1!F369</f>
        <v>-36</v>
      </c>
      <c r="G370" s="3">
        <f>Tavola1!G370-Tavola1!G369</f>
        <v>-30</v>
      </c>
      <c r="H370" s="3">
        <f>Tavola1!H370-Tavola1!H369</f>
        <v>-6</v>
      </c>
      <c r="I370" s="3">
        <f>Tavola1!J370-Tavola1!J369</f>
        <v>-564</v>
      </c>
      <c r="J370" s="3">
        <f>Tavola1!K370-Tavola1!K369</f>
        <v>1122</v>
      </c>
      <c r="K370" s="3">
        <f>Tavola1!L370-Tavola1!L369</f>
        <v>17</v>
      </c>
      <c r="L370" s="35"/>
      <c r="M370" s="35"/>
    </row>
    <row r="371" spans="1:13">
      <c r="A371" s="4">
        <v>44259</v>
      </c>
      <c r="B371" s="3">
        <f>Tavola1!B371-Tavola1!B370</f>
        <v>26837</v>
      </c>
      <c r="C371" s="3">
        <f>Tavola1!C371-Tavola1!C370</f>
        <v>4503</v>
      </c>
      <c r="D371" s="3">
        <f>Tavola1!D371-Tavola1!D370</f>
        <v>560</v>
      </c>
      <c r="E371" s="3">
        <f>Tavola1!E371-Tavola1!E370</f>
        <v>-584</v>
      </c>
      <c r="F371" s="3">
        <f>Tavola1!F371-Tavola1!F370</f>
        <v>-19</v>
      </c>
      <c r="G371" s="3">
        <f>Tavola1!G371-Tavola1!G370</f>
        <v>-20</v>
      </c>
      <c r="H371" s="3">
        <f>Tavola1!H371-Tavola1!H370</f>
        <v>1</v>
      </c>
      <c r="I371" s="3">
        <f>Tavola1!J371-Tavola1!J370</f>
        <v>-565</v>
      </c>
      <c r="J371" s="3">
        <f>Tavola1!K371-Tavola1!K370</f>
        <v>1130</v>
      </c>
      <c r="K371" s="3">
        <f>Tavola1!L371-Tavola1!L370</f>
        <v>14</v>
      </c>
      <c r="L371" s="35"/>
      <c r="M371" s="35"/>
    </row>
    <row r="372" spans="1:13">
      <c r="A372" s="4">
        <v>44260</v>
      </c>
      <c r="B372" s="3">
        <f>Tavola1!B372-Tavola1!B371</f>
        <v>23161</v>
      </c>
      <c r="C372" s="3">
        <f>Tavola1!C372-Tavola1!C371</f>
        <v>4329</v>
      </c>
      <c r="D372" s="3">
        <f>Tavola1!D372-Tavola1!D371</f>
        <v>519</v>
      </c>
      <c r="E372" s="3">
        <f>Tavola1!E372-Tavola1!E371</f>
        <v>-1867</v>
      </c>
      <c r="F372" s="3">
        <f>Tavola1!F372-Tavola1!F371</f>
        <v>-4</v>
      </c>
      <c r="G372" s="3">
        <f>Tavola1!G372-Tavola1!G371</f>
        <v>-6</v>
      </c>
      <c r="H372" s="3">
        <f>Tavola1!H372-Tavola1!H371</f>
        <v>2</v>
      </c>
      <c r="I372" s="3">
        <f>Tavola1!J372-Tavola1!J371</f>
        <v>-1863</v>
      </c>
      <c r="J372" s="3">
        <f>Tavola1!K372-Tavola1!K371</f>
        <v>2374</v>
      </c>
      <c r="K372" s="3">
        <f>Tavola1!L372-Tavola1!L371</f>
        <v>12</v>
      </c>
      <c r="L372" s="35"/>
      <c r="M372" s="35"/>
    </row>
    <row r="373" spans="1:13">
      <c r="A373" s="4">
        <v>44261</v>
      </c>
      <c r="B373" s="3">
        <f>Tavola1!B373-Tavola1!B372</f>
        <v>26236</v>
      </c>
      <c r="C373" s="3">
        <f>Tavola1!C373-Tavola1!C372</f>
        <v>4615</v>
      </c>
      <c r="D373" s="3">
        <f>Tavola1!D373-Tavola1!D372</f>
        <v>592</v>
      </c>
      <c r="E373" s="3">
        <f>Tavola1!E373-Tavola1!E372</f>
        <v>-2951</v>
      </c>
      <c r="F373" s="3">
        <f>Tavola1!F373-Tavola1!F372</f>
        <v>-7</v>
      </c>
      <c r="G373" s="3">
        <f>Tavola1!G373-Tavola1!G372</f>
        <v>-8</v>
      </c>
      <c r="H373" s="3">
        <f>Tavola1!H373-Tavola1!H372</f>
        <v>1</v>
      </c>
      <c r="I373" s="3">
        <f>Tavola1!J373-Tavola1!J372</f>
        <v>-2944</v>
      </c>
      <c r="J373" s="3">
        <f>Tavola1!K373-Tavola1!K372</f>
        <v>3533</v>
      </c>
      <c r="K373" s="3">
        <f>Tavola1!L373-Tavola1!L372</f>
        <v>10</v>
      </c>
      <c r="L373" s="35"/>
      <c r="M373" s="35"/>
    </row>
    <row r="374" spans="1:13">
      <c r="A374" s="4">
        <v>44262</v>
      </c>
      <c r="B374" s="3">
        <f>Tavola1!B374-Tavola1!B373</f>
        <v>22141</v>
      </c>
      <c r="C374" s="3">
        <f>Tavola1!C374-Tavola1!C373</f>
        <v>4495</v>
      </c>
      <c r="D374" s="3">
        <f>Tavola1!D374-Tavola1!D373</f>
        <v>576</v>
      </c>
      <c r="E374" s="3">
        <f>Tavola1!E374-Tavola1!E373</f>
        <v>-3007</v>
      </c>
      <c r="F374" s="3">
        <f>Tavola1!F374-Tavola1!F373</f>
        <v>-3</v>
      </c>
      <c r="G374" s="3">
        <f>Tavola1!G374-Tavola1!G373</f>
        <v>-5</v>
      </c>
      <c r="H374" s="3">
        <f>Tavola1!H374-Tavola1!H373</f>
        <v>2</v>
      </c>
      <c r="I374" s="3">
        <f>Tavola1!J374-Tavola1!J373</f>
        <v>-3004</v>
      </c>
      <c r="J374" s="3">
        <f>Tavola1!K374-Tavola1!K373</f>
        <v>3571</v>
      </c>
      <c r="K374" s="3">
        <f>Tavola1!L374-Tavola1!L373</f>
        <v>12</v>
      </c>
      <c r="L374" s="35"/>
      <c r="M374" s="35"/>
    </row>
    <row r="375" spans="1:13">
      <c r="A375" s="4">
        <v>44263</v>
      </c>
      <c r="B375" s="3">
        <f>Tavola1!B375-Tavola1!B374</f>
        <v>19196</v>
      </c>
      <c r="C375" s="3">
        <f>Tavola1!C375-Tavola1!C374</f>
        <v>4272</v>
      </c>
      <c r="D375" s="3">
        <f>Tavola1!D375-Tavola1!D374</f>
        <v>515</v>
      </c>
      <c r="E375" s="3">
        <f>Tavola1!E375-Tavola1!E374</f>
        <v>-1321</v>
      </c>
      <c r="F375" s="3">
        <f>Tavola1!F375-Tavola1!F374</f>
        <v>9</v>
      </c>
      <c r="G375" s="3">
        <f>Tavola1!G375-Tavola1!G374</f>
        <v>12</v>
      </c>
      <c r="H375" s="3">
        <f>Tavola1!H375-Tavola1!H374</f>
        <v>-3</v>
      </c>
      <c r="I375" s="3">
        <f>Tavola1!J375-Tavola1!J374</f>
        <v>-1330</v>
      </c>
      <c r="J375" s="3">
        <f>Tavola1!K375-Tavola1!K374</f>
        <v>1817</v>
      </c>
      <c r="K375" s="3">
        <f>Tavola1!L375-Tavola1!L374</f>
        <v>19</v>
      </c>
      <c r="L375" s="35"/>
      <c r="M375" s="35"/>
    </row>
    <row r="376" spans="1:13">
      <c r="A376" s="4">
        <v>44264</v>
      </c>
      <c r="B376" s="3">
        <f>Tavola1!B376-Tavola1!B375</f>
        <v>22842</v>
      </c>
      <c r="C376" s="3">
        <f>Tavola1!C376-Tavola1!C375</f>
        <v>4423</v>
      </c>
      <c r="D376" s="3">
        <f>Tavola1!D376-Tavola1!D375</f>
        <v>595</v>
      </c>
      <c r="E376" s="3">
        <f>Tavola1!E376-Tavola1!E375</f>
        <v>-1197</v>
      </c>
      <c r="F376" s="3">
        <f>Tavola1!F376-Tavola1!F375</f>
        <v>-12</v>
      </c>
      <c r="G376" s="3">
        <f>Tavola1!G376-Tavola1!G375</f>
        <v>-4</v>
      </c>
      <c r="H376" s="3">
        <f>Tavola1!H376-Tavola1!H375</f>
        <v>-8</v>
      </c>
      <c r="I376" s="3">
        <f>Tavola1!J376-Tavola1!J375</f>
        <v>-1185</v>
      </c>
      <c r="J376" s="3">
        <f>Tavola1!K376-Tavola1!K375</f>
        <v>1774</v>
      </c>
      <c r="K376" s="3">
        <f>Tavola1!L376-Tavola1!L375</f>
        <v>18</v>
      </c>
      <c r="L376" s="35"/>
      <c r="M376" s="35"/>
    </row>
    <row r="377" spans="1:13">
      <c r="A377" s="4">
        <v>44265</v>
      </c>
      <c r="B377" s="3">
        <f>Tavola1!B377-Tavola1!B376</f>
        <v>23994</v>
      </c>
      <c r="C377" s="3">
        <f>Tavola1!C377-Tavola1!C376</f>
        <v>5115</v>
      </c>
      <c r="D377" s="3">
        <f>Tavola1!D377-Tavola1!D376</f>
        <v>695</v>
      </c>
      <c r="E377" s="3">
        <f>Tavola1!E377-Tavola1!E376</f>
        <v>-521</v>
      </c>
      <c r="F377" s="3">
        <f>Tavola1!F377-Tavola1!F376</f>
        <v>-2</v>
      </c>
      <c r="G377" s="3">
        <f>Tavola1!G377-Tavola1!G376</f>
        <v>2</v>
      </c>
      <c r="H377" s="3">
        <f>Tavola1!H377-Tavola1!H376</f>
        <v>-4</v>
      </c>
      <c r="I377" s="3">
        <f>Tavola1!J377-Tavola1!J376</f>
        <v>-519</v>
      </c>
      <c r="J377" s="3">
        <f>Tavola1!K377-Tavola1!K376</f>
        <v>1201</v>
      </c>
      <c r="K377" s="3">
        <f>Tavola1!L377-Tavola1!L376</f>
        <v>15</v>
      </c>
      <c r="L377" s="35"/>
      <c r="M377" s="35"/>
    </row>
    <row r="378" spans="1:13">
      <c r="A378" s="4">
        <v>44266</v>
      </c>
      <c r="B378" s="3">
        <f>Tavola1!B378-Tavola1!B377</f>
        <v>23638</v>
      </c>
      <c r="C378" s="3">
        <f>Tavola1!C378-Tavola1!C377</f>
        <v>4910</v>
      </c>
      <c r="D378" s="3">
        <f>Tavola1!D378-Tavola1!D377</f>
        <v>672</v>
      </c>
      <c r="E378" s="3">
        <f>Tavola1!E378-Tavola1!E377</f>
        <v>-159</v>
      </c>
      <c r="F378" s="3">
        <f>Tavola1!F378-Tavola1!F377</f>
        <v>-4</v>
      </c>
      <c r="G378" s="3">
        <f>Tavola1!G378-Tavola1!G377</f>
        <v>4</v>
      </c>
      <c r="H378" s="3">
        <f>Tavola1!H378-Tavola1!H377</f>
        <v>-8</v>
      </c>
      <c r="I378" s="3">
        <f>Tavola1!J378-Tavola1!J377</f>
        <v>-155</v>
      </c>
      <c r="J378" s="3">
        <f>Tavola1!K378-Tavola1!K377</f>
        <v>813</v>
      </c>
      <c r="K378" s="3">
        <f>Tavola1!L378-Tavola1!L377</f>
        <v>18</v>
      </c>
      <c r="L378" s="35"/>
      <c r="M378" s="35"/>
    </row>
    <row r="379" spans="1:13">
      <c r="A379" s="4">
        <v>44267</v>
      </c>
      <c r="B379" s="3">
        <f>Tavola1!B379-Tavola1!B378</f>
        <v>25677</v>
      </c>
      <c r="C379" s="3">
        <f>Tavola1!C379-Tavola1!C378</f>
        <v>5195</v>
      </c>
      <c r="D379" s="3">
        <f>Tavola1!D379-Tavola1!D378</f>
        <v>679</v>
      </c>
      <c r="E379" s="3">
        <f>Tavola1!E379-Tavola1!E378</f>
        <v>274</v>
      </c>
      <c r="F379" s="3">
        <f>Tavola1!F379-Tavola1!F378</f>
        <v>1</v>
      </c>
      <c r="G379" s="3">
        <f>Tavola1!G379-Tavola1!G378</f>
        <v>0</v>
      </c>
      <c r="H379" s="3">
        <f>Tavola1!H379-Tavola1!H378</f>
        <v>1</v>
      </c>
      <c r="I379" s="3">
        <f>Tavola1!J379-Tavola1!J378</f>
        <v>273</v>
      </c>
      <c r="J379" s="3">
        <f>Tavola1!K379-Tavola1!K378</f>
        <v>392</v>
      </c>
      <c r="K379" s="3">
        <f>Tavola1!L379-Tavola1!L378</f>
        <v>13</v>
      </c>
      <c r="L379" s="35"/>
      <c r="M379" s="35"/>
    </row>
    <row r="380" spans="1:13">
      <c r="A380" s="4">
        <v>44268</v>
      </c>
      <c r="B380" s="3">
        <f>Tavola1!B380-Tavola1!B379</f>
        <v>26506</v>
      </c>
      <c r="C380" s="3">
        <f>Tavola1!C380-Tavola1!C379</f>
        <v>5023</v>
      </c>
      <c r="D380" s="3">
        <f>Tavola1!D380-Tavola1!D379</f>
        <v>650</v>
      </c>
      <c r="E380" s="3">
        <f>Tavola1!E380-Tavola1!E379</f>
        <v>74</v>
      </c>
      <c r="F380" s="3">
        <f>Tavola1!F380-Tavola1!F379</f>
        <v>11</v>
      </c>
      <c r="G380" s="3">
        <f>Tavola1!G380-Tavola1!G379</f>
        <v>13</v>
      </c>
      <c r="H380" s="3">
        <f>Tavola1!H380-Tavola1!H379</f>
        <v>-2</v>
      </c>
      <c r="I380" s="3">
        <f>Tavola1!J380-Tavola1!J379</f>
        <v>63</v>
      </c>
      <c r="J380" s="3">
        <f>Tavola1!K380-Tavola1!K379</f>
        <v>563</v>
      </c>
      <c r="K380" s="3">
        <f>Tavola1!L380-Tavola1!L379</f>
        <v>13</v>
      </c>
      <c r="L380" s="35"/>
      <c r="M380" s="35"/>
    </row>
    <row r="381" spans="1:13">
      <c r="A381" s="4">
        <v>44269</v>
      </c>
      <c r="B381" s="3">
        <f>Tavola1!B381-Tavola1!B380</f>
        <v>21814</v>
      </c>
      <c r="C381" s="3">
        <f>Tavola1!C381-Tavola1!C380</f>
        <v>4269</v>
      </c>
      <c r="D381" s="3">
        <f>Tavola1!D381-Tavola1!D380</f>
        <v>613</v>
      </c>
      <c r="E381" s="3">
        <f>Tavola1!E381-Tavola1!E380</f>
        <v>453</v>
      </c>
      <c r="F381" s="3">
        <f>Tavola1!F381-Tavola1!F380</f>
        <v>8</v>
      </c>
      <c r="G381" s="3">
        <f>Tavola1!G381-Tavola1!G380</f>
        <v>7</v>
      </c>
      <c r="H381" s="3">
        <f>Tavola1!H381-Tavola1!H380</f>
        <v>1</v>
      </c>
      <c r="I381" s="3">
        <f>Tavola1!J381-Tavola1!J380</f>
        <v>445</v>
      </c>
      <c r="J381" s="3">
        <f>Tavola1!K381-Tavola1!K380</f>
        <v>147</v>
      </c>
      <c r="K381" s="3">
        <f>Tavola1!L381-Tavola1!L380</f>
        <v>13</v>
      </c>
      <c r="L381" s="35"/>
      <c r="M381" s="35"/>
    </row>
    <row r="382" spans="1:13">
      <c r="A382" s="4">
        <v>44270</v>
      </c>
      <c r="B382" s="3">
        <f>Tavola1!B382-Tavola1!B381</f>
        <v>21455</v>
      </c>
      <c r="C382" s="3">
        <f>Tavola1!C382-Tavola1!C381</f>
        <v>4567</v>
      </c>
      <c r="D382" s="3">
        <f>Tavola1!D382-Tavola1!D381</f>
        <v>523</v>
      </c>
      <c r="E382" s="3">
        <f>Tavola1!E382-Tavola1!E381</f>
        <v>433</v>
      </c>
      <c r="F382" s="3">
        <f>Tavola1!F382-Tavola1!F381</f>
        <v>34</v>
      </c>
      <c r="G382" s="3">
        <f>Tavola1!G382-Tavola1!G381</f>
        <v>27</v>
      </c>
      <c r="H382" s="3">
        <f>Tavola1!H382-Tavola1!H381</f>
        <v>7</v>
      </c>
      <c r="I382" s="3">
        <f>Tavola1!J382-Tavola1!J381</f>
        <v>399</v>
      </c>
      <c r="J382" s="3">
        <f>Tavola1!K382-Tavola1!K381</f>
        <v>76</v>
      </c>
      <c r="K382" s="3">
        <f>Tavola1!L382-Tavola1!L381</f>
        <v>14</v>
      </c>
      <c r="L382" s="35"/>
      <c r="M382" s="35"/>
    </row>
    <row r="383" spans="1:13">
      <c r="A383" s="4">
        <v>44271</v>
      </c>
      <c r="B383" s="3">
        <f>Tavola1!B383-Tavola1!B382</f>
        <v>24551</v>
      </c>
      <c r="C383" s="3">
        <f>Tavola1!C383-Tavola1!C382</f>
        <v>4764</v>
      </c>
      <c r="D383" s="3">
        <f>Tavola1!D383-Tavola1!D382</f>
        <v>598</v>
      </c>
      <c r="E383" s="3">
        <f>Tavola1!E383-Tavola1!E382</f>
        <v>20</v>
      </c>
      <c r="F383" s="3">
        <f>Tavola1!F383-Tavola1!F382</f>
        <v>13</v>
      </c>
      <c r="G383" s="3">
        <f>Tavola1!G383-Tavola1!G382</f>
        <v>7</v>
      </c>
      <c r="H383" s="3">
        <f>Tavola1!H383-Tavola1!H382</f>
        <v>6</v>
      </c>
      <c r="I383" s="3">
        <f>Tavola1!J383-Tavola1!J382</f>
        <v>7</v>
      </c>
      <c r="J383" s="3">
        <f>Tavola1!K383-Tavola1!K382</f>
        <v>565</v>
      </c>
      <c r="K383" s="3">
        <f>Tavola1!L383-Tavola1!L382</f>
        <v>13</v>
      </c>
      <c r="L383" s="35"/>
      <c r="M383" s="35"/>
    </row>
    <row r="384" spans="1:13">
      <c r="A384" s="4">
        <v>44272</v>
      </c>
      <c r="B384" s="3">
        <f>Tavola1!B384-Tavola1!B383</f>
        <v>26527</v>
      </c>
      <c r="C384" s="3">
        <f>Tavola1!C384-Tavola1!C383</f>
        <v>5860</v>
      </c>
      <c r="D384" s="3">
        <f>Tavola1!D384-Tavola1!D383</f>
        <v>782</v>
      </c>
      <c r="E384" s="3">
        <f>Tavola1!E384-Tavola1!E383</f>
        <v>189</v>
      </c>
      <c r="F384" s="3">
        <f>Tavola1!F384-Tavola1!F383</f>
        <v>12</v>
      </c>
      <c r="G384" s="3">
        <f>Tavola1!G384-Tavola1!G383</f>
        <v>9</v>
      </c>
      <c r="H384" s="3">
        <f>Tavola1!H384-Tavola1!H383</f>
        <v>3</v>
      </c>
      <c r="I384" s="3">
        <f>Tavola1!J384-Tavola1!J383</f>
        <v>177</v>
      </c>
      <c r="J384" s="3">
        <f>Tavola1!K384-Tavola1!K383</f>
        <v>581</v>
      </c>
      <c r="K384" s="3">
        <f>Tavola1!L384-Tavola1!L383</f>
        <v>12</v>
      </c>
      <c r="L384" s="35"/>
      <c r="M384" s="35"/>
    </row>
    <row r="385" spans="1:13">
      <c r="A385" s="4">
        <v>44273</v>
      </c>
      <c r="B385" s="3">
        <f>Tavola1!B385-Tavola1!B384</f>
        <v>26163</v>
      </c>
      <c r="C385" s="3">
        <f>Tavola1!C385-Tavola1!C384</f>
        <v>5887</v>
      </c>
      <c r="D385" s="3">
        <f>Tavola1!D385-Tavola1!D384</f>
        <v>789</v>
      </c>
      <c r="E385" s="3">
        <f>Tavola1!E385-Tavola1!E384</f>
        <v>496</v>
      </c>
      <c r="F385" s="3">
        <f>Tavola1!F385-Tavola1!F384</f>
        <v>-2</v>
      </c>
      <c r="G385" s="3">
        <f>Tavola1!G385-Tavola1!G384</f>
        <v>-3</v>
      </c>
      <c r="H385" s="3">
        <f>Tavola1!H385-Tavola1!H384</f>
        <v>1</v>
      </c>
      <c r="I385" s="3">
        <f>Tavola1!J385-Tavola1!J384</f>
        <v>498</v>
      </c>
      <c r="J385" s="3">
        <f>Tavola1!K385-Tavola1!K384</f>
        <v>279</v>
      </c>
      <c r="K385" s="3">
        <f>Tavola1!L385-Tavola1!L384</f>
        <v>14</v>
      </c>
      <c r="L385" s="35"/>
      <c r="M385" s="35"/>
    </row>
    <row r="386" spans="1:13">
      <c r="A386" s="4">
        <v>44274</v>
      </c>
      <c r="B386" s="3">
        <f>Tavola1!B386-Tavola1!B385</f>
        <v>23761</v>
      </c>
      <c r="C386" s="3">
        <f>Tavola1!C386-Tavola1!C385</f>
        <v>5870</v>
      </c>
      <c r="D386" s="3">
        <f>Tavola1!D386-Tavola1!D385</f>
        <v>859</v>
      </c>
      <c r="E386" s="3">
        <f>Tavola1!E386-Tavola1!E385</f>
        <v>323</v>
      </c>
      <c r="F386" s="3">
        <f>Tavola1!F386-Tavola1!F385</f>
        <v>-1</v>
      </c>
      <c r="G386" s="3">
        <f>Tavola1!G386-Tavola1!G385</f>
        <v>-5</v>
      </c>
      <c r="H386" s="3">
        <f>Tavola1!H386-Tavola1!H385</f>
        <v>4</v>
      </c>
      <c r="I386" s="3">
        <f>Tavola1!J386-Tavola1!J385</f>
        <v>324</v>
      </c>
      <c r="J386" s="3">
        <f>Tavola1!K386-Tavola1!K385</f>
        <v>521</v>
      </c>
      <c r="K386" s="3">
        <f>Tavola1!L386-Tavola1!L385</f>
        <v>15</v>
      </c>
      <c r="L386" s="35"/>
      <c r="M386" s="35"/>
    </row>
    <row r="387" spans="1:13">
      <c r="A387" s="4">
        <v>44275</v>
      </c>
      <c r="B387" s="3">
        <f>Tavola1!B387-Tavola1!B386</f>
        <v>27688</v>
      </c>
      <c r="C387" s="3">
        <f>Tavola1!C387-Tavola1!C386</f>
        <v>5661</v>
      </c>
      <c r="D387" s="3">
        <f>Tavola1!D387-Tavola1!D386</f>
        <v>782</v>
      </c>
      <c r="E387" s="3">
        <f>Tavola1!E387-Tavola1!E386</f>
        <v>-51</v>
      </c>
      <c r="F387" s="3">
        <f>Tavola1!F387-Tavola1!F386</f>
        <v>6</v>
      </c>
      <c r="G387" s="3">
        <f>Tavola1!G387-Tavola1!G386</f>
        <v>5</v>
      </c>
      <c r="H387" s="3">
        <f>Tavola1!H387-Tavola1!H386</f>
        <v>1</v>
      </c>
      <c r="I387" s="3">
        <f>Tavola1!J387-Tavola1!J386</f>
        <v>-57</v>
      </c>
      <c r="J387" s="3">
        <f>Tavola1!K387-Tavola1!K386</f>
        <v>823</v>
      </c>
      <c r="K387" s="3">
        <f>Tavola1!L387-Tavola1!L386</f>
        <v>10</v>
      </c>
      <c r="L387" s="35"/>
      <c r="M387" s="35"/>
    </row>
    <row r="388" spans="1:13">
      <c r="A388" s="4">
        <v>44276</v>
      </c>
      <c r="B388" s="3">
        <f>Tavola1!B388-Tavola1!B387</f>
        <v>24073</v>
      </c>
      <c r="C388" s="3">
        <f>Tavola1!C388-Tavola1!C387</f>
        <v>5027</v>
      </c>
      <c r="D388" s="3">
        <f>Tavola1!D388-Tavola1!D387</f>
        <v>699</v>
      </c>
      <c r="E388" s="3">
        <f>Tavola1!E388-Tavola1!E387</f>
        <v>459</v>
      </c>
      <c r="F388" s="3">
        <f>Tavola1!F388-Tavola1!F387</f>
        <v>23</v>
      </c>
      <c r="G388" s="3">
        <f>Tavola1!G388-Tavola1!G387</f>
        <v>20</v>
      </c>
      <c r="H388" s="3">
        <f>Tavola1!H388-Tavola1!H387</f>
        <v>3</v>
      </c>
      <c r="I388" s="3">
        <f>Tavola1!J388-Tavola1!J387</f>
        <v>436</v>
      </c>
      <c r="J388" s="3">
        <f>Tavola1!K388-Tavola1!K387</f>
        <v>232</v>
      </c>
      <c r="K388" s="3">
        <f>Tavola1!L388-Tavola1!L387</f>
        <v>8</v>
      </c>
      <c r="L388" s="35"/>
      <c r="M388" s="35"/>
    </row>
    <row r="389" spans="1:13">
      <c r="A389" s="4">
        <v>44277</v>
      </c>
      <c r="B389" s="3">
        <f>Tavola1!B389-Tavola1!B388</f>
        <v>15977</v>
      </c>
      <c r="C389" s="3">
        <f>Tavola1!C389-Tavola1!C388</f>
        <v>4457</v>
      </c>
      <c r="D389" s="3">
        <f>Tavola1!D389-Tavola1!D388</f>
        <v>666</v>
      </c>
      <c r="E389" s="3">
        <f>Tavola1!E389-Tavola1!E388</f>
        <v>426</v>
      </c>
      <c r="F389" s="3">
        <f>Tavola1!F389-Tavola1!F388</f>
        <v>30</v>
      </c>
      <c r="G389" s="3">
        <f>Tavola1!G389-Tavola1!G388</f>
        <v>32</v>
      </c>
      <c r="H389" s="3">
        <f>Tavola1!H389-Tavola1!H388</f>
        <v>-2</v>
      </c>
      <c r="I389" s="3">
        <f>Tavola1!J389-Tavola1!J388</f>
        <v>396</v>
      </c>
      <c r="J389" s="3">
        <f>Tavola1!K389-Tavola1!K388</f>
        <v>219</v>
      </c>
      <c r="K389" s="3">
        <f>Tavola1!L389-Tavola1!L388</f>
        <v>21</v>
      </c>
      <c r="L389" s="35"/>
      <c r="M389" s="35"/>
    </row>
    <row r="390" spans="1:13">
      <c r="A390" s="4">
        <v>44278</v>
      </c>
      <c r="B390" s="3">
        <f>Tavola1!B390-Tavola1!B389</f>
        <v>24979</v>
      </c>
      <c r="C390" s="3">
        <f>Tavola1!C390-Tavola1!C389</f>
        <v>5587</v>
      </c>
      <c r="D390" s="3">
        <f>Tavola1!D390-Tavola1!D389</f>
        <v>751</v>
      </c>
      <c r="E390" s="3">
        <f>Tavola1!E390-Tavola1!E389</f>
        <v>-129</v>
      </c>
      <c r="F390" s="3">
        <f>Tavola1!F390-Tavola1!F389</f>
        <v>29</v>
      </c>
      <c r="G390" s="3">
        <f>Tavola1!G390-Tavola1!G389</f>
        <v>31</v>
      </c>
      <c r="H390" s="3">
        <f>Tavola1!H390-Tavola1!H389</f>
        <v>-2</v>
      </c>
      <c r="I390" s="3">
        <f>Tavola1!J390-Tavola1!J389</f>
        <v>-158</v>
      </c>
      <c r="J390" s="3">
        <f>Tavola1!K390-Tavola1!K389</f>
        <v>860</v>
      </c>
      <c r="K390" s="3">
        <f>Tavola1!L390-Tavola1!L389</f>
        <v>20</v>
      </c>
      <c r="L390" s="35"/>
      <c r="M390" s="35"/>
    </row>
    <row r="391" spans="1:13">
      <c r="A391" s="4">
        <v>44279</v>
      </c>
      <c r="B391" s="3">
        <f>Tavola1!B391-Tavola1!B390</f>
        <v>25977</v>
      </c>
      <c r="C391" s="3">
        <f>Tavola1!C391-Tavola1!C390</f>
        <v>5973</v>
      </c>
      <c r="D391" s="3">
        <f>Tavola1!D391-Tavola1!D390</f>
        <v>765</v>
      </c>
      <c r="E391" s="3">
        <f>Tavola1!E391-Tavola1!E390</f>
        <v>-102</v>
      </c>
      <c r="F391" s="3">
        <f>Tavola1!F391-Tavola1!F390</f>
        <v>-4</v>
      </c>
      <c r="G391" s="3">
        <f>Tavola1!G391-Tavola1!G390</f>
        <v>-2</v>
      </c>
      <c r="H391" s="3">
        <f>Tavola1!H391-Tavola1!H390</f>
        <v>-2</v>
      </c>
      <c r="I391" s="3">
        <f>Tavola1!J391-Tavola1!J390</f>
        <v>-98</v>
      </c>
      <c r="J391" s="3">
        <f>Tavola1!K391-Tavola1!K390</f>
        <v>845</v>
      </c>
      <c r="K391" s="3">
        <f>Tavola1!L391-Tavola1!L390</f>
        <v>22</v>
      </c>
      <c r="L391" s="35"/>
      <c r="M391" s="35"/>
    </row>
    <row r="392" spans="1:13">
      <c r="A392" s="4">
        <v>44280</v>
      </c>
      <c r="B392" s="3">
        <f>Tavola1!B392-Tavola1!B391</f>
        <v>25226</v>
      </c>
      <c r="C392" s="3">
        <f>Tavola1!C392-Tavola1!C391</f>
        <v>6535</v>
      </c>
      <c r="D392" s="3">
        <f>Tavola1!D392-Tavola1!D391</f>
        <v>895</v>
      </c>
      <c r="E392" s="3">
        <f>Tavola1!E392-Tavola1!E391</f>
        <v>-393</v>
      </c>
      <c r="F392" s="3">
        <f>Tavola1!F392-Tavola1!F391</f>
        <v>0</v>
      </c>
      <c r="G392" s="3">
        <f>Tavola1!G392-Tavola1!G391</f>
        <v>1</v>
      </c>
      <c r="H392" s="3">
        <f>Tavola1!H392-Tavola1!H391</f>
        <v>-1</v>
      </c>
      <c r="I392" s="3">
        <f>Tavola1!J392-Tavola1!J391</f>
        <v>-393</v>
      </c>
      <c r="J392" s="3">
        <f>Tavola1!K392-Tavola1!K391</f>
        <v>1268</v>
      </c>
      <c r="K392" s="3">
        <f>Tavola1!L392-Tavola1!L391</f>
        <v>20</v>
      </c>
      <c r="L392" s="35"/>
      <c r="M392" s="35"/>
    </row>
    <row r="393" spans="1:13">
      <c r="A393" s="4">
        <v>44281</v>
      </c>
      <c r="B393" s="3">
        <f>Tavola1!B393-Tavola1!B392</f>
        <v>27829</v>
      </c>
      <c r="C393" s="3">
        <f>Tavola1!C393-Tavola1!C392</f>
        <v>6658</v>
      </c>
      <c r="D393" s="3">
        <f>Tavola1!D393-Tavola1!D392</f>
        <v>892</v>
      </c>
      <c r="E393" s="3">
        <f>Tavola1!E393-Tavola1!E392</f>
        <v>409</v>
      </c>
      <c r="F393" s="3">
        <f>Tavola1!F393-Tavola1!F392</f>
        <v>-11</v>
      </c>
      <c r="G393" s="3">
        <f>Tavola1!G393-Tavola1!G392</f>
        <v>-14</v>
      </c>
      <c r="H393" s="3">
        <f>Tavola1!H393-Tavola1!H392</f>
        <v>3</v>
      </c>
      <c r="I393" s="3">
        <f>Tavola1!J393-Tavola1!J392</f>
        <v>420</v>
      </c>
      <c r="J393" s="3">
        <f>Tavola1!K393-Tavola1!K392</f>
        <v>461</v>
      </c>
      <c r="K393" s="3">
        <f>Tavola1!L393-Tavola1!L392</f>
        <v>22</v>
      </c>
      <c r="L393" s="35"/>
      <c r="M393" s="35"/>
    </row>
    <row r="394" spans="1:13">
      <c r="A394" s="4">
        <v>44282</v>
      </c>
      <c r="B394" s="3">
        <f>Tavola1!B394-Tavola1!B393</f>
        <v>29038</v>
      </c>
      <c r="C394" s="3">
        <f>Tavola1!C394-Tavola1!C393</f>
        <v>5709</v>
      </c>
      <c r="D394" s="3">
        <f>Tavola1!D394-Tavola1!D393</f>
        <v>890</v>
      </c>
      <c r="E394" s="3">
        <f>Tavola1!E394-Tavola1!E393</f>
        <v>9</v>
      </c>
      <c r="F394" s="3">
        <f>Tavola1!F394-Tavola1!F393</f>
        <v>20</v>
      </c>
      <c r="G394" s="3">
        <f>Tavola1!G394-Tavola1!G393</f>
        <v>14</v>
      </c>
      <c r="H394" s="3">
        <f>Tavola1!H394-Tavola1!H393</f>
        <v>6</v>
      </c>
      <c r="I394" s="3">
        <f>Tavola1!J394-Tavola1!J393</f>
        <v>-11</v>
      </c>
      <c r="J394" s="3">
        <f>Tavola1!K394-Tavola1!K393</f>
        <v>858</v>
      </c>
      <c r="K394" s="3">
        <f>Tavola1!L394-Tavola1!L393</f>
        <v>23</v>
      </c>
      <c r="L394" s="35"/>
      <c r="M394" s="35"/>
    </row>
    <row r="395" spans="1:13">
      <c r="A395" s="4">
        <v>44283</v>
      </c>
      <c r="B395" s="3">
        <f>Tavola1!B395-Tavola1!B394</f>
        <v>25247</v>
      </c>
      <c r="C395" s="3">
        <f>Tavola1!C395-Tavola1!C394</f>
        <v>5872</v>
      </c>
      <c r="D395" s="3">
        <f>Tavola1!D395-Tavola1!D394</f>
        <v>953</v>
      </c>
      <c r="E395" s="3">
        <f>Tavola1!E395-Tavola1!E394</f>
        <v>588</v>
      </c>
      <c r="F395" s="3">
        <f>Tavola1!F395-Tavola1!F394</f>
        <v>33</v>
      </c>
      <c r="G395" s="3">
        <f>Tavola1!G395-Tavola1!G394</f>
        <v>31</v>
      </c>
      <c r="H395" s="3">
        <f>Tavola1!H395-Tavola1!H394</f>
        <v>2</v>
      </c>
      <c r="I395" s="3">
        <f>Tavola1!J395-Tavola1!J394</f>
        <v>555</v>
      </c>
      <c r="J395" s="3">
        <f>Tavola1!K395-Tavola1!K394</f>
        <v>340</v>
      </c>
      <c r="K395" s="3">
        <f>Tavola1!L395-Tavola1!L394</f>
        <v>25</v>
      </c>
      <c r="L395" s="35"/>
      <c r="M395" s="35"/>
    </row>
    <row r="396" spans="1:13">
      <c r="A396" s="4">
        <v>44284</v>
      </c>
      <c r="B396" s="3">
        <f>Tavola1!B396-Tavola1!B395</f>
        <v>23280</v>
      </c>
      <c r="C396" s="3">
        <f>Tavola1!C396-Tavola1!C395</f>
        <v>5050</v>
      </c>
      <c r="D396" s="3">
        <f>Tavola1!D396-Tavola1!D395</f>
        <v>799</v>
      </c>
      <c r="E396" s="3">
        <f>Tavola1!E396-Tavola1!E395</f>
        <v>417</v>
      </c>
      <c r="F396" s="3">
        <f>Tavola1!F396-Tavola1!F395</f>
        <v>36</v>
      </c>
      <c r="G396" s="3">
        <f>Tavola1!G396-Tavola1!G395</f>
        <v>32</v>
      </c>
      <c r="H396" s="3">
        <f>Tavola1!H396-Tavola1!H395</f>
        <v>4</v>
      </c>
      <c r="I396" s="3">
        <f>Tavola1!J396-Tavola1!J395</f>
        <v>381</v>
      </c>
      <c r="J396" s="3">
        <f>Tavola1!K396-Tavola1!K395</f>
        <v>358</v>
      </c>
      <c r="K396" s="3">
        <f>Tavola1!L396-Tavola1!L395</f>
        <v>24</v>
      </c>
      <c r="L396" s="35"/>
      <c r="M396" s="35"/>
    </row>
    <row r="397" spans="1:13">
      <c r="A397" s="4">
        <v>44285</v>
      </c>
      <c r="B397" s="3">
        <f>Tavola1!B397-Tavola1!B396</f>
        <v>0</v>
      </c>
      <c r="C397" s="3">
        <f>Tavola1!C397-Tavola1!C396</f>
        <v>0</v>
      </c>
      <c r="D397" s="3">
        <f>Tavola1!D397-Tavola1!D396</f>
        <v>0</v>
      </c>
      <c r="E397" s="3">
        <f>Tavola1!E397-Tavola1!E396</f>
        <v>0</v>
      </c>
      <c r="F397" s="3">
        <f>Tavola1!F397-Tavola1!F396</f>
        <v>0</v>
      </c>
      <c r="G397" s="3">
        <f>Tavola1!G397-Tavola1!G396</f>
        <v>0</v>
      </c>
      <c r="H397" s="3">
        <f>Tavola1!H397-Tavola1!H396</f>
        <v>0</v>
      </c>
      <c r="I397" s="3">
        <f>Tavola1!J397-Tavola1!J396</f>
        <v>0</v>
      </c>
      <c r="J397" s="3">
        <f>Tavola1!K397-Tavola1!K396</f>
        <v>0</v>
      </c>
      <c r="K397" s="3">
        <f>Tavola1!L397-Tavola1!L396</f>
        <v>0</v>
      </c>
      <c r="L397" s="35"/>
      <c r="M397" s="35"/>
    </row>
    <row r="398" spans="1:13">
      <c r="A398" s="4">
        <v>44286</v>
      </c>
      <c r="B398" s="3">
        <f>Tavola1!B398-Tavola1!B397</f>
        <v>14623</v>
      </c>
      <c r="C398" s="3">
        <f>Tavola1!C398-Tavola1!C397</f>
        <v>2904</v>
      </c>
      <c r="D398" s="3">
        <f>Tavola1!D398-Tavola1!D397</f>
        <v>1673</v>
      </c>
      <c r="E398" s="3">
        <f>Tavola1!E398-Tavola1!E397</f>
        <v>1272</v>
      </c>
      <c r="F398" s="3">
        <f>Tavola1!F398-Tavola1!F397</f>
        <v>22</v>
      </c>
      <c r="G398" s="3">
        <f>Tavola1!G398-Tavola1!G397</f>
        <v>15</v>
      </c>
      <c r="H398" s="3">
        <f>Tavola1!H398-Tavola1!H397</f>
        <v>7</v>
      </c>
      <c r="I398" s="3">
        <f>Tavola1!J398-Tavola1!J397</f>
        <v>1250</v>
      </c>
      <c r="J398" s="3">
        <f>Tavola1!K398-Tavola1!K397</f>
        <v>380</v>
      </c>
      <c r="K398" s="3">
        <f>Tavola1!L398-Tavola1!L397</f>
        <v>21</v>
      </c>
      <c r="L398" s="35"/>
      <c r="M398" s="35"/>
    </row>
    <row r="399" spans="1:13">
      <c r="A399" s="4">
        <v>44287</v>
      </c>
      <c r="B399" s="3">
        <f>Tavola1!B399-Tavola1!B398</f>
        <v>10305</v>
      </c>
      <c r="C399" s="3">
        <f>Tavola1!C399-Tavola1!C398</f>
        <v>2120</v>
      </c>
      <c r="D399" s="3">
        <f>Tavola1!D399-Tavola1!D398</f>
        <v>1282</v>
      </c>
      <c r="E399" s="3">
        <f>Tavola1!E399-Tavola1!E398</f>
        <v>1181</v>
      </c>
      <c r="F399" s="3">
        <f>Tavola1!F399-Tavola1!F398</f>
        <v>8</v>
      </c>
      <c r="G399" s="3">
        <f>Tavola1!G399-Tavola1!G398</f>
        <v>5</v>
      </c>
      <c r="H399" s="3">
        <f>Tavola1!H399-Tavola1!H398</f>
        <v>3</v>
      </c>
      <c r="I399" s="3">
        <f>Tavola1!J399-Tavola1!J398</f>
        <v>1173</v>
      </c>
      <c r="J399" s="3">
        <f>Tavola1!K399-Tavola1!K398</f>
        <v>82</v>
      </c>
      <c r="K399" s="3">
        <f>Tavola1!L399-Tavola1!L398</f>
        <v>19</v>
      </c>
      <c r="L399" s="35"/>
      <c r="M399" s="35"/>
    </row>
    <row r="400" spans="1:13">
      <c r="A400" s="4">
        <v>44288</v>
      </c>
      <c r="B400" s="3">
        <f>Tavola1!B400-Tavola1!B399</f>
        <v>21144</v>
      </c>
      <c r="C400" s="3">
        <f>Tavola1!C400-Tavola1!C399</f>
        <v>1907</v>
      </c>
      <c r="D400" s="3">
        <f>Tavola1!D400-Tavola1!D399</f>
        <v>1222</v>
      </c>
      <c r="E400" s="3">
        <f>Tavola1!E400-Tavola1!E399</f>
        <v>1141</v>
      </c>
      <c r="F400" s="3">
        <f>Tavola1!F400-Tavola1!F399</f>
        <v>9</v>
      </c>
      <c r="G400" s="3">
        <f>Tavola1!G400-Tavola1!G399</f>
        <v>2</v>
      </c>
      <c r="H400" s="3">
        <f>Tavola1!H400-Tavola1!H399</f>
        <v>7</v>
      </c>
      <c r="I400" s="3">
        <f>Tavola1!J400-Tavola1!J399</f>
        <v>1132</v>
      </c>
      <c r="J400" s="3">
        <f>Tavola1!K400-Tavola1!K399</f>
        <v>66</v>
      </c>
      <c r="K400" s="3">
        <f>Tavola1!L400-Tavola1!L399</f>
        <v>15</v>
      </c>
      <c r="L400" s="35"/>
      <c r="M400" s="35"/>
    </row>
    <row r="401" spans="1:13">
      <c r="A401" s="4">
        <v>44289</v>
      </c>
      <c r="B401" s="3">
        <f>Tavola1!B401-Tavola1!B400</f>
        <v>19939</v>
      </c>
      <c r="C401" s="3">
        <f>Tavola1!C401-Tavola1!C400</f>
        <v>1753</v>
      </c>
      <c r="D401" s="3">
        <f>Tavola1!D401-Tavola1!D400</f>
        <v>1014</v>
      </c>
      <c r="E401" s="3">
        <f>Tavola1!E401-Tavola1!E400</f>
        <v>914</v>
      </c>
      <c r="F401" s="3">
        <f>Tavola1!F401-Tavola1!F400</f>
        <v>6</v>
      </c>
      <c r="G401" s="3">
        <f>Tavola1!G401-Tavola1!G400</f>
        <v>4</v>
      </c>
      <c r="H401" s="3">
        <f>Tavola1!H401-Tavola1!H400</f>
        <v>2</v>
      </c>
      <c r="I401" s="3">
        <f>Tavola1!J401-Tavola1!J400</f>
        <v>908</v>
      </c>
      <c r="J401" s="3">
        <f>Tavola1!K401-Tavola1!K400</f>
        <v>86</v>
      </c>
      <c r="K401" s="3">
        <f>Tavola1!L401-Tavola1!L400</f>
        <v>14</v>
      </c>
      <c r="L401" s="35"/>
      <c r="M401" s="35"/>
    </row>
    <row r="402" spans="1:13">
      <c r="A402" s="4">
        <v>44290</v>
      </c>
      <c r="B402" s="3">
        <f>Tavola1!B402-Tavola1!B401</f>
        <v>18093</v>
      </c>
      <c r="C402" s="3">
        <f>Tavola1!C402-Tavola1!C401</f>
        <v>1601</v>
      </c>
      <c r="D402" s="3">
        <f>Tavola1!D402-Tavola1!D401</f>
        <v>1015</v>
      </c>
      <c r="E402" s="3">
        <f>Tavola1!E402-Tavola1!E401</f>
        <v>927</v>
      </c>
      <c r="F402" s="3">
        <f>Tavola1!F402-Tavola1!F401</f>
        <v>73</v>
      </c>
      <c r="G402" s="3">
        <f>Tavola1!G402-Tavola1!G401</f>
        <v>72</v>
      </c>
      <c r="H402" s="3">
        <f>Tavola1!H402-Tavola1!H401</f>
        <v>1</v>
      </c>
      <c r="I402" s="3">
        <f>Tavola1!J402-Tavola1!J401</f>
        <v>854</v>
      </c>
      <c r="J402" s="3">
        <f>Tavola1!K402-Tavola1!K401</f>
        <v>67</v>
      </c>
      <c r="K402" s="3">
        <f>Tavola1!L402-Tavola1!L401</f>
        <v>21</v>
      </c>
      <c r="L402" s="35"/>
      <c r="M402" s="35"/>
    </row>
    <row r="403" spans="1:13">
      <c r="A403" s="4">
        <v>44291</v>
      </c>
      <c r="B403" s="3">
        <f>Tavola1!B403-Tavola1!B402</f>
        <v>7561</v>
      </c>
      <c r="C403" s="3">
        <f>Tavola1!C403-Tavola1!C402</f>
        <v>1650</v>
      </c>
      <c r="D403" s="3">
        <f>Tavola1!D403-Tavola1!D402</f>
        <v>909</v>
      </c>
      <c r="E403" s="3">
        <f>Tavola1!E403-Tavola1!E402</f>
        <v>853</v>
      </c>
      <c r="F403" s="3">
        <f>Tavola1!F403-Tavola1!F402</f>
        <v>56</v>
      </c>
      <c r="G403" s="3">
        <f>Tavola1!G403-Tavola1!G402</f>
        <v>51</v>
      </c>
      <c r="H403" s="3">
        <f>Tavola1!H403-Tavola1!H402</f>
        <v>5</v>
      </c>
      <c r="I403" s="3">
        <f>Tavola1!J403-Tavola1!J402</f>
        <v>797</v>
      </c>
      <c r="J403" s="3">
        <f>Tavola1!K403-Tavola1!K402</f>
        <v>36</v>
      </c>
      <c r="K403" s="3">
        <f>Tavola1!L403-Tavola1!L402</f>
        <v>20</v>
      </c>
      <c r="L403" s="35"/>
      <c r="M403" s="35"/>
    </row>
    <row r="404" spans="1:13">
      <c r="A404" s="4">
        <v>44292</v>
      </c>
      <c r="B404" s="3">
        <f>Tavola1!B404-Tavola1!B403</f>
        <v>11769</v>
      </c>
      <c r="C404" s="3">
        <f>Tavola1!C404-Tavola1!C403</f>
        <v>1425</v>
      </c>
      <c r="D404" s="3">
        <f>Tavola1!D404-Tavola1!D403</f>
        <v>783</v>
      </c>
      <c r="E404" s="3">
        <f>Tavola1!E404-Tavola1!E403</f>
        <v>747</v>
      </c>
      <c r="F404" s="3">
        <f>Tavola1!F404-Tavola1!F403</f>
        <v>59</v>
      </c>
      <c r="G404" s="3">
        <f>Tavola1!G404-Tavola1!G403</f>
        <v>57</v>
      </c>
      <c r="H404" s="3">
        <f>Tavola1!H404-Tavola1!H403</f>
        <v>2</v>
      </c>
      <c r="I404" s="3">
        <f>Tavola1!J404-Tavola1!J403</f>
        <v>688</v>
      </c>
      <c r="J404" s="3">
        <f>Tavola1!K404-Tavola1!K403</f>
        <v>23</v>
      </c>
      <c r="K404" s="3">
        <f>Tavola1!L404-Tavola1!L403</f>
        <v>13</v>
      </c>
      <c r="L404" s="35"/>
      <c r="M404" s="35"/>
    </row>
    <row r="405" spans="1:13">
      <c r="A405" s="4">
        <v>44293</v>
      </c>
      <c r="B405" s="3">
        <f>Tavola1!B405-Tavola1!B404</f>
        <v>24958</v>
      </c>
      <c r="C405" s="3">
        <f>Tavola1!C405-Tavola1!C404</f>
        <v>1931</v>
      </c>
      <c r="D405" s="3">
        <f>Tavola1!D405-Tavola1!D404</f>
        <v>998</v>
      </c>
      <c r="E405" s="3">
        <f>Tavola1!E405-Tavola1!E404</f>
        <v>894</v>
      </c>
      <c r="F405" s="3">
        <f>Tavola1!F405-Tavola1!F404</f>
        <v>40</v>
      </c>
      <c r="G405" s="3">
        <f>Tavola1!G405-Tavola1!G404</f>
        <v>43</v>
      </c>
      <c r="H405" s="3">
        <f>Tavola1!H405-Tavola1!H404</f>
        <v>-3</v>
      </c>
      <c r="I405" s="3">
        <f>Tavola1!J405-Tavola1!J404</f>
        <v>854</v>
      </c>
      <c r="J405" s="3">
        <f>Tavola1!K405-Tavola1!K404</f>
        <v>88</v>
      </c>
      <c r="K405" s="3">
        <f>Tavola1!L405-Tavola1!L404</f>
        <v>16</v>
      </c>
      <c r="L405" s="35"/>
      <c r="M405" s="35"/>
    </row>
    <row r="406" spans="1:13">
      <c r="A406" s="4">
        <v>44294</v>
      </c>
      <c r="B406" s="3">
        <f>Tavola1!B406-Tavola1!B405</f>
        <v>27170</v>
      </c>
      <c r="C406" s="3">
        <f>Tavola1!C406-Tavola1!C405</f>
        <v>10095</v>
      </c>
      <c r="D406" s="3">
        <f>Tavola1!D406-Tavola1!D405</f>
        <v>1287</v>
      </c>
      <c r="E406" s="3">
        <f>Tavola1!E406-Tavola1!E405</f>
        <v>1181</v>
      </c>
      <c r="F406" s="3">
        <f>Tavola1!F406-Tavola1!F405</f>
        <v>1</v>
      </c>
      <c r="G406" s="3">
        <f>Tavola1!G406-Tavola1!G405</f>
        <v>-6</v>
      </c>
      <c r="H406" s="3">
        <f>Tavola1!H406-Tavola1!H405</f>
        <v>7</v>
      </c>
      <c r="I406" s="3">
        <f>Tavola1!J406-Tavola1!J405</f>
        <v>1180</v>
      </c>
      <c r="J406" s="3">
        <f>Tavola1!K406-Tavola1!K405</f>
        <v>95</v>
      </c>
      <c r="K406" s="3">
        <f>Tavola1!L406-Tavola1!L405</f>
        <v>11</v>
      </c>
      <c r="L406" s="35"/>
      <c r="M406" s="35"/>
    </row>
    <row r="407" spans="1:13">
      <c r="A407" s="4">
        <v>44295</v>
      </c>
      <c r="B407" s="3">
        <f>Tavola1!B407-Tavola1!B406</f>
        <v>32182</v>
      </c>
      <c r="C407" s="3">
        <f>Tavola1!C407-Tavola1!C406</f>
        <v>10798</v>
      </c>
      <c r="D407" s="3">
        <f>Tavola1!D407-Tavola1!D406</f>
        <v>1505</v>
      </c>
      <c r="E407" s="3">
        <f>Tavola1!E407-Tavola1!E406</f>
        <v>-4775</v>
      </c>
      <c r="F407" s="3">
        <f>Tavola1!F407-Tavola1!F406</f>
        <v>34</v>
      </c>
      <c r="G407" s="3">
        <f>Tavola1!G407-Tavola1!G406</f>
        <v>30</v>
      </c>
      <c r="H407" s="3">
        <f>Tavola1!H407-Tavola1!H406</f>
        <v>4</v>
      </c>
      <c r="I407" s="3">
        <f>Tavola1!J407-Tavola1!J406</f>
        <v>-4809</v>
      </c>
      <c r="J407" s="3">
        <f>Tavola1!K407-Tavola1!K406</f>
        <v>6022</v>
      </c>
      <c r="K407" s="3">
        <f>Tavola1!L407-Tavola1!L406</f>
        <v>258</v>
      </c>
      <c r="L407" s="35"/>
      <c r="M407" s="35"/>
    </row>
    <row r="408" spans="1:13">
      <c r="A408" s="4">
        <v>44296</v>
      </c>
      <c r="B408" s="3">
        <f>Tavola1!B408-Tavola1!B407</f>
        <v>26229</v>
      </c>
      <c r="C408" s="3">
        <f>Tavola1!C408-Tavola1!C407</f>
        <v>8840</v>
      </c>
      <c r="D408" s="3">
        <f>Tavola1!D408-Tavola1!D407</f>
        <v>1229</v>
      </c>
      <c r="E408" s="3">
        <f>Tavola1!E408-Tavola1!E407</f>
        <v>439</v>
      </c>
      <c r="F408" s="3">
        <f>Tavola1!F408-Tavola1!F407</f>
        <v>-1</v>
      </c>
      <c r="G408" s="3">
        <f>Tavola1!G408-Tavola1!G407</f>
        <v>3</v>
      </c>
      <c r="H408" s="3">
        <f>Tavola1!H408-Tavola1!H407</f>
        <v>-4</v>
      </c>
      <c r="I408" s="3">
        <f>Tavola1!J408-Tavola1!J407</f>
        <v>440</v>
      </c>
      <c r="J408" s="3">
        <f>Tavola1!K408-Tavola1!K407</f>
        <v>776</v>
      </c>
      <c r="K408" s="3">
        <f>Tavola1!L408-Tavola1!L407</f>
        <v>14</v>
      </c>
      <c r="L408" s="35"/>
      <c r="M408" s="35"/>
    </row>
    <row r="409" spans="1:13">
      <c r="A409" s="4">
        <v>44297</v>
      </c>
      <c r="B409" s="3">
        <f>Tavola1!B409-Tavola1!B408</f>
        <v>16541</v>
      </c>
      <c r="C409" s="3">
        <f>Tavola1!C409-Tavola1!C408</f>
        <v>7190</v>
      </c>
      <c r="D409" s="3">
        <f>Tavola1!D409-Tavola1!D408</f>
        <v>1120</v>
      </c>
      <c r="E409" s="3">
        <f>Tavola1!E409-Tavola1!E408</f>
        <v>780</v>
      </c>
      <c r="F409" s="3">
        <f>Tavola1!F409-Tavola1!F408</f>
        <v>3</v>
      </c>
      <c r="G409" s="3">
        <f>Tavola1!G409-Tavola1!G408</f>
        <v>-4</v>
      </c>
      <c r="H409" s="3">
        <f>Tavola1!H409-Tavola1!H408</f>
        <v>7</v>
      </c>
      <c r="I409" s="3">
        <f>Tavola1!J409-Tavola1!J408</f>
        <v>777</v>
      </c>
      <c r="J409" s="3">
        <f>Tavola1!K409-Tavola1!K408</f>
        <v>331</v>
      </c>
      <c r="K409" s="3">
        <f>Tavola1!L409-Tavola1!L408</f>
        <v>9</v>
      </c>
      <c r="L409" s="35"/>
      <c r="M409" s="35"/>
    </row>
    <row r="410" spans="1:13">
      <c r="A410" s="4">
        <v>44298</v>
      </c>
      <c r="B410" s="3">
        <f>Tavola1!B410-Tavola1!B409</f>
        <v>38058</v>
      </c>
      <c r="C410" s="3">
        <f>Tavola1!C410-Tavola1!C409</f>
        <v>7729</v>
      </c>
      <c r="D410" s="3">
        <f>Tavola1!D410-Tavola1!D409</f>
        <v>1110</v>
      </c>
      <c r="E410" s="3">
        <f>Tavola1!E410-Tavola1!E409</f>
        <v>738</v>
      </c>
      <c r="F410" s="3">
        <f>Tavola1!F410-Tavola1!F409</f>
        <v>46</v>
      </c>
      <c r="G410" s="3">
        <f>Tavola1!G410-Tavola1!G409</f>
        <v>43</v>
      </c>
      <c r="H410" s="3">
        <f>Tavola1!H410-Tavola1!H409</f>
        <v>3</v>
      </c>
      <c r="I410" s="3">
        <f>Tavola1!J410-Tavola1!J409</f>
        <v>692</v>
      </c>
      <c r="J410" s="3">
        <f>Tavola1!K410-Tavola1!K409</f>
        <v>352</v>
      </c>
      <c r="K410" s="3">
        <f>Tavola1!L410-Tavola1!L409</f>
        <v>20</v>
      </c>
      <c r="L410" s="35"/>
      <c r="M410" s="35"/>
    </row>
    <row r="411" spans="1:13">
      <c r="A411" s="4">
        <v>44299</v>
      </c>
      <c r="B411" s="3">
        <f>Tavola1!B411-Tavola1!B410</f>
        <v>27618</v>
      </c>
      <c r="C411" s="3">
        <f>Tavola1!C411-Tavola1!C410</f>
        <v>10798</v>
      </c>
      <c r="D411" s="3">
        <f>Tavola1!D411-Tavola1!D410</f>
        <v>1384</v>
      </c>
      <c r="E411" s="3">
        <f>Tavola1!E411-Tavola1!E410</f>
        <v>962</v>
      </c>
      <c r="F411" s="3">
        <f>Tavola1!F411-Tavola1!F410</f>
        <v>25</v>
      </c>
      <c r="G411" s="3">
        <f>Tavola1!G411-Tavola1!G410</f>
        <v>23</v>
      </c>
      <c r="H411" s="3">
        <f>Tavola1!H411-Tavola1!H410</f>
        <v>2</v>
      </c>
      <c r="I411" s="3">
        <f>Tavola1!J411-Tavola1!J410</f>
        <v>937</v>
      </c>
      <c r="J411" s="3">
        <f>Tavola1!K411-Tavola1!K410</f>
        <v>412</v>
      </c>
      <c r="K411" s="3">
        <f>Tavola1!L411-Tavola1!L410</f>
        <v>10</v>
      </c>
      <c r="L411" s="35"/>
      <c r="M411" s="35"/>
    </row>
    <row r="412" spans="1:13">
      <c r="A412" s="4">
        <v>44300</v>
      </c>
      <c r="B412" s="3">
        <f>Tavola1!B412-Tavola1!B411</f>
        <v>29503</v>
      </c>
      <c r="C412" s="3">
        <f>Tavola1!C412-Tavola1!C411</f>
        <v>11579</v>
      </c>
      <c r="D412" s="3">
        <f>Tavola1!D412-Tavola1!D411</f>
        <v>1542</v>
      </c>
      <c r="E412" s="3">
        <f>Tavola1!E412-Tavola1!E411</f>
        <v>-539</v>
      </c>
      <c r="F412" s="3">
        <f>Tavola1!F412-Tavola1!F411</f>
        <v>25</v>
      </c>
      <c r="G412" s="3">
        <f>Tavola1!G412-Tavola1!G411</f>
        <v>16</v>
      </c>
      <c r="H412" s="3">
        <f>Tavola1!H412-Tavola1!H411</f>
        <v>9</v>
      </c>
      <c r="I412" s="3">
        <f>Tavola1!J412-Tavola1!J411</f>
        <v>-564</v>
      </c>
      <c r="J412" s="3">
        <f>Tavola1!K412-Tavola1!K411</f>
        <v>2048</v>
      </c>
      <c r="K412" s="3">
        <f>Tavola1!L412-Tavola1!L411</f>
        <v>33</v>
      </c>
      <c r="L412" s="35"/>
      <c r="M412" s="35"/>
    </row>
    <row r="413" spans="1:13">
      <c r="A413" s="4">
        <v>44301</v>
      </c>
      <c r="B413" s="3">
        <f>Tavola1!B413-Tavola1!B412</f>
        <v>30427</v>
      </c>
      <c r="C413" s="3">
        <f>Tavola1!C413-Tavola1!C412</f>
        <v>10171</v>
      </c>
      <c r="D413" s="3">
        <f>Tavola1!D413-Tavola1!D412</f>
        <v>1450</v>
      </c>
      <c r="E413" s="3">
        <f>Tavola1!E413-Tavola1!E412</f>
        <v>642</v>
      </c>
      <c r="F413" s="3">
        <f>Tavola1!F413-Tavola1!F412</f>
        <v>-13</v>
      </c>
      <c r="G413" s="3">
        <f>Tavola1!G413-Tavola1!G412</f>
        <v>-12</v>
      </c>
      <c r="H413" s="3">
        <f>Tavola1!H413-Tavola1!H412</f>
        <v>-1</v>
      </c>
      <c r="I413" s="3">
        <f>Tavola1!J413-Tavola1!J412</f>
        <v>655</v>
      </c>
      <c r="J413" s="3">
        <f>Tavola1!K413-Tavola1!K412</f>
        <v>802</v>
      </c>
      <c r="K413" s="3">
        <f>Tavola1!L413-Tavola1!L412</f>
        <v>6</v>
      </c>
      <c r="L413" s="35"/>
      <c r="M413" s="35"/>
    </row>
    <row r="414" spans="1:13">
      <c r="A414" s="4">
        <v>44302</v>
      </c>
      <c r="B414" s="3">
        <f>Tavola1!B414-Tavola1!B413</f>
        <v>33300</v>
      </c>
      <c r="C414" s="3">
        <f>Tavola1!C414-Tavola1!C413</f>
        <v>10316</v>
      </c>
      <c r="D414" s="3">
        <f>Tavola1!D414-Tavola1!D413</f>
        <v>1370</v>
      </c>
      <c r="E414" s="3">
        <f>Tavola1!E414-Tavola1!E413</f>
        <v>101</v>
      </c>
      <c r="F414" s="3">
        <f>Tavola1!F414-Tavola1!F413</f>
        <v>-3</v>
      </c>
      <c r="G414" s="3">
        <f>Tavola1!G414-Tavola1!G413</f>
        <v>-8</v>
      </c>
      <c r="H414" s="3">
        <f>Tavola1!H414-Tavola1!H413</f>
        <v>5</v>
      </c>
      <c r="I414" s="3">
        <f>Tavola1!J414-Tavola1!J413</f>
        <v>104</v>
      </c>
      <c r="J414" s="3">
        <f>Tavola1!K414-Tavola1!K413</f>
        <v>1248</v>
      </c>
      <c r="K414" s="3">
        <f>Tavola1!L414-Tavola1!L413</f>
        <v>21</v>
      </c>
      <c r="L414" s="35"/>
      <c r="M414" s="35"/>
    </row>
    <row r="415" spans="1:13">
      <c r="A415" s="4">
        <v>44303</v>
      </c>
      <c r="B415" s="3">
        <f>Tavola1!B415-Tavola1!B414</f>
        <v>28927</v>
      </c>
      <c r="C415" s="3">
        <f>Tavola1!C415-Tavola1!C414</f>
        <v>10591</v>
      </c>
      <c r="D415" s="3">
        <f>Tavola1!D415-Tavola1!D414</f>
        <v>1301</v>
      </c>
      <c r="E415" s="3">
        <f>Tavola1!E415-Tavola1!E414</f>
        <v>602</v>
      </c>
      <c r="F415" s="3">
        <f>Tavola1!F415-Tavola1!F414</f>
        <v>6</v>
      </c>
      <c r="G415" s="3">
        <f>Tavola1!G415-Tavola1!G414</f>
        <v>6</v>
      </c>
      <c r="H415" s="3">
        <f>Tavola1!H415-Tavola1!H414</f>
        <v>0</v>
      </c>
      <c r="I415" s="3">
        <f>Tavola1!J415-Tavola1!J414</f>
        <v>596</v>
      </c>
      <c r="J415" s="3">
        <f>Tavola1!K415-Tavola1!K414</f>
        <v>675</v>
      </c>
      <c r="K415" s="3">
        <f>Tavola1!L415-Tavola1!L414</f>
        <v>24</v>
      </c>
      <c r="L415" s="35"/>
      <c r="M415" s="35"/>
    </row>
    <row r="416" spans="1:13">
      <c r="A416" s="4">
        <v>44304</v>
      </c>
      <c r="B416" s="3">
        <f>Tavola1!B416-Tavola1!B415</f>
        <v>16558</v>
      </c>
      <c r="C416" s="3">
        <f>Tavola1!C416-Tavola1!C415</f>
        <v>7905</v>
      </c>
      <c r="D416" s="3">
        <f>Tavola1!D416-Tavola1!D415</f>
        <v>875</v>
      </c>
      <c r="E416" s="3">
        <f>Tavola1!E416-Tavola1!E415</f>
        <v>281</v>
      </c>
      <c r="F416" s="3">
        <f>Tavola1!F416-Tavola1!F415</f>
        <v>-6</v>
      </c>
      <c r="G416" s="3">
        <f>Tavola1!G416-Tavola1!G415</f>
        <v>-4</v>
      </c>
      <c r="H416" s="3">
        <f>Tavola1!H416-Tavola1!H415</f>
        <v>-2</v>
      </c>
      <c r="I416" s="3">
        <f>Tavola1!J416-Tavola1!J415</f>
        <v>287</v>
      </c>
      <c r="J416" s="3">
        <f>Tavola1!K416-Tavola1!K415</f>
        <v>584</v>
      </c>
      <c r="K416" s="3">
        <f>Tavola1!L416-Tavola1!L415</f>
        <v>10</v>
      </c>
      <c r="L416" s="35"/>
      <c r="M416" s="35"/>
    </row>
    <row r="417" spans="1:13">
      <c r="A417" s="4">
        <v>44305</v>
      </c>
      <c r="B417" s="3">
        <f>Tavola1!B417-Tavola1!B416</f>
        <v>14416</v>
      </c>
      <c r="C417" s="3">
        <f>Tavola1!C417-Tavola1!C416</f>
        <v>7051</v>
      </c>
      <c r="D417" s="3">
        <f>Tavola1!D417-Tavola1!D416</f>
        <v>1123</v>
      </c>
      <c r="E417" s="3">
        <f>Tavola1!E417-Tavola1!E416</f>
        <v>564</v>
      </c>
      <c r="F417" s="3">
        <f>Tavola1!F417-Tavola1!F416</f>
        <v>39</v>
      </c>
      <c r="G417" s="3">
        <f>Tavola1!G417-Tavola1!G416</f>
        <v>50</v>
      </c>
      <c r="H417" s="3">
        <f>Tavola1!H417-Tavola1!H416</f>
        <v>-11</v>
      </c>
      <c r="I417" s="3">
        <f>Tavola1!J417-Tavola1!J416</f>
        <v>525</v>
      </c>
      <c r="J417" s="3">
        <f>Tavola1!K417-Tavola1!K416</f>
        <v>549</v>
      </c>
      <c r="K417" s="3">
        <f>Tavola1!L417-Tavola1!L416</f>
        <v>10</v>
      </c>
      <c r="L417" s="35"/>
      <c r="M417" s="35"/>
    </row>
    <row r="418" spans="1:13">
      <c r="A418" s="4">
        <v>44306</v>
      </c>
      <c r="B418" s="3">
        <f>Tavola1!B418-Tavola1!B417</f>
        <v>25779</v>
      </c>
      <c r="C418" s="3">
        <f>Tavola1!C418-Tavola1!C417</f>
        <v>9228</v>
      </c>
      <c r="D418" s="3">
        <f>Tavola1!D418-Tavola1!D417</f>
        <v>1148</v>
      </c>
      <c r="E418" s="3">
        <f>Tavola1!E418-Tavola1!E417</f>
        <v>-1423</v>
      </c>
      <c r="F418" s="3">
        <f>Tavola1!F418-Tavola1!F417</f>
        <v>-3</v>
      </c>
      <c r="G418" s="3">
        <f>Tavola1!G418-Tavola1!G417</f>
        <v>-7</v>
      </c>
      <c r="H418" s="3">
        <f>Tavola1!H418-Tavola1!H417</f>
        <v>4</v>
      </c>
      <c r="I418" s="3">
        <f>Tavola1!J418-Tavola1!J417</f>
        <v>-1420</v>
      </c>
      <c r="J418" s="3">
        <f>Tavola1!K418-Tavola1!K417</f>
        <v>2535</v>
      </c>
      <c r="K418" s="3">
        <f>Tavola1!L418-Tavola1!L417</f>
        <v>36</v>
      </c>
      <c r="L418" s="35"/>
      <c r="M418" s="35"/>
    </row>
    <row r="419" spans="1:13">
      <c r="A419" s="4">
        <v>44307</v>
      </c>
      <c r="B419" s="3">
        <f>Tavola1!B419-Tavola1!B418</f>
        <v>29049</v>
      </c>
      <c r="C419" s="3">
        <f>Tavola1!C419-Tavola1!C418</f>
        <v>9593</v>
      </c>
      <c r="D419" s="3">
        <f>Tavola1!D419-Tavola1!D418</f>
        <v>1288</v>
      </c>
      <c r="E419" s="3">
        <f>Tavola1!E419-Tavola1!E418</f>
        <v>289</v>
      </c>
      <c r="F419" s="3">
        <f>Tavola1!F419-Tavola1!F418</f>
        <v>21</v>
      </c>
      <c r="G419" s="3">
        <f>Tavola1!G419-Tavola1!G418</f>
        <v>19</v>
      </c>
      <c r="H419" s="3">
        <f>Tavola1!H419-Tavola1!H418</f>
        <v>2</v>
      </c>
      <c r="I419" s="3">
        <f>Tavola1!J419-Tavola1!J418</f>
        <v>268</v>
      </c>
      <c r="J419" s="3">
        <f>Tavola1!K419-Tavola1!K418</f>
        <v>989</v>
      </c>
      <c r="K419" s="3">
        <f>Tavola1!L419-Tavola1!L418</f>
        <v>10</v>
      </c>
      <c r="L419" s="35"/>
      <c r="M419" s="35"/>
    </row>
    <row r="420" spans="1:13">
      <c r="A420" s="4">
        <v>44308</v>
      </c>
      <c r="B420" s="3">
        <f>Tavola1!B420-Tavola1!B419</f>
        <v>34077</v>
      </c>
      <c r="C420" s="3">
        <f>Tavola1!C420-Tavola1!C419</f>
        <v>11170</v>
      </c>
      <c r="D420" s="3">
        <f>Tavola1!D420-Tavola1!D419</f>
        <v>1412</v>
      </c>
      <c r="E420" s="3">
        <f>Tavola1!E420-Tavola1!E419</f>
        <v>440</v>
      </c>
      <c r="F420" s="3">
        <f>Tavola1!F420-Tavola1!F419</f>
        <v>-34</v>
      </c>
      <c r="G420" s="3">
        <f>Tavola1!G420-Tavola1!G419</f>
        <v>-30</v>
      </c>
      <c r="H420" s="3">
        <f>Tavola1!H420-Tavola1!H419</f>
        <v>-4</v>
      </c>
      <c r="I420" s="3">
        <f>Tavola1!J420-Tavola1!J419</f>
        <v>474</v>
      </c>
      <c r="J420" s="3">
        <f>Tavola1!K420-Tavola1!K419</f>
        <v>949</v>
      </c>
      <c r="K420" s="3">
        <f>Tavola1!L420-Tavola1!L419</f>
        <v>23</v>
      </c>
      <c r="L420" s="35"/>
      <c r="M420" s="35"/>
    </row>
    <row r="421" spans="1:13">
      <c r="A421" s="4">
        <v>44309</v>
      </c>
      <c r="B421" s="3">
        <f>Tavola1!B421-Tavola1!B420</f>
        <v>26886</v>
      </c>
      <c r="C421" s="3">
        <f>Tavola1!C421-Tavola1!C420</f>
        <v>9423</v>
      </c>
      <c r="D421" s="3">
        <f>Tavola1!D421-Tavola1!D420</f>
        <v>930</v>
      </c>
      <c r="E421" s="3">
        <f>Tavola1!E421-Tavola1!E420</f>
        <v>-344</v>
      </c>
      <c r="F421" s="3">
        <f>Tavola1!F421-Tavola1!F420</f>
        <v>-13</v>
      </c>
      <c r="G421" s="3">
        <f>Tavola1!G421-Tavola1!G420</f>
        <v>-12</v>
      </c>
      <c r="H421" s="3">
        <f>Tavola1!H421-Tavola1!H420</f>
        <v>-1</v>
      </c>
      <c r="I421" s="3">
        <f>Tavola1!J421-Tavola1!J420</f>
        <v>-331</v>
      </c>
      <c r="J421" s="3">
        <f>Tavola1!K421-Tavola1!K420</f>
        <v>1250</v>
      </c>
      <c r="K421" s="3">
        <f>Tavola1!L421-Tavola1!L420</f>
        <v>24</v>
      </c>
      <c r="L421" s="35"/>
      <c r="M421" s="35"/>
    </row>
    <row r="422" spans="1:13">
      <c r="A422" s="4">
        <v>44310</v>
      </c>
      <c r="B422" s="3">
        <f>Tavola1!B422-Tavola1!B421</f>
        <v>25451</v>
      </c>
      <c r="C422" s="3">
        <f>Tavola1!C422-Tavola1!C421</f>
        <v>8978</v>
      </c>
      <c r="D422" s="3">
        <f>Tavola1!D422-Tavola1!D421</f>
        <v>1095</v>
      </c>
      <c r="E422" s="3">
        <f>Tavola1!E422-Tavola1!E421</f>
        <v>-73</v>
      </c>
      <c r="F422" s="3">
        <f>Tavola1!F422-Tavola1!F421</f>
        <v>4</v>
      </c>
      <c r="G422" s="3">
        <f>Tavola1!G422-Tavola1!G421</f>
        <v>2</v>
      </c>
      <c r="H422" s="3">
        <f>Tavola1!H422-Tavola1!H421</f>
        <v>2</v>
      </c>
      <c r="I422" s="3">
        <f>Tavola1!J422-Tavola1!J421</f>
        <v>-77</v>
      </c>
      <c r="J422" s="3">
        <f>Tavola1!K422-Tavola1!K421</f>
        <v>1147</v>
      </c>
      <c r="K422" s="3">
        <f>Tavola1!L422-Tavola1!L421</f>
        <v>21</v>
      </c>
      <c r="L422" s="35"/>
      <c r="M422" s="35"/>
    </row>
    <row r="423" spans="1:13">
      <c r="A423" s="4">
        <v>44311</v>
      </c>
      <c r="B423" s="3">
        <f>Tavola1!B423-Tavola1!B422</f>
        <v>21800</v>
      </c>
      <c r="C423" s="3">
        <f>Tavola1!C423-Tavola1!C422</f>
        <v>6414</v>
      </c>
      <c r="D423" s="3">
        <f>Tavola1!D423-Tavola1!D422</f>
        <v>1061</v>
      </c>
      <c r="E423" s="3">
        <f>Tavola1!E423-Tavola1!E422</f>
        <v>299</v>
      </c>
      <c r="F423" s="3">
        <f>Tavola1!F423-Tavola1!F422</f>
        <v>2</v>
      </c>
      <c r="G423" s="3">
        <f>Tavola1!G423-Tavola1!G422</f>
        <v>10</v>
      </c>
      <c r="H423" s="3">
        <f>Tavola1!H423-Tavola1!H422</f>
        <v>-8</v>
      </c>
      <c r="I423" s="3">
        <f>Tavola1!J423-Tavola1!J422</f>
        <v>297</v>
      </c>
      <c r="J423" s="3">
        <f>Tavola1!K423-Tavola1!K422</f>
        <v>756</v>
      </c>
      <c r="K423" s="3">
        <f>Tavola1!L423-Tavola1!L422</f>
        <v>6</v>
      </c>
    </row>
    <row r="424" spans="1:13">
      <c r="A424" s="4">
        <v>44312</v>
      </c>
      <c r="B424" s="3">
        <f>Tavola1!B424-Tavola1!B423</f>
        <v>20619</v>
      </c>
      <c r="C424" s="3">
        <f>Tavola1!C424-Tavola1!C423</f>
        <v>7646</v>
      </c>
      <c r="D424" s="3">
        <f>Tavola1!D424-Tavola1!D423</f>
        <v>1069</v>
      </c>
      <c r="E424" s="3">
        <f>Tavola1!E424-Tavola1!E423</f>
        <v>581</v>
      </c>
      <c r="F424" s="3">
        <f>Tavola1!F424-Tavola1!F423</f>
        <v>13</v>
      </c>
      <c r="G424" s="3">
        <f>Tavola1!G424-Tavola1!G423</f>
        <v>10</v>
      </c>
      <c r="H424" s="3">
        <f>Tavola1!H424-Tavola1!H423</f>
        <v>3</v>
      </c>
      <c r="I424" s="3">
        <f>Tavola1!J424-Tavola1!J423</f>
        <v>568</v>
      </c>
      <c r="J424" s="3">
        <f>Tavola1!K424-Tavola1!K423</f>
        <v>475</v>
      </c>
      <c r="K424" s="3">
        <f>Tavola1!L424-Tavola1!L423</f>
        <v>13</v>
      </c>
    </row>
    <row r="425" spans="1:13">
      <c r="A425" s="4">
        <v>44313</v>
      </c>
      <c r="B425" s="3">
        <f>Tavola1!B425-Tavola1!B424</f>
        <v>28762</v>
      </c>
      <c r="C425" s="3">
        <f>Tavola1!C425-Tavola1!C424</f>
        <v>9554</v>
      </c>
      <c r="D425" s="3">
        <f>Tavola1!D425-Tavola1!D424</f>
        <v>940</v>
      </c>
      <c r="E425" s="3">
        <f>Tavola1!E425-Tavola1!E424</f>
        <v>-6</v>
      </c>
      <c r="F425" s="3">
        <f>Tavola1!F425-Tavola1!F424</f>
        <v>-6</v>
      </c>
      <c r="G425" s="3">
        <f>Tavola1!G425-Tavola1!G424</f>
        <v>0</v>
      </c>
      <c r="H425" s="3">
        <f>Tavola1!H425-Tavola1!H424</f>
        <v>-6</v>
      </c>
      <c r="I425" s="3">
        <f>Tavola1!J425-Tavola1!J424</f>
        <v>0</v>
      </c>
      <c r="J425" s="3">
        <f>Tavola1!K425-Tavola1!K424</f>
        <v>913</v>
      </c>
      <c r="K425" s="3">
        <f>Tavola1!L425-Tavola1!L424</f>
        <v>33</v>
      </c>
    </row>
    <row r="426" spans="1:13">
      <c r="A426" s="4">
        <v>44314</v>
      </c>
      <c r="B426" s="3">
        <f>Tavola1!B426-Tavola1!B425</f>
        <v>30150</v>
      </c>
      <c r="C426" s="3">
        <f>Tavola1!C426-Tavola1!C425</f>
        <v>8979</v>
      </c>
      <c r="D426" s="3">
        <f>Tavola1!D426-Tavola1!D425</f>
        <v>980</v>
      </c>
      <c r="E426" s="3">
        <f>Tavola1!E426-Tavola1!E425</f>
        <v>-713</v>
      </c>
      <c r="F426" s="3">
        <f>Tavola1!F426-Tavola1!F425</f>
        <v>-28</v>
      </c>
      <c r="G426" s="3">
        <f>Tavola1!G426-Tavola1!G425</f>
        <v>-32</v>
      </c>
      <c r="H426" s="3">
        <f>Tavola1!H426-Tavola1!H425</f>
        <v>4</v>
      </c>
      <c r="I426" s="3">
        <f>Tavola1!J426-Tavola1!J425</f>
        <v>-685</v>
      </c>
      <c r="J426" s="3">
        <f>Tavola1!K426-Tavola1!K425</f>
        <v>1663</v>
      </c>
      <c r="K426" s="3">
        <f>Tavola1!L426-Tavola1!L425</f>
        <v>30</v>
      </c>
    </row>
    <row r="427" spans="1:13">
      <c r="A427" s="4">
        <v>44315</v>
      </c>
      <c r="B427" s="3">
        <f>Tavola1!B427-Tavola1!B426</f>
        <v>25951</v>
      </c>
      <c r="C427" s="3">
        <f>Tavola1!C427-Tavola1!C426</f>
        <v>10204</v>
      </c>
      <c r="D427" s="3">
        <f>Tavola1!D427-Tavola1!D426</f>
        <v>1061</v>
      </c>
      <c r="E427" s="3">
        <f>Tavola1!E427-Tavola1!E426</f>
        <v>-128</v>
      </c>
      <c r="F427" s="3">
        <f>Tavola1!F427-Tavola1!F426</f>
        <v>-25</v>
      </c>
      <c r="G427" s="3">
        <f>Tavola1!G427-Tavola1!G426</f>
        <v>-21</v>
      </c>
      <c r="H427" s="3">
        <f>Tavola1!H427-Tavola1!H426</f>
        <v>-4</v>
      </c>
      <c r="I427" s="3">
        <f>Tavola1!J427-Tavola1!J426</f>
        <v>-103</v>
      </c>
      <c r="J427" s="3">
        <f>Tavola1!K427-Tavola1!K426</f>
        <v>1166</v>
      </c>
      <c r="K427" s="3">
        <f>Tavola1!L427-Tavola1!L426</f>
        <v>23</v>
      </c>
    </row>
    <row r="428" spans="1:13">
      <c r="A428" s="4">
        <v>44316</v>
      </c>
      <c r="B428" s="3">
        <f>Tavola1!B428-Tavola1!B427</f>
        <v>28145</v>
      </c>
      <c r="C428" s="3">
        <f>Tavola1!C428-Tavola1!C427</f>
        <v>8461</v>
      </c>
      <c r="D428" s="3">
        <f>Tavola1!D428-Tavola1!D427</f>
        <v>861</v>
      </c>
      <c r="E428" s="3">
        <f>Tavola1!E428-Tavola1!E427</f>
        <v>-348</v>
      </c>
      <c r="F428" s="3">
        <f>Tavola1!F428-Tavola1!F427</f>
        <v>-32</v>
      </c>
      <c r="G428" s="3">
        <f>Tavola1!G428-Tavola1!G427</f>
        <v>-29</v>
      </c>
      <c r="H428" s="3">
        <f>Tavola1!H428-Tavola1!H427</f>
        <v>-3</v>
      </c>
      <c r="I428" s="3">
        <f>Tavola1!J428-Tavola1!J427</f>
        <v>-316</v>
      </c>
      <c r="J428" s="3">
        <f>Tavola1!K428-Tavola1!K427</f>
        <v>1190</v>
      </c>
      <c r="K428" s="3">
        <f>Tavola1!L428-Tavola1!L427</f>
        <v>19</v>
      </c>
    </row>
    <row r="429" spans="1:13">
      <c r="A429" s="4">
        <v>44317</v>
      </c>
      <c r="B429" s="3">
        <f>Tavola1!B429-Tavola1!B428</f>
        <v>27029</v>
      </c>
      <c r="C429" s="3">
        <f>Tavola1!C429-Tavola1!C428</f>
        <v>9206</v>
      </c>
      <c r="D429" s="3">
        <f>Tavola1!D429-Tavola1!D428</f>
        <v>1000</v>
      </c>
      <c r="E429" s="3">
        <f>Tavola1!E429-Tavola1!E428</f>
        <v>-123</v>
      </c>
      <c r="F429" s="3">
        <f>Tavola1!F429-Tavola1!F428</f>
        <v>-34</v>
      </c>
      <c r="G429" s="3">
        <f>Tavola1!G429-Tavola1!G428</f>
        <v>-36</v>
      </c>
      <c r="H429" s="3">
        <f>Tavola1!H429-Tavola1!H428</f>
        <v>2</v>
      </c>
      <c r="I429" s="3">
        <f>Tavola1!J429-Tavola1!J428</f>
        <v>-89</v>
      </c>
      <c r="J429" s="3">
        <f>Tavola1!K429-Tavola1!K428</f>
        <v>1113</v>
      </c>
      <c r="K429" s="3">
        <f>Tavola1!L429-Tavola1!L428</f>
        <v>10</v>
      </c>
    </row>
    <row r="430" spans="1:13">
      <c r="A430" s="4">
        <v>44318</v>
      </c>
      <c r="B430" s="3">
        <f>Tavola1!B430-Tavola1!B429</f>
        <v>9773</v>
      </c>
      <c r="C430" s="3">
        <f>Tavola1!C430-Tavola1!C429</f>
        <v>5296</v>
      </c>
      <c r="D430" s="3">
        <f>Tavola1!D430-Tavola1!D429</f>
        <v>772</v>
      </c>
      <c r="E430" s="3">
        <f>Tavola1!E430-Tavola1!E429</f>
        <v>8</v>
      </c>
      <c r="F430" s="3">
        <f>Tavola1!F430-Tavola1!F429</f>
        <v>8</v>
      </c>
      <c r="G430" s="3">
        <f>Tavola1!G430-Tavola1!G429</f>
        <v>12</v>
      </c>
      <c r="H430" s="3">
        <f>Tavola1!H430-Tavola1!H429</f>
        <v>-4</v>
      </c>
      <c r="I430" s="3">
        <f>Tavola1!J430-Tavola1!J429</f>
        <v>0</v>
      </c>
      <c r="J430" s="3">
        <f>Tavola1!K430-Tavola1!K429</f>
        <v>761</v>
      </c>
      <c r="K430" s="3">
        <f>Tavola1!L430-Tavola1!L429</f>
        <v>3</v>
      </c>
    </row>
    <row r="431" spans="1:13">
      <c r="A431" s="4">
        <v>44319</v>
      </c>
      <c r="B431" s="3">
        <f>Tavola1!B431-Tavola1!B430</f>
        <v>14474</v>
      </c>
      <c r="C431" s="3">
        <f>Tavola1!C431-Tavola1!C430</f>
        <v>6385</v>
      </c>
      <c r="D431" s="3">
        <f>Tavola1!D431-Tavola1!D430</f>
        <v>734</v>
      </c>
      <c r="E431" s="3">
        <f>Tavola1!E431-Tavola1!E430</f>
        <v>174</v>
      </c>
      <c r="F431" s="3">
        <f>Tavola1!F431-Tavola1!F430</f>
        <v>27</v>
      </c>
      <c r="G431" s="3">
        <f>Tavola1!G431-Tavola1!G430</f>
        <v>30</v>
      </c>
      <c r="H431" s="3">
        <f>Tavola1!H431-Tavola1!H430</f>
        <v>-3</v>
      </c>
      <c r="I431" s="3">
        <f>Tavola1!J431-Tavola1!J430</f>
        <v>147</v>
      </c>
      <c r="J431" s="3">
        <f>Tavola1!K431-Tavola1!K430</f>
        <v>540</v>
      </c>
      <c r="K431" s="3">
        <f>Tavola1!L431-Tavola1!L430</f>
        <v>20</v>
      </c>
    </row>
    <row r="432" spans="1:13">
      <c r="A432" s="4">
        <v>44320</v>
      </c>
      <c r="B432" s="3">
        <f>Tavola1!B432-Tavola1!B431</f>
        <v>32557</v>
      </c>
      <c r="C432" s="3">
        <f>Tavola1!C432-Tavola1!C431</f>
        <v>8537</v>
      </c>
      <c r="D432" s="3">
        <f>Tavola1!D432-Tavola1!D431</f>
        <v>902</v>
      </c>
      <c r="E432" s="3">
        <f>Tavola1!E432-Tavola1!E431</f>
        <v>-132</v>
      </c>
      <c r="F432" s="3">
        <f>Tavola1!F432-Tavola1!F431</f>
        <v>-26</v>
      </c>
      <c r="G432" s="3">
        <f>Tavola1!G432-Tavola1!G431</f>
        <v>-26</v>
      </c>
      <c r="H432" s="3">
        <f>Tavola1!H432-Tavola1!H431</f>
        <v>0</v>
      </c>
      <c r="I432" s="3">
        <f>Tavola1!J432-Tavola1!J431</f>
        <v>-106</v>
      </c>
      <c r="J432" s="3">
        <f>Tavola1!K432-Tavola1!K431</f>
        <v>1009</v>
      </c>
      <c r="K432" s="3">
        <f>Tavola1!L432-Tavola1!L431</f>
        <v>25</v>
      </c>
    </row>
    <row r="433" spans="1:11">
      <c r="A433" s="4">
        <v>44321</v>
      </c>
      <c r="B433" s="3">
        <f>Tavola1!B433-Tavola1!B432</f>
        <v>27072</v>
      </c>
      <c r="C433" s="3">
        <f>Tavola1!C433-Tavola1!C432</f>
        <v>9260</v>
      </c>
      <c r="D433" s="3">
        <f>Tavola1!D433-Tavola1!D432</f>
        <v>782</v>
      </c>
      <c r="E433" s="3">
        <f>Tavola1!E433-Tavola1!E432</f>
        <v>-294</v>
      </c>
      <c r="F433" s="3">
        <f>Tavola1!F433-Tavola1!F432</f>
        <v>-39</v>
      </c>
      <c r="G433" s="3">
        <f>Tavola1!G433-Tavola1!G432</f>
        <v>-31</v>
      </c>
      <c r="H433" s="3">
        <f>Tavola1!H433-Tavola1!H432</f>
        <v>-8</v>
      </c>
      <c r="I433" s="3">
        <f>Tavola1!J433-Tavola1!J432</f>
        <v>-255</v>
      </c>
      <c r="J433" s="3">
        <f>Tavola1!K433-Tavola1!K432</f>
        <v>1052</v>
      </c>
      <c r="K433" s="3">
        <f>Tavola1!L433-Tavola1!L432</f>
        <v>24</v>
      </c>
    </row>
    <row r="434" spans="1:11">
      <c r="A434" s="4">
        <v>44322</v>
      </c>
      <c r="B434" s="3">
        <f>Tavola1!B434-Tavola1!B433</f>
        <v>26265</v>
      </c>
      <c r="C434" s="3">
        <f>Tavola1!C434-Tavola1!C433</f>
        <v>11343</v>
      </c>
      <c r="D434" s="3">
        <f>Tavola1!D434-Tavola1!D433</f>
        <v>1202</v>
      </c>
      <c r="E434" s="3">
        <f>Tavola1!E434-Tavola1!E433</f>
        <v>-651</v>
      </c>
      <c r="F434" s="3">
        <f>Tavola1!F434-Tavola1!F433</f>
        <v>-61</v>
      </c>
      <c r="G434" s="3">
        <f>Tavola1!G434-Tavola1!G433</f>
        <v>-58</v>
      </c>
      <c r="H434" s="3">
        <f>Tavola1!H434-Tavola1!H433</f>
        <v>-3</v>
      </c>
      <c r="I434" s="3">
        <f>Tavola1!J434-Tavola1!J433</f>
        <v>-590</v>
      </c>
      <c r="J434" s="3">
        <f>Tavola1!K434-Tavola1!K433</f>
        <v>1829</v>
      </c>
      <c r="K434" s="3">
        <f>Tavola1!L434-Tavola1!L433</f>
        <v>24</v>
      </c>
    </row>
    <row r="435" spans="1:11">
      <c r="A435" s="4">
        <v>44323</v>
      </c>
      <c r="B435" s="3">
        <f>Tavola1!B435-Tavola1!B434</f>
        <v>25740</v>
      </c>
      <c r="C435" s="3">
        <f>Tavola1!C435-Tavola1!C434</f>
        <v>7945</v>
      </c>
      <c r="D435" s="3">
        <f>Tavola1!D435-Tavola1!D434</f>
        <v>603</v>
      </c>
      <c r="E435" s="3">
        <f>Tavola1!E435-Tavola1!E434</f>
        <v>-548</v>
      </c>
      <c r="F435" s="3">
        <f>Tavola1!F435-Tavola1!F434</f>
        <v>-49</v>
      </c>
      <c r="G435" s="3">
        <f>Tavola1!G435-Tavola1!G434</f>
        <v>-42</v>
      </c>
      <c r="H435" s="3">
        <f>Tavola1!H435-Tavola1!H434</f>
        <v>-7</v>
      </c>
      <c r="I435" s="3">
        <f>Tavola1!J435-Tavola1!J434</f>
        <v>-499</v>
      </c>
      <c r="J435" s="3">
        <f>Tavola1!K435-Tavola1!K434</f>
        <v>1140</v>
      </c>
      <c r="K435" s="3">
        <f>Tavola1!L435-Tavola1!L434</f>
        <v>11</v>
      </c>
    </row>
    <row r="436" spans="1:11">
      <c r="A436" s="4">
        <v>44324</v>
      </c>
      <c r="B436" s="3">
        <f>Tavola1!B436-Tavola1!B435</f>
        <v>25434</v>
      </c>
      <c r="C436" s="3">
        <f>Tavola1!C436-Tavola1!C435</f>
        <v>8656</v>
      </c>
      <c r="D436" s="3">
        <f>Tavola1!D436-Tavola1!D435</f>
        <v>851</v>
      </c>
      <c r="E436" s="3">
        <f>Tavola1!E436-Tavola1!E435</f>
        <v>-700</v>
      </c>
      <c r="F436" s="3">
        <f>Tavola1!F436-Tavola1!F435</f>
        <v>-28</v>
      </c>
      <c r="G436" s="3">
        <f>Tavola1!G436-Tavola1!G435</f>
        <v>-26</v>
      </c>
      <c r="H436" s="3">
        <f>Tavola1!H436-Tavola1!H435</f>
        <v>-2</v>
      </c>
      <c r="I436" s="3">
        <f>Tavola1!J436-Tavola1!J435</f>
        <v>-672</v>
      </c>
      <c r="J436" s="3">
        <f>Tavola1!K436-Tavola1!K435</f>
        <v>1532</v>
      </c>
      <c r="K436" s="3">
        <f>Tavola1!L436-Tavola1!L435</f>
        <v>19</v>
      </c>
    </row>
    <row r="437" spans="1:11">
      <c r="A437" s="4">
        <v>44325</v>
      </c>
      <c r="B437" s="3">
        <f>Tavola1!B437-Tavola1!B436</f>
        <v>14337</v>
      </c>
      <c r="C437" s="3">
        <f>Tavola1!C437-Tavola1!C436</f>
        <v>5588</v>
      </c>
      <c r="D437" s="3">
        <f>Tavola1!D437-Tavola1!D436</f>
        <v>494</v>
      </c>
      <c r="E437" s="3">
        <f>Tavola1!E437-Tavola1!E436</f>
        <v>-485</v>
      </c>
      <c r="F437" s="3">
        <f>Tavola1!F437-Tavola1!F436</f>
        <v>-25</v>
      </c>
      <c r="G437" s="3">
        <f>Tavola1!G437-Tavola1!G436</f>
        <v>-21</v>
      </c>
      <c r="H437" s="3">
        <f>Tavola1!H437-Tavola1!H436</f>
        <v>-4</v>
      </c>
      <c r="I437" s="3">
        <f>Tavola1!J437-Tavola1!J436</f>
        <v>-460</v>
      </c>
      <c r="J437" s="3">
        <f>Tavola1!K437-Tavola1!K436</f>
        <v>965</v>
      </c>
      <c r="K437" s="3">
        <f>Tavola1!L437-Tavola1!L436</f>
        <v>14</v>
      </c>
    </row>
    <row r="438" spans="1:11">
      <c r="A438" s="4">
        <v>44326</v>
      </c>
      <c r="B438" s="3">
        <f>Tavola1!B438-Tavola1!B437</f>
        <v>19530</v>
      </c>
      <c r="C438" s="3">
        <f>Tavola1!C438-Tavola1!C437</f>
        <v>7145</v>
      </c>
      <c r="D438" s="3">
        <f>Tavola1!D438-Tavola1!D437</f>
        <v>589</v>
      </c>
      <c r="E438" s="3">
        <f>Tavola1!E438-Tavola1!E437</f>
        <v>85</v>
      </c>
      <c r="F438" s="3">
        <f>Tavola1!F438-Tavola1!F437</f>
        <v>9</v>
      </c>
      <c r="G438" s="3">
        <f>Tavola1!G438-Tavola1!G437</f>
        <v>14</v>
      </c>
      <c r="H438" s="3">
        <f>Tavola1!H438-Tavola1!H437</f>
        <v>-5</v>
      </c>
      <c r="I438" s="3">
        <f>Tavola1!J438-Tavola1!J437</f>
        <v>76</v>
      </c>
      <c r="J438" s="3">
        <f>Tavola1!K438-Tavola1!K437</f>
        <v>498</v>
      </c>
      <c r="K438" s="3">
        <f>Tavola1!L438-Tavola1!L437</f>
        <v>6</v>
      </c>
    </row>
    <row r="439" spans="1:11">
      <c r="A439" s="4">
        <v>44327</v>
      </c>
      <c r="B439" s="3">
        <f>Tavola1!B439-Tavola1!B438</f>
        <v>27362</v>
      </c>
      <c r="C439" s="3">
        <f>Tavola1!C439-Tavola1!C438</f>
        <v>10704</v>
      </c>
      <c r="D439" s="3">
        <f>Tavola1!D439-Tavola1!D438</f>
        <v>894</v>
      </c>
      <c r="E439" s="3">
        <f>Tavola1!E439-Tavola1!E438</f>
        <v>-68</v>
      </c>
      <c r="F439" s="3">
        <f>Tavola1!F439-Tavola1!F438</f>
        <v>-27</v>
      </c>
      <c r="G439" s="3">
        <f>Tavola1!G439-Tavola1!G438</f>
        <v>-29</v>
      </c>
      <c r="H439" s="3">
        <f>Tavola1!H439-Tavola1!H438</f>
        <v>2</v>
      </c>
      <c r="I439" s="3">
        <f>Tavola1!J439-Tavola1!J438</f>
        <v>-41</v>
      </c>
      <c r="J439" s="3">
        <f>Tavola1!K439-Tavola1!K438</f>
        <v>936</v>
      </c>
      <c r="K439" s="3">
        <f>Tavola1!L439-Tavola1!L438</f>
        <v>26</v>
      </c>
    </row>
    <row r="440" spans="1:11">
      <c r="A440" s="4">
        <v>44328</v>
      </c>
      <c r="B440" s="3">
        <f>Tavola1!B440-Tavola1!B439</f>
        <v>26316</v>
      </c>
      <c r="C440" s="3">
        <f>Tavola1!C440-Tavola1!C439</f>
        <v>7603</v>
      </c>
      <c r="D440" s="3">
        <f>Tavola1!D440-Tavola1!D439</f>
        <v>607</v>
      </c>
      <c r="E440" s="3">
        <f>Tavola1!E440-Tavola1!E439</f>
        <v>-2127</v>
      </c>
      <c r="F440" s="3">
        <f>Tavola1!F440-Tavola1!F439</f>
        <v>-48</v>
      </c>
      <c r="G440" s="3">
        <f>Tavola1!G440-Tavola1!G439</f>
        <v>-40</v>
      </c>
      <c r="H440" s="3">
        <f>Tavola1!H440-Tavola1!H439</f>
        <v>-8</v>
      </c>
      <c r="I440" s="3">
        <f>Tavola1!J440-Tavola1!J439</f>
        <v>-2079</v>
      </c>
      <c r="J440" s="3">
        <f>Tavola1!K440-Tavola1!K439</f>
        <v>2712</v>
      </c>
      <c r="K440" s="3">
        <f>Tavola1!L440-Tavola1!L439</f>
        <v>22</v>
      </c>
    </row>
    <row r="441" spans="1:11">
      <c r="A441" s="4">
        <v>44329</v>
      </c>
      <c r="B441" s="3">
        <f>Tavola1!B441-Tavola1!B440</f>
        <v>20207</v>
      </c>
      <c r="C441" s="3">
        <f>Tavola1!C441-Tavola1!C440</f>
        <v>7585</v>
      </c>
      <c r="D441" s="3">
        <f>Tavola1!D441-Tavola1!D440</f>
        <v>603</v>
      </c>
      <c r="E441" s="3">
        <f>Tavola1!E441-Tavola1!E440</f>
        <v>-870</v>
      </c>
      <c r="F441" s="3">
        <f>Tavola1!F441-Tavola1!F440</f>
        <v>-37</v>
      </c>
      <c r="G441" s="3">
        <f>Tavola1!G441-Tavola1!G440</f>
        <v>-36</v>
      </c>
      <c r="H441" s="3">
        <f>Tavola1!H441-Tavola1!H440</f>
        <v>-1</v>
      </c>
      <c r="I441" s="3">
        <f>Tavola1!J441-Tavola1!J440</f>
        <v>-833</v>
      </c>
      <c r="J441" s="3">
        <f>Tavola1!K441-Tavola1!K440</f>
        <v>1454</v>
      </c>
      <c r="K441" s="3">
        <f>Tavola1!L441-Tavola1!L440</f>
        <v>19</v>
      </c>
    </row>
    <row r="442" spans="1:11">
      <c r="A442" s="4">
        <v>44330</v>
      </c>
      <c r="B442" s="3">
        <f>Tavola1!B442-Tavola1!B441</f>
        <v>22269</v>
      </c>
      <c r="C442" s="3">
        <f>Tavola1!C442-Tavola1!C441</f>
        <v>7316</v>
      </c>
      <c r="D442" s="3">
        <f>Tavola1!D442-Tavola1!D441</f>
        <v>573</v>
      </c>
      <c r="E442" s="3">
        <f>Tavola1!E442-Tavola1!E441</f>
        <v>-1156</v>
      </c>
      <c r="F442" s="3">
        <f>Tavola1!F442-Tavola1!F441</f>
        <v>-46</v>
      </c>
      <c r="G442" s="3">
        <f>Tavola1!G442-Tavola1!G441</f>
        <v>-42</v>
      </c>
      <c r="H442" s="3">
        <f>Tavola1!H442-Tavola1!H441</f>
        <v>-4</v>
      </c>
      <c r="I442" s="3">
        <f>Tavola1!J442-Tavola1!J441</f>
        <v>-1110</v>
      </c>
      <c r="J442" s="3">
        <f>Tavola1!K442-Tavola1!K441</f>
        <v>1712</v>
      </c>
      <c r="K442" s="3">
        <f>Tavola1!L442-Tavola1!L441</f>
        <v>17</v>
      </c>
    </row>
    <row r="443" spans="1:11">
      <c r="A443" s="4">
        <v>44331</v>
      </c>
      <c r="B443" s="3">
        <f>Tavola1!B443-Tavola1!B442</f>
        <v>19981</v>
      </c>
      <c r="C443" s="3">
        <f>Tavola1!C443-Tavola1!C442</f>
        <v>7733</v>
      </c>
      <c r="D443" s="3">
        <f>Tavola1!D443-Tavola1!D442</f>
        <v>557</v>
      </c>
      <c r="E443" s="3">
        <f>Tavola1!E443-Tavola1!E442</f>
        <v>-496</v>
      </c>
      <c r="F443" s="3">
        <f>Tavola1!F443-Tavola1!F442</f>
        <v>-14</v>
      </c>
      <c r="G443" s="3">
        <f>Tavola1!G443-Tavola1!G442</f>
        <v>-8</v>
      </c>
      <c r="H443" s="3">
        <f>Tavola1!H443-Tavola1!H442</f>
        <v>-6</v>
      </c>
      <c r="I443" s="3">
        <f>Tavola1!J443-Tavola1!J442</f>
        <v>-482</v>
      </c>
      <c r="J443" s="3">
        <f>Tavola1!K443-Tavola1!K442</f>
        <v>1043</v>
      </c>
      <c r="K443" s="3">
        <f>Tavola1!L443-Tavola1!L442</f>
        <v>10</v>
      </c>
    </row>
    <row r="444" spans="1:11">
      <c r="A444" s="4">
        <v>44332</v>
      </c>
      <c r="B444" s="3">
        <f>Tavola1!B444-Tavola1!B443</f>
        <v>19189</v>
      </c>
      <c r="C444" s="3">
        <f>Tavola1!C444-Tavola1!C443</f>
        <v>5524</v>
      </c>
      <c r="D444" s="3">
        <f>Tavola1!D444-Tavola1!D443</f>
        <v>405</v>
      </c>
      <c r="E444" s="3">
        <f>Tavola1!E444-Tavola1!E443</f>
        <v>-354</v>
      </c>
      <c r="F444" s="3">
        <f>Tavola1!F444-Tavola1!F443</f>
        <v>-17</v>
      </c>
      <c r="G444" s="3">
        <f>Tavola1!G444-Tavola1!G443</f>
        <v>-21</v>
      </c>
      <c r="H444" s="3">
        <f>Tavola1!H444-Tavola1!H443</f>
        <v>4</v>
      </c>
      <c r="I444" s="3">
        <f>Tavola1!J444-Tavola1!J443</f>
        <v>-337</v>
      </c>
      <c r="J444" s="3">
        <f>Tavola1!K444-Tavola1!K443</f>
        <v>756</v>
      </c>
      <c r="K444" s="3">
        <f>Tavola1!L444-Tavola1!L443</f>
        <v>3</v>
      </c>
    </row>
    <row r="445" spans="1:11">
      <c r="A445" s="4">
        <v>44333</v>
      </c>
      <c r="B445" s="3">
        <f>Tavola1!B445-Tavola1!B444</f>
        <v>12497</v>
      </c>
      <c r="C445" s="3">
        <f>Tavola1!C445-Tavola1!C444</f>
        <v>5430</v>
      </c>
      <c r="D445" s="3">
        <f>Tavola1!D445-Tavola1!D444</f>
        <v>299</v>
      </c>
      <c r="E445" s="3">
        <f>Tavola1!E445-Tavola1!E444</f>
        <v>-463</v>
      </c>
      <c r="F445" s="3">
        <f>Tavola1!F445-Tavola1!F444</f>
        <v>-10</v>
      </c>
      <c r="G445" s="3">
        <f>Tavola1!G445-Tavola1!G444</f>
        <v>-4</v>
      </c>
      <c r="H445" s="3">
        <f>Tavola1!H445-Tavola1!H444</f>
        <v>-6</v>
      </c>
      <c r="I445" s="3">
        <f>Tavola1!J445-Tavola1!J444</f>
        <v>-453</v>
      </c>
      <c r="J445" s="3">
        <f>Tavola1!K445-Tavola1!K444</f>
        <v>758</v>
      </c>
      <c r="K445" s="3">
        <f>Tavola1!L445-Tavola1!L444</f>
        <v>4</v>
      </c>
    </row>
    <row r="446" spans="1:11">
      <c r="A446" s="4">
        <v>44334</v>
      </c>
      <c r="B446" s="3">
        <f>Tavola1!B446-Tavola1!B445</f>
        <v>24390</v>
      </c>
      <c r="C446" s="3">
        <f>Tavola1!C446-Tavola1!C445</f>
        <v>7590</v>
      </c>
      <c r="D446" s="3">
        <f>Tavola1!D446-Tavola1!D445</f>
        <v>411</v>
      </c>
      <c r="E446" s="3">
        <f>Tavola1!E446-Tavola1!E445</f>
        <v>-403</v>
      </c>
      <c r="F446" s="3">
        <f>Tavola1!F446-Tavola1!F445</f>
        <v>-26</v>
      </c>
      <c r="G446" s="3">
        <f>Tavola1!G446-Tavola1!G445</f>
        <v>-22</v>
      </c>
      <c r="H446" s="3">
        <f>Tavola1!H446-Tavola1!H445</f>
        <v>-4</v>
      </c>
      <c r="I446" s="3">
        <f>Tavola1!J446-Tavola1!J445</f>
        <v>-377</v>
      </c>
      <c r="J446" s="3">
        <f>Tavola1!K446-Tavola1!K445</f>
        <v>792</v>
      </c>
      <c r="K446" s="3">
        <f>Tavola1!L446-Tavola1!L445</f>
        <v>22</v>
      </c>
    </row>
    <row r="447" spans="1:11">
      <c r="A447" s="4">
        <v>44335</v>
      </c>
      <c r="B447" s="3">
        <f>Tavola1!B447-Tavola1!B446</f>
        <v>21467</v>
      </c>
      <c r="C447" s="3">
        <f>Tavola1!C447-Tavola1!C446</f>
        <v>7705</v>
      </c>
      <c r="D447" s="3">
        <f>Tavola1!D447-Tavola1!D446</f>
        <v>603</v>
      </c>
      <c r="E447" s="3">
        <f>Tavola1!E447-Tavola1!E446</f>
        <v>-1025</v>
      </c>
      <c r="F447" s="3">
        <f>Tavola1!F447-Tavola1!F446</f>
        <v>-54</v>
      </c>
      <c r="G447" s="3">
        <f>Tavola1!G447-Tavola1!G446</f>
        <v>-53</v>
      </c>
      <c r="H447" s="3">
        <f>Tavola1!H447-Tavola1!H446</f>
        <v>-1</v>
      </c>
      <c r="I447" s="3">
        <f>Tavola1!J447-Tavola1!J446</f>
        <v>-971</v>
      </c>
      <c r="J447" s="3">
        <f>Tavola1!K447-Tavola1!K446</f>
        <v>1618</v>
      </c>
      <c r="K447" s="3">
        <f>Tavola1!L447-Tavola1!L446</f>
        <v>10</v>
      </c>
    </row>
    <row r="448" spans="1:11">
      <c r="A448" s="4">
        <v>44336</v>
      </c>
      <c r="B448" s="3">
        <f>Tavola1!B448-Tavola1!B447</f>
        <v>17911</v>
      </c>
      <c r="C448" s="3">
        <f>Tavola1!C448-Tavola1!C447</f>
        <v>7888</v>
      </c>
      <c r="D448" s="3">
        <f>Tavola1!D448-Tavola1!D447</f>
        <v>443</v>
      </c>
      <c r="E448" s="3">
        <f>Tavola1!E448-Tavola1!E447</f>
        <v>-255</v>
      </c>
      <c r="F448" s="3">
        <f>Tavola1!F448-Tavola1!F447</f>
        <v>-32</v>
      </c>
      <c r="G448" s="3">
        <f>Tavola1!G448-Tavola1!G447</f>
        <v>-29</v>
      </c>
      <c r="H448" s="3">
        <f>Tavola1!H448-Tavola1!H447</f>
        <v>-3</v>
      </c>
      <c r="I448" s="3">
        <f>Tavola1!J448-Tavola1!J447</f>
        <v>-223</v>
      </c>
      <c r="J448" s="3">
        <f>Tavola1!K448-Tavola1!K447</f>
        <v>688</v>
      </c>
      <c r="K448" s="3">
        <f>Tavola1!L448-Tavola1!L447</f>
        <v>10</v>
      </c>
    </row>
    <row r="449" spans="1:11">
      <c r="A449" s="4">
        <v>44337</v>
      </c>
      <c r="B449" s="3">
        <f>Tavola1!B449-Tavola1!B448</f>
        <v>26335</v>
      </c>
      <c r="C449" s="3">
        <f>Tavola1!C449-Tavola1!C448</f>
        <v>8441</v>
      </c>
      <c r="D449" s="3">
        <f>Tavola1!D449-Tavola1!D448</f>
        <v>493</v>
      </c>
      <c r="E449" s="3">
        <f>Tavola1!E449-Tavola1!E448</f>
        <v>-998</v>
      </c>
      <c r="F449" s="3">
        <f>Tavola1!F449-Tavola1!F448</f>
        <v>-30</v>
      </c>
      <c r="G449" s="3">
        <f>Tavola1!G449-Tavola1!G448</f>
        <v>-25</v>
      </c>
      <c r="H449" s="3">
        <f>Tavola1!H449-Tavola1!H448</f>
        <v>-5</v>
      </c>
      <c r="I449" s="3">
        <f>Tavola1!J449-Tavola1!J448</f>
        <v>-968</v>
      </c>
      <c r="J449" s="3">
        <f>Tavola1!K449-Tavola1!K448</f>
        <v>1480</v>
      </c>
      <c r="K449" s="3">
        <f>Tavola1!L449-Tavola1!L448</f>
        <v>11</v>
      </c>
    </row>
    <row r="450" spans="1:11">
      <c r="A450" s="4">
        <v>44338</v>
      </c>
      <c r="B450" s="3">
        <f>Tavola1!B450-Tavola1!B449</f>
        <v>19201</v>
      </c>
      <c r="C450" s="3">
        <f>Tavola1!C450-Tavola1!C449</f>
        <v>6061</v>
      </c>
      <c r="D450" s="3">
        <f>Tavola1!D450-Tavola1!D449</f>
        <v>350</v>
      </c>
      <c r="E450" s="3">
        <f>Tavola1!E450-Tavola1!E449</f>
        <v>-748</v>
      </c>
      <c r="F450" s="3">
        <f>Tavola1!F450-Tavola1!F449</f>
        <v>-12</v>
      </c>
      <c r="G450" s="3">
        <f>Tavola1!G450-Tavola1!G449</f>
        <v>-17</v>
      </c>
      <c r="H450" s="3">
        <f>Tavola1!H450-Tavola1!H449</f>
        <v>5</v>
      </c>
      <c r="I450" s="3">
        <f>Tavola1!J450-Tavola1!J449</f>
        <v>-736</v>
      </c>
      <c r="J450" s="3">
        <f>Tavola1!K450-Tavola1!K449</f>
        <v>1081</v>
      </c>
      <c r="K450" s="3">
        <f>Tavola1!L450-Tavola1!L449</f>
        <v>17</v>
      </c>
    </row>
    <row r="451" spans="1:11">
      <c r="A451" s="4">
        <v>44339</v>
      </c>
      <c r="B451" s="3">
        <f>Tavola1!B451-Tavola1!B450</f>
        <v>11010</v>
      </c>
      <c r="C451" s="3">
        <f>Tavola1!C451-Tavola1!C450</f>
        <v>4735</v>
      </c>
      <c r="D451" s="3">
        <f>Tavola1!D451-Tavola1!D450</f>
        <v>238</v>
      </c>
      <c r="E451" s="3">
        <f>Tavola1!E451-Tavola1!E450</f>
        <v>-339</v>
      </c>
      <c r="F451" s="3">
        <f>Tavola1!F451-Tavola1!F450</f>
        <v>-46</v>
      </c>
      <c r="G451" s="3">
        <f>Tavola1!G451-Tavola1!G450</f>
        <v>-44</v>
      </c>
      <c r="H451" s="3">
        <f>Tavola1!H451-Tavola1!H450</f>
        <v>-2</v>
      </c>
      <c r="I451" s="3">
        <f>Tavola1!J451-Tavola1!J450</f>
        <v>-293</v>
      </c>
      <c r="J451" s="3">
        <f>Tavola1!K451-Tavola1!K450</f>
        <v>575</v>
      </c>
      <c r="K451" s="3">
        <f>Tavola1!L451-Tavola1!L450</f>
        <v>2</v>
      </c>
    </row>
    <row r="452" spans="1:11">
      <c r="A452" s="4">
        <v>44340</v>
      </c>
      <c r="B452" s="3">
        <f>Tavola1!B452-Tavola1!B451</f>
        <v>11194</v>
      </c>
      <c r="C452" s="3">
        <f>Tavola1!C452-Tavola1!C451</f>
        <v>4821</v>
      </c>
      <c r="D452" s="3">
        <f>Tavola1!D452-Tavola1!D451</f>
        <v>378</v>
      </c>
      <c r="E452" s="3">
        <f>Tavola1!E452-Tavola1!E451</f>
        <v>88</v>
      </c>
      <c r="F452" s="3">
        <f>Tavola1!F452-Tavola1!F451</f>
        <v>-21</v>
      </c>
      <c r="G452" s="3">
        <f>Tavola1!G452-Tavola1!G451</f>
        <v>-17</v>
      </c>
      <c r="H452" s="3">
        <f>Tavola1!H452-Tavola1!H451</f>
        <v>-4</v>
      </c>
      <c r="I452" s="3">
        <f>Tavola1!J452-Tavola1!J451</f>
        <v>109</v>
      </c>
      <c r="J452" s="3">
        <f>Tavola1!K452-Tavola1!K451</f>
        <v>282</v>
      </c>
      <c r="K452" s="3">
        <f>Tavola1!L452-Tavola1!L451</f>
        <v>8</v>
      </c>
    </row>
    <row r="453" spans="1:11">
      <c r="A453" s="4">
        <v>44341</v>
      </c>
      <c r="B453" s="3">
        <f>Tavola1!B453-Tavola1!B452</f>
        <v>19335</v>
      </c>
      <c r="C453" s="3">
        <f>Tavola1!C453-Tavola1!C452</f>
        <v>6726</v>
      </c>
      <c r="D453" s="3">
        <f>Tavola1!D453-Tavola1!D452</f>
        <v>372</v>
      </c>
      <c r="E453" s="3">
        <f>Tavola1!E453-Tavola1!E452</f>
        <v>-412</v>
      </c>
      <c r="F453" s="3">
        <f>Tavola1!F453-Tavola1!F452</f>
        <v>-31</v>
      </c>
      <c r="G453" s="3">
        <f>Tavola1!G453-Tavola1!G452</f>
        <v>-26</v>
      </c>
      <c r="H453" s="3">
        <f>Tavola1!H453-Tavola1!H452</f>
        <v>-5</v>
      </c>
      <c r="I453" s="3">
        <f>Tavola1!J453-Tavola1!J452</f>
        <v>-381</v>
      </c>
      <c r="J453" s="3">
        <f>Tavola1!K453-Tavola1!K452</f>
        <v>773</v>
      </c>
      <c r="K453" s="3">
        <f>Tavola1!L453-Tavola1!L452</f>
        <v>11</v>
      </c>
    </row>
    <row r="454" spans="1:11">
      <c r="A454" s="4">
        <v>44342</v>
      </c>
      <c r="B454" s="3">
        <f>Tavola1!B454-Tavola1!B453</f>
        <v>20628</v>
      </c>
      <c r="C454" s="3">
        <f>Tavola1!C454-Tavola1!C453</f>
        <v>7201</v>
      </c>
      <c r="D454" s="3">
        <f>Tavola1!D454-Tavola1!D453</f>
        <v>375</v>
      </c>
      <c r="E454" s="3">
        <f>Tavola1!E454-Tavola1!E453</f>
        <v>-889</v>
      </c>
      <c r="F454" s="3">
        <f>Tavola1!F454-Tavola1!F453</f>
        <v>-29</v>
      </c>
      <c r="G454" s="3">
        <f>Tavola1!G454-Tavola1!G453</f>
        <v>-22</v>
      </c>
      <c r="H454" s="3">
        <f>Tavola1!H454-Tavola1!H453</f>
        <v>-7</v>
      </c>
      <c r="I454" s="3">
        <f>Tavola1!J454-Tavola1!J453</f>
        <v>-860</v>
      </c>
      <c r="J454" s="3">
        <f>Tavola1!K454-Tavola1!K453</f>
        <v>1244</v>
      </c>
      <c r="K454" s="3">
        <f>Tavola1!L454-Tavola1!L453</f>
        <v>20</v>
      </c>
    </row>
    <row r="455" spans="1:11">
      <c r="A455" s="4">
        <v>44343</v>
      </c>
      <c r="B455" s="3">
        <f>Tavola1!B455-Tavola1!B454</f>
        <v>18104</v>
      </c>
      <c r="C455" s="3">
        <f>Tavola1!C455-Tavola1!C454</f>
        <v>5924</v>
      </c>
      <c r="D455" s="3">
        <f>Tavola1!D455-Tavola1!D454</f>
        <v>383</v>
      </c>
      <c r="E455" s="3">
        <f>Tavola1!E455-Tavola1!E454</f>
        <v>-375</v>
      </c>
      <c r="F455" s="3">
        <f>Tavola1!F455-Tavola1!F454</f>
        <v>-23</v>
      </c>
      <c r="G455" s="3">
        <f>Tavola1!G455-Tavola1!G454</f>
        <v>-18</v>
      </c>
      <c r="H455" s="3">
        <f>Tavola1!H455-Tavola1!H454</f>
        <v>-5</v>
      </c>
      <c r="I455" s="3">
        <f>Tavola1!J455-Tavola1!J454</f>
        <v>-352</v>
      </c>
      <c r="J455" s="3">
        <f>Tavola1!K455-Tavola1!K454</f>
        <v>738</v>
      </c>
      <c r="K455" s="3">
        <f>Tavola1!L455-Tavola1!L454</f>
        <v>20</v>
      </c>
    </row>
    <row r="456" spans="1:11">
      <c r="A456" s="4">
        <v>44344</v>
      </c>
      <c r="B456" s="3">
        <f>Tavola1!B456-Tavola1!B455</f>
        <v>19386</v>
      </c>
      <c r="C456" s="3">
        <f>Tavola1!C456-Tavola1!C455</f>
        <v>6735</v>
      </c>
      <c r="D456" s="3">
        <f>Tavola1!D456-Tavola1!D455</f>
        <v>418</v>
      </c>
      <c r="E456" s="3">
        <f>Tavola1!E456-Tavola1!E455</f>
        <v>-725</v>
      </c>
      <c r="F456" s="3">
        <f>Tavola1!F456-Tavola1!F455</f>
        <v>-31</v>
      </c>
      <c r="G456" s="3">
        <f>Tavola1!G456-Tavola1!G455</f>
        <v>-23</v>
      </c>
      <c r="H456" s="3">
        <f>Tavola1!H456-Tavola1!H455</f>
        <v>-8</v>
      </c>
      <c r="I456" s="3">
        <f>Tavola1!J456-Tavola1!J455</f>
        <v>-694</v>
      </c>
      <c r="J456" s="3">
        <f>Tavola1!K456-Tavola1!K455</f>
        <v>1134</v>
      </c>
      <c r="K456" s="3">
        <f>Tavola1!L456-Tavola1!L455</f>
        <v>9</v>
      </c>
    </row>
    <row r="457" spans="1:11">
      <c r="A457" s="4">
        <v>44345</v>
      </c>
      <c r="B457" s="3">
        <f>Tavola1!B457-Tavola1!B456</f>
        <v>15094</v>
      </c>
      <c r="C457" s="3">
        <f>Tavola1!C457-Tavola1!C456</f>
        <v>5521</v>
      </c>
      <c r="D457" s="3">
        <f>Tavola1!D457-Tavola1!D456</f>
        <v>385</v>
      </c>
      <c r="E457" s="3">
        <f>Tavola1!E457-Tavola1!E456</f>
        <v>-627</v>
      </c>
      <c r="F457" s="3">
        <f>Tavola1!F457-Tavola1!F456</f>
        <v>-11</v>
      </c>
      <c r="G457" s="3">
        <f>Tavola1!G457-Tavola1!G456</f>
        <v>-10</v>
      </c>
      <c r="H457" s="3">
        <f>Tavola1!H457-Tavola1!H456</f>
        <v>-1</v>
      </c>
      <c r="I457" s="3">
        <f>Tavola1!J457-Tavola1!J456</f>
        <v>-616</v>
      </c>
      <c r="J457" s="3">
        <f>Tavola1!K457-Tavola1!K456</f>
        <v>1005</v>
      </c>
      <c r="K457" s="3">
        <f>Tavola1!L457-Tavola1!L456</f>
        <v>7</v>
      </c>
    </row>
    <row r="458" spans="1:11">
      <c r="A458" s="4">
        <v>44346</v>
      </c>
      <c r="B458" s="3">
        <f>Tavola1!B458-Tavola1!B457</f>
        <v>15841</v>
      </c>
      <c r="C458" s="3">
        <f>Tavola1!C458-Tavola1!C457</f>
        <v>4270</v>
      </c>
      <c r="D458" s="3">
        <f>Tavola1!D458-Tavola1!D457</f>
        <v>348</v>
      </c>
      <c r="E458" s="3">
        <f>Tavola1!E458-Tavola1!E457</f>
        <v>-105</v>
      </c>
      <c r="F458" s="3">
        <f>Tavola1!F458-Tavola1!F457</f>
        <v>-25</v>
      </c>
      <c r="G458" s="3">
        <f>Tavola1!G458-Tavola1!G457</f>
        <v>-18</v>
      </c>
      <c r="H458" s="3">
        <f>Tavola1!H458-Tavola1!H457</f>
        <v>-7</v>
      </c>
      <c r="I458" s="3">
        <f>Tavola1!J458-Tavola1!J457</f>
        <v>-80</v>
      </c>
      <c r="J458" s="3">
        <f>Tavola1!K458-Tavola1!K457</f>
        <v>448</v>
      </c>
      <c r="K458" s="3">
        <f>Tavola1!L458-Tavola1!L457</f>
        <v>5</v>
      </c>
    </row>
    <row r="459" spans="1:11">
      <c r="A459" s="4">
        <v>44347</v>
      </c>
      <c r="B459" s="3">
        <f>Tavola1!B459-Tavola1!B458</f>
        <v>11218</v>
      </c>
      <c r="C459" s="3">
        <f>Tavola1!C459-Tavola1!C458</f>
        <v>3963</v>
      </c>
      <c r="D459" s="3">
        <f>Tavola1!D459-Tavola1!D458</f>
        <v>258</v>
      </c>
      <c r="E459" s="3">
        <f>Tavola1!E459-Tavola1!E458</f>
        <v>49</v>
      </c>
      <c r="F459" s="3">
        <f>Tavola1!F459-Tavola1!F458</f>
        <v>-15</v>
      </c>
      <c r="G459" s="3">
        <f>Tavola1!G459-Tavola1!G458</f>
        <v>-9</v>
      </c>
      <c r="H459" s="3">
        <f>Tavola1!H459-Tavola1!H458</f>
        <v>-6</v>
      </c>
      <c r="I459" s="3">
        <f>Tavola1!J459-Tavola1!J458</f>
        <v>64</v>
      </c>
      <c r="J459" s="3">
        <f>Tavola1!K459-Tavola1!K458</f>
        <v>201</v>
      </c>
      <c r="K459" s="3">
        <f>Tavola1!L459-Tavola1!L458</f>
        <v>8</v>
      </c>
    </row>
    <row r="460" spans="1:11">
      <c r="A460" s="4">
        <v>44348</v>
      </c>
      <c r="B460" s="3">
        <f>Tavola1!B460-Tavola1!B459</f>
        <v>15857</v>
      </c>
      <c r="C460" s="3">
        <f>Tavola1!C460-Tavola1!C459</f>
        <v>5618</v>
      </c>
      <c r="D460" s="3">
        <f>Tavola1!D460-Tavola1!D459</f>
        <v>326</v>
      </c>
      <c r="E460" s="3">
        <f>Tavola1!E460-Tavola1!E459</f>
        <v>-444</v>
      </c>
      <c r="F460" s="3">
        <f>Tavola1!F460-Tavola1!F459</f>
        <v>-27</v>
      </c>
      <c r="G460" s="3">
        <f>Tavola1!G460-Tavola1!G459</f>
        <v>-24</v>
      </c>
      <c r="H460" s="3">
        <f>Tavola1!H460-Tavola1!H459</f>
        <v>-3</v>
      </c>
      <c r="I460" s="3">
        <f>Tavola1!J460-Tavola1!J459</f>
        <v>-417</v>
      </c>
      <c r="J460" s="3">
        <f>Tavola1!K460-Tavola1!K459</f>
        <v>758</v>
      </c>
      <c r="K460" s="3">
        <f>Tavola1!L460-Tavola1!L459</f>
        <v>12</v>
      </c>
    </row>
    <row r="461" spans="1:11">
      <c r="A461" s="4">
        <v>44349</v>
      </c>
      <c r="B461" s="3">
        <f>Tavola1!B461-Tavola1!B460</f>
        <v>13571</v>
      </c>
      <c r="C461" s="3">
        <f>Tavola1!C461-Tavola1!C460</f>
        <v>4908</v>
      </c>
      <c r="D461" s="3">
        <f>Tavola1!D461-Tavola1!D460</f>
        <v>289</v>
      </c>
      <c r="E461" s="3">
        <f>Tavola1!E461-Tavola1!E460</f>
        <v>-790</v>
      </c>
      <c r="F461" s="3">
        <f>Tavola1!F461-Tavola1!F460</f>
        <v>-39</v>
      </c>
      <c r="G461" s="3">
        <f>Tavola1!G461-Tavola1!G460</f>
        <v>-30</v>
      </c>
      <c r="H461" s="3">
        <f>Tavola1!H461-Tavola1!H460</f>
        <v>-9</v>
      </c>
      <c r="I461" s="3">
        <f>Tavola1!J461-Tavola1!J460</f>
        <v>-751</v>
      </c>
      <c r="J461" s="3">
        <f>Tavola1!K461-Tavola1!K460</f>
        <v>1063</v>
      </c>
      <c r="K461" s="3">
        <f>Tavola1!L461-Tavola1!L460</f>
        <v>16</v>
      </c>
    </row>
    <row r="462" spans="1:11">
      <c r="A462" s="4">
        <v>44350</v>
      </c>
      <c r="B462" s="3">
        <f>Tavola1!B462-Tavola1!B461</f>
        <v>11716</v>
      </c>
      <c r="C462" s="3">
        <f>Tavola1!C462-Tavola1!C461</f>
        <v>4130</v>
      </c>
      <c r="D462" s="3">
        <f>Tavola1!D462-Tavola1!D461</f>
        <v>254</v>
      </c>
      <c r="E462" s="3">
        <f>Tavola1!E462-Tavola1!E461</f>
        <v>65</v>
      </c>
      <c r="F462" s="3">
        <f>Tavola1!F462-Tavola1!F461</f>
        <v>-9</v>
      </c>
      <c r="G462" s="3">
        <f>Tavola1!G462-Tavola1!G461</f>
        <v>-8</v>
      </c>
      <c r="H462" s="3">
        <f>Tavola1!H462-Tavola1!H461</f>
        <v>-1</v>
      </c>
      <c r="I462" s="3">
        <f>Tavola1!J462-Tavola1!J461</f>
        <v>74</v>
      </c>
      <c r="J462" s="3">
        <f>Tavola1!K462-Tavola1!K461</f>
        <v>186</v>
      </c>
      <c r="K462" s="3">
        <f>Tavola1!L462-Tavola1!L461</f>
        <v>3</v>
      </c>
    </row>
    <row r="463" spans="1:11">
      <c r="A463" s="4">
        <v>44351</v>
      </c>
      <c r="B463" s="3">
        <f>Tavola1!B463-Tavola1!B462</f>
        <v>14542</v>
      </c>
      <c r="C463" s="3">
        <f>Tavola1!C463-Tavola1!C462</f>
        <v>5790</v>
      </c>
      <c r="D463" s="3">
        <f>Tavola1!D463-Tavola1!D462</f>
        <v>337</v>
      </c>
      <c r="E463" s="3">
        <f>Tavola1!E463-Tavola1!E462</f>
        <v>-445</v>
      </c>
      <c r="F463" s="3">
        <f>Tavola1!F463-Tavola1!F462</f>
        <v>-5</v>
      </c>
      <c r="G463" s="3">
        <f>Tavola1!G463-Tavola1!G462</f>
        <v>-4</v>
      </c>
      <c r="H463" s="3">
        <f>Tavola1!H463-Tavola1!H462</f>
        <v>-1</v>
      </c>
      <c r="I463" s="3">
        <f>Tavola1!J463-Tavola1!J462</f>
        <v>-440</v>
      </c>
      <c r="J463" s="3">
        <f>Tavola1!K463-Tavola1!K462</f>
        <v>777</v>
      </c>
      <c r="K463" s="3">
        <f>Tavola1!L463-Tavola1!L462</f>
        <v>5</v>
      </c>
    </row>
    <row r="464" spans="1:11">
      <c r="A464" s="4">
        <v>44352</v>
      </c>
      <c r="B464" s="3">
        <f>Tavola1!B464-Tavola1!B463</f>
        <v>15110</v>
      </c>
      <c r="C464" s="3">
        <f>Tavola1!C464-Tavola1!C463</f>
        <v>5790</v>
      </c>
      <c r="D464" s="3">
        <f>Tavola1!D464-Tavola1!D463</f>
        <v>234</v>
      </c>
      <c r="E464" s="3">
        <f>Tavola1!E464-Tavola1!E463</f>
        <v>-423</v>
      </c>
      <c r="F464" s="3">
        <f>Tavola1!F464-Tavola1!F463</f>
        <v>-13</v>
      </c>
      <c r="G464" s="3">
        <f>Tavola1!G464-Tavola1!G463</f>
        <v>-13</v>
      </c>
      <c r="H464" s="3">
        <f>Tavola1!H464-Tavola1!H463</f>
        <v>0</v>
      </c>
      <c r="I464" s="3">
        <f>Tavola1!J464-Tavola1!J463</f>
        <v>-410</v>
      </c>
      <c r="J464" s="3">
        <f>Tavola1!K464-Tavola1!K463</f>
        <v>649</v>
      </c>
      <c r="K464" s="3">
        <f>Tavola1!L464-Tavola1!L463</f>
        <v>8</v>
      </c>
    </row>
    <row r="465" spans="1:11">
      <c r="A465" s="4">
        <v>44353</v>
      </c>
      <c r="B465" s="3">
        <f>Tavola1!B465-Tavola1!B464</f>
        <v>7232</v>
      </c>
      <c r="C465" s="3">
        <f>Tavola1!C465-Tavola1!C464</f>
        <v>3321</v>
      </c>
      <c r="D465" s="3">
        <f>Tavola1!D465-Tavola1!D464</f>
        <v>275</v>
      </c>
      <c r="E465" s="3">
        <f>Tavola1!E465-Tavola1!E464</f>
        <v>76</v>
      </c>
      <c r="F465" s="3">
        <f>Tavola1!F465-Tavola1!F464</f>
        <v>-15</v>
      </c>
      <c r="G465" s="3">
        <f>Tavola1!G465-Tavola1!G464</f>
        <v>-14</v>
      </c>
      <c r="H465" s="3">
        <f>Tavola1!H465-Tavola1!H464</f>
        <v>-1</v>
      </c>
      <c r="I465" s="3">
        <f>Tavola1!J465-Tavola1!J464</f>
        <v>91</v>
      </c>
      <c r="J465" s="3">
        <f>Tavola1!K465-Tavola1!K464</f>
        <v>197</v>
      </c>
      <c r="K465" s="3">
        <f>Tavola1!L465-Tavola1!L464</f>
        <v>2</v>
      </c>
    </row>
    <row r="466" spans="1:11">
      <c r="A466" s="4">
        <v>44354</v>
      </c>
      <c r="B466" s="3">
        <f>Tavola1!B466-Tavola1!B465</f>
        <v>9759</v>
      </c>
      <c r="C466" s="3">
        <f>Tavola1!C466-Tavola1!C465</f>
        <v>3144</v>
      </c>
      <c r="D466" s="3">
        <f>Tavola1!D466-Tavola1!D465</f>
        <v>156</v>
      </c>
      <c r="E466" s="3">
        <f>Tavola1!E466-Tavola1!E465</f>
        <v>-88</v>
      </c>
      <c r="F466" s="3">
        <f>Tavola1!F466-Tavola1!F465</f>
        <v>9</v>
      </c>
      <c r="G466" s="3">
        <f>Tavola1!G466-Tavola1!G465</f>
        <v>10</v>
      </c>
      <c r="H466" s="3">
        <f>Tavola1!H466-Tavola1!H465</f>
        <v>-1</v>
      </c>
      <c r="I466" s="3">
        <f>Tavola1!J466-Tavola1!J465</f>
        <v>-97</v>
      </c>
      <c r="J466" s="3">
        <f>Tavola1!K466-Tavola1!K465</f>
        <v>241</v>
      </c>
      <c r="K466" s="3">
        <f>Tavola1!L466-Tavola1!L465</f>
        <v>3</v>
      </c>
    </row>
    <row r="467" spans="1:11">
      <c r="A467" s="4">
        <v>44355</v>
      </c>
      <c r="B467" s="3">
        <f>Tavola1!B467-Tavola1!B466</f>
        <v>22004</v>
      </c>
      <c r="C467" s="3">
        <f>Tavola1!C467-Tavola1!C466</f>
        <v>6203</v>
      </c>
      <c r="D467" s="3">
        <f>Tavola1!D467-Tavola1!D466</f>
        <v>337</v>
      </c>
      <c r="E467" s="3">
        <f>Tavola1!E467-Tavola1!E466</f>
        <v>-177</v>
      </c>
      <c r="F467" s="3">
        <f>Tavola1!F467-Tavola1!F466</f>
        <v>-25</v>
      </c>
      <c r="G467" s="3">
        <f>Tavola1!G467-Tavola1!G466</f>
        <v>-24</v>
      </c>
      <c r="H467" s="3">
        <f>Tavola1!H467-Tavola1!H466</f>
        <v>-1</v>
      </c>
      <c r="I467" s="3">
        <f>Tavola1!J467-Tavola1!J466</f>
        <v>-152</v>
      </c>
      <c r="J467" s="3">
        <f>Tavola1!K467-Tavola1!K466</f>
        <v>502</v>
      </c>
      <c r="K467" s="3">
        <f>Tavola1!L467-Tavola1!L466</f>
        <v>12</v>
      </c>
    </row>
    <row r="468" spans="1:11">
      <c r="A468" s="4">
        <v>44356</v>
      </c>
      <c r="B468" s="3">
        <f>Tavola1!B468-Tavola1!B467</f>
        <v>14908</v>
      </c>
      <c r="C468" s="3">
        <f>Tavola1!C468-Tavola1!C467</f>
        <v>6109</v>
      </c>
      <c r="D468" s="3">
        <f>Tavola1!D468-Tavola1!D467</f>
        <v>320</v>
      </c>
      <c r="E468" s="3">
        <f>Tavola1!E468-Tavola1!E467</f>
        <v>-384</v>
      </c>
      <c r="F468" s="3">
        <f>Tavola1!F468-Tavola1!F467</f>
        <v>-6</v>
      </c>
      <c r="G468" s="3">
        <f>Tavola1!G468-Tavola1!G467</f>
        <v>-3</v>
      </c>
      <c r="H468" s="3">
        <f>Tavola1!H468-Tavola1!H467</f>
        <v>-3</v>
      </c>
      <c r="I468" s="3">
        <f>Tavola1!J468-Tavola1!J467</f>
        <v>-378</v>
      </c>
      <c r="J468" s="3">
        <f>Tavola1!K468-Tavola1!K467</f>
        <v>702</v>
      </c>
      <c r="K468" s="3">
        <f>Tavola1!L468-Tavola1!L467</f>
        <v>2</v>
      </c>
    </row>
    <row r="469" spans="1:11">
      <c r="A469" s="4">
        <v>44357</v>
      </c>
      <c r="B469" s="3">
        <f>Tavola1!B469-Tavola1!B468</f>
        <v>13803</v>
      </c>
      <c r="C469" s="3">
        <f>Tavola1!C469-Tavola1!C468</f>
        <v>5354</v>
      </c>
      <c r="D469" s="3">
        <f>Tavola1!D469-Tavola1!D468</f>
        <v>284</v>
      </c>
      <c r="E469" s="3">
        <f>Tavola1!E469-Tavola1!E468</f>
        <v>39</v>
      </c>
      <c r="F469" s="3">
        <f>Tavola1!F469-Tavola1!F468</f>
        <v>-4</v>
      </c>
      <c r="G469" s="3">
        <f>Tavola1!G469-Tavola1!G468</f>
        <v>-3</v>
      </c>
      <c r="H469" s="3">
        <f>Tavola1!H469-Tavola1!H468</f>
        <v>-1</v>
      </c>
      <c r="I469" s="3">
        <f>Tavola1!J469-Tavola1!J468</f>
        <v>43</v>
      </c>
      <c r="J469" s="3">
        <f>Tavola1!K469-Tavola1!K468</f>
        <v>242</v>
      </c>
      <c r="K469" s="3">
        <f>Tavola1!L469-Tavola1!L468</f>
        <v>3</v>
      </c>
    </row>
    <row r="470" spans="1:11">
      <c r="A470" s="4">
        <v>44358</v>
      </c>
      <c r="B470" s="3">
        <f>Tavola1!B470-Tavola1!B469</f>
        <v>13367</v>
      </c>
      <c r="C470" s="3">
        <f>Tavola1!C470-Tavola1!C469</f>
        <v>5305</v>
      </c>
      <c r="D470" s="3">
        <f>Tavola1!D470-Tavola1!D469</f>
        <v>273</v>
      </c>
      <c r="E470" s="3">
        <f>Tavola1!E470-Tavola1!E469</f>
        <v>-497</v>
      </c>
      <c r="F470" s="3">
        <f>Tavola1!F470-Tavola1!F469</f>
        <v>-25</v>
      </c>
      <c r="G470" s="3">
        <f>Tavola1!G470-Tavola1!G469</f>
        <v>-25</v>
      </c>
      <c r="H470" s="3">
        <f>Tavola1!H470-Tavola1!H469</f>
        <v>0</v>
      </c>
      <c r="I470" s="3">
        <f>Tavola1!J470-Tavola1!J469</f>
        <v>-472</v>
      </c>
      <c r="J470" s="3">
        <f>Tavola1!K470-Tavola1!K469</f>
        <v>766</v>
      </c>
      <c r="K470" s="3">
        <f>Tavola1!L470-Tavola1!L469</f>
        <v>4</v>
      </c>
    </row>
    <row r="471" spans="1:11">
      <c r="A471" s="4">
        <v>44359</v>
      </c>
      <c r="B471" s="3">
        <f>Tavola1!B471-Tavola1!B470</f>
        <v>13929</v>
      </c>
      <c r="C471" s="3">
        <f>Tavola1!C471-Tavola1!C470</f>
        <v>4411</v>
      </c>
      <c r="D471" s="3">
        <f>Tavola1!D471-Tavola1!D470</f>
        <v>263</v>
      </c>
      <c r="E471" s="3">
        <f>Tavola1!E471-Tavola1!E470</f>
        <v>-166</v>
      </c>
      <c r="F471" s="3">
        <f>Tavola1!F471-Tavola1!F470</f>
        <v>-6</v>
      </c>
      <c r="G471" s="3">
        <f>Tavola1!G471-Tavola1!G470</f>
        <v>-11</v>
      </c>
      <c r="H471" s="3">
        <f>Tavola1!H471-Tavola1!H470</f>
        <v>5</v>
      </c>
      <c r="I471" s="3">
        <f>Tavola1!J471-Tavola1!J470</f>
        <v>-160</v>
      </c>
      <c r="J471" s="3">
        <f>Tavola1!K471-Tavola1!K470</f>
        <v>426</v>
      </c>
      <c r="K471" s="3">
        <f>Tavola1!L471-Tavola1!L470</f>
        <v>3</v>
      </c>
    </row>
    <row r="472" spans="1:11">
      <c r="A472" s="4">
        <v>44360</v>
      </c>
      <c r="B472" s="3">
        <f>Tavola1!B472-Tavola1!B471</f>
        <v>6797</v>
      </c>
      <c r="C472" s="3">
        <f>Tavola1!C472-Tavola1!C471</f>
        <v>3051</v>
      </c>
      <c r="D472" s="3">
        <f>Tavola1!D472-Tavola1!D471</f>
        <v>183</v>
      </c>
      <c r="E472" s="3">
        <f>Tavola1!E472-Tavola1!E471</f>
        <v>24</v>
      </c>
      <c r="F472" s="3">
        <f>Tavola1!F472-Tavola1!F471</f>
        <v>-12</v>
      </c>
      <c r="G472" s="3">
        <f>Tavola1!G472-Tavola1!G471</f>
        <v>-16</v>
      </c>
      <c r="H472" s="3">
        <f>Tavola1!H472-Tavola1!H471</f>
        <v>4</v>
      </c>
      <c r="I472" s="3">
        <f>Tavola1!J472-Tavola1!J471</f>
        <v>36</v>
      </c>
      <c r="J472" s="3">
        <f>Tavola1!K472-Tavola1!K471</f>
        <v>154</v>
      </c>
      <c r="K472" s="3">
        <f>Tavola1!L472-Tavola1!L471</f>
        <v>5</v>
      </c>
    </row>
    <row r="473" spans="1:11">
      <c r="A473" s="4">
        <v>44361</v>
      </c>
      <c r="B473" s="3">
        <f>Tavola1!B473-Tavola1!B472</f>
        <v>9911</v>
      </c>
      <c r="C473" s="3">
        <f>Tavola1!C473-Tavola1!C472</f>
        <v>2836</v>
      </c>
      <c r="D473" s="3">
        <f>Tavola1!D473-Tavola1!D472</f>
        <v>163</v>
      </c>
      <c r="E473" s="3">
        <f>Tavola1!E473-Tavola1!E472</f>
        <v>-91</v>
      </c>
      <c r="F473" s="3">
        <f>Tavola1!F473-Tavola1!F472</f>
        <v>1</v>
      </c>
      <c r="G473" s="3">
        <f>Tavola1!G473-Tavola1!G472</f>
        <v>9</v>
      </c>
      <c r="H473" s="3">
        <f>Tavola1!H473-Tavola1!H472</f>
        <v>-8</v>
      </c>
      <c r="I473" s="3">
        <f>Tavola1!J473-Tavola1!J472</f>
        <v>-92</v>
      </c>
      <c r="J473" s="3">
        <f>Tavola1!K473-Tavola1!K472</f>
        <v>247</v>
      </c>
      <c r="K473" s="3">
        <f>Tavola1!L473-Tavola1!L472</f>
        <v>7</v>
      </c>
    </row>
    <row r="474" spans="1:11">
      <c r="A474" s="4">
        <v>44362</v>
      </c>
      <c r="B474" s="3">
        <f>Tavola1!B474-Tavola1!B473</f>
        <v>15260</v>
      </c>
      <c r="C474" s="3">
        <f>Tavola1!C474-Tavola1!C473</f>
        <v>6157</v>
      </c>
      <c r="D474" s="3">
        <f>Tavola1!D474-Tavola1!D473</f>
        <v>200</v>
      </c>
      <c r="E474" s="3">
        <f>Tavola1!E474-Tavola1!E473</f>
        <v>-264</v>
      </c>
      <c r="F474" s="3">
        <f>Tavola1!F474-Tavola1!F473</f>
        <v>-15</v>
      </c>
      <c r="G474" s="3">
        <f>Tavola1!G474-Tavola1!G473</f>
        <v>-10</v>
      </c>
      <c r="H474" s="3">
        <f>Tavola1!H474-Tavola1!H473</f>
        <v>-5</v>
      </c>
      <c r="I474" s="3">
        <f>Tavola1!J474-Tavola1!J473</f>
        <v>-249</v>
      </c>
      <c r="J474" s="3">
        <f>Tavola1!K474-Tavola1!K473</f>
        <v>456</v>
      </c>
      <c r="K474" s="3">
        <f>Tavola1!L474-Tavola1!L473</f>
        <v>8</v>
      </c>
    </row>
    <row r="475" spans="1:11">
      <c r="A475" s="4">
        <v>44363</v>
      </c>
      <c r="B475" s="3">
        <f>Tavola1!B475-Tavola1!B474</f>
        <v>14420</v>
      </c>
      <c r="C475" s="3">
        <f>Tavola1!C475-Tavola1!C474</f>
        <v>6291</v>
      </c>
      <c r="D475" s="3">
        <f>Tavola1!D475-Tavola1!D474</f>
        <v>168</v>
      </c>
      <c r="E475" s="3">
        <f>Tavola1!E475-Tavola1!E474</f>
        <v>-364</v>
      </c>
      <c r="F475" s="3">
        <f>Tavola1!F475-Tavola1!F474</f>
        <v>-15</v>
      </c>
      <c r="G475" s="3">
        <f>Tavola1!G475-Tavola1!G474</f>
        <v>-17</v>
      </c>
      <c r="H475" s="3">
        <f>Tavola1!H475-Tavola1!H474</f>
        <v>2</v>
      </c>
      <c r="I475" s="3">
        <f>Tavola1!J475-Tavola1!J474</f>
        <v>-349</v>
      </c>
      <c r="J475" s="3">
        <f>Tavola1!K475-Tavola1!K474</f>
        <v>524</v>
      </c>
      <c r="K475" s="3">
        <f>Tavola1!L475-Tavola1!L474</f>
        <v>8</v>
      </c>
    </row>
    <row r="476" spans="1:11">
      <c r="A476" s="4">
        <v>44364</v>
      </c>
      <c r="B476" s="3">
        <f>Tavola1!B476-Tavola1!B475</f>
        <v>13206</v>
      </c>
      <c r="C476" s="3">
        <f>Tavola1!C476-Tavola1!C475</f>
        <v>5151</v>
      </c>
      <c r="D476" s="3">
        <f>Tavola1!D476-Tavola1!D475</f>
        <v>228</v>
      </c>
      <c r="E476" s="3">
        <f>Tavola1!E476-Tavola1!E475</f>
        <v>-102</v>
      </c>
      <c r="F476" s="3">
        <f>Tavola1!F476-Tavola1!F475</f>
        <v>-10</v>
      </c>
      <c r="G476" s="3">
        <f>Tavola1!G476-Tavola1!G475</f>
        <v>-9</v>
      </c>
      <c r="H476" s="3">
        <f>Tavola1!H476-Tavola1!H475</f>
        <v>-1</v>
      </c>
      <c r="I476" s="3">
        <f>Tavola1!J476-Tavola1!J475</f>
        <v>-92</v>
      </c>
      <c r="J476" s="3">
        <f>Tavola1!K476-Tavola1!K475</f>
        <v>330</v>
      </c>
      <c r="K476" s="3">
        <f>Tavola1!L476-Tavola1!L475</f>
        <v>0</v>
      </c>
    </row>
    <row r="477" spans="1:11">
      <c r="A477" s="4">
        <v>44365</v>
      </c>
      <c r="B477" s="3">
        <f>Tavola1!B477-Tavola1!B476</f>
        <v>14208</v>
      </c>
      <c r="C477" s="3">
        <f>Tavola1!C477-Tavola1!C476</f>
        <v>3501</v>
      </c>
      <c r="D477" s="3">
        <f>Tavola1!D477-Tavola1!D476</f>
        <v>170</v>
      </c>
      <c r="E477" s="3">
        <f>Tavola1!E477-Tavola1!E476</f>
        <v>-199</v>
      </c>
      <c r="F477" s="3">
        <f>Tavola1!F477-Tavola1!F476</f>
        <v>-29</v>
      </c>
      <c r="G477" s="3">
        <f>Tavola1!G477-Tavola1!G476</f>
        <v>-24</v>
      </c>
      <c r="H477" s="3">
        <f>Tavola1!H477-Tavola1!H476</f>
        <v>-5</v>
      </c>
      <c r="I477" s="3">
        <f>Tavola1!J477-Tavola1!J476</f>
        <v>-170</v>
      </c>
      <c r="J477" s="3">
        <f>Tavola1!K477-Tavola1!K476</f>
        <v>366</v>
      </c>
      <c r="K477" s="3">
        <f>Tavola1!L477-Tavola1!L476</f>
        <v>3</v>
      </c>
    </row>
    <row r="478" spans="1:11">
      <c r="A478" s="4">
        <v>44366</v>
      </c>
      <c r="B478" s="3">
        <f>Tavola1!B478-Tavola1!B477</f>
        <v>13525</v>
      </c>
      <c r="C478" s="3">
        <f>Tavola1!C478-Tavola1!C477</f>
        <v>4415</v>
      </c>
      <c r="D478" s="3">
        <f>Tavola1!D478-Tavola1!D477</f>
        <v>183</v>
      </c>
      <c r="E478" s="3">
        <f>Tavola1!E478-Tavola1!E477</f>
        <v>-87</v>
      </c>
      <c r="F478" s="3">
        <f>Tavola1!F478-Tavola1!F477</f>
        <v>-21</v>
      </c>
      <c r="G478" s="3">
        <f>Tavola1!G478-Tavola1!G477</f>
        <v>-19</v>
      </c>
      <c r="H478" s="3">
        <f>Tavola1!H478-Tavola1!H477</f>
        <v>-2</v>
      </c>
      <c r="I478" s="3">
        <f>Tavola1!J478-Tavola1!J477</f>
        <v>-66</v>
      </c>
      <c r="J478" s="3">
        <f>Tavola1!K478-Tavola1!K477</f>
        <v>265</v>
      </c>
      <c r="K478" s="3">
        <f>Tavola1!L478-Tavola1!L477</f>
        <v>5</v>
      </c>
    </row>
    <row r="479" spans="1:11">
      <c r="A479" s="4">
        <v>44367</v>
      </c>
      <c r="B479" s="3">
        <f>Tavola1!B479-Tavola1!B478</f>
        <v>5835</v>
      </c>
      <c r="C479" s="3">
        <f>Tavola1!C479-Tavola1!C478</f>
        <v>2543</v>
      </c>
      <c r="D479" s="3">
        <f>Tavola1!D479-Tavola1!D478</f>
        <v>135</v>
      </c>
      <c r="E479" s="3">
        <f>Tavola1!E479-Tavola1!E478</f>
        <v>-55</v>
      </c>
      <c r="F479" s="3">
        <f>Tavola1!F479-Tavola1!F478</f>
        <v>-3</v>
      </c>
      <c r="G479" s="3">
        <f>Tavola1!G479-Tavola1!G478</f>
        <v>-1</v>
      </c>
      <c r="H479" s="3">
        <f>Tavola1!H479-Tavola1!H478</f>
        <v>-2</v>
      </c>
      <c r="I479" s="3">
        <f>Tavola1!J479-Tavola1!J478</f>
        <v>-52</v>
      </c>
      <c r="J479" s="3">
        <f>Tavola1!K479-Tavola1!K478</f>
        <v>190</v>
      </c>
      <c r="K479" s="3">
        <f>Tavola1!L479-Tavola1!L478</f>
        <v>0</v>
      </c>
    </row>
    <row r="480" spans="1:11">
      <c r="A480" s="4">
        <v>44368</v>
      </c>
      <c r="B480" s="3">
        <f>Tavola1!B480-Tavola1!B479</f>
        <v>16096</v>
      </c>
      <c r="C480" s="3">
        <f>Tavola1!C480-Tavola1!C479</f>
        <v>2367</v>
      </c>
      <c r="D480" s="3">
        <f>Tavola1!D480-Tavola1!D479</f>
        <v>85</v>
      </c>
      <c r="E480" s="3">
        <f>Tavola1!E480-Tavola1!E479</f>
        <v>-51</v>
      </c>
      <c r="F480" s="3">
        <f>Tavola1!F480-Tavola1!F479</f>
        <v>-3</v>
      </c>
      <c r="G480" s="3">
        <f>Tavola1!G480-Tavola1!G479</f>
        <v>-2</v>
      </c>
      <c r="H480" s="3">
        <f>Tavola1!H480-Tavola1!H479</f>
        <v>-1</v>
      </c>
      <c r="I480" s="3">
        <f>Tavola1!J480-Tavola1!J479</f>
        <v>-48</v>
      </c>
      <c r="J480" s="3">
        <f>Tavola1!K480-Tavola1!K479</f>
        <v>134</v>
      </c>
      <c r="K480" s="3">
        <f>Tavola1!L480-Tavola1!L479</f>
        <v>2</v>
      </c>
    </row>
    <row r="481" spans="1:11">
      <c r="A481" s="4">
        <v>44369</v>
      </c>
      <c r="B481" s="3">
        <f>Tavola1!B481-Tavola1!B480</f>
        <v>13310</v>
      </c>
      <c r="C481" s="3">
        <f>Tavola1!C481-Tavola1!C480</f>
        <v>5592</v>
      </c>
      <c r="D481" s="3">
        <f>Tavola1!D481-Tavola1!D480</f>
        <v>133</v>
      </c>
      <c r="E481" s="3">
        <f>Tavola1!E481-Tavola1!E480</f>
        <v>-300</v>
      </c>
      <c r="F481" s="3">
        <f>Tavola1!F481-Tavola1!F480</f>
        <v>-11</v>
      </c>
      <c r="G481" s="3">
        <f>Tavola1!G481-Tavola1!G480</f>
        <v>-11</v>
      </c>
      <c r="H481" s="3">
        <f>Tavola1!H481-Tavola1!H480</f>
        <v>0</v>
      </c>
      <c r="I481" s="3">
        <f>Tavola1!J481-Tavola1!J480</f>
        <v>-289</v>
      </c>
      <c r="J481" s="3">
        <f>Tavola1!K481-Tavola1!K480</f>
        <v>426</v>
      </c>
      <c r="K481" s="3">
        <f>Tavola1!L481-Tavola1!L480</f>
        <v>7</v>
      </c>
    </row>
    <row r="482" spans="1:11">
      <c r="A482" s="4">
        <v>44370</v>
      </c>
      <c r="B482" s="3">
        <f>Tavola1!B482-Tavola1!B481</f>
        <v>12465</v>
      </c>
      <c r="C482" s="3">
        <f>Tavola1!C482-Tavola1!C481</f>
        <v>4012</v>
      </c>
      <c r="D482" s="3">
        <f>Tavola1!D482-Tavola1!D481</f>
        <v>158</v>
      </c>
      <c r="E482" s="3">
        <f>Tavola1!E482-Tavola1!E481</f>
        <v>-301</v>
      </c>
      <c r="F482" s="3">
        <f>Tavola1!F482-Tavola1!F481</f>
        <v>-20</v>
      </c>
      <c r="G482" s="3">
        <f>Tavola1!G482-Tavola1!G481</f>
        <v>-20</v>
      </c>
      <c r="H482" s="3">
        <f>Tavola1!H482-Tavola1!H481</f>
        <v>0</v>
      </c>
      <c r="I482" s="3">
        <f>Tavola1!J482-Tavola1!J481</f>
        <v>-281</v>
      </c>
      <c r="J482" s="3">
        <f>Tavola1!K482-Tavola1!K481</f>
        <v>453</v>
      </c>
      <c r="K482" s="3">
        <f>Tavola1!L482-Tavola1!L481</f>
        <v>6</v>
      </c>
    </row>
    <row r="483" spans="1:11">
      <c r="A483" s="4">
        <v>44371</v>
      </c>
      <c r="B483" s="3">
        <f>Tavola1!B483-Tavola1!B482</f>
        <v>16962</v>
      </c>
      <c r="C483" s="3">
        <f>Tavola1!C483-Tavola1!C482</f>
        <v>5049</v>
      </c>
      <c r="D483" s="3">
        <f>Tavola1!D483-Tavola1!D482</f>
        <v>119</v>
      </c>
      <c r="E483" s="3">
        <f>Tavola1!E483-Tavola1!E482</f>
        <v>-155</v>
      </c>
      <c r="F483" s="3">
        <f>Tavola1!F483-Tavola1!F482</f>
        <v>-19</v>
      </c>
      <c r="G483" s="3">
        <f>Tavola1!G483-Tavola1!G482</f>
        <v>-21</v>
      </c>
      <c r="H483" s="3">
        <f>Tavola1!H483-Tavola1!H482</f>
        <v>2</v>
      </c>
      <c r="I483" s="3">
        <f>Tavola1!J483-Tavola1!J482</f>
        <v>-136</v>
      </c>
      <c r="J483" s="3">
        <f>Tavola1!K483-Tavola1!K482</f>
        <v>268</v>
      </c>
      <c r="K483" s="3">
        <f>Tavola1!L483-Tavola1!L482</f>
        <v>6</v>
      </c>
    </row>
    <row r="484" spans="1:11">
      <c r="A484" s="4">
        <v>44372</v>
      </c>
      <c r="B484" s="3">
        <f>Tavola1!B484-Tavola1!B483</f>
        <v>11632</v>
      </c>
      <c r="C484" s="3">
        <f>Tavola1!C484-Tavola1!C483</f>
        <v>2619</v>
      </c>
      <c r="D484" s="3">
        <f>Tavola1!D484-Tavola1!D483</f>
        <v>67</v>
      </c>
      <c r="E484" s="3">
        <f>Tavola1!E484-Tavola1!E483</f>
        <v>-322</v>
      </c>
      <c r="F484" s="3">
        <f>Tavola1!F484-Tavola1!F483</f>
        <v>-14</v>
      </c>
      <c r="G484" s="3">
        <f>Tavola1!G484-Tavola1!G483</f>
        <v>-10</v>
      </c>
      <c r="H484" s="3">
        <f>Tavola1!H484-Tavola1!H483</f>
        <v>-4</v>
      </c>
      <c r="I484" s="3">
        <f>Tavola1!J484-Tavola1!J483</f>
        <v>-308</v>
      </c>
      <c r="J484" s="3">
        <f>Tavola1!K484-Tavola1!K483</f>
        <v>383</v>
      </c>
      <c r="K484" s="3">
        <f>Tavola1!L484-Tavola1!L483</f>
        <v>6</v>
      </c>
    </row>
    <row r="485" spans="1:11">
      <c r="A485" s="4">
        <v>44373</v>
      </c>
      <c r="B485" s="3">
        <f>Tavola1!B485-Tavola1!B484</f>
        <v>13311</v>
      </c>
      <c r="C485" s="3">
        <f>Tavola1!C485-Tavola1!C484</f>
        <v>4072</v>
      </c>
      <c r="D485" s="3">
        <f>Tavola1!D485-Tavola1!D484</f>
        <v>111</v>
      </c>
      <c r="E485" s="3">
        <f>Tavola1!E485-Tavola1!E484</f>
        <v>-59</v>
      </c>
      <c r="F485" s="3">
        <f>Tavola1!F485-Tavola1!F484</f>
        <v>-12</v>
      </c>
      <c r="G485" s="3">
        <f>Tavola1!G485-Tavola1!G484</f>
        <v>-9</v>
      </c>
      <c r="H485" s="3">
        <f>Tavola1!H485-Tavola1!H484</f>
        <v>-3</v>
      </c>
      <c r="I485" s="3">
        <f>Tavola1!J485-Tavola1!J484</f>
        <v>-47</v>
      </c>
      <c r="J485" s="3">
        <f>Tavola1!K485-Tavola1!K484</f>
        <v>169</v>
      </c>
      <c r="K485" s="3">
        <f>Tavola1!L485-Tavola1!L484</f>
        <v>1</v>
      </c>
    </row>
    <row r="486" spans="1:11">
      <c r="A486" s="4">
        <v>44374</v>
      </c>
      <c r="B486" s="3">
        <f>Tavola1!B486-Tavola1!B485</f>
        <v>4520</v>
      </c>
      <c r="C486" s="3">
        <f>Tavola1!C486-Tavola1!C485</f>
        <v>2303</v>
      </c>
      <c r="D486" s="3">
        <f>Tavola1!D486-Tavola1!D485</f>
        <v>111</v>
      </c>
      <c r="E486" s="3">
        <f>Tavola1!E486-Tavola1!E485</f>
        <v>-4</v>
      </c>
      <c r="F486" s="3">
        <f>Tavola1!F486-Tavola1!F485</f>
        <v>-1</v>
      </c>
      <c r="G486" s="3">
        <f>Tavola1!G486-Tavola1!G485</f>
        <v>-4</v>
      </c>
      <c r="H486" s="3">
        <f>Tavola1!H486-Tavola1!H485</f>
        <v>3</v>
      </c>
      <c r="I486" s="3">
        <f>Tavola1!J486-Tavola1!J485</f>
        <v>-3</v>
      </c>
      <c r="J486" s="3">
        <f>Tavola1!K486-Tavola1!K485</f>
        <v>114</v>
      </c>
      <c r="K486" s="3">
        <f>Tavola1!L486-Tavola1!L485</f>
        <v>1</v>
      </c>
    </row>
    <row r="487" spans="1:11">
      <c r="A487" s="4">
        <v>44375</v>
      </c>
      <c r="B487" s="3">
        <f>Tavola1!B487-Tavola1!B486</f>
        <v>12892</v>
      </c>
      <c r="C487" s="3">
        <f>Tavola1!C487-Tavola1!C486</f>
        <v>3212</v>
      </c>
      <c r="D487" s="3">
        <f>Tavola1!D487-Tavola1!D486</f>
        <v>84</v>
      </c>
      <c r="E487" s="3">
        <f>Tavola1!E487-Tavola1!E486</f>
        <v>-16</v>
      </c>
      <c r="F487" s="3">
        <f>Tavola1!F487-Tavola1!F486</f>
        <v>10</v>
      </c>
      <c r="G487" s="3">
        <f>Tavola1!G487-Tavola1!G486</f>
        <v>9</v>
      </c>
      <c r="H487" s="3">
        <f>Tavola1!H487-Tavola1!H486</f>
        <v>1</v>
      </c>
      <c r="I487" s="3">
        <f>Tavola1!J487-Tavola1!J486</f>
        <v>-26</v>
      </c>
      <c r="J487" s="3">
        <f>Tavola1!K487-Tavola1!K486</f>
        <v>100</v>
      </c>
      <c r="K487" s="3">
        <f>Tavola1!L487-Tavola1!L486</f>
        <v>0</v>
      </c>
    </row>
    <row r="488" spans="1:11">
      <c r="A488" s="4">
        <v>44376</v>
      </c>
      <c r="B488" s="3">
        <f>Tavola1!B488-Tavola1!B487</f>
        <v>14425</v>
      </c>
      <c r="C488" s="3">
        <f>Tavola1!C488-Tavola1!C487</f>
        <v>4585</v>
      </c>
      <c r="D488" s="3">
        <f>Tavola1!D488-Tavola1!D487</f>
        <v>99</v>
      </c>
      <c r="E488" s="3">
        <f>Tavola1!E488-Tavola1!E487</f>
        <v>-125</v>
      </c>
      <c r="F488" s="3">
        <f>Tavola1!F488-Tavola1!F487</f>
        <v>-9</v>
      </c>
      <c r="G488" s="3">
        <f>Tavola1!G488-Tavola1!G487</f>
        <v>-9</v>
      </c>
      <c r="H488" s="3">
        <f>Tavola1!H488-Tavola1!H487</f>
        <v>0</v>
      </c>
      <c r="I488" s="3">
        <f>Tavola1!J488-Tavola1!J487</f>
        <v>-116</v>
      </c>
      <c r="J488" s="3">
        <f>Tavola1!K488-Tavola1!K487</f>
        <v>222</v>
      </c>
      <c r="K488" s="3">
        <f>Tavola1!L488-Tavola1!L487</f>
        <v>2</v>
      </c>
    </row>
    <row r="489" spans="1:11">
      <c r="A489" s="4">
        <v>44377</v>
      </c>
      <c r="B489" s="3">
        <f>Tavola1!B489-Tavola1!B488</f>
        <v>15381</v>
      </c>
      <c r="C489" s="3">
        <f>Tavola1!C489-Tavola1!C488</f>
        <v>4984</v>
      </c>
      <c r="D489" s="3">
        <f>Tavola1!D489-Tavola1!D488</f>
        <v>142</v>
      </c>
      <c r="E489" s="3">
        <f>Tavola1!E489-Tavola1!E488</f>
        <v>-196</v>
      </c>
      <c r="F489" s="3">
        <f>Tavola1!F489-Tavola1!F488</f>
        <v>-11</v>
      </c>
      <c r="G489" s="3">
        <f>Tavola1!G489-Tavola1!G488</f>
        <v>-7</v>
      </c>
      <c r="H489" s="3">
        <f>Tavola1!H489-Tavola1!H488</f>
        <v>-4</v>
      </c>
      <c r="I489" s="3">
        <f>Tavola1!J489-Tavola1!J488</f>
        <v>-185</v>
      </c>
      <c r="J489" s="3">
        <f>Tavola1!K489-Tavola1!K488</f>
        <v>335</v>
      </c>
      <c r="K489" s="3">
        <f>Tavola1!L489-Tavola1!L488</f>
        <v>3</v>
      </c>
    </row>
    <row r="490" spans="1:11">
      <c r="A490" s="4">
        <v>44378</v>
      </c>
      <c r="B490" s="3">
        <f>Tavola1!B490-Tavola1!B489</f>
        <v>10460</v>
      </c>
      <c r="C490" s="3">
        <f>Tavola1!C490-Tavola1!C489</f>
        <v>4464</v>
      </c>
      <c r="D490" s="3">
        <f>Tavola1!D490-Tavola1!D489</f>
        <v>137</v>
      </c>
      <c r="E490" s="3">
        <f>Tavola1!E490-Tavola1!E489</f>
        <v>-146</v>
      </c>
      <c r="F490" s="3">
        <f>Tavola1!F490-Tavola1!F489</f>
        <v>-6</v>
      </c>
      <c r="G490" s="3">
        <f>Tavola1!G490-Tavola1!G489</f>
        <v>-4</v>
      </c>
      <c r="H490" s="3">
        <f>Tavola1!H490-Tavola1!H489</f>
        <v>-2</v>
      </c>
      <c r="I490" s="3">
        <f>Tavola1!J490-Tavola1!J489</f>
        <v>-140</v>
      </c>
      <c r="J490" s="3">
        <f>Tavola1!K490-Tavola1!K489</f>
        <v>279</v>
      </c>
      <c r="K490" s="3">
        <f>Tavola1!L490-Tavola1!L489</f>
        <v>4</v>
      </c>
    </row>
    <row r="491" spans="1:11">
      <c r="A491" s="4">
        <v>44379</v>
      </c>
      <c r="B491" s="3">
        <f>Tavola1!B491-Tavola1!B490</f>
        <v>13481</v>
      </c>
      <c r="C491" s="3">
        <f>Tavola1!C491-Tavola1!C490</f>
        <v>3382</v>
      </c>
      <c r="D491" s="3">
        <f>Tavola1!D491-Tavola1!D490</f>
        <v>115</v>
      </c>
      <c r="E491" s="3">
        <f>Tavola1!E491-Tavola1!E490</f>
        <v>-160</v>
      </c>
      <c r="F491" s="3">
        <f>Tavola1!F491-Tavola1!F490</f>
        <v>4</v>
      </c>
      <c r="G491" s="3">
        <f>Tavola1!G491-Tavola1!G490</f>
        <v>3</v>
      </c>
      <c r="H491" s="3">
        <f>Tavola1!H491-Tavola1!H490</f>
        <v>1</v>
      </c>
      <c r="I491" s="3">
        <f>Tavola1!J491-Tavola1!J490</f>
        <v>-164</v>
      </c>
      <c r="J491" s="3">
        <f>Tavola1!K491-Tavola1!K490</f>
        <v>270</v>
      </c>
      <c r="K491" s="3">
        <f>Tavola1!L491-Tavola1!L490</f>
        <v>5</v>
      </c>
    </row>
    <row r="492" spans="1:11">
      <c r="A492" s="4">
        <v>44380</v>
      </c>
      <c r="B492" s="3">
        <f>Tavola1!B492-Tavola1!B491</f>
        <v>8832</v>
      </c>
      <c r="C492" s="3">
        <f>Tavola1!C492-Tavola1!C491</f>
        <v>3781</v>
      </c>
      <c r="D492" s="3">
        <f>Tavola1!D492-Tavola1!D491</f>
        <v>134</v>
      </c>
      <c r="E492" s="3">
        <f>Tavola1!E492-Tavola1!E491</f>
        <v>-50</v>
      </c>
      <c r="F492" s="3">
        <f>Tavola1!F492-Tavola1!F491</f>
        <v>-11</v>
      </c>
      <c r="G492" s="3">
        <f>Tavola1!G492-Tavola1!G491</f>
        <v>-9</v>
      </c>
      <c r="H492" s="3">
        <f>Tavola1!H492-Tavola1!H491</f>
        <v>-2</v>
      </c>
      <c r="I492" s="3">
        <f>Tavola1!J492-Tavola1!J491</f>
        <v>-39</v>
      </c>
      <c r="J492" s="3">
        <f>Tavola1!K492-Tavola1!K491</f>
        <v>184</v>
      </c>
      <c r="K492" s="3">
        <f>Tavola1!L492-Tavola1!L491</f>
        <v>0</v>
      </c>
    </row>
    <row r="493" spans="1:11">
      <c r="A493" s="4">
        <v>44381</v>
      </c>
      <c r="B493" s="3">
        <f>Tavola1!B493-Tavola1!B492</f>
        <v>6397</v>
      </c>
      <c r="C493" s="3">
        <f>Tavola1!C493-Tavola1!C492</f>
        <v>3531</v>
      </c>
      <c r="D493" s="3">
        <f>Tavola1!D493-Tavola1!D492</f>
        <v>102</v>
      </c>
      <c r="E493" s="3">
        <f>Tavola1!E493-Tavola1!E492</f>
        <v>-112</v>
      </c>
      <c r="F493" s="3">
        <f>Tavola1!F493-Tavola1!F492</f>
        <v>-4</v>
      </c>
      <c r="G493" s="3">
        <f>Tavola1!G493-Tavola1!G492</f>
        <v>-2</v>
      </c>
      <c r="H493" s="3">
        <f>Tavola1!H493-Tavola1!H492</f>
        <v>-2</v>
      </c>
      <c r="I493" s="3">
        <f>Tavola1!J493-Tavola1!J492</f>
        <v>-108</v>
      </c>
      <c r="J493" s="3">
        <f>Tavola1!K493-Tavola1!K492</f>
        <v>212</v>
      </c>
      <c r="K493" s="3">
        <f>Tavola1!L493-Tavola1!L492</f>
        <v>2</v>
      </c>
    </row>
    <row r="494" spans="1:11">
      <c r="A494" s="4">
        <v>44382</v>
      </c>
      <c r="B494" s="3">
        <f>Tavola1!B494-Tavola1!B493</f>
        <v>7803</v>
      </c>
      <c r="C494" s="3">
        <f>Tavola1!C494-Tavola1!C493</f>
        <v>2571</v>
      </c>
      <c r="D494" s="3">
        <f>Tavola1!D494-Tavola1!D493</f>
        <v>58</v>
      </c>
      <c r="E494" s="3">
        <f>Tavola1!E494-Tavola1!E493</f>
        <v>15</v>
      </c>
      <c r="F494" s="3">
        <f>Tavola1!F494-Tavola1!F493</f>
        <v>-1</v>
      </c>
      <c r="G494" s="3">
        <f>Tavola1!G494-Tavola1!G493</f>
        <v>-3</v>
      </c>
      <c r="H494" s="3">
        <f>Tavola1!H494-Tavola1!H493</f>
        <v>2</v>
      </c>
      <c r="I494" s="3">
        <f>Tavola1!J494-Tavola1!J493</f>
        <v>16</v>
      </c>
      <c r="J494" s="3">
        <f>Tavola1!K494-Tavola1!K493</f>
        <v>43</v>
      </c>
      <c r="K494" s="3">
        <f>Tavola1!L494-Tavola1!L493</f>
        <v>0</v>
      </c>
    </row>
    <row r="495" spans="1:11">
      <c r="A495" s="4">
        <v>44383</v>
      </c>
      <c r="B495" s="3">
        <f>Tavola1!B495-Tavola1!B494</f>
        <v>14127</v>
      </c>
      <c r="C495" s="3">
        <f>Tavola1!C495-Tavola1!C494</f>
        <v>4183</v>
      </c>
      <c r="D495" s="3">
        <f>Tavola1!D495-Tavola1!D494</f>
        <v>144</v>
      </c>
      <c r="E495" s="3">
        <f>Tavola1!E495-Tavola1!E494</f>
        <v>-100</v>
      </c>
      <c r="F495" s="3">
        <f>Tavola1!F495-Tavola1!F494</f>
        <v>-2</v>
      </c>
      <c r="G495" s="3">
        <f>Tavola1!G495-Tavola1!G494</f>
        <v>-3</v>
      </c>
      <c r="H495" s="3">
        <f>Tavola1!H495-Tavola1!H494</f>
        <v>1</v>
      </c>
      <c r="I495" s="3">
        <f>Tavola1!J495-Tavola1!J494</f>
        <v>-98</v>
      </c>
      <c r="J495" s="3">
        <f>Tavola1!K495-Tavola1!K494</f>
        <v>240</v>
      </c>
      <c r="K495" s="3">
        <f>Tavola1!L495-Tavola1!L494</f>
        <v>4</v>
      </c>
    </row>
    <row r="496" spans="1:11">
      <c r="A496" s="4">
        <v>44384</v>
      </c>
      <c r="B496" s="3">
        <f>Tavola1!B496-Tavola1!B495</f>
        <v>10891</v>
      </c>
      <c r="C496" s="3">
        <f>Tavola1!C496-Tavola1!C495</f>
        <v>4021</v>
      </c>
      <c r="D496" s="3">
        <f>Tavola1!D496-Tavola1!D495</f>
        <v>109</v>
      </c>
      <c r="E496" s="3">
        <f>Tavola1!E496-Tavola1!E495</f>
        <v>-121</v>
      </c>
      <c r="F496" s="3">
        <f>Tavola1!F496-Tavola1!F495</f>
        <v>-7</v>
      </c>
      <c r="G496" s="3">
        <f>Tavola1!G496-Tavola1!G495</f>
        <v>-8</v>
      </c>
      <c r="H496" s="3">
        <f>Tavola1!H496-Tavola1!H495</f>
        <v>1</v>
      </c>
      <c r="I496" s="3">
        <f>Tavola1!J496-Tavola1!J495</f>
        <v>-114</v>
      </c>
      <c r="J496" s="3">
        <f>Tavola1!K496-Tavola1!K495</f>
        <v>228</v>
      </c>
      <c r="K496" s="3">
        <f>Tavola1!L496-Tavola1!L495</f>
        <v>2</v>
      </c>
    </row>
    <row r="497" spans="1:11">
      <c r="A497" s="4">
        <v>44385</v>
      </c>
      <c r="B497" s="3">
        <f>Tavola1!B497-Tavola1!B496</f>
        <v>11850</v>
      </c>
      <c r="C497" s="3">
        <f>Tavola1!C497-Tavola1!C496</f>
        <v>4816</v>
      </c>
      <c r="D497" s="3">
        <f>Tavola1!D497-Tavola1!D496</f>
        <v>219</v>
      </c>
      <c r="E497" s="3">
        <f>Tavola1!E497-Tavola1!E496</f>
        <v>100</v>
      </c>
      <c r="F497" s="3">
        <f>Tavola1!F497-Tavola1!F496</f>
        <v>0</v>
      </c>
      <c r="G497" s="3">
        <f>Tavola1!G497-Tavola1!G496</f>
        <v>-1</v>
      </c>
      <c r="H497" s="3">
        <f>Tavola1!H497-Tavola1!H496</f>
        <v>1</v>
      </c>
      <c r="I497" s="3">
        <f>Tavola1!J497-Tavola1!J496</f>
        <v>100</v>
      </c>
      <c r="J497" s="3">
        <f>Tavola1!K497-Tavola1!K496</f>
        <v>119</v>
      </c>
      <c r="K497" s="3">
        <f>Tavola1!L497-Tavola1!L496</f>
        <v>0</v>
      </c>
    </row>
    <row r="498" spans="1:11">
      <c r="A498" s="4">
        <v>44386</v>
      </c>
      <c r="B498" s="3">
        <f>Tavola1!B498-Tavola1!B497</f>
        <v>9999</v>
      </c>
      <c r="C498" s="3">
        <f>Tavola1!C498-Tavola1!C497</f>
        <v>3475</v>
      </c>
      <c r="D498" s="3">
        <f>Tavola1!D498-Tavola1!D497</f>
        <v>201</v>
      </c>
      <c r="E498" s="3">
        <f>Tavola1!E498-Tavola1!E497</f>
        <v>52</v>
      </c>
      <c r="F498" s="3">
        <f>Tavola1!F498-Tavola1!F497</f>
        <v>0</v>
      </c>
      <c r="G498" s="3">
        <f>Tavola1!G498-Tavola1!G497</f>
        <v>0</v>
      </c>
      <c r="H498" s="3">
        <f>Tavola1!H498-Tavola1!H497</f>
        <v>0</v>
      </c>
      <c r="I498" s="3">
        <f>Tavola1!J498-Tavola1!J497</f>
        <v>52</v>
      </c>
      <c r="J498" s="3">
        <f>Tavola1!K498-Tavola1!K497</f>
        <v>148</v>
      </c>
      <c r="K498" s="3">
        <f>Tavola1!L498-Tavola1!L497</f>
        <v>1</v>
      </c>
    </row>
    <row r="499" spans="1:11">
      <c r="A499" s="4">
        <v>44387</v>
      </c>
      <c r="B499" s="3">
        <f>Tavola1!B499-Tavola1!B498</f>
        <v>10201</v>
      </c>
      <c r="C499" s="3">
        <f>Tavola1!C499-Tavola1!C498</f>
        <v>4158</v>
      </c>
      <c r="D499" s="3">
        <f>Tavola1!D499-Tavola1!D498</f>
        <v>192</v>
      </c>
      <c r="E499" s="3">
        <f>Tavola1!E499-Tavola1!E498</f>
        <v>38</v>
      </c>
      <c r="F499" s="3">
        <f>Tavola1!F499-Tavola1!F498</f>
        <v>1</v>
      </c>
      <c r="G499" s="3">
        <f>Tavola1!G499-Tavola1!G498</f>
        <v>3</v>
      </c>
      <c r="H499" s="3">
        <f>Tavola1!H499-Tavola1!H498</f>
        <v>-2</v>
      </c>
      <c r="I499" s="3">
        <f>Tavola1!J499-Tavola1!J498</f>
        <v>37</v>
      </c>
      <c r="J499" s="3">
        <f>Tavola1!K499-Tavola1!K498</f>
        <v>152</v>
      </c>
      <c r="K499" s="3">
        <f>Tavola1!L499-Tavola1!L498</f>
        <v>2</v>
      </c>
    </row>
    <row r="500" spans="1:11">
      <c r="A500" s="4">
        <v>44388</v>
      </c>
      <c r="B500" s="3">
        <f>Tavola1!B500-Tavola1!B499</f>
        <v>7322</v>
      </c>
      <c r="C500" s="3">
        <f>Tavola1!C500-Tavola1!C499</f>
        <v>3110</v>
      </c>
      <c r="D500" s="3">
        <f>Tavola1!D500-Tavola1!D499</f>
        <v>183</v>
      </c>
      <c r="E500" s="3">
        <f>Tavola1!E500-Tavola1!E499</f>
        <v>103</v>
      </c>
      <c r="F500" s="3">
        <f>Tavola1!F500-Tavola1!F499</f>
        <v>-3</v>
      </c>
      <c r="G500" s="3">
        <f>Tavola1!G500-Tavola1!G499</f>
        <v>-2</v>
      </c>
      <c r="H500" s="3">
        <f>Tavola1!H500-Tavola1!H499</f>
        <v>-1</v>
      </c>
      <c r="I500" s="3">
        <f>Tavola1!J500-Tavola1!J499</f>
        <v>106</v>
      </c>
      <c r="J500" s="3">
        <f>Tavola1!K500-Tavola1!K499</f>
        <v>78</v>
      </c>
      <c r="K500" s="3">
        <f>Tavola1!L500-Tavola1!L499</f>
        <v>2</v>
      </c>
    </row>
    <row r="501" spans="1:11">
      <c r="A501" s="4">
        <v>44389</v>
      </c>
      <c r="B501" s="3">
        <f>Tavola1!B501-Tavola1!B500</f>
        <v>6693</v>
      </c>
      <c r="C501" s="3">
        <f>Tavola1!C501-Tavola1!C500</f>
        <v>2498</v>
      </c>
      <c r="D501" s="3">
        <f>Tavola1!D501-Tavola1!D500</f>
        <v>150</v>
      </c>
      <c r="E501" s="3">
        <f>Tavola1!E501-Tavola1!E500</f>
        <v>85</v>
      </c>
      <c r="F501" s="3">
        <f>Tavola1!F501-Tavola1!F500</f>
        <v>12</v>
      </c>
      <c r="G501" s="3">
        <f>Tavola1!G501-Tavola1!G500</f>
        <v>11</v>
      </c>
      <c r="H501" s="3">
        <f>Tavola1!H501-Tavola1!H500</f>
        <v>1</v>
      </c>
      <c r="I501" s="3">
        <f>Tavola1!J501-Tavola1!J500</f>
        <v>73</v>
      </c>
      <c r="J501" s="3">
        <f>Tavola1!K501-Tavola1!K500</f>
        <v>65</v>
      </c>
      <c r="K501" s="3">
        <f>Tavola1!L501-Tavola1!L500</f>
        <v>0</v>
      </c>
    </row>
    <row r="502" spans="1:11">
      <c r="A502" s="4">
        <v>44390</v>
      </c>
      <c r="B502" s="3">
        <f>Tavola1!B502-Tavola1!B501</f>
        <v>15499</v>
      </c>
      <c r="C502" s="3">
        <f>Tavola1!C502-Tavola1!C501</f>
        <v>4530</v>
      </c>
      <c r="D502" s="3">
        <f>Tavola1!D502-Tavola1!D501</f>
        <v>174</v>
      </c>
      <c r="E502" s="3">
        <f>Tavola1!E502-Tavola1!E501</f>
        <v>60</v>
      </c>
      <c r="F502" s="3">
        <f>Tavola1!F502-Tavola1!F501</f>
        <v>1</v>
      </c>
      <c r="G502" s="3">
        <f>Tavola1!G502-Tavola1!G501</f>
        <v>-1</v>
      </c>
      <c r="H502" s="3">
        <f>Tavola1!H502-Tavola1!H501</f>
        <v>2</v>
      </c>
      <c r="I502" s="3">
        <f>Tavola1!J502-Tavola1!J501</f>
        <v>59</v>
      </c>
      <c r="J502" s="3">
        <f>Tavola1!K502-Tavola1!K501</f>
        <v>110</v>
      </c>
      <c r="K502" s="3">
        <f>Tavola1!L502-Tavola1!L501</f>
        <v>4</v>
      </c>
    </row>
    <row r="503" spans="1:11">
      <c r="A503" s="4">
        <v>44391</v>
      </c>
      <c r="B503" s="3">
        <f>Tavola1!B503-Tavola1!B502</f>
        <v>11939</v>
      </c>
      <c r="C503" s="3">
        <f>Tavola1!C503-Tavola1!C502</f>
        <v>4854</v>
      </c>
      <c r="D503" s="3">
        <f>Tavola1!D503-Tavola1!D502</f>
        <v>288</v>
      </c>
      <c r="E503" s="3">
        <f>Tavola1!E503-Tavola1!E502</f>
        <v>143</v>
      </c>
      <c r="F503" s="3">
        <f>Tavola1!F503-Tavola1!F502</f>
        <v>-2</v>
      </c>
      <c r="G503" s="3">
        <f>Tavola1!G503-Tavola1!G502</f>
        <v>-2</v>
      </c>
      <c r="H503" s="3">
        <f>Tavola1!H503-Tavola1!H502</f>
        <v>0</v>
      </c>
      <c r="I503" s="3">
        <f>Tavola1!J503-Tavola1!J502</f>
        <v>145</v>
      </c>
      <c r="J503" s="3">
        <f>Tavola1!K503-Tavola1!K502</f>
        <v>135</v>
      </c>
      <c r="K503" s="3">
        <f>Tavola1!L503-Tavola1!L502</f>
        <v>10</v>
      </c>
    </row>
    <row r="504" spans="1:11">
      <c r="A504" s="4">
        <v>44392</v>
      </c>
      <c r="B504" s="3">
        <f>Tavola1!B504-Tavola1!B503</f>
        <v>12079</v>
      </c>
      <c r="C504" s="3">
        <f>Tavola1!C504-Tavola1!C503</f>
        <v>3990</v>
      </c>
      <c r="D504" s="3">
        <f>Tavola1!D504-Tavola1!D503</f>
        <v>373</v>
      </c>
      <c r="E504" s="3">
        <f>Tavola1!E504-Tavola1!E503</f>
        <v>202</v>
      </c>
      <c r="F504" s="3">
        <f>Tavola1!F504-Tavola1!F503</f>
        <v>4</v>
      </c>
      <c r="G504" s="3">
        <f>Tavola1!G504-Tavola1!G503</f>
        <v>3</v>
      </c>
      <c r="H504" s="3">
        <f>Tavola1!H504-Tavola1!H503</f>
        <v>1</v>
      </c>
      <c r="I504" s="3">
        <f>Tavola1!J504-Tavola1!J503</f>
        <v>198</v>
      </c>
      <c r="J504" s="3">
        <f>Tavola1!K504-Tavola1!K503</f>
        <v>171</v>
      </c>
      <c r="K504" s="3">
        <f>Tavola1!L504-Tavola1!L503</f>
        <v>0</v>
      </c>
    </row>
    <row r="505" spans="1:11">
      <c r="A505" s="4">
        <v>44393</v>
      </c>
      <c r="B505" s="3">
        <f>Tavola1!B505-Tavola1!B504</f>
        <v>9583</v>
      </c>
      <c r="C505" s="3">
        <f>Tavola1!C505-Tavola1!C504</f>
        <v>4611</v>
      </c>
      <c r="D505" s="3">
        <f>Tavola1!D505-Tavola1!D504</f>
        <v>386</v>
      </c>
      <c r="E505" s="3">
        <f>Tavola1!E505-Tavola1!E504</f>
        <v>269</v>
      </c>
      <c r="F505" s="3">
        <f>Tavola1!F505-Tavola1!F504</f>
        <v>6</v>
      </c>
      <c r="G505" s="3">
        <f>Tavola1!G505-Tavola1!G504</f>
        <v>4</v>
      </c>
      <c r="H505" s="3">
        <f>Tavola1!H505-Tavola1!H504</f>
        <v>2</v>
      </c>
      <c r="I505" s="3">
        <f>Tavola1!J505-Tavola1!J504</f>
        <v>263</v>
      </c>
      <c r="J505" s="3">
        <f>Tavola1!K505-Tavola1!K504</f>
        <v>117</v>
      </c>
      <c r="K505" s="3">
        <f>Tavola1!L505-Tavola1!L504</f>
        <v>0</v>
      </c>
    </row>
    <row r="506" spans="1:11">
      <c r="A506" s="4">
        <v>44394</v>
      </c>
      <c r="B506" s="3">
        <f>Tavola1!B506-Tavola1!B505</f>
        <v>13176</v>
      </c>
      <c r="C506" s="3">
        <f>Tavola1!C506-Tavola1!C505</f>
        <v>4417</v>
      </c>
      <c r="D506" s="3">
        <f>Tavola1!D506-Tavola1!D505</f>
        <v>431</v>
      </c>
      <c r="E506" s="3">
        <f>Tavola1!E506-Tavola1!E505</f>
        <v>378</v>
      </c>
      <c r="F506" s="3">
        <f>Tavola1!F506-Tavola1!F505</f>
        <v>-1</v>
      </c>
      <c r="G506" s="3">
        <f>Tavola1!G506-Tavola1!G505</f>
        <v>-1</v>
      </c>
      <c r="H506" s="3">
        <f>Tavola1!H506-Tavola1!H505</f>
        <v>0</v>
      </c>
      <c r="I506" s="3">
        <f>Tavola1!J506-Tavola1!J505</f>
        <v>379</v>
      </c>
      <c r="J506" s="3">
        <f>Tavola1!K506-Tavola1!K505</f>
        <v>53</v>
      </c>
      <c r="K506" s="3">
        <f>Tavola1!L506-Tavola1!L505</f>
        <v>0</v>
      </c>
    </row>
    <row r="507" spans="1:11">
      <c r="A507" s="4">
        <v>44395</v>
      </c>
      <c r="B507" s="3">
        <f>Tavola1!B507-Tavola1!B506</f>
        <v>5832</v>
      </c>
      <c r="C507" s="3">
        <f>Tavola1!C507-Tavola1!C506</f>
        <v>3156</v>
      </c>
      <c r="D507" s="3">
        <f>Tavola1!D507-Tavola1!D506</f>
        <v>404</v>
      </c>
      <c r="E507" s="3">
        <f>Tavola1!E507-Tavola1!E506</f>
        <v>336</v>
      </c>
      <c r="F507" s="3">
        <f>Tavola1!F507-Tavola1!F506</f>
        <v>4</v>
      </c>
      <c r="G507" s="3">
        <f>Tavola1!G507-Tavola1!G506</f>
        <v>6</v>
      </c>
      <c r="H507" s="3">
        <f>Tavola1!H507-Tavola1!H506</f>
        <v>-2</v>
      </c>
      <c r="I507" s="3">
        <f>Tavola1!J507-Tavola1!J506</f>
        <v>332</v>
      </c>
      <c r="J507" s="3">
        <f>Tavola1!K507-Tavola1!K506</f>
        <v>68</v>
      </c>
      <c r="K507" s="3">
        <f>Tavola1!L507-Tavola1!L506</f>
        <v>0</v>
      </c>
    </row>
    <row r="508" spans="1:11">
      <c r="A508" s="4">
        <v>44396</v>
      </c>
      <c r="B508" s="3">
        <f>Tavola1!B508-Tavola1!B507</f>
        <v>9523</v>
      </c>
      <c r="C508" s="3">
        <f>Tavola1!C508-Tavola1!C507</f>
        <v>2601</v>
      </c>
      <c r="D508" s="3">
        <f>Tavola1!D508-Tavola1!D507</f>
        <v>300</v>
      </c>
      <c r="E508" s="3">
        <f>Tavola1!E508-Tavola1!E507</f>
        <v>258</v>
      </c>
      <c r="F508" s="3">
        <f>Tavola1!F508-Tavola1!F507</f>
        <v>6</v>
      </c>
      <c r="G508" s="3">
        <f>Tavola1!G508-Tavola1!G507</f>
        <v>5</v>
      </c>
      <c r="H508" s="3">
        <f>Tavola1!H508-Tavola1!H507</f>
        <v>1</v>
      </c>
      <c r="I508" s="3">
        <f>Tavola1!J508-Tavola1!J507</f>
        <v>252</v>
      </c>
      <c r="J508" s="3">
        <f>Tavola1!K508-Tavola1!K507</f>
        <v>41</v>
      </c>
      <c r="K508" s="3">
        <f>Tavola1!L508-Tavola1!L507</f>
        <v>1</v>
      </c>
    </row>
    <row r="509" spans="1:11">
      <c r="A509" s="4">
        <v>44397</v>
      </c>
      <c r="B509" s="3">
        <f>Tavola1!B509-Tavola1!B508</f>
        <v>18038</v>
      </c>
      <c r="C509" s="3">
        <f>Tavola1!C509-Tavola1!C508</f>
        <v>6531</v>
      </c>
      <c r="D509" s="3">
        <f>Tavola1!D509-Tavola1!D508</f>
        <v>552</v>
      </c>
      <c r="E509" s="3">
        <f>Tavola1!E509-Tavola1!E508</f>
        <v>419</v>
      </c>
      <c r="F509" s="3">
        <f>Tavola1!F509-Tavola1!F508</f>
        <v>1</v>
      </c>
      <c r="G509" s="3">
        <f>Tavola1!G509-Tavola1!G508</f>
        <v>2</v>
      </c>
      <c r="H509" s="3">
        <f>Tavola1!H509-Tavola1!H508</f>
        <v>-1</v>
      </c>
      <c r="I509" s="3">
        <f>Tavola1!J509-Tavola1!J508</f>
        <v>418</v>
      </c>
      <c r="J509" s="3">
        <f>Tavola1!K509-Tavola1!K508</f>
        <v>130</v>
      </c>
      <c r="K509" s="3">
        <f>Tavola1!L509-Tavola1!L508</f>
        <v>3</v>
      </c>
    </row>
    <row r="510" spans="1:11">
      <c r="A510" s="4">
        <v>44398</v>
      </c>
      <c r="B510" s="3">
        <f>Tavola1!B510-Tavola1!B509</f>
        <v>14234</v>
      </c>
      <c r="C510" s="3">
        <f>Tavola1!C510-Tavola1!C509</f>
        <v>6104</v>
      </c>
      <c r="D510" s="3">
        <f>Tavola1!D510-Tavola1!D509</f>
        <v>550</v>
      </c>
      <c r="E510" s="3">
        <f>Tavola1!E510-Tavola1!E509</f>
        <v>391</v>
      </c>
      <c r="F510" s="3">
        <f>Tavola1!F510-Tavola1!F509</f>
        <v>8</v>
      </c>
      <c r="G510" s="3">
        <f>Tavola1!G510-Tavola1!G509</f>
        <v>9</v>
      </c>
      <c r="H510" s="3">
        <f>Tavola1!H510-Tavola1!H509</f>
        <v>-1</v>
      </c>
      <c r="I510" s="3">
        <f>Tavola1!J510-Tavola1!J509</f>
        <v>383</v>
      </c>
      <c r="J510" s="3">
        <f>Tavola1!K510-Tavola1!K509</f>
        <v>150</v>
      </c>
      <c r="K510" s="3">
        <f>Tavola1!L510-Tavola1!L509</f>
        <v>9</v>
      </c>
    </row>
    <row r="511" spans="1:11">
      <c r="A511" s="4">
        <v>44399</v>
      </c>
      <c r="B511" s="3">
        <f>Tavola1!B511-Tavola1!B510</f>
        <v>13152</v>
      </c>
      <c r="C511" s="3">
        <f>Tavola1!C511-Tavola1!C510</f>
        <v>5648</v>
      </c>
      <c r="D511" s="3">
        <f>Tavola1!D511-Tavola1!D510</f>
        <v>520</v>
      </c>
      <c r="E511" s="3">
        <f>Tavola1!E511-Tavola1!E510</f>
        <v>412</v>
      </c>
      <c r="F511" s="3">
        <f>Tavola1!F511-Tavola1!F510</f>
        <v>-5</v>
      </c>
      <c r="G511" s="3">
        <f>Tavola1!G511-Tavola1!G510</f>
        <v>-7</v>
      </c>
      <c r="H511" s="3">
        <f>Tavola1!H511-Tavola1!H510</f>
        <v>2</v>
      </c>
      <c r="I511" s="3">
        <f>Tavola1!J511-Tavola1!J510</f>
        <v>417</v>
      </c>
      <c r="J511" s="3">
        <f>Tavola1!K511-Tavola1!K510</f>
        <v>106</v>
      </c>
      <c r="K511" s="3">
        <f>Tavola1!L511-Tavola1!L510</f>
        <v>2</v>
      </c>
    </row>
    <row r="512" spans="1:11">
      <c r="A512" s="4">
        <v>44400</v>
      </c>
      <c r="B512" s="3">
        <f>Tavola1!B512-Tavola1!B511</f>
        <v>15413</v>
      </c>
      <c r="C512" s="3">
        <f>Tavola1!C512-Tavola1!C511</f>
        <v>4690</v>
      </c>
      <c r="D512" s="3">
        <f>Tavola1!D512-Tavola1!D511</f>
        <v>484</v>
      </c>
      <c r="E512" s="3">
        <f>Tavola1!E512-Tavola1!E511</f>
        <v>300</v>
      </c>
      <c r="F512" s="3">
        <f>Tavola1!F512-Tavola1!F511</f>
        <v>13</v>
      </c>
      <c r="G512" s="3">
        <f>Tavola1!G512-Tavola1!G511</f>
        <v>14</v>
      </c>
      <c r="H512" s="3">
        <f>Tavola1!H512-Tavola1!H511</f>
        <v>-1</v>
      </c>
      <c r="I512" s="3">
        <f>Tavola1!J512-Tavola1!J511</f>
        <v>287</v>
      </c>
      <c r="J512" s="3">
        <f>Tavola1!K512-Tavola1!K511</f>
        <v>182</v>
      </c>
      <c r="K512" s="3">
        <f>Tavola1!L512-Tavola1!L511</f>
        <v>2</v>
      </c>
    </row>
    <row r="513" spans="1:11">
      <c r="A513" s="4">
        <v>44401</v>
      </c>
      <c r="B513" s="3">
        <f>Tavola1!B513-Tavola1!B512</f>
        <v>13735</v>
      </c>
      <c r="C513" s="3">
        <f>Tavola1!C513-Tavola1!C512</f>
        <v>5463</v>
      </c>
      <c r="D513" s="3">
        <f>Tavola1!D513-Tavola1!D512</f>
        <v>626</v>
      </c>
      <c r="E513" s="3">
        <f>Tavola1!E513-Tavola1!E512</f>
        <v>569</v>
      </c>
      <c r="F513" s="3">
        <f>Tavola1!F513-Tavola1!F512</f>
        <v>16</v>
      </c>
      <c r="G513" s="3">
        <f>Tavola1!G513-Tavola1!G512</f>
        <v>10</v>
      </c>
      <c r="H513" s="3">
        <f>Tavola1!H513-Tavola1!H512</f>
        <v>6</v>
      </c>
      <c r="I513" s="3">
        <f>Tavola1!J513-Tavola1!J512</f>
        <v>553</v>
      </c>
      <c r="J513" s="3">
        <f>Tavola1!K513-Tavola1!K512</f>
        <v>56</v>
      </c>
      <c r="K513" s="3">
        <f>Tavola1!L513-Tavola1!L512</f>
        <v>1</v>
      </c>
    </row>
    <row r="514" spans="1:11">
      <c r="A514" s="4">
        <v>44402</v>
      </c>
      <c r="B514" s="3">
        <f>Tavola1!B514-Tavola1!B513</f>
        <v>8025</v>
      </c>
      <c r="C514" s="3">
        <f>Tavola1!C514-Tavola1!C513</f>
        <v>3907</v>
      </c>
      <c r="D514" s="3">
        <f>Tavola1!D514-Tavola1!D513</f>
        <v>568</v>
      </c>
      <c r="E514" s="3">
        <f>Tavola1!E514-Tavola1!E513</f>
        <v>449</v>
      </c>
      <c r="F514" s="3">
        <f>Tavola1!F514-Tavola1!F513</f>
        <v>12</v>
      </c>
      <c r="G514" s="3">
        <f>Tavola1!G514-Tavola1!G513</f>
        <v>10</v>
      </c>
      <c r="H514" s="3">
        <f>Tavola1!H514-Tavola1!H513</f>
        <v>2</v>
      </c>
      <c r="I514" s="3">
        <f>Tavola1!J514-Tavola1!J513</f>
        <v>437</v>
      </c>
      <c r="J514" s="3">
        <f>Tavola1!K514-Tavola1!K513</f>
        <v>119</v>
      </c>
      <c r="K514" s="3">
        <f>Tavola1!L514-Tavola1!L513</f>
        <v>0</v>
      </c>
    </row>
    <row r="515" spans="1:11">
      <c r="A515" s="4">
        <v>44403</v>
      </c>
      <c r="B515" s="3">
        <f>Tavola1!B515-Tavola1!B514</f>
        <v>6395</v>
      </c>
      <c r="C515" s="3">
        <f>Tavola1!C515-Tavola1!C514</f>
        <v>2906</v>
      </c>
      <c r="D515" s="3">
        <f>Tavola1!D515-Tavola1!D514</f>
        <v>457</v>
      </c>
      <c r="E515" s="3">
        <f>Tavola1!E515-Tavola1!E514</f>
        <v>446</v>
      </c>
      <c r="F515" s="3">
        <f>Tavola1!F515-Tavola1!F514</f>
        <v>23</v>
      </c>
      <c r="G515" s="3">
        <f>Tavola1!G515-Tavola1!G514</f>
        <v>24</v>
      </c>
      <c r="H515" s="3">
        <f>Tavola1!H515-Tavola1!H514</f>
        <v>-1</v>
      </c>
      <c r="I515" s="3">
        <f>Tavola1!J515-Tavola1!J514</f>
        <v>423</v>
      </c>
      <c r="J515" s="3">
        <f>Tavola1!K515-Tavola1!K514</f>
        <v>11</v>
      </c>
      <c r="K515" s="3">
        <f>Tavola1!L515-Tavola1!L514</f>
        <v>0</v>
      </c>
    </row>
    <row r="516" spans="1:11">
      <c r="A516" s="4">
        <v>44404</v>
      </c>
      <c r="B516" s="3">
        <f>Tavola1!B516-Tavola1!B515</f>
        <v>11375</v>
      </c>
      <c r="C516" s="3">
        <f>Tavola1!C516-Tavola1!C515</f>
        <v>5654</v>
      </c>
      <c r="D516" s="3">
        <f>Tavola1!D516-Tavola1!D515</f>
        <v>436</v>
      </c>
      <c r="E516" s="3">
        <f>Tavola1!E516-Tavola1!E515</f>
        <v>141</v>
      </c>
      <c r="F516" s="3">
        <f>Tavola1!F516-Tavola1!F515</f>
        <v>20</v>
      </c>
      <c r="G516" s="3">
        <f>Tavola1!G516-Tavola1!G515</f>
        <v>18</v>
      </c>
      <c r="H516" s="3">
        <f>Tavola1!H516-Tavola1!H515</f>
        <v>2</v>
      </c>
      <c r="I516" s="3">
        <f>Tavola1!J516-Tavola1!J515</f>
        <v>121</v>
      </c>
      <c r="J516" s="3">
        <f>Tavola1!K516-Tavola1!K515</f>
        <v>289</v>
      </c>
      <c r="K516" s="3">
        <f>Tavola1!L516-Tavola1!L515</f>
        <v>6</v>
      </c>
    </row>
    <row r="517" spans="1:11">
      <c r="A517" s="4">
        <v>44405</v>
      </c>
      <c r="B517" s="3">
        <f>Tavola1!B517-Tavola1!B516</f>
        <v>22766</v>
      </c>
      <c r="C517" s="3">
        <f>Tavola1!C517-Tavola1!C516</f>
        <v>5871</v>
      </c>
      <c r="D517" s="3">
        <f>Tavola1!D517-Tavola1!D516</f>
        <v>627</v>
      </c>
      <c r="E517" s="3">
        <f>Tavola1!E517-Tavola1!E516</f>
        <v>435</v>
      </c>
      <c r="F517" s="3">
        <f>Tavola1!F517-Tavola1!F516</f>
        <v>25</v>
      </c>
      <c r="G517" s="3">
        <f>Tavola1!G517-Tavola1!G516</f>
        <v>29</v>
      </c>
      <c r="H517" s="3">
        <f>Tavola1!H517-Tavola1!H516</f>
        <v>-4</v>
      </c>
      <c r="I517" s="3">
        <f>Tavola1!J517-Tavola1!J516</f>
        <v>410</v>
      </c>
      <c r="J517" s="3">
        <f>Tavola1!K517-Tavola1!K516</f>
        <v>186</v>
      </c>
      <c r="K517" s="3">
        <f>Tavola1!L517-Tavola1!L516</f>
        <v>6</v>
      </c>
    </row>
    <row r="518" spans="1:11">
      <c r="A518" s="4">
        <v>44406</v>
      </c>
      <c r="B518" s="3">
        <f>Tavola1!B518-Tavola1!B517</f>
        <v>14046</v>
      </c>
      <c r="C518" s="3">
        <f>Tavola1!C518-Tavola1!C517</f>
        <v>5512</v>
      </c>
      <c r="D518" s="3">
        <f>Tavola1!D518-Tavola1!D517</f>
        <v>719</v>
      </c>
      <c r="E518" s="3">
        <f>Tavola1!E518-Tavola1!E517</f>
        <v>532</v>
      </c>
      <c r="F518" s="3">
        <f>Tavola1!F518-Tavola1!F517</f>
        <v>7</v>
      </c>
      <c r="G518" s="3">
        <f>Tavola1!G518-Tavola1!G517</f>
        <v>4</v>
      </c>
      <c r="H518" s="3">
        <f>Tavola1!H518-Tavola1!H517</f>
        <v>3</v>
      </c>
      <c r="I518" s="3">
        <f>Tavola1!J518-Tavola1!J517</f>
        <v>525</v>
      </c>
      <c r="J518" s="3">
        <f>Tavola1!K518-Tavola1!K517</f>
        <v>184</v>
      </c>
      <c r="K518" s="3">
        <f>Tavola1!L518-Tavola1!L517</f>
        <v>3</v>
      </c>
    </row>
    <row r="519" spans="1:11">
      <c r="A519" s="4">
        <v>44407</v>
      </c>
      <c r="B519" s="3">
        <f>Tavola1!B519-Tavola1!B518</f>
        <v>13233</v>
      </c>
      <c r="C519" s="3">
        <f>Tavola1!C519-Tavola1!C518</f>
        <v>5516</v>
      </c>
      <c r="D519" s="3">
        <f>Tavola1!D519-Tavola1!D518</f>
        <v>724</v>
      </c>
      <c r="E519" s="3">
        <f>Tavola1!E519-Tavola1!E518</f>
        <v>520</v>
      </c>
      <c r="F519" s="3">
        <f>Tavola1!F519-Tavola1!F518</f>
        <v>2</v>
      </c>
      <c r="G519" s="3">
        <f>Tavola1!G519-Tavola1!G518</f>
        <v>1</v>
      </c>
      <c r="H519" s="3">
        <f>Tavola1!H519-Tavola1!H518</f>
        <v>1</v>
      </c>
      <c r="I519" s="3">
        <f>Tavola1!J519-Tavola1!J518</f>
        <v>518</v>
      </c>
      <c r="J519" s="3">
        <f>Tavola1!K519-Tavola1!K518</f>
        <v>200</v>
      </c>
      <c r="K519" s="3">
        <f>Tavola1!L519-Tavola1!L518</f>
        <v>4</v>
      </c>
    </row>
    <row r="520" spans="1:11">
      <c r="A520" s="4">
        <v>44408</v>
      </c>
      <c r="B520" s="3">
        <f>Tavola1!B520-Tavola1!B519</f>
        <v>20610</v>
      </c>
      <c r="C520" s="3">
        <f>Tavola1!C520-Tavola1!C519</f>
        <v>6011</v>
      </c>
      <c r="D520" s="3">
        <f>Tavola1!D520-Tavola1!D519</f>
        <v>901</v>
      </c>
      <c r="E520" s="3">
        <f>Tavola1!E520-Tavola1!E519</f>
        <v>675</v>
      </c>
      <c r="F520" s="3">
        <f>Tavola1!F520-Tavola1!F519</f>
        <v>8</v>
      </c>
      <c r="G520" s="3">
        <f>Tavola1!G520-Tavola1!G519</f>
        <v>7</v>
      </c>
      <c r="H520" s="3">
        <f>Tavola1!H520-Tavola1!H519</f>
        <v>1</v>
      </c>
      <c r="I520" s="3">
        <f>Tavola1!J520-Tavola1!J519</f>
        <v>667</v>
      </c>
      <c r="J520" s="3">
        <f>Tavola1!K520-Tavola1!K519</f>
        <v>222</v>
      </c>
      <c r="K520" s="3">
        <f>Tavola1!L520-Tavola1!L519</f>
        <v>4</v>
      </c>
    </row>
    <row r="521" spans="1:11">
      <c r="A521" s="4">
        <v>44409</v>
      </c>
      <c r="B521" s="3">
        <f>Tavola1!B521-Tavola1!B520</f>
        <v>9282</v>
      </c>
      <c r="C521" s="3">
        <f>Tavola1!C521-Tavola1!C520</f>
        <v>4140</v>
      </c>
      <c r="D521" s="3">
        <f>Tavola1!D521-Tavola1!D520</f>
        <v>581</v>
      </c>
      <c r="E521" s="3">
        <f>Tavola1!E521-Tavola1!E520</f>
        <v>549</v>
      </c>
      <c r="F521" s="3">
        <f>Tavola1!F521-Tavola1!F520</f>
        <v>22</v>
      </c>
      <c r="G521" s="3">
        <f>Tavola1!G521-Tavola1!G520</f>
        <v>20</v>
      </c>
      <c r="H521" s="3">
        <f>Tavola1!H521-Tavola1!H520</f>
        <v>2</v>
      </c>
      <c r="I521" s="3">
        <f>Tavola1!J521-Tavola1!J520</f>
        <v>527</v>
      </c>
      <c r="J521" s="3">
        <f>Tavola1!K521-Tavola1!K520</f>
        <v>32</v>
      </c>
      <c r="K521" s="3">
        <f>Tavola1!L521-Tavola1!L520</f>
        <v>0</v>
      </c>
    </row>
    <row r="522" spans="1:11">
      <c r="A522" s="4">
        <v>44410</v>
      </c>
      <c r="B522" s="3">
        <f>Tavola1!B522-Tavola1!B521</f>
        <v>7718</v>
      </c>
      <c r="C522" s="3">
        <f>Tavola1!C522-Tavola1!C521</f>
        <v>3589</v>
      </c>
      <c r="D522" s="3">
        <f>Tavola1!D522-Tavola1!D521</f>
        <v>262</v>
      </c>
      <c r="E522" s="3">
        <f>Tavola1!E522-Tavola1!E521</f>
        <v>130</v>
      </c>
      <c r="F522" s="3">
        <f>Tavola1!F522-Tavola1!F521</f>
        <v>26</v>
      </c>
      <c r="G522" s="3">
        <f>Tavola1!G522-Tavola1!G521</f>
        <v>25</v>
      </c>
      <c r="H522" s="3">
        <f>Tavola1!H522-Tavola1!H521</f>
        <v>1</v>
      </c>
      <c r="I522" s="3">
        <f>Tavola1!J522-Tavola1!J521</f>
        <v>104</v>
      </c>
      <c r="J522" s="3">
        <f>Tavola1!K522-Tavola1!K521</f>
        <v>129</v>
      </c>
      <c r="K522" s="3">
        <f>Tavola1!L522-Tavola1!L521</f>
        <v>3</v>
      </c>
    </row>
    <row r="523" spans="1:11">
      <c r="A523" s="4">
        <v>44411</v>
      </c>
      <c r="B523" s="3">
        <f>Tavola1!B523-Tavola1!B522</f>
        <v>14296</v>
      </c>
      <c r="C523" s="3">
        <f>Tavola1!C523-Tavola1!C522</f>
        <v>5824</v>
      </c>
      <c r="D523" s="3">
        <f>Tavola1!D523-Tavola1!D522</f>
        <v>809</v>
      </c>
      <c r="E523" s="3">
        <f>Tavola1!E523-Tavola1!E522</f>
        <v>408</v>
      </c>
      <c r="F523" s="3">
        <f>Tavola1!F523-Tavola1!F522</f>
        <v>16</v>
      </c>
      <c r="G523" s="3">
        <f>Tavola1!G523-Tavola1!G522</f>
        <v>18</v>
      </c>
      <c r="H523" s="3">
        <f>Tavola1!H523-Tavola1!H522</f>
        <v>-2</v>
      </c>
      <c r="I523" s="3">
        <f>Tavola1!J523-Tavola1!J522</f>
        <v>392</v>
      </c>
      <c r="J523" s="3">
        <f>Tavola1!K523-Tavola1!K522</f>
        <v>395</v>
      </c>
      <c r="K523" s="3">
        <f>Tavola1!L523-Tavola1!L522</f>
        <v>6</v>
      </c>
    </row>
    <row r="524" spans="1:11">
      <c r="A524" s="4">
        <v>44412</v>
      </c>
      <c r="B524" s="3">
        <f>Tavola1!B524-Tavola1!B523</f>
        <v>15589</v>
      </c>
      <c r="C524" s="3">
        <f>Tavola1!C524-Tavola1!C523</f>
        <v>6685</v>
      </c>
      <c r="D524" s="3">
        <f>Tavola1!D524-Tavola1!D523</f>
        <v>808</v>
      </c>
      <c r="E524" s="3">
        <f>Tavola1!E524-Tavola1!E523</f>
        <v>338</v>
      </c>
      <c r="F524" s="3">
        <f>Tavola1!F524-Tavola1!F523</f>
        <v>17</v>
      </c>
      <c r="G524" s="3">
        <f>Tavola1!G524-Tavola1!G523</f>
        <v>13</v>
      </c>
      <c r="H524" s="3">
        <f>Tavola1!H524-Tavola1!H523</f>
        <v>4</v>
      </c>
      <c r="I524" s="3">
        <f>Tavola1!J524-Tavola1!J523</f>
        <v>321</v>
      </c>
      <c r="J524" s="3">
        <f>Tavola1!K524-Tavola1!K523</f>
        <v>464</v>
      </c>
      <c r="K524" s="3">
        <f>Tavola1!L524-Tavola1!L523</f>
        <v>6</v>
      </c>
    </row>
    <row r="525" spans="1:11">
      <c r="A525" s="4">
        <v>44413</v>
      </c>
      <c r="B525" s="3">
        <f>Tavola1!B525-Tavola1!B524</f>
        <v>21921</v>
      </c>
      <c r="C525" s="3">
        <f>Tavola1!C525-Tavola1!C524</f>
        <v>6212</v>
      </c>
      <c r="D525" s="3">
        <f>Tavola1!D525-Tavola1!D524</f>
        <v>831</v>
      </c>
      <c r="E525" s="3">
        <f>Tavola1!E525-Tavola1!E524</f>
        <v>452</v>
      </c>
      <c r="F525" s="3">
        <f>Tavola1!F525-Tavola1!F524</f>
        <v>15</v>
      </c>
      <c r="G525" s="3">
        <f>Tavola1!G525-Tavola1!G524</f>
        <v>11</v>
      </c>
      <c r="H525" s="3">
        <f>Tavola1!H525-Tavola1!H524</f>
        <v>4</v>
      </c>
      <c r="I525" s="3">
        <f>Tavola1!J525-Tavola1!J524</f>
        <v>437</v>
      </c>
      <c r="J525" s="3">
        <f>Tavola1!K525-Tavola1!K524</f>
        <v>374</v>
      </c>
      <c r="K525" s="3">
        <f>Tavola1!L525-Tavola1!L524</f>
        <v>5</v>
      </c>
    </row>
    <row r="526" spans="1:11">
      <c r="A526" s="4">
        <v>44414</v>
      </c>
      <c r="B526" s="3">
        <f>Tavola1!B526-Tavola1!B525</f>
        <v>14547</v>
      </c>
      <c r="C526" s="3">
        <f>Tavola1!C526-Tavola1!C525</f>
        <v>6760</v>
      </c>
      <c r="D526" s="3">
        <f>Tavola1!D526-Tavola1!D525</f>
        <v>789</v>
      </c>
      <c r="E526" s="3">
        <f>Tavola1!E526-Tavola1!E525</f>
        <v>432</v>
      </c>
      <c r="F526" s="3">
        <f>Tavola1!F526-Tavola1!F525</f>
        <v>15</v>
      </c>
      <c r="G526" s="3">
        <f>Tavola1!G526-Tavola1!G525</f>
        <v>13</v>
      </c>
      <c r="H526" s="3">
        <f>Tavola1!H526-Tavola1!H525</f>
        <v>2</v>
      </c>
      <c r="I526" s="3">
        <f>Tavola1!J526-Tavola1!J525</f>
        <v>417</v>
      </c>
      <c r="J526" s="3">
        <f>Tavola1!K526-Tavola1!K525</f>
        <v>348</v>
      </c>
      <c r="K526" s="3">
        <f>Tavola1!L526-Tavola1!L525</f>
        <v>9</v>
      </c>
    </row>
    <row r="527" spans="1:11">
      <c r="A527" s="4">
        <v>44415</v>
      </c>
      <c r="B527" s="3">
        <f>Tavola1!B527-Tavola1!B526</f>
        <v>17662</v>
      </c>
      <c r="C527" s="3">
        <f>Tavola1!C527-Tavola1!C526</f>
        <v>6288</v>
      </c>
      <c r="D527" s="3">
        <f>Tavola1!D527-Tavola1!D526</f>
        <v>776</v>
      </c>
      <c r="E527" s="3">
        <f>Tavola1!E527-Tavola1!E526</f>
        <v>432</v>
      </c>
      <c r="F527" s="3">
        <f>Tavola1!F527-Tavola1!F526</f>
        <v>24</v>
      </c>
      <c r="G527" s="3">
        <f>Tavola1!G527-Tavola1!G526</f>
        <v>19</v>
      </c>
      <c r="H527" s="3">
        <f>Tavola1!H527-Tavola1!H526</f>
        <v>5</v>
      </c>
      <c r="I527" s="3">
        <f>Tavola1!J527-Tavola1!J526</f>
        <v>408</v>
      </c>
      <c r="J527" s="3">
        <f>Tavola1!K527-Tavola1!K526</f>
        <v>337</v>
      </c>
      <c r="K527" s="3">
        <f>Tavola1!L527-Tavola1!L526</f>
        <v>7</v>
      </c>
    </row>
    <row r="528" spans="1:11">
      <c r="A528" s="4">
        <v>44416</v>
      </c>
      <c r="B528" s="3">
        <f>Tavola1!B528-Tavola1!B527</f>
        <v>9083</v>
      </c>
      <c r="C528" s="3">
        <f>Tavola1!C528-Tavola1!C527</f>
        <v>4423</v>
      </c>
      <c r="D528" s="3">
        <f>Tavola1!D528-Tavola1!D527</f>
        <v>822</v>
      </c>
      <c r="E528" s="3">
        <f>Tavola1!E528-Tavola1!E527</f>
        <v>666</v>
      </c>
      <c r="F528" s="3">
        <f>Tavola1!F528-Tavola1!F527</f>
        <v>31</v>
      </c>
      <c r="G528" s="3">
        <f>Tavola1!G528-Tavola1!G527</f>
        <v>24</v>
      </c>
      <c r="H528" s="3">
        <f>Tavola1!H528-Tavola1!H527</f>
        <v>7</v>
      </c>
      <c r="I528" s="3">
        <f>Tavola1!J528-Tavola1!J527</f>
        <v>635</v>
      </c>
      <c r="J528" s="3">
        <f>Tavola1!K528-Tavola1!K527</f>
        <v>153</v>
      </c>
      <c r="K528" s="3">
        <f>Tavola1!L528-Tavola1!L527</f>
        <v>3</v>
      </c>
    </row>
    <row r="529" spans="1:11">
      <c r="A529" s="4">
        <v>44417</v>
      </c>
      <c r="B529" s="3">
        <f>Tavola1!B529-Tavola1!B528</f>
        <v>17356</v>
      </c>
      <c r="C529" s="3">
        <f>Tavola1!C529-Tavola1!C528</f>
        <v>4660</v>
      </c>
      <c r="D529" s="3">
        <f>Tavola1!D529-Tavola1!D528</f>
        <v>923</v>
      </c>
      <c r="E529" s="3">
        <f>Tavola1!E529-Tavola1!E528</f>
        <v>862</v>
      </c>
      <c r="F529" s="3">
        <f>Tavola1!F529-Tavola1!F528</f>
        <v>22</v>
      </c>
      <c r="G529" s="3">
        <f>Tavola1!G529-Tavola1!G528</f>
        <v>24</v>
      </c>
      <c r="H529" s="3">
        <f>Tavola1!H529-Tavola1!H528</f>
        <v>-2</v>
      </c>
      <c r="I529" s="3">
        <f>Tavola1!J529-Tavola1!J528</f>
        <v>840</v>
      </c>
      <c r="J529" s="3">
        <f>Tavola1!K529-Tavola1!K528</f>
        <v>59</v>
      </c>
      <c r="K529" s="3">
        <f>Tavola1!L529-Tavola1!L528</f>
        <v>2</v>
      </c>
    </row>
    <row r="530" spans="1:11">
      <c r="A530" s="4">
        <v>44418</v>
      </c>
      <c r="B530" s="3">
        <f>Tavola1!B530-Tavola1!B529</f>
        <v>18759</v>
      </c>
      <c r="C530" s="3">
        <f>Tavola1!C530-Tavola1!C529</f>
        <v>6396</v>
      </c>
      <c r="D530" s="3">
        <f>Tavola1!D530-Tavola1!D529</f>
        <v>848</v>
      </c>
      <c r="E530" s="3">
        <f>Tavola1!E530-Tavola1!E529</f>
        <v>258</v>
      </c>
      <c r="F530" s="3">
        <f>Tavola1!F530-Tavola1!F529</f>
        <v>4</v>
      </c>
      <c r="G530" s="3">
        <f>Tavola1!G530-Tavola1!G529</f>
        <v>6</v>
      </c>
      <c r="H530" s="3">
        <f>Tavola1!H530-Tavola1!H529</f>
        <v>-2</v>
      </c>
      <c r="I530" s="3">
        <f>Tavola1!J530-Tavola1!J529</f>
        <v>254</v>
      </c>
      <c r="J530" s="3">
        <f>Tavola1!K530-Tavola1!K529</f>
        <v>578</v>
      </c>
      <c r="K530" s="3">
        <f>Tavola1!L530-Tavola1!L529</f>
        <v>12</v>
      </c>
    </row>
    <row r="531" spans="1:11">
      <c r="A531" s="4">
        <v>44419</v>
      </c>
      <c r="B531" s="3">
        <f>Tavola1!B531-Tavola1!B530</f>
        <v>14406</v>
      </c>
      <c r="C531" s="3">
        <f>Tavola1!C531-Tavola1!C530</f>
        <v>6300</v>
      </c>
      <c r="D531" s="3">
        <f>Tavola1!D531-Tavola1!D530</f>
        <v>868</v>
      </c>
      <c r="E531" s="3">
        <f>Tavola1!E531-Tavola1!E530</f>
        <v>387</v>
      </c>
      <c r="F531" s="3">
        <f>Tavola1!F531-Tavola1!F530</f>
        <v>20</v>
      </c>
      <c r="G531" s="3">
        <f>Tavola1!G531-Tavola1!G530</f>
        <v>11</v>
      </c>
      <c r="H531" s="3">
        <f>Tavola1!H531-Tavola1!H530</f>
        <v>9</v>
      </c>
      <c r="I531" s="3">
        <f>Tavola1!J531-Tavola1!J530</f>
        <v>367</v>
      </c>
      <c r="J531" s="3">
        <f>Tavola1!K531-Tavola1!K530</f>
        <v>472</v>
      </c>
      <c r="K531" s="3">
        <f>Tavola1!L531-Tavola1!L530</f>
        <v>9</v>
      </c>
    </row>
    <row r="532" spans="1:11">
      <c r="A532" s="4">
        <v>44420</v>
      </c>
      <c r="B532" s="3">
        <f>Tavola1!B532-Tavola1!B531</f>
        <v>16602</v>
      </c>
      <c r="C532" s="3">
        <f>Tavola1!C532-Tavola1!C531</f>
        <v>7000</v>
      </c>
      <c r="D532" s="3">
        <f>Tavola1!D532-Tavola1!D531</f>
        <v>1134</v>
      </c>
      <c r="E532" s="3">
        <f>Tavola1!E532-Tavola1!E531</f>
        <v>650</v>
      </c>
      <c r="F532" s="3">
        <f>Tavola1!F532-Tavola1!F531</f>
        <v>14</v>
      </c>
      <c r="G532" s="3">
        <f>Tavola1!G532-Tavola1!G531</f>
        <v>14</v>
      </c>
      <c r="H532" s="3">
        <f>Tavola1!H532-Tavola1!H531</f>
        <v>0</v>
      </c>
      <c r="I532" s="3">
        <f>Tavola1!J532-Tavola1!J531</f>
        <v>636</v>
      </c>
      <c r="J532" s="3">
        <f>Tavola1!K532-Tavola1!K531</f>
        <v>472</v>
      </c>
      <c r="K532" s="3">
        <f>Tavola1!L532-Tavola1!L531</f>
        <v>12</v>
      </c>
    </row>
    <row r="533" spans="1:11">
      <c r="A533" s="4">
        <v>44421</v>
      </c>
      <c r="B533" s="3">
        <f>Tavola1!B533-Tavola1!B532</f>
        <v>13954</v>
      </c>
      <c r="C533" s="3">
        <f>Tavola1!C533-Tavola1!C532</f>
        <v>6493</v>
      </c>
      <c r="D533" s="3">
        <f>Tavola1!D533-Tavola1!D532</f>
        <v>1101</v>
      </c>
      <c r="E533" s="3">
        <f>Tavola1!E533-Tavola1!E532</f>
        <v>696</v>
      </c>
      <c r="F533" s="3">
        <f>Tavola1!F533-Tavola1!F532</f>
        <v>32</v>
      </c>
      <c r="G533" s="3">
        <f>Tavola1!G533-Tavola1!G532</f>
        <v>26</v>
      </c>
      <c r="H533" s="3">
        <f>Tavola1!H533-Tavola1!H532</f>
        <v>6</v>
      </c>
      <c r="I533" s="3">
        <f>Tavola1!J533-Tavola1!J532</f>
        <v>664</v>
      </c>
      <c r="J533" s="3">
        <f>Tavola1!K533-Tavola1!K532</f>
        <v>392</v>
      </c>
      <c r="K533" s="3">
        <f>Tavola1!L533-Tavola1!L532</f>
        <v>13</v>
      </c>
    </row>
    <row r="534" spans="1:11">
      <c r="A534" s="4">
        <v>44422</v>
      </c>
      <c r="B534" s="3">
        <f>Tavola1!B534-Tavola1!B533</f>
        <v>18614</v>
      </c>
      <c r="C534" s="3">
        <f>Tavola1!C534-Tavola1!C533</f>
        <v>6137</v>
      </c>
      <c r="D534" s="3">
        <f>Tavola1!D534-Tavola1!D533</f>
        <v>1013</v>
      </c>
      <c r="E534" s="3">
        <f>Tavola1!E534-Tavola1!E533</f>
        <v>557</v>
      </c>
      <c r="F534" s="3">
        <f>Tavola1!F534-Tavola1!F533</f>
        <v>32</v>
      </c>
      <c r="G534" s="3">
        <f>Tavola1!G534-Tavola1!G533</f>
        <v>32</v>
      </c>
      <c r="H534" s="3">
        <f>Tavola1!H534-Tavola1!H533</f>
        <v>0</v>
      </c>
      <c r="I534" s="3">
        <f>Tavola1!J534-Tavola1!J533</f>
        <v>525</v>
      </c>
      <c r="J534" s="3">
        <f>Tavola1!K534-Tavola1!K533</f>
        <v>453</v>
      </c>
      <c r="K534" s="3">
        <f>Tavola1!L534-Tavola1!L533</f>
        <v>3</v>
      </c>
    </row>
    <row r="535" spans="1:11">
      <c r="A535" s="4">
        <v>44423</v>
      </c>
      <c r="B535" s="3">
        <f>Tavola1!B535-Tavola1!B534</f>
        <v>8865</v>
      </c>
      <c r="C535" s="3">
        <f>Tavola1!C535-Tavola1!C534</f>
        <v>4366</v>
      </c>
      <c r="D535" s="3">
        <f>Tavola1!D535-Tavola1!D534</f>
        <v>946</v>
      </c>
      <c r="E535" s="3">
        <f>Tavola1!E535-Tavola1!E534</f>
        <v>549</v>
      </c>
      <c r="F535" s="3">
        <f>Tavola1!F535-Tavola1!F534</f>
        <v>10</v>
      </c>
      <c r="G535" s="3">
        <f>Tavola1!G535-Tavola1!G534</f>
        <v>7</v>
      </c>
      <c r="H535" s="3">
        <f>Tavola1!H535-Tavola1!H534</f>
        <v>3</v>
      </c>
      <c r="I535" s="3">
        <f>Tavola1!J535-Tavola1!J534</f>
        <v>539</v>
      </c>
      <c r="J535" s="3">
        <f>Tavola1!K535-Tavola1!K534</f>
        <v>393</v>
      </c>
      <c r="K535" s="3">
        <f>Tavola1!L535-Tavola1!L534</f>
        <v>4</v>
      </c>
    </row>
    <row r="536" spans="1:11">
      <c r="A536" s="4">
        <v>44424</v>
      </c>
      <c r="B536" s="3">
        <f>Tavola1!B536-Tavola1!B535</f>
        <v>8028</v>
      </c>
      <c r="C536" s="3">
        <f>Tavola1!C536-Tavola1!C535</f>
        <v>4455</v>
      </c>
      <c r="D536" s="3">
        <f>Tavola1!D536-Tavola1!D535</f>
        <v>881</v>
      </c>
      <c r="E536" s="3">
        <f>Tavola1!E536-Tavola1!E535</f>
        <v>697</v>
      </c>
      <c r="F536" s="3">
        <f>Tavola1!F536-Tavola1!F535</f>
        <v>48</v>
      </c>
      <c r="G536" s="3">
        <f>Tavola1!G536-Tavola1!G535</f>
        <v>45</v>
      </c>
      <c r="H536" s="3">
        <f>Tavola1!H536-Tavola1!H535</f>
        <v>3</v>
      </c>
      <c r="I536" s="3">
        <f>Tavola1!J536-Tavola1!J535</f>
        <v>649</v>
      </c>
      <c r="J536" s="3">
        <f>Tavola1!K536-Tavola1!K535</f>
        <v>177</v>
      </c>
      <c r="K536" s="3">
        <f>Tavola1!L536-Tavola1!L535</f>
        <v>7</v>
      </c>
    </row>
    <row r="537" spans="1:11">
      <c r="A537" s="4">
        <v>44425</v>
      </c>
      <c r="B537" s="3">
        <f>Tavola1!B537-Tavola1!B536</f>
        <v>26865</v>
      </c>
      <c r="C537" s="3">
        <f>Tavola1!C537-Tavola1!C536</f>
        <v>7362</v>
      </c>
      <c r="D537" s="3">
        <f>Tavola1!D537-Tavola1!D536</f>
        <v>1229</v>
      </c>
      <c r="E537" s="3">
        <f>Tavola1!E537-Tavola1!E536</f>
        <v>1216</v>
      </c>
      <c r="F537" s="3">
        <f>Tavola1!F537-Tavola1!F536</f>
        <v>30</v>
      </c>
      <c r="G537" s="3">
        <f>Tavola1!G537-Tavola1!G536</f>
        <v>24</v>
      </c>
      <c r="H537" s="3">
        <f>Tavola1!H537-Tavola1!H536</f>
        <v>6</v>
      </c>
      <c r="I537" s="3">
        <f>Tavola1!J537-Tavola1!J536</f>
        <v>1186</v>
      </c>
      <c r="J537" s="3">
        <f>Tavola1!K537-Tavola1!K536</f>
        <v>13</v>
      </c>
      <c r="K537" s="3">
        <f>Tavola1!L537-Tavola1!L536</f>
        <v>0</v>
      </c>
    </row>
    <row r="538" spans="1:11">
      <c r="A538" s="4">
        <v>44426</v>
      </c>
      <c r="B538" s="3">
        <f>Tavola1!B538-Tavola1!B537</f>
        <v>15038</v>
      </c>
      <c r="C538" s="3">
        <f>Tavola1!C538-Tavola1!C537</f>
        <v>6911</v>
      </c>
      <c r="D538" s="3">
        <f>Tavola1!D538-Tavola1!D537</f>
        <v>997</v>
      </c>
      <c r="E538" s="3">
        <f>Tavola1!E538-Tavola1!E537</f>
        <v>-232</v>
      </c>
      <c r="F538" s="3">
        <f>Tavola1!F538-Tavola1!F537</f>
        <v>17</v>
      </c>
      <c r="G538" s="3">
        <f>Tavola1!G538-Tavola1!G537</f>
        <v>14</v>
      </c>
      <c r="H538" s="3">
        <f>Tavola1!H538-Tavola1!H537</f>
        <v>3</v>
      </c>
      <c r="I538" s="3">
        <f>Tavola1!J538-Tavola1!J537</f>
        <v>-249</v>
      </c>
      <c r="J538" s="3">
        <f>Tavola1!K538-Tavola1!K537</f>
        <v>1204</v>
      </c>
      <c r="K538" s="3">
        <f>Tavola1!L538-Tavola1!L537</f>
        <v>25</v>
      </c>
    </row>
    <row r="539" spans="1:11">
      <c r="A539" s="4">
        <v>44427</v>
      </c>
      <c r="B539" s="3">
        <f>Tavola1!B539-Tavola1!B538</f>
        <v>16265</v>
      </c>
      <c r="C539" s="3">
        <f>Tavola1!C539-Tavola1!C538</f>
        <v>8048</v>
      </c>
      <c r="D539" s="3">
        <f>Tavola1!D539-Tavola1!D538</f>
        <v>1377</v>
      </c>
      <c r="E539" s="3">
        <f>Tavola1!E539-Tavola1!E538</f>
        <v>985</v>
      </c>
      <c r="F539" s="3">
        <f>Tavola1!F539-Tavola1!F538</f>
        <v>23</v>
      </c>
      <c r="G539" s="3">
        <f>Tavola1!G539-Tavola1!G538</f>
        <v>20</v>
      </c>
      <c r="H539" s="3">
        <f>Tavola1!H539-Tavola1!H538</f>
        <v>3</v>
      </c>
      <c r="I539" s="3">
        <f>Tavola1!J539-Tavola1!J538</f>
        <v>962</v>
      </c>
      <c r="J539" s="3">
        <f>Tavola1!K539-Tavola1!K538</f>
        <v>376</v>
      </c>
      <c r="K539" s="3">
        <f>Tavola1!L539-Tavola1!L538</f>
        <v>16</v>
      </c>
    </row>
    <row r="540" spans="1:11">
      <c r="A540" s="4">
        <v>44428</v>
      </c>
      <c r="B540" s="3">
        <f>Tavola1!B540-Tavola1!B539</f>
        <v>17543</v>
      </c>
      <c r="C540" s="3">
        <f>Tavola1!C540-Tavola1!C539</f>
        <v>7399</v>
      </c>
      <c r="D540" s="3">
        <f>Tavola1!D540-Tavola1!D539</f>
        <v>1508</v>
      </c>
      <c r="E540" s="3">
        <f>Tavola1!E540-Tavola1!E539</f>
        <v>563</v>
      </c>
      <c r="F540" s="3">
        <f>Tavola1!F540-Tavola1!F539</f>
        <v>22</v>
      </c>
      <c r="G540" s="3">
        <f>Tavola1!G540-Tavola1!G539</f>
        <v>22</v>
      </c>
      <c r="H540" s="3">
        <f>Tavola1!H540-Tavola1!H539</f>
        <v>0</v>
      </c>
      <c r="I540" s="3">
        <f>Tavola1!J540-Tavola1!J539</f>
        <v>541</v>
      </c>
      <c r="J540" s="3">
        <f>Tavola1!K540-Tavola1!K539</f>
        <v>933</v>
      </c>
      <c r="K540" s="3">
        <f>Tavola1!L540-Tavola1!L539</f>
        <v>12</v>
      </c>
    </row>
    <row r="541" spans="1:11">
      <c r="A541" s="4">
        <v>44429</v>
      </c>
      <c r="B541" s="3">
        <f>Tavola1!B541-Tavola1!B540</f>
        <v>20812</v>
      </c>
      <c r="C541" s="3">
        <f>Tavola1!C541-Tavola1!C540</f>
        <v>7925</v>
      </c>
      <c r="D541" s="3">
        <f>Tavola1!D541-Tavola1!D540</f>
        <v>1739</v>
      </c>
      <c r="E541" s="3">
        <f>Tavola1!E541-Tavola1!E540</f>
        <v>1364</v>
      </c>
      <c r="F541" s="3">
        <f>Tavola1!F541-Tavola1!F540</f>
        <v>15</v>
      </c>
      <c r="G541" s="3">
        <f>Tavola1!G541-Tavola1!G540</f>
        <v>14</v>
      </c>
      <c r="H541" s="3">
        <f>Tavola1!H541-Tavola1!H540</f>
        <v>1</v>
      </c>
      <c r="I541" s="3">
        <f>Tavola1!J541-Tavola1!J540</f>
        <v>1349</v>
      </c>
      <c r="J541" s="3">
        <f>Tavola1!K541-Tavola1!K540</f>
        <v>363</v>
      </c>
      <c r="K541" s="3">
        <f>Tavola1!L541-Tavola1!L540</f>
        <v>12</v>
      </c>
    </row>
    <row r="542" spans="1:11">
      <c r="A542" s="4">
        <v>44430</v>
      </c>
      <c r="B542" s="3">
        <f>Tavola1!B542-Tavola1!B541</f>
        <v>11215</v>
      </c>
      <c r="C542" s="3">
        <f>Tavola1!C542-Tavola1!C541</f>
        <v>6487</v>
      </c>
      <c r="D542" s="3">
        <f>Tavola1!D542-Tavola1!D541</f>
        <v>1350</v>
      </c>
      <c r="E542" s="3">
        <f>Tavola1!E542-Tavola1!E541</f>
        <v>831</v>
      </c>
      <c r="F542" s="3">
        <f>Tavola1!F542-Tavola1!F541</f>
        <v>27</v>
      </c>
      <c r="G542" s="3">
        <f>Tavola1!G542-Tavola1!G541</f>
        <v>27</v>
      </c>
      <c r="H542" s="3">
        <f>Tavola1!H542-Tavola1!H541</f>
        <v>0</v>
      </c>
      <c r="I542" s="3">
        <f>Tavola1!J542-Tavola1!J541</f>
        <v>804</v>
      </c>
      <c r="J542" s="3">
        <f>Tavola1!K542-Tavola1!K541</f>
        <v>513</v>
      </c>
      <c r="K542" s="3">
        <f>Tavola1!L542-Tavola1!L541</f>
        <v>6</v>
      </c>
    </row>
    <row r="543" spans="1:11">
      <c r="A543" s="4">
        <v>44431</v>
      </c>
      <c r="B543" s="3">
        <f>Tavola1!B543-Tavola1!B542</f>
        <v>12565</v>
      </c>
      <c r="C543" s="3">
        <f>Tavola1!C543-Tavola1!C542</f>
        <v>5209</v>
      </c>
      <c r="D543" s="3">
        <f>Tavola1!D543-Tavola1!D542</f>
        <v>1121</v>
      </c>
      <c r="E543" s="3">
        <f>Tavola1!E543-Tavola1!E542</f>
        <v>686</v>
      </c>
      <c r="F543" s="3">
        <f>Tavola1!F543-Tavola1!F542</f>
        <v>29</v>
      </c>
      <c r="G543" s="3">
        <f>Tavola1!G543-Tavola1!G542</f>
        <v>25</v>
      </c>
      <c r="H543" s="3">
        <f>Tavola1!H543-Tavola1!H542</f>
        <v>4</v>
      </c>
      <c r="I543" s="3">
        <f>Tavola1!J543-Tavola1!J542</f>
        <v>657</v>
      </c>
      <c r="J543" s="3">
        <f>Tavola1!K543-Tavola1!K542</f>
        <v>415</v>
      </c>
      <c r="K543" s="3">
        <f>Tavola1!L543-Tavola1!L542</f>
        <v>20</v>
      </c>
    </row>
    <row r="544" spans="1:11">
      <c r="A544" s="4">
        <v>44432</v>
      </c>
      <c r="B544" s="3">
        <f>Tavola1!B544-Tavola1!B543</f>
        <v>19927</v>
      </c>
      <c r="C544" s="3">
        <f>Tavola1!C544-Tavola1!C543</f>
        <v>9061</v>
      </c>
      <c r="D544" s="3">
        <f>Tavola1!D544-Tavola1!D543</f>
        <v>1491</v>
      </c>
      <c r="E544" s="3">
        <f>Tavola1!E544-Tavola1!E543</f>
        <v>801</v>
      </c>
      <c r="F544" s="3">
        <f>Tavola1!F544-Tavola1!F543</f>
        <v>25</v>
      </c>
      <c r="G544" s="3">
        <f>Tavola1!G544-Tavola1!G543</f>
        <v>11</v>
      </c>
      <c r="H544" s="3">
        <f>Tavola1!H544-Tavola1!H543</f>
        <v>14</v>
      </c>
      <c r="I544" s="3">
        <f>Tavola1!J544-Tavola1!J543</f>
        <v>776</v>
      </c>
      <c r="J544" s="3">
        <f>Tavola1!K544-Tavola1!K543</f>
        <v>679</v>
      </c>
      <c r="K544" s="3">
        <f>Tavola1!L544-Tavola1!L543</f>
        <v>11</v>
      </c>
    </row>
    <row r="545" spans="1:11">
      <c r="A545" s="4">
        <v>44433</v>
      </c>
      <c r="B545" s="3">
        <f>Tavola1!B545-Tavola1!B544</f>
        <v>21519</v>
      </c>
      <c r="C545" s="3">
        <f>Tavola1!C545-Tavola1!C544</f>
        <v>8232</v>
      </c>
      <c r="D545" s="3">
        <f>Tavola1!D545-Tavola1!D544</f>
        <v>1409</v>
      </c>
      <c r="E545" s="3">
        <f>Tavola1!E545-Tavola1!E544</f>
        <v>559</v>
      </c>
      <c r="F545" s="3">
        <f>Tavola1!F545-Tavola1!F544</f>
        <v>11</v>
      </c>
      <c r="G545" s="3">
        <f>Tavola1!G545-Tavola1!G544</f>
        <v>11</v>
      </c>
      <c r="H545" s="3">
        <f>Tavola1!H545-Tavola1!H544</f>
        <v>0</v>
      </c>
      <c r="I545" s="3">
        <f>Tavola1!J545-Tavola1!J544</f>
        <v>548</v>
      </c>
      <c r="J545" s="3">
        <f>Tavola1!K545-Tavola1!K544</f>
        <v>841</v>
      </c>
      <c r="K545" s="3">
        <f>Tavola1!L545-Tavola1!L544</f>
        <v>9</v>
      </c>
    </row>
    <row r="546" spans="1:11">
      <c r="A546" s="4">
        <v>44434</v>
      </c>
      <c r="B546" s="3">
        <f>Tavola1!B546-Tavola1!B545</f>
        <v>17082</v>
      </c>
      <c r="C546" s="3">
        <f>Tavola1!C546-Tavola1!C545</f>
        <v>7220</v>
      </c>
      <c r="D546" s="3">
        <f>Tavola1!D546-Tavola1!D545</f>
        <v>1097</v>
      </c>
      <c r="E546" s="3">
        <f>Tavola1!E546-Tavola1!E545</f>
        <v>604</v>
      </c>
      <c r="F546" s="3">
        <f>Tavola1!F546-Tavola1!F545</f>
        <v>2</v>
      </c>
      <c r="G546" s="3">
        <f>Tavola1!G546-Tavola1!G545</f>
        <v>1</v>
      </c>
      <c r="H546" s="3">
        <f>Tavola1!H546-Tavola1!H545</f>
        <v>1</v>
      </c>
      <c r="I546" s="3">
        <f>Tavola1!J546-Tavola1!J545</f>
        <v>602</v>
      </c>
      <c r="J546" s="3">
        <f>Tavola1!K546-Tavola1!K545</f>
        <v>478</v>
      </c>
      <c r="K546" s="3">
        <f>Tavola1!L546-Tavola1!L545</f>
        <v>15</v>
      </c>
    </row>
    <row r="547" spans="1:11">
      <c r="A547" s="4">
        <v>44435</v>
      </c>
      <c r="B547" s="3">
        <f>Tavola1!B547-Tavola1!B546</f>
        <v>22589</v>
      </c>
      <c r="C547" s="3">
        <f>Tavola1!C547-Tavola1!C546</f>
        <v>8940</v>
      </c>
      <c r="D547" s="3">
        <f>Tavola1!D547-Tavola1!D546</f>
        <v>1681</v>
      </c>
      <c r="E547" s="3">
        <f>Tavola1!E547-Tavola1!E546</f>
        <v>415</v>
      </c>
      <c r="F547" s="3">
        <f>Tavola1!F547-Tavola1!F546</f>
        <v>26</v>
      </c>
      <c r="G547" s="3">
        <f>Tavola1!G547-Tavola1!G546</f>
        <v>26</v>
      </c>
      <c r="H547" s="3">
        <f>Tavola1!H547-Tavola1!H546</f>
        <v>0</v>
      </c>
      <c r="I547" s="3">
        <f>Tavola1!J547-Tavola1!J546</f>
        <v>389</v>
      </c>
      <c r="J547" s="3">
        <f>Tavola1!K547-Tavola1!K546</f>
        <v>1255</v>
      </c>
      <c r="K547" s="3">
        <f>Tavola1!L547-Tavola1!L546</f>
        <v>11</v>
      </c>
    </row>
    <row r="548" spans="1:11">
      <c r="A548" s="4">
        <v>44436</v>
      </c>
      <c r="B548" s="3">
        <f>Tavola1!B548-Tavola1!B547</f>
        <v>20116</v>
      </c>
      <c r="C548" s="3">
        <f>Tavola1!C548-Tavola1!C547</f>
        <v>7237</v>
      </c>
      <c r="D548" s="3">
        <f>Tavola1!D548-Tavola1!D547</f>
        <v>1139</v>
      </c>
      <c r="E548" s="3">
        <f>Tavola1!E548-Tavola1!E547</f>
        <v>404</v>
      </c>
      <c r="F548" s="3">
        <f>Tavola1!F548-Tavola1!F547</f>
        <v>21</v>
      </c>
      <c r="G548" s="3">
        <f>Tavola1!G548-Tavola1!G547</f>
        <v>20</v>
      </c>
      <c r="H548" s="3">
        <f>Tavola1!H548-Tavola1!H547</f>
        <v>1</v>
      </c>
      <c r="I548" s="3">
        <f>Tavola1!J548-Tavola1!J547</f>
        <v>383</v>
      </c>
      <c r="J548" s="3">
        <f>Tavola1!K548-Tavola1!K547</f>
        <v>716</v>
      </c>
      <c r="K548" s="3">
        <f>Tavola1!L548-Tavola1!L547</f>
        <v>19</v>
      </c>
    </row>
    <row r="549" spans="1:11">
      <c r="A549" s="4">
        <v>44437</v>
      </c>
      <c r="B549" s="3">
        <f>Tavola1!B549-Tavola1!B548</f>
        <v>13506</v>
      </c>
      <c r="C549" s="3">
        <f>Tavola1!C549-Tavola1!C548</f>
        <v>6834</v>
      </c>
      <c r="D549" s="3">
        <f>Tavola1!D549-Tavola1!D548</f>
        <v>1369</v>
      </c>
      <c r="E549" s="3">
        <f>Tavola1!E549-Tavola1!E548</f>
        <v>495</v>
      </c>
      <c r="F549" s="3">
        <f>Tavola1!F549-Tavola1!F548</f>
        <v>12</v>
      </c>
      <c r="G549" s="3">
        <f>Tavola1!G549-Tavola1!G548</f>
        <v>8</v>
      </c>
      <c r="H549" s="3">
        <f>Tavola1!H549-Tavola1!H548</f>
        <v>4</v>
      </c>
      <c r="I549" s="3">
        <f>Tavola1!J549-Tavola1!J548</f>
        <v>483</v>
      </c>
      <c r="J549" s="3">
        <f>Tavola1!K549-Tavola1!K548</f>
        <v>864</v>
      </c>
      <c r="K549" s="3">
        <f>Tavola1!L549-Tavola1!L548</f>
        <v>10</v>
      </c>
    </row>
    <row r="550" spans="1:11">
      <c r="A550" s="4">
        <v>44438</v>
      </c>
      <c r="B550" s="3">
        <f>Tavola1!B550-Tavola1!B549</f>
        <v>11243</v>
      </c>
      <c r="C550" s="3">
        <f>Tavola1!C550-Tavola1!C549</f>
        <v>6816</v>
      </c>
      <c r="D550" s="3">
        <f>Tavola1!D550-Tavola1!D549</f>
        <v>1600</v>
      </c>
      <c r="E550" s="3">
        <f>Tavola1!E550-Tavola1!E549</f>
        <v>1065</v>
      </c>
      <c r="F550" s="3">
        <f>Tavola1!F550-Tavola1!F549</f>
        <v>33</v>
      </c>
      <c r="G550" s="3">
        <f>Tavola1!G550-Tavola1!G549</f>
        <v>25</v>
      </c>
      <c r="H550" s="3">
        <f>Tavola1!H550-Tavola1!H549</f>
        <v>8</v>
      </c>
      <c r="I550" s="3">
        <f>Tavola1!J550-Tavola1!J549</f>
        <v>1032</v>
      </c>
      <c r="J550" s="3">
        <f>Tavola1!K550-Tavola1!K549</f>
        <v>526</v>
      </c>
      <c r="K550" s="3">
        <f>Tavola1!L550-Tavola1!L549</f>
        <v>9</v>
      </c>
    </row>
    <row r="551" spans="1:11">
      <c r="A551" s="4">
        <v>44439</v>
      </c>
      <c r="B551" s="3">
        <f>Tavola1!B551-Tavola1!B550</f>
        <v>21113</v>
      </c>
      <c r="C551" s="3">
        <f>Tavola1!C551-Tavola1!C550</f>
        <v>8380</v>
      </c>
      <c r="D551" s="3">
        <f>Tavola1!D551-Tavola1!D550</f>
        <v>1091</v>
      </c>
      <c r="E551" s="3">
        <f>Tavola1!E551-Tavola1!E550</f>
        <v>-46</v>
      </c>
      <c r="F551" s="3">
        <f>Tavola1!F551-Tavola1!F550</f>
        <v>-6</v>
      </c>
      <c r="G551" s="3">
        <f>Tavola1!G551-Tavola1!G550</f>
        <v>-7</v>
      </c>
      <c r="H551" s="3">
        <f>Tavola1!H551-Tavola1!H550</f>
        <v>1</v>
      </c>
      <c r="I551" s="3">
        <f>Tavola1!J551-Tavola1!J550</f>
        <v>-40</v>
      </c>
      <c r="J551" s="3">
        <f>Tavola1!K551-Tavola1!K550</f>
        <v>1118</v>
      </c>
      <c r="K551" s="3">
        <f>Tavola1!L551-Tavola1!L550</f>
        <v>19</v>
      </c>
    </row>
    <row r="552" spans="1:11">
      <c r="A552" s="4">
        <v>44440</v>
      </c>
      <c r="B552" s="3">
        <f>Tavola1!B552-Tavola1!B551</f>
        <v>20959</v>
      </c>
      <c r="C552" s="3">
        <f>Tavola1!C552-Tavola1!C551</f>
        <v>8652</v>
      </c>
      <c r="D552" s="3">
        <f>Tavola1!D552-Tavola1!D551</f>
        <v>1155</v>
      </c>
      <c r="E552" s="3">
        <f>Tavola1!E552-Tavola1!E551</f>
        <v>-143</v>
      </c>
      <c r="F552" s="3">
        <f>Tavola1!F552-Tavola1!F551</f>
        <v>9</v>
      </c>
      <c r="G552" s="3">
        <f>Tavola1!G552-Tavola1!G551</f>
        <v>12</v>
      </c>
      <c r="H552" s="3">
        <f>Tavola1!H552-Tavola1!H551</f>
        <v>-3</v>
      </c>
      <c r="I552" s="3">
        <f>Tavola1!J552-Tavola1!J551</f>
        <v>-152</v>
      </c>
      <c r="J552" s="3">
        <f>Tavola1!K552-Tavola1!K551</f>
        <v>1271</v>
      </c>
      <c r="K552" s="3">
        <f>Tavola1!L552-Tavola1!L551</f>
        <v>27</v>
      </c>
    </row>
    <row r="553" spans="1:11">
      <c r="A553" s="4">
        <v>44441</v>
      </c>
      <c r="B553" s="3">
        <f>Tavola1!B553-Tavola1!B552</f>
        <v>22696</v>
      </c>
      <c r="C553" s="3">
        <f>Tavola1!C553-Tavola1!C552</f>
        <v>8452</v>
      </c>
      <c r="D553" s="3">
        <f>Tavola1!D553-Tavola1!D552</f>
        <v>1182</v>
      </c>
      <c r="E553" s="3">
        <f>Tavola1!E553-Tavola1!E552</f>
        <v>-175</v>
      </c>
      <c r="F553" s="3">
        <f>Tavola1!F553-Tavola1!F552</f>
        <v>17</v>
      </c>
      <c r="G553" s="3">
        <f>Tavola1!G553-Tavola1!G552</f>
        <v>13</v>
      </c>
      <c r="H553" s="3">
        <f>Tavola1!H553-Tavola1!H552</f>
        <v>4</v>
      </c>
      <c r="I553" s="3">
        <f>Tavola1!J553-Tavola1!J552</f>
        <v>-192</v>
      </c>
      <c r="J553" s="3">
        <f>Tavola1!K553-Tavola1!K552</f>
        <v>1334</v>
      </c>
      <c r="K553" s="3">
        <f>Tavola1!L553-Tavola1!L552</f>
        <v>23</v>
      </c>
    </row>
    <row r="554" spans="1:11">
      <c r="A554" s="4">
        <v>44442</v>
      </c>
      <c r="B554" s="3">
        <f>Tavola1!B554-Tavola1!B553</f>
        <v>21978</v>
      </c>
      <c r="C554" s="3">
        <f>Tavola1!C554-Tavola1!C553</f>
        <v>9364</v>
      </c>
      <c r="D554" s="3">
        <f>Tavola1!D554-Tavola1!D553</f>
        <v>1348</v>
      </c>
      <c r="E554" s="3">
        <f>Tavola1!E554-Tavola1!E553</f>
        <v>5</v>
      </c>
      <c r="F554" s="3">
        <f>Tavola1!F554-Tavola1!F553</f>
        <v>-10</v>
      </c>
      <c r="G554" s="3">
        <f>Tavola1!G554-Tavola1!G553</f>
        <v>-7</v>
      </c>
      <c r="H554" s="3">
        <f>Tavola1!H554-Tavola1!H553</f>
        <v>-3</v>
      </c>
      <c r="I554" s="3">
        <f>Tavola1!J554-Tavola1!J553</f>
        <v>15</v>
      </c>
      <c r="J554" s="3">
        <f>Tavola1!K554-Tavola1!K553</f>
        <v>1322</v>
      </c>
      <c r="K554" s="3">
        <f>Tavola1!L554-Tavola1!L553</f>
        <v>21</v>
      </c>
    </row>
    <row r="555" spans="1:11">
      <c r="A555" s="4">
        <v>44443</v>
      </c>
      <c r="B555" s="3">
        <f>Tavola1!B555-Tavola1!B554</f>
        <v>18260</v>
      </c>
      <c r="C555" s="3">
        <f>Tavola1!C555-Tavola1!C554</f>
        <v>8259</v>
      </c>
      <c r="D555" s="3">
        <f>Tavola1!D555-Tavola1!D554</f>
        <v>1200</v>
      </c>
      <c r="E555" s="3">
        <f>Tavola1!E555-Tavola1!E554</f>
        <v>155</v>
      </c>
      <c r="F555" s="3">
        <f>Tavola1!F555-Tavola1!F554</f>
        <v>8</v>
      </c>
      <c r="G555" s="3">
        <f>Tavola1!G555-Tavola1!G554</f>
        <v>6</v>
      </c>
      <c r="H555" s="3">
        <f>Tavola1!H555-Tavola1!H554</f>
        <v>2</v>
      </c>
      <c r="I555" s="3">
        <f>Tavola1!J555-Tavola1!J554</f>
        <v>147</v>
      </c>
      <c r="J555" s="3">
        <f>Tavola1!K555-Tavola1!K554</f>
        <v>1023</v>
      </c>
      <c r="K555" s="3">
        <f>Tavola1!L555-Tavola1!L554</f>
        <v>22</v>
      </c>
    </row>
    <row r="556" spans="1:11">
      <c r="A556" s="4">
        <v>44444</v>
      </c>
      <c r="B556" s="3">
        <f>Tavola1!B556-Tavola1!B555</f>
        <v>14242</v>
      </c>
      <c r="C556" s="3">
        <f>Tavola1!C556-Tavola1!C555</f>
        <v>6031</v>
      </c>
      <c r="D556" s="3">
        <f>Tavola1!D556-Tavola1!D555</f>
        <v>1024</v>
      </c>
      <c r="E556" s="3">
        <f>Tavola1!E556-Tavola1!E555</f>
        <v>177</v>
      </c>
      <c r="F556" s="3">
        <f>Tavola1!F556-Tavola1!F555</f>
        <v>0</v>
      </c>
      <c r="G556" s="3">
        <f>Tavola1!G556-Tavola1!G555</f>
        <v>-3</v>
      </c>
      <c r="H556" s="3">
        <f>Tavola1!H556-Tavola1!H555</f>
        <v>3</v>
      </c>
      <c r="I556" s="3">
        <f>Tavola1!J556-Tavola1!J555</f>
        <v>177</v>
      </c>
      <c r="J556" s="3">
        <f>Tavola1!K556-Tavola1!K555</f>
        <v>837</v>
      </c>
      <c r="K556" s="3">
        <f>Tavola1!L556-Tavola1!L555</f>
        <v>10</v>
      </c>
    </row>
    <row r="557" spans="1:11">
      <c r="A557" s="4">
        <v>44445</v>
      </c>
      <c r="B557" s="3">
        <f>Tavola1!B557-Tavola1!B556</f>
        <v>12804</v>
      </c>
      <c r="C557" s="3">
        <f>Tavola1!C557-Tavola1!C556</f>
        <v>6673</v>
      </c>
      <c r="D557" s="3">
        <f>Tavola1!D557-Tavola1!D556</f>
        <v>943</v>
      </c>
      <c r="E557" s="3">
        <f>Tavola1!E557-Tavola1!E556</f>
        <v>489</v>
      </c>
      <c r="F557" s="3">
        <f>Tavola1!F557-Tavola1!F556</f>
        <v>10</v>
      </c>
      <c r="G557" s="3">
        <f>Tavola1!G557-Tavola1!G556</f>
        <v>10</v>
      </c>
      <c r="H557" s="3">
        <f>Tavola1!H557-Tavola1!H556</f>
        <v>0</v>
      </c>
      <c r="I557" s="3">
        <f>Tavola1!J557-Tavola1!J556</f>
        <v>479</v>
      </c>
      <c r="J557" s="3">
        <f>Tavola1!K557-Tavola1!K556</f>
        <v>444</v>
      </c>
      <c r="K557" s="3">
        <f>Tavola1!L557-Tavola1!L556</f>
        <v>10</v>
      </c>
    </row>
    <row r="558" spans="1:11">
      <c r="A558" s="4">
        <v>44446</v>
      </c>
      <c r="B558" s="3">
        <f>Tavola1!B558-Tavola1!B557</f>
        <v>24465</v>
      </c>
      <c r="C558" s="3">
        <f>Tavola1!C558-Tavola1!C557</f>
        <v>9265</v>
      </c>
      <c r="D558" s="3">
        <f>Tavola1!D558-Tavola1!D557</f>
        <v>875</v>
      </c>
      <c r="E558" s="3">
        <f>Tavola1!E558-Tavola1!E557</f>
        <v>-404</v>
      </c>
      <c r="F558" s="3">
        <f>Tavola1!F558-Tavola1!F557</f>
        <v>-9</v>
      </c>
      <c r="G558" s="3">
        <f>Tavola1!G558-Tavola1!G557</f>
        <v>-5</v>
      </c>
      <c r="H558" s="3">
        <f>Tavola1!H558-Tavola1!H557</f>
        <v>-4</v>
      </c>
      <c r="I558" s="3">
        <f>Tavola1!J558-Tavola1!J557</f>
        <v>-395</v>
      </c>
      <c r="J558" s="3">
        <f>Tavola1!K558-Tavola1!K557</f>
        <v>1250</v>
      </c>
      <c r="K558" s="3">
        <f>Tavola1!L558-Tavola1!L557</f>
        <v>29</v>
      </c>
    </row>
    <row r="559" spans="1:11">
      <c r="A559" s="4">
        <v>44447</v>
      </c>
      <c r="B559" s="3">
        <f>Tavola1!B559-Tavola1!B558</f>
        <v>19357</v>
      </c>
      <c r="C559" s="3">
        <f>Tavola1!C559-Tavola1!C558</f>
        <v>8806</v>
      </c>
      <c r="D559" s="3">
        <f>Tavola1!D559-Tavola1!D558</f>
        <v>877</v>
      </c>
      <c r="E559" s="3">
        <f>Tavola1!E559-Tavola1!E558</f>
        <v>-531</v>
      </c>
      <c r="F559" s="3">
        <f>Tavola1!F559-Tavola1!F558</f>
        <v>-27</v>
      </c>
      <c r="G559" s="3">
        <f>Tavola1!G559-Tavola1!G558</f>
        <v>-27</v>
      </c>
      <c r="H559" s="3">
        <f>Tavola1!H559-Tavola1!H558</f>
        <v>0</v>
      </c>
      <c r="I559" s="3">
        <f>Tavola1!J559-Tavola1!J558</f>
        <v>-504</v>
      </c>
      <c r="J559" s="3">
        <f>Tavola1!K559-Tavola1!K558</f>
        <v>1379</v>
      </c>
      <c r="K559" s="3">
        <f>Tavola1!L559-Tavola1!L558</f>
        <v>29</v>
      </c>
    </row>
    <row r="560" spans="1:11">
      <c r="A560" s="4">
        <v>44448</v>
      </c>
      <c r="B560" s="3">
        <f>Tavola1!B560-Tavola1!B559</f>
        <v>19292</v>
      </c>
      <c r="C560" s="3">
        <f>Tavola1!C560-Tavola1!C559</f>
        <v>7867</v>
      </c>
      <c r="D560" s="3">
        <f>Tavola1!D560-Tavola1!D559</f>
        <v>929</v>
      </c>
      <c r="E560" s="3">
        <f>Tavola1!E560-Tavola1!E559</f>
        <v>-827</v>
      </c>
      <c r="F560" s="3">
        <f>Tavola1!F560-Tavola1!F559</f>
        <v>-13</v>
      </c>
      <c r="G560" s="3">
        <f>Tavola1!G560-Tavola1!G559</f>
        <v>-14</v>
      </c>
      <c r="H560" s="3">
        <f>Tavola1!H560-Tavola1!H559</f>
        <v>1</v>
      </c>
      <c r="I560" s="3">
        <f>Tavola1!J560-Tavola1!J559</f>
        <v>-814</v>
      </c>
      <c r="J560" s="3">
        <f>Tavola1!K560-Tavola1!K559</f>
        <v>1744</v>
      </c>
      <c r="K560" s="3">
        <f>Tavola1!L560-Tavola1!L559</f>
        <v>12</v>
      </c>
    </row>
    <row r="561" spans="1:11">
      <c r="A561" s="4">
        <v>44449</v>
      </c>
      <c r="B561" s="3">
        <f>Tavola1!B561-Tavola1!B560</f>
        <v>20810</v>
      </c>
      <c r="C561" s="3">
        <f>Tavola1!C561-Tavola1!C560</f>
        <v>8119</v>
      </c>
      <c r="D561" s="3">
        <f>Tavola1!D561-Tavola1!D560</f>
        <v>973</v>
      </c>
      <c r="E561" s="3">
        <f>Tavola1!E561-Tavola1!E560</f>
        <v>-836</v>
      </c>
      <c r="F561" s="3">
        <f>Tavola1!F561-Tavola1!F560</f>
        <v>-25</v>
      </c>
      <c r="G561" s="3">
        <f>Tavola1!G561-Tavola1!G560</f>
        <v>-16</v>
      </c>
      <c r="H561" s="3">
        <f>Tavola1!H561-Tavola1!H560</f>
        <v>-9</v>
      </c>
      <c r="I561" s="3">
        <f>Tavola1!J561-Tavola1!J560</f>
        <v>-811</v>
      </c>
      <c r="J561" s="3">
        <f>Tavola1!K561-Tavola1!K560</f>
        <v>1791</v>
      </c>
      <c r="K561" s="3">
        <f>Tavola1!L561-Tavola1!L560</f>
        <v>18</v>
      </c>
    </row>
    <row r="562" spans="1:11">
      <c r="A562" s="4">
        <v>44450</v>
      </c>
      <c r="B562" s="3">
        <f>Tavola1!B562-Tavola1!B561</f>
        <v>18441</v>
      </c>
      <c r="C562" s="3">
        <f>Tavola1!C562-Tavola1!C561</f>
        <v>7201</v>
      </c>
      <c r="D562" s="3">
        <f>Tavola1!D562-Tavola1!D561</f>
        <v>770</v>
      </c>
      <c r="E562" s="3">
        <f>Tavola1!E562-Tavola1!E561</f>
        <v>-98</v>
      </c>
      <c r="F562" s="3">
        <f>Tavola1!F562-Tavola1!F561</f>
        <v>6</v>
      </c>
      <c r="G562" s="3">
        <f>Tavola1!G562-Tavola1!G561</f>
        <v>8</v>
      </c>
      <c r="H562" s="3">
        <f>Tavola1!H562-Tavola1!H561</f>
        <v>-2</v>
      </c>
      <c r="I562" s="3">
        <f>Tavola1!J562-Tavola1!J561</f>
        <v>-104</v>
      </c>
      <c r="J562" s="3">
        <f>Tavola1!K562-Tavola1!K561</f>
        <v>843</v>
      </c>
      <c r="K562" s="3">
        <f>Tavola1!L562-Tavola1!L561</f>
        <v>25</v>
      </c>
    </row>
    <row r="563" spans="1:11">
      <c r="A563" s="4">
        <v>44451</v>
      </c>
      <c r="B563" s="3">
        <f>Tavola1!B563-Tavola1!B562</f>
        <v>15892</v>
      </c>
      <c r="C563" s="3">
        <f>Tavola1!C563-Tavola1!C562</f>
        <v>6506</v>
      </c>
      <c r="D563" s="3">
        <f>Tavola1!D563-Tavola1!D562</f>
        <v>885</v>
      </c>
      <c r="E563" s="3">
        <f>Tavola1!E563-Tavola1!E562</f>
        <v>-65</v>
      </c>
      <c r="F563" s="3">
        <f>Tavola1!F563-Tavola1!F562</f>
        <v>-15</v>
      </c>
      <c r="G563" s="3">
        <f>Tavola1!G563-Tavola1!G562</f>
        <v>-15</v>
      </c>
      <c r="H563" s="3">
        <f>Tavola1!H563-Tavola1!H562</f>
        <v>0</v>
      </c>
      <c r="I563" s="3">
        <f>Tavola1!J563-Tavola1!J562</f>
        <v>-50</v>
      </c>
      <c r="J563" s="3">
        <f>Tavola1!K563-Tavola1!K562</f>
        <v>941</v>
      </c>
      <c r="K563" s="3">
        <f>Tavola1!L563-Tavola1!L562</f>
        <v>9</v>
      </c>
    </row>
    <row r="564" spans="1:11">
      <c r="A564" s="4">
        <v>44452</v>
      </c>
      <c r="B564" s="3">
        <f>Tavola1!B564-Tavola1!B563</f>
        <v>12307</v>
      </c>
      <c r="C564" s="3">
        <f>Tavola1!C564-Tavola1!C563</f>
        <v>5619</v>
      </c>
      <c r="D564" s="3">
        <f>Tavola1!D564-Tavola1!D563</f>
        <v>618</v>
      </c>
      <c r="E564" s="3">
        <f>Tavola1!E564-Tavola1!E563</f>
        <v>-176</v>
      </c>
      <c r="F564" s="3">
        <f>Tavola1!F564-Tavola1!F563</f>
        <v>3</v>
      </c>
      <c r="G564" s="3">
        <f>Tavola1!G564-Tavola1!G563</f>
        <v>6</v>
      </c>
      <c r="H564" s="3">
        <f>Tavola1!H564-Tavola1!H563</f>
        <v>-3</v>
      </c>
      <c r="I564" s="3">
        <f>Tavola1!J564-Tavola1!J563</f>
        <v>-179</v>
      </c>
      <c r="J564" s="3">
        <f>Tavola1!K564-Tavola1!K563</f>
        <v>786</v>
      </c>
      <c r="K564" s="3">
        <f>Tavola1!L564-Tavola1!L563</f>
        <v>8</v>
      </c>
    </row>
    <row r="565" spans="1:11">
      <c r="A565" s="4">
        <v>44453</v>
      </c>
      <c r="B565" s="3">
        <f>Tavola1!B565-Tavola1!B564</f>
        <v>21800</v>
      </c>
      <c r="C565" s="3">
        <f>Tavola1!C565-Tavola1!C564</f>
        <v>8216</v>
      </c>
      <c r="D565" s="3">
        <f>Tavola1!D565-Tavola1!D564</f>
        <v>684</v>
      </c>
      <c r="E565" s="3">
        <f>Tavola1!E565-Tavola1!E564</f>
        <v>-510</v>
      </c>
      <c r="F565" s="3">
        <f>Tavola1!F565-Tavola1!F564</f>
        <v>-24</v>
      </c>
      <c r="G565" s="3">
        <f>Tavola1!G565-Tavola1!G564</f>
        <v>-20</v>
      </c>
      <c r="H565" s="3">
        <f>Tavola1!H565-Tavola1!H564</f>
        <v>-4</v>
      </c>
      <c r="I565" s="3">
        <f>Tavola1!J565-Tavola1!J564</f>
        <v>-486</v>
      </c>
      <c r="J565" s="3">
        <f>Tavola1!K565-Tavola1!K564</f>
        <v>1170</v>
      </c>
      <c r="K565" s="3">
        <f>Tavola1!L565-Tavola1!L564</f>
        <v>24</v>
      </c>
    </row>
    <row r="566" spans="1:11">
      <c r="A566" s="4">
        <v>44454</v>
      </c>
      <c r="B566" s="3">
        <f>Tavola1!B566-Tavola1!B565</f>
        <v>19075</v>
      </c>
      <c r="C566" s="3">
        <f>Tavola1!C566-Tavola1!C565</f>
        <v>7534</v>
      </c>
      <c r="D566" s="3">
        <f>Tavola1!D566-Tavola1!D565</f>
        <v>471</v>
      </c>
      <c r="E566" s="3">
        <f>Tavola1!E566-Tavola1!E565</f>
        <v>-1888</v>
      </c>
      <c r="F566" s="3">
        <f>Tavola1!F566-Tavola1!F565</f>
        <v>-41</v>
      </c>
      <c r="G566" s="3">
        <f>Tavola1!G566-Tavola1!G565</f>
        <v>-40</v>
      </c>
      <c r="H566" s="3">
        <f>Tavola1!H566-Tavola1!H565</f>
        <v>-1</v>
      </c>
      <c r="I566" s="3">
        <f>Tavola1!J566-Tavola1!J565</f>
        <v>-1847</v>
      </c>
      <c r="J566" s="3">
        <f>Tavola1!K566-Tavola1!K565</f>
        <v>2331</v>
      </c>
      <c r="K566" s="3">
        <f>Tavola1!L566-Tavola1!L565</f>
        <v>28</v>
      </c>
    </row>
    <row r="567" spans="1:11">
      <c r="A567" s="4">
        <v>44455</v>
      </c>
      <c r="B567" s="3">
        <f>Tavola1!B567-Tavola1!B566</f>
        <v>18682</v>
      </c>
      <c r="C567" s="3">
        <f>Tavola1!C567-Tavola1!C566</f>
        <v>7971</v>
      </c>
      <c r="D567" s="3">
        <f>Tavola1!D567-Tavola1!D566</f>
        <v>878</v>
      </c>
      <c r="E567" s="3">
        <f>Tavola1!E567-Tavola1!E566</f>
        <v>-896</v>
      </c>
      <c r="F567" s="3">
        <f>Tavola1!F567-Tavola1!F566</f>
        <v>-34</v>
      </c>
      <c r="G567" s="3">
        <f>Tavola1!G567-Tavola1!G566</f>
        <v>-35</v>
      </c>
      <c r="H567" s="3">
        <f>Tavola1!H567-Tavola1!H566</f>
        <v>1</v>
      </c>
      <c r="I567" s="3">
        <f>Tavola1!J567-Tavola1!J566</f>
        <v>-862</v>
      </c>
      <c r="J567" s="3">
        <f>Tavola1!K567-Tavola1!K566</f>
        <v>1754</v>
      </c>
      <c r="K567" s="3">
        <f>Tavola1!L567-Tavola1!L566</f>
        <v>20</v>
      </c>
    </row>
    <row r="568" spans="1:11">
      <c r="A568" s="4">
        <v>44456</v>
      </c>
      <c r="B568" s="3">
        <f>Tavola1!B568-Tavola1!B567</f>
        <v>18758</v>
      </c>
      <c r="C568" s="3">
        <f>Tavola1!C568-Tavola1!C567</f>
        <v>6380</v>
      </c>
      <c r="D568" s="3">
        <f>Tavola1!D568-Tavola1!D567</f>
        <v>602</v>
      </c>
      <c r="E568" s="3">
        <f>Tavola1!E568-Tavola1!E567</f>
        <v>-943</v>
      </c>
      <c r="F568" s="3">
        <f>Tavola1!F568-Tavola1!F567</f>
        <v>-1</v>
      </c>
      <c r="G568" s="3">
        <f>Tavola1!G568-Tavola1!G567</f>
        <v>-1</v>
      </c>
      <c r="H568" s="3">
        <f>Tavola1!H568-Tavola1!H567</f>
        <v>0</v>
      </c>
      <c r="I568" s="3">
        <f>Tavola1!J568-Tavola1!J567</f>
        <v>-942</v>
      </c>
      <c r="J568" s="3">
        <f>Tavola1!K568-Tavola1!K567</f>
        <v>1529</v>
      </c>
      <c r="K568" s="3">
        <f>Tavola1!L568-Tavola1!L567</f>
        <v>16</v>
      </c>
    </row>
    <row r="569" spans="1:11">
      <c r="A569" s="4">
        <v>44457</v>
      </c>
      <c r="B569" s="3">
        <f>Tavola1!B569-Tavola1!B568</f>
        <v>18040</v>
      </c>
      <c r="C569" s="3">
        <f>Tavola1!C569-Tavola1!C568</f>
        <v>6607</v>
      </c>
      <c r="D569" s="3">
        <f>Tavola1!D569-Tavola1!D568</f>
        <v>643</v>
      </c>
      <c r="E569" s="3">
        <f>Tavola1!E569-Tavola1!E568</f>
        <v>-1039</v>
      </c>
      <c r="F569" s="3">
        <f>Tavola1!F569-Tavola1!F568</f>
        <v>-29</v>
      </c>
      <c r="G569" s="3">
        <f>Tavola1!G569-Tavola1!G568</f>
        <v>-30</v>
      </c>
      <c r="H569" s="3">
        <f>Tavola1!H569-Tavola1!H568</f>
        <v>1</v>
      </c>
      <c r="I569" s="3">
        <f>Tavola1!J569-Tavola1!J568</f>
        <v>-1010</v>
      </c>
      <c r="J569" s="3">
        <f>Tavola1!K569-Tavola1!K568</f>
        <v>1664</v>
      </c>
      <c r="K569" s="3">
        <f>Tavola1!L569-Tavola1!L568</f>
        <v>18</v>
      </c>
    </row>
    <row r="570" spans="1:11">
      <c r="A570" s="4">
        <v>44458</v>
      </c>
      <c r="B570" s="3">
        <f>Tavola1!B570-Tavola1!B569</f>
        <v>14076</v>
      </c>
      <c r="C570" s="3">
        <f>Tavola1!C570-Tavola1!C569</f>
        <v>4876</v>
      </c>
      <c r="D570" s="3">
        <f>Tavola1!D570-Tavola1!D569</f>
        <v>538</v>
      </c>
      <c r="E570" s="3">
        <f>Tavola1!E570-Tavola1!E569</f>
        <v>298</v>
      </c>
      <c r="F570" s="3">
        <f>Tavola1!F570-Tavola1!F569</f>
        <v>-8</v>
      </c>
      <c r="G570" s="3">
        <f>Tavola1!G570-Tavola1!G569</f>
        <v>-9</v>
      </c>
      <c r="H570" s="3">
        <f>Tavola1!H570-Tavola1!H569</f>
        <v>1</v>
      </c>
      <c r="I570" s="3">
        <f>Tavola1!J570-Tavola1!J569</f>
        <v>306</v>
      </c>
      <c r="J570" s="3">
        <f>Tavola1!K570-Tavola1!K569</f>
        <v>238</v>
      </c>
      <c r="K570" s="3">
        <f>Tavola1!L570-Tavola1!L569</f>
        <v>2</v>
      </c>
    </row>
    <row r="571" spans="1:11">
      <c r="A571" s="4">
        <v>44459</v>
      </c>
      <c r="B571" s="3">
        <f>Tavola1!B571-Tavola1!B570</f>
        <v>12507</v>
      </c>
      <c r="C571" s="3">
        <f>Tavola1!C571-Tavola1!C570</f>
        <v>4717</v>
      </c>
      <c r="D571" s="3">
        <f>Tavola1!D571-Tavola1!D570</f>
        <v>514</v>
      </c>
      <c r="E571" s="3">
        <f>Tavola1!E571-Tavola1!E570</f>
        <v>6</v>
      </c>
      <c r="F571" s="3">
        <f>Tavola1!F571-Tavola1!F570</f>
        <v>-2</v>
      </c>
      <c r="G571" s="3">
        <f>Tavola1!G571-Tavola1!G570</f>
        <v>3</v>
      </c>
      <c r="H571" s="3">
        <f>Tavola1!H571-Tavola1!H570</f>
        <v>-5</v>
      </c>
      <c r="I571" s="3">
        <f>Tavola1!J571-Tavola1!J570</f>
        <v>8</v>
      </c>
      <c r="J571" s="3">
        <f>Tavola1!K571-Tavola1!K570</f>
        <v>501</v>
      </c>
      <c r="K571" s="3">
        <f>Tavola1!L571-Tavola1!L570</f>
        <v>7</v>
      </c>
    </row>
    <row r="572" spans="1:11">
      <c r="A572" s="4">
        <v>44460</v>
      </c>
      <c r="B572" s="3">
        <f>Tavola1!B572-Tavola1!B571</f>
        <v>17814</v>
      </c>
      <c r="C572" s="3">
        <f>Tavola1!C572-Tavola1!C571</f>
        <v>7682</v>
      </c>
      <c r="D572" s="3">
        <f>Tavola1!D572-Tavola1!D571</f>
        <v>492</v>
      </c>
      <c r="E572" s="3">
        <f>Tavola1!E572-Tavola1!E571</f>
        <v>-603</v>
      </c>
      <c r="F572" s="3">
        <f>Tavola1!F572-Tavola1!F571</f>
        <v>-20</v>
      </c>
      <c r="G572" s="3">
        <f>Tavola1!G572-Tavola1!G571</f>
        <v>-14</v>
      </c>
      <c r="H572" s="3">
        <f>Tavola1!H572-Tavola1!H571</f>
        <v>-6</v>
      </c>
      <c r="I572" s="3">
        <f>Tavola1!J572-Tavola1!J571</f>
        <v>-583</v>
      </c>
      <c r="J572" s="3">
        <f>Tavola1!K572-Tavola1!K571</f>
        <v>1072</v>
      </c>
      <c r="K572" s="3">
        <f>Tavola1!L572-Tavola1!L571</f>
        <v>23</v>
      </c>
    </row>
    <row r="573" spans="1:11">
      <c r="A573" s="4">
        <v>44461</v>
      </c>
      <c r="B573" s="3">
        <f>Tavola1!B573-Tavola1!B572</f>
        <v>17969</v>
      </c>
      <c r="C573" s="3">
        <f>Tavola1!C573-Tavola1!C572</f>
        <v>6143</v>
      </c>
      <c r="D573" s="3">
        <f>Tavola1!D573-Tavola1!D572</f>
        <v>414</v>
      </c>
      <c r="E573" s="3">
        <f>Tavola1!E573-Tavola1!E572</f>
        <v>-1206</v>
      </c>
      <c r="F573" s="3">
        <f>Tavola1!F573-Tavola1!F572</f>
        <v>-40</v>
      </c>
      <c r="G573" s="3">
        <f>Tavola1!G573-Tavola1!G572</f>
        <v>-42</v>
      </c>
      <c r="H573" s="3">
        <f>Tavola1!H573-Tavola1!H572</f>
        <v>2</v>
      </c>
      <c r="I573" s="3">
        <f>Tavola1!J573-Tavola1!J572</f>
        <v>-1166</v>
      </c>
      <c r="J573" s="3">
        <f>Tavola1!K573-Tavola1!K572</f>
        <v>1602</v>
      </c>
      <c r="K573" s="3">
        <f>Tavola1!L573-Tavola1!L572</f>
        <v>18</v>
      </c>
    </row>
    <row r="574" spans="1:11">
      <c r="A574" s="4">
        <v>44462</v>
      </c>
      <c r="B574" s="3">
        <f>Tavola1!B574-Tavola1!B573</f>
        <v>21480</v>
      </c>
      <c r="C574" s="3">
        <f>Tavola1!C574-Tavola1!C573</f>
        <v>7160</v>
      </c>
      <c r="D574" s="3">
        <f>Tavola1!D574-Tavola1!D573</f>
        <v>647</v>
      </c>
      <c r="E574" s="3">
        <f>Tavola1!E574-Tavola1!E573</f>
        <v>-817</v>
      </c>
      <c r="F574" s="3">
        <f>Tavola1!F574-Tavola1!F573</f>
        <v>-40</v>
      </c>
      <c r="G574" s="3">
        <f>Tavola1!G574-Tavola1!G573</f>
        <v>-30</v>
      </c>
      <c r="H574" s="3">
        <f>Tavola1!H574-Tavola1!H573</f>
        <v>-10</v>
      </c>
      <c r="I574" s="3">
        <f>Tavola1!J574-Tavola1!J573</f>
        <v>-777</v>
      </c>
      <c r="J574" s="3">
        <f>Tavola1!K574-Tavola1!K573</f>
        <v>1449</v>
      </c>
      <c r="K574" s="3">
        <f>Tavola1!L574-Tavola1!L573</f>
        <v>15</v>
      </c>
    </row>
    <row r="575" spans="1:11">
      <c r="A575" s="4">
        <v>44463</v>
      </c>
      <c r="B575" s="3">
        <f>Tavola1!B575-Tavola1!B574</f>
        <v>13504</v>
      </c>
      <c r="C575" s="3">
        <f>Tavola1!C575-Tavola1!C574</f>
        <v>5715</v>
      </c>
      <c r="D575" s="3">
        <f>Tavola1!D575-Tavola1!D574</f>
        <v>464</v>
      </c>
      <c r="E575" s="3">
        <f>Tavola1!E575-Tavola1!E574</f>
        <v>-848</v>
      </c>
      <c r="F575" s="3">
        <f>Tavola1!F575-Tavola1!F574</f>
        <v>-33</v>
      </c>
      <c r="G575" s="3">
        <f>Tavola1!G575-Tavola1!G574</f>
        <v>-31</v>
      </c>
      <c r="H575" s="3">
        <f>Tavola1!H575-Tavola1!H574</f>
        <v>-2</v>
      </c>
      <c r="I575" s="3">
        <f>Tavola1!J575-Tavola1!J574</f>
        <v>-815</v>
      </c>
      <c r="J575" s="3">
        <f>Tavola1!K575-Tavola1!K574</f>
        <v>1299</v>
      </c>
      <c r="K575" s="3">
        <f>Tavola1!L575-Tavola1!L574</f>
        <v>13</v>
      </c>
    </row>
    <row r="576" spans="1:11">
      <c r="A576" s="4">
        <v>44464</v>
      </c>
      <c r="B576" s="3">
        <f>Tavola1!B576-Tavola1!B575</f>
        <v>13539</v>
      </c>
      <c r="C576" s="3">
        <f>Tavola1!C576-Tavola1!C575</f>
        <v>6059</v>
      </c>
      <c r="D576" s="3">
        <f>Tavola1!D576-Tavola1!D575</f>
        <v>424</v>
      </c>
      <c r="E576" s="3">
        <f>Tavola1!E576-Tavola1!E575</f>
        <v>-301</v>
      </c>
      <c r="F576" s="3">
        <f>Tavola1!F576-Tavola1!F575</f>
        <v>-15</v>
      </c>
      <c r="G576" s="3">
        <f>Tavola1!G576-Tavola1!G575</f>
        <v>-12</v>
      </c>
      <c r="H576" s="3">
        <f>Tavola1!H576-Tavola1!H575</f>
        <v>-3</v>
      </c>
      <c r="I576" s="3">
        <f>Tavola1!J576-Tavola1!J575</f>
        <v>-286</v>
      </c>
      <c r="J576" s="3">
        <f>Tavola1!K576-Tavola1!K575</f>
        <v>712</v>
      </c>
      <c r="K576" s="3">
        <f>Tavola1!L576-Tavola1!L575</f>
        <v>13</v>
      </c>
    </row>
    <row r="577" spans="1:11">
      <c r="A577" s="4">
        <v>44465</v>
      </c>
      <c r="B577" s="3">
        <f>Tavola1!B577-Tavola1!B576</f>
        <v>10771</v>
      </c>
      <c r="C577" s="3">
        <f>Tavola1!C577-Tavola1!C576</f>
        <v>5005</v>
      </c>
      <c r="D577" s="3">
        <f>Tavola1!D577-Tavola1!D576</f>
        <v>422</v>
      </c>
      <c r="E577" s="3">
        <f>Tavola1!E577-Tavola1!E576</f>
        <v>-264</v>
      </c>
      <c r="F577" s="3">
        <f>Tavola1!F577-Tavola1!F576</f>
        <v>-1</v>
      </c>
      <c r="G577" s="3">
        <f>Tavola1!G577-Tavola1!G576</f>
        <v>3</v>
      </c>
      <c r="H577" s="3">
        <f>Tavola1!H577-Tavola1!H576</f>
        <v>-4</v>
      </c>
      <c r="I577" s="3">
        <f>Tavola1!J577-Tavola1!J576</f>
        <v>-263</v>
      </c>
      <c r="J577" s="3">
        <f>Tavola1!K577-Tavola1!K576</f>
        <v>683</v>
      </c>
      <c r="K577" s="3">
        <f>Tavola1!L577-Tavola1!L576</f>
        <v>3</v>
      </c>
    </row>
    <row r="578" spans="1:11">
      <c r="A578" s="4">
        <v>44466</v>
      </c>
      <c r="B578" s="3">
        <f>Tavola1!B578-Tavola1!B577</f>
        <v>12277</v>
      </c>
      <c r="C578" s="3">
        <f>Tavola1!C578-Tavola1!C577</f>
        <v>2866</v>
      </c>
      <c r="D578" s="3">
        <f>Tavola1!D578-Tavola1!D577</f>
        <v>227</v>
      </c>
      <c r="E578" s="3">
        <f>Tavola1!E578-Tavola1!E577</f>
        <v>-170</v>
      </c>
      <c r="F578" s="3">
        <f>Tavola1!F578-Tavola1!F577</f>
        <v>8</v>
      </c>
      <c r="G578" s="3">
        <f>Tavola1!G578-Tavola1!G577</f>
        <v>9</v>
      </c>
      <c r="H578" s="3">
        <f>Tavola1!H578-Tavola1!H577</f>
        <v>-1</v>
      </c>
      <c r="I578" s="3">
        <f>Tavola1!J578-Tavola1!J577</f>
        <v>-178</v>
      </c>
      <c r="J578" s="3">
        <f>Tavola1!K578-Tavola1!K577</f>
        <v>390</v>
      </c>
      <c r="K578" s="3">
        <f>Tavola1!L578-Tavola1!L577</f>
        <v>7</v>
      </c>
    </row>
    <row r="579" spans="1:11">
      <c r="A579" s="4">
        <v>44467</v>
      </c>
      <c r="B579" s="3">
        <f>Tavola1!B579-Tavola1!B578</f>
        <v>20351</v>
      </c>
      <c r="C579" s="3">
        <f>Tavola1!C579-Tavola1!C578</f>
        <v>8792</v>
      </c>
      <c r="D579" s="3">
        <f>Tavola1!D579-Tavola1!D578</f>
        <v>553</v>
      </c>
      <c r="E579" s="3">
        <f>Tavola1!E579-Tavola1!E578</f>
        <v>-236</v>
      </c>
      <c r="F579" s="3">
        <f>Tavola1!F579-Tavola1!F578</f>
        <v>-19</v>
      </c>
      <c r="G579" s="3">
        <f>Tavola1!G579-Tavola1!G578</f>
        <v>-17</v>
      </c>
      <c r="H579" s="3">
        <f>Tavola1!H579-Tavola1!H578</f>
        <v>-2</v>
      </c>
      <c r="I579" s="3">
        <f>Tavola1!J579-Tavola1!J578</f>
        <v>-217</v>
      </c>
      <c r="J579" s="3">
        <f>Tavola1!K579-Tavola1!K578</f>
        <v>776</v>
      </c>
      <c r="K579" s="3">
        <f>Tavola1!L579-Tavola1!L578</f>
        <v>13</v>
      </c>
    </row>
    <row r="580" spans="1:11">
      <c r="A580" s="4">
        <v>44468</v>
      </c>
      <c r="B580" s="3">
        <f>Tavola1!B580-Tavola1!B579</f>
        <v>15647</v>
      </c>
      <c r="C580" s="3">
        <f>Tavola1!C580-Tavola1!C579</f>
        <v>5547</v>
      </c>
      <c r="D580" s="3">
        <f>Tavola1!D580-Tavola1!D579</f>
        <v>278</v>
      </c>
      <c r="E580" s="3">
        <f>Tavola1!E580-Tavola1!E579</f>
        <v>-1330</v>
      </c>
      <c r="F580" s="3">
        <f>Tavola1!F580-Tavola1!F579</f>
        <v>-24</v>
      </c>
      <c r="G580" s="3">
        <f>Tavola1!G580-Tavola1!G579</f>
        <v>-19</v>
      </c>
      <c r="H580" s="3">
        <f>Tavola1!H580-Tavola1!H579</f>
        <v>-5</v>
      </c>
      <c r="I580" s="3">
        <f>Tavola1!J580-Tavola1!J579</f>
        <v>-1306</v>
      </c>
      <c r="J580" s="3">
        <f>Tavola1!K580-Tavola1!K579</f>
        <v>1601</v>
      </c>
      <c r="K580" s="3">
        <f>Tavola1!L580-Tavola1!L579</f>
        <v>7</v>
      </c>
    </row>
    <row r="581" spans="1:11">
      <c r="A581" s="4">
        <v>44469</v>
      </c>
      <c r="B581" s="3">
        <f>Tavola1!B581-Tavola1!B580</f>
        <v>20480</v>
      </c>
      <c r="C581" s="3">
        <f>Tavola1!C581-Tavola1!C580</f>
        <v>10313</v>
      </c>
      <c r="D581" s="3">
        <f>Tavola1!D581-Tavola1!D580</f>
        <v>796</v>
      </c>
      <c r="E581" s="3">
        <f>Tavola1!E581-Tavola1!E580</f>
        <v>-858</v>
      </c>
      <c r="F581" s="3">
        <f>Tavola1!F581-Tavola1!F580</f>
        <v>-27</v>
      </c>
      <c r="G581" s="3">
        <f>Tavola1!G581-Tavola1!G580</f>
        <v>-25</v>
      </c>
      <c r="H581" s="3">
        <f>Tavola1!H581-Tavola1!H580</f>
        <v>-2</v>
      </c>
      <c r="I581" s="3">
        <f>Tavola1!J581-Tavola1!J580</f>
        <v>-831</v>
      </c>
      <c r="J581" s="3">
        <f>Tavola1!K581-Tavola1!K580</f>
        <v>1647</v>
      </c>
      <c r="K581" s="3">
        <f>Tavola1!L581-Tavola1!L580</f>
        <v>7</v>
      </c>
    </row>
    <row r="582" spans="1:11">
      <c r="A582" s="4">
        <v>44470</v>
      </c>
      <c r="B582" s="3">
        <f>Tavola1!B582-Tavola1!B581</f>
        <v>13945</v>
      </c>
      <c r="C582" s="3">
        <f>Tavola1!C582-Tavola1!C581</f>
        <v>6065</v>
      </c>
      <c r="D582" s="3">
        <f>Tavola1!D582-Tavola1!D581</f>
        <v>434</v>
      </c>
      <c r="E582" s="3">
        <f>Tavola1!E582-Tavola1!E581</f>
        <v>-108</v>
      </c>
      <c r="F582" s="3">
        <f>Tavola1!F582-Tavola1!F581</f>
        <v>-21</v>
      </c>
      <c r="G582" s="3">
        <f>Tavola1!G582-Tavola1!G581</f>
        <v>-19</v>
      </c>
      <c r="H582" s="3">
        <f>Tavola1!H582-Tavola1!H581</f>
        <v>-2</v>
      </c>
      <c r="I582" s="3">
        <f>Tavola1!J582-Tavola1!J581</f>
        <v>-87</v>
      </c>
      <c r="J582" s="3">
        <f>Tavola1!K582-Tavola1!K581</f>
        <v>529</v>
      </c>
      <c r="K582" s="3">
        <f>Tavola1!L582-Tavola1!L581</f>
        <v>13</v>
      </c>
    </row>
    <row r="583" spans="1:11">
      <c r="A583" s="4">
        <v>44471</v>
      </c>
      <c r="B583" s="3">
        <f>Tavola1!B583-Tavola1!B582</f>
        <v>15903</v>
      </c>
      <c r="C583" s="3">
        <f>Tavola1!C583-Tavola1!C582</f>
        <v>6736</v>
      </c>
      <c r="D583" s="3">
        <f>Tavola1!D583-Tavola1!D582</f>
        <v>410</v>
      </c>
      <c r="E583" s="3">
        <f>Tavola1!E583-Tavola1!E582</f>
        <v>-438</v>
      </c>
      <c r="F583" s="3">
        <f>Tavola1!F583-Tavola1!F582</f>
        <v>-19</v>
      </c>
      <c r="G583" s="3">
        <f>Tavola1!G583-Tavola1!G582</f>
        <v>-13</v>
      </c>
      <c r="H583" s="3">
        <f>Tavola1!H583-Tavola1!H582</f>
        <v>-6</v>
      </c>
      <c r="I583" s="3">
        <f>Tavola1!J583-Tavola1!J582</f>
        <v>-419</v>
      </c>
      <c r="J583" s="3">
        <f>Tavola1!K583-Tavola1!K582</f>
        <v>841</v>
      </c>
      <c r="K583" s="3">
        <f>Tavola1!L583-Tavola1!L582</f>
        <v>7</v>
      </c>
    </row>
    <row r="584" spans="1:11">
      <c r="A584" s="4">
        <v>44472</v>
      </c>
      <c r="B584" s="3">
        <f>Tavola1!B584-Tavola1!B583</f>
        <v>11385</v>
      </c>
      <c r="C584" s="3">
        <f>Tavola1!C584-Tavola1!C583</f>
        <v>5029</v>
      </c>
      <c r="D584" s="3">
        <f>Tavola1!D584-Tavola1!D583</f>
        <v>402</v>
      </c>
      <c r="E584" s="3">
        <f>Tavola1!E584-Tavola1!E583</f>
        <v>-24</v>
      </c>
      <c r="F584" s="3">
        <f>Tavola1!F584-Tavola1!F583</f>
        <v>-31</v>
      </c>
      <c r="G584" s="3">
        <f>Tavola1!G584-Tavola1!G583</f>
        <v>-26</v>
      </c>
      <c r="H584" s="3">
        <f>Tavola1!H584-Tavola1!H583</f>
        <v>-5</v>
      </c>
      <c r="I584" s="3">
        <f>Tavola1!J584-Tavola1!J583</f>
        <v>7</v>
      </c>
      <c r="J584" s="3">
        <f>Tavola1!K584-Tavola1!K583</f>
        <v>419</v>
      </c>
      <c r="K584" s="3">
        <f>Tavola1!L584-Tavola1!L583</f>
        <v>7</v>
      </c>
    </row>
    <row r="585" spans="1:11">
      <c r="A585" s="4">
        <v>44473</v>
      </c>
      <c r="B585" s="3">
        <f>Tavola1!B585-Tavola1!B584</f>
        <v>11738</v>
      </c>
      <c r="C585" s="3">
        <f>Tavola1!C585-Tavola1!C584</f>
        <v>2789</v>
      </c>
      <c r="D585" s="3">
        <f>Tavola1!D585-Tavola1!D584</f>
        <v>183</v>
      </c>
      <c r="E585" s="3">
        <f>Tavola1!E585-Tavola1!E584</f>
        <v>-222</v>
      </c>
      <c r="F585" s="3">
        <f>Tavola1!F585-Tavola1!F584</f>
        <v>12</v>
      </c>
      <c r="G585" s="3">
        <f>Tavola1!G585-Tavola1!G584</f>
        <v>12</v>
      </c>
      <c r="H585" s="3">
        <f>Tavola1!H585-Tavola1!H584</f>
        <v>0</v>
      </c>
      <c r="I585" s="3">
        <f>Tavola1!J585-Tavola1!J584</f>
        <v>-234</v>
      </c>
      <c r="J585" s="3">
        <f>Tavola1!K585-Tavola1!K584</f>
        <v>399</v>
      </c>
      <c r="K585" s="3">
        <f>Tavola1!L585-Tavola1!L584</f>
        <v>6</v>
      </c>
    </row>
    <row r="586" spans="1:11">
      <c r="A586" s="4">
        <v>44474</v>
      </c>
      <c r="B586" s="3">
        <f>Tavola1!B586-Tavola1!B585</f>
        <v>16368</v>
      </c>
      <c r="C586" s="3">
        <f>Tavola1!C586-Tavola1!C585</f>
        <v>6568</v>
      </c>
      <c r="D586" s="3">
        <f>Tavola1!D586-Tavola1!D585</f>
        <v>321</v>
      </c>
      <c r="E586" s="3">
        <f>Tavola1!E586-Tavola1!E585</f>
        <v>-249</v>
      </c>
      <c r="F586" s="3">
        <f>Tavola1!F586-Tavola1!F585</f>
        <v>-28</v>
      </c>
      <c r="G586" s="3">
        <f>Tavola1!G586-Tavola1!G585</f>
        <v>-27</v>
      </c>
      <c r="H586" s="3">
        <f>Tavola1!H586-Tavola1!H585</f>
        <v>-1</v>
      </c>
      <c r="I586" s="3">
        <f>Tavola1!J586-Tavola1!J585</f>
        <v>-221</v>
      </c>
      <c r="J586" s="3">
        <f>Tavola1!K586-Tavola1!K585</f>
        <v>560</v>
      </c>
      <c r="K586" s="3">
        <f>Tavola1!L586-Tavola1!L585</f>
        <v>10</v>
      </c>
    </row>
    <row r="587" spans="1:11">
      <c r="A587" s="4">
        <v>44475</v>
      </c>
      <c r="B587" s="3">
        <f>Tavola1!B587-Tavola1!B586</f>
        <v>15697</v>
      </c>
      <c r="C587" s="3">
        <f>Tavola1!C587-Tavola1!C586</f>
        <v>5186</v>
      </c>
      <c r="D587" s="3">
        <f>Tavola1!D587-Tavola1!D586</f>
        <v>285</v>
      </c>
      <c r="E587" s="3">
        <f>Tavola1!E587-Tavola1!E586</f>
        <v>-996</v>
      </c>
      <c r="F587" s="3">
        <f>Tavola1!F587-Tavola1!F586</f>
        <v>-20</v>
      </c>
      <c r="G587" s="3">
        <f>Tavola1!G587-Tavola1!G586</f>
        <v>-20</v>
      </c>
      <c r="H587" s="3">
        <f>Tavola1!H587-Tavola1!H586</f>
        <v>0</v>
      </c>
      <c r="I587" s="3">
        <f>Tavola1!J587-Tavola1!J586</f>
        <v>-976</v>
      </c>
      <c r="J587" s="3">
        <f>Tavola1!K587-Tavola1!K586</f>
        <v>1275</v>
      </c>
      <c r="K587" s="3">
        <f>Tavola1!L587-Tavola1!L586</f>
        <v>6</v>
      </c>
    </row>
    <row r="588" spans="1:11">
      <c r="A588" s="4">
        <v>44476</v>
      </c>
      <c r="B588" s="3">
        <f>Tavola1!B588-Tavola1!B587</f>
        <v>15005</v>
      </c>
      <c r="C588" s="3">
        <f>Tavola1!C588-Tavola1!C587</f>
        <v>5248</v>
      </c>
      <c r="D588" s="3">
        <f>Tavola1!D588-Tavola1!D587</f>
        <v>245</v>
      </c>
      <c r="E588" s="3">
        <f>Tavola1!E588-Tavola1!E587</f>
        <v>-592</v>
      </c>
      <c r="F588" s="3">
        <f>Tavola1!F588-Tavola1!F587</f>
        <v>-23</v>
      </c>
      <c r="G588" s="3">
        <f>Tavola1!G588-Tavola1!G587</f>
        <v>-19</v>
      </c>
      <c r="H588" s="3">
        <f>Tavola1!H588-Tavola1!H587</f>
        <v>-4</v>
      </c>
      <c r="I588" s="3">
        <f>Tavola1!J588-Tavola1!J587</f>
        <v>-569</v>
      </c>
      <c r="J588" s="3">
        <f>Tavola1!K588-Tavola1!K587</f>
        <v>828</v>
      </c>
      <c r="K588" s="3">
        <f>Tavola1!L588-Tavola1!L587</f>
        <v>9</v>
      </c>
    </row>
    <row r="589" spans="1:11">
      <c r="A589" s="4">
        <v>44477</v>
      </c>
      <c r="B589" s="3">
        <f>Tavola1!B589-Tavola1!B588</f>
        <v>14977</v>
      </c>
      <c r="C589" s="3">
        <f>Tavola1!C589-Tavola1!C588</f>
        <v>6447</v>
      </c>
      <c r="D589" s="3">
        <f>Tavola1!D589-Tavola1!D588</f>
        <v>469</v>
      </c>
      <c r="E589" s="3">
        <f>Tavola1!E589-Tavola1!E588</f>
        <v>-582</v>
      </c>
      <c r="F589" s="3">
        <f>Tavola1!F589-Tavola1!F588</f>
        <v>-10</v>
      </c>
      <c r="G589" s="3">
        <f>Tavola1!G589-Tavola1!G588</f>
        <v>-5</v>
      </c>
      <c r="H589" s="3">
        <f>Tavola1!H589-Tavola1!H588</f>
        <v>-5</v>
      </c>
      <c r="I589" s="3">
        <f>Tavola1!J589-Tavola1!J588</f>
        <v>-572</v>
      </c>
      <c r="J589" s="3">
        <f>Tavola1!K589-Tavola1!K588</f>
        <v>1048</v>
      </c>
      <c r="K589" s="3">
        <f>Tavola1!L589-Tavola1!L588</f>
        <v>3</v>
      </c>
    </row>
    <row r="590" spans="1:11">
      <c r="A590" s="4">
        <v>44478</v>
      </c>
      <c r="B590" s="3">
        <f>Tavola1!B590-Tavola1!B589</f>
        <v>17122</v>
      </c>
      <c r="C590" s="3">
        <f>Tavola1!C590-Tavola1!C589</f>
        <v>4682</v>
      </c>
      <c r="D590" s="3">
        <f>Tavola1!D590-Tavola1!D589</f>
        <v>283</v>
      </c>
      <c r="E590" s="3">
        <f>Tavola1!E590-Tavola1!E589</f>
        <v>-233</v>
      </c>
      <c r="F590" s="3">
        <f>Tavola1!F590-Tavola1!F589</f>
        <v>-15</v>
      </c>
      <c r="G590" s="3">
        <f>Tavola1!G590-Tavola1!G589</f>
        <v>-17</v>
      </c>
      <c r="H590" s="3">
        <f>Tavola1!H590-Tavola1!H589</f>
        <v>2</v>
      </c>
      <c r="I590" s="3">
        <f>Tavola1!J590-Tavola1!J589</f>
        <v>-218</v>
      </c>
      <c r="J590" s="3">
        <f>Tavola1!K590-Tavola1!K589</f>
        <v>507</v>
      </c>
      <c r="K590" s="3">
        <f>Tavola1!L590-Tavola1!L589</f>
        <v>9</v>
      </c>
    </row>
    <row r="591" spans="1:11">
      <c r="A591" s="4">
        <v>44479</v>
      </c>
      <c r="B591" s="3">
        <f>Tavola1!B591-Tavola1!B590</f>
        <v>10068</v>
      </c>
      <c r="C591" s="3">
        <f>Tavola1!C591-Tavola1!C590</f>
        <v>3577</v>
      </c>
      <c r="D591" s="3">
        <f>Tavola1!D591-Tavola1!D590</f>
        <v>250</v>
      </c>
      <c r="E591" s="3">
        <f>Tavola1!E591-Tavola1!E590</f>
        <v>-217</v>
      </c>
      <c r="F591" s="3">
        <f>Tavola1!F591-Tavola1!F590</f>
        <v>-12</v>
      </c>
      <c r="G591" s="3">
        <f>Tavola1!G591-Tavola1!G590</f>
        <v>-13</v>
      </c>
      <c r="H591" s="3">
        <f>Tavola1!H591-Tavola1!H590</f>
        <v>1</v>
      </c>
      <c r="I591" s="3">
        <f>Tavola1!J591-Tavola1!J590</f>
        <v>-205</v>
      </c>
      <c r="J591" s="3">
        <f>Tavola1!K591-Tavola1!K590</f>
        <v>464</v>
      </c>
      <c r="K591" s="3">
        <f>Tavola1!L591-Tavola1!L590</f>
        <v>3</v>
      </c>
    </row>
    <row r="592" spans="1:11">
      <c r="A592" s="4">
        <v>44480</v>
      </c>
      <c r="B592" s="3">
        <f>Tavola1!B592-Tavola1!B591</f>
        <v>12558</v>
      </c>
      <c r="C592" s="3">
        <f>Tavola1!C592-Tavola1!C591</f>
        <v>3779</v>
      </c>
      <c r="D592" s="3">
        <f>Tavola1!D592-Tavola1!D591</f>
        <v>231</v>
      </c>
      <c r="E592" s="3">
        <f>Tavola1!E592-Tavola1!E591</f>
        <v>-95</v>
      </c>
      <c r="F592" s="3">
        <f>Tavola1!F592-Tavola1!F591</f>
        <v>9</v>
      </c>
      <c r="G592" s="3">
        <f>Tavola1!G592-Tavola1!G591</f>
        <v>10</v>
      </c>
      <c r="H592" s="3">
        <f>Tavola1!H592-Tavola1!H591</f>
        <v>-1</v>
      </c>
      <c r="I592" s="3">
        <f>Tavola1!J592-Tavola1!J591</f>
        <v>-104</v>
      </c>
      <c r="J592" s="3">
        <f>Tavola1!K592-Tavola1!K591</f>
        <v>321</v>
      </c>
      <c r="K592" s="3">
        <f>Tavola1!L592-Tavola1!L591</f>
        <v>5</v>
      </c>
    </row>
    <row r="593" spans="1:11">
      <c r="A593" s="4">
        <v>44481</v>
      </c>
      <c r="B593" s="3">
        <f>Tavola1!B593-Tavola1!B592</f>
        <v>13879</v>
      </c>
      <c r="C593" s="3">
        <f>Tavola1!C593-Tavola1!C592</f>
        <v>5670</v>
      </c>
      <c r="D593" s="3">
        <f>Tavola1!D593-Tavola1!D592</f>
        <v>273</v>
      </c>
      <c r="E593" s="3">
        <f>Tavola1!E593-Tavola1!E592</f>
        <v>-617</v>
      </c>
      <c r="F593" s="3">
        <f>Tavola1!F593-Tavola1!F592</f>
        <v>-8</v>
      </c>
      <c r="G593" s="3">
        <f>Tavola1!G593-Tavola1!G592</f>
        <v>-5</v>
      </c>
      <c r="H593" s="3">
        <f>Tavola1!H593-Tavola1!H592</f>
        <v>-3</v>
      </c>
      <c r="I593" s="3">
        <f>Tavola1!J593-Tavola1!J592</f>
        <v>-609</v>
      </c>
      <c r="J593" s="3">
        <f>Tavola1!K593-Tavola1!K592</f>
        <v>878</v>
      </c>
      <c r="K593" s="3">
        <f>Tavola1!L593-Tavola1!L592</f>
        <v>12</v>
      </c>
    </row>
    <row r="594" spans="1:11">
      <c r="A594" s="4">
        <v>44482</v>
      </c>
      <c r="B594" s="3">
        <f>Tavola1!B594-Tavola1!B593</f>
        <v>17276</v>
      </c>
      <c r="C594" s="3">
        <f>Tavola1!C594-Tavola1!C593</f>
        <v>5654</v>
      </c>
      <c r="D594" s="3">
        <f>Tavola1!D594-Tavola1!D593</f>
        <v>304</v>
      </c>
      <c r="E594" s="3">
        <f>Tavola1!E594-Tavola1!E593</f>
        <v>-747</v>
      </c>
      <c r="F594" s="3">
        <f>Tavola1!F594-Tavola1!F593</f>
        <v>-24</v>
      </c>
      <c r="G594" s="3">
        <f>Tavola1!G594-Tavola1!G593</f>
        <v>-26</v>
      </c>
      <c r="H594" s="3">
        <f>Tavola1!H594-Tavola1!H593</f>
        <v>2</v>
      </c>
      <c r="I594" s="3">
        <f>Tavola1!J594-Tavola1!J593</f>
        <v>-723</v>
      </c>
      <c r="J594" s="3">
        <f>Tavola1!K594-Tavola1!K593</f>
        <v>1045</v>
      </c>
      <c r="K594" s="3">
        <f>Tavola1!L594-Tavola1!L593</f>
        <v>6</v>
      </c>
    </row>
    <row r="595" spans="1:11">
      <c r="A595" s="4">
        <v>44483</v>
      </c>
      <c r="B595" s="3">
        <f>Tavola1!B595-Tavola1!B594</f>
        <v>11493</v>
      </c>
      <c r="C595" s="3">
        <f>Tavola1!C595-Tavola1!C594</f>
        <v>5025</v>
      </c>
      <c r="D595" s="3">
        <f>Tavola1!D595-Tavola1!D594</f>
        <v>270</v>
      </c>
      <c r="E595" s="3">
        <f>Tavola1!E595-Tavola1!E594</f>
        <v>-519</v>
      </c>
      <c r="F595" s="3">
        <f>Tavola1!F595-Tavola1!F594</f>
        <v>-23</v>
      </c>
      <c r="G595" s="3">
        <f>Tavola1!G595-Tavola1!G594</f>
        <v>-23</v>
      </c>
      <c r="H595" s="3">
        <f>Tavola1!H595-Tavola1!H594</f>
        <v>0</v>
      </c>
      <c r="I595" s="3">
        <f>Tavola1!J595-Tavola1!J594</f>
        <v>-496</v>
      </c>
      <c r="J595" s="3">
        <f>Tavola1!K595-Tavola1!K594</f>
        <v>783</v>
      </c>
      <c r="K595" s="3">
        <f>Tavola1!L595-Tavola1!L594</f>
        <v>6</v>
      </c>
    </row>
    <row r="596" spans="1:11">
      <c r="A596" s="4">
        <v>44484</v>
      </c>
      <c r="B596" s="3">
        <f>Tavola1!B596-Tavola1!B595</f>
        <v>15066</v>
      </c>
      <c r="C596" s="3">
        <f>Tavola1!C596-Tavola1!C595</f>
        <v>4303</v>
      </c>
      <c r="D596" s="3">
        <f>Tavola1!D596-Tavola1!D595</f>
        <v>183</v>
      </c>
      <c r="E596" s="3">
        <f>Tavola1!E596-Tavola1!E595</f>
        <v>-800</v>
      </c>
      <c r="F596" s="3">
        <f>Tavola1!F596-Tavola1!F595</f>
        <v>-30</v>
      </c>
      <c r="G596" s="3">
        <f>Tavola1!G596-Tavola1!G595</f>
        <v>-32</v>
      </c>
      <c r="H596" s="3">
        <f>Tavola1!H596-Tavola1!H595</f>
        <v>2</v>
      </c>
      <c r="I596" s="3">
        <f>Tavola1!J596-Tavola1!J595</f>
        <v>-770</v>
      </c>
      <c r="J596" s="3">
        <f>Tavola1!K596-Tavola1!K595</f>
        <v>971</v>
      </c>
      <c r="K596" s="3">
        <f>Tavola1!L596-Tavola1!L595</f>
        <v>12</v>
      </c>
    </row>
    <row r="597" spans="1:11">
      <c r="A597" s="4">
        <v>44485</v>
      </c>
      <c r="B597" s="3">
        <f>Tavola1!B597-Tavola1!B596</f>
        <v>12951</v>
      </c>
      <c r="C597" s="3">
        <f>Tavola1!C597-Tavola1!C596</f>
        <v>4332</v>
      </c>
      <c r="D597" s="3">
        <f>Tavola1!D597-Tavola1!D596</f>
        <v>266</v>
      </c>
      <c r="E597" s="3">
        <f>Tavola1!E597-Tavola1!E596</f>
        <v>-243</v>
      </c>
      <c r="F597" s="3">
        <f>Tavola1!F597-Tavola1!F596</f>
        <v>-9</v>
      </c>
      <c r="G597" s="3">
        <f>Tavola1!G597-Tavola1!G596</f>
        <v>-9</v>
      </c>
      <c r="H597" s="3">
        <f>Tavola1!H597-Tavola1!H596</f>
        <v>0</v>
      </c>
      <c r="I597" s="3">
        <f>Tavola1!J597-Tavola1!J596</f>
        <v>-234</v>
      </c>
      <c r="J597" s="3">
        <f>Tavola1!K597-Tavola1!K596</f>
        <v>507</v>
      </c>
      <c r="K597" s="3">
        <f>Tavola1!L597-Tavola1!L596</f>
        <v>2</v>
      </c>
    </row>
    <row r="598" spans="1:11">
      <c r="A598" s="4">
        <v>44486</v>
      </c>
      <c r="B598" s="3">
        <f>Tavola1!B598-Tavola1!B597</f>
        <v>9789</v>
      </c>
      <c r="C598" s="3">
        <f>Tavola1!C598-Tavola1!C597</f>
        <v>3354</v>
      </c>
      <c r="D598" s="3">
        <f>Tavola1!D598-Tavola1!D597</f>
        <v>229</v>
      </c>
      <c r="E598" s="3">
        <f>Tavola1!E598-Tavola1!E597</f>
        <v>-31</v>
      </c>
      <c r="F598" s="3">
        <f>Tavola1!F598-Tavola1!F597</f>
        <v>-5</v>
      </c>
      <c r="G598" s="3">
        <f>Tavola1!G598-Tavola1!G597</f>
        <v>-4</v>
      </c>
      <c r="H598" s="3">
        <f>Tavola1!H598-Tavola1!H597</f>
        <v>-1</v>
      </c>
      <c r="I598" s="3">
        <f>Tavola1!J598-Tavola1!J597</f>
        <v>-26</v>
      </c>
      <c r="J598" s="3">
        <f>Tavola1!K598-Tavola1!K597</f>
        <v>258</v>
      </c>
      <c r="K598" s="3">
        <f>Tavola1!L598-Tavola1!L597</f>
        <v>2</v>
      </c>
    </row>
    <row r="599" spans="1:11">
      <c r="A599" s="4">
        <v>44487</v>
      </c>
      <c r="B599" s="3">
        <f>Tavola1!B599-Tavola1!B598</f>
        <v>10960</v>
      </c>
      <c r="C599" s="3">
        <f>Tavola1!C599-Tavola1!C598</f>
        <v>3326</v>
      </c>
      <c r="D599" s="3">
        <f>Tavola1!D599-Tavola1!D598</f>
        <v>260</v>
      </c>
      <c r="E599" s="3">
        <f>Tavola1!E599-Tavola1!E598</f>
        <v>-152</v>
      </c>
      <c r="F599" s="3">
        <f>Tavola1!F599-Tavola1!F598</f>
        <v>9</v>
      </c>
      <c r="G599" s="3">
        <f>Tavola1!G599-Tavola1!G598</f>
        <v>8</v>
      </c>
      <c r="H599" s="3">
        <f>Tavola1!H599-Tavola1!H598</f>
        <v>1</v>
      </c>
      <c r="I599" s="3">
        <f>Tavola1!J599-Tavola1!J598</f>
        <v>-161</v>
      </c>
      <c r="J599" s="3">
        <f>Tavola1!K599-Tavola1!K598</f>
        <v>407</v>
      </c>
      <c r="K599" s="3">
        <f>Tavola1!L599-Tavola1!L598</f>
        <v>5</v>
      </c>
    </row>
    <row r="600" spans="1:11">
      <c r="A600" s="4">
        <v>44488</v>
      </c>
      <c r="B600" s="3">
        <f>Tavola1!B600-Tavola1!B599</f>
        <v>19282</v>
      </c>
      <c r="C600" s="3">
        <f>Tavola1!C600-Tavola1!C599</f>
        <v>5718</v>
      </c>
      <c r="D600" s="3">
        <f>Tavola1!D600-Tavola1!D599</f>
        <v>264</v>
      </c>
      <c r="E600" s="3">
        <f>Tavola1!E600-Tavola1!E599</f>
        <v>-697</v>
      </c>
      <c r="F600" s="3">
        <f>Tavola1!F600-Tavola1!F599</f>
        <v>6</v>
      </c>
      <c r="G600" s="3">
        <f>Tavola1!G600-Tavola1!G599</f>
        <v>1</v>
      </c>
      <c r="H600" s="3">
        <f>Tavola1!H600-Tavola1!H599</f>
        <v>5</v>
      </c>
      <c r="I600" s="3">
        <f>Tavola1!J600-Tavola1!J599</f>
        <v>-703</v>
      </c>
      <c r="J600" s="3">
        <f>Tavola1!K600-Tavola1!K599</f>
        <v>948</v>
      </c>
      <c r="K600" s="3">
        <f>Tavola1!L600-Tavola1!L599</f>
        <v>13</v>
      </c>
    </row>
    <row r="601" spans="1:11">
      <c r="A601" s="4">
        <v>44489</v>
      </c>
      <c r="B601" s="3">
        <f>Tavola1!B601-Tavola1!B600</f>
        <v>14619</v>
      </c>
      <c r="C601" s="3">
        <f>Tavola1!C601-Tavola1!C600</f>
        <v>6040</v>
      </c>
      <c r="D601" s="3">
        <f>Tavola1!D601-Tavola1!D600</f>
        <v>368</v>
      </c>
      <c r="E601" s="3">
        <f>Tavola1!E601-Tavola1!E600</f>
        <v>-41</v>
      </c>
      <c r="F601" s="3">
        <f>Tavola1!F601-Tavola1!F600</f>
        <v>9</v>
      </c>
      <c r="G601" s="3">
        <f>Tavola1!G601-Tavola1!G600</f>
        <v>8</v>
      </c>
      <c r="H601" s="3">
        <f>Tavola1!H601-Tavola1!H600</f>
        <v>1</v>
      </c>
      <c r="I601" s="3">
        <f>Tavola1!J601-Tavola1!J600</f>
        <v>-50</v>
      </c>
      <c r="J601" s="3">
        <f>Tavola1!K601-Tavola1!K600</f>
        <v>404</v>
      </c>
      <c r="K601" s="3">
        <f>Tavola1!L601-Tavola1!L600</f>
        <v>5</v>
      </c>
    </row>
    <row r="602" spans="1:11">
      <c r="A602" s="4">
        <v>44490</v>
      </c>
      <c r="B602" s="3">
        <f>Tavola1!B602-Tavola1!B601</f>
        <v>15441</v>
      </c>
      <c r="C602" s="3">
        <f>Tavola1!C602-Tavola1!C601</f>
        <v>5246</v>
      </c>
      <c r="D602" s="3">
        <f>Tavola1!D602-Tavola1!D601</f>
        <v>286</v>
      </c>
      <c r="E602" s="3">
        <f>Tavola1!E602-Tavola1!E601</f>
        <v>-124</v>
      </c>
      <c r="F602" s="3">
        <f>Tavola1!F602-Tavola1!F601</f>
        <v>2</v>
      </c>
      <c r="G602" s="3">
        <f>Tavola1!G602-Tavola1!G601</f>
        <v>3</v>
      </c>
      <c r="H602" s="3">
        <f>Tavola1!H602-Tavola1!H601</f>
        <v>-1</v>
      </c>
      <c r="I602" s="3">
        <f>Tavola1!J602-Tavola1!J601</f>
        <v>-126</v>
      </c>
      <c r="J602" s="3">
        <f>Tavola1!K602-Tavola1!K601</f>
        <v>403</v>
      </c>
      <c r="K602" s="3">
        <f>Tavola1!L602-Tavola1!L601</f>
        <v>7</v>
      </c>
    </row>
    <row r="603" spans="1:11">
      <c r="A603" s="4">
        <v>44491</v>
      </c>
      <c r="B603" s="3">
        <f>Tavola1!B603-Tavola1!B602</f>
        <v>13733</v>
      </c>
      <c r="C603" s="3">
        <f>Tavola1!C603-Tavola1!C602</f>
        <v>4249</v>
      </c>
      <c r="D603" s="3">
        <f>Tavola1!D603-Tavola1!D602</f>
        <v>400</v>
      </c>
      <c r="E603" s="3">
        <f>Tavola1!E603-Tavola1!E602</f>
        <v>13</v>
      </c>
      <c r="F603" s="3">
        <f>Tavola1!F603-Tavola1!F602</f>
        <v>-6</v>
      </c>
      <c r="G603" s="3">
        <f>Tavola1!G603-Tavola1!G602</f>
        <v>-2</v>
      </c>
      <c r="H603" s="3">
        <f>Tavola1!H603-Tavola1!H602</f>
        <v>-4</v>
      </c>
      <c r="I603" s="3">
        <f>Tavola1!J603-Tavola1!J602</f>
        <v>19</v>
      </c>
      <c r="J603" s="3">
        <f>Tavola1!K603-Tavola1!K602</f>
        <v>381</v>
      </c>
      <c r="K603" s="3">
        <f>Tavola1!L603-Tavola1!L602</f>
        <v>6</v>
      </c>
    </row>
    <row r="604" spans="1:11">
      <c r="A604" s="4">
        <v>44492</v>
      </c>
      <c r="B604" s="3">
        <f>Tavola1!B604-Tavola1!B603</f>
        <v>12159</v>
      </c>
      <c r="C604" s="3">
        <f>Tavola1!C604-Tavola1!C603</f>
        <v>4599</v>
      </c>
      <c r="D604" s="3">
        <f>Tavola1!D604-Tavola1!D603</f>
        <v>291</v>
      </c>
      <c r="E604" s="3">
        <f>Tavola1!E604-Tavola1!E603</f>
        <v>-154</v>
      </c>
      <c r="F604" s="3">
        <f>Tavola1!F604-Tavola1!F603</f>
        <v>2</v>
      </c>
      <c r="G604" s="3">
        <f>Tavola1!G604-Tavola1!G603</f>
        <v>4</v>
      </c>
      <c r="H604" s="3">
        <f>Tavola1!H604-Tavola1!H603</f>
        <v>-2</v>
      </c>
      <c r="I604" s="3">
        <f>Tavola1!J604-Tavola1!J603</f>
        <v>-156</v>
      </c>
      <c r="J604" s="3">
        <f>Tavola1!K604-Tavola1!K603</f>
        <v>439</v>
      </c>
      <c r="K604" s="3">
        <f>Tavola1!L604-Tavola1!L603</f>
        <v>6</v>
      </c>
    </row>
    <row r="605" spans="1:11">
      <c r="A605" s="4">
        <v>44493</v>
      </c>
      <c r="B605" s="3">
        <f>Tavola1!B605-Tavola1!B604</f>
        <v>9752</v>
      </c>
      <c r="C605" s="3">
        <f>Tavola1!C605-Tavola1!C604</f>
        <v>3602</v>
      </c>
      <c r="D605" s="3">
        <f>Tavola1!D605-Tavola1!D604</f>
        <v>375</v>
      </c>
      <c r="E605" s="3">
        <f>Tavola1!E605-Tavola1!E604</f>
        <v>127</v>
      </c>
      <c r="F605" s="3">
        <f>Tavola1!F605-Tavola1!F604</f>
        <v>-1</v>
      </c>
      <c r="G605" s="3">
        <f>Tavola1!G605-Tavola1!G604</f>
        <v>-1</v>
      </c>
      <c r="H605" s="3">
        <f>Tavola1!H605-Tavola1!H604</f>
        <v>0</v>
      </c>
      <c r="I605" s="3">
        <f>Tavola1!J605-Tavola1!J604</f>
        <v>128</v>
      </c>
      <c r="J605" s="3">
        <f>Tavola1!K605-Tavola1!K604</f>
        <v>241</v>
      </c>
      <c r="K605" s="3">
        <f>Tavola1!L605-Tavola1!L604</f>
        <v>7</v>
      </c>
    </row>
    <row r="606" spans="1:11">
      <c r="A606" s="4">
        <v>44494</v>
      </c>
      <c r="B606" s="3">
        <f>Tavola1!B606-Tavola1!B605</f>
        <v>10037</v>
      </c>
      <c r="C606" s="3">
        <f>Tavola1!C606-Tavola1!C605</f>
        <v>3887</v>
      </c>
      <c r="D606" s="3">
        <f>Tavola1!D606-Tavola1!D605</f>
        <v>443</v>
      </c>
      <c r="E606" s="3">
        <f>Tavola1!E606-Tavola1!E605</f>
        <v>362</v>
      </c>
      <c r="F606" s="3">
        <f>Tavola1!F606-Tavola1!F605</f>
        <v>20</v>
      </c>
      <c r="G606" s="3">
        <f>Tavola1!G606-Tavola1!G605</f>
        <v>23</v>
      </c>
      <c r="H606" s="3">
        <f>Tavola1!H606-Tavola1!H605</f>
        <v>-3</v>
      </c>
      <c r="I606" s="3">
        <f>Tavola1!J606-Tavola1!J605</f>
        <v>342</v>
      </c>
      <c r="J606" s="3">
        <f>Tavola1!K606-Tavola1!K605</f>
        <v>81</v>
      </c>
      <c r="K606" s="3">
        <f>Tavola1!L606-Tavola1!L605</f>
        <v>0</v>
      </c>
    </row>
    <row r="607" spans="1:11">
      <c r="A607" s="4">
        <v>44495</v>
      </c>
      <c r="B607" s="3">
        <f>Tavola1!B607-Tavola1!B606</f>
        <v>17997</v>
      </c>
      <c r="C607" s="3">
        <f>Tavola1!C607-Tavola1!C606</f>
        <v>6769</v>
      </c>
      <c r="D607" s="3">
        <f>Tavola1!D607-Tavola1!D606</f>
        <v>484</v>
      </c>
      <c r="E607" s="3">
        <f>Tavola1!E607-Tavola1!E606</f>
        <v>85</v>
      </c>
      <c r="F607" s="3">
        <f>Tavola1!F607-Tavola1!F606</f>
        <v>-7</v>
      </c>
      <c r="G607" s="3">
        <f>Tavola1!G607-Tavola1!G606</f>
        <v>-6</v>
      </c>
      <c r="H607" s="3">
        <f>Tavola1!H607-Tavola1!H606</f>
        <v>-1</v>
      </c>
      <c r="I607" s="3">
        <f>Tavola1!J607-Tavola1!J606</f>
        <v>92</v>
      </c>
      <c r="J607" s="3">
        <f>Tavola1!K607-Tavola1!K606</f>
        <v>391</v>
      </c>
      <c r="K607" s="3">
        <f>Tavola1!L607-Tavola1!L606</f>
        <v>8</v>
      </c>
    </row>
    <row r="608" spans="1:11">
      <c r="A608" s="4">
        <v>44496</v>
      </c>
      <c r="B608" s="3">
        <f>Tavola1!B608-Tavola1!B607</f>
        <v>12713</v>
      </c>
      <c r="C608" s="3">
        <f>Tavola1!C608-Tavola1!C607</f>
        <v>4755</v>
      </c>
      <c r="D608" s="3">
        <f>Tavola1!D608-Tavola1!D607</f>
        <v>282</v>
      </c>
      <c r="E608" s="3">
        <f>Tavola1!E608-Tavola1!E607</f>
        <v>-136</v>
      </c>
      <c r="F608" s="3">
        <f>Tavola1!F608-Tavola1!F607</f>
        <v>-4</v>
      </c>
      <c r="G608" s="3">
        <f>Tavola1!G608-Tavola1!G607</f>
        <v>-4</v>
      </c>
      <c r="H608" s="3">
        <f>Tavola1!H608-Tavola1!H607</f>
        <v>0</v>
      </c>
      <c r="I608" s="3">
        <f>Tavola1!J608-Tavola1!J607</f>
        <v>-132</v>
      </c>
      <c r="J608" s="3">
        <f>Tavola1!K608-Tavola1!K607</f>
        <v>412</v>
      </c>
      <c r="K608" s="3">
        <f>Tavola1!L608-Tavola1!L607</f>
        <v>6</v>
      </c>
    </row>
    <row r="609" spans="1:11">
      <c r="A609" s="4">
        <v>44497</v>
      </c>
      <c r="B609" s="3">
        <f>Tavola1!B609-Tavola1!B608</f>
        <v>13409</v>
      </c>
      <c r="C609" s="3">
        <f>Tavola1!C609-Tavola1!C608</f>
        <v>4679</v>
      </c>
      <c r="D609" s="3">
        <f>Tavola1!D609-Tavola1!D608</f>
        <v>308</v>
      </c>
      <c r="E609" s="3">
        <f>Tavola1!E609-Tavola1!E608</f>
        <v>65</v>
      </c>
      <c r="F609" s="3">
        <f>Tavola1!F609-Tavola1!F608</f>
        <v>6</v>
      </c>
      <c r="G609" s="3">
        <f>Tavola1!G609-Tavola1!G608</f>
        <v>6</v>
      </c>
      <c r="H609" s="3">
        <f>Tavola1!H609-Tavola1!H608</f>
        <v>0</v>
      </c>
      <c r="I609" s="3">
        <f>Tavola1!J609-Tavola1!J608</f>
        <v>59</v>
      </c>
      <c r="J609" s="3">
        <f>Tavola1!K609-Tavola1!K608</f>
        <v>234</v>
      </c>
      <c r="K609" s="3">
        <f>Tavola1!L609-Tavola1!L608</f>
        <v>9</v>
      </c>
    </row>
    <row r="610" spans="1:11">
      <c r="A610" s="4">
        <v>44498</v>
      </c>
      <c r="B610" s="3">
        <f>Tavola1!B610-Tavola1!B609</f>
        <v>12651</v>
      </c>
      <c r="C610" s="3">
        <f>Tavola1!C610-Tavola1!C609</f>
        <v>4642</v>
      </c>
      <c r="D610" s="3">
        <f>Tavola1!D610-Tavola1!D609</f>
        <v>471</v>
      </c>
      <c r="E610" s="3">
        <f>Tavola1!E610-Tavola1!E609</f>
        <v>98</v>
      </c>
      <c r="F610" s="3">
        <f>Tavola1!F610-Tavola1!F609</f>
        <v>-3</v>
      </c>
      <c r="G610" s="3">
        <f>Tavola1!G610-Tavola1!G609</f>
        <v>-1</v>
      </c>
      <c r="H610" s="3">
        <f>Tavola1!H610-Tavola1!H609</f>
        <v>-2</v>
      </c>
      <c r="I610" s="3">
        <f>Tavola1!J610-Tavola1!J609</f>
        <v>101</v>
      </c>
      <c r="J610" s="3">
        <f>Tavola1!K610-Tavola1!K609</f>
        <v>370</v>
      </c>
      <c r="K610" s="3">
        <f>Tavola1!L610-Tavola1!L609</f>
        <v>3</v>
      </c>
    </row>
    <row r="611" spans="1:11">
      <c r="A611" s="4">
        <v>44499</v>
      </c>
      <c r="B611" s="3">
        <f>Tavola1!B611-Tavola1!B610</f>
        <v>11153</v>
      </c>
      <c r="C611" s="3">
        <f>Tavola1!C611-Tavola1!C610</f>
        <v>3325</v>
      </c>
      <c r="D611" s="3">
        <f>Tavola1!D611-Tavola1!D610</f>
        <v>285</v>
      </c>
      <c r="E611" s="3">
        <f>Tavola1!E611-Tavola1!E610</f>
        <v>20</v>
      </c>
      <c r="F611" s="3">
        <f>Tavola1!F611-Tavola1!F610</f>
        <v>-3</v>
      </c>
      <c r="G611" s="3">
        <f>Tavola1!G611-Tavola1!G610</f>
        <v>0</v>
      </c>
      <c r="H611" s="3">
        <f>Tavola1!H611-Tavola1!H610</f>
        <v>-3</v>
      </c>
      <c r="I611" s="3">
        <f>Tavola1!J611-Tavola1!J610</f>
        <v>23</v>
      </c>
      <c r="J611" s="3">
        <f>Tavola1!K611-Tavola1!K610</f>
        <v>262</v>
      </c>
      <c r="K611" s="3">
        <f>Tavola1!L611-Tavola1!L610</f>
        <v>3</v>
      </c>
    </row>
    <row r="612" spans="1:11">
      <c r="A612" s="4">
        <v>44500</v>
      </c>
      <c r="B612" s="3">
        <f>Tavola1!B612-Tavola1!B611</f>
        <v>11204</v>
      </c>
      <c r="C612" s="3">
        <f>Tavola1!C612-Tavola1!C611</f>
        <v>3574</v>
      </c>
      <c r="D612" s="3">
        <f>Tavola1!D612-Tavola1!D611</f>
        <v>301</v>
      </c>
      <c r="E612" s="3">
        <f>Tavola1!E612-Tavola1!E611</f>
        <v>35</v>
      </c>
      <c r="F612" s="3">
        <f>Tavola1!F612-Tavola1!F611</f>
        <v>3</v>
      </c>
      <c r="G612" s="3">
        <f>Tavola1!G612-Tavola1!G611</f>
        <v>3</v>
      </c>
      <c r="H612" s="3">
        <f>Tavola1!H612-Tavola1!H611</f>
        <v>0</v>
      </c>
      <c r="I612" s="3">
        <f>Tavola1!J612-Tavola1!J611</f>
        <v>32</v>
      </c>
      <c r="J612" s="3">
        <f>Tavola1!K612-Tavola1!K611</f>
        <v>264</v>
      </c>
      <c r="K612" s="3">
        <f>Tavola1!L612-Tavola1!L611</f>
        <v>2</v>
      </c>
    </row>
    <row r="613" spans="1:11">
      <c r="A613" s="4">
        <v>44501</v>
      </c>
      <c r="B613" s="3">
        <f>Tavola1!B613-Tavola1!B612</f>
        <v>7004</v>
      </c>
      <c r="C613" s="3">
        <f>Tavola1!C613-Tavola1!C612</f>
        <v>2744</v>
      </c>
      <c r="D613" s="3">
        <f>Tavola1!D613-Tavola1!D612</f>
        <v>295</v>
      </c>
      <c r="E613" s="3">
        <f>Tavola1!E613-Tavola1!E612</f>
        <v>187</v>
      </c>
      <c r="F613" s="3">
        <f>Tavola1!F613-Tavola1!F612</f>
        <v>15</v>
      </c>
      <c r="G613" s="3">
        <f>Tavola1!G613-Tavola1!G612</f>
        <v>12</v>
      </c>
      <c r="H613" s="3">
        <f>Tavola1!H613-Tavola1!H612</f>
        <v>3</v>
      </c>
      <c r="I613" s="3">
        <f>Tavola1!J613-Tavola1!J612</f>
        <v>172</v>
      </c>
      <c r="J613" s="3">
        <f>Tavola1!K613-Tavola1!K612</f>
        <v>106</v>
      </c>
      <c r="K613" s="3">
        <f>Tavola1!L613-Tavola1!L612</f>
        <v>2</v>
      </c>
    </row>
    <row r="614" spans="1:11">
      <c r="A614" s="4">
        <v>44502</v>
      </c>
      <c r="B614" s="3">
        <f>Tavola1!B614-Tavola1!B613</f>
        <v>13028</v>
      </c>
      <c r="C614" s="3">
        <f>Tavola1!C614-Tavola1!C613</f>
        <v>3711</v>
      </c>
      <c r="D614" s="3">
        <f>Tavola1!D614-Tavola1!D613</f>
        <v>382</v>
      </c>
      <c r="E614" s="3">
        <f>Tavola1!E614-Tavola1!E613</f>
        <v>227</v>
      </c>
      <c r="F614" s="3">
        <f>Tavola1!F614-Tavola1!F613</f>
        <v>9</v>
      </c>
      <c r="G614" s="3">
        <f>Tavola1!G614-Tavola1!G613</f>
        <v>5</v>
      </c>
      <c r="H614" s="3">
        <f>Tavola1!H614-Tavola1!H613</f>
        <v>4</v>
      </c>
      <c r="I614" s="3">
        <f>Tavola1!J614-Tavola1!J613</f>
        <v>218</v>
      </c>
      <c r="J614" s="3">
        <f>Tavola1!K614-Tavola1!K613</f>
        <v>152</v>
      </c>
      <c r="K614" s="3">
        <f>Tavola1!L614-Tavola1!L613</f>
        <v>3</v>
      </c>
    </row>
    <row r="615" spans="1:11">
      <c r="A615" s="4">
        <v>44503</v>
      </c>
      <c r="B615" s="3">
        <f>Tavola1!B615-Tavola1!B614</f>
        <v>33413</v>
      </c>
      <c r="C615" s="3">
        <f>Tavola1!C615-Tavola1!C614</f>
        <v>5565</v>
      </c>
      <c r="D615" s="3">
        <f>Tavola1!D615-Tavola1!D614</f>
        <v>398</v>
      </c>
      <c r="E615" s="3">
        <f>Tavola1!E615-Tavola1!E614</f>
        <v>-210</v>
      </c>
      <c r="F615" s="3">
        <f>Tavola1!F615-Tavola1!F614</f>
        <v>0</v>
      </c>
      <c r="G615" s="3">
        <f>Tavola1!G615-Tavola1!G614</f>
        <v>0</v>
      </c>
      <c r="H615" s="3">
        <f>Tavola1!H615-Tavola1!H614</f>
        <v>0</v>
      </c>
      <c r="I615" s="3">
        <f>Tavola1!J615-Tavola1!J614</f>
        <v>-210</v>
      </c>
      <c r="J615" s="3">
        <f>Tavola1!K615-Tavola1!K614</f>
        <v>601</v>
      </c>
      <c r="K615" s="3">
        <f>Tavola1!L615-Tavola1!L614</f>
        <v>7</v>
      </c>
    </row>
    <row r="616" spans="1:11">
      <c r="A616" s="4">
        <v>44504</v>
      </c>
      <c r="B616" s="3">
        <f>Tavola1!B616-Tavola1!B615</f>
        <v>25266</v>
      </c>
      <c r="C616" s="3">
        <f>Tavola1!C616-Tavola1!C615</f>
        <v>5637</v>
      </c>
      <c r="D616" s="3">
        <f>Tavola1!D616-Tavola1!D615</f>
        <v>372</v>
      </c>
      <c r="E616" s="3">
        <f>Tavola1!E616-Tavola1!E615</f>
        <v>66</v>
      </c>
      <c r="F616" s="3">
        <f>Tavola1!F616-Tavola1!F615</f>
        <v>-6</v>
      </c>
      <c r="G616" s="3">
        <f>Tavola1!G616-Tavola1!G615</f>
        <v>-3</v>
      </c>
      <c r="H616" s="3">
        <f>Tavola1!H616-Tavola1!H615</f>
        <v>-3</v>
      </c>
      <c r="I616" s="3">
        <f>Tavola1!J616-Tavola1!J615</f>
        <v>72</v>
      </c>
      <c r="J616" s="3">
        <f>Tavola1!K616-Tavola1!K615</f>
        <v>302</v>
      </c>
      <c r="K616" s="3">
        <f>Tavola1!L616-Tavola1!L615</f>
        <v>4</v>
      </c>
    </row>
    <row r="617" spans="1:11">
      <c r="A617" s="4">
        <v>44505</v>
      </c>
      <c r="B617" s="3">
        <f>Tavola1!B617-Tavola1!B616</f>
        <v>24601</v>
      </c>
      <c r="C617" s="3">
        <f>Tavola1!C617-Tavola1!C616</f>
        <v>5162</v>
      </c>
      <c r="D617" s="3">
        <f>Tavola1!D617-Tavola1!D616</f>
        <v>466</v>
      </c>
      <c r="E617" s="3">
        <f>Tavola1!E617-Tavola1!E616</f>
        <v>172</v>
      </c>
      <c r="F617" s="3">
        <f>Tavola1!F617-Tavola1!F616</f>
        <v>11</v>
      </c>
      <c r="G617" s="3">
        <f>Tavola1!G617-Tavola1!G616</f>
        <v>9</v>
      </c>
      <c r="H617" s="3">
        <f>Tavola1!H617-Tavola1!H616</f>
        <v>2</v>
      </c>
      <c r="I617" s="3">
        <f>Tavola1!J617-Tavola1!J616</f>
        <v>161</v>
      </c>
      <c r="J617" s="3">
        <f>Tavola1!K617-Tavola1!K616</f>
        <v>285</v>
      </c>
      <c r="K617" s="3">
        <f>Tavola1!L617-Tavola1!L616</f>
        <v>9</v>
      </c>
    </row>
    <row r="618" spans="1:11">
      <c r="A618" s="4">
        <v>44506</v>
      </c>
      <c r="B618" s="3">
        <f>Tavola1!B618-Tavola1!B617</f>
        <v>21104</v>
      </c>
      <c r="C618" s="3">
        <f>Tavola1!C618-Tavola1!C617</f>
        <v>4201</v>
      </c>
      <c r="D618" s="3">
        <f>Tavola1!D618-Tavola1!D617</f>
        <v>301</v>
      </c>
      <c r="E618" s="3">
        <f>Tavola1!E618-Tavola1!E617</f>
        <v>-67</v>
      </c>
      <c r="F618" s="3">
        <f>Tavola1!F618-Tavola1!F617</f>
        <v>17</v>
      </c>
      <c r="G618" s="3">
        <f>Tavola1!G618-Tavola1!G617</f>
        <v>13</v>
      </c>
      <c r="H618" s="3">
        <f>Tavola1!H618-Tavola1!H617</f>
        <v>4</v>
      </c>
      <c r="I618" s="3">
        <f>Tavola1!J618-Tavola1!J617</f>
        <v>-84</v>
      </c>
      <c r="J618" s="3">
        <f>Tavola1!K618-Tavola1!K617</f>
        <v>364</v>
      </c>
      <c r="K618" s="3">
        <f>Tavola1!L618-Tavola1!L617</f>
        <v>4</v>
      </c>
    </row>
    <row r="619" spans="1:11">
      <c r="A619" s="4">
        <v>44507</v>
      </c>
      <c r="B619" s="3">
        <f>Tavola1!B619-Tavola1!B618</f>
        <v>21284</v>
      </c>
      <c r="C619" s="3">
        <f>Tavola1!C619-Tavola1!C618</f>
        <v>3770</v>
      </c>
      <c r="D619" s="3">
        <f>Tavola1!D619-Tavola1!D618</f>
        <v>359</v>
      </c>
      <c r="E619" s="3">
        <f>Tavola1!E619-Tavola1!E618</f>
        <v>205</v>
      </c>
      <c r="F619" s="3">
        <f>Tavola1!F619-Tavola1!F618</f>
        <v>-5</v>
      </c>
      <c r="G619" s="3">
        <f>Tavola1!G619-Tavola1!G618</f>
        <v>-4</v>
      </c>
      <c r="H619" s="3">
        <f>Tavola1!H619-Tavola1!H618</f>
        <v>-1</v>
      </c>
      <c r="I619" s="3">
        <f>Tavola1!J619-Tavola1!J618</f>
        <v>210</v>
      </c>
      <c r="J619" s="3">
        <f>Tavola1!K619-Tavola1!K618</f>
        <v>152</v>
      </c>
      <c r="K619" s="3">
        <f>Tavola1!L619-Tavola1!L618</f>
        <v>2</v>
      </c>
    </row>
    <row r="620" spans="1:11">
      <c r="A620" s="4">
        <v>44508</v>
      </c>
      <c r="B620" s="3">
        <f>Tavola1!B620-Tavola1!B619</f>
        <v>16071</v>
      </c>
      <c r="C620" s="3">
        <f>Tavola1!C620-Tavola1!C619</f>
        <v>7250</v>
      </c>
      <c r="D620" s="3">
        <f>Tavola1!D620-Tavola1!D619</f>
        <v>770</v>
      </c>
      <c r="E620" s="3">
        <f>Tavola1!E620-Tavola1!E619</f>
        <v>648</v>
      </c>
      <c r="F620" s="3">
        <f>Tavola1!F620-Tavola1!F619</f>
        <v>17</v>
      </c>
      <c r="G620" s="3">
        <f>Tavola1!G620-Tavola1!G619</f>
        <v>13</v>
      </c>
      <c r="H620" s="3">
        <f>Tavola1!H620-Tavola1!H619</f>
        <v>4</v>
      </c>
      <c r="I620" s="3">
        <f>Tavola1!J620-Tavola1!J619</f>
        <v>631</v>
      </c>
      <c r="J620" s="3">
        <f>Tavola1!K620-Tavola1!K619</f>
        <v>121</v>
      </c>
      <c r="K620" s="3">
        <f>Tavola1!L620-Tavola1!L619</f>
        <v>1</v>
      </c>
    </row>
    <row r="621" spans="1:11">
      <c r="A621" s="4">
        <v>44509</v>
      </c>
      <c r="B621" s="3">
        <f>Tavola1!B621-Tavola1!B620</f>
        <v>33166</v>
      </c>
      <c r="C621" s="3">
        <f>Tavola1!C621-Tavola1!C620</f>
        <v>6815</v>
      </c>
      <c r="D621" s="3">
        <f>Tavola1!D621-Tavola1!D620</f>
        <v>504</v>
      </c>
      <c r="E621" s="3">
        <f>Tavola1!E621-Tavola1!E620</f>
        <v>199</v>
      </c>
      <c r="F621" s="3">
        <f>Tavola1!F621-Tavola1!F620</f>
        <v>15</v>
      </c>
      <c r="G621" s="3">
        <f>Tavola1!G621-Tavola1!G620</f>
        <v>13</v>
      </c>
      <c r="H621" s="3">
        <f>Tavola1!H621-Tavola1!H620</f>
        <v>2</v>
      </c>
      <c r="I621" s="3">
        <f>Tavola1!J621-Tavola1!J620</f>
        <v>184</v>
      </c>
      <c r="J621" s="3">
        <f>Tavola1!K621-Tavola1!K620</f>
        <v>294</v>
      </c>
      <c r="K621" s="3">
        <f>Tavola1!L621-Tavola1!L620</f>
        <v>11</v>
      </c>
    </row>
    <row r="622" spans="1:11">
      <c r="A622" s="4">
        <v>44510</v>
      </c>
      <c r="B622" s="3">
        <f>Tavola1!B622-Tavola1!B621</f>
        <v>23284</v>
      </c>
      <c r="C622" s="3">
        <f>Tavola1!C622-Tavola1!C621</f>
        <v>6491</v>
      </c>
      <c r="D622" s="3">
        <f>Tavola1!D622-Tavola1!D621</f>
        <v>572</v>
      </c>
      <c r="E622" s="3">
        <f>Tavola1!E622-Tavola1!E621</f>
        <v>47</v>
      </c>
      <c r="F622" s="3">
        <f>Tavola1!F622-Tavola1!F621</f>
        <v>-24</v>
      </c>
      <c r="G622" s="3">
        <f>Tavola1!G622-Tavola1!G621</f>
        <v>-26</v>
      </c>
      <c r="H622" s="3">
        <f>Tavola1!H622-Tavola1!H621</f>
        <v>2</v>
      </c>
      <c r="I622" s="3">
        <f>Tavola1!J622-Tavola1!J621</f>
        <v>71</v>
      </c>
      <c r="J622" s="3">
        <f>Tavola1!K622-Tavola1!K621</f>
        <v>516</v>
      </c>
      <c r="K622" s="3">
        <f>Tavola1!L622-Tavola1!L621</f>
        <v>9</v>
      </c>
    </row>
    <row r="623" spans="1:11">
      <c r="A623" s="4">
        <v>44511</v>
      </c>
      <c r="B623" s="3">
        <f>Tavola1!B623-Tavola1!B622</f>
        <v>26251</v>
      </c>
      <c r="C623" s="3">
        <f>Tavola1!C623-Tavola1!C622</f>
        <v>6267</v>
      </c>
      <c r="D623" s="3">
        <f>Tavola1!D623-Tavola1!D622</f>
        <v>616</v>
      </c>
      <c r="E623" s="3">
        <f>Tavola1!E623-Tavola1!E622</f>
        <v>188</v>
      </c>
      <c r="F623" s="3">
        <f>Tavola1!F623-Tavola1!F622</f>
        <v>-2</v>
      </c>
      <c r="G623" s="3">
        <f>Tavola1!G623-Tavola1!G622</f>
        <v>1</v>
      </c>
      <c r="H623" s="3">
        <f>Tavola1!H623-Tavola1!H622</f>
        <v>-3</v>
      </c>
      <c r="I623" s="3">
        <f>Tavola1!J623-Tavola1!J622</f>
        <v>190</v>
      </c>
      <c r="J623" s="3">
        <f>Tavola1!K623-Tavola1!K622</f>
        <v>419</v>
      </c>
      <c r="K623" s="3">
        <f>Tavola1!L623-Tavola1!L622</f>
        <v>9</v>
      </c>
    </row>
    <row r="624" spans="1:11">
      <c r="A624" s="4">
        <v>44512</v>
      </c>
      <c r="B624" s="3">
        <f>Tavola1!B624-Tavola1!B623</f>
        <v>23109</v>
      </c>
      <c r="C624" s="3">
        <f>Tavola1!C624-Tavola1!C623</f>
        <v>5988</v>
      </c>
      <c r="D624" s="3">
        <f>Tavola1!D624-Tavola1!D623</f>
        <v>546</v>
      </c>
      <c r="E624" s="3">
        <f>Tavola1!E624-Tavola1!E623</f>
        <v>126</v>
      </c>
      <c r="F624" s="3">
        <f>Tavola1!F624-Tavola1!F623</f>
        <v>-10</v>
      </c>
      <c r="G624" s="3">
        <f>Tavola1!G624-Tavola1!G623</f>
        <v>-13</v>
      </c>
      <c r="H624" s="3">
        <f>Tavola1!H624-Tavola1!H623</f>
        <v>3</v>
      </c>
      <c r="I624" s="3">
        <f>Tavola1!J624-Tavola1!J623</f>
        <v>136</v>
      </c>
      <c r="J624" s="3">
        <f>Tavola1!K624-Tavola1!K623</f>
        <v>413</v>
      </c>
      <c r="K624" s="3">
        <f>Tavola1!L624-Tavola1!L623</f>
        <v>7</v>
      </c>
    </row>
    <row r="625" spans="1:11">
      <c r="A625" s="4">
        <v>44513</v>
      </c>
      <c r="B625" s="3">
        <f>Tavola1!B625-Tavola1!B624</f>
        <v>20752</v>
      </c>
      <c r="C625" s="3">
        <f>Tavola1!C625-Tavola1!C624</f>
        <v>5052</v>
      </c>
      <c r="D625" s="3">
        <f>Tavola1!D625-Tavola1!D624</f>
        <v>327</v>
      </c>
      <c r="E625" s="3">
        <f>Tavola1!E625-Tavola1!E624</f>
        <v>21</v>
      </c>
      <c r="F625" s="3">
        <f>Tavola1!F625-Tavola1!F624</f>
        <v>12</v>
      </c>
      <c r="G625" s="3">
        <f>Tavola1!G625-Tavola1!G624</f>
        <v>12</v>
      </c>
      <c r="H625" s="3">
        <f>Tavola1!H625-Tavola1!H624</f>
        <v>0</v>
      </c>
      <c r="I625" s="3">
        <f>Tavola1!J625-Tavola1!J624</f>
        <v>9</v>
      </c>
      <c r="J625" s="3">
        <f>Tavola1!K625-Tavola1!K624</f>
        <v>303</v>
      </c>
      <c r="K625" s="3">
        <f>Tavola1!L625-Tavola1!L624</f>
        <v>3</v>
      </c>
    </row>
    <row r="626" spans="1:11">
      <c r="A626" s="4">
        <v>44514</v>
      </c>
      <c r="B626" s="3">
        <f>Tavola1!B626-Tavola1!B625</f>
        <v>21855</v>
      </c>
      <c r="C626" s="3">
        <f>Tavola1!C626-Tavola1!C625</f>
        <v>3979</v>
      </c>
      <c r="D626" s="3">
        <f>Tavola1!D626-Tavola1!D625</f>
        <v>501</v>
      </c>
      <c r="E626" s="3">
        <f>Tavola1!E626-Tavola1!E625</f>
        <v>71</v>
      </c>
      <c r="F626" s="3">
        <f>Tavola1!F626-Tavola1!F625</f>
        <v>6</v>
      </c>
      <c r="G626" s="3">
        <f>Tavola1!G626-Tavola1!G625</f>
        <v>6</v>
      </c>
      <c r="H626" s="3">
        <f>Tavola1!H626-Tavola1!H625</f>
        <v>0</v>
      </c>
      <c r="I626" s="3">
        <f>Tavola1!J626-Tavola1!J625</f>
        <v>65</v>
      </c>
      <c r="J626" s="3">
        <f>Tavola1!K626-Tavola1!K625</f>
        <v>428</v>
      </c>
      <c r="K626" s="3">
        <f>Tavola1!L626-Tavola1!L625</f>
        <v>2</v>
      </c>
    </row>
    <row r="627" spans="1:11">
      <c r="A627" s="4">
        <v>44515</v>
      </c>
      <c r="B627" s="3">
        <f>Tavola1!B627-Tavola1!B626</f>
        <v>13272</v>
      </c>
      <c r="C627" s="3">
        <f>Tavola1!C627-Tavola1!C626</f>
        <v>4314</v>
      </c>
      <c r="D627" s="3">
        <f>Tavola1!D627-Tavola1!D626</f>
        <v>442</v>
      </c>
      <c r="E627" s="3">
        <f>Tavola1!E627-Tavola1!E626</f>
        <v>355</v>
      </c>
      <c r="F627" s="3">
        <f>Tavola1!F627-Tavola1!F626</f>
        <v>8</v>
      </c>
      <c r="G627" s="3">
        <f>Tavola1!G627-Tavola1!G626</f>
        <v>12</v>
      </c>
      <c r="H627" s="3">
        <f>Tavola1!H627-Tavola1!H626</f>
        <v>-4</v>
      </c>
      <c r="I627" s="3">
        <f>Tavola1!J627-Tavola1!J626</f>
        <v>347</v>
      </c>
      <c r="J627" s="3">
        <f>Tavola1!K627-Tavola1!K626</f>
        <v>84</v>
      </c>
      <c r="K627" s="3">
        <f>Tavola1!L627-Tavola1!L626</f>
        <v>3</v>
      </c>
    </row>
    <row r="628" spans="1:11">
      <c r="A628" s="4">
        <v>44516</v>
      </c>
      <c r="B628" s="3">
        <f>Tavola1!B628-Tavola1!B627</f>
        <v>35221</v>
      </c>
      <c r="C628" s="3">
        <f>Tavola1!C628-Tavola1!C627</f>
        <v>8649</v>
      </c>
      <c r="D628" s="3">
        <f>Tavola1!D628-Tavola1!D627</f>
        <v>552</v>
      </c>
      <c r="E628" s="3">
        <f>Tavola1!E628-Tavola1!E627</f>
        <v>104</v>
      </c>
      <c r="F628" s="3">
        <f>Tavola1!F628-Tavola1!F627</f>
        <v>14</v>
      </c>
      <c r="G628" s="3">
        <f>Tavola1!G628-Tavola1!G627</f>
        <v>13</v>
      </c>
      <c r="H628" s="3">
        <f>Tavola1!H628-Tavola1!H627</f>
        <v>1</v>
      </c>
      <c r="I628" s="3">
        <f>Tavola1!J628-Tavola1!J627</f>
        <v>90</v>
      </c>
      <c r="J628" s="3">
        <f>Tavola1!K628-Tavola1!K627</f>
        <v>432</v>
      </c>
      <c r="K628" s="3">
        <f>Tavola1!L628-Tavola1!L627</f>
        <v>16</v>
      </c>
    </row>
    <row r="629" spans="1:11">
      <c r="A629" s="4">
        <v>44517</v>
      </c>
      <c r="B629" s="3">
        <f>Tavola1!B629-Tavola1!B628</f>
        <v>26376</v>
      </c>
      <c r="C629" s="3">
        <f>Tavola1!C629-Tavola1!C628</f>
        <v>6488</v>
      </c>
      <c r="D629" s="3">
        <f>Tavola1!D629-Tavola1!D628</f>
        <v>491</v>
      </c>
      <c r="E629" s="3">
        <f>Tavola1!E629-Tavola1!E628</f>
        <v>77</v>
      </c>
      <c r="F629" s="3">
        <f>Tavola1!F629-Tavola1!F628</f>
        <v>-4</v>
      </c>
      <c r="G629" s="3">
        <f>Tavola1!G629-Tavola1!G628</f>
        <v>0</v>
      </c>
      <c r="H629" s="3">
        <f>Tavola1!H629-Tavola1!H628</f>
        <v>-4</v>
      </c>
      <c r="I629" s="3">
        <f>Tavola1!J629-Tavola1!J628</f>
        <v>81</v>
      </c>
      <c r="J629" s="3">
        <f>Tavola1!K629-Tavola1!K628</f>
        <v>407</v>
      </c>
      <c r="K629" s="3">
        <f>Tavola1!L629-Tavola1!L628</f>
        <v>7</v>
      </c>
    </row>
    <row r="630" spans="1:11">
      <c r="A630" s="4">
        <v>44518</v>
      </c>
      <c r="B630" s="3">
        <f>Tavola1!B630-Tavola1!B629</f>
        <v>26307</v>
      </c>
      <c r="C630" s="3">
        <f>Tavola1!C630-Tavola1!C629</f>
        <v>6206</v>
      </c>
      <c r="D630" s="3">
        <f>Tavola1!D630-Tavola1!D629</f>
        <v>515</v>
      </c>
      <c r="E630" s="3">
        <f>Tavola1!E630-Tavola1!E629</f>
        <v>121</v>
      </c>
      <c r="F630" s="3">
        <f>Tavola1!F630-Tavola1!F629</f>
        <v>-6</v>
      </c>
      <c r="G630" s="3">
        <f>Tavola1!G630-Tavola1!G629</f>
        <v>-6</v>
      </c>
      <c r="H630" s="3">
        <f>Tavola1!H630-Tavola1!H629</f>
        <v>0</v>
      </c>
      <c r="I630" s="3">
        <f>Tavola1!J630-Tavola1!J629</f>
        <v>127</v>
      </c>
      <c r="J630" s="3">
        <f>Tavola1!K630-Tavola1!K629</f>
        <v>385</v>
      </c>
      <c r="K630" s="3">
        <f>Tavola1!L630-Tavola1!L629</f>
        <v>9</v>
      </c>
    </row>
    <row r="631" spans="1:11">
      <c r="A631" s="4">
        <v>44519</v>
      </c>
      <c r="B631" s="3">
        <f>Tavola1!B631-Tavola1!B630</f>
        <v>27358</v>
      </c>
      <c r="C631" s="3">
        <f>Tavola1!C631-Tavola1!C630</f>
        <v>6867</v>
      </c>
      <c r="D631" s="3">
        <f>Tavola1!D631-Tavola1!D630</f>
        <v>655</v>
      </c>
      <c r="E631" s="3">
        <f>Tavola1!E631-Tavola1!E630</f>
        <v>299</v>
      </c>
      <c r="F631" s="3">
        <f>Tavola1!F631-Tavola1!F630</f>
        <v>-18</v>
      </c>
      <c r="G631" s="3">
        <f>Tavola1!G631-Tavola1!G630</f>
        <v>-13</v>
      </c>
      <c r="H631" s="3">
        <f>Tavola1!H631-Tavola1!H630</f>
        <v>-5</v>
      </c>
      <c r="I631" s="3">
        <f>Tavola1!J631-Tavola1!J630</f>
        <v>317</v>
      </c>
      <c r="J631" s="3">
        <f>Tavola1!K631-Tavola1!K630</f>
        <v>350</v>
      </c>
      <c r="K631" s="3">
        <f>Tavola1!L631-Tavola1!L630</f>
        <v>6</v>
      </c>
    </row>
    <row r="632" spans="1:11">
      <c r="A632" s="4">
        <v>44520</v>
      </c>
      <c r="B632" s="3">
        <f>Tavola1!B632-Tavola1!B631</f>
        <v>25059</v>
      </c>
      <c r="C632" s="3">
        <f>Tavola1!C632-Tavola1!C631</f>
        <v>6570</v>
      </c>
      <c r="D632" s="3">
        <f>Tavola1!D632-Tavola1!D631</f>
        <v>648</v>
      </c>
      <c r="E632" s="3">
        <f>Tavola1!E632-Tavola1!E631</f>
        <v>59</v>
      </c>
      <c r="F632" s="3">
        <f>Tavola1!F632-Tavola1!F631</f>
        <v>16</v>
      </c>
      <c r="G632" s="3">
        <f>Tavola1!G632-Tavola1!G631</f>
        <v>18</v>
      </c>
      <c r="H632" s="3">
        <f>Tavola1!H632-Tavola1!H631</f>
        <v>-2</v>
      </c>
      <c r="I632" s="3">
        <f>Tavola1!J632-Tavola1!J631</f>
        <v>43</v>
      </c>
      <c r="J632" s="3">
        <f>Tavola1!K632-Tavola1!K631</f>
        <v>583</v>
      </c>
      <c r="K632" s="3">
        <f>Tavola1!L632-Tavola1!L631</f>
        <v>6</v>
      </c>
    </row>
    <row r="633" spans="1:11">
      <c r="A633" s="4">
        <v>44521</v>
      </c>
      <c r="B633" s="3">
        <f>Tavola1!B633-Tavola1!B632</f>
        <v>22766</v>
      </c>
      <c r="C633" s="3">
        <f>Tavola1!C633-Tavola1!C632</f>
        <v>5310</v>
      </c>
      <c r="D633" s="3">
        <f>Tavola1!D633-Tavola1!D632</f>
        <v>567</v>
      </c>
      <c r="E633" s="3">
        <f>Tavola1!E633-Tavola1!E632</f>
        <v>290</v>
      </c>
      <c r="F633" s="3">
        <f>Tavola1!F633-Tavola1!F632</f>
        <v>-7</v>
      </c>
      <c r="G633" s="3">
        <f>Tavola1!G633-Tavola1!G632</f>
        <v>-11</v>
      </c>
      <c r="H633" s="3">
        <f>Tavola1!H633-Tavola1!H632</f>
        <v>4</v>
      </c>
      <c r="I633" s="3">
        <f>Tavola1!J633-Tavola1!J632</f>
        <v>297</v>
      </c>
      <c r="J633" s="3">
        <f>Tavola1!K633-Tavola1!K632</f>
        <v>268</v>
      </c>
      <c r="K633" s="3">
        <f>Tavola1!L633-Tavola1!L632</f>
        <v>9</v>
      </c>
    </row>
    <row r="634" spans="1:11">
      <c r="A634" s="4">
        <v>44522</v>
      </c>
      <c r="B634" s="3">
        <f>Tavola1!B634-Tavola1!B633</f>
        <v>13927</v>
      </c>
      <c r="C634" s="3">
        <f>Tavola1!C634-Tavola1!C633</f>
        <v>4025</v>
      </c>
      <c r="D634" s="3">
        <f>Tavola1!D634-Tavola1!D633</f>
        <v>514</v>
      </c>
      <c r="E634" s="3">
        <f>Tavola1!E634-Tavola1!E633</f>
        <v>396</v>
      </c>
      <c r="F634" s="3">
        <f>Tavola1!F634-Tavola1!F633</f>
        <v>14</v>
      </c>
      <c r="G634" s="3">
        <f>Tavola1!G634-Tavola1!G633</f>
        <v>13</v>
      </c>
      <c r="H634" s="3">
        <f>Tavola1!H634-Tavola1!H633</f>
        <v>1</v>
      </c>
      <c r="I634" s="3">
        <f>Tavola1!J634-Tavola1!J633</f>
        <v>382</v>
      </c>
      <c r="J634" s="3">
        <f>Tavola1!K634-Tavola1!K633</f>
        <v>118</v>
      </c>
      <c r="K634" s="3">
        <f>Tavola1!L634-Tavola1!L633</f>
        <v>0</v>
      </c>
    </row>
    <row r="635" spans="1:11">
      <c r="A635" s="4">
        <v>44523</v>
      </c>
      <c r="B635" s="3">
        <f>Tavola1!B635-Tavola1!B634</f>
        <v>34683</v>
      </c>
      <c r="C635" s="3">
        <f>Tavola1!C635-Tavola1!C634</f>
        <v>7606</v>
      </c>
      <c r="D635" s="3">
        <f>Tavola1!D635-Tavola1!D634</f>
        <v>505</v>
      </c>
      <c r="E635" s="3">
        <f>Tavola1!E635-Tavola1!E634</f>
        <v>125</v>
      </c>
      <c r="F635" s="3">
        <f>Tavola1!F635-Tavola1!F634</f>
        <v>-11</v>
      </c>
      <c r="G635" s="3">
        <f>Tavola1!G635-Tavola1!G634</f>
        <v>-12</v>
      </c>
      <c r="H635" s="3">
        <f>Tavola1!H635-Tavola1!H634</f>
        <v>1</v>
      </c>
      <c r="I635" s="3">
        <f>Tavola1!J635-Tavola1!J634</f>
        <v>136</v>
      </c>
      <c r="J635" s="3">
        <f>Tavola1!K635-Tavola1!K634</f>
        <v>364</v>
      </c>
      <c r="K635" s="3">
        <f>Tavola1!L635-Tavola1!L634</f>
        <v>16</v>
      </c>
    </row>
    <row r="636" spans="1:11">
      <c r="A636" s="4">
        <v>44524</v>
      </c>
      <c r="B636" s="3">
        <f>Tavola1!B636-Tavola1!B635</f>
        <v>26385</v>
      </c>
      <c r="C636" s="3">
        <f>Tavola1!C636-Tavola1!C635</f>
        <v>8425</v>
      </c>
      <c r="D636" s="3">
        <f>Tavola1!D636-Tavola1!D635</f>
        <v>702</v>
      </c>
      <c r="E636" s="3">
        <f>Tavola1!E636-Tavola1!E635</f>
        <v>195</v>
      </c>
      <c r="F636" s="3">
        <f>Tavola1!F636-Tavola1!F635</f>
        <v>2</v>
      </c>
      <c r="G636" s="3">
        <f>Tavola1!G636-Tavola1!G635</f>
        <v>3</v>
      </c>
      <c r="H636" s="3">
        <f>Tavola1!H636-Tavola1!H635</f>
        <v>-1</v>
      </c>
      <c r="I636" s="3">
        <f>Tavola1!J636-Tavola1!J635</f>
        <v>193</v>
      </c>
      <c r="J636" s="3">
        <f>Tavola1!K636-Tavola1!K635</f>
        <v>501</v>
      </c>
      <c r="K636" s="3">
        <f>Tavola1!L636-Tavola1!L635</f>
        <v>6</v>
      </c>
    </row>
    <row r="637" spans="1:11">
      <c r="A637" s="4">
        <v>44525</v>
      </c>
      <c r="B637" s="3">
        <f>Tavola1!B637-Tavola1!B636</f>
        <v>28753</v>
      </c>
      <c r="C637" s="3">
        <f>Tavola1!C637-Tavola1!C636</f>
        <v>7403</v>
      </c>
      <c r="D637" s="3">
        <f>Tavola1!D637-Tavola1!D636</f>
        <v>655</v>
      </c>
      <c r="E637" s="3">
        <f>Tavola1!E637-Tavola1!E636</f>
        <v>206</v>
      </c>
      <c r="F637" s="3">
        <f>Tavola1!F637-Tavola1!F636</f>
        <v>-8</v>
      </c>
      <c r="G637" s="3">
        <f>Tavola1!G637-Tavola1!G636</f>
        <v>-8</v>
      </c>
      <c r="H637" s="3">
        <f>Tavola1!H637-Tavola1!H636</f>
        <v>0</v>
      </c>
      <c r="I637" s="3">
        <f>Tavola1!J637-Tavola1!J636</f>
        <v>214</v>
      </c>
      <c r="J637" s="3">
        <f>Tavola1!K637-Tavola1!K636</f>
        <v>444</v>
      </c>
      <c r="K637" s="3">
        <f>Tavola1!L637-Tavola1!L636</f>
        <v>5</v>
      </c>
    </row>
    <row r="638" spans="1:11">
      <c r="A638" s="4">
        <v>44526</v>
      </c>
      <c r="B638" s="3">
        <f>Tavola1!B638-Tavola1!B637</f>
        <v>27091</v>
      </c>
      <c r="C638" s="3">
        <f>Tavola1!C638-Tavola1!C637</f>
        <v>6732</v>
      </c>
      <c r="D638" s="3">
        <f>Tavola1!D638-Tavola1!D637</f>
        <v>809</v>
      </c>
      <c r="E638" s="3">
        <f>Tavola1!E638-Tavola1!E637</f>
        <v>-65</v>
      </c>
      <c r="F638" s="3">
        <f>Tavola1!F638-Tavola1!F637</f>
        <v>-5</v>
      </c>
      <c r="G638" s="3">
        <f>Tavola1!G638-Tavola1!G637</f>
        <v>-7</v>
      </c>
      <c r="H638" s="3">
        <f>Tavola1!H638-Tavola1!H637</f>
        <v>2</v>
      </c>
      <c r="I638" s="3">
        <f>Tavola1!J638-Tavola1!J637</f>
        <v>-60</v>
      </c>
      <c r="J638" s="3">
        <f>Tavola1!K638-Tavola1!K637</f>
        <v>868</v>
      </c>
      <c r="K638" s="3">
        <f>Tavola1!L638-Tavola1!L637</f>
        <v>6</v>
      </c>
    </row>
    <row r="639" spans="1:11">
      <c r="A639" s="4">
        <v>44527</v>
      </c>
      <c r="B639" s="3">
        <f>Tavola1!B639-Tavola1!B638</f>
        <v>26726</v>
      </c>
      <c r="C639" s="3">
        <f>Tavola1!C639-Tavola1!C638</f>
        <v>7143</v>
      </c>
      <c r="D639" s="3">
        <f>Tavola1!D639-Tavola1!D638</f>
        <v>645</v>
      </c>
      <c r="E639" s="3">
        <f>Tavola1!E639-Tavola1!E638</f>
        <v>137</v>
      </c>
      <c r="F639" s="3">
        <f>Tavola1!F639-Tavola1!F638</f>
        <v>-4</v>
      </c>
      <c r="G639" s="3">
        <f>Tavola1!G639-Tavola1!G638</f>
        <v>-6</v>
      </c>
      <c r="H639" s="3">
        <f>Tavola1!H639-Tavola1!H638</f>
        <v>2</v>
      </c>
      <c r="I639" s="3">
        <f>Tavola1!J639-Tavola1!J638</f>
        <v>141</v>
      </c>
      <c r="J639" s="3">
        <f>Tavola1!K639-Tavola1!K638</f>
        <v>500</v>
      </c>
      <c r="K639" s="3">
        <f>Tavola1!L639-Tavola1!L638</f>
        <v>8</v>
      </c>
    </row>
    <row r="640" spans="1:11">
      <c r="A640" s="4">
        <v>44528</v>
      </c>
      <c r="B640" s="3">
        <f>Tavola1!B640-Tavola1!B639</f>
        <v>24785</v>
      </c>
      <c r="C640" s="3">
        <f>Tavola1!C640-Tavola1!C639</f>
        <v>5882</v>
      </c>
      <c r="D640" s="3">
        <f>Tavola1!D640-Tavola1!D639</f>
        <v>777</v>
      </c>
      <c r="E640" s="3">
        <f>Tavola1!E640-Tavola1!E639</f>
        <v>471</v>
      </c>
      <c r="F640" s="3">
        <f>Tavola1!F640-Tavola1!F639</f>
        <v>-8</v>
      </c>
      <c r="G640" s="3">
        <f>Tavola1!G640-Tavola1!G639</f>
        <v>-8</v>
      </c>
      <c r="H640" s="3">
        <f>Tavola1!H640-Tavola1!H639</f>
        <v>0</v>
      </c>
      <c r="I640" s="3">
        <f>Tavola1!J640-Tavola1!J639</f>
        <v>479</v>
      </c>
      <c r="J640" s="3">
        <f>Tavola1!K640-Tavola1!K639</f>
        <v>302</v>
      </c>
      <c r="K640" s="3">
        <f>Tavola1!L640-Tavola1!L639</f>
        <v>4</v>
      </c>
    </row>
    <row r="641" spans="1:11">
      <c r="A641" s="4">
        <v>44529</v>
      </c>
      <c r="B641" s="3">
        <f>Tavola1!B641-Tavola1!B640</f>
        <v>14736</v>
      </c>
      <c r="C641" s="3">
        <f>Tavola1!C641-Tavola1!C640</f>
        <v>4837</v>
      </c>
      <c r="D641" s="3">
        <f>Tavola1!D641-Tavola1!D640</f>
        <v>559</v>
      </c>
      <c r="E641" s="3">
        <f>Tavola1!E641-Tavola1!E640</f>
        <v>361</v>
      </c>
      <c r="F641" s="3">
        <f>Tavola1!F641-Tavola1!F640</f>
        <v>6</v>
      </c>
      <c r="G641" s="3">
        <f>Tavola1!G641-Tavola1!G640</f>
        <v>7</v>
      </c>
      <c r="H641" s="3">
        <f>Tavola1!H641-Tavola1!H640</f>
        <v>-1</v>
      </c>
      <c r="I641" s="3">
        <f>Tavola1!J641-Tavola1!J640</f>
        <v>355</v>
      </c>
      <c r="J641" s="3">
        <f>Tavola1!K641-Tavola1!K640</f>
        <v>192</v>
      </c>
      <c r="K641" s="3">
        <f>Tavola1!L641-Tavola1!L640</f>
        <v>6</v>
      </c>
    </row>
    <row r="642" spans="1:11">
      <c r="A642" s="4">
        <v>44530</v>
      </c>
      <c r="B642" s="3">
        <f>Tavola1!B642-Tavola1!B641</f>
        <v>32398</v>
      </c>
      <c r="C642" s="3">
        <f>Tavola1!C642-Tavola1!C641</f>
        <v>6867</v>
      </c>
      <c r="D642" s="3">
        <f>Tavola1!D642-Tavola1!D641</f>
        <v>545</v>
      </c>
      <c r="E642" s="3">
        <f>Tavola1!E642-Tavola1!E641</f>
        <v>337</v>
      </c>
      <c r="F642" s="3">
        <f>Tavola1!F642-Tavola1!F641</f>
        <v>-14</v>
      </c>
      <c r="G642" s="3">
        <f>Tavola1!G642-Tavola1!G641</f>
        <v>-13</v>
      </c>
      <c r="H642" s="3">
        <f>Tavola1!H642-Tavola1!H641</f>
        <v>-1</v>
      </c>
      <c r="I642" s="3">
        <f>Tavola1!J642-Tavola1!J641</f>
        <v>351</v>
      </c>
      <c r="J642" s="3">
        <f>Tavola1!K642-Tavola1!K641</f>
        <v>200</v>
      </c>
      <c r="K642" s="3">
        <f>Tavola1!L642-Tavola1!L641</f>
        <v>8</v>
      </c>
    </row>
    <row r="643" spans="1:11">
      <c r="A643" s="4">
        <v>44531</v>
      </c>
      <c r="B643" s="3">
        <f>Tavola1!B643-Tavola1!B642</f>
        <v>27940</v>
      </c>
      <c r="C643" s="3">
        <f>Tavola1!C643-Tavola1!C642</f>
        <v>8910</v>
      </c>
      <c r="D643" s="3">
        <f>Tavola1!D643-Tavola1!D642</f>
        <v>729</v>
      </c>
      <c r="E643" s="3">
        <f>Tavola1!E643-Tavola1!E642</f>
        <v>92</v>
      </c>
      <c r="F643" s="3">
        <f>Tavola1!F643-Tavola1!F642</f>
        <v>0</v>
      </c>
      <c r="G643" s="3">
        <f>Tavola1!G643-Tavola1!G642</f>
        <v>0</v>
      </c>
      <c r="H643" s="3">
        <f>Tavola1!H643-Tavola1!H642</f>
        <v>0</v>
      </c>
      <c r="I643" s="3">
        <f>Tavola1!J643-Tavola1!J642</f>
        <v>92</v>
      </c>
      <c r="J643" s="3">
        <f>Tavola1!K643-Tavola1!K642</f>
        <v>628</v>
      </c>
      <c r="K643" s="3">
        <f>Tavola1!L643-Tavola1!L642</f>
        <v>9</v>
      </c>
    </row>
    <row r="644" spans="1:11">
      <c r="A644" s="4">
        <v>44532</v>
      </c>
      <c r="B644" s="3">
        <f>Tavola1!B644-Tavola1!B643</f>
        <v>32711</v>
      </c>
      <c r="C644" s="3">
        <f>Tavola1!C644-Tavola1!C643</f>
        <v>9957</v>
      </c>
      <c r="D644" s="3">
        <f>Tavola1!D644-Tavola1!D643</f>
        <v>675</v>
      </c>
      <c r="E644" s="3">
        <f>Tavola1!E644-Tavola1!E643</f>
        <v>-77</v>
      </c>
      <c r="F644" s="3">
        <f>Tavola1!F644-Tavola1!F643</f>
        <v>0</v>
      </c>
      <c r="G644" s="3">
        <f>Tavola1!G644-Tavola1!G643</f>
        <v>-1</v>
      </c>
      <c r="H644" s="3">
        <f>Tavola1!H644-Tavola1!H643</f>
        <v>1</v>
      </c>
      <c r="I644" s="3">
        <f>Tavola1!J644-Tavola1!J643</f>
        <v>-77</v>
      </c>
      <c r="J644" s="3">
        <f>Tavola1!K644-Tavola1!K643</f>
        <v>748</v>
      </c>
      <c r="K644" s="3">
        <f>Tavola1!L644-Tavola1!L643</f>
        <v>4</v>
      </c>
    </row>
    <row r="645" spans="1:11">
      <c r="A645" s="4">
        <v>44533</v>
      </c>
      <c r="B645" s="3">
        <f>Tavola1!B645-Tavola1!B644</f>
        <v>26359</v>
      </c>
      <c r="C645" s="3">
        <f>Tavola1!C645-Tavola1!C644</f>
        <v>7511</v>
      </c>
      <c r="D645" s="3">
        <f>Tavola1!D645-Tavola1!D644</f>
        <v>836</v>
      </c>
      <c r="E645" s="3">
        <f>Tavola1!E645-Tavola1!E644</f>
        <v>262</v>
      </c>
      <c r="F645" s="3">
        <f>Tavola1!F645-Tavola1!F644</f>
        <v>5</v>
      </c>
      <c r="G645" s="3">
        <f>Tavola1!G645-Tavola1!G644</f>
        <v>4</v>
      </c>
      <c r="H645" s="3">
        <f>Tavola1!H645-Tavola1!H644</f>
        <v>1</v>
      </c>
      <c r="I645" s="3">
        <f>Tavola1!J645-Tavola1!J644</f>
        <v>257</v>
      </c>
      <c r="J645" s="3">
        <f>Tavola1!K645-Tavola1!K644</f>
        <v>569</v>
      </c>
      <c r="K645" s="3">
        <f>Tavola1!L645-Tavola1!L644</f>
        <v>5</v>
      </c>
    </row>
    <row r="646" spans="1:11">
      <c r="A646" s="4">
        <v>44534</v>
      </c>
      <c r="B646" s="3">
        <f>Tavola1!B646-Tavola1!B645</f>
        <v>25952</v>
      </c>
      <c r="C646" s="3">
        <f>Tavola1!C646-Tavola1!C645</f>
        <v>5663</v>
      </c>
      <c r="D646" s="3">
        <f>Tavola1!D646-Tavola1!D645</f>
        <v>549</v>
      </c>
      <c r="E646" s="3">
        <f>Tavola1!E646-Tavola1!E645</f>
        <v>23</v>
      </c>
      <c r="F646" s="3">
        <f>Tavola1!F646-Tavola1!F645</f>
        <v>-11</v>
      </c>
      <c r="G646" s="3">
        <f>Tavola1!G646-Tavola1!G645</f>
        <v>-11</v>
      </c>
      <c r="H646" s="3">
        <f>Tavola1!H646-Tavola1!H645</f>
        <v>0</v>
      </c>
      <c r="I646" s="3">
        <f>Tavola1!J646-Tavola1!J645</f>
        <v>34</v>
      </c>
      <c r="J646" s="3">
        <f>Tavola1!K646-Tavola1!K645</f>
        <v>521</v>
      </c>
      <c r="K646" s="3">
        <f>Tavola1!L646-Tavola1!L645</f>
        <v>5</v>
      </c>
    </row>
    <row r="647" spans="1:11">
      <c r="A647" s="4">
        <v>44535</v>
      </c>
      <c r="B647" s="3">
        <f>Tavola1!B647-Tavola1!B646</f>
        <v>25285</v>
      </c>
      <c r="C647" s="3">
        <f>Tavola1!C647-Tavola1!C646</f>
        <v>6101</v>
      </c>
      <c r="D647" s="3">
        <f>Tavola1!D647-Tavola1!D646</f>
        <v>870</v>
      </c>
      <c r="E647" s="3">
        <f>Tavola1!E647-Tavola1!E646</f>
        <v>472</v>
      </c>
      <c r="F647" s="3">
        <f>Tavola1!F647-Tavola1!F646</f>
        <v>2</v>
      </c>
      <c r="G647" s="3">
        <f>Tavola1!G647-Tavola1!G646</f>
        <v>4</v>
      </c>
      <c r="H647" s="3">
        <f>Tavola1!H647-Tavola1!H646</f>
        <v>-2</v>
      </c>
      <c r="I647" s="3">
        <f>Tavola1!J647-Tavola1!J646</f>
        <v>470</v>
      </c>
      <c r="J647" s="3">
        <f>Tavola1!K647-Tavola1!K646</f>
        <v>392</v>
      </c>
      <c r="K647" s="3">
        <f>Tavola1!L647-Tavola1!L646</f>
        <v>6</v>
      </c>
    </row>
    <row r="648" spans="1:11">
      <c r="A648" s="4">
        <v>44536</v>
      </c>
      <c r="B648" s="3">
        <f>Tavola1!B648-Tavola1!B647</f>
        <v>14969</v>
      </c>
      <c r="C648" s="3">
        <f>Tavola1!C648-Tavola1!C647</f>
        <v>4483</v>
      </c>
      <c r="D648" s="3">
        <f>Tavola1!D648-Tavola1!D647</f>
        <v>505</v>
      </c>
      <c r="E648" s="3">
        <f>Tavola1!E648-Tavola1!E647</f>
        <v>386</v>
      </c>
      <c r="F648" s="3">
        <f>Tavola1!F648-Tavola1!F647</f>
        <v>15</v>
      </c>
      <c r="G648" s="3">
        <f>Tavola1!G648-Tavola1!G647</f>
        <v>13</v>
      </c>
      <c r="H648" s="3">
        <f>Tavola1!H648-Tavola1!H647</f>
        <v>2</v>
      </c>
      <c r="I648" s="3">
        <f>Tavola1!J648-Tavola1!J647</f>
        <v>371</v>
      </c>
      <c r="J648" s="3">
        <f>Tavola1!K648-Tavola1!K647</f>
        <v>113</v>
      </c>
      <c r="K648" s="3">
        <f>Tavola1!L648-Tavola1!L647</f>
        <v>6</v>
      </c>
    </row>
    <row r="649" spans="1:11">
      <c r="A649" s="4">
        <v>44537</v>
      </c>
      <c r="B649" s="3">
        <f>Tavola1!B649-Tavola1!B648</f>
        <v>32170</v>
      </c>
      <c r="C649" s="3">
        <f>Tavola1!C649-Tavola1!C648</f>
        <v>9430</v>
      </c>
      <c r="D649" s="3">
        <f>Tavola1!D649-Tavola1!D648</f>
        <v>975</v>
      </c>
      <c r="E649" s="3">
        <f>Tavola1!E649-Tavola1!E648</f>
        <v>407</v>
      </c>
      <c r="F649" s="3">
        <f>Tavola1!F649-Tavola1!F648</f>
        <v>11</v>
      </c>
      <c r="G649" s="3">
        <f>Tavola1!G649-Tavola1!G648</f>
        <v>10</v>
      </c>
      <c r="H649" s="3">
        <f>Tavola1!H649-Tavola1!H648</f>
        <v>1</v>
      </c>
      <c r="I649" s="3">
        <f>Tavola1!J649-Tavola1!J648</f>
        <v>396</v>
      </c>
      <c r="J649" s="3">
        <f>Tavola1!K649-Tavola1!K648</f>
        <v>558</v>
      </c>
      <c r="K649" s="3">
        <f>Tavola1!L649-Tavola1!L648</f>
        <v>10</v>
      </c>
    </row>
    <row r="650" spans="1:11">
      <c r="A650" s="4">
        <v>44538</v>
      </c>
      <c r="B650" s="3">
        <f>Tavola1!B650-Tavola1!B649</f>
        <v>23329</v>
      </c>
      <c r="C650" s="3">
        <f>Tavola1!C650-Tavola1!C649</f>
        <v>5447</v>
      </c>
      <c r="D650" s="3">
        <f>Tavola1!D650-Tavola1!D649</f>
        <v>618</v>
      </c>
      <c r="E650" s="3">
        <f>Tavola1!E650-Tavola1!E649</f>
        <v>-101</v>
      </c>
      <c r="F650" s="3">
        <f>Tavola1!F650-Tavola1!F649</f>
        <v>-7</v>
      </c>
      <c r="G650" s="3">
        <f>Tavola1!G650-Tavola1!G649</f>
        <v>-7</v>
      </c>
      <c r="H650" s="3">
        <f>Tavola1!H650-Tavola1!H649</f>
        <v>0</v>
      </c>
      <c r="I650" s="3">
        <f>Tavola1!J650-Tavola1!J649</f>
        <v>-94</v>
      </c>
      <c r="J650" s="3">
        <f>Tavola1!K650-Tavola1!K649</f>
        <v>709</v>
      </c>
      <c r="K650" s="3">
        <f>Tavola1!L650-Tavola1!L649</f>
        <v>10</v>
      </c>
    </row>
    <row r="651" spans="1:11">
      <c r="A651" s="4">
        <v>44539</v>
      </c>
      <c r="B651" s="3">
        <f>Tavola1!B651-Tavola1!B650</f>
        <v>16274</v>
      </c>
      <c r="C651" s="3">
        <f>Tavola1!C651-Tavola1!C650</f>
        <v>6601</v>
      </c>
      <c r="D651" s="3">
        <f>Tavola1!D651-Tavola1!D650</f>
        <v>789</v>
      </c>
      <c r="E651" s="3">
        <f>Tavola1!E651-Tavola1!E650</f>
        <v>534</v>
      </c>
      <c r="F651" s="3">
        <f>Tavola1!F651-Tavola1!F650</f>
        <v>21</v>
      </c>
      <c r="G651" s="3">
        <f>Tavola1!G651-Tavola1!G650</f>
        <v>19</v>
      </c>
      <c r="H651" s="3">
        <f>Tavola1!H651-Tavola1!H650</f>
        <v>2</v>
      </c>
      <c r="I651" s="3">
        <f>Tavola1!J651-Tavola1!J650</f>
        <v>513</v>
      </c>
      <c r="J651" s="3">
        <f>Tavola1!K651-Tavola1!K650</f>
        <v>253</v>
      </c>
      <c r="K651" s="3">
        <f>Tavola1!L651-Tavola1!L650</f>
        <v>2</v>
      </c>
    </row>
    <row r="652" spans="1:11">
      <c r="A652" s="4">
        <v>44540</v>
      </c>
      <c r="B652" s="3">
        <f>Tavola1!B652-Tavola1!B651</f>
        <v>32502</v>
      </c>
      <c r="C652" s="3">
        <f>Tavola1!C652-Tavola1!C651</f>
        <v>8247</v>
      </c>
      <c r="D652" s="3">
        <f>Tavola1!D652-Tavola1!D651</f>
        <v>1143</v>
      </c>
      <c r="E652" s="3">
        <f>Tavola1!E652-Tavola1!E651</f>
        <v>564</v>
      </c>
      <c r="F652" s="3">
        <f>Tavola1!F652-Tavola1!F651</f>
        <v>5</v>
      </c>
      <c r="G652" s="3">
        <f>Tavola1!G652-Tavola1!G651</f>
        <v>7</v>
      </c>
      <c r="H652" s="3">
        <f>Tavola1!H652-Tavola1!H651</f>
        <v>-2</v>
      </c>
      <c r="I652" s="3">
        <f>Tavola1!J652-Tavola1!J651</f>
        <v>559</v>
      </c>
      <c r="J652" s="3">
        <f>Tavola1!K652-Tavola1!K651</f>
        <v>573</v>
      </c>
      <c r="K652" s="3">
        <f>Tavola1!L652-Tavola1!L651</f>
        <v>6</v>
      </c>
    </row>
    <row r="653" spans="1:11">
      <c r="A653" s="4">
        <v>44541</v>
      </c>
      <c r="B653" s="3">
        <f>Tavola1!B653-Tavola1!B652</f>
        <v>23720</v>
      </c>
      <c r="C653" s="3">
        <f>Tavola1!C653-Tavola1!C652</f>
        <v>7433</v>
      </c>
      <c r="D653" s="3">
        <f>Tavola1!D653-Tavola1!D652</f>
        <v>887</v>
      </c>
      <c r="E653" s="3">
        <f>Tavola1!E653-Tavola1!E652</f>
        <v>197</v>
      </c>
      <c r="F653" s="3">
        <f>Tavola1!F653-Tavola1!F652</f>
        <v>8</v>
      </c>
      <c r="G653" s="3">
        <f>Tavola1!G653-Tavola1!G652</f>
        <v>10</v>
      </c>
      <c r="H653" s="3">
        <f>Tavola1!H653-Tavola1!H652</f>
        <v>-2</v>
      </c>
      <c r="I653" s="3">
        <f>Tavola1!J653-Tavola1!J652</f>
        <v>189</v>
      </c>
      <c r="J653" s="3">
        <f>Tavola1!K653-Tavola1!K652</f>
        <v>682</v>
      </c>
      <c r="K653" s="3">
        <f>Tavola1!L653-Tavola1!L652</f>
        <v>8</v>
      </c>
    </row>
    <row r="654" spans="1:11">
      <c r="A654" s="4">
        <v>44542</v>
      </c>
      <c r="B654" s="3">
        <f>Tavola1!B654-Tavola1!B653</f>
        <v>21717</v>
      </c>
      <c r="C654" s="3">
        <f>Tavola1!C654-Tavola1!C653</f>
        <v>6649</v>
      </c>
      <c r="D654" s="3">
        <f>Tavola1!D654-Tavola1!D653</f>
        <v>1028</v>
      </c>
      <c r="E654" s="3">
        <f>Tavola1!E654-Tavola1!E653</f>
        <v>714</v>
      </c>
      <c r="F654" s="3">
        <f>Tavola1!F654-Tavola1!F653</f>
        <v>35</v>
      </c>
      <c r="G654" s="3">
        <f>Tavola1!G654-Tavola1!G653</f>
        <v>31</v>
      </c>
      <c r="H654" s="3">
        <f>Tavola1!H654-Tavola1!H653</f>
        <v>4</v>
      </c>
      <c r="I654" s="3">
        <f>Tavola1!J654-Tavola1!J653</f>
        <v>679</v>
      </c>
      <c r="J654" s="3">
        <f>Tavola1!K654-Tavola1!K653</f>
        <v>308</v>
      </c>
      <c r="K654" s="3">
        <f>Tavola1!L654-Tavola1!L653</f>
        <v>6</v>
      </c>
    </row>
    <row r="655" spans="1:11">
      <c r="A655" s="4">
        <v>44543</v>
      </c>
      <c r="B655" s="3">
        <f>Tavola1!B655-Tavola1!B654</f>
        <v>15193</v>
      </c>
      <c r="C655" s="3">
        <f>Tavola1!C655-Tavola1!C654</f>
        <v>4334</v>
      </c>
      <c r="D655" s="3">
        <f>Tavola1!D655-Tavola1!D654</f>
        <v>782</v>
      </c>
      <c r="E655" s="3">
        <f>Tavola1!E655-Tavola1!E654</f>
        <v>486</v>
      </c>
      <c r="F655" s="3">
        <f>Tavola1!F655-Tavola1!F654</f>
        <v>15</v>
      </c>
      <c r="G655" s="3">
        <f>Tavola1!G655-Tavola1!G654</f>
        <v>11</v>
      </c>
      <c r="H655" s="3">
        <f>Tavola1!H655-Tavola1!H654</f>
        <v>4</v>
      </c>
      <c r="I655" s="3">
        <f>Tavola1!J655-Tavola1!J654</f>
        <v>471</v>
      </c>
      <c r="J655" s="3">
        <f>Tavola1!K655-Tavola1!K654</f>
        <v>291</v>
      </c>
      <c r="K655" s="3">
        <f>Tavola1!L655-Tavola1!L654</f>
        <v>5</v>
      </c>
    </row>
    <row r="656" spans="1:11">
      <c r="A656" s="4">
        <v>44544</v>
      </c>
      <c r="B656" s="3">
        <f>Tavola1!B656-Tavola1!B655</f>
        <v>35240</v>
      </c>
      <c r="C656" s="3">
        <f>Tavola1!C656-Tavola1!C655</f>
        <v>8718</v>
      </c>
      <c r="D656" s="3">
        <f>Tavola1!D656-Tavola1!D655</f>
        <v>1037</v>
      </c>
      <c r="E656" s="3">
        <f>Tavola1!E656-Tavola1!E655</f>
        <v>402</v>
      </c>
      <c r="F656" s="3">
        <f>Tavola1!F656-Tavola1!F655</f>
        <v>24</v>
      </c>
      <c r="G656" s="3">
        <f>Tavola1!G656-Tavola1!G655</f>
        <v>28</v>
      </c>
      <c r="H656" s="3">
        <f>Tavola1!H656-Tavola1!H655</f>
        <v>-4</v>
      </c>
      <c r="I656" s="3">
        <f>Tavola1!J656-Tavola1!J655</f>
        <v>378</v>
      </c>
      <c r="J656" s="3">
        <f>Tavola1!K656-Tavola1!K655</f>
        <v>627</v>
      </c>
      <c r="K656" s="3">
        <f>Tavola1!L656-Tavola1!L655</f>
        <v>8</v>
      </c>
    </row>
    <row r="657" spans="1:11">
      <c r="A657" s="4">
        <v>44545</v>
      </c>
      <c r="B657" s="3">
        <f>Tavola1!B657-Tavola1!B656</f>
        <v>31618</v>
      </c>
      <c r="C657" s="3">
        <f>Tavola1!C657-Tavola1!C656</f>
        <v>9326</v>
      </c>
      <c r="D657" s="3">
        <f>Tavola1!D657-Tavola1!D656</f>
        <v>1404</v>
      </c>
      <c r="E657" s="3">
        <f>Tavola1!E657-Tavola1!E656</f>
        <v>613</v>
      </c>
      <c r="F657" s="3">
        <f>Tavola1!F657-Tavola1!F656</f>
        <v>23</v>
      </c>
      <c r="G657" s="3">
        <f>Tavola1!G657-Tavola1!G656</f>
        <v>23</v>
      </c>
      <c r="H657" s="3">
        <f>Tavola1!H657-Tavola1!H656</f>
        <v>0</v>
      </c>
      <c r="I657" s="3">
        <f>Tavola1!J657-Tavola1!J656</f>
        <v>590</v>
      </c>
      <c r="J657" s="3">
        <f>Tavola1!K657-Tavola1!K656</f>
        <v>779</v>
      </c>
      <c r="K657" s="3">
        <f>Tavola1!L657-Tavola1!L656</f>
        <v>12</v>
      </c>
    </row>
    <row r="658" spans="1:11">
      <c r="A658" s="4">
        <v>44546</v>
      </c>
      <c r="B658" s="3">
        <f>Tavola1!B658-Tavola1!B657</f>
        <v>31607</v>
      </c>
      <c r="C658" s="3">
        <f>Tavola1!C658-Tavola1!C657</f>
        <v>8811</v>
      </c>
      <c r="D658" s="3">
        <f>Tavola1!D658-Tavola1!D657</f>
        <v>1346</v>
      </c>
      <c r="E658" s="3">
        <f>Tavola1!E658-Tavola1!E657</f>
        <v>674</v>
      </c>
      <c r="F658" s="3">
        <f>Tavola1!F658-Tavola1!F657</f>
        <v>15</v>
      </c>
      <c r="G658" s="3">
        <f>Tavola1!G658-Tavola1!G657</f>
        <v>11</v>
      </c>
      <c r="H658" s="3">
        <f>Tavola1!H658-Tavola1!H657</f>
        <v>4</v>
      </c>
      <c r="I658" s="3">
        <f>Tavola1!J658-Tavola1!J657</f>
        <v>659</v>
      </c>
      <c r="J658" s="3">
        <f>Tavola1!K658-Tavola1!K657</f>
        <v>661</v>
      </c>
      <c r="K658" s="3">
        <f>Tavola1!L658-Tavola1!L657</f>
        <v>11</v>
      </c>
    </row>
    <row r="659" spans="1:11">
      <c r="A659" s="4">
        <v>44547</v>
      </c>
      <c r="B659" s="3">
        <f>Tavola1!B659-Tavola1!B658</f>
        <v>30762</v>
      </c>
      <c r="C659" s="3">
        <f>Tavola1!C659-Tavola1!C658</f>
        <v>9322</v>
      </c>
      <c r="D659" s="3">
        <f>Tavola1!D659-Tavola1!D658</f>
        <v>1522</v>
      </c>
      <c r="E659" s="3">
        <f>Tavola1!E659-Tavola1!E658</f>
        <v>925</v>
      </c>
      <c r="F659" s="3">
        <f>Tavola1!F659-Tavola1!F658</f>
        <v>21</v>
      </c>
      <c r="G659" s="3">
        <f>Tavola1!G659-Tavola1!G658</f>
        <v>25</v>
      </c>
      <c r="H659" s="3">
        <f>Tavola1!H659-Tavola1!H658</f>
        <v>-4</v>
      </c>
      <c r="I659" s="3">
        <f>Tavola1!J659-Tavola1!J658</f>
        <v>904</v>
      </c>
      <c r="J659" s="3">
        <f>Tavola1!K659-Tavola1!K658</f>
        <v>586</v>
      </c>
      <c r="K659" s="3">
        <f>Tavola1!L659-Tavola1!L658</f>
        <v>11</v>
      </c>
    </row>
    <row r="660" spans="1:11">
      <c r="A660" s="4">
        <v>44548</v>
      </c>
      <c r="B660" s="3">
        <f>Tavola1!B660-Tavola1!B659</f>
        <v>30836</v>
      </c>
      <c r="C660" s="3">
        <f>Tavola1!C660-Tavola1!C659</f>
        <v>9264</v>
      </c>
      <c r="D660" s="3">
        <f>Tavola1!D660-Tavola1!D659</f>
        <v>1368</v>
      </c>
      <c r="E660" s="3">
        <f>Tavola1!E660-Tavola1!E659</f>
        <v>757</v>
      </c>
      <c r="F660" s="3">
        <f>Tavola1!F660-Tavola1!F659</f>
        <v>16</v>
      </c>
      <c r="G660" s="3">
        <f>Tavola1!G660-Tavola1!G659</f>
        <v>9</v>
      </c>
      <c r="H660" s="3">
        <f>Tavola1!H660-Tavola1!H659</f>
        <v>7</v>
      </c>
      <c r="I660" s="3">
        <f>Tavola1!J660-Tavola1!J659</f>
        <v>741</v>
      </c>
      <c r="J660" s="3">
        <f>Tavola1!K660-Tavola1!K659</f>
        <v>601</v>
      </c>
      <c r="K660" s="3">
        <f>Tavola1!L660-Tavola1!L659</f>
        <v>10</v>
      </c>
    </row>
    <row r="661" spans="1:11">
      <c r="A661" s="4">
        <v>44549</v>
      </c>
      <c r="B661" s="3">
        <f>Tavola1!B661-Tavola1!B660</f>
        <v>26781</v>
      </c>
      <c r="C661" s="3">
        <f>Tavola1!C661-Tavola1!C660</f>
        <v>8001</v>
      </c>
      <c r="D661" s="3">
        <f>Tavola1!D661-Tavola1!D660</f>
        <v>1261</v>
      </c>
      <c r="E661" s="3">
        <f>Tavola1!E661-Tavola1!E660</f>
        <v>912</v>
      </c>
      <c r="F661" s="3">
        <f>Tavola1!F661-Tavola1!F660</f>
        <v>26</v>
      </c>
      <c r="G661" s="3">
        <f>Tavola1!G661-Tavola1!G660</f>
        <v>20</v>
      </c>
      <c r="H661" s="3">
        <f>Tavola1!H661-Tavola1!H660</f>
        <v>6</v>
      </c>
      <c r="I661" s="3">
        <f>Tavola1!J661-Tavola1!J660</f>
        <v>886</v>
      </c>
      <c r="J661" s="3">
        <f>Tavola1!K661-Tavola1!K660</f>
        <v>339</v>
      </c>
      <c r="K661" s="3">
        <f>Tavola1!L661-Tavola1!L660</f>
        <v>10</v>
      </c>
    </row>
    <row r="662" spans="1:11">
      <c r="A662" s="4">
        <v>44550</v>
      </c>
      <c r="B662" s="3">
        <f>Tavola1!B662-Tavola1!B661</f>
        <v>13905</v>
      </c>
      <c r="C662" s="3">
        <f>Tavola1!C662-Tavola1!C661</f>
        <v>2818</v>
      </c>
      <c r="D662" s="3">
        <f>Tavola1!D662-Tavola1!D661</f>
        <v>608</v>
      </c>
      <c r="E662" s="3">
        <f>Tavola1!E662-Tavola1!E661</f>
        <v>281</v>
      </c>
      <c r="F662" s="3">
        <f>Tavola1!F662-Tavola1!F661</f>
        <v>16</v>
      </c>
      <c r="G662" s="3">
        <f>Tavola1!G662-Tavola1!G661</f>
        <v>14</v>
      </c>
      <c r="H662" s="3">
        <f>Tavola1!H662-Tavola1!H661</f>
        <v>2</v>
      </c>
      <c r="I662" s="3">
        <f>Tavola1!J662-Tavola1!J661</f>
        <v>265</v>
      </c>
      <c r="J662" s="3">
        <f>Tavola1!K662-Tavola1!K661</f>
        <v>321</v>
      </c>
      <c r="K662" s="3">
        <f>Tavola1!L662-Tavola1!L661</f>
        <v>6</v>
      </c>
    </row>
    <row r="663" spans="1:11">
      <c r="A663" s="4">
        <v>44551</v>
      </c>
      <c r="B663" s="3">
        <f>Tavola1!B663-Tavola1!B662</f>
        <v>31904</v>
      </c>
      <c r="C663" s="3">
        <f>Tavola1!C663-Tavola1!C662</f>
        <v>8377</v>
      </c>
      <c r="D663" s="3">
        <f>Tavola1!D663-Tavola1!D662</f>
        <v>1423</v>
      </c>
      <c r="E663" s="3">
        <f>Tavola1!E663-Tavola1!E662</f>
        <v>866</v>
      </c>
      <c r="F663" s="3">
        <f>Tavola1!F663-Tavola1!F662</f>
        <v>14</v>
      </c>
      <c r="G663" s="3">
        <f>Tavola1!G663-Tavola1!G662</f>
        <v>10</v>
      </c>
      <c r="H663" s="3">
        <f>Tavola1!H663-Tavola1!H662</f>
        <v>4</v>
      </c>
      <c r="I663" s="3">
        <f>Tavola1!J663-Tavola1!J662</f>
        <v>852</v>
      </c>
      <c r="J663" s="3">
        <f>Tavola1!K663-Tavola1!K662</f>
        <v>548</v>
      </c>
      <c r="K663" s="3">
        <f>Tavola1!L663-Tavola1!L662</f>
        <v>9</v>
      </c>
    </row>
    <row r="664" spans="1:11">
      <c r="A664" s="4">
        <v>44552</v>
      </c>
      <c r="B664" s="3">
        <f>Tavola1!B664-Tavola1!B663</f>
        <v>35091</v>
      </c>
      <c r="C664" s="3">
        <f>Tavola1!C664-Tavola1!C663</f>
        <v>8912</v>
      </c>
      <c r="D664" s="3">
        <f>Tavola1!D664-Tavola1!D663</f>
        <v>1450</v>
      </c>
      <c r="E664" s="3">
        <f>Tavola1!E664-Tavola1!E663</f>
        <v>470</v>
      </c>
      <c r="F664" s="3">
        <f>Tavola1!F664-Tavola1!F663</f>
        <v>29</v>
      </c>
      <c r="G664" s="3">
        <f>Tavola1!G664-Tavola1!G663</f>
        <v>23</v>
      </c>
      <c r="H664" s="3">
        <f>Tavola1!H664-Tavola1!H663</f>
        <v>6</v>
      </c>
      <c r="I664" s="3">
        <f>Tavola1!J664-Tavola1!J663</f>
        <v>441</v>
      </c>
      <c r="J664" s="3">
        <f>Tavola1!K664-Tavola1!K663</f>
        <v>963</v>
      </c>
      <c r="K664" s="3">
        <f>Tavola1!L664-Tavola1!L663</f>
        <v>17</v>
      </c>
    </row>
    <row r="665" spans="1:11">
      <c r="A665" s="4">
        <v>44553</v>
      </c>
      <c r="B665" s="3">
        <f>Tavola1!B665-Tavola1!B664</f>
        <v>41651</v>
      </c>
      <c r="C665" s="3">
        <f>Tavola1!C665-Tavola1!C664</f>
        <v>11758</v>
      </c>
      <c r="D665" s="3">
        <f>Tavola1!D665-Tavola1!D664</f>
        <v>2078</v>
      </c>
      <c r="E665" s="3">
        <f>Tavola1!E665-Tavola1!E664</f>
        <v>1231</v>
      </c>
      <c r="F665" s="3">
        <f>Tavola1!F665-Tavola1!F664</f>
        <v>10</v>
      </c>
      <c r="G665" s="3">
        <f>Tavola1!G665-Tavola1!G664</f>
        <v>7</v>
      </c>
      <c r="H665" s="3">
        <f>Tavola1!H665-Tavola1!H664</f>
        <v>3</v>
      </c>
      <c r="I665" s="3">
        <f>Tavola1!J665-Tavola1!J664</f>
        <v>1221</v>
      </c>
      <c r="J665" s="3">
        <f>Tavola1!K665-Tavola1!K664</f>
        <v>832</v>
      </c>
      <c r="K665" s="3">
        <f>Tavola1!L665-Tavola1!L664</f>
        <v>15</v>
      </c>
    </row>
    <row r="666" spans="1:11">
      <c r="A666" s="4">
        <v>44554</v>
      </c>
      <c r="B666" s="3">
        <f>Tavola1!B666-Tavola1!B665</f>
        <v>43199</v>
      </c>
      <c r="C666" s="3">
        <f>Tavola1!C666-Tavola1!C665</f>
        <v>11755</v>
      </c>
      <c r="D666" s="3">
        <f>Tavola1!D666-Tavola1!D665</f>
        <v>2131</v>
      </c>
      <c r="E666" s="3">
        <f>Tavola1!E666-Tavola1!E665</f>
        <v>1530</v>
      </c>
      <c r="F666" s="3">
        <f>Tavola1!F666-Tavola1!F665</f>
        <v>20</v>
      </c>
      <c r="G666" s="3">
        <f>Tavola1!G666-Tavola1!G665</f>
        <v>23</v>
      </c>
      <c r="H666" s="3">
        <f>Tavola1!H666-Tavola1!H665</f>
        <v>-3</v>
      </c>
      <c r="I666" s="3">
        <f>Tavola1!J666-Tavola1!J665</f>
        <v>1510</v>
      </c>
      <c r="J666" s="3">
        <f>Tavola1!K666-Tavola1!K665</f>
        <v>593</v>
      </c>
      <c r="K666" s="3">
        <f>Tavola1!L666-Tavola1!L665</f>
        <v>8</v>
      </c>
    </row>
    <row r="667" spans="1:11">
      <c r="A667" s="4">
        <v>44555</v>
      </c>
      <c r="B667" s="3">
        <f>Tavola1!B667-Tavola1!B666</f>
        <v>48351</v>
      </c>
      <c r="C667" s="3">
        <f>Tavola1!C667-Tavola1!C666</f>
        <v>13611</v>
      </c>
      <c r="D667" s="3">
        <f>Tavola1!D667-Tavola1!D666</f>
        <v>2446</v>
      </c>
      <c r="E667" s="3">
        <f>Tavola1!E667-Tavola1!E666</f>
        <v>1910</v>
      </c>
      <c r="F667" s="3">
        <f>Tavola1!F667-Tavola1!F666</f>
        <v>9</v>
      </c>
      <c r="G667" s="3">
        <f>Tavola1!G667-Tavola1!G666</f>
        <v>6</v>
      </c>
      <c r="H667" s="3">
        <f>Tavola1!H667-Tavola1!H666</f>
        <v>3</v>
      </c>
      <c r="I667" s="3">
        <f>Tavola1!J667-Tavola1!J666</f>
        <v>1901</v>
      </c>
      <c r="J667" s="3">
        <f>Tavola1!K667-Tavola1!K666</f>
        <v>523</v>
      </c>
      <c r="K667" s="3">
        <f>Tavola1!L667-Tavola1!L666</f>
        <v>13</v>
      </c>
    </row>
    <row r="668" spans="1:11">
      <c r="A668" s="4">
        <v>44556</v>
      </c>
      <c r="B668" s="3">
        <f>Tavola1!B668-Tavola1!B667</f>
        <v>15334</v>
      </c>
      <c r="C668" s="3">
        <f>Tavola1!C668-Tavola1!C667</f>
        <v>7466</v>
      </c>
      <c r="D668" s="3">
        <f>Tavola1!D668-Tavola1!D667</f>
        <v>1727</v>
      </c>
      <c r="E668" s="3">
        <f>Tavola1!E668-Tavola1!E667</f>
        <v>1454</v>
      </c>
      <c r="F668" s="3">
        <f>Tavola1!F668-Tavola1!F667</f>
        <v>37</v>
      </c>
      <c r="G668" s="3">
        <f>Tavola1!G668-Tavola1!G667</f>
        <v>36</v>
      </c>
      <c r="H668" s="3">
        <f>Tavola1!H668-Tavola1!H667</f>
        <v>1</v>
      </c>
      <c r="I668" s="3">
        <f>Tavola1!J668-Tavola1!J667</f>
        <v>1417</v>
      </c>
      <c r="J668" s="3">
        <f>Tavola1!K668-Tavola1!K667</f>
        <v>263</v>
      </c>
      <c r="K668" s="3">
        <f>Tavola1!L668-Tavola1!L667</f>
        <v>10</v>
      </c>
    </row>
    <row r="669" spans="1:11">
      <c r="A669" s="4">
        <v>44557</v>
      </c>
      <c r="B669" s="3">
        <f>Tavola1!B669-Tavola1!B668</f>
        <v>18154</v>
      </c>
      <c r="C669" s="3">
        <f>Tavola1!C669-Tavola1!C668</f>
        <v>6890</v>
      </c>
      <c r="D669" s="3">
        <f>Tavola1!D669-Tavola1!D668</f>
        <v>2087</v>
      </c>
      <c r="E669" s="3">
        <f>Tavola1!E669-Tavola1!E668</f>
        <v>1335</v>
      </c>
      <c r="F669" s="3">
        <f>Tavola1!F669-Tavola1!F668</f>
        <v>28</v>
      </c>
      <c r="G669" s="3">
        <f>Tavola1!G669-Tavola1!G668</f>
        <v>24</v>
      </c>
      <c r="H669" s="3">
        <f>Tavola1!H669-Tavola1!H668</f>
        <v>4</v>
      </c>
      <c r="I669" s="3">
        <f>Tavola1!J669-Tavola1!J668</f>
        <v>1307</v>
      </c>
      <c r="J669" s="3">
        <f>Tavola1!K669-Tavola1!K668</f>
        <v>732</v>
      </c>
      <c r="K669" s="3">
        <f>Tavola1!L669-Tavola1!L668</f>
        <v>20</v>
      </c>
    </row>
    <row r="670" spans="1:11">
      <c r="A670" s="4">
        <v>44558</v>
      </c>
      <c r="B670" s="3">
        <f>Tavola1!B670-Tavola1!B669</f>
        <v>50332</v>
      </c>
      <c r="C670" s="3">
        <f>Tavola1!C670-Tavola1!C669</f>
        <v>11878</v>
      </c>
      <c r="D670" s="3">
        <f>Tavola1!D670-Tavola1!D669</f>
        <v>2819</v>
      </c>
      <c r="E670" s="3">
        <f>Tavola1!E670-Tavola1!E669</f>
        <v>2279</v>
      </c>
      <c r="F670" s="3">
        <f>Tavola1!F670-Tavola1!F669</f>
        <v>35</v>
      </c>
      <c r="G670" s="3">
        <f>Tavola1!G670-Tavola1!G669</f>
        <v>28</v>
      </c>
      <c r="H670" s="3">
        <f>Tavola1!H670-Tavola1!H669</f>
        <v>7</v>
      </c>
      <c r="I670" s="3">
        <f>Tavola1!J670-Tavola1!J669</f>
        <v>2244</v>
      </c>
      <c r="J670" s="3">
        <f>Tavola1!K670-Tavola1!K669</f>
        <v>512</v>
      </c>
      <c r="K670" s="3">
        <f>Tavola1!L670-Tavola1!L669</f>
        <v>28</v>
      </c>
    </row>
    <row r="671" spans="1:11">
      <c r="A671" s="4">
        <v>44559</v>
      </c>
      <c r="B671" s="3">
        <f>Tavola1!B671-Tavola1!B670</f>
        <v>55631</v>
      </c>
      <c r="C671" s="3">
        <f>Tavola1!C671-Tavola1!C670</f>
        <v>16329</v>
      </c>
      <c r="D671" s="3">
        <f>Tavola1!D671-Tavola1!D670</f>
        <v>3729</v>
      </c>
      <c r="E671" s="3">
        <f>Tavola1!E671-Tavola1!E670</f>
        <v>3085</v>
      </c>
      <c r="F671" s="3">
        <f>Tavola1!F671-Tavola1!F670</f>
        <v>19</v>
      </c>
      <c r="G671" s="3">
        <f>Tavola1!G671-Tavola1!G670</f>
        <v>18</v>
      </c>
      <c r="H671" s="3">
        <f>Tavola1!H671-Tavola1!H670</f>
        <v>1</v>
      </c>
      <c r="I671" s="3">
        <f>Tavola1!J671-Tavola1!J670</f>
        <v>3066</v>
      </c>
      <c r="J671" s="3">
        <f>Tavola1!K671-Tavola1!K670</f>
        <v>638</v>
      </c>
      <c r="K671" s="3">
        <f>Tavola1!L671-Tavola1!L670</f>
        <v>6</v>
      </c>
    </row>
    <row r="672" spans="1:11">
      <c r="A672" s="4">
        <v>44560</v>
      </c>
      <c r="B672" s="3">
        <f>Tavola1!B672-Tavola1!B671</f>
        <v>55769</v>
      </c>
      <c r="C672" s="3">
        <f>Tavola1!C672-Tavola1!C671</f>
        <v>18098</v>
      </c>
      <c r="D672" s="3">
        <f>Tavola1!D672-Tavola1!D671</f>
        <v>4081</v>
      </c>
      <c r="E672" s="3">
        <f>Tavola1!E672-Tavola1!E671</f>
        <v>2718</v>
      </c>
      <c r="F672" s="3">
        <f>Tavola1!F672-Tavola1!F671</f>
        <v>42</v>
      </c>
      <c r="G672" s="3">
        <f>Tavola1!G672-Tavola1!G671</f>
        <v>39</v>
      </c>
      <c r="H672" s="3">
        <f>Tavola1!H672-Tavola1!H671</f>
        <v>3</v>
      </c>
      <c r="I672" s="3">
        <f>Tavola1!J672-Tavola1!J671</f>
        <v>2676</v>
      </c>
      <c r="J672" s="3">
        <f>Tavola1!K672-Tavola1!K671</f>
        <v>1346</v>
      </c>
      <c r="K672" s="3">
        <f>Tavola1!L672-Tavola1!L671</f>
        <v>17</v>
      </c>
    </row>
    <row r="673" spans="1:11">
      <c r="A673" s="4">
        <v>44561</v>
      </c>
      <c r="B673" s="3">
        <f>Tavola1!B673-Tavola1!B672</f>
        <v>62437</v>
      </c>
      <c r="C673" s="3">
        <f>Tavola1!C673-Tavola1!C672</f>
        <v>21420</v>
      </c>
      <c r="D673" s="3">
        <f>Tavola1!D673-Tavola1!D672</f>
        <v>5479</v>
      </c>
      <c r="E673" s="3">
        <f>Tavola1!E673-Tavola1!E672</f>
        <v>4636</v>
      </c>
      <c r="F673" s="3">
        <f>Tavola1!F673-Tavola1!F672</f>
        <v>13</v>
      </c>
      <c r="G673" s="3">
        <f>Tavola1!G673-Tavola1!G672</f>
        <v>7</v>
      </c>
      <c r="H673" s="3">
        <f>Tavola1!H673-Tavola1!H672</f>
        <v>6</v>
      </c>
      <c r="I673" s="3">
        <f>Tavola1!J673-Tavola1!J672</f>
        <v>4623</v>
      </c>
      <c r="J673" s="3">
        <f>Tavola1!K673-Tavola1!K672</f>
        <v>839</v>
      </c>
      <c r="K673" s="3">
        <f>Tavola1!L673-Tavola1!L672</f>
        <v>4</v>
      </c>
    </row>
    <row r="674" spans="1:11">
      <c r="A674" s="4">
        <v>44562</v>
      </c>
      <c r="B674" s="3">
        <f>Tavola1!B674-Tavola1!B673</f>
        <v>56390</v>
      </c>
      <c r="C674" s="3">
        <f>Tavola1!C674-Tavola1!C673</f>
        <v>20826</v>
      </c>
      <c r="D674" s="3">
        <f>Tavola1!D674-Tavola1!D673</f>
        <v>5764</v>
      </c>
      <c r="E674" s="3">
        <f>Tavola1!E674-Tavola1!E673</f>
        <v>5183</v>
      </c>
      <c r="F674" s="3">
        <f>Tavola1!F674-Tavola1!F673</f>
        <v>23</v>
      </c>
      <c r="G674" s="3">
        <f>Tavola1!G674-Tavola1!G673</f>
        <v>19</v>
      </c>
      <c r="H674" s="3">
        <f>Tavola1!H674-Tavola1!H673</f>
        <v>4</v>
      </c>
      <c r="I674" s="3">
        <f>Tavola1!J674-Tavola1!J673</f>
        <v>5160</v>
      </c>
      <c r="J674" s="3">
        <f>Tavola1!K674-Tavola1!K673</f>
        <v>569</v>
      </c>
      <c r="K674" s="3">
        <f>Tavola1!L674-Tavola1!L673</f>
        <v>12</v>
      </c>
    </row>
    <row r="675" spans="1:11">
      <c r="A675" s="4">
        <v>44563</v>
      </c>
      <c r="B675" s="3">
        <f>Tavola1!B675-Tavola1!B674</f>
        <v>22832</v>
      </c>
      <c r="C675" s="3">
        <f>Tavola1!C675-Tavola1!C674</f>
        <v>12015</v>
      </c>
      <c r="D675" s="3">
        <f>Tavola1!D675-Tavola1!D674</f>
        <v>3964</v>
      </c>
      <c r="E675" s="3">
        <f>Tavola1!E675-Tavola1!E674</f>
        <v>3531</v>
      </c>
      <c r="F675" s="3">
        <f>Tavola1!F675-Tavola1!F674</f>
        <v>48</v>
      </c>
      <c r="G675" s="3">
        <f>Tavola1!G675-Tavola1!G674</f>
        <v>43</v>
      </c>
      <c r="H675" s="3">
        <f>Tavola1!H675-Tavola1!H674</f>
        <v>5</v>
      </c>
      <c r="I675" s="3">
        <f>Tavola1!J675-Tavola1!J674</f>
        <v>3483</v>
      </c>
      <c r="J675" s="3">
        <f>Tavola1!K675-Tavola1!K674</f>
        <v>420</v>
      </c>
      <c r="K675" s="3">
        <f>Tavola1!L675-Tavola1!L674</f>
        <v>13</v>
      </c>
    </row>
    <row r="676" spans="1:11">
      <c r="A676" s="4">
        <v>44564</v>
      </c>
      <c r="B676" s="3">
        <f>Tavola1!B676-Tavola1!B675</f>
        <v>25286</v>
      </c>
      <c r="C676" s="3">
        <f>Tavola1!C676-Tavola1!C675</f>
        <v>10644</v>
      </c>
      <c r="D676" s="3">
        <f>Tavola1!D676-Tavola1!D675</f>
        <v>4384</v>
      </c>
      <c r="E676" s="3">
        <f>Tavola1!E676-Tavola1!E675</f>
        <v>4084</v>
      </c>
      <c r="F676" s="3">
        <f>Tavola1!F676-Tavola1!F675</f>
        <v>66</v>
      </c>
      <c r="G676" s="3">
        <f>Tavola1!G676-Tavola1!G675</f>
        <v>61</v>
      </c>
      <c r="H676" s="3">
        <f>Tavola1!H676-Tavola1!H675</f>
        <v>5</v>
      </c>
      <c r="I676" s="3">
        <f>Tavola1!J676-Tavola1!J675</f>
        <v>4018</v>
      </c>
      <c r="J676" s="3">
        <f>Tavola1!K676-Tavola1!K675</f>
        <v>284</v>
      </c>
      <c r="K676" s="3">
        <f>Tavola1!L676-Tavola1!L675</f>
        <v>16</v>
      </c>
    </row>
    <row r="677" spans="1:11">
      <c r="A677" s="4">
        <v>44565</v>
      </c>
      <c r="B677" s="3">
        <f>Tavola1!B677-Tavola1!B676</f>
        <v>59829</v>
      </c>
      <c r="C677" s="3">
        <f>Tavola1!C677-Tavola1!C676</f>
        <v>16246</v>
      </c>
      <c r="D677" s="3">
        <f>Tavola1!D677-Tavola1!D676</f>
        <v>6415</v>
      </c>
      <c r="E677" s="3">
        <f>Tavola1!E677-Tavola1!E676</f>
        <v>5542</v>
      </c>
      <c r="F677" s="3">
        <f>Tavola1!F677-Tavola1!F676</f>
        <v>23</v>
      </c>
      <c r="G677" s="3">
        <f>Tavola1!G677-Tavola1!G676</f>
        <v>21</v>
      </c>
      <c r="H677" s="3">
        <f>Tavola1!H677-Tavola1!H676</f>
        <v>2</v>
      </c>
      <c r="I677" s="3">
        <f>Tavola1!J677-Tavola1!J676</f>
        <v>5519</v>
      </c>
      <c r="J677" s="3">
        <f>Tavola1!K677-Tavola1!K676</f>
        <v>833</v>
      </c>
      <c r="K677" s="3">
        <f>Tavola1!L677-Tavola1!L676</f>
        <v>40</v>
      </c>
    </row>
    <row r="678" spans="1:11">
      <c r="A678" s="4">
        <v>44566</v>
      </c>
      <c r="B678" s="3">
        <f>Tavola1!B678-Tavola1!B677</f>
        <v>60862</v>
      </c>
      <c r="C678" s="3">
        <f>Tavola1!C678-Tavola1!C677</f>
        <v>22592</v>
      </c>
      <c r="D678" s="3">
        <f>Tavola1!D678-Tavola1!D677</f>
        <v>7328</v>
      </c>
      <c r="E678" s="3">
        <f>Tavola1!E678-Tavola1!E677</f>
        <v>6276</v>
      </c>
      <c r="F678" s="3">
        <f>Tavola1!F678-Tavola1!F677</f>
        <v>21</v>
      </c>
      <c r="G678" s="3">
        <f>Tavola1!G678-Tavola1!G677</f>
        <v>20</v>
      </c>
      <c r="H678" s="3">
        <f>Tavola1!H678-Tavola1!H677</f>
        <v>1</v>
      </c>
      <c r="I678" s="3">
        <f>Tavola1!J678-Tavola1!J677</f>
        <v>6255</v>
      </c>
      <c r="J678" s="3">
        <f>Tavola1!K678-Tavola1!K677</f>
        <v>1020</v>
      </c>
      <c r="K678" s="3">
        <f>Tavola1!L678-Tavola1!L677</f>
        <v>32</v>
      </c>
    </row>
    <row r="679" spans="1:11">
      <c r="A679" s="4">
        <v>44567</v>
      </c>
      <c r="B679" s="3">
        <f>Tavola1!B679-Tavola1!B678</f>
        <v>59933</v>
      </c>
      <c r="C679" s="3">
        <f>Tavola1!C679-Tavola1!C678</f>
        <v>58310</v>
      </c>
      <c r="D679" s="3">
        <f>Tavola1!D679-Tavola1!D678</f>
        <v>14269</v>
      </c>
      <c r="E679" s="3">
        <f>Tavola1!E679-Tavola1!E678</f>
        <v>12918</v>
      </c>
      <c r="F679" s="3">
        <f>Tavola1!F679-Tavola1!F678</f>
        <v>35</v>
      </c>
      <c r="G679" s="3">
        <f>Tavola1!G679-Tavola1!G678</f>
        <v>31</v>
      </c>
      <c r="H679" s="3">
        <f>Tavola1!H679-Tavola1!H678</f>
        <v>4</v>
      </c>
      <c r="I679" s="3">
        <f>Tavola1!J679-Tavola1!J678</f>
        <v>12883</v>
      </c>
      <c r="J679" s="3">
        <f>Tavola1!K679-Tavola1!K678</f>
        <v>1332</v>
      </c>
      <c r="K679" s="3">
        <f>Tavola1!L679-Tavola1!L678</f>
        <v>19</v>
      </c>
    </row>
    <row r="680" spans="1:11">
      <c r="A680" s="4">
        <v>44568</v>
      </c>
      <c r="B680" s="3">
        <f>Tavola1!B680-Tavola1!B679</f>
        <v>28804</v>
      </c>
      <c r="C680" s="3">
        <f>Tavola1!C680-Tavola1!C679</f>
        <v>26216</v>
      </c>
      <c r="D680" s="3">
        <f>Tavola1!D680-Tavola1!D679</f>
        <v>9248</v>
      </c>
      <c r="E680" s="3">
        <f>Tavola1!E680-Tavola1!E679</f>
        <v>8268</v>
      </c>
      <c r="F680" s="3">
        <f>Tavola1!F680-Tavola1!F679</f>
        <v>75</v>
      </c>
      <c r="G680" s="3">
        <f>Tavola1!G680-Tavola1!G679</f>
        <v>59</v>
      </c>
      <c r="H680" s="3">
        <f>Tavola1!H680-Tavola1!H679</f>
        <v>16</v>
      </c>
      <c r="I680" s="3">
        <f>Tavola1!J680-Tavola1!J679</f>
        <v>8193</v>
      </c>
      <c r="J680" s="3">
        <f>Tavola1!K680-Tavola1!K679</f>
        <v>971</v>
      </c>
      <c r="K680" s="3">
        <f>Tavola1!L680-Tavola1!L679</f>
        <v>9</v>
      </c>
    </row>
    <row r="681" spans="1:11">
      <c r="A681" s="4">
        <v>44569</v>
      </c>
      <c r="B681" s="3">
        <f>Tavola1!B681-Tavola1!B680</f>
        <v>45921</v>
      </c>
      <c r="C681" s="3">
        <f>Tavola1!C681-Tavola1!C680</f>
        <v>45355</v>
      </c>
      <c r="D681" s="3">
        <f>Tavola1!D681-Tavola1!D680</f>
        <v>12425</v>
      </c>
      <c r="E681" s="3">
        <f>Tavola1!E681-Tavola1!E680</f>
        <v>11167</v>
      </c>
      <c r="F681" s="3">
        <f>Tavola1!F681-Tavola1!F680</f>
        <v>49</v>
      </c>
      <c r="G681" s="3">
        <f>Tavola1!G681-Tavola1!G680</f>
        <v>47</v>
      </c>
      <c r="H681" s="3">
        <f>Tavola1!H681-Tavola1!H680</f>
        <v>2</v>
      </c>
      <c r="I681" s="3">
        <f>Tavola1!J681-Tavola1!J680</f>
        <v>11118</v>
      </c>
      <c r="J681" s="3">
        <f>Tavola1!K681-Tavola1!K680</f>
        <v>1234</v>
      </c>
      <c r="K681" s="3">
        <f>Tavola1!L681-Tavola1!L680</f>
        <v>24</v>
      </c>
    </row>
    <row r="682" spans="1:11">
      <c r="A682" s="4">
        <v>44570</v>
      </c>
      <c r="B682" s="3">
        <f>Tavola1!B682-Tavola1!B681</f>
        <v>50910</v>
      </c>
      <c r="C682" s="3">
        <f>Tavola1!C682-Tavola1!C681</f>
        <v>50132</v>
      </c>
      <c r="D682" s="3">
        <f>Tavola1!D682-Tavola1!D681</f>
        <v>12949</v>
      </c>
      <c r="E682" s="3">
        <f>Tavola1!E682-Tavola1!E681</f>
        <v>12226</v>
      </c>
      <c r="F682" s="3">
        <f>Tavola1!F682-Tavola1!F681</f>
        <v>74</v>
      </c>
      <c r="G682" s="3">
        <f>Tavola1!G682-Tavola1!G681</f>
        <v>73</v>
      </c>
      <c r="H682" s="3">
        <f>Tavola1!H682-Tavola1!H681</f>
        <v>1</v>
      </c>
      <c r="I682" s="3">
        <f>Tavola1!J682-Tavola1!J681</f>
        <v>12152</v>
      </c>
      <c r="J682" s="3">
        <f>Tavola1!K682-Tavola1!K681</f>
        <v>708</v>
      </c>
      <c r="K682" s="3">
        <f>Tavola1!L682-Tavola1!L681</f>
        <v>15</v>
      </c>
    </row>
    <row r="683" spans="1:11">
      <c r="A683" s="4">
        <v>44571</v>
      </c>
      <c r="B683" s="3">
        <f>Tavola1!B683-Tavola1!B682</f>
        <v>31786</v>
      </c>
      <c r="C683" s="3">
        <f>Tavola1!C683-Tavola1!C682</f>
        <v>31465</v>
      </c>
      <c r="D683" s="3">
        <f>Tavola1!D683-Tavola1!D682</f>
        <v>7803</v>
      </c>
      <c r="E683" s="3">
        <f>Tavola1!E683-Tavola1!E682</f>
        <v>6863</v>
      </c>
      <c r="F683" s="3">
        <f>Tavola1!F683-Tavola1!F682</f>
        <v>42</v>
      </c>
      <c r="G683" s="3">
        <f>Tavola1!G683-Tavola1!G682</f>
        <v>37</v>
      </c>
      <c r="H683" s="3">
        <f>Tavola1!H683-Tavola1!H682</f>
        <v>5</v>
      </c>
      <c r="I683" s="3">
        <f>Tavola1!J683-Tavola1!J682</f>
        <v>6821</v>
      </c>
      <c r="J683" s="3">
        <f>Tavola1!K683-Tavola1!K682</f>
        <v>917</v>
      </c>
      <c r="K683" s="3">
        <f>Tavola1!L683-Tavola1!L682</f>
        <v>23</v>
      </c>
    </row>
    <row r="684" spans="1:11">
      <c r="A684" s="4">
        <v>44572</v>
      </c>
      <c r="B684" s="3">
        <f>Tavola1!B684-Tavola1!B683</f>
        <v>56516</v>
      </c>
      <c r="C684" s="3">
        <f>Tavola1!C684-Tavola1!C683</f>
        <v>56119</v>
      </c>
      <c r="D684" s="3">
        <f>Tavola1!D684-Tavola1!D683</f>
        <v>13231</v>
      </c>
      <c r="E684" s="3">
        <f>Tavola1!E684-Tavola1!E683</f>
        <v>10673</v>
      </c>
      <c r="F684" s="3">
        <f>Tavola1!F684-Tavola1!F683</f>
        <v>83</v>
      </c>
      <c r="G684" s="3">
        <f>Tavola1!G684-Tavola1!G683</f>
        <v>63</v>
      </c>
      <c r="H684" s="3">
        <f>Tavola1!H684-Tavola1!H683</f>
        <v>20</v>
      </c>
      <c r="I684" s="3">
        <f>Tavola1!J684-Tavola1!J683</f>
        <v>10590</v>
      </c>
      <c r="J684" s="3">
        <f>Tavola1!K684-Tavola1!K683</f>
        <v>2523</v>
      </c>
      <c r="K684" s="3">
        <f>Tavola1!L684-Tavola1!L683</f>
        <v>35</v>
      </c>
    </row>
    <row r="685" spans="1:11">
      <c r="A685" s="4">
        <v>44573</v>
      </c>
      <c r="B685" s="3">
        <f>Tavola1!B685-Tavola1!B684</f>
        <v>62875</v>
      </c>
      <c r="C685" s="3">
        <f>Tavola1!C685-Tavola1!C684</f>
        <v>61873</v>
      </c>
      <c r="D685" s="3">
        <f>Tavola1!D685-Tavola1!D684</f>
        <v>13048</v>
      </c>
      <c r="E685" s="3">
        <f>Tavola1!E685-Tavola1!E684</f>
        <v>11610</v>
      </c>
      <c r="F685" s="3">
        <f>Tavola1!F685-Tavola1!F684</f>
        <v>55</v>
      </c>
      <c r="G685" s="3">
        <f>Tavola1!G685-Tavola1!G684</f>
        <v>53</v>
      </c>
      <c r="H685" s="3">
        <f>Tavola1!H685-Tavola1!H684</f>
        <v>2</v>
      </c>
      <c r="I685" s="3">
        <f>Tavola1!J685-Tavola1!J684</f>
        <v>11555</v>
      </c>
      <c r="J685" s="3">
        <f>Tavola1!K685-Tavola1!K684</f>
        <v>1413</v>
      </c>
      <c r="K685" s="3">
        <f>Tavola1!L685-Tavola1!L684</f>
        <v>25</v>
      </c>
    </row>
    <row r="686" spans="1:11">
      <c r="A686" s="4">
        <v>44574</v>
      </c>
      <c r="B686" s="3">
        <f>Tavola1!B686-Tavola1!B685</f>
        <v>59167</v>
      </c>
      <c r="C686" s="3">
        <f>Tavola1!C686-Tavola1!C685</f>
        <v>58555</v>
      </c>
      <c r="D686" s="3">
        <f>Tavola1!D686-Tavola1!D685</f>
        <v>11354</v>
      </c>
      <c r="E686" s="3">
        <f>Tavola1!E686-Tavola1!E685</f>
        <v>9543</v>
      </c>
      <c r="F686" s="3">
        <f>Tavola1!F686-Tavola1!F685</f>
        <v>22</v>
      </c>
      <c r="G686" s="3">
        <f>Tavola1!G686-Tavola1!G685</f>
        <v>24</v>
      </c>
      <c r="H686" s="3">
        <f>Tavola1!H686-Tavola1!H685</f>
        <v>-2</v>
      </c>
      <c r="I686" s="3">
        <f>Tavola1!J686-Tavola1!J685</f>
        <v>9521</v>
      </c>
      <c r="J686" s="3">
        <f>Tavola1!K686-Tavola1!K685</f>
        <v>1785</v>
      </c>
      <c r="K686" s="3">
        <f>Tavola1!L686-Tavola1!L685</f>
        <v>26</v>
      </c>
    </row>
    <row r="687" spans="1:11">
      <c r="A687" s="4">
        <v>44575</v>
      </c>
      <c r="B687" s="3">
        <f>Tavola1!B687-Tavola1!B686</f>
        <v>50567</v>
      </c>
      <c r="C687" s="3">
        <f>Tavola1!C687-Tavola1!C686</f>
        <v>49829</v>
      </c>
      <c r="D687" s="3">
        <f>Tavola1!D687-Tavola1!D686</f>
        <v>10023</v>
      </c>
      <c r="E687" s="3">
        <f>Tavola1!E687-Tavola1!E686</f>
        <v>9127</v>
      </c>
      <c r="F687" s="3">
        <f>Tavola1!F687-Tavola1!F686</f>
        <v>9</v>
      </c>
      <c r="G687" s="3">
        <f>Tavola1!G687-Tavola1!G686</f>
        <v>7</v>
      </c>
      <c r="H687" s="3">
        <f>Tavola1!H687-Tavola1!H686</f>
        <v>2</v>
      </c>
      <c r="I687" s="3">
        <f>Tavola1!J687-Tavola1!J686</f>
        <v>9118</v>
      </c>
      <c r="J687" s="3">
        <f>Tavola1!K687-Tavola1!K686</f>
        <v>875</v>
      </c>
      <c r="K687" s="3">
        <f>Tavola1!L687-Tavola1!L686</f>
        <v>21</v>
      </c>
    </row>
    <row r="688" spans="1:11">
      <c r="A688" s="4">
        <v>44576</v>
      </c>
      <c r="B688" s="3">
        <f>Tavola1!B688-Tavola1!B687</f>
        <v>49331</v>
      </c>
      <c r="C688" s="3">
        <f>Tavola1!C688-Tavola1!C687</f>
        <v>48847</v>
      </c>
      <c r="D688" s="3">
        <f>Tavola1!D688-Tavola1!D687</f>
        <v>9292</v>
      </c>
      <c r="E688" s="3">
        <f>Tavola1!E688-Tavola1!E687</f>
        <v>6748</v>
      </c>
      <c r="F688" s="3">
        <f>Tavola1!F688-Tavola1!F687</f>
        <v>16</v>
      </c>
      <c r="G688" s="3">
        <f>Tavola1!G688-Tavola1!G687</f>
        <v>24</v>
      </c>
      <c r="H688" s="3">
        <f>Tavola1!H688-Tavola1!H687</f>
        <v>-8</v>
      </c>
      <c r="I688" s="3">
        <f>Tavola1!J688-Tavola1!J687</f>
        <v>6732</v>
      </c>
      <c r="J688" s="3">
        <f>Tavola1!K688-Tavola1!K687</f>
        <v>2478</v>
      </c>
      <c r="K688" s="3">
        <f>Tavola1!L688-Tavola1!L687</f>
        <v>66</v>
      </c>
    </row>
    <row r="689" spans="1:11">
      <c r="A689" s="4">
        <v>44577</v>
      </c>
      <c r="B689" s="3">
        <f>Tavola1!B689-Tavola1!B688</f>
        <v>47578</v>
      </c>
      <c r="C689" s="3">
        <f>Tavola1!C689-Tavola1!C688</f>
        <v>46998</v>
      </c>
      <c r="D689" s="3">
        <f>Tavola1!D689-Tavola1!D688</f>
        <v>8521</v>
      </c>
      <c r="E689" s="3">
        <f>Tavola1!E689-Tavola1!E688</f>
        <v>7348</v>
      </c>
      <c r="F689" s="3">
        <f>Tavola1!F689-Tavola1!F688</f>
        <v>28</v>
      </c>
      <c r="G689" s="3">
        <f>Tavola1!G689-Tavola1!G688</f>
        <v>17</v>
      </c>
      <c r="H689" s="3">
        <f>Tavola1!H689-Tavola1!H688</f>
        <v>11</v>
      </c>
      <c r="I689" s="3">
        <f>Tavola1!J689-Tavola1!J688</f>
        <v>7320</v>
      </c>
      <c r="J689" s="3">
        <f>Tavola1!K689-Tavola1!K688</f>
        <v>1136</v>
      </c>
      <c r="K689" s="3">
        <f>Tavola1!L689-Tavola1!L688</f>
        <v>37</v>
      </c>
    </row>
    <row r="690" spans="1:11">
      <c r="A690" s="4">
        <v>44578</v>
      </c>
      <c r="B690" s="3">
        <f>Tavola1!B690-Tavola1!B689</f>
        <v>24549</v>
      </c>
      <c r="C690" s="3">
        <f>Tavola1!C690-Tavola1!C689</f>
        <v>24204</v>
      </c>
      <c r="D690" s="3">
        <f>Tavola1!D690-Tavola1!D689</f>
        <v>4037</v>
      </c>
      <c r="E690" s="3">
        <f>Tavola1!E690-Tavola1!E689</f>
        <v>3065</v>
      </c>
      <c r="F690" s="3">
        <f>Tavola1!F690-Tavola1!F689</f>
        <v>46</v>
      </c>
      <c r="G690" s="3">
        <f>Tavola1!G690-Tavola1!G689</f>
        <v>44</v>
      </c>
      <c r="H690" s="3">
        <f>Tavola1!H690-Tavola1!H689</f>
        <v>2</v>
      </c>
      <c r="I690" s="3">
        <f>Tavola1!J690-Tavola1!J689</f>
        <v>3019</v>
      </c>
      <c r="J690" s="3">
        <f>Tavola1!K690-Tavola1!K689</f>
        <v>949</v>
      </c>
      <c r="K690" s="3">
        <f>Tavola1!L690-Tavola1!L689</f>
        <v>23</v>
      </c>
    </row>
    <row r="691" spans="1:11">
      <c r="A691" s="4">
        <v>44579</v>
      </c>
      <c r="B691" s="3">
        <f>Tavola1!B691-Tavola1!B690</f>
        <v>42698</v>
      </c>
      <c r="C691" s="3">
        <f>Tavola1!C691-Tavola1!C690</f>
        <v>42125</v>
      </c>
      <c r="D691" s="3">
        <f>Tavola1!D691-Tavola1!D690</f>
        <v>8606</v>
      </c>
      <c r="E691" s="3">
        <f>Tavola1!E691-Tavola1!E690</f>
        <v>7384</v>
      </c>
      <c r="F691" s="3">
        <f>Tavola1!F691-Tavola1!F690</f>
        <v>-3</v>
      </c>
      <c r="G691" s="3">
        <f>Tavola1!G691-Tavola1!G690</f>
        <v>-3</v>
      </c>
      <c r="H691" s="3">
        <f>Tavola1!H691-Tavola1!H690</f>
        <v>0</v>
      </c>
      <c r="I691" s="3">
        <f>Tavola1!J691-Tavola1!J690</f>
        <v>7387</v>
      </c>
      <c r="J691" s="3">
        <f>Tavola1!K691-Tavola1!K690</f>
        <v>1150</v>
      </c>
      <c r="K691" s="3">
        <f>Tavola1!L691-Tavola1!L690</f>
        <v>72</v>
      </c>
    </row>
    <row r="692" spans="1:11">
      <c r="A692" s="4">
        <v>44580</v>
      </c>
      <c r="B692" s="3">
        <f>Tavola1!B692-Tavola1!B691</f>
        <v>46517</v>
      </c>
      <c r="C692" s="3">
        <f>Tavola1!C692-Tavola1!C691</f>
        <v>45890</v>
      </c>
      <c r="D692" s="3">
        <f>Tavola1!D692-Tavola1!D691</f>
        <v>8133</v>
      </c>
      <c r="E692" s="3">
        <f>Tavola1!E692-Tavola1!E691</f>
        <v>6664</v>
      </c>
      <c r="F692" s="3">
        <f>Tavola1!F692-Tavola1!F691</f>
        <v>-3</v>
      </c>
      <c r="G692" s="3">
        <f>Tavola1!G692-Tavola1!G691</f>
        <v>-3</v>
      </c>
      <c r="H692" s="3">
        <f>Tavola1!H692-Tavola1!H691</f>
        <v>0</v>
      </c>
      <c r="I692" s="3">
        <f>Tavola1!J692-Tavola1!J691</f>
        <v>6667</v>
      </c>
      <c r="J692" s="3">
        <f>Tavola1!K692-Tavola1!K691</f>
        <v>1426</v>
      </c>
      <c r="K692" s="3">
        <f>Tavola1!L692-Tavola1!L691</f>
        <v>43</v>
      </c>
    </row>
    <row r="693" spans="1:11">
      <c r="A693" s="4">
        <v>44581</v>
      </c>
      <c r="B693" s="3">
        <f>Tavola1!B693-Tavola1!B692</f>
        <v>43433</v>
      </c>
      <c r="C693" s="3">
        <f>Tavola1!C693-Tavola1!C692</f>
        <v>42904</v>
      </c>
      <c r="D693" s="3">
        <f>Tavola1!D693-Tavola1!D692</f>
        <v>7997</v>
      </c>
      <c r="E693" s="3">
        <f>Tavola1!E693-Tavola1!E692</f>
        <v>6215</v>
      </c>
      <c r="F693" s="3">
        <f>Tavola1!F693-Tavola1!F692</f>
        <v>17</v>
      </c>
      <c r="G693" s="3">
        <f>Tavola1!G693-Tavola1!G692</f>
        <v>17</v>
      </c>
      <c r="H693" s="3">
        <f>Tavola1!H693-Tavola1!H692</f>
        <v>0</v>
      </c>
      <c r="I693" s="3">
        <f>Tavola1!J693-Tavola1!J692</f>
        <v>6198</v>
      </c>
      <c r="J693" s="3">
        <f>Tavola1!K693-Tavola1!K692</f>
        <v>1748</v>
      </c>
      <c r="K693" s="3">
        <f>Tavola1!L693-Tavola1!L692</f>
        <v>34</v>
      </c>
    </row>
    <row r="694" spans="1:11">
      <c r="A694" s="4">
        <v>44582</v>
      </c>
      <c r="B694" s="3">
        <f>Tavola1!B694-Tavola1!B693</f>
        <v>46999</v>
      </c>
      <c r="C694" s="3">
        <f>Tavola1!C694-Tavola1!C693</f>
        <v>46441</v>
      </c>
      <c r="D694" s="3">
        <f>Tavola1!D694-Tavola1!D693</f>
        <v>7418</v>
      </c>
      <c r="E694" s="3">
        <f>Tavola1!E694-Tavola1!E693</f>
        <v>5422</v>
      </c>
      <c r="F694" s="3">
        <f>Tavola1!F694-Tavola1!F693</f>
        <v>14</v>
      </c>
      <c r="G694" s="3">
        <f>Tavola1!G694-Tavola1!G693</f>
        <v>14</v>
      </c>
      <c r="H694" s="3">
        <f>Tavola1!H694-Tavola1!H693</f>
        <v>0</v>
      </c>
      <c r="I694" s="3">
        <f>Tavola1!J694-Tavola1!J693</f>
        <v>5408</v>
      </c>
      <c r="J694" s="3">
        <f>Tavola1!K694-Tavola1!K693</f>
        <v>1970</v>
      </c>
      <c r="K694" s="3">
        <f>Tavola1!L694-Tavola1!L693</f>
        <v>26</v>
      </c>
    </row>
    <row r="695" spans="1:11">
      <c r="A695" s="4">
        <v>44583</v>
      </c>
      <c r="B695" s="3">
        <f>Tavola1!B695-Tavola1!B694</f>
        <v>43258</v>
      </c>
      <c r="C695" s="3">
        <f>Tavola1!C695-Tavola1!C694</f>
        <v>42824</v>
      </c>
      <c r="D695" s="3">
        <f>Tavola1!D695-Tavola1!D694</f>
        <v>7508</v>
      </c>
      <c r="E695" s="3">
        <f>Tavola1!E695-Tavola1!E694</f>
        <v>5376</v>
      </c>
      <c r="F695" s="3">
        <f>Tavola1!F695-Tavola1!F694</f>
        <v>-14</v>
      </c>
      <c r="G695" s="3">
        <f>Tavola1!G695-Tavola1!G694</f>
        <v>-4</v>
      </c>
      <c r="H695" s="3">
        <f>Tavola1!H695-Tavola1!H694</f>
        <v>-10</v>
      </c>
      <c r="I695" s="3">
        <f>Tavola1!J695-Tavola1!J694</f>
        <v>5390</v>
      </c>
      <c r="J695" s="3">
        <f>Tavola1!K695-Tavola1!K694</f>
        <v>2088</v>
      </c>
      <c r="K695" s="3">
        <f>Tavola1!L695-Tavola1!L694</f>
        <v>44</v>
      </c>
    </row>
    <row r="696" spans="1:11">
      <c r="A696" s="4">
        <v>44584</v>
      </c>
      <c r="B696" s="3">
        <f>Tavola1!B696-Tavola1!B695</f>
        <v>34922</v>
      </c>
      <c r="C696" s="3">
        <f>Tavola1!C696-Tavola1!C695</f>
        <v>34452</v>
      </c>
      <c r="D696" s="3">
        <f>Tavola1!D696-Tavola1!D695</f>
        <v>5394</v>
      </c>
      <c r="E696" s="3">
        <f>Tavola1!E696-Tavola1!E695</f>
        <v>4363</v>
      </c>
      <c r="F696" s="3">
        <f>Tavola1!F696-Tavola1!F695</f>
        <v>17</v>
      </c>
      <c r="G696" s="3">
        <f>Tavola1!G696-Tavola1!G695</f>
        <v>13</v>
      </c>
      <c r="H696" s="3">
        <f>Tavola1!H696-Tavola1!H695</f>
        <v>4</v>
      </c>
      <c r="I696" s="3">
        <f>Tavola1!J696-Tavola1!J695</f>
        <v>4346</v>
      </c>
      <c r="J696" s="3">
        <f>Tavola1!K696-Tavola1!K695</f>
        <v>1007</v>
      </c>
      <c r="K696" s="3">
        <f>Tavola1!L696-Tavola1!L695</f>
        <v>24</v>
      </c>
    </row>
    <row r="697" spans="1:11">
      <c r="A697" s="4">
        <v>44585</v>
      </c>
      <c r="B697" s="3">
        <f>Tavola1!B697-Tavola1!B696</f>
        <v>26096</v>
      </c>
      <c r="C697" s="3">
        <f>Tavola1!C697-Tavola1!C696</f>
        <v>25735</v>
      </c>
      <c r="D697" s="3">
        <f>Tavola1!D697-Tavola1!D696</f>
        <v>3629</v>
      </c>
      <c r="E697" s="3">
        <f>Tavola1!E697-Tavola1!E696</f>
        <v>2605</v>
      </c>
      <c r="F697" s="3">
        <f>Tavola1!F697-Tavola1!F696</f>
        <v>35</v>
      </c>
      <c r="G697" s="3">
        <f>Tavola1!G697-Tavola1!G696</f>
        <v>35</v>
      </c>
      <c r="H697" s="3">
        <f>Tavola1!H697-Tavola1!H696</f>
        <v>0</v>
      </c>
      <c r="I697" s="3">
        <f>Tavola1!J697-Tavola1!J696</f>
        <v>2570</v>
      </c>
      <c r="J697" s="3">
        <f>Tavola1!K697-Tavola1!K696</f>
        <v>991</v>
      </c>
      <c r="K697" s="3">
        <f>Tavola1!L697-Tavola1!L696</f>
        <v>33</v>
      </c>
    </row>
    <row r="698" spans="1:11">
      <c r="A698" s="4">
        <v>44586</v>
      </c>
      <c r="B698" s="3">
        <f>Tavola1!B698-Tavola1!B697</f>
        <v>41955</v>
      </c>
      <c r="C698" s="3">
        <f>Tavola1!C698-Tavola1!C697</f>
        <v>41502</v>
      </c>
      <c r="D698" s="3">
        <f>Tavola1!D698-Tavola1!D697</f>
        <v>7516</v>
      </c>
      <c r="E698" s="3">
        <f>Tavola1!E698-Tavola1!E697</f>
        <v>5510</v>
      </c>
      <c r="F698" s="3">
        <f>Tavola1!F698-Tavola1!F697</f>
        <v>-3</v>
      </c>
      <c r="G698" s="3">
        <f>Tavola1!G698-Tavola1!G697</f>
        <v>3</v>
      </c>
      <c r="H698" s="3">
        <f>Tavola1!H698-Tavola1!H697</f>
        <v>-6</v>
      </c>
      <c r="I698" s="3">
        <f>Tavola1!J698-Tavola1!J697</f>
        <v>5513</v>
      </c>
      <c r="J698" s="3">
        <f>Tavola1!K698-Tavola1!K697</f>
        <v>1935</v>
      </c>
      <c r="K698" s="3">
        <f>Tavola1!L698-Tavola1!L697</f>
        <v>71</v>
      </c>
    </row>
    <row r="699" spans="1:11">
      <c r="A699" s="4">
        <v>44587</v>
      </c>
      <c r="B699" s="3">
        <f>Tavola1!B699-Tavola1!B698</f>
        <v>50327</v>
      </c>
      <c r="C699" s="3">
        <f>Tavola1!C699-Tavola1!C698</f>
        <v>49730</v>
      </c>
      <c r="D699" s="3">
        <f>Tavola1!D699-Tavola1!D698</f>
        <v>7917</v>
      </c>
      <c r="E699" s="3">
        <f>Tavola1!E699-Tavola1!E698</f>
        <v>5811</v>
      </c>
      <c r="F699" s="3">
        <f>Tavola1!F699-Tavola1!F698</f>
        <v>-7</v>
      </c>
      <c r="G699" s="3">
        <f>Tavola1!G699-Tavola1!G698</f>
        <v>-4</v>
      </c>
      <c r="H699" s="3">
        <f>Tavola1!H699-Tavola1!H698</f>
        <v>-3</v>
      </c>
      <c r="I699" s="3">
        <f>Tavola1!J699-Tavola1!J698</f>
        <v>5818</v>
      </c>
      <c r="J699" s="3">
        <f>Tavola1!K699-Tavola1!K698</f>
        <v>2055</v>
      </c>
      <c r="K699" s="3">
        <f>Tavola1!L699-Tavola1!L698</f>
        <v>51</v>
      </c>
    </row>
    <row r="700" spans="1:11">
      <c r="A700" s="4">
        <v>44588</v>
      </c>
      <c r="B700" s="3">
        <f>Tavola1!B700-Tavola1!B699</f>
        <v>47456</v>
      </c>
      <c r="C700" s="3">
        <f>Tavola1!C700-Tavola1!C699</f>
        <v>46905</v>
      </c>
      <c r="D700" s="3">
        <f>Tavola1!D700-Tavola1!D699</f>
        <v>7734</v>
      </c>
      <c r="E700" s="3">
        <f>Tavola1!E700-Tavola1!E699</f>
        <v>3475</v>
      </c>
      <c r="F700" s="3">
        <f>Tavola1!F700-Tavola1!F699</f>
        <v>-15</v>
      </c>
      <c r="G700" s="3">
        <f>Tavola1!G700-Tavola1!G699</f>
        <v>-10</v>
      </c>
      <c r="H700" s="3">
        <f>Tavola1!H700-Tavola1!H699</f>
        <v>-5</v>
      </c>
      <c r="I700" s="3">
        <f>Tavola1!J700-Tavola1!J699</f>
        <v>3490</v>
      </c>
      <c r="J700" s="3">
        <f>Tavola1!K700-Tavola1!K699</f>
        <v>4218</v>
      </c>
      <c r="K700" s="3">
        <f>Tavola1!L700-Tavola1!L699</f>
        <v>41</v>
      </c>
    </row>
    <row r="701" spans="1:11">
      <c r="A701" s="4">
        <v>44589</v>
      </c>
      <c r="B701" s="3">
        <f>Tavola1!B701-Tavola1!B700</f>
        <v>45661</v>
      </c>
      <c r="C701" s="3">
        <f>Tavola1!C701-Tavola1!C700</f>
        <v>45128</v>
      </c>
      <c r="D701" s="3">
        <f>Tavola1!D701-Tavola1!D700</f>
        <v>7658</v>
      </c>
      <c r="E701" s="3">
        <f>Tavola1!E701-Tavola1!E700</f>
        <v>2137</v>
      </c>
      <c r="F701" s="3">
        <f>Tavola1!F701-Tavola1!F700</f>
        <v>1</v>
      </c>
      <c r="G701" s="3">
        <f>Tavola1!G701-Tavola1!G700</f>
        <v>6</v>
      </c>
      <c r="H701" s="3">
        <f>Tavola1!H701-Tavola1!H700</f>
        <v>-5</v>
      </c>
      <c r="I701" s="3">
        <f>Tavola1!J701-Tavola1!J700</f>
        <v>2136</v>
      </c>
      <c r="J701" s="3">
        <f>Tavola1!K701-Tavola1!K700</f>
        <v>5474</v>
      </c>
      <c r="K701" s="3">
        <f>Tavola1!L701-Tavola1!L700</f>
        <v>47</v>
      </c>
    </row>
    <row r="702" spans="1:11">
      <c r="A702" s="4">
        <v>44590</v>
      </c>
      <c r="B702" s="3">
        <f>Tavola1!B702-Tavola1!B701</f>
        <v>46187</v>
      </c>
      <c r="C702" s="3">
        <f>Tavola1!C702-Tavola1!C701</f>
        <v>45732</v>
      </c>
      <c r="D702" s="3">
        <f>Tavola1!D702-Tavola1!D701</f>
        <v>7677</v>
      </c>
      <c r="E702" s="3">
        <f>Tavola1!E702-Tavola1!E701</f>
        <v>5691</v>
      </c>
      <c r="F702" s="3">
        <f>Tavola1!F702-Tavola1!F701</f>
        <v>19</v>
      </c>
      <c r="G702" s="3">
        <f>Tavola1!G702-Tavola1!G701</f>
        <v>20</v>
      </c>
      <c r="H702" s="3">
        <f>Tavola1!H702-Tavola1!H701</f>
        <v>-1</v>
      </c>
      <c r="I702" s="3">
        <f>Tavola1!J702-Tavola1!J701</f>
        <v>5672</v>
      </c>
      <c r="J702" s="3">
        <f>Tavola1!K702-Tavola1!K701</f>
        <v>1939</v>
      </c>
      <c r="K702" s="3">
        <f>Tavola1!L702-Tavola1!L701</f>
        <v>47</v>
      </c>
    </row>
    <row r="703" spans="1:11">
      <c r="A703" s="4">
        <v>44591</v>
      </c>
      <c r="B703" s="3">
        <f>Tavola1!B703-Tavola1!B702</f>
        <v>41715</v>
      </c>
      <c r="C703" s="3">
        <f>Tavola1!C703-Tavola1!C702</f>
        <v>41233</v>
      </c>
      <c r="D703" s="3">
        <f>Tavola1!D703-Tavola1!D702</f>
        <v>6224</v>
      </c>
      <c r="E703" s="3">
        <f>Tavola1!E703-Tavola1!E702</f>
        <v>5037</v>
      </c>
      <c r="F703" s="3">
        <f>Tavola1!F703-Tavola1!F702</f>
        <v>-10</v>
      </c>
      <c r="G703" s="3">
        <f>Tavola1!G703-Tavola1!G702</f>
        <v>-6</v>
      </c>
      <c r="H703" s="3">
        <f>Tavola1!H703-Tavola1!H702</f>
        <v>-4</v>
      </c>
      <c r="I703" s="3">
        <f>Tavola1!J703-Tavola1!J702</f>
        <v>5047</v>
      </c>
      <c r="J703" s="3">
        <f>Tavola1!K703-Tavola1!K702</f>
        <v>1160</v>
      </c>
      <c r="K703" s="3">
        <f>Tavola1!L703-Tavola1!L702</f>
        <v>27</v>
      </c>
    </row>
    <row r="704" spans="1:11">
      <c r="A704" s="4">
        <v>44592</v>
      </c>
      <c r="B704" s="3">
        <f>Tavola1!B704-Tavola1!B703</f>
        <v>21906</v>
      </c>
      <c r="C704" s="3">
        <f>Tavola1!C704-Tavola1!C703</f>
        <v>21716</v>
      </c>
      <c r="D704" s="3">
        <f>Tavola1!D704-Tavola1!D703</f>
        <v>3599</v>
      </c>
      <c r="E704" s="3">
        <f>Tavola1!E704-Tavola1!E703</f>
        <v>2516</v>
      </c>
      <c r="F704" s="3">
        <f>Tavola1!F704-Tavola1!F703</f>
        <v>27</v>
      </c>
      <c r="G704" s="3">
        <f>Tavola1!G704-Tavola1!G703</f>
        <v>26</v>
      </c>
      <c r="H704" s="3">
        <f>Tavola1!H704-Tavola1!H703</f>
        <v>1</v>
      </c>
      <c r="I704" s="3">
        <f>Tavola1!J704-Tavola1!J703</f>
        <v>2489</v>
      </c>
      <c r="J704" s="3">
        <f>Tavola1!K704-Tavola1!K703</f>
        <v>1054</v>
      </c>
      <c r="K704" s="3">
        <f>Tavola1!L704-Tavola1!L703</f>
        <v>29</v>
      </c>
    </row>
    <row r="705" spans="1:11">
      <c r="A705" s="4">
        <v>44593</v>
      </c>
      <c r="B705" s="3">
        <f>Tavola1!B705-Tavola1!B704</f>
        <v>37525</v>
      </c>
      <c r="C705" s="3">
        <f>Tavola1!C705-Tavola1!C704</f>
        <v>37141</v>
      </c>
      <c r="D705" s="3">
        <f>Tavola1!D705-Tavola1!D704</f>
        <v>7401</v>
      </c>
      <c r="E705" s="3">
        <f>Tavola1!E705-Tavola1!E704</f>
        <v>5697</v>
      </c>
      <c r="F705" s="3">
        <f>Tavola1!F705-Tavola1!F704</f>
        <v>-17</v>
      </c>
      <c r="G705" s="3">
        <f>Tavola1!G705-Tavola1!G704</f>
        <v>-16</v>
      </c>
      <c r="H705" s="3">
        <f>Tavola1!H705-Tavola1!H704</f>
        <v>-1</v>
      </c>
      <c r="I705" s="3">
        <f>Tavola1!J705-Tavola1!J704</f>
        <v>5714</v>
      </c>
      <c r="J705" s="3">
        <f>Tavola1!K705-Tavola1!K704</f>
        <v>1658</v>
      </c>
      <c r="K705" s="3">
        <f>Tavola1!L705-Tavola1!L704</f>
        <v>46</v>
      </c>
    </row>
    <row r="706" spans="1:11">
      <c r="A706" s="4">
        <v>44594</v>
      </c>
      <c r="B706" s="3">
        <f>Tavola1!B706-Tavola1!B705</f>
        <v>55622</v>
      </c>
      <c r="C706" s="3">
        <f>Tavola1!C706-Tavola1!C705</f>
        <v>54999</v>
      </c>
      <c r="D706" s="3">
        <f>Tavola1!D706-Tavola1!D705</f>
        <v>8985</v>
      </c>
      <c r="E706" s="3">
        <f>Tavola1!E706-Tavola1!E705</f>
        <v>4000</v>
      </c>
      <c r="F706" s="3">
        <f>Tavola1!F706-Tavola1!F705</f>
        <v>-8</v>
      </c>
      <c r="G706" s="3">
        <f>Tavola1!G706-Tavola1!G705</f>
        <v>-16</v>
      </c>
      <c r="H706" s="3">
        <f>Tavola1!H706-Tavola1!H705</f>
        <v>8</v>
      </c>
      <c r="I706" s="3">
        <f>Tavola1!J706-Tavola1!J705</f>
        <v>4008</v>
      </c>
      <c r="J706" s="3">
        <f>Tavola1!K706-Tavola1!K705</f>
        <v>4936</v>
      </c>
      <c r="K706" s="3">
        <f>Tavola1!L706-Tavola1!L705</f>
        <v>49</v>
      </c>
    </row>
    <row r="707" spans="1:11">
      <c r="A707" s="4">
        <v>44595</v>
      </c>
      <c r="B707" s="3">
        <f>Tavola1!B707-Tavola1!B706</f>
        <v>39283</v>
      </c>
      <c r="C707" s="3">
        <f>Tavola1!C707-Tavola1!C706</f>
        <v>38911</v>
      </c>
      <c r="D707" s="3">
        <f>Tavola1!D707-Tavola1!D706</f>
        <v>6744</v>
      </c>
      <c r="E707" s="3">
        <f>Tavola1!E707-Tavola1!E706</f>
        <v>3519</v>
      </c>
      <c r="F707" s="3">
        <f>Tavola1!F707-Tavola1!F706</f>
        <v>-5</v>
      </c>
      <c r="G707" s="3">
        <f>Tavola1!G707-Tavola1!G706</f>
        <v>3</v>
      </c>
      <c r="H707" s="3">
        <f>Tavola1!H707-Tavola1!H706</f>
        <v>-8</v>
      </c>
      <c r="I707" s="3">
        <f>Tavola1!J707-Tavola1!J706</f>
        <v>3524</v>
      </c>
      <c r="J707" s="3">
        <f>Tavola1!K707-Tavola1!K706</f>
        <v>3189</v>
      </c>
      <c r="K707" s="3">
        <f>Tavola1!L707-Tavola1!L706</f>
        <v>36</v>
      </c>
    </row>
    <row r="708" spans="1:11">
      <c r="A708" s="4">
        <v>44596</v>
      </c>
      <c r="B708" s="3">
        <f>Tavola1!B708-Tavola1!B707</f>
        <v>43692</v>
      </c>
      <c r="C708" s="3">
        <f>Tavola1!C708-Tavola1!C707</f>
        <v>43174</v>
      </c>
      <c r="D708" s="3">
        <f>Tavola1!D708-Tavola1!D707</f>
        <v>7297</v>
      </c>
      <c r="E708" s="3">
        <f>Tavola1!E708-Tavola1!E707</f>
        <v>4599</v>
      </c>
      <c r="F708" s="3">
        <f>Tavola1!F708-Tavola1!F707</f>
        <v>-49</v>
      </c>
      <c r="G708" s="3">
        <f>Tavola1!G708-Tavola1!G707</f>
        <v>-42</v>
      </c>
      <c r="H708" s="3">
        <f>Tavola1!H708-Tavola1!H707</f>
        <v>-7</v>
      </c>
      <c r="I708" s="3">
        <f>Tavola1!J708-Tavola1!J707</f>
        <v>4648</v>
      </c>
      <c r="J708" s="3">
        <f>Tavola1!K708-Tavola1!K707</f>
        <v>2654</v>
      </c>
      <c r="K708" s="3">
        <f>Tavola1!L708-Tavola1!L707</f>
        <v>44</v>
      </c>
    </row>
    <row r="709" spans="1:11">
      <c r="A709" s="4">
        <v>44597</v>
      </c>
      <c r="B709" s="3">
        <f>Tavola1!B709-Tavola1!B708</f>
        <v>47091</v>
      </c>
      <c r="C709" s="3">
        <f>Tavola1!C709-Tavola1!C708</f>
        <v>46102</v>
      </c>
      <c r="D709" s="3">
        <f>Tavola1!D709-Tavola1!D708</f>
        <v>7450</v>
      </c>
      <c r="E709" s="3">
        <f>Tavola1!E709-Tavola1!E708</f>
        <v>2371</v>
      </c>
      <c r="F709" s="3">
        <f>Tavola1!F709-Tavola1!F708</f>
        <v>-16</v>
      </c>
      <c r="G709" s="3">
        <f>Tavola1!G709-Tavola1!G708</f>
        <v>-11</v>
      </c>
      <c r="H709" s="3">
        <f>Tavola1!H709-Tavola1!H708</f>
        <v>-5</v>
      </c>
      <c r="I709" s="3">
        <f>Tavola1!J709-Tavola1!J708</f>
        <v>2387</v>
      </c>
      <c r="J709" s="3">
        <f>Tavola1!K709-Tavola1!K708</f>
        <v>5001</v>
      </c>
      <c r="K709" s="3">
        <f>Tavola1!L709-Tavola1!L708</f>
        <v>78</v>
      </c>
    </row>
    <row r="710" spans="1:11">
      <c r="A710" s="4">
        <v>44598</v>
      </c>
      <c r="B710" s="3">
        <f>Tavola1!B710-Tavola1!B709</f>
        <v>43032</v>
      </c>
      <c r="C710" s="3">
        <f>Tavola1!C710-Tavola1!C709</f>
        <v>40483</v>
      </c>
      <c r="D710" s="3">
        <f>Tavola1!D710-Tavola1!D709</f>
        <v>7852</v>
      </c>
      <c r="E710" s="3">
        <f>Tavola1!E710-Tavola1!E709</f>
        <v>5793</v>
      </c>
      <c r="F710" s="3">
        <f>Tavola1!F710-Tavola1!F709</f>
        <v>-19</v>
      </c>
      <c r="G710" s="3">
        <f>Tavola1!G710-Tavola1!G709</f>
        <v>-18</v>
      </c>
      <c r="H710" s="3">
        <f>Tavola1!H710-Tavola1!H709</f>
        <v>-1</v>
      </c>
      <c r="I710" s="3">
        <f>Tavola1!J710-Tavola1!J709</f>
        <v>5812</v>
      </c>
      <c r="J710" s="3">
        <f>Tavola1!K710-Tavola1!K709</f>
        <v>2049</v>
      </c>
      <c r="K710" s="3">
        <f>Tavola1!L710-Tavola1!L709</f>
        <v>10</v>
      </c>
    </row>
    <row r="711" spans="1:11">
      <c r="A711" s="4">
        <v>44599</v>
      </c>
      <c r="B711" s="3">
        <f>Tavola1!B711-Tavola1!B710</f>
        <v>28099</v>
      </c>
      <c r="C711" s="3">
        <f>Tavola1!C711-Tavola1!C710</f>
        <v>27843</v>
      </c>
      <c r="D711" s="3">
        <f>Tavola1!D711-Tavola1!D710</f>
        <v>3822</v>
      </c>
      <c r="E711" s="3">
        <f>Tavola1!E711-Tavola1!E710</f>
        <v>3054</v>
      </c>
      <c r="F711" s="3">
        <f>Tavola1!F711-Tavola1!F710</f>
        <v>16</v>
      </c>
      <c r="G711" s="3">
        <f>Tavola1!G711-Tavola1!G710</f>
        <v>16</v>
      </c>
      <c r="H711" s="3">
        <f>Tavola1!H711-Tavola1!H710</f>
        <v>0</v>
      </c>
      <c r="I711" s="3">
        <f>Tavola1!J711-Tavola1!J710</f>
        <v>3038</v>
      </c>
      <c r="J711" s="3">
        <f>Tavola1!K711-Tavola1!K710</f>
        <v>743</v>
      </c>
      <c r="K711" s="3">
        <f>Tavola1!L711-Tavola1!L710</f>
        <v>25</v>
      </c>
    </row>
    <row r="712" spans="1:11">
      <c r="A712" s="4">
        <v>44600</v>
      </c>
      <c r="B712" s="3">
        <f>Tavola1!B712-Tavola1!B711</f>
        <v>47948</v>
      </c>
      <c r="C712" s="3">
        <f>Tavola1!C712-Tavola1!C711</f>
        <v>46751</v>
      </c>
      <c r="D712" s="3">
        <f>Tavola1!D712-Tavola1!D711</f>
        <v>7828</v>
      </c>
      <c r="E712" s="3">
        <f>Tavola1!E712-Tavola1!E711</f>
        <v>3818</v>
      </c>
      <c r="F712" s="3">
        <f>Tavola1!F712-Tavola1!F711</f>
        <v>-30</v>
      </c>
      <c r="G712" s="3">
        <f>Tavola1!G712-Tavola1!G711</f>
        <v>-27</v>
      </c>
      <c r="H712" s="3">
        <f>Tavola1!H712-Tavola1!H711</f>
        <v>-3</v>
      </c>
      <c r="I712" s="3">
        <f>Tavola1!J712-Tavola1!J711</f>
        <v>3848</v>
      </c>
      <c r="J712" s="3">
        <f>Tavola1!K712-Tavola1!K711</f>
        <v>3959</v>
      </c>
      <c r="K712" s="3">
        <f>Tavola1!L712-Tavola1!L711</f>
        <v>51</v>
      </c>
    </row>
    <row r="713" spans="1:11">
      <c r="A713" s="4">
        <v>44601</v>
      </c>
      <c r="B713" s="3">
        <f>Tavola1!B713-Tavola1!B712</f>
        <v>50509</v>
      </c>
      <c r="C713" s="3">
        <f>Tavola1!C713-Tavola1!C712</f>
        <v>49166</v>
      </c>
      <c r="D713" s="3">
        <f>Tavola1!D713-Tavola1!D712</f>
        <v>7486</v>
      </c>
      <c r="E713" s="3">
        <f>Tavola1!E713-Tavola1!E712</f>
        <v>-2093</v>
      </c>
      <c r="F713" s="3">
        <f>Tavola1!F713-Tavola1!F712</f>
        <v>-25</v>
      </c>
      <c r="G713" s="3">
        <f>Tavola1!G713-Tavola1!G712</f>
        <v>-16</v>
      </c>
      <c r="H713" s="3">
        <f>Tavola1!H713-Tavola1!H712</f>
        <v>-9</v>
      </c>
      <c r="I713" s="3">
        <f>Tavola1!J713-Tavola1!J712</f>
        <v>-2068</v>
      </c>
      <c r="J713" s="3">
        <f>Tavola1!K713-Tavola1!K712</f>
        <v>9522</v>
      </c>
      <c r="K713" s="3">
        <f>Tavola1!L713-Tavola1!L712</f>
        <v>57</v>
      </c>
    </row>
    <row r="714" spans="1:11">
      <c r="A714" s="4">
        <v>44602</v>
      </c>
      <c r="B714" s="3">
        <f>Tavola1!B714-Tavola1!B713</f>
        <v>47519</v>
      </c>
      <c r="C714" s="3">
        <f>Tavola1!C714-Tavola1!C713</f>
        <v>47025</v>
      </c>
      <c r="D714" s="3">
        <f>Tavola1!D714-Tavola1!D713</f>
        <v>7569</v>
      </c>
      <c r="E714" s="3">
        <f>Tavola1!E714-Tavola1!E713</f>
        <v>-845</v>
      </c>
      <c r="F714" s="3">
        <f>Tavola1!F714-Tavola1!F713</f>
        <v>-13</v>
      </c>
      <c r="G714" s="3">
        <f>Tavola1!G714-Tavola1!G713</f>
        <v>-13</v>
      </c>
      <c r="H714" s="3">
        <f>Tavola1!H714-Tavola1!H713</f>
        <v>0</v>
      </c>
      <c r="I714" s="3">
        <f>Tavola1!J714-Tavola1!J713</f>
        <v>-832</v>
      </c>
      <c r="J714" s="3">
        <f>Tavola1!K714-Tavola1!K713</f>
        <v>8389</v>
      </c>
      <c r="K714" s="3">
        <f>Tavola1!L714-Tavola1!L713</f>
        <v>25</v>
      </c>
    </row>
    <row r="715" spans="1:11">
      <c r="A715" s="4">
        <v>44603</v>
      </c>
      <c r="B715" s="3">
        <f>Tavola1!B715-Tavola1!B714</f>
        <v>38018</v>
      </c>
      <c r="C715" s="3">
        <f>Tavola1!C715-Tavola1!C714</f>
        <v>37532</v>
      </c>
      <c r="D715" s="3">
        <f>Tavola1!D715-Tavola1!D714</f>
        <v>6096</v>
      </c>
      <c r="E715" s="3">
        <f>Tavola1!E715-Tavola1!E714</f>
        <v>2811</v>
      </c>
      <c r="F715" s="3">
        <f>Tavola1!F715-Tavola1!F714</f>
        <v>-32</v>
      </c>
      <c r="G715" s="3">
        <f>Tavola1!G715-Tavola1!G714</f>
        <v>-33</v>
      </c>
      <c r="H715" s="3">
        <f>Tavola1!H715-Tavola1!H714</f>
        <v>1</v>
      </c>
      <c r="I715" s="3">
        <f>Tavola1!J715-Tavola1!J714</f>
        <v>2843</v>
      </c>
      <c r="J715" s="3">
        <f>Tavola1!K715-Tavola1!K714</f>
        <v>3251</v>
      </c>
      <c r="K715" s="3">
        <f>Tavola1!L715-Tavola1!L714</f>
        <v>34</v>
      </c>
    </row>
    <row r="716" spans="1:11">
      <c r="A716" s="4">
        <v>44604</v>
      </c>
      <c r="B716" s="3">
        <f>Tavola1!B716-Tavola1!B715</f>
        <v>38308</v>
      </c>
      <c r="C716" s="3">
        <f>Tavola1!C716-Tavola1!C715</f>
        <v>37931</v>
      </c>
      <c r="D716" s="3">
        <f>Tavola1!D716-Tavola1!D715</f>
        <v>5945</v>
      </c>
      <c r="E716" s="3">
        <f>Tavola1!E716-Tavola1!E715</f>
        <v>1114</v>
      </c>
      <c r="F716" s="3">
        <f>Tavola1!F716-Tavola1!F715</f>
        <v>-16</v>
      </c>
      <c r="G716" s="3">
        <f>Tavola1!G716-Tavola1!G715</f>
        <v>-15</v>
      </c>
      <c r="H716" s="3">
        <f>Tavola1!H716-Tavola1!H715</f>
        <v>-1</v>
      </c>
      <c r="I716" s="3">
        <f>Tavola1!J716-Tavola1!J715</f>
        <v>1130</v>
      </c>
      <c r="J716" s="3">
        <f>Tavola1!K716-Tavola1!K715</f>
        <v>4789</v>
      </c>
      <c r="K716" s="3">
        <f>Tavola1!L716-Tavola1!L715</f>
        <v>42</v>
      </c>
    </row>
    <row r="717" spans="1:11">
      <c r="A717" s="4">
        <v>44605</v>
      </c>
      <c r="B717" s="3">
        <f>Tavola1!B717-Tavola1!B716</f>
        <v>36314</v>
      </c>
      <c r="C717" s="3">
        <f>Tavola1!C717-Tavola1!C716</f>
        <v>35885</v>
      </c>
      <c r="D717" s="3">
        <f>Tavola1!D717-Tavola1!D716</f>
        <v>5465</v>
      </c>
      <c r="E717" s="3">
        <f>Tavola1!E717-Tavola1!E716</f>
        <v>-18792</v>
      </c>
      <c r="F717" s="3">
        <f>Tavola1!F717-Tavola1!F716</f>
        <v>-14</v>
      </c>
      <c r="G717" s="3">
        <f>Tavola1!G717-Tavola1!G716</f>
        <v>-14</v>
      </c>
      <c r="H717" s="3">
        <f>Tavola1!H717-Tavola1!H716</f>
        <v>0</v>
      </c>
      <c r="I717" s="3">
        <f>Tavola1!J717-Tavola1!J716</f>
        <v>-18778</v>
      </c>
      <c r="J717" s="3">
        <f>Tavola1!K717-Tavola1!K716</f>
        <v>24245</v>
      </c>
      <c r="K717" s="3">
        <f>Tavola1!L717-Tavola1!L716</f>
        <v>12</v>
      </c>
    </row>
    <row r="718" spans="1:11">
      <c r="A718" s="4">
        <v>44606</v>
      </c>
      <c r="B718" s="3">
        <f>Tavola1!B718-Tavola1!B717</f>
        <v>19703</v>
      </c>
      <c r="C718" s="3">
        <f>Tavola1!C718-Tavola1!C717</f>
        <v>19472</v>
      </c>
      <c r="D718" s="3">
        <f>Tavola1!D718-Tavola1!D717</f>
        <v>2683</v>
      </c>
      <c r="E718" s="3">
        <f>Tavola1!E718-Tavola1!E717</f>
        <v>894</v>
      </c>
      <c r="F718" s="3">
        <f>Tavola1!F718-Tavola1!F717</f>
        <v>21</v>
      </c>
      <c r="G718" s="3">
        <f>Tavola1!G718-Tavola1!G717</f>
        <v>20</v>
      </c>
      <c r="H718" s="3">
        <f>Tavola1!H718-Tavola1!H717</f>
        <v>1</v>
      </c>
      <c r="I718" s="3">
        <f>Tavola1!J718-Tavola1!J717</f>
        <v>873</v>
      </c>
      <c r="J718" s="3">
        <f>Tavola1!K718-Tavola1!K717</f>
        <v>1770</v>
      </c>
      <c r="K718" s="3">
        <f>Tavola1!L718-Tavola1!L717</f>
        <v>19</v>
      </c>
    </row>
    <row r="719" spans="1:11">
      <c r="A719" s="4">
        <v>44607</v>
      </c>
      <c r="B719" s="3">
        <f>Tavola1!B719-Tavola1!B718</f>
        <v>35913</v>
      </c>
      <c r="C719" s="3">
        <f>Tavola1!C719-Tavola1!C718</f>
        <v>35599</v>
      </c>
      <c r="D719" s="3">
        <f>Tavola1!D719-Tavola1!D718</f>
        <v>6196</v>
      </c>
      <c r="E719" s="3">
        <f>Tavola1!E719-Tavola1!E718</f>
        <v>1578</v>
      </c>
      <c r="F719" s="3">
        <f>Tavola1!F719-Tavola1!F718</f>
        <v>1</v>
      </c>
      <c r="G719" s="3">
        <f>Tavola1!G719-Tavola1!G718</f>
        <v>6</v>
      </c>
      <c r="H719" s="3">
        <f>Tavola1!H719-Tavola1!H718</f>
        <v>-5</v>
      </c>
      <c r="I719" s="3">
        <f>Tavola1!J719-Tavola1!J718</f>
        <v>1577</v>
      </c>
      <c r="J719" s="3">
        <f>Tavola1!K719-Tavola1!K718</f>
        <v>4558</v>
      </c>
      <c r="K719" s="3">
        <f>Tavola1!L719-Tavola1!L718</f>
        <v>60</v>
      </c>
    </row>
    <row r="720" spans="1:11">
      <c r="A720" s="4">
        <v>44608</v>
      </c>
      <c r="B720" s="3">
        <f>Tavola1!B720-Tavola1!B719</f>
        <v>44606</v>
      </c>
      <c r="C720" s="3">
        <f>Tavola1!C720-Tavola1!C719</f>
        <v>44033</v>
      </c>
      <c r="D720" s="3">
        <f>Tavola1!D720-Tavola1!D719</f>
        <v>6934</v>
      </c>
      <c r="E720" s="3">
        <f>Tavola1!E720-Tavola1!E719</f>
        <v>-9028</v>
      </c>
      <c r="F720" s="3">
        <f>Tavola1!F720-Tavola1!F719</f>
        <v>-30</v>
      </c>
      <c r="G720" s="3">
        <f>Tavola1!G720-Tavola1!G719</f>
        <v>-29</v>
      </c>
      <c r="H720" s="3">
        <f>Tavola1!H720-Tavola1!H719</f>
        <v>-1</v>
      </c>
      <c r="I720" s="3">
        <f>Tavola1!J720-Tavola1!J719</f>
        <v>-8998</v>
      </c>
      <c r="J720" s="3">
        <f>Tavola1!K720-Tavola1!K719</f>
        <v>15928</v>
      </c>
      <c r="K720" s="3">
        <f>Tavola1!L720-Tavola1!L719</f>
        <v>34</v>
      </c>
    </row>
    <row r="721" spans="1:11">
      <c r="A721" s="4">
        <v>44609</v>
      </c>
      <c r="B721" s="3">
        <f>Tavola1!B721-Tavola1!B720</f>
        <v>33074</v>
      </c>
      <c r="C721" s="3">
        <f>Tavola1!C721-Tavola1!C720</f>
        <v>32761</v>
      </c>
      <c r="D721" s="3">
        <f>Tavola1!D721-Tavola1!D720</f>
        <v>5493</v>
      </c>
      <c r="E721" s="3">
        <f>Tavola1!E721-Tavola1!E720</f>
        <v>-2175</v>
      </c>
      <c r="F721" s="3">
        <f>Tavola1!F721-Tavola1!F720</f>
        <v>-58</v>
      </c>
      <c r="G721" s="3">
        <f>Tavola1!G721-Tavola1!G720</f>
        <v>-52</v>
      </c>
      <c r="H721" s="3">
        <f>Tavola1!H721-Tavola1!H720</f>
        <v>-6</v>
      </c>
      <c r="I721" s="3">
        <f>Tavola1!J721-Tavola1!J720</f>
        <v>-2117</v>
      </c>
      <c r="J721" s="3">
        <f>Tavola1!K721-Tavola1!K720</f>
        <v>7632</v>
      </c>
      <c r="K721" s="3">
        <f>Tavola1!L721-Tavola1!L720</f>
        <v>36</v>
      </c>
    </row>
    <row r="722" spans="1:11">
      <c r="A722" s="4">
        <v>44610</v>
      </c>
      <c r="B722" s="3">
        <f>Tavola1!B722-Tavola1!B721</f>
        <v>35259</v>
      </c>
      <c r="C722" s="3">
        <f>Tavola1!C722-Tavola1!C721</f>
        <v>34872</v>
      </c>
      <c r="D722" s="3">
        <f>Tavola1!D722-Tavola1!D721</f>
        <v>5698</v>
      </c>
      <c r="E722" s="3">
        <f>Tavola1!E722-Tavola1!E721</f>
        <v>-1179</v>
      </c>
      <c r="F722" s="3">
        <f>Tavola1!F722-Tavola1!F721</f>
        <v>-46</v>
      </c>
      <c r="G722" s="3">
        <f>Tavola1!G722-Tavola1!G721</f>
        <v>-39</v>
      </c>
      <c r="H722" s="3">
        <f>Tavola1!H722-Tavola1!H721</f>
        <v>-7</v>
      </c>
      <c r="I722" s="3">
        <f>Tavola1!J722-Tavola1!J721</f>
        <v>-1133</v>
      </c>
      <c r="J722" s="3">
        <f>Tavola1!K722-Tavola1!K721</f>
        <v>6845</v>
      </c>
      <c r="K722" s="3">
        <f>Tavola1!L722-Tavola1!L721</f>
        <v>32</v>
      </c>
    </row>
    <row r="723" spans="1:11">
      <c r="A723" s="4">
        <v>44611</v>
      </c>
      <c r="B723" s="3">
        <f>Tavola1!B723-Tavola1!B722</f>
        <v>37623</v>
      </c>
      <c r="C723" s="3">
        <f>Tavola1!C723-Tavola1!C722</f>
        <v>37147</v>
      </c>
      <c r="D723" s="3">
        <f>Tavola1!D723-Tavola1!D722</f>
        <v>5656</v>
      </c>
      <c r="E723" s="3">
        <f>Tavola1!E723-Tavola1!E722</f>
        <v>-1637</v>
      </c>
      <c r="F723" s="3">
        <f>Tavola1!F723-Tavola1!F722</f>
        <v>-9</v>
      </c>
      <c r="G723" s="3">
        <f>Tavola1!G723-Tavola1!G722</f>
        <v>-11</v>
      </c>
      <c r="H723" s="3">
        <f>Tavola1!H723-Tavola1!H722</f>
        <v>2</v>
      </c>
      <c r="I723" s="3">
        <f>Tavola1!J723-Tavola1!J722</f>
        <v>-1628</v>
      </c>
      <c r="J723" s="3">
        <f>Tavola1!K723-Tavola1!K722</f>
        <v>7257</v>
      </c>
      <c r="K723" s="3">
        <f>Tavola1!L723-Tavola1!L722</f>
        <v>36</v>
      </c>
    </row>
    <row r="724" spans="1:11">
      <c r="A724" s="4">
        <v>44612</v>
      </c>
      <c r="B724" s="3">
        <f>Tavola1!B724-Tavola1!B723</f>
        <v>29596</v>
      </c>
      <c r="C724" s="3">
        <f>Tavola1!C724-Tavola1!C723</f>
        <v>29279</v>
      </c>
      <c r="D724" s="3">
        <f>Tavola1!D724-Tavola1!D723</f>
        <v>4603</v>
      </c>
      <c r="E724" s="3">
        <f>Tavola1!E724-Tavola1!E723</f>
        <v>-937</v>
      </c>
      <c r="F724" s="3">
        <f>Tavola1!F724-Tavola1!F723</f>
        <v>-9</v>
      </c>
      <c r="G724" s="3">
        <f>Tavola1!G724-Tavola1!G723</f>
        <v>-10</v>
      </c>
      <c r="H724" s="3">
        <f>Tavola1!H724-Tavola1!H723</f>
        <v>1</v>
      </c>
      <c r="I724" s="3">
        <f>Tavola1!J724-Tavola1!J723</f>
        <v>-928</v>
      </c>
      <c r="J724" s="3">
        <f>Tavola1!K724-Tavola1!K723</f>
        <v>5530</v>
      </c>
      <c r="K724" s="3">
        <f>Tavola1!L724-Tavola1!L723</f>
        <v>10</v>
      </c>
    </row>
    <row r="725" spans="1:11">
      <c r="A725" s="4">
        <v>44613</v>
      </c>
      <c r="B725" s="3">
        <f>Tavola1!B725-Tavola1!B724</f>
        <v>17804</v>
      </c>
      <c r="C725" s="3">
        <f>Tavola1!C725-Tavola1!C724</f>
        <v>17632</v>
      </c>
      <c r="D725" s="3">
        <f>Tavola1!D725-Tavola1!D724</f>
        <v>2552</v>
      </c>
      <c r="E725" s="3">
        <f>Tavola1!E725-Tavola1!E724</f>
        <v>-856</v>
      </c>
      <c r="F725" s="3">
        <f>Tavola1!F725-Tavola1!F724</f>
        <v>-23</v>
      </c>
      <c r="G725" s="3">
        <f>Tavola1!G725-Tavola1!G724</f>
        <v>-17</v>
      </c>
      <c r="H725" s="3">
        <f>Tavola1!H725-Tavola1!H724</f>
        <v>-6</v>
      </c>
      <c r="I725" s="3">
        <f>Tavola1!J725-Tavola1!J724</f>
        <v>-833</v>
      </c>
      <c r="J725" s="3">
        <f>Tavola1!K725-Tavola1!K724</f>
        <v>3390</v>
      </c>
      <c r="K725" s="3">
        <f>Tavola1!L725-Tavola1!L724</f>
        <v>18</v>
      </c>
    </row>
    <row r="726" spans="1:11">
      <c r="A726" s="4">
        <v>44614</v>
      </c>
      <c r="B726" s="3">
        <f>Tavola1!B726-Tavola1!B725</f>
        <v>33470</v>
      </c>
      <c r="C726" s="3">
        <f>Tavola1!C726-Tavola1!C725</f>
        <v>33068</v>
      </c>
      <c r="D726" s="3">
        <f>Tavola1!D726-Tavola1!D725</f>
        <v>5926</v>
      </c>
      <c r="E726" s="3">
        <f>Tavola1!E726-Tavola1!E725</f>
        <v>1271</v>
      </c>
      <c r="F726" s="3">
        <f>Tavola1!F726-Tavola1!F725</f>
        <v>-2</v>
      </c>
      <c r="G726" s="3">
        <f>Tavola1!G726-Tavola1!G725</f>
        <v>7</v>
      </c>
      <c r="H726" s="3">
        <f>Tavola1!H726-Tavola1!H725</f>
        <v>-9</v>
      </c>
      <c r="I726" s="3">
        <f>Tavola1!J726-Tavola1!J725</f>
        <v>1273</v>
      </c>
      <c r="J726" s="3">
        <f>Tavola1!K726-Tavola1!K725</f>
        <v>4626</v>
      </c>
      <c r="K726" s="3">
        <f>Tavola1!L726-Tavola1!L725</f>
        <v>29</v>
      </c>
    </row>
    <row r="727" spans="1:11">
      <c r="A727" s="4">
        <v>44615</v>
      </c>
      <c r="B727" s="3">
        <f>Tavola1!B727-Tavola1!B726</f>
        <v>37204</v>
      </c>
      <c r="C727" s="3">
        <f>Tavola1!C727-Tavola1!C726</f>
        <v>36749</v>
      </c>
      <c r="D727" s="3">
        <f>Tavola1!D727-Tavola1!D726</f>
        <v>5428</v>
      </c>
      <c r="E727" s="3">
        <f>Tavola1!E727-Tavola1!E726</f>
        <v>-16059</v>
      </c>
      <c r="F727" s="3">
        <f>Tavola1!F727-Tavola1!F726</f>
        <v>-39</v>
      </c>
      <c r="G727" s="3">
        <f>Tavola1!G727-Tavola1!G726</f>
        <v>-35</v>
      </c>
      <c r="H727" s="3">
        <f>Tavola1!H727-Tavola1!H726</f>
        <v>-4</v>
      </c>
      <c r="I727" s="3">
        <f>Tavola1!J727-Tavola1!J726</f>
        <v>-16020</v>
      </c>
      <c r="J727" s="3">
        <f>Tavola1!K727-Tavola1!K726</f>
        <v>21449</v>
      </c>
      <c r="K727" s="3">
        <f>Tavola1!L727-Tavola1!L726</f>
        <v>38</v>
      </c>
    </row>
    <row r="728" spans="1:11">
      <c r="A728" s="4">
        <v>44616</v>
      </c>
      <c r="B728" s="3">
        <f>Tavola1!B728-Tavola1!B727</f>
        <v>40897</v>
      </c>
      <c r="C728" s="3">
        <f>Tavola1!C728-Tavola1!C727</f>
        <v>40222</v>
      </c>
      <c r="D728" s="3">
        <f>Tavola1!D728-Tavola1!D727</f>
        <v>6109</v>
      </c>
      <c r="E728" s="3">
        <f>Tavola1!E728-Tavola1!E727</f>
        <v>-1104</v>
      </c>
      <c r="F728" s="3">
        <f>Tavola1!F728-Tavola1!F727</f>
        <v>-16</v>
      </c>
      <c r="G728" s="3">
        <f>Tavola1!G728-Tavola1!G727</f>
        <v>-4</v>
      </c>
      <c r="H728" s="3">
        <f>Tavola1!H728-Tavola1!H727</f>
        <v>-12</v>
      </c>
      <c r="I728" s="3">
        <f>Tavola1!J728-Tavola1!J727</f>
        <v>-1088</v>
      </c>
      <c r="J728" s="3">
        <f>Tavola1!K728-Tavola1!K727</f>
        <v>7182</v>
      </c>
      <c r="K728" s="3">
        <f>Tavola1!L728-Tavola1!L727</f>
        <v>31</v>
      </c>
    </row>
    <row r="729" spans="1:11">
      <c r="A729" s="4">
        <v>44617</v>
      </c>
      <c r="B729" s="3">
        <f>Tavola1!B729-Tavola1!B728</f>
        <v>31070</v>
      </c>
      <c r="C729" s="3">
        <f>Tavola1!C729-Tavola1!C728</f>
        <v>30630</v>
      </c>
      <c r="D729" s="3">
        <f>Tavola1!D729-Tavola1!D728</f>
        <v>4540</v>
      </c>
      <c r="E729" s="3">
        <f>Tavola1!E729-Tavola1!E728</f>
        <v>390</v>
      </c>
      <c r="F729" s="3">
        <f>Tavola1!F729-Tavola1!F728</f>
        <v>-13</v>
      </c>
      <c r="G729" s="3">
        <f>Tavola1!G729-Tavola1!G728</f>
        <v>-18</v>
      </c>
      <c r="H729" s="3">
        <f>Tavola1!H729-Tavola1!H728</f>
        <v>5</v>
      </c>
      <c r="I729" s="3">
        <f>Tavola1!J729-Tavola1!J728</f>
        <v>403</v>
      </c>
      <c r="J729" s="3">
        <f>Tavola1!K729-Tavola1!K728</f>
        <v>4134</v>
      </c>
      <c r="K729" s="3">
        <f>Tavola1!L729-Tavola1!L728</f>
        <v>16</v>
      </c>
    </row>
    <row r="730" spans="1:11">
      <c r="A730" s="4">
        <v>44618</v>
      </c>
      <c r="B730" s="3">
        <f>Tavola1!B730-Tavola1!B729</f>
        <v>30373</v>
      </c>
      <c r="C730" s="3">
        <f>Tavola1!C730-Tavola1!C729</f>
        <v>30065</v>
      </c>
      <c r="D730" s="3">
        <f>Tavola1!D730-Tavola1!D729</f>
        <v>4353</v>
      </c>
      <c r="E730" s="3">
        <f>Tavola1!E730-Tavola1!E729</f>
        <v>-1325</v>
      </c>
      <c r="F730" s="3">
        <f>Tavola1!F730-Tavola1!F729</f>
        <v>-63</v>
      </c>
      <c r="G730" s="3">
        <f>Tavola1!G730-Tavola1!G729</f>
        <v>-66</v>
      </c>
      <c r="H730" s="3">
        <f>Tavola1!H730-Tavola1!H729</f>
        <v>3</v>
      </c>
      <c r="I730" s="3">
        <f>Tavola1!J730-Tavola1!J729</f>
        <v>-1262</v>
      </c>
      <c r="J730" s="3">
        <f>Tavola1!K730-Tavola1!K729</f>
        <v>5649</v>
      </c>
      <c r="K730" s="3">
        <f>Tavola1!L730-Tavola1!L729</f>
        <v>29</v>
      </c>
    </row>
    <row r="731" spans="1:11">
      <c r="A731" s="4">
        <v>44619</v>
      </c>
      <c r="B731" s="3">
        <f>Tavola1!B731-Tavola1!B730</f>
        <v>32473</v>
      </c>
      <c r="C731" s="3">
        <f>Tavola1!C731-Tavola1!C730</f>
        <v>32140</v>
      </c>
      <c r="D731" s="3">
        <f>Tavola1!D731-Tavola1!D730</f>
        <v>4591</v>
      </c>
      <c r="E731" s="3">
        <f>Tavola1!E731-Tavola1!E730</f>
        <v>906</v>
      </c>
      <c r="F731" s="3">
        <f>Tavola1!F731-Tavola1!F730</f>
        <v>-2</v>
      </c>
      <c r="G731" s="3">
        <f>Tavola1!G731-Tavola1!G730</f>
        <v>2</v>
      </c>
      <c r="H731" s="3">
        <f>Tavola1!H731-Tavola1!H730</f>
        <v>-4</v>
      </c>
      <c r="I731" s="3">
        <f>Tavola1!J731-Tavola1!J730</f>
        <v>908</v>
      </c>
      <c r="J731" s="3">
        <f>Tavola1!K731-Tavola1!K730</f>
        <v>3680</v>
      </c>
      <c r="K731" s="3">
        <f>Tavola1!L731-Tavola1!L730</f>
        <v>5</v>
      </c>
    </row>
    <row r="732" spans="1:11">
      <c r="A732" s="4">
        <v>44620</v>
      </c>
      <c r="B732" s="3">
        <f>Tavola1!B732-Tavola1!B731</f>
        <v>12699</v>
      </c>
      <c r="C732" s="3">
        <f>Tavola1!C732-Tavola1!C731</f>
        <v>12591</v>
      </c>
      <c r="D732" s="3">
        <f>Tavola1!D732-Tavola1!D731</f>
        <v>1908</v>
      </c>
      <c r="E732" s="3">
        <f>Tavola1!E732-Tavola1!E731</f>
        <v>-2499</v>
      </c>
      <c r="F732" s="3">
        <f>Tavola1!F732-Tavola1!F731</f>
        <v>-5</v>
      </c>
      <c r="G732" s="3">
        <f>Tavola1!G732-Tavola1!G731</f>
        <v>1</v>
      </c>
      <c r="H732" s="3">
        <f>Tavola1!H732-Tavola1!H731</f>
        <v>-6</v>
      </c>
      <c r="I732" s="3">
        <f>Tavola1!J732-Tavola1!J731</f>
        <v>-2494</v>
      </c>
      <c r="J732" s="3">
        <f>Tavola1!K732-Tavola1!K731</f>
        <v>4371</v>
      </c>
      <c r="K732" s="3">
        <f>Tavola1!L732-Tavola1!L731</f>
        <v>36</v>
      </c>
    </row>
    <row r="733" spans="1:11">
      <c r="A733" s="4">
        <v>44621</v>
      </c>
      <c r="B733" s="3">
        <f>Tavola1!B733-Tavola1!B732</f>
        <v>34268</v>
      </c>
      <c r="C733" s="3">
        <f>Tavola1!C733-Tavola1!C732</f>
        <v>33805</v>
      </c>
      <c r="D733" s="3">
        <f>Tavola1!D733-Tavola1!D732</f>
        <v>5273</v>
      </c>
      <c r="E733" s="3">
        <f>Tavola1!E733-Tavola1!E732</f>
        <v>1433</v>
      </c>
      <c r="F733" s="3">
        <f>Tavola1!F733-Tavola1!F732</f>
        <v>-5</v>
      </c>
      <c r="G733" s="3">
        <f>Tavola1!G733-Tavola1!G732</f>
        <v>-10</v>
      </c>
      <c r="H733" s="3">
        <f>Tavola1!H733-Tavola1!H732</f>
        <v>5</v>
      </c>
      <c r="I733" s="3">
        <f>Tavola1!J733-Tavola1!J732</f>
        <v>1438</v>
      </c>
      <c r="J733" s="3">
        <f>Tavola1!K733-Tavola1!K732</f>
        <v>3807</v>
      </c>
      <c r="K733" s="3">
        <f>Tavola1!L733-Tavola1!L732</f>
        <v>33</v>
      </c>
    </row>
    <row r="734" spans="1:11">
      <c r="A734" s="4">
        <v>44622</v>
      </c>
      <c r="B734" s="3">
        <f>Tavola1!B734-Tavola1!B733</f>
        <v>34911</v>
      </c>
      <c r="C734" s="3">
        <f>Tavola1!C734-Tavola1!C733</f>
        <v>34471</v>
      </c>
      <c r="D734" s="3">
        <f>Tavola1!D734-Tavola1!D733</f>
        <v>4983</v>
      </c>
      <c r="E734" s="3">
        <f>Tavola1!E734-Tavola1!E733</f>
        <v>2603</v>
      </c>
      <c r="F734" s="3">
        <f>Tavola1!F734-Tavola1!F733</f>
        <v>-40</v>
      </c>
      <c r="G734" s="3">
        <f>Tavola1!G734-Tavola1!G733</f>
        <v>-33</v>
      </c>
      <c r="H734" s="3">
        <f>Tavola1!H734-Tavola1!H733</f>
        <v>-7</v>
      </c>
      <c r="I734" s="3">
        <f>Tavola1!J734-Tavola1!J733</f>
        <v>2643</v>
      </c>
      <c r="J734" s="3">
        <f>Tavola1!K734-Tavola1!K733</f>
        <v>2344</v>
      </c>
      <c r="K734" s="3">
        <f>Tavola1!L734-Tavola1!L733</f>
        <v>36</v>
      </c>
    </row>
    <row r="735" spans="1:11">
      <c r="A735" s="4">
        <v>44623</v>
      </c>
      <c r="B735" s="3">
        <f>Tavola1!B735-Tavola1!B734</f>
        <v>33854</v>
      </c>
      <c r="C735" s="3">
        <f>Tavola1!C735-Tavola1!C734</f>
        <v>33540</v>
      </c>
      <c r="D735" s="3">
        <f>Tavola1!D735-Tavola1!D734</f>
        <v>5523</v>
      </c>
      <c r="E735" s="3">
        <f>Tavola1!E735-Tavola1!E734</f>
        <v>-9874</v>
      </c>
      <c r="F735" s="3">
        <f>Tavola1!F735-Tavola1!F734</f>
        <v>-37</v>
      </c>
      <c r="G735" s="3">
        <f>Tavola1!G735-Tavola1!G734</f>
        <v>-39</v>
      </c>
      <c r="H735" s="3">
        <f>Tavola1!H735-Tavola1!H734</f>
        <v>2</v>
      </c>
      <c r="I735" s="3">
        <f>Tavola1!J735-Tavola1!J734</f>
        <v>-9837</v>
      </c>
      <c r="J735" s="3">
        <f>Tavola1!K735-Tavola1!K734</f>
        <v>15379</v>
      </c>
      <c r="K735" s="3">
        <f>Tavola1!L735-Tavola1!L734</f>
        <v>18</v>
      </c>
    </row>
    <row r="736" spans="1:11">
      <c r="A736" s="4">
        <v>44624</v>
      </c>
      <c r="B736" s="3">
        <f>Tavola1!B736-Tavola1!B735</f>
        <v>16893</v>
      </c>
      <c r="C736" s="3">
        <f>Tavola1!C736-Tavola1!C735</f>
        <v>16727</v>
      </c>
      <c r="D736" s="3">
        <f>Tavola1!D736-Tavola1!D735</f>
        <v>2702</v>
      </c>
      <c r="E736" s="3">
        <f>Tavola1!E736-Tavola1!E735</f>
        <v>-1501</v>
      </c>
      <c r="F736" s="3">
        <f>Tavola1!F736-Tavola1!F735</f>
        <v>0</v>
      </c>
      <c r="G736" s="3">
        <f>Tavola1!G736-Tavola1!G735</f>
        <v>0</v>
      </c>
      <c r="H736" s="3">
        <f>Tavola1!H736-Tavola1!H735</f>
        <v>0</v>
      </c>
      <c r="I736" s="3">
        <f>Tavola1!J736-Tavola1!J735</f>
        <v>-1501</v>
      </c>
      <c r="J736" s="3">
        <f>Tavola1!K736-Tavola1!K735</f>
        <v>4175</v>
      </c>
      <c r="K736" s="3">
        <f>Tavola1!L736-Tavola1!L735</f>
        <v>28</v>
      </c>
    </row>
    <row r="737" spans="1:11">
      <c r="A737" s="4">
        <v>44625</v>
      </c>
      <c r="B737" s="3">
        <f>Tavola1!B737-Tavola1!B736</f>
        <v>27792</v>
      </c>
      <c r="C737" s="3">
        <f>Tavola1!C737-Tavola1!C736</f>
        <v>27426</v>
      </c>
      <c r="D737" s="3">
        <f>Tavola1!D737-Tavola1!D736</f>
        <v>4972</v>
      </c>
      <c r="E737" s="3">
        <f>Tavola1!E737-Tavola1!E736</f>
        <v>536</v>
      </c>
      <c r="F737" s="3">
        <f>Tavola1!F737-Tavola1!F736</f>
        <v>-58</v>
      </c>
      <c r="G737" s="3">
        <f>Tavola1!G737-Tavola1!G736</f>
        <v>-56</v>
      </c>
      <c r="H737" s="3">
        <f>Tavola1!H737-Tavola1!H736</f>
        <v>-2</v>
      </c>
      <c r="I737" s="3">
        <f>Tavola1!J737-Tavola1!J736</f>
        <v>594</v>
      </c>
      <c r="J737" s="3">
        <f>Tavola1!K737-Tavola1!K736</f>
        <v>4414</v>
      </c>
      <c r="K737" s="3">
        <f>Tavola1!L737-Tavola1!L736</f>
        <v>22</v>
      </c>
    </row>
    <row r="738" spans="1:11">
      <c r="A738" s="4">
        <v>44626</v>
      </c>
      <c r="B738" s="3">
        <f>Tavola1!B738-Tavola1!B737</f>
        <v>27546</v>
      </c>
      <c r="C738" s="3">
        <f>Tavola1!C738-Tavola1!C737</f>
        <v>27546</v>
      </c>
      <c r="D738" s="3">
        <f>Tavola1!D738-Tavola1!D737</f>
        <v>4852</v>
      </c>
      <c r="E738" s="3">
        <f>Tavola1!E738-Tavola1!E737</f>
        <v>328</v>
      </c>
      <c r="F738" s="3">
        <f>Tavola1!F738-Tavola1!F737</f>
        <v>-27</v>
      </c>
      <c r="G738" s="3">
        <f>Tavola1!G738-Tavola1!G737</f>
        <v>-25</v>
      </c>
      <c r="H738" s="3">
        <f>Tavola1!H738-Tavola1!H737</f>
        <v>-2</v>
      </c>
      <c r="I738" s="3">
        <f>Tavola1!J738-Tavola1!J737</f>
        <v>355</v>
      </c>
      <c r="J738" s="3">
        <f>Tavola1!K738-Tavola1!K737</f>
        <v>4509</v>
      </c>
      <c r="K738" s="3">
        <f>Tavola1!L738-Tavola1!L737</f>
        <v>15</v>
      </c>
    </row>
    <row r="739" spans="1:11">
      <c r="A739" s="4">
        <v>44627</v>
      </c>
      <c r="B739" s="3">
        <f>Tavola1!B739-Tavola1!B738</f>
        <v>17263</v>
      </c>
      <c r="C739" s="3">
        <f>Tavola1!C739-Tavola1!C738</f>
        <v>17103</v>
      </c>
      <c r="D739" s="3">
        <f>Tavola1!D739-Tavola1!D738</f>
        <v>2952</v>
      </c>
      <c r="E739" s="3">
        <f>Tavola1!E739-Tavola1!E738</f>
        <v>1565</v>
      </c>
      <c r="F739" s="3">
        <f>Tavola1!F739-Tavola1!F738</f>
        <v>38</v>
      </c>
      <c r="G739" s="3">
        <f>Tavola1!G739-Tavola1!G738</f>
        <v>36</v>
      </c>
      <c r="H739" s="3">
        <f>Tavola1!H739-Tavola1!H738</f>
        <v>2</v>
      </c>
      <c r="I739" s="3">
        <f>Tavola1!J739-Tavola1!J738</f>
        <v>1527</v>
      </c>
      <c r="J739" s="3">
        <f>Tavola1!K739-Tavola1!K738</f>
        <v>1384</v>
      </c>
      <c r="K739" s="3">
        <f>Tavola1!L739-Tavola1!L738</f>
        <v>3</v>
      </c>
    </row>
    <row r="740" spans="1:11">
      <c r="A740" s="4">
        <v>44628</v>
      </c>
      <c r="B740" s="3">
        <f>Tavola1!B740-Tavola1!B739</f>
        <v>39611</v>
      </c>
      <c r="C740" s="3">
        <f>Tavola1!C740-Tavola1!C739</f>
        <v>39191</v>
      </c>
      <c r="D740" s="3">
        <f>Tavola1!D740-Tavola1!D739</f>
        <v>7660</v>
      </c>
      <c r="E740" s="3">
        <f>Tavola1!E740-Tavola1!E739</f>
        <v>3136</v>
      </c>
      <c r="F740" s="3">
        <f>Tavola1!F740-Tavola1!F739</f>
        <v>-28</v>
      </c>
      <c r="G740" s="3">
        <f>Tavola1!G740-Tavola1!G739</f>
        <v>-26</v>
      </c>
      <c r="H740" s="3">
        <f>Tavola1!H740-Tavola1!H739</f>
        <v>-2</v>
      </c>
      <c r="I740" s="3">
        <f>Tavola1!J740-Tavola1!J739</f>
        <v>3164</v>
      </c>
      <c r="J740" s="3">
        <f>Tavola1!K740-Tavola1!K739</f>
        <v>4489</v>
      </c>
      <c r="K740" s="3">
        <f>Tavola1!L740-Tavola1!L739</f>
        <v>35</v>
      </c>
    </row>
    <row r="741" spans="1:11">
      <c r="A741" s="4">
        <v>44629</v>
      </c>
      <c r="B741" s="3">
        <f>Tavola1!B741-Tavola1!B740</f>
        <v>36532</v>
      </c>
      <c r="C741" s="3">
        <f>Tavola1!C741-Tavola1!C740</f>
        <v>36030</v>
      </c>
      <c r="D741" s="3">
        <f>Tavola1!D741-Tavola1!D740</f>
        <v>6225</v>
      </c>
      <c r="E741" s="3">
        <f>Tavola1!E741-Tavola1!E740</f>
        <v>-6410</v>
      </c>
      <c r="F741" s="3">
        <f>Tavola1!F741-Tavola1!F740</f>
        <v>1</v>
      </c>
      <c r="G741" s="3">
        <f>Tavola1!G741-Tavola1!G740</f>
        <v>-2</v>
      </c>
      <c r="H741" s="3">
        <f>Tavola1!H741-Tavola1!H740</f>
        <v>3</v>
      </c>
      <c r="I741" s="3">
        <f>Tavola1!J741-Tavola1!J740</f>
        <v>-6411</v>
      </c>
      <c r="J741" s="3">
        <f>Tavola1!K741-Tavola1!K740</f>
        <v>12609</v>
      </c>
      <c r="K741" s="3">
        <f>Tavola1!L741-Tavola1!L740</f>
        <v>26</v>
      </c>
    </row>
    <row r="742" spans="1:11">
      <c r="A742" s="4">
        <v>44630</v>
      </c>
      <c r="B742" s="3">
        <f>Tavola1!B742-Tavola1!B741</f>
        <v>34350</v>
      </c>
      <c r="C742" s="3">
        <f>Tavola1!C742-Tavola1!C741</f>
        <v>34083</v>
      </c>
      <c r="D742" s="3">
        <f>Tavola1!D742-Tavola1!D741</f>
        <v>6456</v>
      </c>
      <c r="E742" s="3">
        <f>Tavola1!E742-Tavola1!E741</f>
        <v>2359</v>
      </c>
      <c r="F742" s="3">
        <f>Tavola1!F742-Tavola1!F741</f>
        <v>-27</v>
      </c>
      <c r="G742" s="3">
        <f>Tavola1!G742-Tavola1!G741</f>
        <v>-25</v>
      </c>
      <c r="H742" s="3">
        <f>Tavola1!H742-Tavola1!H741</f>
        <v>-2</v>
      </c>
      <c r="I742" s="3">
        <f>Tavola1!J742-Tavola1!J741</f>
        <v>2386</v>
      </c>
      <c r="J742" s="3">
        <f>Tavola1!K742-Tavola1!K741</f>
        <v>4082</v>
      </c>
      <c r="K742" s="3">
        <f>Tavola1!L742-Tavola1!L741</f>
        <v>15</v>
      </c>
    </row>
    <row r="743" spans="1:11">
      <c r="A743" s="4">
        <v>44631</v>
      </c>
      <c r="B743" s="3">
        <f>Tavola1!B743-Tavola1!B742</f>
        <v>33961</v>
      </c>
      <c r="C743" s="3">
        <f>Tavola1!C743-Tavola1!C742</f>
        <v>33612</v>
      </c>
      <c r="D743" s="3">
        <f>Tavola1!D743-Tavola1!D742</f>
        <v>6656</v>
      </c>
      <c r="E743" s="3">
        <f>Tavola1!E743-Tavola1!E742</f>
        <v>1251</v>
      </c>
      <c r="F743" s="3">
        <f>Tavola1!F743-Tavola1!F742</f>
        <v>0</v>
      </c>
      <c r="G743" s="3">
        <f>Tavola1!G743-Tavola1!G742</f>
        <v>-1</v>
      </c>
      <c r="H743" s="3">
        <f>Tavola1!H743-Tavola1!H742</f>
        <v>1</v>
      </c>
      <c r="I743" s="3">
        <f>Tavola1!J743-Tavola1!J742</f>
        <v>1251</v>
      </c>
      <c r="J743" s="3">
        <f>Tavola1!K743-Tavola1!K742</f>
        <v>5380</v>
      </c>
      <c r="K743" s="3">
        <f>Tavola1!L743-Tavola1!L742</f>
        <v>25</v>
      </c>
    </row>
    <row r="744" spans="1:11">
      <c r="A744" s="4">
        <v>44632</v>
      </c>
      <c r="B744" s="3">
        <f>Tavola1!B744-Tavola1!B743</f>
        <v>31004</v>
      </c>
      <c r="C744" s="3">
        <f>Tavola1!C744-Tavola1!C743</f>
        <v>30726</v>
      </c>
      <c r="D744" s="3">
        <f>Tavola1!D744-Tavola1!D743</f>
        <v>6280</v>
      </c>
      <c r="E744" s="3">
        <f>Tavola1!E744-Tavola1!E743</f>
        <v>650</v>
      </c>
      <c r="F744" s="3">
        <f>Tavola1!F744-Tavola1!F743</f>
        <v>-37</v>
      </c>
      <c r="G744" s="3">
        <f>Tavola1!G744-Tavola1!G743</f>
        <v>-40</v>
      </c>
      <c r="H744" s="3">
        <f>Tavola1!H744-Tavola1!H743</f>
        <v>3</v>
      </c>
      <c r="I744" s="3">
        <f>Tavola1!J744-Tavola1!J743</f>
        <v>687</v>
      </c>
      <c r="J744" s="3">
        <f>Tavola1!K744-Tavola1!K743</f>
        <v>5623</v>
      </c>
      <c r="K744" s="3">
        <f>Tavola1!L744-Tavola1!L743</f>
        <v>7</v>
      </c>
    </row>
    <row r="745" spans="1:11">
      <c r="A745" s="4">
        <v>44633</v>
      </c>
      <c r="B745" s="3">
        <f>Tavola1!B745-Tavola1!B744</f>
        <v>29752</v>
      </c>
      <c r="C745" s="3">
        <f>Tavola1!C745-Tavola1!C744</f>
        <v>29524</v>
      </c>
      <c r="D745" s="3">
        <f>Tavola1!D745-Tavola1!D744</f>
        <v>5997</v>
      </c>
      <c r="E745" s="3">
        <f>Tavola1!E745-Tavola1!E744</f>
        <v>3870</v>
      </c>
      <c r="F745" s="3">
        <f>Tavola1!F745-Tavola1!F744</f>
        <v>-1</v>
      </c>
      <c r="G745" s="3">
        <f>Tavola1!G745-Tavola1!G744</f>
        <v>1</v>
      </c>
      <c r="H745" s="3">
        <f>Tavola1!H745-Tavola1!H744</f>
        <v>-2</v>
      </c>
      <c r="I745" s="3">
        <f>Tavola1!J745-Tavola1!J744</f>
        <v>3871</v>
      </c>
      <c r="J745" s="3">
        <f>Tavola1!K745-Tavola1!K744</f>
        <v>2118</v>
      </c>
      <c r="K745" s="3">
        <f>Tavola1!L745-Tavola1!L744</f>
        <v>9</v>
      </c>
    </row>
    <row r="746" spans="1:11">
      <c r="A746" s="4">
        <v>44634</v>
      </c>
      <c r="B746" s="3">
        <f>Tavola1!B746-Tavola1!B745</f>
        <v>17447</v>
      </c>
      <c r="C746" s="3">
        <f>Tavola1!C746-Tavola1!C745</f>
        <v>17263</v>
      </c>
      <c r="D746" s="3">
        <f>Tavola1!D746-Tavola1!D745</f>
        <v>3328</v>
      </c>
      <c r="E746" s="3">
        <f>Tavola1!E746-Tavola1!E745</f>
        <v>1910</v>
      </c>
      <c r="F746" s="3">
        <f>Tavola1!F746-Tavola1!F745</f>
        <v>30</v>
      </c>
      <c r="G746" s="3">
        <f>Tavola1!G746-Tavola1!G745</f>
        <v>31</v>
      </c>
      <c r="H746" s="3">
        <f>Tavola1!H746-Tavola1!H745</f>
        <v>-1</v>
      </c>
      <c r="I746" s="3">
        <f>Tavola1!J746-Tavola1!J745</f>
        <v>1880</v>
      </c>
      <c r="J746" s="3">
        <f>Tavola1!K746-Tavola1!K745</f>
        <v>1412</v>
      </c>
      <c r="K746" s="3">
        <f>Tavola1!L746-Tavola1!L745</f>
        <v>6</v>
      </c>
    </row>
    <row r="747" spans="1:11">
      <c r="A747" s="4">
        <v>44635</v>
      </c>
      <c r="B747" s="3">
        <f>Tavola1!B747-Tavola1!B746</f>
        <v>31025</v>
      </c>
      <c r="C747" s="3">
        <f>Tavola1!C747-Tavola1!C746</f>
        <v>30680</v>
      </c>
      <c r="D747" s="3">
        <f>Tavola1!D747-Tavola1!D746</f>
        <v>7236</v>
      </c>
      <c r="E747" s="3">
        <f>Tavola1!E747-Tavola1!E746</f>
        <v>3293</v>
      </c>
      <c r="F747" s="3">
        <f>Tavola1!F747-Tavola1!F746</f>
        <v>16</v>
      </c>
      <c r="G747" s="3">
        <f>Tavola1!G747-Tavola1!G746</f>
        <v>22</v>
      </c>
      <c r="H747" s="3">
        <f>Tavola1!H747-Tavola1!H746</f>
        <v>-6</v>
      </c>
      <c r="I747" s="3">
        <f>Tavola1!J747-Tavola1!J746</f>
        <v>3277</v>
      </c>
      <c r="J747" s="3">
        <f>Tavola1!K747-Tavola1!K746</f>
        <v>3919</v>
      </c>
      <c r="K747" s="3">
        <f>Tavola1!L747-Tavola1!L746</f>
        <v>24</v>
      </c>
    </row>
    <row r="748" spans="1:11">
      <c r="A748" s="4">
        <v>44636</v>
      </c>
      <c r="B748" s="3">
        <f>Tavola1!B748-Tavola1!B747</f>
        <v>35547</v>
      </c>
      <c r="C748" s="3">
        <f>Tavola1!C748-Tavola1!C747</f>
        <v>35125</v>
      </c>
      <c r="D748" s="3">
        <f>Tavola1!D748-Tavola1!D747</f>
        <v>7600</v>
      </c>
      <c r="E748" s="3">
        <f>Tavola1!E748-Tavola1!E747</f>
        <v>-5817</v>
      </c>
      <c r="F748" s="3">
        <f>Tavola1!F748-Tavola1!F747</f>
        <v>1</v>
      </c>
      <c r="G748" s="3">
        <f>Tavola1!G748-Tavola1!G747</f>
        <v>-2</v>
      </c>
      <c r="H748" s="3">
        <f>Tavola1!H748-Tavola1!H747</f>
        <v>3</v>
      </c>
      <c r="I748" s="3">
        <f>Tavola1!J748-Tavola1!J747</f>
        <v>-5818</v>
      </c>
      <c r="J748" s="3">
        <f>Tavola1!K748-Tavola1!K747</f>
        <v>13388</v>
      </c>
      <c r="K748" s="3">
        <f>Tavola1!L748-Tavola1!L747</f>
        <v>29</v>
      </c>
    </row>
    <row r="749" spans="1:11">
      <c r="A749" s="4">
        <v>44637</v>
      </c>
      <c r="B749" s="3">
        <f>Tavola1!B749-Tavola1!B748</f>
        <v>40754</v>
      </c>
      <c r="C749" s="3">
        <f>Tavola1!C749-Tavola1!C748</f>
        <v>40212</v>
      </c>
      <c r="D749" s="3">
        <f>Tavola1!D749-Tavola1!D748</f>
        <v>8715</v>
      </c>
      <c r="E749" s="3">
        <f>Tavola1!E749-Tavola1!E748</f>
        <v>4237</v>
      </c>
      <c r="F749" s="3">
        <f>Tavola1!F749-Tavola1!F748</f>
        <v>-3</v>
      </c>
      <c r="G749" s="3">
        <f>Tavola1!G749-Tavola1!G748</f>
        <v>-6</v>
      </c>
      <c r="H749" s="3">
        <f>Tavola1!H749-Tavola1!H748</f>
        <v>3</v>
      </c>
      <c r="I749" s="3">
        <f>Tavola1!J749-Tavola1!J748</f>
        <v>4240</v>
      </c>
      <c r="J749" s="3">
        <f>Tavola1!K749-Tavola1!K748</f>
        <v>4460</v>
      </c>
      <c r="K749" s="3">
        <f>Tavola1!L749-Tavola1!L748</f>
        <v>18</v>
      </c>
    </row>
    <row r="750" spans="1:11">
      <c r="A750" s="4">
        <v>44638</v>
      </c>
      <c r="B750" s="3">
        <f>Tavola1!B750-Tavola1!B749</f>
        <v>38814</v>
      </c>
      <c r="C750" s="3">
        <f>Tavola1!C750-Tavola1!C749</f>
        <v>38368</v>
      </c>
      <c r="D750" s="3">
        <f>Tavola1!D750-Tavola1!D749</f>
        <v>8293</v>
      </c>
      <c r="E750" s="3">
        <f>Tavola1!E750-Tavola1!E749</f>
        <v>1906</v>
      </c>
      <c r="F750" s="3">
        <f>Tavola1!F750-Tavola1!F749</f>
        <v>-21</v>
      </c>
      <c r="G750" s="3">
        <f>Tavola1!G750-Tavola1!G749</f>
        <v>-16</v>
      </c>
      <c r="H750" s="3">
        <f>Tavola1!H750-Tavola1!H749</f>
        <v>-5</v>
      </c>
      <c r="I750" s="3">
        <f>Tavola1!J750-Tavola1!J749</f>
        <v>1927</v>
      </c>
      <c r="J750" s="3">
        <f>Tavola1!K750-Tavola1!K749</f>
        <v>6368</v>
      </c>
      <c r="K750" s="3">
        <f>Tavola1!L750-Tavola1!L749</f>
        <v>19</v>
      </c>
    </row>
    <row r="751" spans="1:11">
      <c r="A751" s="4">
        <v>44639</v>
      </c>
      <c r="B751" s="3">
        <f>Tavola1!B751-Tavola1!B750</f>
        <v>40165</v>
      </c>
      <c r="C751" s="3">
        <f>Tavola1!C751-Tavola1!C750</f>
        <v>39660</v>
      </c>
      <c r="D751" s="3">
        <f>Tavola1!D751-Tavola1!D750</f>
        <v>7855</v>
      </c>
      <c r="E751" s="3">
        <f>Tavola1!E751-Tavola1!E750</f>
        <v>-555</v>
      </c>
      <c r="F751" s="3">
        <f>Tavola1!F751-Tavola1!F750</f>
        <v>-8</v>
      </c>
      <c r="G751" s="3">
        <f>Tavola1!G751-Tavola1!G750</f>
        <v>-6</v>
      </c>
      <c r="H751" s="3">
        <f>Tavola1!H751-Tavola1!H750</f>
        <v>-2</v>
      </c>
      <c r="I751" s="3">
        <f>Tavola1!J751-Tavola1!J750</f>
        <v>-547</v>
      </c>
      <c r="J751" s="3">
        <f>Tavola1!K751-Tavola1!K750</f>
        <v>8395</v>
      </c>
      <c r="K751" s="3">
        <f>Tavola1!L751-Tavola1!L750</f>
        <v>15</v>
      </c>
    </row>
    <row r="752" spans="1:11">
      <c r="A752" s="4">
        <v>44640</v>
      </c>
      <c r="B752" s="3">
        <f>Tavola1!B752-Tavola1!B751</f>
        <v>30537</v>
      </c>
      <c r="C752" s="3">
        <f>Tavola1!C752-Tavola1!C751</f>
        <v>30239</v>
      </c>
      <c r="D752" s="3">
        <f>Tavola1!D752-Tavola1!D751</f>
        <v>5933</v>
      </c>
      <c r="E752" s="3">
        <f>Tavola1!E752-Tavola1!E751</f>
        <v>3696</v>
      </c>
      <c r="F752" s="3">
        <f>Tavola1!F752-Tavola1!F751</f>
        <v>28</v>
      </c>
      <c r="G752" s="3">
        <f>Tavola1!G752-Tavola1!G751</f>
        <v>26</v>
      </c>
      <c r="H752" s="3">
        <f>Tavola1!H752-Tavola1!H751</f>
        <v>2</v>
      </c>
      <c r="I752" s="3">
        <f>Tavola1!J752-Tavola1!J751</f>
        <v>3668</v>
      </c>
      <c r="J752" s="3">
        <f>Tavola1!K752-Tavola1!K751</f>
        <v>2225</v>
      </c>
      <c r="K752" s="3">
        <f>Tavola1!L752-Tavola1!L751</f>
        <v>12</v>
      </c>
    </row>
    <row r="753" spans="1:11">
      <c r="A753" s="4">
        <v>44641</v>
      </c>
      <c r="B753" s="3">
        <f>Tavola1!B753-Tavola1!B752</f>
        <v>19625</v>
      </c>
      <c r="C753" s="3">
        <f>Tavola1!C753-Tavola1!C752</f>
        <v>19437</v>
      </c>
      <c r="D753" s="3">
        <f>Tavola1!D753-Tavola1!D752</f>
        <v>3684</v>
      </c>
      <c r="E753" s="3">
        <f>Tavola1!E753-Tavola1!E752</f>
        <v>1627</v>
      </c>
      <c r="F753" s="3">
        <f>Tavola1!F753-Tavola1!F752</f>
        <v>43</v>
      </c>
      <c r="G753" s="3">
        <f>Tavola1!G753-Tavola1!G752</f>
        <v>44</v>
      </c>
      <c r="H753" s="3">
        <f>Tavola1!H753-Tavola1!H752</f>
        <v>-1</v>
      </c>
      <c r="I753" s="3">
        <f>Tavola1!J753-Tavola1!J752</f>
        <v>1584</v>
      </c>
      <c r="J753" s="3">
        <f>Tavola1!K753-Tavola1!K752</f>
        <v>2049</v>
      </c>
      <c r="K753" s="3">
        <f>Tavola1!L753-Tavola1!L752</f>
        <v>8</v>
      </c>
    </row>
    <row r="754" spans="1:11">
      <c r="A754" s="4">
        <v>44642</v>
      </c>
      <c r="B754" s="3">
        <f>Tavola1!B754-Tavola1!B753</f>
        <v>36163</v>
      </c>
      <c r="C754" s="3">
        <f>Tavola1!C754-Tavola1!C753</f>
        <v>35790</v>
      </c>
      <c r="D754" s="3">
        <f>Tavola1!D754-Tavola1!D753</f>
        <v>7601</v>
      </c>
      <c r="E754" s="3">
        <f>Tavola1!E754-Tavola1!E753</f>
        <v>-700</v>
      </c>
      <c r="F754" s="3">
        <f>Tavola1!F754-Tavola1!F753</f>
        <v>24</v>
      </c>
      <c r="G754" s="3">
        <f>Tavola1!G754-Tavola1!G753</f>
        <v>24</v>
      </c>
      <c r="H754" s="3">
        <f>Tavola1!H754-Tavola1!H753</f>
        <v>0</v>
      </c>
      <c r="I754" s="3">
        <f>Tavola1!J754-Tavola1!J753</f>
        <v>-724</v>
      </c>
      <c r="J754" s="3">
        <f>Tavola1!K754-Tavola1!K753</f>
        <v>8271</v>
      </c>
      <c r="K754" s="3">
        <f>Tavola1!L754-Tavola1!L753</f>
        <v>30</v>
      </c>
    </row>
    <row r="755" spans="1:11">
      <c r="A755" s="4">
        <v>44643</v>
      </c>
      <c r="B755" s="3">
        <f>Tavola1!B755-Tavola1!B754</f>
        <v>46599</v>
      </c>
      <c r="C755" s="3">
        <f>Tavola1!C755-Tavola1!C754</f>
        <v>46112</v>
      </c>
      <c r="D755" s="3">
        <f>Tavola1!D755-Tavola1!D754</f>
        <v>8589</v>
      </c>
      <c r="E755" s="3">
        <f>Tavola1!E755-Tavola1!E754</f>
        <v>1620</v>
      </c>
      <c r="F755" s="3">
        <f>Tavola1!F755-Tavola1!F754</f>
        <v>-16</v>
      </c>
      <c r="G755" s="3">
        <f>Tavola1!G755-Tavola1!G754</f>
        <v>-19</v>
      </c>
      <c r="H755" s="3">
        <f>Tavola1!H755-Tavola1!H754</f>
        <v>3</v>
      </c>
      <c r="I755" s="3">
        <f>Tavola1!J755-Tavola1!J754</f>
        <v>1636</v>
      </c>
      <c r="J755" s="3">
        <f>Tavola1!K755-Tavola1!K754</f>
        <v>6949</v>
      </c>
      <c r="K755" s="3">
        <f>Tavola1!L755-Tavola1!L754</f>
        <v>20</v>
      </c>
    </row>
    <row r="756" spans="1:11">
      <c r="A756" s="4">
        <v>44644</v>
      </c>
      <c r="B756" s="3">
        <f>Tavola1!B756-Tavola1!B755</f>
        <v>39831</v>
      </c>
      <c r="C756" s="3">
        <f>Tavola1!C756-Tavola1!C755</f>
        <v>39526</v>
      </c>
      <c r="D756" s="3">
        <f>Tavola1!D756-Tavola1!D755</f>
        <v>7640</v>
      </c>
      <c r="E756" s="3">
        <f>Tavola1!E756-Tavola1!E755</f>
        <v>-4514</v>
      </c>
      <c r="F756" s="3">
        <f>Tavola1!F756-Tavola1!F755</f>
        <v>-6</v>
      </c>
      <c r="G756" s="3">
        <f>Tavola1!G756-Tavola1!G755</f>
        <v>-7</v>
      </c>
      <c r="H756" s="3">
        <f>Tavola1!H756-Tavola1!H755</f>
        <v>1</v>
      </c>
      <c r="I756" s="3">
        <f>Tavola1!J756-Tavola1!J755</f>
        <v>-4508</v>
      </c>
      <c r="J756" s="3">
        <f>Tavola1!K756-Tavola1!K755</f>
        <v>12136</v>
      </c>
      <c r="K756" s="3">
        <f>Tavola1!L756-Tavola1!L755</f>
        <v>18</v>
      </c>
    </row>
    <row r="757" spans="1:11">
      <c r="A757" s="4">
        <v>44645</v>
      </c>
      <c r="B757" s="3">
        <f>Tavola1!B757-Tavola1!B756</f>
        <v>36329</v>
      </c>
      <c r="C757" s="3">
        <f>Tavola1!C757-Tavola1!C756</f>
        <v>35772</v>
      </c>
      <c r="D757" s="3">
        <f>Tavola1!D757-Tavola1!D756</f>
        <v>6310</v>
      </c>
      <c r="E757" s="3">
        <f>Tavola1!E757-Tavola1!E756</f>
        <v>-1501</v>
      </c>
      <c r="F757" s="3">
        <f>Tavola1!F757-Tavola1!F756</f>
        <v>-14</v>
      </c>
      <c r="G757" s="3">
        <f>Tavola1!G757-Tavola1!G756</f>
        <v>-17</v>
      </c>
      <c r="H757" s="3">
        <f>Tavola1!H757-Tavola1!H756</f>
        <v>3</v>
      </c>
      <c r="I757" s="3">
        <f>Tavola1!J757-Tavola1!J756</f>
        <v>-1487</v>
      </c>
      <c r="J757" s="3">
        <f>Tavola1!K757-Tavola1!K756</f>
        <v>7793</v>
      </c>
      <c r="K757" s="3">
        <f>Tavola1!L757-Tavola1!L756</f>
        <v>18</v>
      </c>
    </row>
    <row r="758" spans="1:11">
      <c r="A758" s="4">
        <v>44646</v>
      </c>
      <c r="B758" s="3">
        <f>Tavola1!B758-Tavola1!B757</f>
        <v>36985</v>
      </c>
      <c r="C758" s="3">
        <f>Tavola1!C758-Tavola1!C757</f>
        <v>36636</v>
      </c>
      <c r="D758" s="3">
        <f>Tavola1!D758-Tavola1!D757</f>
        <v>6765</v>
      </c>
      <c r="E758" s="3">
        <f>Tavola1!E758-Tavola1!E757</f>
        <v>-4725</v>
      </c>
      <c r="F758" s="3">
        <f>Tavola1!F758-Tavola1!F757</f>
        <v>-5</v>
      </c>
      <c r="G758" s="3">
        <f>Tavola1!G758-Tavola1!G757</f>
        <v>-1</v>
      </c>
      <c r="H758" s="3">
        <f>Tavola1!H758-Tavola1!H757</f>
        <v>-4</v>
      </c>
      <c r="I758" s="3">
        <f>Tavola1!J758-Tavola1!J757</f>
        <v>-4720</v>
      </c>
      <c r="J758" s="3">
        <f>Tavola1!K758-Tavola1!K757</f>
        <v>11471</v>
      </c>
      <c r="K758" s="3">
        <f>Tavola1!L758-Tavola1!L757</f>
        <v>19</v>
      </c>
    </row>
    <row r="759" spans="1:11">
      <c r="A759" s="4">
        <v>44647</v>
      </c>
      <c r="B759" s="3">
        <f>Tavola1!B759-Tavola1!B758</f>
        <v>31260</v>
      </c>
      <c r="C759" s="3">
        <f>Tavola1!C759-Tavola1!C758</f>
        <v>30918</v>
      </c>
      <c r="D759" s="3">
        <f>Tavola1!D759-Tavola1!D758</f>
        <v>5411</v>
      </c>
      <c r="E759" s="3">
        <f>Tavola1!E759-Tavola1!E758</f>
        <v>488</v>
      </c>
      <c r="F759" s="3">
        <f>Tavola1!F759-Tavola1!F758</f>
        <v>29</v>
      </c>
      <c r="G759" s="3">
        <f>Tavola1!G759-Tavola1!G758</f>
        <v>26</v>
      </c>
      <c r="H759" s="3">
        <f>Tavola1!H759-Tavola1!H758</f>
        <v>3</v>
      </c>
      <c r="I759" s="3">
        <f>Tavola1!J759-Tavola1!J758</f>
        <v>459</v>
      </c>
      <c r="J759" s="3">
        <f>Tavola1!K759-Tavola1!K758</f>
        <v>4909</v>
      </c>
      <c r="K759" s="3">
        <f>Tavola1!L759-Tavola1!L758</f>
        <v>14</v>
      </c>
    </row>
    <row r="760" spans="1:11">
      <c r="A760" s="4">
        <v>44648</v>
      </c>
      <c r="B760" s="3">
        <f>Tavola1!B760-Tavola1!B759</f>
        <v>12375</v>
      </c>
      <c r="C760" s="3">
        <f>Tavola1!C760-Tavola1!C759</f>
        <v>12261</v>
      </c>
      <c r="D760" s="3">
        <f>Tavola1!D760-Tavola1!D759</f>
        <v>1756</v>
      </c>
      <c r="E760" s="3">
        <f>Tavola1!E760-Tavola1!E759</f>
        <v>-3140</v>
      </c>
      <c r="F760" s="3">
        <f>Tavola1!F760-Tavola1!F759</f>
        <v>26</v>
      </c>
      <c r="G760" s="3">
        <f>Tavola1!G760-Tavola1!G759</f>
        <v>31</v>
      </c>
      <c r="H760" s="3">
        <f>Tavola1!H760-Tavola1!H759</f>
        <v>-5</v>
      </c>
      <c r="I760" s="3">
        <f>Tavola1!J760-Tavola1!J759</f>
        <v>-3166</v>
      </c>
      <c r="J760" s="3">
        <f>Tavola1!K760-Tavola1!K759</f>
        <v>4888</v>
      </c>
      <c r="K760" s="3">
        <f>Tavola1!L760-Tavola1!L759</f>
        <v>8</v>
      </c>
    </row>
    <row r="761" spans="1:11">
      <c r="A761" s="4">
        <v>44649</v>
      </c>
      <c r="B761" s="3">
        <f>Tavola1!B761-Tavola1!B760</f>
        <v>37411</v>
      </c>
      <c r="C761" s="3">
        <f>Tavola1!C761-Tavola1!C760</f>
        <v>36988</v>
      </c>
      <c r="D761" s="3">
        <f>Tavola1!D761-Tavola1!D760</f>
        <v>7477</v>
      </c>
      <c r="E761" s="3">
        <f>Tavola1!E761-Tavola1!E760</f>
        <v>-512</v>
      </c>
      <c r="F761" s="3">
        <f>Tavola1!F761-Tavola1!F760</f>
        <v>21</v>
      </c>
      <c r="G761" s="3">
        <f>Tavola1!G761-Tavola1!G760</f>
        <v>23</v>
      </c>
      <c r="H761" s="3">
        <f>Tavola1!H761-Tavola1!H760</f>
        <v>-2</v>
      </c>
      <c r="I761" s="3">
        <f>Tavola1!J761-Tavola1!J760</f>
        <v>-533</v>
      </c>
      <c r="J761" s="3">
        <f>Tavola1!K761-Tavola1!K760</f>
        <v>7958</v>
      </c>
      <c r="K761" s="3">
        <f>Tavola1!L761-Tavola1!L760</f>
        <v>31</v>
      </c>
    </row>
    <row r="762" spans="1:11">
      <c r="A762" s="4">
        <v>44650</v>
      </c>
      <c r="B762" s="3">
        <f>Tavola1!B762-Tavola1!B761</f>
        <v>42129</v>
      </c>
      <c r="C762" s="3">
        <f>Tavola1!C762-Tavola1!C761</f>
        <v>41636</v>
      </c>
      <c r="D762" s="3">
        <f>Tavola1!D762-Tavola1!D761</f>
        <v>7188</v>
      </c>
      <c r="E762" s="3">
        <f>Tavola1!E762-Tavola1!E761</f>
        <v>-534</v>
      </c>
      <c r="F762" s="3">
        <f>Tavola1!F762-Tavola1!F761</f>
        <v>6</v>
      </c>
      <c r="G762" s="3">
        <f>Tavola1!G762-Tavola1!G761</f>
        <v>8</v>
      </c>
      <c r="H762" s="3">
        <f>Tavola1!H762-Tavola1!H761</f>
        <v>-2</v>
      </c>
      <c r="I762" s="3">
        <f>Tavola1!J762-Tavola1!J761</f>
        <v>-540</v>
      </c>
      <c r="J762" s="3">
        <f>Tavola1!K762-Tavola1!K761</f>
        <v>7691</v>
      </c>
      <c r="K762" s="3">
        <f>Tavola1!L762-Tavola1!L761</f>
        <v>31</v>
      </c>
    </row>
    <row r="763" spans="1:11">
      <c r="A763" s="4">
        <v>44651</v>
      </c>
      <c r="B763" s="3">
        <f>Tavola1!B763-Tavola1!B762</f>
        <v>27989</v>
      </c>
      <c r="C763" s="3">
        <f>Tavola1!C763-Tavola1!C762</f>
        <v>27712</v>
      </c>
      <c r="D763" s="3">
        <f>Tavola1!D763-Tavola1!D762</f>
        <v>5099</v>
      </c>
      <c r="E763" s="3">
        <f>Tavola1!E763-Tavola1!E762</f>
        <v>-16186</v>
      </c>
      <c r="F763" s="3">
        <f>Tavola1!F763-Tavola1!F762</f>
        <v>3</v>
      </c>
      <c r="G763" s="3">
        <f>Tavola1!G763-Tavola1!G762</f>
        <v>1</v>
      </c>
      <c r="H763" s="3">
        <f>Tavola1!H763-Tavola1!H762</f>
        <v>2</v>
      </c>
      <c r="I763" s="3">
        <f>Tavola1!J763-Tavola1!J762</f>
        <v>-16189</v>
      </c>
      <c r="J763" s="3">
        <f>Tavola1!K763-Tavola1!K762</f>
        <v>21265</v>
      </c>
      <c r="K763" s="3">
        <f>Tavola1!L763-Tavola1!L762</f>
        <v>20</v>
      </c>
    </row>
    <row r="764" spans="1:11">
      <c r="A764" s="4">
        <v>44652</v>
      </c>
      <c r="B764" s="3">
        <f>Tavola1!B764-Tavola1!B763</f>
        <v>43490</v>
      </c>
      <c r="C764" s="3">
        <f>Tavola1!C764-Tavola1!C763</f>
        <v>42785</v>
      </c>
      <c r="D764" s="3">
        <f>Tavola1!D764-Tavola1!D763</f>
        <v>7444</v>
      </c>
      <c r="E764" s="3">
        <f>Tavola1!E764-Tavola1!E763</f>
        <v>-21384</v>
      </c>
      <c r="F764" s="3">
        <f>Tavola1!F764-Tavola1!F763</f>
        <v>-17</v>
      </c>
      <c r="G764" s="3">
        <f>Tavola1!G764-Tavola1!G763</f>
        <v>-20</v>
      </c>
      <c r="H764" s="3">
        <f>Tavola1!H764-Tavola1!H763</f>
        <v>3</v>
      </c>
      <c r="I764" s="3">
        <f>Tavola1!J764-Tavola1!J763</f>
        <v>-21367</v>
      </c>
      <c r="J764" s="3">
        <f>Tavola1!K764-Tavola1!K763</f>
        <v>28801</v>
      </c>
      <c r="K764" s="3">
        <f>Tavola1!L764-Tavola1!L763</f>
        <v>27</v>
      </c>
    </row>
    <row r="765" spans="1:11">
      <c r="A765" s="4">
        <v>44653</v>
      </c>
      <c r="B765" s="3">
        <f>Tavola1!B765-Tavola1!B764</f>
        <v>29862</v>
      </c>
      <c r="C765" s="3">
        <f>Tavola1!C765-Tavola1!C764</f>
        <v>29573</v>
      </c>
      <c r="D765" s="3">
        <f>Tavola1!D765-Tavola1!D764</f>
        <v>5574</v>
      </c>
      <c r="E765" s="3">
        <f>Tavola1!E765-Tavola1!E764</f>
        <v>-1166</v>
      </c>
      <c r="F765" s="3">
        <f>Tavola1!F765-Tavola1!F764</f>
        <v>6</v>
      </c>
      <c r="G765" s="3">
        <f>Tavola1!G765-Tavola1!G764</f>
        <v>2</v>
      </c>
      <c r="H765" s="3">
        <f>Tavola1!H765-Tavola1!H764</f>
        <v>4</v>
      </c>
      <c r="I765" s="3">
        <f>Tavola1!J765-Tavola1!J764</f>
        <v>-1172</v>
      </c>
      <c r="J765" s="3">
        <f>Tavola1!K765-Tavola1!K764</f>
        <v>6724</v>
      </c>
      <c r="K765" s="3">
        <f>Tavola1!L765-Tavola1!L764</f>
        <v>16</v>
      </c>
    </row>
    <row r="766" spans="1:11">
      <c r="A766" s="4">
        <v>44654</v>
      </c>
      <c r="B766" s="3">
        <f>Tavola1!B766-Tavola1!B765</f>
        <v>30183</v>
      </c>
      <c r="C766" s="3">
        <f>Tavola1!C766-Tavola1!C765</f>
        <v>29746</v>
      </c>
      <c r="D766" s="3">
        <f>Tavola1!D766-Tavola1!D765</f>
        <v>4857</v>
      </c>
      <c r="E766" s="3">
        <f>Tavola1!E766-Tavola1!E765</f>
        <v>827</v>
      </c>
      <c r="F766" s="3">
        <f>Tavola1!F766-Tavola1!F765</f>
        <v>4</v>
      </c>
      <c r="G766" s="3">
        <f>Tavola1!G766-Tavola1!G765</f>
        <v>4</v>
      </c>
      <c r="H766" s="3">
        <f>Tavola1!H766-Tavola1!H765</f>
        <v>0</v>
      </c>
      <c r="I766" s="3">
        <f>Tavola1!J766-Tavola1!J765</f>
        <v>823</v>
      </c>
      <c r="J766" s="3">
        <f>Tavola1!K766-Tavola1!K765</f>
        <v>4013</v>
      </c>
      <c r="K766" s="3">
        <f>Tavola1!L766-Tavola1!L765</f>
        <v>17</v>
      </c>
    </row>
    <row r="767" spans="1:11">
      <c r="A767" s="4">
        <v>44655</v>
      </c>
      <c r="B767" s="3">
        <f>Tavola1!B767-Tavola1!B766</f>
        <v>16604</v>
      </c>
      <c r="C767" s="3">
        <f>Tavola1!C767-Tavola1!C766</f>
        <v>16429</v>
      </c>
      <c r="D767" s="3">
        <f>Tavola1!D767-Tavola1!D766</f>
        <v>2692</v>
      </c>
      <c r="E767" s="3">
        <f>Tavola1!E767-Tavola1!E766</f>
        <v>-114</v>
      </c>
      <c r="F767" s="3">
        <f>Tavola1!F767-Tavola1!F766</f>
        <v>32</v>
      </c>
      <c r="G767" s="3">
        <f>Tavola1!G767-Tavola1!G766</f>
        <v>36</v>
      </c>
      <c r="H767" s="3">
        <f>Tavola1!H767-Tavola1!H766</f>
        <v>-4</v>
      </c>
      <c r="I767" s="3">
        <f>Tavola1!J767-Tavola1!J766</f>
        <v>-146</v>
      </c>
      <c r="J767" s="3">
        <f>Tavola1!K767-Tavola1!K766</f>
        <v>2801</v>
      </c>
      <c r="K767" s="3">
        <f>Tavola1!L767-Tavola1!L766</f>
        <v>5</v>
      </c>
    </row>
    <row r="768" spans="1:11">
      <c r="A768" s="4">
        <v>44656</v>
      </c>
      <c r="B768" s="3">
        <f>Tavola1!B768-Tavola1!B767</f>
        <v>33690</v>
      </c>
      <c r="C768" s="3">
        <f>Tavola1!C768-Tavola1!C767</f>
        <v>33292</v>
      </c>
      <c r="D768" s="3">
        <f>Tavola1!D768-Tavola1!D767</f>
        <v>6514</v>
      </c>
      <c r="E768" s="3">
        <f>Tavola1!E768-Tavola1!E767</f>
        <v>-331</v>
      </c>
      <c r="F768" s="3">
        <f>Tavola1!F768-Tavola1!F767</f>
        <v>-16</v>
      </c>
      <c r="G768" s="3">
        <f>Tavola1!G768-Tavola1!G767</f>
        <v>-4</v>
      </c>
      <c r="H768" s="3">
        <f>Tavola1!H768-Tavola1!H767</f>
        <v>-12</v>
      </c>
      <c r="I768" s="3">
        <f>Tavola1!J768-Tavola1!J767</f>
        <v>-315</v>
      </c>
      <c r="J768" s="3">
        <f>Tavola1!K768-Tavola1!K767</f>
        <v>6802</v>
      </c>
      <c r="K768" s="3">
        <f>Tavola1!L768-Tavola1!L767</f>
        <v>43</v>
      </c>
    </row>
    <row r="769" spans="1:11">
      <c r="A769" s="4">
        <v>44657</v>
      </c>
      <c r="B769" s="3">
        <f>Tavola1!B769-Tavola1!B768</f>
        <v>30734</v>
      </c>
      <c r="C769" s="3">
        <f>Tavola1!C769-Tavola1!C768</f>
        <v>30379</v>
      </c>
      <c r="D769" s="3">
        <f>Tavola1!D769-Tavola1!D768</f>
        <v>5177</v>
      </c>
      <c r="E769" s="3">
        <f>Tavola1!E769-Tavola1!E768</f>
        <v>-2895</v>
      </c>
      <c r="F769" s="3">
        <f>Tavola1!F769-Tavola1!F768</f>
        <v>-1</v>
      </c>
      <c r="G769" s="3">
        <f>Tavola1!G769-Tavola1!G768</f>
        <v>-8</v>
      </c>
      <c r="H769" s="3">
        <f>Tavola1!H769-Tavola1!H768</f>
        <v>7</v>
      </c>
      <c r="I769" s="3">
        <f>Tavola1!J769-Tavola1!J768</f>
        <v>-2894</v>
      </c>
      <c r="J769" s="3">
        <f>Tavola1!K769-Tavola1!K768</f>
        <v>8049</v>
      </c>
      <c r="K769" s="3">
        <f>Tavola1!L769-Tavola1!L768</f>
        <v>23</v>
      </c>
    </row>
    <row r="770" spans="1:11">
      <c r="A770" s="4">
        <v>44658</v>
      </c>
      <c r="B770" s="3">
        <f>Tavola1!B770-Tavola1!B769</f>
        <v>27722</v>
      </c>
      <c r="C770" s="3">
        <f>Tavola1!C770-Tavola1!C769</f>
        <v>27444</v>
      </c>
      <c r="D770" s="3">
        <f>Tavola1!D770-Tavola1!D769</f>
        <v>4679</v>
      </c>
      <c r="E770" s="3">
        <f>Tavola1!E770-Tavola1!E769</f>
        <v>-24853</v>
      </c>
      <c r="F770" s="3">
        <f>Tavola1!F770-Tavola1!F769</f>
        <v>0</v>
      </c>
      <c r="G770" s="3">
        <f>Tavola1!G770-Tavola1!G769</f>
        <v>-7</v>
      </c>
      <c r="H770" s="3">
        <f>Tavola1!H770-Tavola1!H769</f>
        <v>7</v>
      </c>
      <c r="I770" s="3">
        <f>Tavola1!J770-Tavola1!J769</f>
        <v>-24853</v>
      </c>
      <c r="J770" s="3">
        <f>Tavola1!K770-Tavola1!K769</f>
        <v>29517</v>
      </c>
      <c r="K770" s="3">
        <f>Tavola1!L770-Tavola1!L769</f>
        <v>15</v>
      </c>
    </row>
    <row r="771" spans="1:11">
      <c r="A771" s="4">
        <v>44659</v>
      </c>
      <c r="B771" s="3">
        <f>Tavola1!B771-Tavola1!B770</f>
        <v>32381</v>
      </c>
      <c r="C771" s="3">
        <f>Tavola1!C771-Tavola1!C770</f>
        <v>31995</v>
      </c>
      <c r="D771" s="3">
        <f>Tavola1!D771-Tavola1!D770</f>
        <v>5562</v>
      </c>
      <c r="E771" s="3">
        <f>Tavola1!E771-Tavola1!E770</f>
        <v>-1696</v>
      </c>
      <c r="F771" s="3">
        <f>Tavola1!F771-Tavola1!F770</f>
        <v>-13</v>
      </c>
      <c r="G771" s="3">
        <f>Tavola1!G771-Tavola1!G770</f>
        <v>-15</v>
      </c>
      <c r="H771" s="3">
        <f>Tavola1!H771-Tavola1!H770</f>
        <v>2</v>
      </c>
      <c r="I771" s="3">
        <f>Tavola1!J771-Tavola1!J770</f>
        <v>-1683</v>
      </c>
      <c r="J771" s="3">
        <f>Tavola1!K771-Tavola1!K770</f>
        <v>7239</v>
      </c>
      <c r="K771" s="3">
        <f>Tavola1!L771-Tavola1!L770</f>
        <v>19</v>
      </c>
    </row>
    <row r="772" spans="1:11">
      <c r="A772" s="4">
        <v>44660</v>
      </c>
      <c r="B772" s="3">
        <f>Tavola1!B772-Tavola1!B771</f>
        <v>26172</v>
      </c>
      <c r="C772" s="3">
        <f>Tavola1!C772-Tavola1!C771</f>
        <v>25920</v>
      </c>
      <c r="D772" s="3">
        <f>Tavola1!D772-Tavola1!D771</f>
        <v>4444</v>
      </c>
      <c r="E772" s="3">
        <f>Tavola1!E772-Tavola1!E771</f>
        <v>-7318</v>
      </c>
      <c r="F772" s="3">
        <f>Tavola1!F772-Tavola1!F771</f>
        <v>-6</v>
      </c>
      <c r="G772" s="3">
        <f>Tavola1!G772-Tavola1!G771</f>
        <v>-3</v>
      </c>
      <c r="H772" s="3">
        <f>Tavola1!H772-Tavola1!H771</f>
        <v>-3</v>
      </c>
      <c r="I772" s="3">
        <f>Tavola1!J772-Tavola1!J771</f>
        <v>-7312</v>
      </c>
      <c r="J772" s="3">
        <f>Tavola1!K772-Tavola1!K771</f>
        <v>11754</v>
      </c>
      <c r="K772" s="3">
        <f>Tavola1!L772-Tavola1!L771</f>
        <v>8</v>
      </c>
    </row>
    <row r="773" spans="1:11">
      <c r="A773" s="4">
        <v>44661</v>
      </c>
      <c r="B773" s="3">
        <f>Tavola1!B773-Tavola1!B772</f>
        <v>27227</v>
      </c>
      <c r="C773" s="3">
        <f>Tavola1!C773-Tavola1!C772</f>
        <v>26890</v>
      </c>
      <c r="D773" s="3">
        <f>Tavola1!D773-Tavola1!D772</f>
        <v>4217</v>
      </c>
      <c r="E773" s="3">
        <f>Tavola1!E773-Tavola1!E772</f>
        <v>511</v>
      </c>
      <c r="F773" s="3">
        <f>Tavola1!F773-Tavola1!F772</f>
        <v>11</v>
      </c>
      <c r="G773" s="3">
        <f>Tavola1!G773-Tavola1!G772</f>
        <v>11</v>
      </c>
      <c r="H773" s="3">
        <f>Tavola1!H773-Tavola1!H772</f>
        <v>0</v>
      </c>
      <c r="I773" s="3">
        <f>Tavola1!J773-Tavola1!J772</f>
        <v>500</v>
      </c>
      <c r="J773" s="3">
        <f>Tavola1!K773-Tavola1!K772</f>
        <v>3698</v>
      </c>
      <c r="K773" s="3">
        <f>Tavola1!L773-Tavola1!L772</f>
        <v>8</v>
      </c>
    </row>
    <row r="774" spans="1:11">
      <c r="A774" s="4">
        <v>44662</v>
      </c>
      <c r="B774" s="3">
        <f>Tavola1!B774-Tavola1!B773</f>
        <v>13159</v>
      </c>
      <c r="C774" s="3">
        <f>Tavola1!C774-Tavola1!C773</f>
        <v>13041</v>
      </c>
      <c r="D774" s="3">
        <f>Tavola1!D774-Tavola1!D773</f>
        <v>2156</v>
      </c>
      <c r="E774" s="3">
        <f>Tavola1!E774-Tavola1!E773</f>
        <v>-2386</v>
      </c>
      <c r="F774" s="3">
        <f>Tavola1!F774-Tavola1!F773</f>
        <v>28</v>
      </c>
      <c r="G774" s="3">
        <f>Tavola1!G774-Tavola1!G773</f>
        <v>25</v>
      </c>
      <c r="H774" s="3">
        <f>Tavola1!H774-Tavola1!H773</f>
        <v>3</v>
      </c>
      <c r="I774" s="3">
        <f>Tavola1!J774-Tavola1!J773</f>
        <v>-2414</v>
      </c>
      <c r="J774" s="3">
        <f>Tavola1!K774-Tavola1!K773</f>
        <v>4537</v>
      </c>
      <c r="K774" s="3">
        <f>Tavola1!L774-Tavola1!L773</f>
        <v>5</v>
      </c>
    </row>
    <row r="775" spans="1:11">
      <c r="A775" s="4">
        <v>44663</v>
      </c>
      <c r="B775" s="3">
        <f>Tavola1!B775-Tavola1!B774</f>
        <v>35727</v>
      </c>
      <c r="C775" s="3">
        <f>Tavola1!C775-Tavola1!C774</f>
        <v>35398</v>
      </c>
      <c r="D775" s="3">
        <f>Tavola1!D775-Tavola1!D774</f>
        <v>6115</v>
      </c>
      <c r="E775" s="3">
        <f>Tavola1!E775-Tavola1!E774</f>
        <v>327</v>
      </c>
      <c r="F775" s="3">
        <f>Tavola1!F775-Tavola1!F774</f>
        <v>-50</v>
      </c>
      <c r="G775" s="3">
        <f>Tavola1!G775-Tavola1!G774</f>
        <v>-45</v>
      </c>
      <c r="H775" s="3">
        <f>Tavola1!H775-Tavola1!H774</f>
        <v>-5</v>
      </c>
      <c r="I775" s="3">
        <f>Tavola1!J775-Tavola1!J774</f>
        <v>377</v>
      </c>
      <c r="J775" s="3">
        <f>Tavola1!K775-Tavola1!K774</f>
        <v>5769</v>
      </c>
      <c r="K775" s="3">
        <f>Tavola1!L775-Tavola1!L774</f>
        <v>19</v>
      </c>
    </row>
    <row r="776" spans="1:11">
      <c r="A776" s="4">
        <v>44664</v>
      </c>
      <c r="B776" s="3">
        <f>Tavola1!B776-Tavola1!B775</f>
        <v>26773</v>
      </c>
      <c r="C776" s="3">
        <f>Tavola1!C776-Tavola1!C775</f>
        <v>26435</v>
      </c>
      <c r="D776" s="3">
        <f>Tavola1!D776-Tavola1!D775</f>
        <v>4322</v>
      </c>
      <c r="E776" s="3">
        <f>Tavola1!E776-Tavola1!E775</f>
        <v>-5882</v>
      </c>
      <c r="F776" s="3">
        <f>Tavola1!F776-Tavola1!F775</f>
        <v>-24</v>
      </c>
      <c r="G776" s="3">
        <f>Tavola1!G776-Tavola1!G775</f>
        <v>-23</v>
      </c>
      <c r="H776" s="3">
        <f>Tavola1!H776-Tavola1!H775</f>
        <v>-1</v>
      </c>
      <c r="I776" s="3">
        <f>Tavola1!J776-Tavola1!J775</f>
        <v>-5858</v>
      </c>
      <c r="J776" s="3">
        <f>Tavola1!K776-Tavola1!K775</f>
        <v>10177</v>
      </c>
      <c r="K776" s="3">
        <f>Tavola1!L776-Tavola1!L775</f>
        <v>27</v>
      </c>
    </row>
    <row r="777" spans="1:11">
      <c r="A777" s="4">
        <v>44665</v>
      </c>
      <c r="B777" s="3">
        <f>Tavola1!B777-Tavola1!B776</f>
        <v>27431</v>
      </c>
      <c r="C777" s="3">
        <f>Tavola1!C777-Tavola1!C776</f>
        <v>27114</v>
      </c>
      <c r="D777" s="3">
        <f>Tavola1!D777-Tavola1!D776</f>
        <v>4417</v>
      </c>
      <c r="E777" s="3">
        <f>Tavola1!E777-Tavola1!E776</f>
        <v>-2038</v>
      </c>
      <c r="F777" s="3">
        <f>Tavola1!F777-Tavola1!F776</f>
        <v>-16</v>
      </c>
      <c r="G777" s="3">
        <f>Tavola1!G777-Tavola1!G776</f>
        <v>-10</v>
      </c>
      <c r="H777" s="3">
        <f>Tavola1!H777-Tavola1!H776</f>
        <v>-6</v>
      </c>
      <c r="I777" s="3">
        <f>Tavola1!J777-Tavola1!J776</f>
        <v>-2022</v>
      </c>
      <c r="J777" s="3">
        <f>Tavola1!K777-Tavola1!K776</f>
        <v>6436</v>
      </c>
      <c r="K777" s="3">
        <f>Tavola1!L777-Tavola1!L776</f>
        <v>19</v>
      </c>
    </row>
    <row r="778" spans="1:11">
      <c r="A778" s="4">
        <v>44666</v>
      </c>
      <c r="B778" s="3">
        <f>Tavola1!B778-Tavola1!B777</f>
        <v>26024</v>
      </c>
      <c r="C778" s="3">
        <f>Tavola1!C778-Tavola1!C777</f>
        <v>25750</v>
      </c>
      <c r="D778" s="3">
        <f>Tavola1!D778-Tavola1!D777</f>
        <v>4446</v>
      </c>
      <c r="E778" s="3">
        <f>Tavola1!E778-Tavola1!E777</f>
        <v>-5152</v>
      </c>
      <c r="F778" s="3">
        <f>Tavola1!F778-Tavola1!F777</f>
        <v>20</v>
      </c>
      <c r="G778" s="3">
        <f>Tavola1!G778-Tavola1!G777</f>
        <v>17</v>
      </c>
      <c r="H778" s="3">
        <f>Tavola1!H778-Tavola1!H777</f>
        <v>3</v>
      </c>
      <c r="I778" s="3">
        <f>Tavola1!J778-Tavola1!J777</f>
        <v>-5172</v>
      </c>
      <c r="J778" s="3">
        <f>Tavola1!K778-Tavola1!K777</f>
        <v>9582</v>
      </c>
      <c r="K778" s="3">
        <f>Tavola1!L778-Tavola1!L777</f>
        <v>16</v>
      </c>
    </row>
    <row r="779" spans="1:11">
      <c r="A779" s="4">
        <v>44667</v>
      </c>
      <c r="B779" s="3">
        <f>Tavola1!B779-Tavola1!B778</f>
        <v>28778</v>
      </c>
      <c r="C779" s="3">
        <f>Tavola1!C779-Tavola1!C778</f>
        <v>28428</v>
      </c>
      <c r="D779" s="3">
        <f>Tavola1!D779-Tavola1!D778</f>
        <v>5122</v>
      </c>
      <c r="E779" s="3">
        <f>Tavola1!E779-Tavola1!E778</f>
        <v>-3034</v>
      </c>
      <c r="F779" s="3">
        <f>Tavola1!F779-Tavola1!F778</f>
        <v>-40</v>
      </c>
      <c r="G779" s="3">
        <f>Tavola1!G779-Tavola1!G778</f>
        <v>-41</v>
      </c>
      <c r="H779" s="3">
        <f>Tavola1!H779-Tavola1!H778</f>
        <v>1</v>
      </c>
      <c r="I779" s="3">
        <f>Tavola1!J779-Tavola1!J778</f>
        <v>-2994</v>
      </c>
      <c r="J779" s="3">
        <f>Tavola1!K779-Tavola1!K778</f>
        <v>8147</v>
      </c>
      <c r="K779" s="3">
        <f>Tavola1!L779-Tavola1!L778</f>
        <v>9</v>
      </c>
    </row>
    <row r="780" spans="1:11">
      <c r="A780" s="4">
        <v>44668</v>
      </c>
      <c r="B780" s="3">
        <f>Tavola1!B780-Tavola1!B779</f>
        <v>23393</v>
      </c>
      <c r="C780" s="3">
        <f>Tavola1!C780-Tavola1!C779</f>
        <v>23223</v>
      </c>
      <c r="D780" s="3">
        <f>Tavola1!D780-Tavola1!D779</f>
        <v>4048</v>
      </c>
      <c r="E780" s="3">
        <f>Tavola1!E780-Tavola1!E779</f>
        <v>-581</v>
      </c>
      <c r="F780" s="3">
        <f>Tavola1!F780-Tavola1!F779</f>
        <v>-12</v>
      </c>
      <c r="G780" s="3">
        <f>Tavola1!G780-Tavola1!G779</f>
        <v>-3</v>
      </c>
      <c r="H780" s="3">
        <f>Tavola1!H780-Tavola1!H779</f>
        <v>-9</v>
      </c>
      <c r="I780" s="3">
        <f>Tavola1!J780-Tavola1!J779</f>
        <v>-569</v>
      </c>
      <c r="J780" s="3">
        <f>Tavola1!K780-Tavola1!K779</f>
        <v>4618</v>
      </c>
      <c r="K780" s="3">
        <f>Tavola1!L780-Tavola1!L779</f>
        <v>11</v>
      </c>
    </row>
    <row r="781" spans="1:11">
      <c r="A781" s="4">
        <v>44669</v>
      </c>
      <c r="B781" s="3">
        <f>Tavola1!B781-Tavola1!B780</f>
        <v>9161</v>
      </c>
      <c r="C781" s="3">
        <f>Tavola1!C781-Tavola1!C780</f>
        <v>8989</v>
      </c>
      <c r="D781" s="3">
        <f>Tavola1!D781-Tavola1!D780</f>
        <v>1564</v>
      </c>
      <c r="E781" s="3">
        <f>Tavola1!E781-Tavola1!E780</f>
        <v>566</v>
      </c>
      <c r="F781" s="3">
        <f>Tavola1!F781-Tavola1!F780</f>
        <v>-8</v>
      </c>
      <c r="G781" s="3">
        <f>Tavola1!G781-Tavola1!G780</f>
        <v>-9</v>
      </c>
      <c r="H781" s="3">
        <f>Tavola1!H781-Tavola1!H780</f>
        <v>1</v>
      </c>
      <c r="I781" s="3">
        <f>Tavola1!J781-Tavola1!J780</f>
        <v>574</v>
      </c>
      <c r="J781" s="3">
        <f>Tavola1!K781-Tavola1!K780</f>
        <v>995</v>
      </c>
      <c r="K781" s="3">
        <f>Tavola1!L781-Tavola1!L780</f>
        <v>3</v>
      </c>
    </row>
    <row r="782" spans="1:11">
      <c r="A782" s="4">
        <v>44670</v>
      </c>
      <c r="B782" s="3">
        <f>Tavola1!B782-Tavola1!B781</f>
        <v>10944</v>
      </c>
      <c r="C782" s="3">
        <f>Tavola1!C782-Tavola1!C781</f>
        <v>10846</v>
      </c>
      <c r="D782" s="3">
        <f>Tavola1!D782-Tavola1!D781</f>
        <v>2078</v>
      </c>
      <c r="E782" s="3">
        <f>Tavola1!E782-Tavola1!E781</f>
        <v>1599</v>
      </c>
      <c r="F782" s="3">
        <f>Tavola1!F782-Tavola1!F781</f>
        <v>39</v>
      </c>
      <c r="G782" s="3">
        <f>Tavola1!G782-Tavola1!G781</f>
        <v>36</v>
      </c>
      <c r="H782" s="3">
        <f>Tavola1!H782-Tavola1!H781</f>
        <v>3</v>
      </c>
      <c r="I782" s="3">
        <f>Tavola1!J782-Tavola1!J781</f>
        <v>1560</v>
      </c>
      <c r="J782" s="3">
        <f>Tavola1!K782-Tavola1!K781</f>
        <v>469</v>
      </c>
      <c r="K782" s="3">
        <f>Tavola1!L782-Tavola1!L781</f>
        <v>10</v>
      </c>
    </row>
    <row r="783" spans="1:11">
      <c r="A783" s="4">
        <v>44671</v>
      </c>
      <c r="B783" s="3">
        <f>Tavola1!B783-Tavola1!B782</f>
        <v>36476</v>
      </c>
      <c r="C783" s="3">
        <f>Tavola1!C783-Tavola1!C782</f>
        <v>36141</v>
      </c>
      <c r="D783" s="3">
        <f>Tavola1!D783-Tavola1!D782</f>
        <v>7634</v>
      </c>
      <c r="E783" s="3">
        <f>Tavola1!E783-Tavola1!E782</f>
        <v>-6236</v>
      </c>
      <c r="F783" s="3">
        <f>Tavola1!F783-Tavola1!F782</f>
        <v>-43</v>
      </c>
      <c r="G783" s="3">
        <f>Tavola1!G783-Tavola1!G782</f>
        <v>-39</v>
      </c>
      <c r="H783" s="3">
        <f>Tavola1!H783-Tavola1!H782</f>
        <v>-4</v>
      </c>
      <c r="I783" s="3">
        <f>Tavola1!J783-Tavola1!J782</f>
        <v>-6193</v>
      </c>
      <c r="J783" s="3">
        <f>Tavola1!K783-Tavola1!K782</f>
        <v>13841</v>
      </c>
      <c r="K783" s="3">
        <f>Tavola1!L783-Tavola1!L782</f>
        <v>29</v>
      </c>
    </row>
    <row r="784" spans="1:11">
      <c r="A784" s="4">
        <v>44672</v>
      </c>
      <c r="B784" s="3">
        <f>Tavola1!B784-Tavola1!B783</f>
        <v>31706</v>
      </c>
      <c r="C784" s="3">
        <f>Tavola1!C784-Tavola1!C783</f>
        <v>31216</v>
      </c>
      <c r="D784" s="3">
        <f>Tavola1!D784-Tavola1!D783</f>
        <v>6063</v>
      </c>
      <c r="E784" s="3">
        <f>Tavola1!E784-Tavola1!E783</f>
        <v>-3922</v>
      </c>
      <c r="F784" s="3">
        <f>Tavola1!F784-Tavola1!F783</f>
        <v>-12</v>
      </c>
      <c r="G784" s="3">
        <f>Tavola1!G784-Tavola1!G783</f>
        <v>-12</v>
      </c>
      <c r="H784" s="3">
        <f>Tavola1!H784-Tavola1!H783</f>
        <v>0</v>
      </c>
      <c r="I784" s="3">
        <f>Tavola1!J784-Tavola1!J783</f>
        <v>-3910</v>
      </c>
      <c r="J784" s="3">
        <f>Tavola1!K784-Tavola1!K783</f>
        <v>9953</v>
      </c>
      <c r="K784" s="3">
        <f>Tavola1!L784-Tavola1!L783</f>
        <v>32</v>
      </c>
    </row>
    <row r="785" spans="1:11">
      <c r="A785" s="4">
        <v>44673</v>
      </c>
      <c r="B785" s="3">
        <f>Tavola1!B785-Tavola1!B784</f>
        <v>29298</v>
      </c>
      <c r="C785" s="3">
        <f>Tavola1!C785-Tavola1!C784</f>
        <v>28871</v>
      </c>
      <c r="D785" s="3">
        <f>Tavola1!D785-Tavola1!D784</f>
        <v>5616</v>
      </c>
      <c r="E785" s="3">
        <f>Tavola1!E785-Tavola1!E784</f>
        <v>-3591</v>
      </c>
      <c r="F785" s="3">
        <f>Tavola1!F785-Tavola1!F784</f>
        <v>-43</v>
      </c>
      <c r="G785" s="3">
        <f>Tavola1!G785-Tavola1!G784</f>
        <v>-43</v>
      </c>
      <c r="H785" s="3">
        <f>Tavola1!H785-Tavola1!H784</f>
        <v>0</v>
      </c>
      <c r="I785" s="3">
        <f>Tavola1!J785-Tavola1!J784</f>
        <v>-3548</v>
      </c>
      <c r="J785" s="3">
        <f>Tavola1!K785-Tavola1!K784</f>
        <v>9180</v>
      </c>
      <c r="K785" s="3">
        <f>Tavola1!L785-Tavola1!L784</f>
        <v>27</v>
      </c>
    </row>
    <row r="786" spans="1:11">
      <c r="A786" s="4">
        <v>44674</v>
      </c>
      <c r="B786" s="3">
        <f>Tavola1!B786-Tavola1!B785</f>
        <v>27936</v>
      </c>
      <c r="C786" s="3">
        <f>Tavola1!C786-Tavola1!C785</f>
        <v>27538</v>
      </c>
      <c r="D786" s="3">
        <f>Tavola1!D786-Tavola1!D785</f>
        <v>5459</v>
      </c>
      <c r="E786" s="3">
        <f>Tavola1!E786-Tavola1!E785</f>
        <v>-2762</v>
      </c>
      <c r="F786" s="3">
        <f>Tavola1!F786-Tavola1!F785</f>
        <v>-12</v>
      </c>
      <c r="G786" s="3">
        <f>Tavola1!G786-Tavola1!G785</f>
        <v>-13</v>
      </c>
      <c r="H786" s="3">
        <f>Tavola1!H786-Tavola1!H785</f>
        <v>1</v>
      </c>
      <c r="I786" s="3">
        <f>Tavola1!J786-Tavola1!J785</f>
        <v>-2750</v>
      </c>
      <c r="J786" s="3">
        <f>Tavola1!K786-Tavola1!K785</f>
        <v>8207</v>
      </c>
      <c r="K786" s="3">
        <f>Tavola1!L786-Tavola1!L785</f>
        <v>14</v>
      </c>
    </row>
    <row r="787" spans="1:11">
      <c r="A787" s="4">
        <v>44675</v>
      </c>
      <c r="B787" s="3">
        <f>Tavola1!B787-Tavola1!B786</f>
        <v>24377</v>
      </c>
      <c r="C787" s="3">
        <f>Tavola1!C787-Tavola1!C786</f>
        <v>23945</v>
      </c>
      <c r="D787" s="3">
        <f>Tavola1!D787-Tavola1!D786</f>
        <v>4601</v>
      </c>
      <c r="E787" s="3">
        <f>Tavola1!E787-Tavola1!E786</f>
        <v>3274</v>
      </c>
      <c r="F787" s="3">
        <f>Tavola1!F787-Tavola1!F786</f>
        <v>-10</v>
      </c>
      <c r="G787" s="3">
        <f>Tavola1!G787-Tavola1!G786</f>
        <v>-10</v>
      </c>
      <c r="H787" s="3">
        <f>Tavola1!H787-Tavola1!H786</f>
        <v>0</v>
      </c>
      <c r="I787" s="3">
        <f>Tavola1!J787-Tavola1!J786</f>
        <v>3284</v>
      </c>
      <c r="J787" s="3">
        <f>Tavola1!K787-Tavola1!K786</f>
        <v>1320</v>
      </c>
      <c r="K787" s="3">
        <f>Tavola1!L787-Tavola1!L786</f>
        <v>7</v>
      </c>
    </row>
    <row r="788" spans="1:11">
      <c r="A788" s="4">
        <v>44676</v>
      </c>
      <c r="B788" s="3">
        <f>Tavola1!B788-Tavola1!B787</f>
        <v>11303</v>
      </c>
      <c r="C788" s="3">
        <f>Tavola1!C788-Tavola1!C787</f>
        <v>11092</v>
      </c>
      <c r="D788" s="3">
        <f>Tavola1!D788-Tavola1!D787</f>
        <v>2181</v>
      </c>
      <c r="E788" s="3">
        <f>Tavola1!E788-Tavola1!E787</f>
        <v>640</v>
      </c>
      <c r="F788" s="3">
        <f>Tavola1!F788-Tavola1!F787</f>
        <v>-5</v>
      </c>
      <c r="G788" s="3">
        <f>Tavola1!G788-Tavola1!G787</f>
        <v>-7</v>
      </c>
      <c r="H788" s="3">
        <f>Tavola1!H788-Tavola1!H787</f>
        <v>2</v>
      </c>
      <c r="I788" s="3">
        <f>Tavola1!J788-Tavola1!J787</f>
        <v>645</v>
      </c>
      <c r="J788" s="3">
        <f>Tavola1!K788-Tavola1!K787</f>
        <v>1534</v>
      </c>
      <c r="K788" s="3">
        <f>Tavola1!L788-Tavola1!L787</f>
        <v>7</v>
      </c>
    </row>
    <row r="789" spans="1:11">
      <c r="A789" s="4">
        <v>44677</v>
      </c>
      <c r="B789" s="3">
        <f>Tavola1!B789-Tavola1!B788</f>
        <v>12465</v>
      </c>
      <c r="C789" s="3">
        <f>Tavola1!C789-Tavola1!C788</f>
        <v>12276</v>
      </c>
      <c r="D789" s="3">
        <f>Tavola1!D789-Tavola1!D788</f>
        <v>2220</v>
      </c>
      <c r="E789" s="3">
        <f>Tavola1!E789-Tavola1!E788</f>
        <v>776</v>
      </c>
      <c r="F789" s="3">
        <f>Tavola1!F789-Tavola1!F788</f>
        <v>32</v>
      </c>
      <c r="G789" s="3">
        <f>Tavola1!G789-Tavola1!G788</f>
        <v>32</v>
      </c>
      <c r="H789" s="3">
        <f>Tavola1!H789-Tavola1!H788</f>
        <v>0</v>
      </c>
      <c r="I789" s="3">
        <f>Tavola1!J789-Tavola1!J788</f>
        <v>744</v>
      </c>
      <c r="J789" s="3">
        <f>Tavola1!K789-Tavola1!K788</f>
        <v>1433</v>
      </c>
      <c r="K789" s="3">
        <f>Tavola1!L789-Tavola1!L788</f>
        <v>11</v>
      </c>
    </row>
    <row r="790" spans="1:11">
      <c r="A790" s="4">
        <v>44678</v>
      </c>
      <c r="B790" s="3">
        <f>Tavola1!B790-Tavola1!B789</f>
        <v>34358</v>
      </c>
      <c r="C790" s="3">
        <f>Tavola1!C790-Tavola1!C789</f>
        <v>34082</v>
      </c>
      <c r="D790" s="3">
        <f>Tavola1!D790-Tavola1!D789</f>
        <v>7043</v>
      </c>
      <c r="E790" s="3">
        <f>Tavola1!E790-Tavola1!E789</f>
        <v>2314</v>
      </c>
      <c r="F790" s="3">
        <f>Tavola1!F790-Tavola1!F789</f>
        <v>18</v>
      </c>
      <c r="G790" s="3">
        <f>Tavola1!G790-Tavola1!G789</f>
        <v>20</v>
      </c>
      <c r="H790" s="3">
        <f>Tavola1!H790-Tavola1!H789</f>
        <v>-2</v>
      </c>
      <c r="I790" s="3">
        <f>Tavola1!J790-Tavola1!J789</f>
        <v>2296</v>
      </c>
      <c r="J790" s="3">
        <f>Tavola1!K790-Tavola1!K789</f>
        <v>4704</v>
      </c>
      <c r="K790" s="3">
        <f>Tavola1!L790-Tavola1!L789</f>
        <v>25</v>
      </c>
    </row>
    <row r="791" spans="1:11">
      <c r="A791" s="4">
        <v>44679</v>
      </c>
      <c r="B791" s="3">
        <f>Tavola1!B791-Tavola1!B790</f>
        <v>29438</v>
      </c>
      <c r="C791" s="3">
        <f>Tavola1!C791-Tavola1!C790</f>
        <v>29079</v>
      </c>
      <c r="D791" s="3">
        <f>Tavola1!D791-Tavola1!D790</f>
        <v>4942</v>
      </c>
      <c r="E791" s="3">
        <f>Tavola1!E791-Tavola1!E790</f>
        <v>383</v>
      </c>
      <c r="F791" s="3">
        <f>Tavola1!F791-Tavola1!F790</f>
        <v>-14</v>
      </c>
      <c r="G791" s="3">
        <f>Tavola1!G791-Tavola1!G790</f>
        <v>-12</v>
      </c>
      <c r="H791" s="3">
        <f>Tavola1!H791-Tavola1!H790</f>
        <v>-2</v>
      </c>
      <c r="I791" s="3">
        <f>Tavola1!J791-Tavola1!J790</f>
        <v>397</v>
      </c>
      <c r="J791" s="3">
        <f>Tavola1!K791-Tavola1!K790</f>
        <v>4539</v>
      </c>
      <c r="K791" s="3">
        <f>Tavola1!L791-Tavola1!L790</f>
        <v>20</v>
      </c>
    </row>
    <row r="792" spans="1:11">
      <c r="A792" s="4">
        <v>44680</v>
      </c>
      <c r="B792" s="3">
        <f>Tavola1!B792-Tavola1!B791</f>
        <v>25118</v>
      </c>
      <c r="C792" s="3">
        <f>Tavola1!C792-Tavola1!C791</f>
        <v>24735</v>
      </c>
      <c r="D792" s="3">
        <f>Tavola1!D792-Tavola1!D791</f>
        <v>4005</v>
      </c>
      <c r="E792" s="3">
        <f>Tavola1!E792-Tavola1!E791</f>
        <v>-2463</v>
      </c>
      <c r="F792" s="3">
        <f>Tavola1!F792-Tavola1!F791</f>
        <v>-23</v>
      </c>
      <c r="G792" s="3">
        <f>Tavola1!G792-Tavola1!G791</f>
        <v>-24</v>
      </c>
      <c r="H792" s="3">
        <f>Tavola1!H792-Tavola1!H791</f>
        <v>1</v>
      </c>
      <c r="I792" s="3">
        <f>Tavola1!J792-Tavola1!J791</f>
        <v>-2440</v>
      </c>
      <c r="J792" s="3">
        <f>Tavola1!K792-Tavola1!K791</f>
        <v>6449</v>
      </c>
      <c r="K792" s="3">
        <f>Tavola1!L792-Tavola1!L791</f>
        <v>19</v>
      </c>
    </row>
    <row r="793" spans="1:11">
      <c r="A793" s="4">
        <v>44681</v>
      </c>
      <c r="B793" s="3">
        <f>Tavola1!B793-Tavola1!B792</f>
        <v>21425</v>
      </c>
      <c r="C793" s="3">
        <f>Tavola1!C793-Tavola1!C792</f>
        <v>21181</v>
      </c>
      <c r="D793" s="3">
        <f>Tavola1!D793-Tavola1!D792</f>
        <v>3531</v>
      </c>
      <c r="E793" s="3">
        <f>Tavola1!E793-Tavola1!E792</f>
        <v>-7148</v>
      </c>
      <c r="F793" s="3">
        <f>Tavola1!F793-Tavola1!F792</f>
        <v>-16</v>
      </c>
      <c r="G793" s="3">
        <f>Tavola1!G793-Tavola1!G792</f>
        <v>-14</v>
      </c>
      <c r="H793" s="3">
        <f>Tavola1!H793-Tavola1!H792</f>
        <v>-2</v>
      </c>
      <c r="I793" s="3">
        <f>Tavola1!J793-Tavola1!J792</f>
        <v>-7132</v>
      </c>
      <c r="J793" s="3">
        <f>Tavola1!K793-Tavola1!K792</f>
        <v>10660</v>
      </c>
      <c r="K793" s="3">
        <f>Tavola1!L793-Tavola1!L792</f>
        <v>19</v>
      </c>
    </row>
    <row r="794" spans="1:11">
      <c r="A794" s="4">
        <v>44682</v>
      </c>
      <c r="B794" s="3">
        <f>Tavola1!B794-Tavola1!B793</f>
        <v>23420</v>
      </c>
      <c r="C794" s="3">
        <f>Tavola1!C794-Tavola1!C793</f>
        <v>23009</v>
      </c>
      <c r="D794" s="3">
        <f>Tavola1!D794-Tavola1!D793</f>
        <v>3652</v>
      </c>
      <c r="E794" s="3">
        <f>Tavola1!E794-Tavola1!E793</f>
        <v>1294</v>
      </c>
      <c r="F794" s="3">
        <f>Tavola1!F794-Tavola1!F793</f>
        <v>-10</v>
      </c>
      <c r="G794" s="3">
        <f>Tavola1!G794-Tavola1!G793</f>
        <v>-10</v>
      </c>
      <c r="H794" s="3">
        <f>Tavola1!H794-Tavola1!H793</f>
        <v>0</v>
      </c>
      <c r="I794" s="3">
        <f>Tavola1!J794-Tavola1!J793</f>
        <v>1304</v>
      </c>
      <c r="J794" s="3">
        <f>Tavola1!K794-Tavola1!K793</f>
        <v>2346</v>
      </c>
      <c r="K794" s="3">
        <f>Tavola1!L794-Tavola1!L793</f>
        <v>12</v>
      </c>
    </row>
    <row r="795" spans="1:11">
      <c r="A795" s="4">
        <v>44683</v>
      </c>
      <c r="B795" s="3">
        <f>Tavola1!B795-Tavola1!B794</f>
        <v>9124</v>
      </c>
      <c r="C795" s="3">
        <f>Tavola1!C795-Tavola1!C794</f>
        <v>9019</v>
      </c>
      <c r="D795" s="3">
        <f>Tavola1!D795-Tavola1!D794</f>
        <v>1379</v>
      </c>
      <c r="E795" s="3">
        <f>Tavola1!E795-Tavola1!E794</f>
        <v>-1</v>
      </c>
      <c r="F795" s="3">
        <f>Tavola1!F795-Tavola1!F794</f>
        <v>2</v>
      </c>
      <c r="G795" s="3">
        <f>Tavola1!G795-Tavola1!G794</f>
        <v>2</v>
      </c>
      <c r="H795" s="3">
        <f>Tavola1!H795-Tavola1!H794</f>
        <v>0</v>
      </c>
      <c r="I795" s="3">
        <f>Tavola1!J795-Tavola1!J794</f>
        <v>-3</v>
      </c>
      <c r="J795" s="3">
        <f>Tavola1!K795-Tavola1!K794</f>
        <v>1374</v>
      </c>
      <c r="K795" s="3">
        <f>Tavola1!L795-Tavola1!L794</f>
        <v>6</v>
      </c>
    </row>
    <row r="796" spans="1:11">
      <c r="A796" s="4">
        <v>44684</v>
      </c>
      <c r="B796" s="3">
        <f>Tavola1!B796-Tavola1!B795</f>
        <v>26786</v>
      </c>
      <c r="C796" s="3">
        <f>Tavola1!C796-Tavola1!C795</f>
        <v>26418</v>
      </c>
      <c r="D796" s="3">
        <f>Tavola1!D796-Tavola1!D795</f>
        <v>4960</v>
      </c>
      <c r="E796" s="3">
        <f>Tavola1!E796-Tavola1!E795</f>
        <v>421</v>
      </c>
      <c r="F796" s="3">
        <f>Tavola1!F796-Tavola1!F795</f>
        <v>-30</v>
      </c>
      <c r="G796" s="3">
        <f>Tavola1!G796-Tavola1!G795</f>
        <v>-29</v>
      </c>
      <c r="H796" s="3">
        <f>Tavola1!H796-Tavola1!H795</f>
        <v>-1</v>
      </c>
      <c r="I796" s="3">
        <f>Tavola1!J796-Tavola1!J795</f>
        <v>451</v>
      </c>
      <c r="J796" s="3">
        <f>Tavola1!K796-Tavola1!K795</f>
        <v>4518</v>
      </c>
      <c r="K796" s="3">
        <f>Tavola1!L796-Tavola1!L795</f>
        <v>21</v>
      </c>
    </row>
    <row r="797" spans="1:11">
      <c r="A797" s="4">
        <v>44685</v>
      </c>
      <c r="B797" s="3">
        <f>Tavola1!B797-Tavola1!B796</f>
        <v>23880</v>
      </c>
      <c r="C797" s="3">
        <f>Tavola1!C797-Tavola1!C796</f>
        <v>32483</v>
      </c>
      <c r="D797" s="3">
        <f>Tavola1!D797-Tavola1!D796</f>
        <v>3742</v>
      </c>
      <c r="E797" s="3">
        <f>Tavola1!E797-Tavola1!E796</f>
        <v>-570</v>
      </c>
      <c r="F797" s="3">
        <f>Tavola1!F797-Tavola1!F796</f>
        <v>-17</v>
      </c>
      <c r="G797" s="3">
        <f>Tavola1!G797-Tavola1!G796</f>
        <v>-14</v>
      </c>
      <c r="H797" s="3">
        <f>Tavola1!H797-Tavola1!H796</f>
        <v>-3</v>
      </c>
      <c r="I797" s="3">
        <f>Tavola1!J797-Tavola1!J796</f>
        <v>-553</v>
      </c>
      <c r="J797" s="3">
        <f>Tavola1!K797-Tavola1!K796</f>
        <v>4292</v>
      </c>
      <c r="K797" s="3">
        <f>Tavola1!L797-Tavola1!L796</f>
        <v>20</v>
      </c>
    </row>
    <row r="798" spans="1:11">
      <c r="A798" s="4">
        <v>44686</v>
      </c>
      <c r="B798" s="3">
        <f>Tavola1!B798-Tavola1!B797</f>
        <v>23486</v>
      </c>
      <c r="C798" s="3">
        <f>Tavola1!C798-Tavola1!C797</f>
        <v>23125</v>
      </c>
      <c r="D798" s="3">
        <f>Tavola1!D798-Tavola1!D797</f>
        <v>3728</v>
      </c>
      <c r="E798" s="3">
        <f>Tavola1!E798-Tavola1!E797</f>
        <v>-1997</v>
      </c>
      <c r="F798" s="3">
        <f>Tavola1!F798-Tavola1!F797</f>
        <v>-6</v>
      </c>
      <c r="G798" s="3">
        <f>Tavola1!G798-Tavola1!G797</f>
        <v>-6</v>
      </c>
      <c r="H798" s="3">
        <f>Tavola1!H798-Tavola1!H797</f>
        <v>0</v>
      </c>
      <c r="I798" s="3">
        <f>Tavola1!J798-Tavola1!J797</f>
        <v>-1991</v>
      </c>
      <c r="J798" s="3">
        <f>Tavola1!K798-Tavola1!K797</f>
        <v>5708</v>
      </c>
      <c r="K798" s="3">
        <f>Tavola1!L798-Tavola1!L797</f>
        <v>17</v>
      </c>
    </row>
    <row r="799" spans="1:11">
      <c r="A799" s="4">
        <v>44687</v>
      </c>
      <c r="B799" s="3">
        <f>Tavola1!B799-Tavola1!B798</f>
        <v>20359</v>
      </c>
      <c r="C799" s="3">
        <f>Tavola1!C799-Tavola1!C798</f>
        <v>20096</v>
      </c>
      <c r="D799" s="3">
        <f>Tavola1!D799-Tavola1!D798</f>
        <v>3427</v>
      </c>
      <c r="E799" s="3">
        <f>Tavola1!E799-Tavola1!E798</f>
        <v>-1413</v>
      </c>
      <c r="F799" s="3">
        <f>Tavola1!F799-Tavola1!F798</f>
        <v>-12</v>
      </c>
      <c r="G799" s="3">
        <f>Tavola1!G799-Tavola1!G798</f>
        <v>-10</v>
      </c>
      <c r="H799" s="3">
        <f>Tavola1!H799-Tavola1!H798</f>
        <v>-2</v>
      </c>
      <c r="I799" s="3">
        <f>Tavola1!J799-Tavola1!J798</f>
        <v>-1401</v>
      </c>
      <c r="J799" s="3">
        <f>Tavola1!K799-Tavola1!K798</f>
        <v>4829</v>
      </c>
      <c r="K799" s="3">
        <f>Tavola1!L799-Tavola1!L798</f>
        <v>11</v>
      </c>
    </row>
    <row r="800" spans="1:11">
      <c r="A800" s="4">
        <v>44688</v>
      </c>
      <c r="B800" s="3">
        <f>Tavola1!B800-Tavola1!B799</f>
        <v>17709</v>
      </c>
      <c r="C800" s="3">
        <f>Tavola1!C800-Tavola1!C799</f>
        <v>17488</v>
      </c>
      <c r="D800" s="3">
        <f>Tavola1!D800-Tavola1!D799</f>
        <v>3044</v>
      </c>
      <c r="E800" s="3">
        <f>Tavola1!E800-Tavola1!E799</f>
        <v>-24</v>
      </c>
      <c r="F800" s="3">
        <f>Tavola1!F800-Tavola1!F799</f>
        <v>-24</v>
      </c>
      <c r="G800" s="3">
        <f>Tavola1!G800-Tavola1!G799</f>
        <v>-22</v>
      </c>
      <c r="H800" s="3">
        <f>Tavola1!H800-Tavola1!H799</f>
        <v>-2</v>
      </c>
      <c r="I800" s="3">
        <f>Tavola1!J800-Tavola1!J799</f>
        <v>0</v>
      </c>
      <c r="J800" s="3">
        <f>Tavola1!K800-Tavola1!K799</f>
        <v>3054</v>
      </c>
      <c r="K800" s="3">
        <f>Tavola1!L800-Tavola1!L799</f>
        <v>14</v>
      </c>
    </row>
    <row r="801" spans="1:11">
      <c r="A801" s="4">
        <v>44689</v>
      </c>
      <c r="B801" s="3">
        <f>Tavola1!B801-Tavola1!B800</f>
        <v>16929</v>
      </c>
      <c r="C801" s="3">
        <f>Tavola1!C801-Tavola1!C800</f>
        <v>16716</v>
      </c>
      <c r="D801" s="3">
        <f>Tavola1!D801-Tavola1!D800</f>
        <v>2712</v>
      </c>
      <c r="E801" s="3">
        <f>Tavola1!E801-Tavola1!E800</f>
        <v>404</v>
      </c>
      <c r="F801" s="3">
        <f>Tavola1!F801-Tavola1!F800</f>
        <v>-7</v>
      </c>
      <c r="G801" s="3">
        <f>Tavola1!G801-Tavola1!G800</f>
        <v>-9</v>
      </c>
      <c r="H801" s="3">
        <f>Tavola1!H801-Tavola1!H800</f>
        <v>2</v>
      </c>
      <c r="I801" s="3">
        <f>Tavola1!J801-Tavola1!J800</f>
        <v>411</v>
      </c>
      <c r="J801" s="3">
        <f>Tavola1!K801-Tavola1!K800</f>
        <v>2299</v>
      </c>
      <c r="K801" s="3">
        <f>Tavola1!L801-Tavola1!L800</f>
        <v>9</v>
      </c>
    </row>
    <row r="802" spans="1:11">
      <c r="A802" s="4">
        <v>44690</v>
      </c>
      <c r="B802" s="3">
        <f>Tavola1!B802-Tavola1!B801</f>
        <v>10777</v>
      </c>
      <c r="C802" s="3">
        <f>Tavola1!C802-Tavola1!C801</f>
        <v>10387</v>
      </c>
      <c r="D802" s="3">
        <f>Tavola1!D802-Tavola1!D801</f>
        <v>1493</v>
      </c>
      <c r="E802" s="3">
        <f>Tavola1!E802-Tavola1!E801</f>
        <v>639</v>
      </c>
      <c r="F802" s="3">
        <f>Tavola1!F802-Tavola1!F801</f>
        <v>9</v>
      </c>
      <c r="G802" s="3">
        <f>Tavola1!G802-Tavola1!G801</f>
        <v>13</v>
      </c>
      <c r="H802" s="3">
        <f>Tavola1!H802-Tavola1!H801</f>
        <v>-4</v>
      </c>
      <c r="I802" s="3">
        <f>Tavola1!J802-Tavola1!J801</f>
        <v>630</v>
      </c>
      <c r="J802" s="3">
        <f>Tavola1!K802-Tavola1!K801</f>
        <v>846</v>
      </c>
      <c r="K802" s="3">
        <f>Tavola1!L802-Tavola1!L801</f>
        <v>8</v>
      </c>
    </row>
    <row r="803" spans="1:11">
      <c r="A803" s="4">
        <v>44691</v>
      </c>
      <c r="B803" s="3">
        <f>Tavola1!B803-Tavola1!B802</f>
        <v>21832</v>
      </c>
      <c r="C803" s="3">
        <f>Tavola1!C803-Tavola1!C802</f>
        <v>21597</v>
      </c>
      <c r="D803" s="3">
        <f>Tavola1!D803-Tavola1!D802</f>
        <v>3956</v>
      </c>
      <c r="E803" s="3">
        <f>Tavola1!E803-Tavola1!E802</f>
        <v>-11040</v>
      </c>
      <c r="F803" s="3">
        <f>Tavola1!F803-Tavola1!F802</f>
        <v>-23</v>
      </c>
      <c r="G803" s="3">
        <f>Tavola1!G803-Tavola1!G802</f>
        <v>-21</v>
      </c>
      <c r="H803" s="3">
        <f>Tavola1!H803-Tavola1!H802</f>
        <v>-2</v>
      </c>
      <c r="I803" s="3">
        <f>Tavola1!J803-Tavola1!J802</f>
        <v>-11017</v>
      </c>
      <c r="J803" s="3">
        <f>Tavola1!K803-Tavola1!K802</f>
        <v>14979</v>
      </c>
      <c r="K803" s="3">
        <f>Tavola1!L803-Tavola1!L802</f>
        <v>17</v>
      </c>
    </row>
    <row r="804" spans="1:11">
      <c r="A804" s="4">
        <v>44692</v>
      </c>
      <c r="B804" s="3">
        <f>Tavola1!B804-Tavola1!B803</f>
        <v>21824</v>
      </c>
      <c r="C804" s="3">
        <f>Tavola1!C804-Tavola1!C803</f>
        <v>21487</v>
      </c>
      <c r="D804" s="3">
        <f>Tavola1!D804-Tavola1!D803</f>
        <v>3208</v>
      </c>
      <c r="E804" s="3">
        <f>Tavola1!E804-Tavola1!E803</f>
        <v>-1761</v>
      </c>
      <c r="F804" s="3">
        <f>Tavola1!F804-Tavola1!F803</f>
        <v>-12</v>
      </c>
      <c r="G804" s="3">
        <f>Tavola1!G804-Tavola1!G803</f>
        <v>-10</v>
      </c>
      <c r="H804" s="3">
        <f>Tavola1!H804-Tavola1!H803</f>
        <v>-2</v>
      </c>
      <c r="I804" s="3">
        <f>Tavola1!J804-Tavola1!J803</f>
        <v>-1749</v>
      </c>
      <c r="J804" s="3">
        <f>Tavola1!K804-Tavola1!K803</f>
        <v>4964</v>
      </c>
      <c r="K804" s="3">
        <f>Tavola1!L804-Tavola1!L803</f>
        <v>5</v>
      </c>
    </row>
    <row r="805" spans="1:11">
      <c r="A805" s="4">
        <v>44693</v>
      </c>
      <c r="B805" s="3">
        <f>Tavola1!B805-Tavola1!B804</f>
        <v>8639</v>
      </c>
      <c r="C805" s="3">
        <f>Tavola1!C805-Tavola1!C804</f>
        <v>8550</v>
      </c>
      <c r="D805" s="3">
        <f>Tavola1!D805-Tavola1!D804</f>
        <v>1155</v>
      </c>
      <c r="E805" s="3">
        <f>Tavola1!E805-Tavola1!E804</f>
        <v>-3016</v>
      </c>
      <c r="F805" s="3">
        <f>Tavola1!F805-Tavola1!F804</f>
        <v>-11</v>
      </c>
      <c r="G805" s="3">
        <f>Tavola1!G805-Tavola1!G804</f>
        <v>-13</v>
      </c>
      <c r="H805" s="3">
        <f>Tavola1!H805-Tavola1!H804</f>
        <v>2</v>
      </c>
      <c r="I805" s="3">
        <f>Tavola1!J805-Tavola1!J804</f>
        <v>-3005</v>
      </c>
      <c r="J805" s="3">
        <f>Tavola1!K805-Tavola1!K804</f>
        <v>4161</v>
      </c>
      <c r="K805" s="3">
        <f>Tavola1!L805-Tavola1!L804</f>
        <v>10</v>
      </c>
    </row>
    <row r="806" spans="1:11">
      <c r="A806" s="4">
        <v>44694</v>
      </c>
      <c r="B806" s="3">
        <f>Tavola1!B806-Tavola1!B805</f>
        <v>20106</v>
      </c>
      <c r="C806" s="3">
        <f>Tavola1!C806-Tavola1!C805</f>
        <v>19738</v>
      </c>
      <c r="D806" s="3">
        <f>Tavola1!D806-Tavola1!D805</f>
        <v>3228</v>
      </c>
      <c r="E806" s="3">
        <f>Tavola1!E806-Tavola1!E805</f>
        <v>-1103</v>
      </c>
      <c r="F806" s="3">
        <f>Tavola1!F806-Tavola1!F805</f>
        <v>-5</v>
      </c>
      <c r="G806" s="3">
        <f>Tavola1!G806-Tavola1!G805</f>
        <v>-7</v>
      </c>
      <c r="H806" s="3">
        <f>Tavola1!H806-Tavola1!H805</f>
        <v>2</v>
      </c>
      <c r="I806" s="3">
        <f>Tavola1!J806-Tavola1!J805</f>
        <v>-1098</v>
      </c>
      <c r="J806" s="3">
        <f>Tavola1!K806-Tavola1!K805</f>
        <v>4319</v>
      </c>
      <c r="K806" s="3">
        <f>Tavola1!L806-Tavola1!L805</f>
        <v>12</v>
      </c>
    </row>
    <row r="807" spans="1:11">
      <c r="A807" s="4">
        <v>44695</v>
      </c>
      <c r="B807" s="3">
        <f>Tavola1!B807-Tavola1!B806</f>
        <v>15877</v>
      </c>
      <c r="C807" s="3">
        <f>Tavola1!C807-Tavola1!C806</f>
        <v>15681</v>
      </c>
      <c r="D807" s="3">
        <f>Tavola1!D807-Tavola1!D806</f>
        <v>2667</v>
      </c>
      <c r="E807" s="3">
        <f>Tavola1!E807-Tavola1!E806</f>
        <v>-1449</v>
      </c>
      <c r="F807" s="3">
        <f>Tavola1!F807-Tavola1!F806</f>
        <v>-26</v>
      </c>
      <c r="G807" s="3">
        <f>Tavola1!G807-Tavola1!G806</f>
        <v>-26</v>
      </c>
      <c r="H807" s="3">
        <f>Tavola1!H807-Tavola1!H806</f>
        <v>0</v>
      </c>
      <c r="I807" s="3">
        <f>Tavola1!J807-Tavola1!J806</f>
        <v>-1423</v>
      </c>
      <c r="J807" s="3">
        <f>Tavola1!K807-Tavola1!K806</f>
        <v>4102</v>
      </c>
      <c r="K807" s="3">
        <f>Tavola1!L807-Tavola1!L806</f>
        <v>14</v>
      </c>
    </row>
    <row r="808" spans="1:11">
      <c r="A808" s="4">
        <v>44696</v>
      </c>
      <c r="B808" s="3">
        <f>Tavola1!B808-Tavola1!B807</f>
        <v>15524</v>
      </c>
      <c r="C808" s="3">
        <f>Tavola1!C808-Tavola1!C807</f>
        <v>15233</v>
      </c>
      <c r="D808" s="3">
        <f>Tavola1!D808-Tavola1!D807</f>
        <v>2401</v>
      </c>
      <c r="E808" s="3">
        <f>Tavola1!E808-Tavola1!E807</f>
        <v>433</v>
      </c>
      <c r="F808" s="3">
        <f>Tavola1!F808-Tavola1!F807</f>
        <v>-16</v>
      </c>
      <c r="G808" s="3">
        <f>Tavola1!G808-Tavola1!G807</f>
        <v>-18</v>
      </c>
      <c r="H808" s="3">
        <f>Tavola1!H808-Tavola1!H807</f>
        <v>2</v>
      </c>
      <c r="I808" s="3">
        <f>Tavola1!J808-Tavola1!J807</f>
        <v>449</v>
      </c>
      <c r="J808" s="3">
        <f>Tavola1!K808-Tavola1!K807</f>
        <v>1965</v>
      </c>
      <c r="K808" s="3">
        <f>Tavola1!L808-Tavola1!L807</f>
        <v>3</v>
      </c>
    </row>
    <row r="809" spans="1:11">
      <c r="A809" s="4">
        <v>44697</v>
      </c>
      <c r="B809" s="3">
        <f>Tavola1!B809-Tavola1!B808</f>
        <v>7527</v>
      </c>
      <c r="C809" s="3">
        <f>Tavola1!C809-Tavola1!C808</f>
        <v>7380</v>
      </c>
      <c r="D809" s="3">
        <f>Tavola1!D809-Tavola1!D808</f>
        <v>958</v>
      </c>
      <c r="E809" s="3">
        <f>Tavola1!E809-Tavola1!E808</f>
        <v>-686</v>
      </c>
      <c r="F809" s="3">
        <f>Tavola1!F809-Tavola1!F808</f>
        <v>11</v>
      </c>
      <c r="G809" s="3">
        <f>Tavola1!G809-Tavola1!G808</f>
        <v>12</v>
      </c>
      <c r="H809" s="3">
        <f>Tavola1!H809-Tavola1!H808</f>
        <v>-1</v>
      </c>
      <c r="I809" s="3">
        <f>Tavola1!J809-Tavola1!J808</f>
        <v>-697</v>
      </c>
      <c r="J809" s="3">
        <f>Tavola1!K809-Tavola1!K808</f>
        <v>1642</v>
      </c>
      <c r="K809" s="3">
        <f>Tavola1!L809-Tavola1!L808</f>
        <v>2</v>
      </c>
    </row>
    <row r="810" spans="1:11">
      <c r="A810" s="4">
        <v>44698</v>
      </c>
      <c r="B810" s="3">
        <f>Tavola1!B810-Tavola1!B809</f>
        <v>20894</v>
      </c>
      <c r="C810" s="3">
        <f>Tavola1!C810-Tavola1!C809</f>
        <v>20615</v>
      </c>
      <c r="D810" s="3">
        <f>Tavola1!D810-Tavola1!D809</f>
        <v>3700</v>
      </c>
      <c r="E810" s="3">
        <f>Tavola1!E810-Tavola1!E809</f>
        <v>170</v>
      </c>
      <c r="F810" s="3">
        <f>Tavola1!F810-Tavola1!F809</f>
        <v>-5</v>
      </c>
      <c r="G810" s="3">
        <f>Tavola1!G810-Tavola1!G809</f>
        <v>-5</v>
      </c>
      <c r="H810" s="3">
        <f>Tavola1!H810-Tavola1!H809</f>
        <v>0</v>
      </c>
      <c r="I810" s="3">
        <f>Tavola1!J810-Tavola1!J809</f>
        <v>175</v>
      </c>
      <c r="J810" s="3">
        <f>Tavola1!K810-Tavola1!K809</f>
        <v>3506</v>
      </c>
      <c r="K810" s="3">
        <f>Tavola1!L810-Tavola1!L809</f>
        <v>24</v>
      </c>
    </row>
    <row r="811" spans="1:11">
      <c r="A811" s="4">
        <v>44699</v>
      </c>
      <c r="B811" s="3">
        <f>Tavola1!B811-Tavola1!B810</f>
        <v>19074</v>
      </c>
      <c r="C811" s="3">
        <f>Tavola1!C811-Tavola1!C810</f>
        <v>18769</v>
      </c>
      <c r="D811" s="3">
        <f>Tavola1!D811-Tavola1!D810</f>
        <v>2730</v>
      </c>
      <c r="E811" s="3">
        <f>Tavola1!E811-Tavola1!E810</f>
        <v>-2484</v>
      </c>
      <c r="F811" s="3">
        <f>Tavola1!F811-Tavola1!F810</f>
        <v>-14</v>
      </c>
      <c r="G811" s="3">
        <f>Tavola1!G811-Tavola1!G810</f>
        <v>-7</v>
      </c>
      <c r="H811" s="3">
        <f>Tavola1!H811-Tavola1!H810</f>
        <v>-7</v>
      </c>
      <c r="I811" s="3">
        <f>Tavola1!J811-Tavola1!J810</f>
        <v>-2470</v>
      </c>
      <c r="J811" s="3">
        <f>Tavola1!K811-Tavola1!K810</f>
        <v>5182</v>
      </c>
      <c r="K811" s="3">
        <f>Tavola1!L811-Tavola1!L810</f>
        <v>32</v>
      </c>
    </row>
    <row r="812" spans="1:11">
      <c r="A812" s="4">
        <v>44700</v>
      </c>
      <c r="B812" s="3">
        <f>Tavola1!B812-Tavola1!B811</f>
        <v>17783</v>
      </c>
      <c r="C812" s="3">
        <f>Tavola1!C812-Tavola1!C811</f>
        <v>17495</v>
      </c>
      <c r="D812" s="3">
        <f>Tavola1!D812-Tavola1!D811</f>
        <v>2773</v>
      </c>
      <c r="E812" s="3">
        <f>Tavola1!E812-Tavola1!E811</f>
        <v>-2526</v>
      </c>
      <c r="F812" s="3">
        <f>Tavola1!F812-Tavola1!F811</f>
        <v>-16</v>
      </c>
      <c r="G812" s="3">
        <f>Tavola1!G812-Tavola1!G811</f>
        <v>-16</v>
      </c>
      <c r="H812" s="3">
        <f>Tavola1!H812-Tavola1!H811</f>
        <v>0</v>
      </c>
      <c r="I812" s="3">
        <f>Tavola1!J812-Tavola1!J811</f>
        <v>-2510</v>
      </c>
      <c r="J812" s="3">
        <f>Tavola1!K812-Tavola1!K811</f>
        <v>5290</v>
      </c>
      <c r="K812" s="3">
        <f>Tavola1!L812-Tavola1!L811</f>
        <v>9</v>
      </c>
    </row>
    <row r="813" spans="1:11">
      <c r="A813" s="4">
        <v>44701</v>
      </c>
      <c r="B813" s="3">
        <f>Tavola1!B813-Tavola1!B812</f>
        <v>15027</v>
      </c>
      <c r="C813" s="3">
        <f>Tavola1!C813-Tavola1!C812</f>
        <v>14830</v>
      </c>
      <c r="D813" s="3">
        <f>Tavola1!D813-Tavola1!D812</f>
        <v>2374</v>
      </c>
      <c r="E813" s="3">
        <f>Tavola1!E813-Tavola1!E812</f>
        <v>-2048</v>
      </c>
      <c r="F813" s="3">
        <f>Tavola1!F813-Tavola1!F812</f>
        <v>-14</v>
      </c>
      <c r="G813" s="3">
        <f>Tavola1!G813-Tavola1!G812</f>
        <v>-14</v>
      </c>
      <c r="H813" s="3">
        <f>Tavola1!H813-Tavola1!H812</f>
        <v>0</v>
      </c>
      <c r="I813" s="3">
        <f>Tavola1!J813-Tavola1!J812</f>
        <v>-2034</v>
      </c>
      <c r="J813" s="3">
        <f>Tavola1!K813-Tavola1!K812</f>
        <v>4418</v>
      </c>
      <c r="K813" s="3">
        <f>Tavola1!L813-Tavola1!L812</f>
        <v>4</v>
      </c>
    </row>
    <row r="814" spans="1:11">
      <c r="A814" s="4">
        <v>44702</v>
      </c>
      <c r="B814" s="3">
        <f>Tavola1!B814-Tavola1!B813</f>
        <v>15605</v>
      </c>
      <c r="C814" s="3">
        <f>Tavola1!C814-Tavola1!C813</f>
        <v>15193</v>
      </c>
      <c r="D814" s="3">
        <f>Tavola1!D814-Tavola1!D813</f>
        <v>2273</v>
      </c>
      <c r="E814" s="3">
        <f>Tavola1!E814-Tavola1!E813</f>
        <v>-3865</v>
      </c>
      <c r="F814" s="3">
        <f>Tavola1!F814-Tavola1!F813</f>
        <v>1</v>
      </c>
      <c r="G814" s="3">
        <f>Tavola1!G814-Tavola1!G813</f>
        <v>2</v>
      </c>
      <c r="H814" s="3">
        <f>Tavola1!H814-Tavola1!H813</f>
        <v>-1</v>
      </c>
      <c r="I814" s="3">
        <f>Tavola1!J814-Tavola1!J813</f>
        <v>-3866</v>
      </c>
      <c r="J814" s="3">
        <f>Tavola1!K814-Tavola1!K813</f>
        <v>6126</v>
      </c>
      <c r="K814" s="3">
        <f>Tavola1!L814-Tavola1!L813</f>
        <v>12</v>
      </c>
    </row>
    <row r="815" spans="1:11">
      <c r="A815" s="4">
        <v>44703</v>
      </c>
      <c r="B815" s="3">
        <f>Tavola1!B815-Tavola1!B814</f>
        <v>14246</v>
      </c>
      <c r="C815" s="3">
        <f>Tavola1!C815-Tavola1!C814</f>
        <v>13935</v>
      </c>
      <c r="D815" s="3">
        <f>Tavola1!D815-Tavola1!D814</f>
        <v>2007</v>
      </c>
      <c r="E815" s="3">
        <f>Tavola1!E815-Tavola1!E814</f>
        <v>-99</v>
      </c>
      <c r="F815" s="3">
        <f>Tavola1!F815-Tavola1!F814</f>
        <v>-6</v>
      </c>
      <c r="G815" s="3">
        <f>Tavola1!G815-Tavola1!G814</f>
        <v>-4</v>
      </c>
      <c r="H815" s="3">
        <f>Tavola1!H815-Tavola1!H814</f>
        <v>-2</v>
      </c>
      <c r="I815" s="3">
        <f>Tavola1!J815-Tavola1!J814</f>
        <v>-93</v>
      </c>
      <c r="J815" s="3">
        <f>Tavola1!K815-Tavola1!K814</f>
        <v>2098</v>
      </c>
      <c r="K815" s="3">
        <f>Tavola1!L815-Tavola1!L814</f>
        <v>8</v>
      </c>
    </row>
  </sheetData>
  <mergeCells count="1">
    <mergeCell ref="A1:K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0C0"/>
  </sheetPr>
  <dimension ref="A1:K815"/>
  <sheetViews>
    <sheetView showGridLines="0" workbookViewId="0">
      <pane ySplit="15" topLeftCell="A807" activePane="bottomLeft" state="frozen"/>
      <selection pane="bottomLeft" activeCell="A486" sqref="A486:K815"/>
    </sheetView>
  </sheetViews>
  <sheetFormatPr defaultRowHeight="14.4" outlineLevelRow="1"/>
  <cols>
    <col min="2" max="11" width="10.6640625" customWidth="1"/>
  </cols>
  <sheetData>
    <row r="1" spans="1:11" ht="25.5" customHeight="1">
      <c r="A1" s="53" t="s">
        <v>21</v>
      </c>
      <c r="B1" s="53"/>
      <c r="C1" s="53"/>
      <c r="D1" s="53"/>
      <c r="E1" s="53"/>
      <c r="F1" s="53"/>
      <c r="G1" s="53"/>
      <c r="H1" s="53"/>
      <c r="I1" s="53"/>
      <c r="J1" s="53"/>
      <c r="K1" s="53"/>
    </row>
    <row r="2" spans="1:11" ht="27.6">
      <c r="A2" s="10"/>
      <c r="B2" s="11" t="s">
        <v>0</v>
      </c>
      <c r="C2" s="11" t="s">
        <v>150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2" t="s">
        <v>4</v>
      </c>
      <c r="J2" s="11" t="s">
        <v>5</v>
      </c>
      <c r="K2" s="11" t="s">
        <v>6</v>
      </c>
    </row>
    <row r="3" spans="1:11" hidden="1" outlineLevel="1">
      <c r="A3" s="4">
        <v>43891</v>
      </c>
      <c r="F3" s="5"/>
      <c r="G3" s="5"/>
      <c r="I3" s="5"/>
    </row>
    <row r="4" spans="1:11" hidden="1" outlineLevel="1">
      <c r="A4" s="4">
        <v>43892</v>
      </c>
      <c r="F4" s="5"/>
      <c r="G4" s="5"/>
      <c r="I4" s="5"/>
    </row>
    <row r="5" spans="1:11" hidden="1" outlineLevel="1">
      <c r="A5" s="4">
        <v>43893</v>
      </c>
      <c r="F5" s="5"/>
      <c r="G5" s="5"/>
      <c r="I5" s="5"/>
    </row>
    <row r="6" spans="1:11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  <c r="J6">
        <v>0</v>
      </c>
      <c r="K6">
        <v>0</v>
      </c>
    </row>
    <row r="7" spans="1:11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  <c r="J7">
        <v>0</v>
      </c>
      <c r="K7">
        <v>0</v>
      </c>
    </row>
    <row r="8" spans="1:11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  <c r="J8">
        <v>0</v>
      </c>
      <c r="K8">
        <v>0</v>
      </c>
    </row>
    <row r="9" spans="1:11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1" hidden="1" outlineLevel="1">
      <c r="A10" s="4">
        <v>43898</v>
      </c>
      <c r="F10" s="5"/>
      <c r="G10" s="5"/>
      <c r="H10">
        <v>0</v>
      </c>
      <c r="I10" s="5"/>
    </row>
    <row r="11" spans="1:11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  <c r="J11">
        <v>0</v>
      </c>
      <c r="K11">
        <v>0</v>
      </c>
    </row>
    <row r="12" spans="1:11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  <c r="J12">
        <v>2</v>
      </c>
      <c r="K12">
        <v>0</v>
      </c>
    </row>
    <row r="13" spans="1:11" hidden="1" outlineLevel="1">
      <c r="A13" s="4">
        <v>43901</v>
      </c>
      <c r="F13" s="5"/>
      <c r="G13" s="5"/>
      <c r="H13">
        <v>1</v>
      </c>
      <c r="I13" s="5"/>
    </row>
    <row r="14" spans="1:11" hidden="1" outlineLevel="1">
      <c r="A14" s="4">
        <v>43902</v>
      </c>
      <c r="F14" s="5"/>
      <c r="G14" s="5"/>
      <c r="H14">
        <v>5</v>
      </c>
      <c r="I14" s="5"/>
    </row>
    <row r="15" spans="1:11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  <c r="J15">
        <v>2</v>
      </c>
      <c r="K15">
        <v>2</v>
      </c>
    </row>
    <row r="16" spans="1:11" hidden="1" outlineLevel="1" collapsed="1">
      <c r="A16" s="4">
        <v>43904</v>
      </c>
      <c r="B16" s="13">
        <f>(Tavola1!B16-Tavola1!B15)/Tavola1!B15</f>
        <v>0.40374331550802139</v>
      </c>
      <c r="C16" s="13"/>
      <c r="D16" s="13">
        <f>(Tavola1!D16-Tavola1!D15)/Tavola1!D15</f>
        <v>0.2</v>
      </c>
      <c r="E16" s="13">
        <f>(Tavola1!E16-Tavola1!E15)/Tavola1!E15</f>
        <v>0.19047619047619047</v>
      </c>
      <c r="F16" s="13">
        <f>(Tavola1!F16-Tavola1!F15)/Tavola1!F15</f>
        <v>0.20454545454545456</v>
      </c>
      <c r="G16" s="13">
        <f>(Tavola1!G16-Tavola1!G15)/Tavola1!G15</f>
        <v>0.13513513513513514</v>
      </c>
      <c r="H16" s="13">
        <f>(Tavola1!H16-Tavola1!H15)/Tavola1!H15</f>
        <v>0.5714285714285714</v>
      </c>
      <c r="I16" s="13">
        <f>(Tavola1!J16-Tavola1!J15)/Tavola1!J15</f>
        <v>0.18292682926829268</v>
      </c>
      <c r="J16" s="13">
        <f>(Tavola1!K16-Tavola1!K15)/Tavola1!K15</f>
        <v>1</v>
      </c>
      <c r="K16" s="13">
        <f>(Tavola1!L16-Tavola1!L15)/Tavola1!L15</f>
        <v>0</v>
      </c>
    </row>
    <row r="17" spans="1:11" hidden="1" outlineLevel="1">
      <c r="A17" s="4">
        <v>43905</v>
      </c>
      <c r="B17" s="13">
        <f>(Tavola1!B17-Tavola1!B16)/Tavola1!B16</f>
        <v>0.16761904761904761</v>
      </c>
      <c r="C17" s="13"/>
      <c r="D17" s="13">
        <f>(Tavola1!D17-Tavola1!D16)/Tavola1!D16</f>
        <v>0.20512820512820512</v>
      </c>
      <c r="E17" s="13">
        <f>(Tavola1!E17-Tavola1!E16)/Tavola1!E16</f>
        <v>0.19333333333333333</v>
      </c>
      <c r="F17" s="13">
        <f>(Tavola1!F17-Tavola1!F16)/Tavola1!F16</f>
        <v>0.33962264150943394</v>
      </c>
      <c r="G17" s="13">
        <f>(Tavola1!G17-Tavola1!G16)/Tavola1!G16</f>
        <v>0.33333333333333331</v>
      </c>
      <c r="H17" s="13">
        <f>(Tavola1!H17-Tavola1!H16)/Tavola1!H16</f>
        <v>0.36363636363636365</v>
      </c>
      <c r="I17" s="13">
        <f>(Tavola1!J17-Tavola1!J16)/Tavola1!J16</f>
        <v>0.1134020618556701</v>
      </c>
      <c r="J17" s="13">
        <f>(Tavola1!K17-Tavola1!K16)/Tavola1!K16</f>
        <v>0.75</v>
      </c>
      <c r="K17" s="13">
        <f>(Tavola1!L17-Tavola1!L16)/Tavola1!L16</f>
        <v>0</v>
      </c>
    </row>
    <row r="18" spans="1:11" hidden="1" outlineLevel="1">
      <c r="A18" s="4">
        <v>43906</v>
      </c>
      <c r="B18" s="13">
        <f>(Tavola1!B18-Tavola1!B17)/Tavola1!B17</f>
        <v>8.1973898858075045E-2</v>
      </c>
      <c r="C18" s="13"/>
      <c r="D18" s="13">
        <f>(Tavola1!D18-Tavola1!D17)/Tavola1!D17</f>
        <v>0.13297872340425532</v>
      </c>
      <c r="E18" s="13">
        <f>(Tavola1!E18-Tavola1!E17)/Tavola1!E17</f>
        <v>0.13407821229050279</v>
      </c>
      <c r="F18" s="13">
        <f>(Tavola1!F18-Tavola1!F17)/Tavola1!F17</f>
        <v>0.3380281690140845</v>
      </c>
      <c r="G18" s="13">
        <f>(Tavola1!G18-Tavola1!G17)/Tavola1!G17</f>
        <v>0.3392857142857143</v>
      </c>
      <c r="H18" s="13">
        <f>(Tavola1!H18-Tavola1!H17)/Tavola1!H17</f>
        <v>0.33333333333333331</v>
      </c>
      <c r="I18" s="13">
        <f>(Tavola1!J18-Tavola1!J17)/Tavola1!J17</f>
        <v>0</v>
      </c>
      <c r="J18" s="13">
        <f>(Tavola1!K18-Tavola1!K17)/Tavola1!K17</f>
        <v>0.14285714285714285</v>
      </c>
      <c r="K18" s="13">
        <f>(Tavola1!L18-Tavola1!L17)/Tavola1!L17</f>
        <v>0</v>
      </c>
    </row>
    <row r="19" spans="1:11" hidden="1" outlineLevel="1">
      <c r="A19" s="4">
        <v>43907</v>
      </c>
      <c r="B19" s="13">
        <f>(Tavola1!B19-Tavola1!B18)/Tavola1!B18</f>
        <v>9.9133056916698076E-2</v>
      </c>
      <c r="C19" s="13"/>
      <c r="D19" s="13">
        <f>(Tavola1!D19-Tavola1!D18)/Tavola1!D18</f>
        <v>0.11267605633802817</v>
      </c>
      <c r="E19" s="13">
        <f>(Tavola1!E19-Tavola1!E18)/Tavola1!E18</f>
        <v>0.11330049261083744</v>
      </c>
      <c r="F19" s="13">
        <f>(Tavola1!F19-Tavola1!F18)/Tavola1!F18</f>
        <v>0.2</v>
      </c>
      <c r="G19" s="13">
        <f>(Tavola1!G19-Tavola1!G18)/Tavola1!G18</f>
        <v>0.14666666666666667</v>
      </c>
      <c r="H19" s="13">
        <f>(Tavola1!H19-Tavola1!H18)/Tavola1!H18</f>
        <v>0.4</v>
      </c>
      <c r="I19" s="13">
        <f>(Tavola1!J19-Tavola1!J18)/Tavola1!J18</f>
        <v>3.7037037037037035E-2</v>
      </c>
      <c r="J19" s="13">
        <f>(Tavola1!K19-Tavola1!K18)/Tavola1!K18</f>
        <v>0</v>
      </c>
      <c r="K19" s="13">
        <f>(Tavola1!L19-Tavola1!L18)/Tavola1!L18</f>
        <v>0.5</v>
      </c>
    </row>
    <row r="20" spans="1:11" hidden="1" outlineLevel="1">
      <c r="A20" s="4">
        <v>43908</v>
      </c>
      <c r="B20" s="13">
        <f>(Tavola1!B20-Tavola1!B19)/Tavola1!B19</f>
        <v>0.12962962962962962</v>
      </c>
      <c r="C20" s="13"/>
      <c r="D20" s="13">
        <f>(Tavola1!D20-Tavola1!D19)/Tavola1!D19</f>
        <v>0.189873417721519</v>
      </c>
      <c r="E20" s="13">
        <f>(Tavola1!E20-Tavola1!E19)/Tavola1!E19</f>
        <v>0.18141592920353983</v>
      </c>
      <c r="F20" s="13">
        <f>(Tavola1!F20-Tavola1!F19)/Tavola1!F19</f>
        <v>0.13157894736842105</v>
      </c>
      <c r="G20" s="13">
        <f>(Tavola1!G20-Tavola1!G19)/Tavola1!G19</f>
        <v>0.16279069767441862</v>
      </c>
      <c r="H20" s="13">
        <f>(Tavola1!H20-Tavola1!H19)/Tavola1!H19</f>
        <v>3.5714285714285712E-2</v>
      </c>
      <c r="I20" s="13">
        <f>(Tavola1!J20-Tavola1!J19)/Tavola1!J19</f>
        <v>0.23214285714285715</v>
      </c>
      <c r="J20" s="13">
        <f>(Tavola1!K20-Tavola1!K19)/Tavola1!K19</f>
        <v>0.5</v>
      </c>
      <c r="K20" s="13">
        <f>(Tavola1!L20-Tavola1!L19)/Tavola1!L19</f>
        <v>0</v>
      </c>
    </row>
    <row r="21" spans="1:11" hidden="1" outlineLevel="1">
      <c r="A21" s="4">
        <v>43909</v>
      </c>
      <c r="B21" s="13">
        <f>(Tavola1!B21-Tavola1!B20)/Tavola1!B20</f>
        <v>0.20248937462052216</v>
      </c>
      <c r="C21" s="13"/>
      <c r="D21" s="13">
        <f>(Tavola1!D21-Tavola1!D20)/Tavola1!D20</f>
        <v>0.20567375886524822</v>
      </c>
      <c r="E21" s="13">
        <f>(Tavola1!E21-Tavola1!E20)/Tavola1!E20</f>
        <v>0.20224719101123595</v>
      </c>
      <c r="F21" s="13">
        <f>(Tavola1!F21-Tavola1!F20)/Tavola1!F20</f>
        <v>0.38759689922480622</v>
      </c>
      <c r="G21" s="13">
        <f>(Tavola1!G21-Tavola1!G20)/Tavola1!G20</f>
        <v>0.43</v>
      </c>
      <c r="H21" s="13">
        <f>(Tavola1!H21-Tavola1!H20)/Tavola1!H20</f>
        <v>0.2413793103448276</v>
      </c>
      <c r="I21" s="13">
        <f>(Tavola1!J21-Tavola1!J20)/Tavola1!J20</f>
        <v>2.8985507246376812E-2</v>
      </c>
      <c r="J21" s="13">
        <f>(Tavola1!K21-Tavola1!K20)/Tavola1!K20</f>
        <v>0.25</v>
      </c>
      <c r="K21" s="13">
        <f>(Tavola1!L21-Tavola1!L20)/Tavola1!L20</f>
        <v>0.33333333333333331</v>
      </c>
    </row>
    <row r="22" spans="1:11" hidden="1" outlineLevel="1">
      <c r="A22" s="4">
        <v>43910</v>
      </c>
      <c r="B22" s="13">
        <f>(Tavola1!B22-Tavola1!B21)/Tavola1!B21</f>
        <v>0.12799798030800302</v>
      </c>
      <c r="C22" s="13"/>
      <c r="D22" s="13">
        <f>(Tavola1!D22-Tavola1!D21)/Tavola1!D21</f>
        <v>0.2</v>
      </c>
      <c r="E22" s="13">
        <f>(Tavola1!E22-Tavola1!E21)/Tavola1!E21</f>
        <v>0.18068535825545171</v>
      </c>
      <c r="F22" s="13">
        <f>(Tavola1!F22-Tavola1!F21)/Tavola1!F21</f>
        <v>0.17318435754189945</v>
      </c>
      <c r="G22" s="13">
        <f>(Tavola1!G22-Tavola1!G21)/Tavola1!G21</f>
        <v>0.17482517482517482</v>
      </c>
      <c r="H22" s="13">
        <f>(Tavola1!H22-Tavola1!H21)/Tavola1!H21</f>
        <v>0.16666666666666666</v>
      </c>
      <c r="I22" s="13">
        <f>(Tavola1!J22-Tavola1!J21)/Tavola1!J21</f>
        <v>0.19014084507042253</v>
      </c>
      <c r="J22" s="13">
        <f>(Tavola1!K22-Tavola1!K21)/Tavola1!K21</f>
        <v>0.66666666666666663</v>
      </c>
      <c r="K22" s="13">
        <f>(Tavola1!L22-Tavola1!L21)/Tavola1!L21</f>
        <v>0</v>
      </c>
    </row>
    <row r="23" spans="1:11" hidden="1" outlineLevel="1">
      <c r="A23" s="4">
        <v>43911</v>
      </c>
      <c r="B23" s="13">
        <f>(Tavola1!B23-Tavola1!B22)/Tavola1!B22</f>
        <v>9.2882721575649058E-2</v>
      </c>
      <c r="C23" s="13"/>
      <c r="D23" s="13">
        <f>(Tavola1!D23-Tavola1!D22)/Tavola1!D22</f>
        <v>0.20098039215686275</v>
      </c>
      <c r="E23" s="13">
        <f>(Tavola1!E23-Tavola1!E22)/Tavola1!E22</f>
        <v>0.20844327176781002</v>
      </c>
      <c r="F23" s="13">
        <f>(Tavola1!F23-Tavola1!F22)/Tavola1!F22</f>
        <v>0.20952380952380953</v>
      </c>
      <c r="G23" s="13">
        <f>(Tavola1!G23-Tavola1!G22)/Tavola1!G22</f>
        <v>0.22619047619047619</v>
      </c>
      <c r="H23" s="13">
        <f>(Tavola1!H23-Tavola1!H22)/Tavola1!H22</f>
        <v>0.14285714285714285</v>
      </c>
      <c r="I23" s="13">
        <f>(Tavola1!J23-Tavola1!J22)/Tavola1!J22</f>
        <v>0.20710059171597633</v>
      </c>
      <c r="J23" s="13">
        <f>(Tavola1!K23-Tavola1!K22)/Tavola1!K22</f>
        <v>0.04</v>
      </c>
      <c r="K23" s="13">
        <f>(Tavola1!L23-Tavola1!L22)/Tavola1!L22</f>
        <v>0.5</v>
      </c>
    </row>
    <row r="24" spans="1:11" hidden="1" outlineLevel="1">
      <c r="A24" s="4">
        <v>43912</v>
      </c>
      <c r="B24" s="13">
        <f>(Tavola1!B24-Tavola1!B23)/Tavola1!B23</f>
        <v>0.14274011877943887</v>
      </c>
      <c r="C24" s="13"/>
      <c r="D24" s="13">
        <f>(Tavola1!D24-Tavola1!D23)/Tavola1!D23</f>
        <v>0.2857142857142857</v>
      </c>
      <c r="E24" s="13">
        <f>(Tavola1!E24-Tavola1!E23)/Tavola1!E23</f>
        <v>0.30131004366812225</v>
      </c>
      <c r="F24" s="13">
        <f>(Tavola1!F24-Tavola1!F23)/Tavola1!F23</f>
        <v>8.2677165354330714E-2</v>
      </c>
      <c r="G24" s="13">
        <f>(Tavola1!G24-Tavola1!G23)/Tavola1!G23</f>
        <v>6.7961165048543687E-2</v>
      </c>
      <c r="H24" s="13">
        <f>(Tavola1!H24-Tavola1!H23)/Tavola1!H23</f>
        <v>0.14583333333333334</v>
      </c>
      <c r="I24" s="13">
        <f>(Tavola1!J24-Tavola1!J23)/Tavola1!J23</f>
        <v>0.57352941176470584</v>
      </c>
      <c r="J24" s="13">
        <f>(Tavola1!K24-Tavola1!K23)/Tavola1!K23</f>
        <v>0</v>
      </c>
      <c r="K24" s="13">
        <f>(Tavola1!L24-Tavola1!L23)/Tavola1!L23</f>
        <v>0.33333333333333331</v>
      </c>
    </row>
    <row r="25" spans="1:11" hidden="1" outlineLevel="1">
      <c r="A25" s="4">
        <v>43913</v>
      </c>
      <c r="B25" s="13">
        <f>(Tavola1!B25-Tavola1!B24)/Tavola1!B24</f>
        <v>0.1424731182795699</v>
      </c>
      <c r="C25" s="13"/>
      <c r="D25" s="13">
        <f>(Tavola1!D25-Tavola1!D24)/Tavola1!D24</f>
        <v>0.14444444444444443</v>
      </c>
      <c r="E25" s="13">
        <f>(Tavola1!E25-Tavola1!E24)/Tavola1!E24</f>
        <v>0.14261744966442952</v>
      </c>
      <c r="F25" s="13">
        <f>(Tavola1!F25-Tavola1!F24)/Tavola1!F24</f>
        <v>0.12727272727272726</v>
      </c>
      <c r="G25" s="13">
        <f>(Tavola1!G25-Tavola1!G24)/Tavola1!G24</f>
        <v>0.13636363636363635</v>
      </c>
      <c r="H25" s="13">
        <f>(Tavola1!H25-Tavola1!H24)/Tavola1!H24</f>
        <v>9.0909090909090912E-2</v>
      </c>
      <c r="I25" s="13">
        <f>(Tavola1!J25-Tavola1!J24)/Tavola1!J24</f>
        <v>0.1557632398753894</v>
      </c>
      <c r="J25" s="13">
        <f>(Tavola1!K25-Tavola1!K24)/Tavola1!K24</f>
        <v>3.8461538461538464E-2</v>
      </c>
      <c r="K25" s="13">
        <f>(Tavola1!L25-Tavola1!L24)/Tavola1!L24</f>
        <v>0.625</v>
      </c>
    </row>
    <row r="26" spans="1:11" hidden="1" outlineLevel="1">
      <c r="A26" s="4">
        <v>43914</v>
      </c>
      <c r="B26" s="13">
        <f>(Tavola1!B26-Tavola1!B25)/Tavola1!B25</f>
        <v>0.12470588235294118</v>
      </c>
      <c r="C26" s="13"/>
      <c r="D26" s="13">
        <f>(Tavola1!D26-Tavola1!D25)/Tavola1!D25</f>
        <v>0.17337031900138697</v>
      </c>
      <c r="E26" s="13">
        <f>(Tavola1!E26-Tavola1!E25)/Tavola1!E25</f>
        <v>0.17327459618208516</v>
      </c>
      <c r="F26" s="13">
        <f>(Tavola1!F26-Tavola1!F25)/Tavola1!F25</f>
        <v>8.7096774193548387E-2</v>
      </c>
      <c r="G26" s="13">
        <f>(Tavola1!G26-Tavola1!G25)/Tavola1!G25</f>
        <v>0.08</v>
      </c>
      <c r="H26" s="13">
        <f>(Tavola1!H26-Tavola1!H25)/Tavola1!H25</f>
        <v>0.11666666666666667</v>
      </c>
      <c r="I26" s="13">
        <f>(Tavola1!J26-Tavola1!J25)/Tavola1!J25</f>
        <v>0.24528301886792453</v>
      </c>
      <c r="J26" s="13">
        <f>(Tavola1!K26-Tavola1!K25)/Tavola1!K25</f>
        <v>0</v>
      </c>
      <c r="K26" s="13">
        <f>(Tavola1!L26-Tavola1!L25)/Tavola1!L25</f>
        <v>0.53846153846153844</v>
      </c>
    </row>
    <row r="27" spans="1:11" hidden="1" outlineLevel="1">
      <c r="A27" s="4">
        <v>43915</v>
      </c>
      <c r="B27" s="13">
        <f>(Tavola1!B27-Tavola1!B26)/Tavola1!B26</f>
        <v>0.16792189679218969</v>
      </c>
      <c r="C27" s="13"/>
      <c r="D27" s="13">
        <f>(Tavola1!D27-Tavola1!D26)/Tavola1!D26</f>
        <v>0.17494089834515367</v>
      </c>
      <c r="E27" s="13">
        <f>(Tavola1!E27-Tavola1!E26)/Tavola1!E26</f>
        <v>0.17146433041301626</v>
      </c>
      <c r="F27" s="13">
        <f>(Tavola1!F27-Tavola1!F26)/Tavola1!F26</f>
        <v>0.18397626112759644</v>
      </c>
      <c r="G27" s="13">
        <f>(Tavola1!G27-Tavola1!G26)/Tavola1!G26</f>
        <v>0.18148148148148149</v>
      </c>
      <c r="H27" s="13">
        <f>(Tavola1!H27-Tavola1!H26)/Tavola1!H26</f>
        <v>0.19402985074626866</v>
      </c>
      <c r="I27" s="13">
        <f>(Tavola1!J27-Tavola1!J26)/Tavola1!J26</f>
        <v>0.16233766233766234</v>
      </c>
      <c r="J27" s="13">
        <f>(Tavola1!K27-Tavola1!K26)/Tavola1!K26</f>
        <v>0.22222222222222221</v>
      </c>
      <c r="K27" s="13">
        <f>(Tavola1!L27-Tavola1!L26)/Tavola1!L26</f>
        <v>0.25</v>
      </c>
    </row>
    <row r="28" spans="1:11" hidden="1" outlineLevel="1">
      <c r="A28" s="4">
        <v>43916</v>
      </c>
      <c r="B28" s="13">
        <f>(Tavola1!B28-Tavola1!B27)/Tavola1!B27</f>
        <v>0.15333174110341533</v>
      </c>
      <c r="C28" s="13"/>
      <c r="D28" s="13">
        <f>(Tavola1!D28-Tavola1!D27)/Tavola1!D27</f>
        <v>0.17102615694164991</v>
      </c>
      <c r="E28" s="13">
        <f>(Tavola1!E28-Tavola1!E27)/Tavola1!E27</f>
        <v>0.16987179487179488</v>
      </c>
      <c r="F28" s="13">
        <f>(Tavola1!F28-Tavola1!F27)/Tavola1!F27</f>
        <v>3.7593984962406013E-2</v>
      </c>
      <c r="G28" s="13">
        <f>(Tavola1!G28-Tavola1!G27)/Tavola1!G27</f>
        <v>8.4639498432601878E-2</v>
      </c>
      <c r="H28" s="13">
        <f>(Tavola1!H28-Tavola1!H27)/Tavola1!H27</f>
        <v>-0.15</v>
      </c>
      <c r="I28" s="13">
        <f>(Tavola1!J28-Tavola1!J27)/Tavola1!J27</f>
        <v>0.26815642458100558</v>
      </c>
      <c r="J28" s="13">
        <f>(Tavola1!K28-Tavola1!K27)/Tavola1!K27</f>
        <v>9.0909090909090912E-2</v>
      </c>
      <c r="K28" s="13">
        <f>(Tavola1!L28-Tavola1!L27)/Tavola1!L27</f>
        <v>0.32</v>
      </c>
    </row>
    <row r="29" spans="1:11" hidden="1" outlineLevel="1">
      <c r="A29" s="4">
        <v>43917</v>
      </c>
      <c r="B29" s="13">
        <f>(Tavola1!B29-Tavola1!B28)/Tavola1!B28</f>
        <v>0.14713191136881343</v>
      </c>
      <c r="C29" s="13"/>
      <c r="D29" s="13">
        <f>(Tavola1!D29-Tavola1!D28)/Tavola1!D28</f>
        <v>8.247422680412371E-2</v>
      </c>
      <c r="E29" s="13">
        <f>(Tavola1!E29-Tavola1!E28)/Tavola1!E28</f>
        <v>6.6666666666666666E-2</v>
      </c>
      <c r="F29" s="13">
        <f>(Tavola1!F29-Tavola1!F28)/Tavola1!F28</f>
        <v>0.20772946859903382</v>
      </c>
      <c r="G29" s="13">
        <f>(Tavola1!G29-Tavola1!G28)/Tavola1!G28</f>
        <v>0.22832369942196531</v>
      </c>
      <c r="H29" s="13">
        <f>(Tavola1!H29-Tavola1!H28)/Tavola1!H28</f>
        <v>0.10294117647058823</v>
      </c>
      <c r="I29" s="13">
        <f>(Tavola1!J29-Tavola1!J28)/Tavola1!J28</f>
        <v>-1.908957415565345E-2</v>
      </c>
      <c r="J29" s="13">
        <f>(Tavola1!K29-Tavola1!K28)/Tavola1!K28</f>
        <v>0.47222222222222221</v>
      </c>
      <c r="K29" s="13">
        <f>(Tavola1!L29-Tavola1!L28)/Tavola1!L28</f>
        <v>0.18181818181818182</v>
      </c>
    </row>
    <row r="30" spans="1:11" hidden="1" outlineLevel="1">
      <c r="A30" s="4">
        <v>43918</v>
      </c>
      <c r="B30" s="13">
        <f>(Tavola1!B30-Tavola1!B29)/Tavola1!B29</f>
        <v>0.1820561422511057</v>
      </c>
      <c r="C30" s="13"/>
      <c r="D30" s="13">
        <f>(Tavola1!D30-Tavola1!D29)/Tavola1!D29</f>
        <v>7.857142857142857E-2</v>
      </c>
      <c r="E30" s="13">
        <f>(Tavola1!E30-Tavola1!E29)/Tavola1!E29</f>
        <v>6.3356164383561647E-2</v>
      </c>
      <c r="F30" s="13">
        <f>(Tavola1!F30-Tavola1!F29)/Tavola1!F29</f>
        <v>2.4E-2</v>
      </c>
      <c r="G30" s="13">
        <f>(Tavola1!G30-Tavola1!G29)/Tavola1!G29</f>
        <v>3.7647058823529408E-2</v>
      </c>
      <c r="H30" s="13">
        <f>(Tavola1!H30-Tavola1!H29)/Tavola1!H29</f>
        <v>-5.3333333333333337E-2</v>
      </c>
      <c r="I30" s="13">
        <f>(Tavola1!J30-Tavola1!J29)/Tavola1!J29</f>
        <v>9.2814371257485026E-2</v>
      </c>
      <c r="J30" s="13">
        <f>(Tavola1!K30-Tavola1!K29)/Tavola1!K29</f>
        <v>0.13207547169811321</v>
      </c>
      <c r="K30" s="13">
        <f>(Tavola1!L30-Tavola1!L29)/Tavola1!L29</f>
        <v>0.46153846153846156</v>
      </c>
    </row>
    <row r="31" spans="1:11" hidden="1" outlineLevel="1">
      <c r="A31" s="4">
        <v>43919</v>
      </c>
      <c r="B31" s="13">
        <f>(Tavola1!B31-Tavola1!B30)/Tavola1!B30</f>
        <v>5.4825901038485031E-2</v>
      </c>
      <c r="C31" s="13"/>
      <c r="D31" s="13">
        <f>(Tavola1!D31-Tavola1!D30)/Tavola1!D30</f>
        <v>7.4319352465047825E-2</v>
      </c>
      <c r="E31" s="13">
        <f>(Tavola1!E31-Tavola1!E30)/Tavola1!E30</f>
        <v>7.0853462157809979E-2</v>
      </c>
      <c r="F31" s="13">
        <f>(Tavola1!F31-Tavola1!F30)/Tavola1!F30</f>
        <v>1.953125E-2</v>
      </c>
      <c r="G31" s="13">
        <f>(Tavola1!G31-Tavola1!G30)/Tavola1!G30</f>
        <v>2.2675736961451247E-2</v>
      </c>
      <c r="H31" s="13">
        <f>(Tavola1!H31-Tavola1!H30)/Tavola1!H30</f>
        <v>0</v>
      </c>
      <c r="I31" s="13">
        <f>(Tavola1!J31-Tavola1!J30)/Tavola1!J30</f>
        <v>0.10684931506849316</v>
      </c>
      <c r="J31" s="13">
        <f>(Tavola1!K31-Tavola1!K30)/Tavola1!K30</f>
        <v>8.3333333333333329E-2</v>
      </c>
      <c r="K31" s="13">
        <f>(Tavola1!L31-Tavola1!L30)/Tavola1!L30</f>
        <v>0.14035087719298245</v>
      </c>
    </row>
    <row r="32" spans="1:11" hidden="1" outlineLevel="1">
      <c r="A32" s="4">
        <v>43920</v>
      </c>
      <c r="B32" s="13">
        <f>(Tavola1!B32-Tavola1!B31)/Tavola1!B31</f>
        <v>6.8336470247574929E-2</v>
      </c>
      <c r="C32" s="13"/>
      <c r="D32" s="13">
        <f>(Tavola1!D32-Tavola1!D31)/Tavola1!D31</f>
        <v>6.5068493150684928E-2</v>
      </c>
      <c r="E32" s="13">
        <f>(Tavola1!E32-Tavola1!E31)/Tavola1!E31</f>
        <v>5.8646616541353384E-2</v>
      </c>
      <c r="F32" s="13">
        <f>(Tavola1!F32-Tavola1!F31)/Tavola1!F31</f>
        <v>7.0881226053639848E-2</v>
      </c>
      <c r="G32" s="13">
        <f>(Tavola1!G32-Tavola1!G31)/Tavola1!G31</f>
        <v>7.3170731707317069E-2</v>
      </c>
      <c r="H32" s="13">
        <f>(Tavola1!H32-Tavola1!H31)/Tavola1!H31</f>
        <v>5.6338028169014086E-2</v>
      </c>
      <c r="I32" s="13">
        <f>(Tavola1!J32-Tavola1!J31)/Tavola1!J31</f>
        <v>5.0742574257425746E-2</v>
      </c>
      <c r="J32" s="13">
        <f>(Tavola1!K32-Tavola1!K31)/Tavola1!K31</f>
        <v>9.2307692307692313E-2</v>
      </c>
      <c r="K32" s="13">
        <f>(Tavola1!L32-Tavola1!L31)/Tavola1!L31</f>
        <v>0.16923076923076924</v>
      </c>
    </row>
    <row r="33" spans="1:11" hidden="1" outlineLevel="1">
      <c r="A33" s="4">
        <v>43921</v>
      </c>
      <c r="B33" s="13">
        <f>(Tavola1!B33-Tavola1!B32)/Tavola1!B32</f>
        <v>5.9357636536116004E-2</v>
      </c>
      <c r="C33" s="13"/>
      <c r="D33" s="13">
        <f>(Tavola1!D33-Tavola1!D32)/Tavola1!D32</f>
        <v>5.9163987138263666E-2</v>
      </c>
      <c r="E33" s="13">
        <f>(Tavola1!E33-Tavola1!E32)/Tavola1!E32</f>
        <v>5.9659090909090912E-2</v>
      </c>
      <c r="F33" s="13">
        <f>(Tavola1!F33-Tavola1!F32)/Tavola1!F32</f>
        <v>2.8622540250447227E-2</v>
      </c>
      <c r="G33" s="13">
        <f>(Tavola1!G33-Tavola1!G32)/Tavola1!G32</f>
        <v>3.9256198347107439E-2</v>
      </c>
      <c r="H33" s="13">
        <f>(Tavola1!H33-Tavola1!H32)/Tavola1!H32</f>
        <v>-0.04</v>
      </c>
      <c r="I33" s="13">
        <f>(Tavola1!J33-Tavola1!J32)/Tavola1!J32</f>
        <v>8.0094228504122497E-2</v>
      </c>
      <c r="J33" s="13">
        <f>(Tavola1!K33-Tavola1!K32)/Tavola1!K32</f>
        <v>4.2253521126760563E-2</v>
      </c>
      <c r="K33" s="13">
        <f>(Tavola1!L33-Tavola1!L32)/Tavola1!L32</f>
        <v>6.5789473684210523E-2</v>
      </c>
    </row>
    <row r="34" spans="1:11" hidden="1" outlineLevel="1" collapsed="1">
      <c r="A34" s="4">
        <v>43922</v>
      </c>
      <c r="B34" s="13">
        <f>(Tavola1!B34-Tavola1!B33)/Tavola1!B33</f>
        <v>7.6883714980171422E-2</v>
      </c>
      <c r="C34" s="13"/>
      <c r="D34" s="13">
        <f>(Tavola1!D34-Tavola1!D33)/Tavola1!D33</f>
        <v>4.3108682452944747E-2</v>
      </c>
      <c r="E34" s="13">
        <f>(Tavola1!E34-Tavola1!E33)/Tavola1!E33</f>
        <v>3.4852546916890083E-2</v>
      </c>
      <c r="F34" s="13">
        <f>(Tavola1!F34-Tavola1!F33)/Tavola1!F33</f>
        <v>-1.2173913043478261E-2</v>
      </c>
      <c r="G34" s="13">
        <f>(Tavola1!G34-Tavola1!G33)/Tavola1!G33</f>
        <v>-1.3916500994035786E-2</v>
      </c>
      <c r="H34" s="13">
        <f>(Tavola1!H34-Tavola1!H33)/Tavola1!H33</f>
        <v>0</v>
      </c>
      <c r="I34" s="13">
        <f>(Tavola1!J34-Tavola1!J33)/Tavola1!J33</f>
        <v>6.4340239912759001E-2</v>
      </c>
      <c r="J34" s="13">
        <f>(Tavola1!K34-Tavola1!K33)/Tavola1!K33</f>
        <v>0.16216216216216217</v>
      </c>
      <c r="K34" s="13">
        <f>(Tavola1!L34-Tavola1!L33)/Tavola1!L33</f>
        <v>8.6419753086419748E-2</v>
      </c>
    </row>
    <row r="35" spans="1:11" hidden="1" outlineLevel="1">
      <c r="A35" s="4">
        <v>43923</v>
      </c>
      <c r="B35" s="13">
        <f>(Tavola1!B35-Tavola1!B34)/Tavola1!B34</f>
        <v>5.9218341648847705E-2</v>
      </c>
      <c r="C35" s="13"/>
      <c r="D35" s="13">
        <f>(Tavola1!D35-Tavola1!D34)/Tavola1!D34</f>
        <v>4.2491268917345754E-2</v>
      </c>
      <c r="E35" s="13">
        <f>(Tavola1!E35-Tavola1!E34)/Tavola1!E34</f>
        <v>4.0155440414507769E-2</v>
      </c>
      <c r="F35" s="13">
        <f>(Tavola1!F35-Tavola1!F34)/Tavola1!F34</f>
        <v>1.4084507042253521E-2</v>
      </c>
      <c r="G35" s="13">
        <f>(Tavola1!G35-Tavola1!G34)/Tavola1!G34</f>
        <v>1.4112903225806451E-2</v>
      </c>
      <c r="H35" s="13">
        <f>(Tavola1!H35-Tavola1!H34)/Tavola1!H34</f>
        <v>1.3888888888888888E-2</v>
      </c>
      <c r="I35" s="13">
        <f>(Tavola1!J35-Tavola1!J34)/Tavola1!J34</f>
        <v>5.5327868852459015E-2</v>
      </c>
      <c r="J35" s="13">
        <f>(Tavola1!K35-Tavola1!K34)/Tavola1!K34</f>
        <v>6.9767441860465115E-2</v>
      </c>
      <c r="K35" s="13">
        <f>(Tavola1!L35-Tavola1!L34)/Tavola1!L34</f>
        <v>5.6818181818181816E-2</v>
      </c>
    </row>
    <row r="36" spans="1:11" hidden="1" outlineLevel="1">
      <c r="A36" s="4">
        <v>43924</v>
      </c>
      <c r="B36" s="13">
        <f>(Tavola1!B36-Tavola1!B35)/Tavola1!B35</f>
        <v>4.7832669769528401E-2</v>
      </c>
      <c r="C36" s="13"/>
      <c r="D36" s="13">
        <f>(Tavola1!D36-Tavola1!D35)/Tavola1!D35</f>
        <v>3.796761585706309E-2</v>
      </c>
      <c r="E36" s="13">
        <f>(Tavola1!E36-Tavola1!E35)/Tavola1!E35</f>
        <v>3.6114570361145702E-2</v>
      </c>
      <c r="F36" s="13">
        <f>(Tavola1!F36-Tavola1!F35)/Tavola1!F35</f>
        <v>5.5555555555555552E-2</v>
      </c>
      <c r="G36" s="13">
        <f>(Tavola1!G36-Tavola1!G35)/Tavola1!G35</f>
        <v>6.3618290258449298E-2</v>
      </c>
      <c r="H36" s="13">
        <f>(Tavola1!H36-Tavola1!H35)/Tavola1!H35</f>
        <v>0</v>
      </c>
      <c r="I36" s="13">
        <f>(Tavola1!J36-Tavola1!J35)/Tavola1!J35</f>
        <v>2.524271844660194E-2</v>
      </c>
      <c r="J36" s="13">
        <f>(Tavola1!K36-Tavola1!K35)/Tavola1!K35</f>
        <v>2.1739130434782608E-2</v>
      </c>
      <c r="K36" s="13">
        <f>(Tavola1!L36-Tavola1!L35)/Tavola1!L35</f>
        <v>8.6021505376344093E-2</v>
      </c>
    </row>
    <row r="37" spans="1:11" hidden="1" outlineLevel="1">
      <c r="A37" s="4">
        <v>43925</v>
      </c>
      <c r="B37" s="13">
        <f>(Tavola1!B37-Tavola1!B36)/Tavola1!B36</f>
        <v>6.4754361554104675E-2</v>
      </c>
      <c r="C37" s="13"/>
      <c r="D37" s="13">
        <f>(Tavola1!D37-Tavola1!D36)/Tavola1!D36</f>
        <v>3.9268423883808502E-2</v>
      </c>
      <c r="E37" s="13">
        <f>(Tavola1!E37-Tavola1!E36)/Tavola1!E36</f>
        <v>3.7259615384615384E-2</v>
      </c>
      <c r="F37" s="13">
        <f>(Tavola1!F37-Tavola1!F36)/Tavola1!F36</f>
        <v>3.125E-2</v>
      </c>
      <c r="G37" s="13">
        <f>(Tavola1!G37-Tavola1!G36)/Tavola1!G36</f>
        <v>3.3644859813084113E-2</v>
      </c>
      <c r="H37" s="13">
        <f>(Tavola1!H37-Tavola1!H36)/Tavola1!H36</f>
        <v>1.3698630136986301E-2</v>
      </c>
      <c r="I37" s="13">
        <f>(Tavola1!J37-Tavola1!J36)/Tavola1!J36</f>
        <v>4.0719696969696968E-2</v>
      </c>
      <c r="J37" s="13">
        <f>(Tavola1!K37-Tavola1!K36)/Tavola1!K36</f>
        <v>1.0638297872340425E-2</v>
      </c>
      <c r="K37" s="13">
        <f>(Tavola1!L37-Tavola1!L36)/Tavola1!L36</f>
        <v>9.9009900990099015E-2</v>
      </c>
    </row>
    <row r="38" spans="1:11" hidden="1" outlineLevel="1">
      <c r="A38" s="4">
        <v>43926</v>
      </c>
      <c r="B38" s="13">
        <f>(Tavola1!B38-Tavola1!B37)/Tavola1!B37</f>
        <v>0.10092480900683555</v>
      </c>
      <c r="C38" s="13"/>
      <c r="D38" s="13">
        <f>(Tavola1!D38-Tavola1!D37)/Tavola1!D37</f>
        <v>3.2091097308488616E-2</v>
      </c>
      <c r="E38" s="13">
        <f>(Tavola1!E38-Tavola1!E37)/Tavola1!E37</f>
        <v>2.7809965237543453E-2</v>
      </c>
      <c r="F38" s="13">
        <f>(Tavola1!F38-Tavola1!F37)/Tavola1!F37</f>
        <v>7.9744816586921844E-3</v>
      </c>
      <c r="G38" s="13">
        <f>(Tavola1!G38-Tavola1!G37)/Tavola1!G37</f>
        <v>5.4249547920433997E-3</v>
      </c>
      <c r="H38" s="13">
        <f>(Tavola1!H38-Tavola1!H37)/Tavola1!H37</f>
        <v>2.7027027027027029E-2</v>
      </c>
      <c r="I38" s="13">
        <f>(Tavola1!J38-Tavola1!J37)/Tavola1!J37</f>
        <v>3.9126478616924476E-2</v>
      </c>
      <c r="J38" s="13">
        <f>(Tavola1!K38-Tavola1!K37)/Tavola1!K37</f>
        <v>9.4736842105263161E-2</v>
      </c>
      <c r="K38" s="13">
        <f>(Tavola1!L38-Tavola1!L37)/Tavola1!L37</f>
        <v>4.5045045045045043E-2</v>
      </c>
    </row>
    <row r="39" spans="1:11" hidden="1" outlineLevel="1">
      <c r="A39" s="4">
        <v>43927</v>
      </c>
      <c r="B39" s="13">
        <f>(Tavola1!B39-Tavola1!B38)/Tavola1!B38</f>
        <v>7.1219868517165816E-2</v>
      </c>
      <c r="C39" s="13"/>
      <c r="D39" s="13">
        <f>(Tavola1!D39-Tavola1!D38)/Tavola1!D38</f>
        <v>2.6078234704112337E-2</v>
      </c>
      <c r="E39" s="13">
        <f>(Tavola1!E39-Tavola1!E38)/Tavola1!E38</f>
        <v>2.3111612175873732E-2</v>
      </c>
      <c r="F39" s="13">
        <f>(Tavola1!F39-Tavola1!F38)/Tavola1!F38</f>
        <v>7.9113924050632917E-3</v>
      </c>
      <c r="G39" s="13">
        <f>(Tavola1!G39-Tavola1!G38)/Tavola1!G38</f>
        <v>1.2589928057553957E-2</v>
      </c>
      <c r="H39" s="13">
        <f>(Tavola1!H39-Tavola1!H38)/Tavola1!H38</f>
        <v>-2.6315789473684209E-2</v>
      </c>
      <c r="I39" s="13">
        <f>(Tavola1!J39-Tavola1!J38)/Tavola1!J38</f>
        <v>3.1523642732049037E-2</v>
      </c>
      <c r="J39" s="13">
        <f>(Tavola1!K39-Tavola1!K38)/Tavola1!K38</f>
        <v>3.8461538461538464E-2</v>
      </c>
      <c r="K39" s="13">
        <f>(Tavola1!L39-Tavola1!L38)/Tavola1!L38</f>
        <v>6.0344827586206899E-2</v>
      </c>
    </row>
    <row r="40" spans="1:11" hidden="1" outlineLevel="1">
      <c r="A40" s="4">
        <v>43928</v>
      </c>
      <c r="B40" s="13">
        <f>(Tavola1!B40-Tavola1!B39)/Tavola1!B39</f>
        <v>5.9367541766109783E-2</v>
      </c>
      <c r="C40" s="13"/>
      <c r="D40" s="13">
        <f>(Tavola1!D40-Tavola1!D39)/Tavola1!D39</f>
        <v>2.4926686217008796E-2</v>
      </c>
      <c r="E40" s="13">
        <f>(Tavola1!E40-Tavola1!E39)/Tavola1!E39</f>
        <v>2.4242424242424242E-2</v>
      </c>
      <c r="F40" s="13">
        <f>(Tavola1!F40-Tavola1!F39)/Tavola1!F39</f>
        <v>-3.1397174254317113E-3</v>
      </c>
      <c r="G40" s="13">
        <f>(Tavola1!G40-Tavola1!G39)/Tavola1!G39</f>
        <v>-1.7761989342806395E-3</v>
      </c>
      <c r="H40" s="13">
        <f>(Tavola1!H40-Tavola1!H39)/Tavola1!H39</f>
        <v>-1.3513513513513514E-2</v>
      </c>
      <c r="I40" s="13">
        <f>(Tavola1!J40-Tavola1!J39)/Tavola1!J39</f>
        <v>3.9049235993208829E-2</v>
      </c>
      <c r="J40" s="13">
        <f>(Tavola1!K40-Tavola1!K39)/Tavola1!K39</f>
        <v>4.6296296296296294E-2</v>
      </c>
      <c r="K40" s="13">
        <f>(Tavola1!L40-Tavola1!L39)/Tavola1!L39</f>
        <v>1.6260162601626018E-2</v>
      </c>
    </row>
    <row r="41" spans="1:11" hidden="1" outlineLevel="1">
      <c r="A41" s="4">
        <v>43929</v>
      </c>
      <c r="B41" s="13">
        <f>(Tavola1!B41-Tavola1!B40)/Tavola1!B40</f>
        <v>0.10383393008005794</v>
      </c>
      <c r="C41" s="13"/>
      <c r="D41" s="13">
        <f>(Tavola1!D41-Tavola1!D40)/Tavola1!D40</f>
        <v>2.9566046733428709E-2</v>
      </c>
      <c r="E41" s="13">
        <f>(Tavola1!E41-Tavola1!E40)/Tavola1!E40</f>
        <v>1.8289402904787519E-2</v>
      </c>
      <c r="F41" s="13">
        <f>(Tavola1!F41-Tavola1!F40)/Tavola1!F40</f>
        <v>-1.1023622047244094E-2</v>
      </c>
      <c r="G41" s="13">
        <f>(Tavola1!G41-Tavola1!G40)/Tavola1!G40</f>
        <v>1.7793594306049821E-3</v>
      </c>
      <c r="H41" s="13">
        <f>(Tavola1!H41-Tavola1!H40)/Tavola1!H40</f>
        <v>-0.1095890410958904</v>
      </c>
      <c r="I41" s="13">
        <f>(Tavola1!J41-Tavola1!J40)/Tavola1!J40</f>
        <v>3.349673202614379E-2</v>
      </c>
      <c r="J41" s="13">
        <f>(Tavola1!K41-Tavola1!K40)/Tavola1!K40</f>
        <v>0.17699115044247787</v>
      </c>
      <c r="K41" s="13">
        <f>(Tavola1!L41-Tavola1!L40)/Tavola1!L40</f>
        <v>6.4000000000000001E-2</v>
      </c>
    </row>
    <row r="42" spans="1:11" hidden="1" outlineLevel="1">
      <c r="A42" s="4">
        <v>43930</v>
      </c>
      <c r="B42" s="13">
        <f>(Tavola1!B42-Tavola1!B41)/Tavola1!B41</f>
        <v>4.7525329834536043E-2</v>
      </c>
      <c r="C42" s="13"/>
      <c r="D42" s="13">
        <f>(Tavola1!D42-Tavola1!D41)/Tavola1!D41</f>
        <v>3.381194997684113E-2</v>
      </c>
      <c r="E42" s="13">
        <f>(Tavola1!E42-Tavola1!E41)/Tavola1!E41</f>
        <v>2.5884838880084523E-2</v>
      </c>
      <c r="F42" s="13">
        <f>(Tavola1!F42-Tavola1!F41)/Tavola1!F41</f>
        <v>1.5923566878980893E-3</v>
      </c>
      <c r="G42" s="13">
        <f>(Tavola1!G42-Tavola1!G41)/Tavola1!G41</f>
        <v>5.3285968028419185E-3</v>
      </c>
      <c r="H42" s="13">
        <f>(Tavola1!H42-Tavola1!H41)/Tavola1!H41</f>
        <v>-3.0769230769230771E-2</v>
      </c>
      <c r="I42" s="13">
        <f>(Tavola1!J42-Tavola1!J41)/Tavola1!J41</f>
        <v>3.7944664031620556E-2</v>
      </c>
      <c r="J42" s="13">
        <f>(Tavola1!K42-Tavola1!K41)/Tavola1!K41</f>
        <v>0.14285714285714285</v>
      </c>
      <c r="K42" s="13">
        <f>(Tavola1!L42-Tavola1!L41)/Tavola1!L41</f>
        <v>3.7593984962406013E-2</v>
      </c>
    </row>
    <row r="43" spans="1:11" hidden="1" outlineLevel="1">
      <c r="A43" s="4">
        <v>43931</v>
      </c>
      <c r="B43" s="13">
        <f>(Tavola1!B43-Tavola1!B42)/Tavola1!B42</f>
        <v>8.3988588128870639E-2</v>
      </c>
      <c r="C43" s="13"/>
      <c r="D43" s="13">
        <f>(Tavola1!D43-Tavola1!D42)/Tavola1!D42</f>
        <v>3.1362007168458779E-2</v>
      </c>
      <c r="E43" s="13">
        <f>(Tavola1!E43-Tavola1!E42)/Tavola1!E42</f>
        <v>1.2873326467559218E-2</v>
      </c>
      <c r="F43" s="13">
        <f>(Tavola1!F43-Tavola1!F42)/Tavola1!F42</f>
        <v>1.589825119236884E-3</v>
      </c>
      <c r="G43" s="13">
        <f>(Tavola1!G43-Tavola1!G42)/Tavola1!G42</f>
        <v>3.5335689045936395E-3</v>
      </c>
      <c r="H43" s="13">
        <f>(Tavola1!H43-Tavola1!H42)/Tavola1!H42</f>
        <v>-1.5873015873015872E-2</v>
      </c>
      <c r="I43" s="13">
        <f>(Tavola1!J43-Tavola1!J42)/Tavola1!J42</f>
        <v>1.827875095201828E-2</v>
      </c>
      <c r="J43" s="13">
        <f>(Tavola1!K43-Tavola1!K42)/Tavola1!K42</f>
        <v>0.23026315789473684</v>
      </c>
      <c r="K43" s="13">
        <f>(Tavola1!L43-Tavola1!L42)/Tavola1!L42</f>
        <v>7.2463768115942032E-2</v>
      </c>
    </row>
    <row r="44" spans="1:11" hidden="1" outlineLevel="1">
      <c r="A44" s="4">
        <v>43932</v>
      </c>
      <c r="B44" s="13">
        <f>(Tavola1!B44-Tavola1!B43)/Tavola1!B43</f>
        <v>8.444601360893568E-2</v>
      </c>
      <c r="C44" s="13"/>
      <c r="D44" s="13">
        <f>(Tavola1!D44-Tavola1!D43)/Tavola1!D43</f>
        <v>2.6933101650738488E-2</v>
      </c>
      <c r="E44" s="13">
        <f>(Tavola1!E44-Tavola1!E43)/Tavola1!E43</f>
        <v>1.728520589730554E-2</v>
      </c>
      <c r="F44" s="13">
        <f>(Tavola1!F44-Tavola1!F43)/Tavola1!F43</f>
        <v>-1.5873015873015872E-2</v>
      </c>
      <c r="G44" s="13">
        <f>(Tavola1!G44-Tavola1!G43)/Tavola1!G43</f>
        <v>-1.0563380281690141E-2</v>
      </c>
      <c r="H44" s="13">
        <f>(Tavola1!H44-Tavola1!H43)/Tavola1!H43</f>
        <v>-6.4516129032258063E-2</v>
      </c>
      <c r="I44" s="13">
        <f>(Tavola1!J44-Tavola1!J43)/Tavola1!J43</f>
        <v>3.2909498878085267E-2</v>
      </c>
      <c r="J44" s="13">
        <f>(Tavola1!K44-Tavola1!K43)/Tavola1!K43</f>
        <v>0.11764705882352941</v>
      </c>
      <c r="K44" s="13">
        <f>(Tavola1!L44-Tavola1!L43)/Tavola1!L43</f>
        <v>4.0540540540540543E-2</v>
      </c>
    </row>
    <row r="45" spans="1:11" hidden="1" outlineLevel="1">
      <c r="A45" s="4">
        <v>43933</v>
      </c>
      <c r="B45" s="13">
        <f>(Tavola1!B45-Tavola1!B44)/Tavola1!B44</f>
        <v>6.8399088406783673E-2</v>
      </c>
      <c r="C45" s="13"/>
      <c r="D45" s="13">
        <f>(Tavola1!D45-Tavola1!D44)/Tavola1!D44</f>
        <v>2.1996615905245348E-2</v>
      </c>
      <c r="E45" s="13">
        <f>(Tavola1!E45-Tavola1!E44)/Tavola1!E44</f>
        <v>1.4492753623188406E-2</v>
      </c>
      <c r="F45" s="13">
        <f>(Tavola1!F45-Tavola1!F44)/Tavola1!F44</f>
        <v>-2.4193548387096774E-2</v>
      </c>
      <c r="G45" s="13">
        <f>(Tavola1!G45-Tavola1!G44)/Tavola1!G44</f>
        <v>-1.7793594306049824E-2</v>
      </c>
      <c r="H45" s="13">
        <f>(Tavola1!H45-Tavola1!H44)/Tavola1!H44</f>
        <v>-8.6206896551724144E-2</v>
      </c>
      <c r="I45" s="13">
        <f>(Tavola1!J45-Tavola1!J44)/Tavola1!J44</f>
        <v>3.1860970311368572E-2</v>
      </c>
      <c r="J45" s="13">
        <f>(Tavola1!K45-Tavola1!K44)/Tavola1!K44</f>
        <v>6.6985645933014357E-2</v>
      </c>
      <c r="K45" s="13">
        <f>(Tavola1!L45-Tavola1!L44)/Tavola1!L44</f>
        <v>5.844155844155844E-2</v>
      </c>
    </row>
    <row r="46" spans="1:11" hidden="1" outlineLevel="1">
      <c r="A46" s="4">
        <v>43934</v>
      </c>
      <c r="B46" s="13">
        <f>(Tavola1!B46-Tavola1!B45)/Tavola1!B45</f>
        <v>3.3602969693611831E-2</v>
      </c>
      <c r="C46" s="13"/>
      <c r="D46" s="13">
        <f>(Tavola1!D46-Tavola1!D45)/Tavola1!D45</f>
        <v>1.7384105960264899E-2</v>
      </c>
      <c r="E46" s="13">
        <f>(Tavola1!E46-Tavola1!E45)/Tavola1!E45</f>
        <v>9.852216748768473E-3</v>
      </c>
      <c r="F46" s="13">
        <f>(Tavola1!F46-Tavola1!F45)/Tavola1!F45</f>
        <v>0</v>
      </c>
      <c r="G46" s="13">
        <f>(Tavola1!G46-Tavola1!G45)/Tavola1!G45</f>
        <v>3.6231884057971015E-3</v>
      </c>
      <c r="H46" s="13">
        <f>(Tavola1!H46-Tavola1!H45)/Tavola1!H45</f>
        <v>-3.7735849056603772E-2</v>
      </c>
      <c r="I46" s="13">
        <f>(Tavola1!J46-Tavola1!J45)/Tavola1!J45</f>
        <v>1.4035087719298246E-2</v>
      </c>
      <c r="J46" s="13">
        <f>(Tavola1!K46-Tavola1!K45)/Tavola1!K45</f>
        <v>6.2780269058295965E-2</v>
      </c>
      <c r="K46" s="13">
        <f>(Tavola1!L46-Tavola1!L45)/Tavola1!L45</f>
        <v>4.9079754601226995E-2</v>
      </c>
    </row>
    <row r="47" spans="1:11" hidden="1" outlineLevel="1">
      <c r="A47" s="4">
        <v>43935</v>
      </c>
      <c r="B47" s="13">
        <f>(Tavola1!B47-Tavola1!B46)/Tavola1!B46</f>
        <v>1.516978907024738E-2</v>
      </c>
      <c r="C47" s="13"/>
      <c r="D47" s="13">
        <f>(Tavola1!D47-Tavola1!D46)/Tavola1!D46</f>
        <v>1.7493897477624084E-2</v>
      </c>
      <c r="E47" s="13">
        <f>(Tavola1!E47-Tavola1!E46)/Tavola1!E46</f>
        <v>1.0243902439024391E-2</v>
      </c>
      <c r="F47" s="13">
        <f>(Tavola1!F47-Tavola1!F46)/Tavola1!F46</f>
        <v>0</v>
      </c>
      <c r="G47" s="13">
        <f>(Tavola1!G47-Tavola1!G46)/Tavola1!G46</f>
        <v>-3.6101083032490976E-3</v>
      </c>
      <c r="H47" s="13">
        <f>(Tavola1!H47-Tavola1!H46)/Tavola1!H46</f>
        <v>3.9215686274509803E-2</v>
      </c>
      <c r="I47" s="13">
        <f>(Tavola1!J47-Tavola1!J46)/Tavola1!J46</f>
        <v>1.453287197231834E-2</v>
      </c>
      <c r="J47" s="13">
        <f>(Tavola1!K47-Tavola1!K46)/Tavola1!K46</f>
        <v>7.5949367088607597E-2</v>
      </c>
      <c r="K47" s="13">
        <f>(Tavola1!L47-Tavola1!L46)/Tavola1!L46</f>
        <v>2.3391812865497075E-2</v>
      </c>
    </row>
    <row r="48" spans="1:11" hidden="1" outlineLevel="1">
      <c r="A48" s="4">
        <v>43936</v>
      </c>
      <c r="B48" s="13">
        <f>(Tavola1!B48-Tavola1!B47)/Tavola1!B47</f>
        <v>5.2538479816247326E-2</v>
      </c>
      <c r="C48" s="13"/>
      <c r="D48" s="13">
        <f>(Tavola1!D48-Tavola1!D47)/Tavola1!D47</f>
        <v>1.3594562175129948E-2</v>
      </c>
      <c r="E48" s="13">
        <f>(Tavola1!E48-Tavola1!E47)/Tavola1!E47</f>
        <v>4.8285852245292128E-3</v>
      </c>
      <c r="F48" s="13">
        <f>(Tavola1!F48-Tavola1!F47)/Tavola1!F47</f>
        <v>-2.4793388429752067E-2</v>
      </c>
      <c r="G48" s="13">
        <f>(Tavola1!G48-Tavola1!G47)/Tavola1!G47</f>
        <v>-1.9927536231884056E-2</v>
      </c>
      <c r="H48" s="13">
        <f>(Tavola1!H48-Tavola1!H47)/Tavola1!H47</f>
        <v>-7.5471698113207544E-2</v>
      </c>
      <c r="I48" s="13">
        <f>(Tavola1!J48-Tavola1!J47)/Tavola1!J47</f>
        <v>1.7053206002728513E-2</v>
      </c>
      <c r="J48" s="13">
        <f>(Tavola1!K48-Tavola1!K47)/Tavola1!K47</f>
        <v>7.0588235294117646E-2</v>
      </c>
      <c r="K48" s="13">
        <f>(Tavola1!L48-Tavola1!L47)/Tavola1!L47</f>
        <v>3.4285714285714287E-2</v>
      </c>
    </row>
    <row r="49" spans="1:11" hidden="1" outlineLevel="1">
      <c r="A49" s="4">
        <v>43937</v>
      </c>
      <c r="B49" s="13">
        <f>(Tavola1!B49-Tavola1!B48)/Tavola1!B48</f>
        <v>6.3661675069606447E-2</v>
      </c>
      <c r="C49" s="13"/>
      <c r="D49" s="13">
        <f>(Tavola1!D49-Tavola1!D48)/Tavola1!D48</f>
        <v>1.7357001972386588E-2</v>
      </c>
      <c r="E49" s="13">
        <f>(Tavola1!E49-Tavola1!E48)/Tavola1!E48</f>
        <v>1.2974531475252283E-2</v>
      </c>
      <c r="F49" s="13">
        <f>(Tavola1!F49-Tavola1!F48)/Tavola1!F48</f>
        <v>-2.8813559322033899E-2</v>
      </c>
      <c r="G49" s="13">
        <f>(Tavola1!G49-Tavola1!G48)/Tavola1!G48</f>
        <v>-2.9574861367837338E-2</v>
      </c>
      <c r="H49" s="13">
        <f>(Tavola1!H49-Tavola1!H48)/Tavola1!H48</f>
        <v>-2.0408163265306121E-2</v>
      </c>
      <c r="I49" s="13">
        <f>(Tavola1!J49-Tavola1!J48)/Tavola1!J48</f>
        <v>2.9510395707578806E-2</v>
      </c>
      <c r="J49" s="13">
        <f>(Tavola1!K49-Tavola1!K48)/Tavola1!K48</f>
        <v>4.0293040293040296E-2</v>
      </c>
      <c r="K49" s="13">
        <f>(Tavola1!L49-Tavola1!L48)/Tavola1!L48</f>
        <v>3.3149171270718231E-2</v>
      </c>
    </row>
    <row r="50" spans="1:11" hidden="1" outlineLevel="1">
      <c r="A50" s="4">
        <v>43938</v>
      </c>
      <c r="B50" s="13">
        <f>(Tavola1!B50-Tavola1!B49)/Tavola1!B49</f>
        <v>6.5251739181700269E-2</v>
      </c>
      <c r="C50" s="13"/>
      <c r="D50" s="13">
        <f>(Tavola1!D50-Tavola1!D49)/Tavola1!D49</f>
        <v>1.7836370686312525E-2</v>
      </c>
      <c r="E50" s="13">
        <f>(Tavola1!E50-Tavola1!E49)/Tavola1!E49</f>
        <v>1.4705882352941176E-2</v>
      </c>
      <c r="F50" s="13">
        <f>(Tavola1!F50-Tavola1!F49)/Tavola1!F49</f>
        <v>-1.0471204188481676E-2</v>
      </c>
      <c r="G50" s="13">
        <f>(Tavola1!G50-Tavola1!G49)/Tavola1!G49</f>
        <v>-7.619047619047619E-3</v>
      </c>
      <c r="H50" s="13">
        <f>(Tavola1!H50-Tavola1!H49)/Tavola1!H49</f>
        <v>-4.1666666666666664E-2</v>
      </c>
      <c r="I50" s="13">
        <f>(Tavola1!J50-Tavola1!J49)/Tavola1!J49</f>
        <v>2.4104234527687295E-2</v>
      </c>
      <c r="J50" s="13">
        <f>(Tavola1!K50-Tavola1!K49)/Tavola1!K49</f>
        <v>4.2253521126760563E-2</v>
      </c>
      <c r="K50" s="13">
        <f>(Tavola1!L50-Tavola1!L49)/Tavola1!L49</f>
        <v>1.6042780748663103E-2</v>
      </c>
    </row>
    <row r="51" spans="1:11" hidden="1" outlineLevel="1">
      <c r="A51" s="4">
        <v>43939</v>
      </c>
      <c r="B51" s="13">
        <f>(Tavola1!B51-Tavola1!B50)/Tavola1!B50</f>
        <v>5.6295935535287348E-2</v>
      </c>
      <c r="C51" s="13"/>
      <c r="D51" s="13">
        <f>(Tavola1!D51-Tavola1!D50)/Tavola1!D50</f>
        <v>1.7904761904761906E-2</v>
      </c>
      <c r="E51" s="13">
        <f>(Tavola1!E51-Tavola1!E50)/Tavola1!E50</f>
        <v>1.4960261804581581E-2</v>
      </c>
      <c r="F51" s="13">
        <f>(Tavola1!F51-Tavola1!F50)/Tavola1!F50</f>
        <v>1.7636684303350969E-3</v>
      </c>
      <c r="G51" s="13">
        <f>(Tavola1!G51-Tavola1!G50)/Tavola1!G50</f>
        <v>9.5969289827255271E-3</v>
      </c>
      <c r="H51" s="13">
        <f>(Tavola1!H51-Tavola1!H50)/Tavola1!H50</f>
        <v>-8.6956521739130432E-2</v>
      </c>
      <c r="I51" s="13">
        <f>(Tavola1!J51-Tavola1!J50)/Tavola1!J50</f>
        <v>1.9720101781170483E-2</v>
      </c>
      <c r="J51" s="13">
        <f>(Tavola1!K51-Tavola1!K50)/Tavola1!K50</f>
        <v>3.0405405405405407E-2</v>
      </c>
      <c r="K51" s="13">
        <f>(Tavola1!L51-Tavola1!L50)/Tavola1!L50</f>
        <v>3.1578947368421054E-2</v>
      </c>
    </row>
    <row r="52" spans="1:11" hidden="1" outlineLevel="1">
      <c r="A52" s="4">
        <v>43940</v>
      </c>
      <c r="B52" s="13">
        <f>(Tavola1!B52-Tavola1!B51)/Tavola1!B51</f>
        <v>4.3110133081840092E-2</v>
      </c>
      <c r="C52" s="13"/>
      <c r="D52" s="13">
        <f>(Tavola1!D52-Tavola1!D51)/Tavola1!D51</f>
        <v>1.6841317365269462E-2</v>
      </c>
      <c r="E52" s="13">
        <f>(Tavola1!E52-Tavola1!E51)/Tavola1!E51</f>
        <v>1.4279134039613081E-2</v>
      </c>
      <c r="F52" s="13">
        <f>(Tavola1!F52-Tavola1!F51)/Tavola1!F51</f>
        <v>-8.8028169014084511E-3</v>
      </c>
      <c r="G52" s="13">
        <f>(Tavola1!G52-Tavola1!G51)/Tavola1!G51</f>
        <v>-7.6045627376425855E-3</v>
      </c>
      <c r="H52" s="13">
        <f>(Tavola1!H52-Tavola1!H51)/Tavola1!H51</f>
        <v>-2.3809523809523808E-2</v>
      </c>
      <c r="I52" s="13">
        <f>(Tavola1!J52-Tavola1!J51)/Tavola1!J51</f>
        <v>2.2457891453524642E-2</v>
      </c>
      <c r="J52" s="13">
        <f>(Tavola1!K52-Tavola1!K51)/Tavola1!K51</f>
        <v>3.2786885245901641E-2</v>
      </c>
      <c r="K52" s="13">
        <f>(Tavola1!L52-Tavola1!L51)/Tavola1!L51</f>
        <v>2.0408163265306121E-2</v>
      </c>
    </row>
    <row r="53" spans="1:11" hidden="1" outlineLevel="1">
      <c r="A53" s="4">
        <v>43941</v>
      </c>
      <c r="B53" s="13">
        <f>(Tavola1!B53-Tavola1!B52)/Tavola1!B52</f>
        <v>3.216668006107852E-2</v>
      </c>
      <c r="C53" s="13"/>
      <c r="D53" s="13">
        <f>(Tavola1!D53-Tavola1!D52)/Tavola1!D52</f>
        <v>1.5458225984541774E-2</v>
      </c>
      <c r="E53" s="13">
        <f>(Tavola1!E53-Tavola1!E52)/Tavola1!E52</f>
        <v>3.6330608537693005E-3</v>
      </c>
      <c r="F53" s="13">
        <f>(Tavola1!F53-Tavola1!F52)/Tavola1!F52</f>
        <v>3.552397868561279E-3</v>
      </c>
      <c r="G53" s="13">
        <f>(Tavola1!G53-Tavola1!G52)/Tavola1!G52</f>
        <v>7.6628352490421452E-3</v>
      </c>
      <c r="H53" s="13">
        <f>(Tavola1!H53-Tavola1!H52)/Tavola1!H52</f>
        <v>-4.878048780487805E-2</v>
      </c>
      <c r="I53" s="13">
        <f>(Tavola1!J53-Tavola1!J52)/Tavola1!J52</f>
        <v>3.6607687614399025E-3</v>
      </c>
      <c r="J53" s="13">
        <f>(Tavola1!K53-Tavola1!K52)/Tavola1!K52</f>
        <v>9.841269841269841E-2</v>
      </c>
      <c r="K53" s="13">
        <f>(Tavola1!L53-Tavola1!L52)/Tavola1!L52</f>
        <v>1.4999999999999999E-2</v>
      </c>
    </row>
    <row r="54" spans="1:11" hidden="1" outlineLevel="1">
      <c r="A54" s="4">
        <v>43942</v>
      </c>
      <c r="B54" s="13">
        <f>(Tavola1!B54-Tavola1!B53)/Tavola1!B53</f>
        <v>7.2411578066299415E-2</v>
      </c>
      <c r="C54" s="13"/>
      <c r="D54" s="13">
        <f>(Tavola1!D54-Tavola1!D53)/Tavola1!D53</f>
        <v>2.7546212395795577E-2</v>
      </c>
      <c r="E54" s="13">
        <f>(Tavola1!E54-Tavola1!E53)/Tavola1!E53</f>
        <v>2.2171945701357467E-2</v>
      </c>
      <c r="F54" s="13">
        <f>(Tavola1!F54-Tavola1!F53)/Tavola1!F53</f>
        <v>-2.4778761061946902E-2</v>
      </c>
      <c r="G54" s="13">
        <f>(Tavola1!G54-Tavola1!G53)/Tavola1!G53</f>
        <v>-2.2813688212927757E-2</v>
      </c>
      <c r="H54" s="13">
        <f>(Tavola1!H54-Tavola1!H53)/Tavola1!H53</f>
        <v>-5.128205128205128E-2</v>
      </c>
      <c r="I54" s="13">
        <f>(Tavola1!J54-Tavola1!J53)/Tavola1!J53</f>
        <v>3.8297872340425532E-2</v>
      </c>
      <c r="J54" s="13">
        <f>(Tavola1!K54-Tavola1!K53)/Tavola1!K53</f>
        <v>6.9364161849710976E-2</v>
      </c>
      <c r="K54" s="13">
        <f>(Tavola1!L54-Tavola1!L53)/Tavola1!L53</f>
        <v>1.4778325123152709E-2</v>
      </c>
    </row>
    <row r="55" spans="1:11" hidden="1" outlineLevel="1">
      <c r="A55" s="4">
        <v>43943</v>
      </c>
      <c r="B55" s="13">
        <f>(Tavola1!B55-Tavola1!B54)/Tavola1!B54</f>
        <v>6.6051948523405873E-2</v>
      </c>
      <c r="C55" s="13"/>
      <c r="D55" s="13">
        <f>(Tavola1!D55-Tavola1!D54)/Tavola1!D54</f>
        <v>1.6931216931216932E-2</v>
      </c>
      <c r="E55" s="13">
        <f>(Tavola1!E55-Tavola1!E54)/Tavola1!E54</f>
        <v>1.2394864984506419E-2</v>
      </c>
      <c r="F55" s="13">
        <f>(Tavola1!F55-Tavola1!F54)/Tavola1!F54</f>
        <v>-2.9038112522686024E-2</v>
      </c>
      <c r="G55" s="13">
        <f>(Tavola1!G55-Tavola1!G54)/Tavola1!G54</f>
        <v>-2.7237354085603113E-2</v>
      </c>
      <c r="H55" s="13">
        <f>(Tavola1!H55-Tavola1!H54)/Tavola1!H54</f>
        <v>-5.4054054054054057E-2</v>
      </c>
      <c r="I55" s="13">
        <f>(Tavola1!J55-Tavola1!J54)/Tavola1!J54</f>
        <v>2.576112412177986E-2</v>
      </c>
      <c r="J55" s="13">
        <f>(Tavola1!K55-Tavola1!K54)/Tavola1!K54</f>
        <v>4.8648648648648651E-2</v>
      </c>
      <c r="K55" s="13">
        <f>(Tavola1!L55-Tavola1!L54)/Tavola1!L54</f>
        <v>9.7087378640776691E-3</v>
      </c>
    </row>
    <row r="56" spans="1:11" hidden="1" outlineLevel="1">
      <c r="A56" s="4">
        <v>43944</v>
      </c>
      <c r="B56" s="13">
        <f>(Tavola1!B56-Tavola1!B55)/Tavola1!B55</f>
        <v>5.8196553837771572E-2</v>
      </c>
      <c r="C56" s="13"/>
      <c r="D56" s="13">
        <f>(Tavola1!D56-Tavola1!D55)/Tavola1!D55</f>
        <v>1.4915019077349982E-2</v>
      </c>
      <c r="E56" s="13">
        <f>(Tavola1!E56-Tavola1!E55)/Tavola1!E55</f>
        <v>6.121556624398776E-3</v>
      </c>
      <c r="F56" s="13">
        <f>(Tavola1!F56-Tavola1!F55)/Tavola1!F55</f>
        <v>-4.6728971962616821E-2</v>
      </c>
      <c r="G56" s="13">
        <f>(Tavola1!G56-Tavola1!G55)/Tavola1!G55</f>
        <v>-4.8000000000000001E-2</v>
      </c>
      <c r="H56" s="13">
        <f>(Tavola1!H56-Tavola1!H55)/Tavola1!H55</f>
        <v>-2.8571428571428571E-2</v>
      </c>
      <c r="I56" s="13">
        <f>(Tavola1!J56-Tavola1!J55)/Tavola1!J55</f>
        <v>2.2260273972602738E-2</v>
      </c>
      <c r="J56" s="13">
        <f>(Tavola1!K56-Tavola1!K55)/Tavola1!K55</f>
        <v>6.1855670103092786E-2</v>
      </c>
      <c r="K56" s="13">
        <f>(Tavola1!L56-Tavola1!L55)/Tavola1!L55</f>
        <v>2.403846153846154E-2</v>
      </c>
    </row>
    <row r="57" spans="1:11" hidden="1" outlineLevel="1">
      <c r="A57" s="4">
        <v>43945</v>
      </c>
      <c r="B57" s="13">
        <f>(Tavola1!B57-Tavola1!B56)/Tavola1!B56</f>
        <v>4.851166532582462E-2</v>
      </c>
      <c r="C57" s="13"/>
      <c r="D57" s="13">
        <f>(Tavola1!D57-Tavola1!D56)/Tavola1!D56</f>
        <v>1.8796992481203006E-2</v>
      </c>
      <c r="E57" s="13">
        <f>(Tavola1!E57-Tavola1!E56)/Tavola1!E56</f>
        <v>8.2572794437201225E-3</v>
      </c>
      <c r="F57" s="13">
        <f>(Tavola1!F57-Tavola1!F56)/Tavola1!F56</f>
        <v>-3.3333333333333333E-2</v>
      </c>
      <c r="G57" s="13">
        <f>(Tavola1!G57-Tavola1!G56)/Tavola1!G56</f>
        <v>-3.1512605042016806E-2</v>
      </c>
      <c r="H57" s="13">
        <f>(Tavola1!H57-Tavola1!H56)/Tavola1!H56</f>
        <v>-5.8823529411764705E-2</v>
      </c>
      <c r="I57" s="13">
        <f>(Tavola1!J57-Tavola1!J56)/Tavola1!J56</f>
        <v>2.0100502512562814E-2</v>
      </c>
      <c r="J57" s="13">
        <f>(Tavola1!K57-Tavola1!K56)/Tavola1!K56</f>
        <v>7.5242718446601936E-2</v>
      </c>
      <c r="K57" s="13">
        <f>(Tavola1!L57-Tavola1!L56)/Tavola1!L56</f>
        <v>2.3474178403755867E-2</v>
      </c>
    </row>
    <row r="58" spans="1:11" hidden="1" outlineLevel="1">
      <c r="A58" s="4">
        <v>43946</v>
      </c>
      <c r="B58" s="13">
        <f>(Tavola1!B58-Tavola1!B57)/Tavola1!B57</f>
        <v>4.7356709890278521E-2</v>
      </c>
      <c r="C58" s="13"/>
      <c r="D58" s="13">
        <f>(Tavola1!D58-Tavola1!D57)/Tavola1!D57</f>
        <v>1.3082858101308286E-2</v>
      </c>
      <c r="E58" s="13">
        <f>(Tavola1!E58-Tavola1!E57)/Tavola1!E57</f>
        <v>-2.0689655172413793E-2</v>
      </c>
      <c r="F58" s="13">
        <f>(Tavola1!F58-Tavola1!F57)/Tavola1!F57</f>
        <v>-1.6227180527383367E-2</v>
      </c>
      <c r="G58" s="13">
        <f>(Tavola1!G58-Tavola1!G57)/Tavola1!G57</f>
        <v>-1.9522776572668113E-2</v>
      </c>
      <c r="H58" s="13">
        <f>(Tavola1!H58-Tavola1!H57)/Tavola1!H57</f>
        <v>3.125E-2</v>
      </c>
      <c r="I58" s="13">
        <f>(Tavola1!J58-Tavola1!J57)/Tavola1!J57</f>
        <v>-2.1893814997263273E-2</v>
      </c>
      <c r="J58" s="13">
        <f>(Tavola1!K58-Tavola1!K57)/Tavola1!K57</f>
        <v>0.18284424379232506</v>
      </c>
      <c r="K58" s="13">
        <f>(Tavola1!L58-Tavola1!L57)/Tavola1!L57</f>
        <v>2.7522935779816515E-2</v>
      </c>
    </row>
    <row r="59" spans="1:11" hidden="1" outlineLevel="1">
      <c r="A59" s="4">
        <v>43947</v>
      </c>
      <c r="B59" s="13">
        <f>(Tavola1!B59-Tavola1!B58)/Tavola1!B58</f>
        <v>2.7149785351130388E-2</v>
      </c>
      <c r="C59" s="13"/>
      <c r="D59" s="13">
        <f>(Tavola1!D59-Tavola1!D58)/Tavola1!D58</f>
        <v>1.1589403973509934E-2</v>
      </c>
      <c r="E59" s="13">
        <f>(Tavola1!E59-Tavola1!E58)/Tavola1!E58</f>
        <v>-7.2623239436619719E-2</v>
      </c>
      <c r="F59" s="13">
        <f>(Tavola1!F59-Tavola1!F58)/Tavola1!F58</f>
        <v>-1.443298969072165E-2</v>
      </c>
      <c r="G59" s="13">
        <f>(Tavola1!G59-Tavola1!G58)/Tavola1!G58</f>
        <v>-1.5486725663716814E-2</v>
      </c>
      <c r="H59" s="13">
        <f>(Tavola1!H59-Tavola1!H58)/Tavola1!H58</f>
        <v>0</v>
      </c>
      <c r="I59" s="13">
        <f>(Tavola1!J59-Tavola1!J58)/Tavola1!J58</f>
        <v>-8.8416340235030783E-2</v>
      </c>
      <c r="J59" s="13">
        <f>(Tavola1!K59-Tavola1!K58)/Tavola1!K58</f>
        <v>0.37404580152671757</v>
      </c>
      <c r="K59" s="13">
        <f>(Tavola1!L59-Tavola1!L58)/Tavola1!L58</f>
        <v>1.7857142857142856E-2</v>
      </c>
    </row>
    <row r="60" spans="1:11" hidden="1" outlineLevel="1">
      <c r="A60" s="4">
        <v>43948</v>
      </c>
      <c r="B60" s="13">
        <f>(Tavola1!B60-Tavola1!B59)/Tavola1!B59</f>
        <v>7.7884286203355017E-3</v>
      </c>
      <c r="C60" s="13"/>
      <c r="D60" s="13">
        <f>(Tavola1!D60-Tavola1!D59)/Tavola1!D59</f>
        <v>9.8199672667757774E-3</v>
      </c>
      <c r="E60" s="13">
        <f>(Tavola1!E60-Tavola1!E59)/Tavola1!E59</f>
        <v>7.5937351684859994E-3</v>
      </c>
      <c r="F60" s="13">
        <f>(Tavola1!F60-Tavola1!F59)/Tavola1!F59</f>
        <v>-6.2761506276150627E-3</v>
      </c>
      <c r="G60" s="13">
        <f>(Tavola1!G60-Tavola1!G59)/Tavola1!G59</f>
        <v>-1.1235955056179775E-2</v>
      </c>
      <c r="H60" s="13">
        <f>(Tavola1!H60-Tavola1!H59)/Tavola1!H59</f>
        <v>6.0606060606060608E-2</v>
      </c>
      <c r="I60" s="13">
        <f>(Tavola1!J60-Tavola1!J59)/Tavola1!J59</f>
        <v>1.1663597298956415E-2</v>
      </c>
      <c r="J60" s="13">
        <f>(Tavola1!K60-Tavola1!K59)/Tavola1!K59</f>
        <v>1.5277777777777777E-2</v>
      </c>
      <c r="K60" s="13">
        <f>(Tavola1!L60-Tavola1!L59)/Tavola1!L59</f>
        <v>1.3157894736842105E-2</v>
      </c>
    </row>
    <row r="61" spans="1:11" hidden="1" outlineLevel="1">
      <c r="A61" s="4">
        <v>43949</v>
      </c>
      <c r="B61" s="13">
        <f>(Tavola1!B61-Tavola1!B60)/Tavola1!B60</f>
        <v>3.337579617834395E-2</v>
      </c>
      <c r="C61" s="13"/>
      <c r="D61" s="13">
        <f>(Tavola1!D61-Tavola1!D60)/Tavola1!D60</f>
        <v>1.1345218800648298E-2</v>
      </c>
      <c r="E61" s="13">
        <f>(Tavola1!E61-Tavola1!E60)/Tavola1!E60</f>
        <v>9.4206311822892137E-3</v>
      </c>
      <c r="F61" s="13">
        <f>(Tavola1!F61-Tavola1!F60)/Tavola1!F60</f>
        <v>-2.736842105263158E-2</v>
      </c>
      <c r="G61" s="13">
        <f>(Tavola1!G61-Tavola1!G60)/Tavola1!G60</f>
        <v>-2.7272727272727271E-2</v>
      </c>
      <c r="H61" s="13">
        <f>(Tavola1!H61-Tavola1!H60)/Tavola1!H60</f>
        <v>-2.8571428571428571E-2</v>
      </c>
      <c r="I61" s="13">
        <f>(Tavola1!J61-Tavola1!J60)/Tavola1!J60</f>
        <v>2.0024271844660196E-2</v>
      </c>
      <c r="J61" s="13">
        <f>(Tavola1!K61-Tavola1!K60)/Tavola1!K60</f>
        <v>1.9151846785225718E-2</v>
      </c>
      <c r="K61" s="13">
        <f>(Tavola1!L61-Tavola1!L60)/Tavola1!L60</f>
        <v>4.329004329004329E-3</v>
      </c>
    </row>
    <row r="62" spans="1:11" hidden="1" outlineLevel="1">
      <c r="A62" s="4">
        <v>43950</v>
      </c>
      <c r="B62" s="13">
        <f>(Tavola1!B62-Tavola1!B61)/Tavola1!B61</f>
        <v>3.2215647600262985E-2</v>
      </c>
      <c r="C62" s="13"/>
      <c r="D62" s="13">
        <f>(Tavola1!D62-Tavola1!D61)/Tavola1!D61</f>
        <v>6.41025641025641E-3</v>
      </c>
      <c r="E62" s="13">
        <f>(Tavola1!E62-Tavola1!E61)/Tavola1!E61</f>
        <v>9.3327111525898275E-4</v>
      </c>
      <c r="F62" s="13">
        <f>(Tavola1!F62-Tavola1!F61)/Tavola1!F61</f>
        <v>-2.813852813852814E-2</v>
      </c>
      <c r="G62" s="13">
        <f>(Tavola1!G62-Tavola1!G61)/Tavola1!G61</f>
        <v>-3.0373831775700934E-2</v>
      </c>
      <c r="H62" s="13">
        <f>(Tavola1!H62-Tavola1!H61)/Tavola1!H61</f>
        <v>0</v>
      </c>
      <c r="I62" s="13">
        <f>(Tavola1!J62-Tavola1!J61)/Tavola1!J61</f>
        <v>8.92325996430696E-3</v>
      </c>
      <c r="J62" s="13">
        <f>(Tavola1!K62-Tavola1!K61)/Tavola1!K61</f>
        <v>2.4161073825503355E-2</v>
      </c>
      <c r="K62" s="13">
        <f>(Tavola1!L62-Tavola1!L61)/Tavola1!L61</f>
        <v>0</v>
      </c>
    </row>
    <row r="63" spans="1:11" hidden="1" outlineLevel="1">
      <c r="A63" s="4">
        <v>43951</v>
      </c>
      <c r="B63" s="13">
        <f>(Tavola1!B63-Tavola1!B62)/Tavola1!B62</f>
        <v>5.717887473460722E-2</v>
      </c>
      <c r="C63" s="13"/>
      <c r="D63" s="13">
        <f>(Tavola1!D63-Tavola1!D62)/Tavola1!D62</f>
        <v>8.2802547770700636E-3</v>
      </c>
      <c r="E63" s="13">
        <f>(Tavola1!E63-Tavola1!E62)/Tavola1!E62</f>
        <v>5.5944055944055944E-3</v>
      </c>
      <c r="F63" s="13">
        <f>(Tavola1!F63-Tavola1!F62)/Tavola1!F62</f>
        <v>-1.7817371937639197E-2</v>
      </c>
      <c r="G63" s="13">
        <f>(Tavola1!G63-Tavola1!G62)/Tavola1!G62</f>
        <v>-1.6867469879518072E-2</v>
      </c>
      <c r="H63" s="13">
        <f>(Tavola1!H63-Tavola1!H62)/Tavola1!H62</f>
        <v>-2.9411764705882353E-2</v>
      </c>
      <c r="I63" s="13">
        <f>(Tavola1!J63-Tavola1!J62)/Tavola1!J62</f>
        <v>1.179245283018868E-2</v>
      </c>
      <c r="J63" s="13">
        <f>(Tavola1!K63-Tavola1!K62)/Tavola1!K62</f>
        <v>1.4416775884665793E-2</v>
      </c>
      <c r="K63" s="13">
        <f>(Tavola1!L63-Tavola1!L62)/Tavola1!L62</f>
        <v>1.2931034482758621E-2</v>
      </c>
    </row>
    <row r="64" spans="1:11" hidden="1" outlineLevel="1">
      <c r="A64" s="4">
        <v>43952</v>
      </c>
      <c r="B64" s="13">
        <f>(Tavola1!B64-Tavola1!B63)/Tavola1!B63</f>
        <v>4.005322019857159E-2</v>
      </c>
      <c r="C64" s="13"/>
      <c r="D64" s="13">
        <f>(Tavola1!D64-Tavola1!D63)/Tavola1!D63</f>
        <v>8.843967150979154E-3</v>
      </c>
      <c r="E64" s="13">
        <f>(Tavola1!E64-Tavola1!E63)/Tavola1!E63</f>
        <v>6.4904960593416784E-3</v>
      </c>
      <c r="F64" s="13">
        <f>(Tavola1!F64-Tavola1!F63)/Tavola1!F63</f>
        <v>-2.7210884353741496E-2</v>
      </c>
      <c r="G64" s="13">
        <f>(Tavola1!G64-Tavola1!G63)/Tavola1!G63</f>
        <v>-2.2058823529411766E-2</v>
      </c>
      <c r="H64" s="13">
        <f>(Tavola1!H64-Tavola1!H63)/Tavola1!H63</f>
        <v>-9.0909090909090912E-2</v>
      </c>
      <c r="I64" s="13">
        <f>(Tavola1!J64-Tavola1!J63)/Tavola1!J63</f>
        <v>1.5151515151515152E-2</v>
      </c>
      <c r="J64" s="13">
        <f>(Tavola1!K64-Tavola1!K63)/Tavola1!K63</f>
        <v>1.5503875968992248E-2</v>
      </c>
      <c r="K64" s="13">
        <f>(Tavola1!L64-Tavola1!L63)/Tavola1!L63</f>
        <v>8.5106382978723406E-3</v>
      </c>
    </row>
    <row r="65" spans="1:11" hidden="1" outlineLevel="1">
      <c r="A65" s="4">
        <v>43953</v>
      </c>
      <c r="B65" s="13">
        <f>(Tavola1!B65-Tavola1!B64)/Tavola1!B64</f>
        <v>1.800627564566739E-2</v>
      </c>
      <c r="C65" s="13"/>
      <c r="D65" s="13">
        <f>(Tavola1!D65-Tavola1!D64)/Tavola1!D64</f>
        <v>5.9486537257357544E-3</v>
      </c>
      <c r="E65" s="13">
        <f>(Tavola1!E65-Tavola1!E64)/Tavola1!E64</f>
        <v>6.9092584062643942E-3</v>
      </c>
      <c r="F65" s="13">
        <f>(Tavola1!F65-Tavola1!F64)/Tavola1!F64</f>
        <v>-6.993006993006993E-3</v>
      </c>
      <c r="G65" s="13">
        <f>(Tavola1!G65-Tavola1!G64)/Tavola1!G64</f>
        <v>-7.5187969924812026E-3</v>
      </c>
      <c r="H65" s="13">
        <f>(Tavola1!H65-Tavola1!H64)/Tavola1!H64</f>
        <v>0</v>
      </c>
      <c r="I65" s="13">
        <f>(Tavola1!J65-Tavola1!J64)/Tavola1!J64</f>
        <v>1.0332950631458095E-2</v>
      </c>
      <c r="J65" s="13">
        <f>(Tavola1!K65-Tavola1!K64)/Tavola1!K64</f>
        <v>1.2722646310432571E-3</v>
      </c>
      <c r="K65" s="13">
        <f>(Tavola1!L65-Tavola1!L64)/Tavola1!L64</f>
        <v>1.2658227848101266E-2</v>
      </c>
    </row>
    <row r="66" spans="1:11" hidden="1" outlineLevel="1">
      <c r="A66" s="4">
        <v>43954</v>
      </c>
      <c r="B66" s="13">
        <f>(Tavola1!B66-Tavola1!B65)/Tavola1!B65</f>
        <v>1.9003698786039455E-2</v>
      </c>
      <c r="C66" s="13"/>
      <c r="D66" s="13">
        <f>(Tavola1!D66-Tavola1!D65)/Tavola1!D65</f>
        <v>8.4033613445378148E-3</v>
      </c>
      <c r="E66" s="13">
        <f>(Tavola1!E66-Tavola1!E65)/Tavola1!E65</f>
        <v>7.7767612076852701E-3</v>
      </c>
      <c r="F66" s="13">
        <f>(Tavola1!F66-Tavola1!F65)/Tavola1!F65</f>
        <v>-3.2863849765258218E-2</v>
      </c>
      <c r="G66" s="13">
        <f>(Tavola1!G66-Tavola1!G65)/Tavola1!G65</f>
        <v>-3.2828282828282832E-2</v>
      </c>
      <c r="H66" s="13">
        <f>(Tavola1!H66-Tavola1!H65)/Tavola1!H65</f>
        <v>-3.3333333333333333E-2</v>
      </c>
      <c r="I66" s="13">
        <f>(Tavola1!J66-Tavola1!J65)/Tavola1!J65</f>
        <v>1.7613636363636363E-2</v>
      </c>
      <c r="J66" s="13">
        <f>(Tavola1!K66-Tavola1!K65)/Tavola1!K65</f>
        <v>1.0165184243964422E-2</v>
      </c>
      <c r="K66" s="13">
        <f>(Tavola1!L66-Tavola1!L65)/Tavola1!L65</f>
        <v>8.3333333333333332E-3</v>
      </c>
    </row>
    <row r="67" spans="1:11" hidden="1" outlineLevel="1">
      <c r="A67" s="4">
        <v>43955</v>
      </c>
      <c r="B67" s="13">
        <f>(Tavola1!B67-Tavola1!B66)/Tavola1!B66</f>
        <v>1.4088767378279332E-2</v>
      </c>
      <c r="C67" s="13"/>
      <c r="D67" s="13">
        <f>(Tavola1!D67-Tavola1!D66)/Tavola1!D66</f>
        <v>4.6296296296296294E-3</v>
      </c>
      <c r="E67" s="13">
        <f>(Tavola1!E67-Tavola1!E66)/Tavola1!E66</f>
        <v>-4.5392646391284613E-4</v>
      </c>
      <c r="F67" s="13">
        <f>(Tavola1!F67-Tavola1!F66)/Tavola1!F66</f>
        <v>-2.1844660194174758E-2</v>
      </c>
      <c r="G67" s="13">
        <f>(Tavola1!G67-Tavola1!G66)/Tavola1!G66</f>
        <v>-1.8276762402088774E-2</v>
      </c>
      <c r="H67" s="13">
        <f>(Tavola1!H67-Tavola1!H66)/Tavola1!H66</f>
        <v>-6.8965517241379309E-2</v>
      </c>
      <c r="I67" s="13">
        <f>(Tavola1!J67-Tavola1!J66)/Tavola1!J66</f>
        <v>4.4667783361250699E-3</v>
      </c>
      <c r="J67" s="13">
        <f>(Tavola1!K67-Tavola1!K66)/Tavola1!K66</f>
        <v>1.7610062893081761E-2</v>
      </c>
      <c r="K67" s="13">
        <f>(Tavola1!L67-Tavola1!L66)/Tavola1!L66</f>
        <v>8.2644628099173556E-3</v>
      </c>
    </row>
    <row r="68" spans="1:11" hidden="1" outlineLevel="1">
      <c r="A68" s="4">
        <v>43956</v>
      </c>
      <c r="B68" s="13">
        <f>(Tavola1!B68-Tavola1!B67)/Tavola1!B67</f>
        <v>4.7495583140215222E-2</v>
      </c>
      <c r="C68" s="13"/>
      <c r="D68" s="13">
        <f>(Tavola1!D68-Tavola1!D67)/Tavola1!D67</f>
        <v>3.6866359447004608E-3</v>
      </c>
      <c r="E68" s="13">
        <f>(Tavola1!E68-Tavola1!E67)/Tavola1!E67</f>
        <v>0</v>
      </c>
      <c r="F68" s="13">
        <f>(Tavola1!F68-Tavola1!F67)/Tavola1!F67</f>
        <v>-2.4813895781637719E-2</v>
      </c>
      <c r="G68" s="13">
        <f>(Tavola1!G68-Tavola1!G67)/Tavola1!G67</f>
        <v>-2.3936170212765957E-2</v>
      </c>
      <c r="H68" s="13">
        <f>(Tavola1!H68-Tavola1!H67)/Tavola1!H67</f>
        <v>-3.7037037037037035E-2</v>
      </c>
      <c r="I68" s="13">
        <f>(Tavola1!J68-Tavola1!J67)/Tavola1!J67</f>
        <v>5.558643690939411E-3</v>
      </c>
      <c r="J68" s="13">
        <f>(Tavola1!K68-Tavola1!K67)/Tavola1!K67</f>
        <v>1.1124845488257108E-2</v>
      </c>
      <c r="K68" s="13">
        <f>(Tavola1!L68-Tavola1!L67)/Tavola1!L67</f>
        <v>1.2295081967213115E-2</v>
      </c>
    </row>
    <row r="69" spans="1:11" hidden="1" outlineLevel="1">
      <c r="A69" s="4">
        <v>43957</v>
      </c>
      <c r="B69" s="13">
        <f>(Tavola1!B69-Tavola1!B68)/Tavola1!B68</f>
        <v>1.8542045429654132E-2</v>
      </c>
      <c r="C69" s="13"/>
      <c r="D69" s="13">
        <f>(Tavola1!D69-Tavola1!D68)/Tavola1!D68</f>
        <v>4.2852770125497396E-3</v>
      </c>
      <c r="E69" s="13">
        <f>(Tavola1!E69-Tavola1!E68)/Tavola1!E68</f>
        <v>-4.5413260672116256E-4</v>
      </c>
      <c r="F69" s="13">
        <f>(Tavola1!F69-Tavola1!F68)/Tavola1!F68</f>
        <v>-2.2900763358778626E-2</v>
      </c>
      <c r="G69" s="13">
        <f>(Tavola1!G69-Tavola1!G68)/Tavola1!G68</f>
        <v>-2.1798365122615803E-2</v>
      </c>
      <c r="H69" s="13">
        <f>(Tavola1!H69-Tavola1!H68)/Tavola1!H68</f>
        <v>-3.8461538461538464E-2</v>
      </c>
      <c r="I69" s="13">
        <f>(Tavola1!J69-Tavola1!J68)/Tavola1!J68</f>
        <v>4.4223327805417356E-3</v>
      </c>
      <c r="J69" s="13">
        <f>(Tavola1!K69-Tavola1!K68)/Tavola1!K68</f>
        <v>1.4669926650366748E-2</v>
      </c>
      <c r="K69" s="13">
        <f>(Tavola1!L69-Tavola1!L68)/Tavola1!L68</f>
        <v>1.2145748987854251E-2</v>
      </c>
    </row>
    <row r="70" spans="1:11" hidden="1" outlineLevel="1">
      <c r="A70" s="4">
        <v>43958</v>
      </c>
      <c r="B70" s="13">
        <f>(Tavola1!B70-Tavola1!B69)/Tavola1!B69</f>
        <v>2.8989559027516425E-2</v>
      </c>
      <c r="C70" s="13"/>
      <c r="D70" s="13">
        <f>(Tavola1!D70-Tavola1!D69)/Tavola1!D69</f>
        <v>2.1334958854007926E-3</v>
      </c>
      <c r="E70" s="13">
        <f>(Tavola1!E70-Tavola1!E69)/Tavola1!E69</f>
        <v>-3.3621081326669695E-2</v>
      </c>
      <c r="F70" s="13">
        <f>(Tavola1!F70-Tavola1!F69)/Tavola1!F69</f>
        <v>-3.6458333333333336E-2</v>
      </c>
      <c r="G70" s="13">
        <f>(Tavola1!G70-Tavola1!G69)/Tavola1!G69</f>
        <v>-2.7855153203342618E-2</v>
      </c>
      <c r="H70" s="13">
        <f>(Tavola1!H70-Tavola1!H69)/Tavola1!H69</f>
        <v>-0.16</v>
      </c>
      <c r="I70" s="13">
        <f>(Tavola1!J70-Tavola1!J69)/Tavola1!J69</f>
        <v>-3.3021463951568519E-2</v>
      </c>
      <c r="J70" s="13">
        <f>(Tavola1!K70-Tavola1!K69)/Tavola1!K69</f>
        <v>9.6385542168674704E-2</v>
      </c>
      <c r="K70" s="13">
        <f>(Tavola1!L70-Tavola1!L69)/Tavola1!L69</f>
        <v>4.0000000000000001E-3</v>
      </c>
    </row>
    <row r="71" spans="1:11" hidden="1" outlineLevel="1">
      <c r="A71" s="4">
        <v>43959</v>
      </c>
      <c r="B71" s="13">
        <f>(Tavola1!B71-Tavola1!B70)/Tavola1!B70</f>
        <v>3.151679816082345E-2</v>
      </c>
      <c r="C71" s="13"/>
      <c r="D71" s="13">
        <f>(Tavola1!D71-Tavola1!D70)/Tavola1!D70</f>
        <v>3.9537712895377133E-3</v>
      </c>
      <c r="E71" s="13">
        <f>(Tavola1!E71-Tavola1!E70)/Tavola1!E70</f>
        <v>0</v>
      </c>
      <c r="F71" s="13">
        <f>(Tavola1!F71-Tavola1!F70)/Tavola1!F70</f>
        <v>-0.11081081081081082</v>
      </c>
      <c r="G71" s="13">
        <f>(Tavola1!G71-Tavola1!G70)/Tavola1!G70</f>
        <v>-0.11174785100286533</v>
      </c>
      <c r="H71" s="13">
        <f>(Tavola1!H71-Tavola1!H70)/Tavola1!H70</f>
        <v>-9.5238095238095233E-2</v>
      </c>
      <c r="I71" s="13">
        <f>(Tavola1!J71-Tavola1!J70)/Tavola1!J70</f>
        <v>2.3335230506545249E-2</v>
      </c>
      <c r="J71" s="13">
        <f>(Tavola1!K71-Tavola1!K70)/Tavola1!K70</f>
        <v>1.2087912087912088E-2</v>
      </c>
      <c r="K71" s="13">
        <f>(Tavola1!L71-Tavola1!L70)/Tavola1!L70</f>
        <v>7.9681274900398405E-3</v>
      </c>
    </row>
    <row r="72" spans="1:11" hidden="1" outlineLevel="1">
      <c r="A72" s="4">
        <v>43960</v>
      </c>
      <c r="B72" s="13">
        <f>(Tavola1!B72-Tavola1!B71)/Tavola1!B71</f>
        <v>2.8740464588546361E-2</v>
      </c>
      <c r="C72" s="13"/>
      <c r="D72" s="13">
        <f>(Tavola1!D72-Tavola1!D71)/Tavola1!D71</f>
        <v>3.6352620418055137E-3</v>
      </c>
      <c r="E72" s="13">
        <f>(Tavola1!E72-Tavola1!E71)/Tavola1!E71</f>
        <v>-2.2096850023507288E-2</v>
      </c>
      <c r="F72" s="13">
        <f>(Tavola1!F72-Tavola1!F71)/Tavola1!F71</f>
        <v>-0.10638297872340426</v>
      </c>
      <c r="G72" s="13">
        <f>(Tavola1!G72-Tavola1!G71)/Tavola1!G71</f>
        <v>-0.1064516129032258</v>
      </c>
      <c r="H72" s="13">
        <f>(Tavola1!H72-Tavola1!H71)/Tavola1!H71</f>
        <v>-0.10526315789473684</v>
      </c>
      <c r="I72" s="13">
        <f>(Tavola1!J72-Tavola1!J71)/Tavola1!J71</f>
        <v>-6.6740823136818691E-3</v>
      </c>
      <c r="J72" s="13">
        <f>(Tavola1!K72-Tavola1!K71)/Tavola1!K71</f>
        <v>6.0803474484256242E-2</v>
      </c>
      <c r="K72" s="13">
        <f>(Tavola1!L72-Tavola1!L71)/Tavola1!L71</f>
        <v>1.1857707509881422E-2</v>
      </c>
    </row>
    <row r="73" spans="1:11" hidden="1" outlineLevel="1">
      <c r="A73" s="4">
        <v>43961</v>
      </c>
      <c r="B73" s="13">
        <f>(Tavola1!B73-Tavola1!B72)/Tavola1!B72</f>
        <v>8.4196636073580969E-3</v>
      </c>
      <c r="C73" s="13"/>
      <c r="D73" s="13">
        <f>(Tavola1!D73-Tavola1!D72)/Tavola1!D72</f>
        <v>4.2257772411711438E-3</v>
      </c>
      <c r="E73" s="13">
        <f>(Tavola1!E73-Tavola1!E72)/Tavola1!E72</f>
        <v>-5.2884615384615388E-3</v>
      </c>
      <c r="F73" s="13">
        <f>(Tavola1!F73-Tavola1!F72)/Tavola1!F72</f>
        <v>-1.7006802721088437E-2</v>
      </c>
      <c r="G73" s="13">
        <f>(Tavola1!G73-Tavola1!G72)/Tavola1!G72</f>
        <v>-1.444043321299639E-2</v>
      </c>
      <c r="H73" s="13">
        <f>(Tavola1!H73-Tavola1!H72)/Tavola1!H72</f>
        <v>-5.8823529411764705E-2</v>
      </c>
      <c r="I73" s="13">
        <f>(Tavola1!J73-Tavola1!J72)/Tavola1!J72</f>
        <v>-3.3594624860022394E-3</v>
      </c>
      <c r="J73" s="13">
        <f>(Tavola1!K73-Tavola1!K72)/Tavola1!K72</f>
        <v>2.5588536335721598E-2</v>
      </c>
      <c r="K73" s="13">
        <f>(Tavola1!L73-Tavola1!L72)/Tavola1!L72</f>
        <v>0</v>
      </c>
    </row>
    <row r="74" spans="1:11" hidden="1" outlineLevel="1">
      <c r="A74" s="4">
        <v>43962</v>
      </c>
      <c r="B74" s="13">
        <f>(Tavola1!B74-Tavola1!B73)/Tavola1!B73</f>
        <v>7.1384627403494041E-3</v>
      </c>
      <c r="C74" s="13"/>
      <c r="D74" s="13">
        <f>(Tavola1!D74-Tavola1!D73)/Tavola1!D73</f>
        <v>3.6068530207394047E-3</v>
      </c>
      <c r="E74" s="13">
        <f>(Tavola1!E74-Tavola1!E73)/Tavola1!E73</f>
        <v>-3.3832769453842437E-3</v>
      </c>
      <c r="F74" s="13">
        <f>(Tavola1!F74-Tavola1!F73)/Tavola1!F73</f>
        <v>-6.920415224913495E-3</v>
      </c>
      <c r="G74" s="13">
        <f>(Tavola1!G74-Tavola1!G73)/Tavola1!G73</f>
        <v>-7.326007326007326E-3</v>
      </c>
      <c r="H74" s="13">
        <f>(Tavola1!H74-Tavola1!H73)/Tavola1!H73</f>
        <v>0</v>
      </c>
      <c r="I74" s="13">
        <f>(Tavola1!J74-Tavola1!J73)/Tavola1!J73</f>
        <v>-2.8089887640449437E-3</v>
      </c>
      <c r="J74" s="13">
        <f>(Tavola1!K74-Tavola1!K73)/Tavola1!K73</f>
        <v>1.7964071856287425E-2</v>
      </c>
      <c r="K74" s="13">
        <f>(Tavola1!L74-Tavola1!L73)/Tavola1!L73</f>
        <v>3.90625E-3</v>
      </c>
    </row>
    <row r="75" spans="1:11" hidden="1" outlineLevel="1">
      <c r="A75" s="4">
        <v>43963</v>
      </c>
      <c r="B75" s="13">
        <f>(Tavola1!B75-Tavola1!B74)/Tavola1!B74</f>
        <v>1.8257800531347568E-2</v>
      </c>
      <c r="C75" s="13"/>
      <c r="D75" s="13">
        <f>(Tavola1!D75-Tavola1!D74)/Tavola1!D74</f>
        <v>1.1979634621144056E-3</v>
      </c>
      <c r="E75" s="13">
        <f>(Tavola1!E75-Tavola1!E74)/Tavola1!E74</f>
        <v>-7.3229873908826376E-2</v>
      </c>
      <c r="F75" s="13">
        <f>(Tavola1!F75-Tavola1!F74)/Tavola1!F74</f>
        <v>-0.13240418118466898</v>
      </c>
      <c r="G75" s="13">
        <f>(Tavola1!G75-Tavola1!G74)/Tavola1!G74</f>
        <v>-0.13653136531365315</v>
      </c>
      <c r="H75" s="13">
        <f>(Tavola1!H75-Tavola1!H74)/Tavola1!H74</f>
        <v>-6.25E-2</v>
      </c>
      <c r="I75" s="13">
        <f>(Tavola1!J75-Tavola1!J74)/Tavola1!J74</f>
        <v>-6.3661971830985917E-2</v>
      </c>
      <c r="J75" s="13">
        <f>(Tavola1!K75-Tavola1!K74)/Tavola1!K74</f>
        <v>0.14803921568627451</v>
      </c>
      <c r="K75" s="13">
        <f>(Tavola1!L75-Tavola1!L74)/Tavola1!L74</f>
        <v>1.556420233463035E-2</v>
      </c>
    </row>
    <row r="76" spans="1:11" hidden="1" outlineLevel="1">
      <c r="A76" s="4">
        <v>43964</v>
      </c>
      <c r="B76" s="13">
        <f>(Tavola1!B76-Tavola1!B75)/Tavola1!B75</f>
        <v>2.8319224506508471E-2</v>
      </c>
      <c r="C76" s="13"/>
      <c r="D76" s="13">
        <f>(Tavola1!D76-Tavola1!D75)/Tavola1!D75</f>
        <v>3.290457672749028E-3</v>
      </c>
      <c r="E76" s="13">
        <f>(Tavola1!E76-Tavola1!E75)/Tavola1!E75</f>
        <v>-1.1512297226582941E-2</v>
      </c>
      <c r="F76" s="13">
        <f>(Tavola1!F76-Tavola1!F75)/Tavola1!F75</f>
        <v>-9.6385542168674704E-2</v>
      </c>
      <c r="G76" s="13">
        <f>(Tavola1!G76-Tavola1!G75)/Tavola1!G75</f>
        <v>-9.4017094017094016E-2</v>
      </c>
      <c r="H76" s="13">
        <f>(Tavola1!H76-Tavola1!H75)/Tavola1!H75</f>
        <v>-0.13333333333333333</v>
      </c>
      <c r="I76" s="13">
        <f>(Tavola1!J76-Tavola1!J75)/Tavola1!J75</f>
        <v>1.2033694344163659E-3</v>
      </c>
      <c r="J76" s="13">
        <f>(Tavola1!K76-Tavola1!K75)/Tavola1!K75</f>
        <v>2.7327070879590094E-2</v>
      </c>
      <c r="K76" s="13">
        <f>(Tavola1!L76-Tavola1!L75)/Tavola1!L75</f>
        <v>3.8314176245210726E-3</v>
      </c>
    </row>
    <row r="77" spans="1:11" hidden="1" outlineLevel="1">
      <c r="A77" s="4">
        <v>43965</v>
      </c>
      <c r="B77" s="13">
        <f>(Tavola1!B77-Tavola1!B76)/Tavola1!B76</f>
        <v>2.9132057301071386E-2</v>
      </c>
      <c r="C77" s="13"/>
      <c r="D77" s="13">
        <f>(Tavola1!D77-Tavola1!D76)/Tavola1!D76</f>
        <v>3.5778175313059034E-3</v>
      </c>
      <c r="E77" s="13">
        <f>(Tavola1!E77-Tavola1!E76)/Tavola1!E76</f>
        <v>-1.8528321863419798E-2</v>
      </c>
      <c r="F77" s="13">
        <f>(Tavola1!F77-Tavola1!F76)/Tavola1!F76</f>
        <v>-4.4444444444444446E-2</v>
      </c>
      <c r="G77" s="13">
        <f>(Tavola1!G77-Tavola1!G76)/Tavola1!G76</f>
        <v>-4.2452830188679243E-2</v>
      </c>
      <c r="H77" s="13">
        <f>(Tavola1!H77-Tavola1!H76)/Tavola1!H76</f>
        <v>-7.6923076923076927E-2</v>
      </c>
      <c r="I77" s="13">
        <f>(Tavola1!J77-Tavola1!J76)/Tavola1!J76</f>
        <v>-1.5024038461538462E-2</v>
      </c>
      <c r="J77" s="13">
        <f>(Tavola1!K77-Tavola1!K76)/Tavola1!K76</f>
        <v>3.8237738985868665E-2</v>
      </c>
      <c r="K77" s="13">
        <f>(Tavola1!L77-Tavola1!L76)/Tavola1!L76</f>
        <v>0</v>
      </c>
    </row>
    <row r="78" spans="1:11" hidden="1" outlineLevel="1">
      <c r="A78" s="4">
        <v>43966</v>
      </c>
      <c r="B78" s="13">
        <f>(Tavola1!B78-Tavola1!B77)/Tavola1!B77</f>
        <v>1.612424305136903E-2</v>
      </c>
      <c r="C78" s="13"/>
      <c r="D78" s="13">
        <f>(Tavola1!D78-Tavola1!D77)/Tavola1!D77</f>
        <v>2.3767082590612004E-3</v>
      </c>
      <c r="E78" s="13">
        <f>(Tavola1!E78-Tavola1!E77)/Tavola1!E77</f>
        <v>-5.070118662351672E-2</v>
      </c>
      <c r="F78" s="13">
        <f>(Tavola1!F78-Tavola1!F77)/Tavola1!F77</f>
        <v>-2.7906976744186046E-2</v>
      </c>
      <c r="G78" s="13">
        <f>(Tavola1!G78-Tavola1!G77)/Tavola1!G77</f>
        <v>-2.4630541871921183E-2</v>
      </c>
      <c r="H78" s="13">
        <f>(Tavola1!H78-Tavola1!H77)/Tavola1!H77</f>
        <v>-8.3333333333333329E-2</v>
      </c>
      <c r="I78" s="13">
        <f>(Tavola1!J78-Tavola1!J77)/Tavola1!J77</f>
        <v>-5.3691275167785234E-2</v>
      </c>
      <c r="J78" s="13">
        <f>(Tavola1!K78-Tavola1!K77)/Tavola1!K77</f>
        <v>8.1665332265812657E-2</v>
      </c>
      <c r="K78" s="13">
        <f>(Tavola1!L78-Tavola1!L77)/Tavola1!L77</f>
        <v>3.8167938931297708E-3</v>
      </c>
    </row>
    <row r="79" spans="1:11" hidden="1" outlineLevel="1">
      <c r="A79" s="4">
        <v>43967</v>
      </c>
      <c r="B79" s="13">
        <f>(Tavola1!B79-Tavola1!B78)/Tavola1!B78</f>
        <v>1.8011316845097363E-2</v>
      </c>
      <c r="C79" s="13"/>
      <c r="D79" s="13">
        <f>(Tavola1!D79-Tavola1!D78)/Tavola1!D78</f>
        <v>2.3710729104919974E-3</v>
      </c>
      <c r="E79" s="13">
        <f>(Tavola1!E79-Tavola1!E78)/Tavola1!E78</f>
        <v>-5.7386363636363638E-2</v>
      </c>
      <c r="F79" s="13">
        <f>(Tavola1!F79-Tavola1!F78)/Tavola1!F78</f>
        <v>-0.18181818181818182</v>
      </c>
      <c r="G79" s="13">
        <f>(Tavola1!G79-Tavola1!G78)/Tavola1!G78</f>
        <v>-0.19696969696969696</v>
      </c>
      <c r="H79" s="13">
        <f>(Tavola1!H79-Tavola1!H78)/Tavola1!H78</f>
        <v>9.0909090909090912E-2</v>
      </c>
      <c r="I79" s="13">
        <f>(Tavola1!J79-Tavola1!J78)/Tavola1!J78</f>
        <v>-4.0618955512572531E-2</v>
      </c>
      <c r="J79" s="13">
        <f>(Tavola1!K79-Tavola1!K78)/Tavola1!K78</f>
        <v>7.9200592153960025E-2</v>
      </c>
      <c r="K79" s="13">
        <f>(Tavola1!L79-Tavola1!L78)/Tavola1!L78</f>
        <v>7.6045627376425855E-3</v>
      </c>
    </row>
    <row r="80" spans="1:11" hidden="1" outlineLevel="1">
      <c r="A80" s="4">
        <v>43968</v>
      </c>
      <c r="B80" s="13">
        <f>(Tavola1!B80-Tavola1!B79)/Tavola1!B79</f>
        <v>2.1424284334959943E-2</v>
      </c>
      <c r="C80" s="13"/>
      <c r="D80" s="13">
        <f>(Tavola1!D80-Tavola1!D79)/Tavola1!D79</f>
        <v>1.7740981667652277E-3</v>
      </c>
      <c r="E80" s="13">
        <f>(Tavola1!E80-Tavola1!E79)/Tavola1!E79</f>
        <v>-6.268836648583484E-2</v>
      </c>
      <c r="F80" s="13">
        <f>(Tavola1!F80-Tavola1!F79)/Tavola1!F79</f>
        <v>-7.6023391812865493E-2</v>
      </c>
      <c r="G80" s="13">
        <f>(Tavola1!G80-Tavola1!G79)/Tavola1!G79</f>
        <v>-8.8050314465408799E-2</v>
      </c>
      <c r="H80" s="13">
        <f>(Tavola1!H80-Tavola1!H79)/Tavola1!H79</f>
        <v>8.3333333333333329E-2</v>
      </c>
      <c r="I80" s="13">
        <f>(Tavola1!J80-Tavola1!J79)/Tavola1!J79</f>
        <v>-6.1155913978494625E-2</v>
      </c>
      <c r="J80" s="13">
        <f>(Tavola1!K80-Tavola1!K79)/Tavola1!K79</f>
        <v>7.407407407407407E-2</v>
      </c>
      <c r="K80" s="13">
        <f>(Tavola1!L80-Tavola1!L79)/Tavola1!L79</f>
        <v>7.5471698113207548E-3</v>
      </c>
    </row>
    <row r="81" spans="1:11" hidden="1" outlineLevel="1">
      <c r="A81" s="4">
        <v>43969</v>
      </c>
      <c r="B81" s="13">
        <f>(Tavola1!B81-Tavola1!B80)/Tavola1!B80</f>
        <v>1.2203430245431164E-2</v>
      </c>
      <c r="C81" s="13"/>
      <c r="D81" s="13">
        <f>(Tavola1!D81-Tavola1!D80)/Tavola1!D80</f>
        <v>2.0661157024793389E-3</v>
      </c>
      <c r="E81" s="13">
        <f>(Tavola1!E81-Tavola1!E80)/Tavola1!E80</f>
        <v>-1.0289389067524116E-2</v>
      </c>
      <c r="F81" s="13">
        <f>(Tavola1!F81-Tavola1!F80)/Tavola1!F80</f>
        <v>-5.0632911392405063E-2</v>
      </c>
      <c r="G81" s="13">
        <f>(Tavola1!G81-Tavola1!G80)/Tavola1!G80</f>
        <v>-5.5172413793103448E-2</v>
      </c>
      <c r="H81" s="13">
        <f>(Tavola1!H81-Tavola1!H80)/Tavola1!H80</f>
        <v>0</v>
      </c>
      <c r="I81" s="13">
        <f>(Tavola1!J81-Tavola1!J80)/Tavola1!J80</f>
        <v>-5.7265569076592696E-3</v>
      </c>
      <c r="J81" s="13">
        <f>(Tavola1!K81-Tavola1!K80)/Tavola1!K80</f>
        <v>1.4687100893997445E-2</v>
      </c>
      <c r="K81" s="13">
        <f>(Tavola1!L81-Tavola1!L80)/Tavola1!L80</f>
        <v>0</v>
      </c>
    </row>
    <row r="82" spans="1:11" hidden="1" outlineLevel="1">
      <c r="A82" s="4">
        <v>43970</v>
      </c>
      <c r="B82" s="13">
        <f>(Tavola1!B82-Tavola1!B81)/Tavola1!B81</f>
        <v>2.6762802985049513E-2</v>
      </c>
      <c r="C82" s="13"/>
      <c r="D82" s="13">
        <f>(Tavola1!D82-Tavola1!D81)/Tavola1!D81</f>
        <v>2.3564064801178202E-3</v>
      </c>
      <c r="E82" s="13">
        <f>(Tavola1!E82-Tavola1!E81)/Tavola1!E81</f>
        <v>-9.7465886939571145E-3</v>
      </c>
      <c r="F82" s="13">
        <f>(Tavola1!F82-Tavola1!F81)/Tavola1!F81</f>
        <v>-8.666666666666667E-2</v>
      </c>
      <c r="G82" s="13">
        <f>(Tavola1!G82-Tavola1!G81)/Tavola1!G81</f>
        <v>-8.7591240875912413E-2</v>
      </c>
      <c r="H82" s="13">
        <f>(Tavola1!H82-Tavola1!H81)/Tavola1!H81</f>
        <v>-7.6923076923076927E-2</v>
      </c>
      <c r="I82" s="13">
        <f>(Tavola1!J82-Tavola1!J81)/Tavola1!J81</f>
        <v>-1.4398848092152627E-3</v>
      </c>
      <c r="J82" s="13">
        <f>(Tavola1!K82-Tavola1!K81)/Tavola1!K81</f>
        <v>1.3845185651353053E-2</v>
      </c>
      <c r="K82" s="13">
        <f>(Tavola1!L82-Tavola1!L81)/Tavola1!L81</f>
        <v>3.7453183520599251E-3</v>
      </c>
    </row>
    <row r="83" spans="1:11" hidden="1" outlineLevel="1">
      <c r="A83" s="4">
        <v>43971</v>
      </c>
      <c r="B83" s="13">
        <f>(Tavola1!B83-Tavola1!B82)/Tavola1!B82</f>
        <v>1.2561455260570304E-2</v>
      </c>
      <c r="C83" s="13"/>
      <c r="D83" s="13">
        <f>(Tavola1!D83-Tavola1!D82)/Tavola1!D82</f>
        <v>2.3508668821627977E-3</v>
      </c>
      <c r="E83" s="13">
        <f>(Tavola1!E83-Tavola1!E82)/Tavola1!E82</f>
        <v>-6.5616797900262466E-4</v>
      </c>
      <c r="F83" s="13">
        <f>(Tavola1!F83-Tavola1!F82)/Tavola1!F82</f>
        <v>-5.8394160583941604E-2</v>
      </c>
      <c r="G83" s="13">
        <f>(Tavola1!G83-Tavola1!G82)/Tavola1!G82</f>
        <v>-5.6000000000000001E-2</v>
      </c>
      <c r="H83" s="13">
        <f>(Tavola1!H83-Tavola1!H82)/Tavola1!H82</f>
        <v>-8.3333333333333329E-2</v>
      </c>
      <c r="I83" s="13">
        <f>(Tavola1!J83-Tavola1!J82)/Tavola1!J82</f>
        <v>5.0468637346791634E-3</v>
      </c>
      <c r="J83" s="13">
        <f>(Tavola1!K83-Tavola1!K82)/Tavola1!K82</f>
        <v>5.5865921787709499E-3</v>
      </c>
      <c r="K83" s="13">
        <f>(Tavola1!L83-Tavola1!L82)/Tavola1!L82</f>
        <v>0</v>
      </c>
    </row>
    <row r="84" spans="1:11" hidden="1" outlineLevel="1">
      <c r="A84" s="4">
        <v>43972</v>
      </c>
      <c r="B84" s="13">
        <f>(Tavola1!B84-Tavola1!B83)/Tavola1!B83</f>
        <v>3.054874446683337E-2</v>
      </c>
      <c r="C84" s="13"/>
      <c r="D84" s="13">
        <f>(Tavola1!D84-Tavola1!D83)/Tavola1!D83</f>
        <v>1.7590149516270889E-3</v>
      </c>
      <c r="E84" s="13">
        <f>(Tavola1!E84-Tavola1!E83)/Tavola1!E83</f>
        <v>-6.5659881812212733E-4</v>
      </c>
      <c r="F84" s="13">
        <f>(Tavola1!F84-Tavola1!F83)/Tavola1!F83</f>
        <v>-8.5271317829457363E-2</v>
      </c>
      <c r="G84" s="13">
        <f>(Tavola1!G84-Tavola1!G83)/Tavola1!G83</f>
        <v>-9.3220338983050849E-2</v>
      </c>
      <c r="H84" s="13">
        <f>(Tavola1!H84-Tavola1!H83)/Tavola1!H83</f>
        <v>0</v>
      </c>
      <c r="I84" s="13">
        <f>(Tavola1!J84-Tavola1!J83)/Tavola1!J83</f>
        <v>7.1736011477761836E-3</v>
      </c>
      <c r="J84" s="13">
        <f>(Tavola1!K84-Tavola1!K83)/Tavola1!K83</f>
        <v>4.3209876543209872E-3</v>
      </c>
      <c r="K84" s="13">
        <f>(Tavola1!L84-Tavola1!L83)/Tavola1!L83</f>
        <v>0</v>
      </c>
    </row>
    <row r="85" spans="1:11" hidden="1" outlineLevel="1">
      <c r="A85" s="4">
        <v>43973</v>
      </c>
      <c r="B85" s="13">
        <f>(Tavola1!B85-Tavola1!B84)/Tavola1!B84</f>
        <v>1.6356754719351697E-2</v>
      </c>
      <c r="C85" s="13"/>
      <c r="D85" s="13">
        <f>(Tavola1!D85-Tavola1!D84)/Tavola1!D84</f>
        <v>1.1706175007316359E-3</v>
      </c>
      <c r="E85" s="13">
        <f>(Tavola1!E85-Tavola1!E84)/Tavola1!E84</f>
        <v>-1.9710906701708277E-3</v>
      </c>
      <c r="F85" s="13">
        <f>(Tavola1!F85-Tavola1!F84)/Tavola1!F84</f>
        <v>-4.2372881355932202E-2</v>
      </c>
      <c r="G85" s="13">
        <f>(Tavola1!G85-Tavola1!G84)/Tavola1!G84</f>
        <v>-3.7383177570093455E-2</v>
      </c>
      <c r="H85" s="13">
        <f>(Tavola1!H85-Tavola1!H84)/Tavola1!H84</f>
        <v>-9.0909090909090912E-2</v>
      </c>
      <c r="I85" s="13">
        <f>(Tavola1!J85-Tavola1!J84)/Tavola1!J84</f>
        <v>1.4245014245014246E-3</v>
      </c>
      <c r="J85" s="13">
        <f>(Tavola1!K85-Tavola1!K84)/Tavola1!K84</f>
        <v>4.3023970497848806E-3</v>
      </c>
      <c r="K85" s="13">
        <f>(Tavola1!L85-Tavola1!L84)/Tavola1!L84</f>
        <v>0</v>
      </c>
    </row>
    <row r="86" spans="1:11" hidden="1" outlineLevel="1">
      <c r="A86" s="4">
        <v>43974</v>
      </c>
      <c r="B86" s="13">
        <f>(Tavola1!B86-Tavola1!B85)/Tavola1!B85</f>
        <v>1.9176240622416577E-2</v>
      </c>
      <c r="C86" s="13"/>
      <c r="D86" s="13">
        <f>(Tavola1!D86-Tavola1!D85)/Tavola1!D85</f>
        <v>0</v>
      </c>
      <c r="E86" s="13">
        <f>(Tavola1!E86-Tavola1!E85)/Tavola1!E85</f>
        <v>-4.608294930875576E-3</v>
      </c>
      <c r="F86" s="13">
        <f>(Tavola1!F86-Tavola1!F85)/Tavola1!F85</f>
        <v>-7.9646017699115043E-2</v>
      </c>
      <c r="G86" s="13">
        <f>(Tavola1!G86-Tavola1!G85)/Tavola1!G85</f>
        <v>-7.7669902912621352E-2</v>
      </c>
      <c r="H86" s="13">
        <f>(Tavola1!H86-Tavola1!H85)/Tavola1!H85</f>
        <v>-0.1</v>
      </c>
      <c r="I86" s="13">
        <f>(Tavola1!J86-Tavola1!J85)/Tavola1!J85</f>
        <v>1.4224751066856331E-3</v>
      </c>
      <c r="J86" s="13">
        <f>(Tavola1!K86-Tavola1!K85)/Tavola1!K85</f>
        <v>3.6719706242350062E-3</v>
      </c>
      <c r="K86" s="13">
        <f>(Tavola1!L86-Tavola1!L85)/Tavola1!L85</f>
        <v>3.7313432835820895E-3</v>
      </c>
    </row>
    <row r="87" spans="1:11" hidden="1" outlineLevel="1">
      <c r="A87" s="4">
        <v>43975</v>
      </c>
      <c r="B87" s="13">
        <f>(Tavola1!B87-Tavola1!B86)/Tavola1!B86</f>
        <v>1.0127887319672815E-2</v>
      </c>
      <c r="C87" s="13"/>
      <c r="D87" s="13">
        <f>(Tavola1!D87-Tavola1!D86)/Tavola1!D86</f>
        <v>5.8462437883659746E-4</v>
      </c>
      <c r="E87" s="13">
        <f>(Tavola1!E87-Tavola1!E86)/Tavola1!E86</f>
        <v>-3.9021164021164019E-2</v>
      </c>
      <c r="F87" s="13">
        <f>(Tavola1!F87-Tavola1!F86)/Tavola1!F86</f>
        <v>-3.8461538461538464E-2</v>
      </c>
      <c r="G87" s="13">
        <f>(Tavola1!G87-Tavola1!G86)/Tavola1!G86</f>
        <v>-4.2105263157894736E-2</v>
      </c>
      <c r="H87" s="13">
        <f>(Tavola1!H87-Tavola1!H86)/Tavola1!H86</f>
        <v>0</v>
      </c>
      <c r="I87" s="13">
        <f>(Tavola1!J87-Tavola1!J86)/Tavola1!J86</f>
        <v>-3.90625E-2</v>
      </c>
      <c r="J87" s="13">
        <f>(Tavola1!K87-Tavola1!K86)/Tavola1!K86</f>
        <v>3.7195121951219511E-2</v>
      </c>
      <c r="K87" s="13">
        <f>(Tavola1!L87-Tavola1!L86)/Tavola1!L86</f>
        <v>0</v>
      </c>
    </row>
    <row r="88" spans="1:11" hidden="1" outlineLevel="1">
      <c r="A88" s="4">
        <v>43976</v>
      </c>
      <c r="B88" s="13">
        <f>(Tavola1!B88-Tavola1!B87)/Tavola1!B87</f>
        <v>1.5099550465669536E-2</v>
      </c>
      <c r="C88" s="13"/>
      <c r="D88" s="13">
        <f>(Tavola1!D88-Tavola1!D87)/Tavola1!D87</f>
        <v>1.1685655857434998E-3</v>
      </c>
      <c r="E88" s="13">
        <f>(Tavola1!E88-Tavola1!E87)/Tavola1!E87</f>
        <v>-1.3764624913971095E-2</v>
      </c>
      <c r="F88" s="13">
        <f>(Tavola1!F88-Tavola1!F87)/Tavola1!F87</f>
        <v>-0.02</v>
      </c>
      <c r="G88" s="13">
        <f>(Tavola1!G88-Tavola1!G87)/Tavola1!G87</f>
        <v>-2.197802197802198E-2</v>
      </c>
      <c r="H88" s="13">
        <f>(Tavola1!H88-Tavola1!H87)/Tavola1!H87</f>
        <v>0</v>
      </c>
      <c r="I88" s="13">
        <f>(Tavola1!J88-Tavola1!J87)/Tavola1!J87</f>
        <v>-1.3303769401330377E-2</v>
      </c>
      <c r="J88" s="13">
        <f>(Tavola1!K88-Tavola1!K87)/Tavola1!K87</f>
        <v>1.3521457965902411E-2</v>
      </c>
      <c r="K88" s="13">
        <f>(Tavola1!L88-Tavola1!L87)/Tavola1!L87</f>
        <v>3.7174721189591076E-3</v>
      </c>
    </row>
    <row r="89" spans="1:11" hidden="1" outlineLevel="1">
      <c r="A89" s="4">
        <v>43977</v>
      </c>
      <c r="B89" s="13">
        <f>(Tavola1!B89-Tavola1!B88)/Tavola1!B88</f>
        <v>1.7898729123694192E-2</v>
      </c>
      <c r="C89" s="13"/>
      <c r="D89" s="13">
        <f>(Tavola1!D89-Tavola1!D88)/Tavola1!D88</f>
        <v>8.7540122556171583E-4</v>
      </c>
      <c r="E89" s="13">
        <f>(Tavola1!E89-Tavola1!E88)/Tavola1!E88</f>
        <v>-2.0935101186322401E-3</v>
      </c>
      <c r="F89" s="13">
        <f>(Tavola1!F89-Tavola1!F88)/Tavola1!F88</f>
        <v>-5.1020408163265307E-2</v>
      </c>
      <c r="G89" s="13">
        <f>(Tavola1!G89-Tavola1!G88)/Tavola1!G88</f>
        <v>-6.741573033707865E-2</v>
      </c>
      <c r="H89" s="13">
        <f>(Tavola1!H89-Tavola1!H88)/Tavola1!H88</f>
        <v>0.1111111111111111</v>
      </c>
      <c r="I89" s="13">
        <f>(Tavola1!J89-Tavola1!J88)/Tavola1!J88</f>
        <v>1.4981273408239701E-3</v>
      </c>
      <c r="J89" s="13">
        <f>(Tavola1!K89-Tavola1!K88)/Tavola1!K88</f>
        <v>2.9002320185614848E-3</v>
      </c>
      <c r="K89" s="13">
        <f>(Tavola1!L89-Tavola1!L88)/Tavola1!L88</f>
        <v>3.7037037037037038E-3</v>
      </c>
    </row>
    <row r="90" spans="1:11" hidden="1" outlineLevel="1">
      <c r="A90" s="4">
        <v>43978</v>
      </c>
      <c r="B90" s="13">
        <f>(Tavola1!B90-Tavola1!B89)/Tavola1!B89</f>
        <v>1.8978515710114611E-2</v>
      </c>
      <c r="C90" s="13"/>
      <c r="D90" s="13">
        <f>(Tavola1!D90-Tavola1!D89)/Tavola1!D89</f>
        <v>1.4577259475218659E-3</v>
      </c>
      <c r="E90" s="13">
        <f>(Tavola1!E90-Tavola1!E89)/Tavola1!E89</f>
        <v>-7.8321678321678329E-2</v>
      </c>
      <c r="F90" s="13">
        <f>(Tavola1!F90-Tavola1!F89)/Tavola1!F89</f>
        <v>-0.10752688172043011</v>
      </c>
      <c r="G90" s="13">
        <f>(Tavola1!G90-Tavola1!G89)/Tavola1!G89</f>
        <v>-0.12048192771084337</v>
      </c>
      <c r="H90" s="13">
        <f>(Tavola1!H90-Tavola1!H89)/Tavola1!H89</f>
        <v>0</v>
      </c>
      <c r="I90" s="13">
        <f>(Tavola1!J90-Tavola1!J89)/Tavola1!J89</f>
        <v>-7.6290201944652206E-2</v>
      </c>
      <c r="J90" s="13">
        <f>(Tavola1!K90-Tavola1!K89)/Tavola1!K89</f>
        <v>6.7090803932909199E-2</v>
      </c>
      <c r="K90" s="13">
        <f>(Tavola1!L90-Tavola1!L89)/Tavola1!L89</f>
        <v>3.6900369003690036E-3</v>
      </c>
    </row>
    <row r="91" spans="1:11" hidden="1" outlineLevel="1">
      <c r="A91" s="4">
        <v>43979</v>
      </c>
      <c r="B91" s="13">
        <f>(Tavola1!B91-Tavola1!B90)/Tavola1!B90</f>
        <v>1.5830927688085819E-2</v>
      </c>
      <c r="C91" s="13"/>
      <c r="D91" s="13">
        <f>(Tavola1!D91-Tavola1!D90)/Tavola1!D90</f>
        <v>8.7336244541484718E-4</v>
      </c>
      <c r="E91" s="13">
        <f>(Tavola1!E91-Tavola1!E90)/Tavola1!E90</f>
        <v>-0.13125948406676782</v>
      </c>
      <c r="F91" s="13">
        <f>(Tavola1!F91-Tavola1!F90)/Tavola1!F90</f>
        <v>-3.614457831325301E-2</v>
      </c>
      <c r="G91" s="13">
        <f>(Tavola1!G91-Tavola1!G90)/Tavola1!G90</f>
        <v>-1.3698630136986301E-2</v>
      </c>
      <c r="H91" s="13">
        <f>(Tavola1!H91-Tavola1!H90)/Tavola1!H90</f>
        <v>-0.2</v>
      </c>
      <c r="I91" s="13">
        <f>(Tavola1!J91-Tavola1!J90)/Tavola1!J90</f>
        <v>-0.13765182186234817</v>
      </c>
      <c r="J91" s="13">
        <f>(Tavola1!K91-Tavola1!K90)/Tavola1!K90</f>
        <v>9.5392953929539295E-2</v>
      </c>
      <c r="K91" s="13">
        <f>(Tavola1!L91-Tavola1!L90)/Tavola1!L90</f>
        <v>0</v>
      </c>
    </row>
    <row r="92" spans="1:11" hidden="1" outlineLevel="1">
      <c r="A92" s="4">
        <v>43980</v>
      </c>
      <c r="B92" s="13">
        <f>(Tavola1!B92-Tavola1!B91)/Tavola1!B91</f>
        <v>2.4299026074265345E-2</v>
      </c>
      <c r="C92" s="13"/>
      <c r="D92" s="13">
        <f>(Tavola1!D92-Tavola1!D91)/Tavola1!D91</f>
        <v>5.8173356602675972E-4</v>
      </c>
      <c r="E92" s="13">
        <f>(Tavola1!E92-Tavola1!E91)/Tavola1!E91</f>
        <v>-6.9868995633187774E-3</v>
      </c>
      <c r="F92" s="13">
        <f>(Tavola1!F92-Tavola1!F91)/Tavola1!F91</f>
        <v>-7.4999999999999997E-2</v>
      </c>
      <c r="G92" s="13">
        <f>(Tavola1!G92-Tavola1!G91)/Tavola1!G91</f>
        <v>-6.9444444444444448E-2</v>
      </c>
      <c r="H92" s="13">
        <f>(Tavola1!H92-Tavola1!H91)/Tavola1!H91</f>
        <v>-0.125</v>
      </c>
      <c r="I92" s="13">
        <f>(Tavola1!J92-Tavola1!J91)/Tavola1!J91</f>
        <v>-1.8779342723004694E-3</v>
      </c>
      <c r="J92" s="13">
        <f>(Tavola1!K92-Tavola1!K91)/Tavola1!K91</f>
        <v>4.9480455220188022E-3</v>
      </c>
      <c r="K92" s="13">
        <f>(Tavola1!L92-Tavola1!L91)/Tavola1!L91</f>
        <v>0</v>
      </c>
    </row>
    <row r="93" spans="1:11" hidden="1" outlineLevel="1">
      <c r="A93" s="4">
        <v>43981</v>
      </c>
      <c r="B93" s="13">
        <f>(Tavola1!B93-Tavola1!B92)/Tavola1!B92</f>
        <v>1.9811068715363169E-2</v>
      </c>
      <c r="C93" s="13"/>
      <c r="D93" s="13">
        <f>(Tavola1!D93-Tavola1!D92)/Tavola1!D92</f>
        <v>5.8139534883720929E-4</v>
      </c>
      <c r="E93" s="13">
        <f>(Tavola1!E93-Tavola1!E92)/Tavola1!E92</f>
        <v>-0.12137203166226913</v>
      </c>
      <c r="F93" s="13">
        <f>(Tavola1!F93-Tavola1!F92)/Tavola1!F92</f>
        <v>0</v>
      </c>
      <c r="G93" s="13">
        <f>(Tavola1!G93-Tavola1!G92)/Tavola1!G92</f>
        <v>0</v>
      </c>
      <c r="H93" s="13">
        <f>(Tavola1!H93-Tavola1!H92)/Tavola1!H92</f>
        <v>0</v>
      </c>
      <c r="I93" s="13">
        <f>(Tavola1!J93-Tavola1!J92)/Tavola1!J92</f>
        <v>-0.12982126058325494</v>
      </c>
      <c r="J93" s="13">
        <f>(Tavola1!K93-Tavola1!K92)/Tavola1!K92</f>
        <v>6.8439192516001973E-2</v>
      </c>
      <c r="K93" s="13">
        <f>(Tavola1!L93-Tavola1!L92)/Tavola1!L92</f>
        <v>3.6764705882352941E-3</v>
      </c>
    </row>
    <row r="94" spans="1:11" hidden="1" outlineLevel="1">
      <c r="A94" s="4">
        <v>43982</v>
      </c>
      <c r="B94" s="13">
        <f>(Tavola1!B94-Tavola1!B93)/Tavola1!B93</f>
        <v>7.9464771513592311E-3</v>
      </c>
      <c r="C94" s="13"/>
      <c r="D94" s="13">
        <f>(Tavola1!D94-Tavola1!D93)/Tavola1!D93</f>
        <v>2.9052876234747239E-4</v>
      </c>
      <c r="E94" s="13">
        <f>(Tavola1!E94-Tavola1!E93)/Tavola1!E93</f>
        <v>-1.3013013013013013E-2</v>
      </c>
      <c r="F94" s="13">
        <f>(Tavola1!F94-Tavola1!F93)/Tavola1!F93</f>
        <v>-2.7027027027027029E-2</v>
      </c>
      <c r="G94" s="13">
        <f>(Tavola1!G94-Tavola1!G93)/Tavola1!G93</f>
        <v>-2.9850746268656716E-2</v>
      </c>
      <c r="H94" s="13">
        <f>(Tavola1!H94-Tavola1!H93)/Tavola1!H93</f>
        <v>0</v>
      </c>
      <c r="I94" s="13">
        <f>(Tavola1!J94-Tavola1!J93)/Tavola1!J93</f>
        <v>-1.1891891891891892E-2</v>
      </c>
      <c r="J94" s="13">
        <f>(Tavola1!K94-Tavola1!K93)/Tavola1!K93</f>
        <v>5.9907834101382493E-3</v>
      </c>
      <c r="K94" s="13">
        <f>(Tavola1!L94-Tavola1!L93)/Tavola1!L93</f>
        <v>3.663003663003663E-3</v>
      </c>
    </row>
    <row r="95" spans="1:11" hidden="1" outlineLevel="1">
      <c r="A95" s="4">
        <v>43983</v>
      </c>
      <c r="B95" s="13">
        <f>(Tavola1!B95-Tavola1!B94)/Tavola1!B94</f>
        <v>7.5439508443626959E-3</v>
      </c>
      <c r="C95" s="13"/>
      <c r="D95" s="13">
        <f>(Tavola1!D95-Tavola1!D94)/Tavola1!D94</f>
        <v>0</v>
      </c>
      <c r="E95" s="13">
        <f>(Tavola1!E95-Tavola1!E94)/Tavola1!E94</f>
        <v>-1.9269776876267748E-2</v>
      </c>
      <c r="F95" s="13">
        <f>(Tavola1!F95-Tavola1!F94)/Tavola1!F94</f>
        <v>1.3888888888888888E-2</v>
      </c>
      <c r="G95" s="13">
        <f>(Tavola1!G95-Tavola1!G94)/Tavola1!G94</f>
        <v>0</v>
      </c>
      <c r="H95" s="13">
        <f>(Tavola1!H95-Tavola1!H94)/Tavola1!H94</f>
        <v>0.14285714285714285</v>
      </c>
      <c r="I95" s="13">
        <f>(Tavola1!J95-Tavola1!J94)/Tavola1!J94</f>
        <v>-2.1881838074398249E-2</v>
      </c>
      <c r="J95" s="13">
        <f>(Tavola1!K95-Tavola1!K94)/Tavola1!K94</f>
        <v>8.703618873110398E-3</v>
      </c>
      <c r="K95" s="13">
        <f>(Tavola1!L95-Tavola1!L94)/Tavola1!L94</f>
        <v>0</v>
      </c>
    </row>
    <row r="96" spans="1:11" hidden="1" outlineLevel="1">
      <c r="A96" s="4">
        <v>43984</v>
      </c>
      <c r="B96" s="13">
        <f>(Tavola1!B96-Tavola1!B95)/Tavola1!B95</f>
        <v>1.4756657362454196E-2</v>
      </c>
      <c r="C96" s="13"/>
      <c r="D96" s="13">
        <f>(Tavola1!D96-Tavola1!D95)/Tavola1!D95</f>
        <v>1.1617775196049957E-3</v>
      </c>
      <c r="E96" s="13">
        <f>(Tavola1!E96-Tavola1!E95)/Tavola1!E95</f>
        <v>-5.170630816959669E-3</v>
      </c>
      <c r="F96" s="13">
        <f>(Tavola1!F96-Tavola1!F95)/Tavola1!F95</f>
        <v>-5.4794520547945202E-2</v>
      </c>
      <c r="G96" s="13">
        <f>(Tavola1!G96-Tavola1!G95)/Tavola1!G95</f>
        <v>-4.6153846153846156E-2</v>
      </c>
      <c r="H96" s="13">
        <f>(Tavola1!H96-Tavola1!H95)/Tavola1!H95</f>
        <v>-0.125</v>
      </c>
      <c r="I96" s="13">
        <f>(Tavola1!J96-Tavola1!J95)/Tavola1!J95</f>
        <v>-1.1185682326621924E-3</v>
      </c>
      <c r="J96" s="13">
        <f>(Tavola1!K96-Tavola1!K95)/Tavola1!K95</f>
        <v>3.6330608537693005E-3</v>
      </c>
      <c r="K96" s="13">
        <f>(Tavola1!L96-Tavola1!L95)/Tavola1!L95</f>
        <v>3.6496350364963502E-3</v>
      </c>
    </row>
    <row r="97" spans="1:11" hidden="1" outlineLevel="1">
      <c r="A97" s="4">
        <v>43985</v>
      </c>
      <c r="B97" s="13">
        <f>(Tavola1!B97-Tavola1!B96)/Tavola1!B96</f>
        <v>9.4904736763200947E-3</v>
      </c>
      <c r="C97" s="13"/>
      <c r="D97" s="13">
        <f>(Tavola1!D97-Tavola1!D96)/Tavola1!D96</f>
        <v>0</v>
      </c>
      <c r="E97" s="13">
        <f>(Tavola1!E97-Tavola1!E96)/Tavola1!E96</f>
        <v>-6.0291060291060294E-2</v>
      </c>
      <c r="F97" s="13">
        <f>(Tavola1!F97-Tavola1!F96)/Tavola1!F96</f>
        <v>-2.8985507246376812E-2</v>
      </c>
      <c r="G97" s="13">
        <f>(Tavola1!G97-Tavola1!G96)/Tavola1!G96</f>
        <v>-3.2258064516129031E-2</v>
      </c>
      <c r="H97" s="13">
        <f>(Tavola1!H97-Tavola1!H96)/Tavola1!H96</f>
        <v>0</v>
      </c>
      <c r="I97" s="13">
        <f>(Tavola1!J97-Tavola1!J96)/Tavola1!J96</f>
        <v>-6.2709966405375142E-2</v>
      </c>
      <c r="J97" s="13">
        <f>(Tavola1!K97-Tavola1!K96)/Tavola1!K96</f>
        <v>2.6244343891402715E-2</v>
      </c>
      <c r="K97" s="13">
        <f>(Tavola1!L97-Tavola1!L96)/Tavola1!L96</f>
        <v>0</v>
      </c>
    </row>
    <row r="98" spans="1:11" hidden="1" outlineLevel="1">
      <c r="A98" s="4">
        <v>43986</v>
      </c>
      <c r="B98" s="13">
        <f>(Tavola1!B98-Tavola1!B97)/Tavola1!B97</f>
        <v>1.9338425677813433E-2</v>
      </c>
      <c r="C98" s="13"/>
      <c r="D98" s="13">
        <f>(Tavola1!D98-Tavola1!D97)/Tavola1!D97</f>
        <v>0</v>
      </c>
      <c r="E98" s="13">
        <f>(Tavola1!E98-Tavola1!E97)/Tavola1!E97</f>
        <v>-2.7654867256637169E-2</v>
      </c>
      <c r="F98" s="13">
        <f>(Tavola1!F98-Tavola1!F97)/Tavola1!F97</f>
        <v>-5.9701492537313432E-2</v>
      </c>
      <c r="G98" s="13">
        <f>(Tavola1!G98-Tavola1!G97)/Tavola1!G97</f>
        <v>-0.05</v>
      </c>
      <c r="H98" s="13">
        <f>(Tavola1!H98-Tavola1!H97)/Tavola1!H97</f>
        <v>-0.14285714285714285</v>
      </c>
      <c r="I98" s="13">
        <f>(Tavola1!J98-Tavola1!J97)/Tavola1!J97</f>
        <v>-2.5089605734767026E-2</v>
      </c>
      <c r="J98" s="13">
        <f>(Tavola1!K98-Tavola1!K97)/Tavola1!K97</f>
        <v>1.0582010582010581E-2</v>
      </c>
      <c r="K98" s="13">
        <f>(Tavola1!L98-Tavola1!L97)/Tavola1!L97</f>
        <v>3.6363636363636364E-3</v>
      </c>
    </row>
    <row r="99" spans="1:11" hidden="1" outlineLevel="1">
      <c r="A99" s="4">
        <v>43987</v>
      </c>
      <c r="B99" s="13">
        <f>(Tavola1!B99-Tavola1!B98)/Tavola1!B98</f>
        <v>1.755263891352269E-2</v>
      </c>
      <c r="C99" s="13"/>
      <c r="D99" s="13">
        <f>(Tavola1!D99-Tavola1!D98)/Tavola1!D98</f>
        <v>2.9010733971569482E-4</v>
      </c>
      <c r="E99" s="13">
        <f>(Tavola1!E99-Tavola1!E98)/Tavola1!E98</f>
        <v>-7.9635949943117172E-3</v>
      </c>
      <c r="F99" s="13">
        <f>(Tavola1!F99-Tavola1!F98)/Tavola1!F98</f>
        <v>-4.7619047619047616E-2</v>
      </c>
      <c r="G99" s="13">
        <f>(Tavola1!G99-Tavola1!G98)/Tavola1!G98</f>
        <v>-5.2631578947368418E-2</v>
      </c>
      <c r="H99" s="13">
        <f>(Tavola1!H99-Tavola1!H98)/Tavola1!H98</f>
        <v>0</v>
      </c>
      <c r="I99" s="13">
        <f>(Tavola1!J99-Tavola1!J98)/Tavola1!J98</f>
        <v>-4.9019607843137254E-3</v>
      </c>
      <c r="J99" s="13">
        <f>(Tavola1!K99-Tavola1!K98)/Tavola1!K98</f>
        <v>3.4904013961605585E-3</v>
      </c>
      <c r="K99" s="13">
        <f>(Tavola1!L99-Tavola1!L98)/Tavola1!L98</f>
        <v>0</v>
      </c>
    </row>
    <row r="100" spans="1:11" hidden="1" outlineLevel="1">
      <c r="A100" s="4">
        <v>43988</v>
      </c>
      <c r="B100" s="13">
        <f>(Tavola1!B100-Tavola1!B99)/Tavola1!B99</f>
        <v>1.7386811421883853E-2</v>
      </c>
      <c r="C100" s="13"/>
      <c r="D100" s="13">
        <f>(Tavola1!D100-Tavola1!D99)/Tavola1!D99</f>
        <v>5.8004640371229696E-4</v>
      </c>
      <c r="E100" s="13">
        <f>(Tavola1!E100-Tavola1!E99)/Tavola1!E99</f>
        <v>-6.8807339449541288E-3</v>
      </c>
      <c r="F100" s="13">
        <f>(Tavola1!F100-Tavola1!F99)/Tavola1!F99</f>
        <v>-0.1</v>
      </c>
      <c r="G100" s="13">
        <f>(Tavola1!G100-Tavola1!G99)/Tavola1!G99</f>
        <v>-0.12962962962962962</v>
      </c>
      <c r="H100" s="13">
        <f>(Tavola1!H100-Tavola1!H99)/Tavola1!H99</f>
        <v>0.16666666666666666</v>
      </c>
      <c r="I100" s="13">
        <f>(Tavola1!J100-Tavola1!J99)/Tavola1!J99</f>
        <v>0</v>
      </c>
      <c r="J100" s="13">
        <f>(Tavola1!K100-Tavola1!K99)/Tavola1!K99</f>
        <v>3.4782608695652175E-3</v>
      </c>
      <c r="K100" s="13">
        <f>(Tavola1!L100-Tavola1!L99)/Tavola1!L99</f>
        <v>0</v>
      </c>
    </row>
    <row r="101" spans="1:11" hidden="1" outlineLevel="1">
      <c r="A101" s="4">
        <v>43989</v>
      </c>
      <c r="B101" s="13">
        <f>(Tavola1!B101-Tavola1!B100)/Tavola1!B100</f>
        <v>9.5024230260903619E-3</v>
      </c>
      <c r="C101" s="13"/>
      <c r="D101" s="13">
        <f>(Tavola1!D101-Tavola1!D100)/Tavola1!D100</f>
        <v>2.8985507246376811E-4</v>
      </c>
      <c r="E101" s="13">
        <f>(Tavola1!E101-Tavola1!E100)/Tavola1!E100</f>
        <v>-4.6189376443418013E-3</v>
      </c>
      <c r="F101" s="13">
        <f>(Tavola1!F101-Tavola1!F100)/Tavola1!F100</f>
        <v>-9.2592592592592587E-2</v>
      </c>
      <c r="G101" s="13">
        <f>(Tavola1!G101-Tavola1!G100)/Tavola1!G100</f>
        <v>-0.10638297872340426</v>
      </c>
      <c r="H101" s="13">
        <f>(Tavola1!H101-Tavola1!H100)/Tavola1!H100</f>
        <v>0</v>
      </c>
      <c r="I101" s="13">
        <f>(Tavola1!J101-Tavola1!J100)/Tavola1!J100</f>
        <v>1.2315270935960591E-3</v>
      </c>
      <c r="J101" s="13">
        <f>(Tavola1!K101-Tavola1!K100)/Tavola1!K100</f>
        <v>1.7331022530329288E-3</v>
      </c>
      <c r="K101" s="13">
        <f>(Tavola1!L101-Tavola1!L100)/Tavola1!L100</f>
        <v>3.6231884057971015E-3</v>
      </c>
    </row>
    <row r="102" spans="1:11" hidden="1" outlineLevel="1">
      <c r="A102" s="4">
        <v>43990</v>
      </c>
      <c r="B102" s="13">
        <f>(Tavola1!B102-Tavola1!B101)/Tavola1!B101</f>
        <v>4.2912992090190019E-3</v>
      </c>
      <c r="C102" s="13"/>
      <c r="D102" s="13">
        <f>(Tavola1!D102-Tavola1!D101)/Tavola1!D101</f>
        <v>2.8977108084613158E-4</v>
      </c>
      <c r="E102" s="13">
        <f>(Tavola1!E102-Tavola1!E101)/Tavola1!E101</f>
        <v>-1.0440835266821345E-2</v>
      </c>
      <c r="F102" s="13">
        <f>(Tavola1!F102-Tavola1!F101)/Tavola1!F101</f>
        <v>-4.0816326530612242E-2</v>
      </c>
      <c r="G102" s="13">
        <f>(Tavola1!G102-Tavola1!G101)/Tavola1!G101</f>
        <v>-4.7619047619047616E-2</v>
      </c>
      <c r="H102" s="13">
        <f>(Tavola1!H102-Tavola1!H101)/Tavola1!H101</f>
        <v>0</v>
      </c>
      <c r="I102" s="13">
        <f>(Tavola1!J102-Tavola1!J101)/Tavola1!J101</f>
        <v>-8.6100861008610082E-3</v>
      </c>
      <c r="J102" s="13">
        <f>(Tavola1!K102-Tavola1!K101)/Tavola1!K101</f>
        <v>3.8927335640138406E-3</v>
      </c>
      <c r="K102" s="13">
        <f>(Tavola1!L102-Tavola1!L101)/Tavola1!L101</f>
        <v>3.6101083032490976E-3</v>
      </c>
    </row>
    <row r="103" spans="1:11" hidden="1" outlineLevel="1">
      <c r="A103" s="4">
        <v>43991</v>
      </c>
      <c r="B103" s="13">
        <f>(Tavola1!B103-Tavola1!B102)/Tavola1!B102</f>
        <v>1.7315155136306302E-2</v>
      </c>
      <c r="C103" s="13"/>
      <c r="D103" s="13">
        <f>(Tavola1!D103-Tavola1!D102)/Tavola1!D102</f>
        <v>5.7937427578215526E-4</v>
      </c>
      <c r="E103" s="13">
        <f>(Tavola1!E103-Tavola1!E102)/Tavola1!E102</f>
        <v>0</v>
      </c>
      <c r="F103" s="13">
        <f>(Tavola1!F103-Tavola1!F102)/Tavola1!F102</f>
        <v>-4.2553191489361701E-2</v>
      </c>
      <c r="G103" s="13">
        <f>(Tavola1!G103-Tavola1!G102)/Tavola1!G102</f>
        <v>-2.5000000000000001E-2</v>
      </c>
      <c r="H103" s="13">
        <f>(Tavola1!H103-Tavola1!H102)/Tavola1!H102</f>
        <v>-0.14285714285714285</v>
      </c>
      <c r="I103" s="13">
        <f>(Tavola1!J103-Tavola1!J102)/Tavola1!J102</f>
        <v>2.4813895781637717E-3</v>
      </c>
      <c r="J103" s="13">
        <f>(Tavola1!K103-Tavola1!K102)/Tavola1!K102</f>
        <v>8.6169754416199913E-4</v>
      </c>
      <c r="K103" s="13">
        <f>(Tavola1!L103-Tavola1!L102)/Tavola1!L102</f>
        <v>0</v>
      </c>
    </row>
    <row r="104" spans="1:11" hidden="1" outlineLevel="1">
      <c r="A104" s="4">
        <v>43992</v>
      </c>
      <c r="B104" s="13">
        <f>(Tavola1!B104-Tavola1!B103)/Tavola1!B103</f>
        <v>1.6741614361481236E-2</v>
      </c>
      <c r="C104" s="13"/>
      <c r="D104" s="13">
        <f>(Tavola1!D104-Tavola1!D103)/Tavola1!D103</f>
        <v>2.8951939779965256E-4</v>
      </c>
      <c r="E104" s="13">
        <f>(Tavola1!E104-Tavola1!E103)/Tavola1!E103</f>
        <v>0</v>
      </c>
      <c r="F104" s="13">
        <f>(Tavola1!F104-Tavola1!F103)/Tavola1!F103</f>
        <v>2.2222222222222223E-2</v>
      </c>
      <c r="G104" s="13">
        <f>(Tavola1!G104-Tavola1!G103)/Tavola1!G103</f>
        <v>2.564102564102564E-2</v>
      </c>
      <c r="H104" s="13">
        <f>(Tavola1!H104-Tavola1!H103)/Tavola1!H103</f>
        <v>0</v>
      </c>
      <c r="I104" s="13">
        <f>(Tavola1!J104-Tavola1!J103)/Tavola1!J103</f>
        <v>-1.2376237623762376E-3</v>
      </c>
      <c r="J104" s="13">
        <f>(Tavola1!K104-Tavola1!K103)/Tavola1!K103</f>
        <v>4.3047783039173483E-4</v>
      </c>
      <c r="K104" s="13">
        <f>(Tavola1!L104-Tavola1!L103)/Tavola1!L103</f>
        <v>0</v>
      </c>
    </row>
    <row r="105" spans="1:11" hidden="1" outlineLevel="1">
      <c r="A105" s="4">
        <v>43993</v>
      </c>
      <c r="B105" s="13">
        <f>(Tavola1!B105-Tavola1!B104)/Tavola1!B104</f>
        <v>1.7767119451057276E-2</v>
      </c>
      <c r="C105" s="13"/>
      <c r="D105" s="13">
        <f>(Tavola1!D105-Tavola1!D104)/Tavola1!D104</f>
        <v>0</v>
      </c>
      <c r="E105" s="13">
        <f>(Tavola1!E105-Tavola1!E104)/Tavola1!E104</f>
        <v>-4.6893317702227429E-3</v>
      </c>
      <c r="F105" s="13">
        <f>(Tavola1!F105-Tavola1!F104)/Tavola1!F104</f>
        <v>-8.6956521739130432E-2</v>
      </c>
      <c r="G105" s="13">
        <f>(Tavola1!G105-Tavola1!G104)/Tavola1!G104</f>
        <v>-7.4999999999999997E-2</v>
      </c>
      <c r="H105" s="13">
        <f>(Tavola1!H105-Tavola1!H104)/Tavola1!H104</f>
        <v>-0.16666666666666666</v>
      </c>
      <c r="I105" s="13">
        <f>(Tavola1!J105-Tavola1!J104)/Tavola1!J104</f>
        <v>0</v>
      </c>
      <c r="J105" s="13">
        <f>(Tavola1!K105-Tavola1!K104)/Tavola1!K104</f>
        <v>1.2908777969018934E-3</v>
      </c>
      <c r="K105" s="13">
        <f>(Tavola1!L105-Tavola1!L104)/Tavola1!L104</f>
        <v>3.5971223021582736E-3</v>
      </c>
    </row>
    <row r="106" spans="1:11" hidden="1" outlineLevel="1">
      <c r="A106" s="4">
        <v>43994</v>
      </c>
      <c r="B106" s="13">
        <f>(Tavola1!B106-Tavola1!B105)/Tavola1!B105</f>
        <v>1.0342316931244232E-2</v>
      </c>
      <c r="C106" s="13"/>
      <c r="D106" s="13">
        <f>(Tavola1!D106-Tavola1!D105)/Tavola1!D105</f>
        <v>0</v>
      </c>
      <c r="E106" s="13">
        <f>(Tavola1!E106-Tavola1!E105)/Tavola1!E105</f>
        <v>-9.4228504122497048E-3</v>
      </c>
      <c r="F106" s="13">
        <f>(Tavola1!F106-Tavola1!F105)/Tavola1!F105</f>
        <v>-0.11904761904761904</v>
      </c>
      <c r="G106" s="13">
        <f>(Tavola1!G106-Tavola1!G105)/Tavola1!G105</f>
        <v>-8.1081081081081086E-2</v>
      </c>
      <c r="H106" s="13">
        <f>(Tavola1!H106-Tavola1!H105)/Tavola1!H105</f>
        <v>-0.4</v>
      </c>
      <c r="I106" s="13">
        <f>(Tavola1!J106-Tavola1!J105)/Tavola1!J105</f>
        <v>-3.7174721189591076E-3</v>
      </c>
      <c r="J106" s="13">
        <f>(Tavola1!K106-Tavola1!K105)/Tavola1!K105</f>
        <v>3.4379028792436614E-3</v>
      </c>
      <c r="K106" s="13">
        <f>(Tavola1!L106-Tavola1!L105)/Tavola1!L105</f>
        <v>0</v>
      </c>
    </row>
    <row r="107" spans="1:11" hidden="1" outlineLevel="1">
      <c r="A107" s="4">
        <v>43995</v>
      </c>
      <c r="B107" s="13">
        <f>(Tavola1!B107-Tavola1!B106)/Tavola1!B106</f>
        <v>1.1836602679407376E-2</v>
      </c>
      <c r="C107" s="13"/>
      <c r="D107" s="13">
        <f>(Tavola1!D107-Tavola1!D106)/Tavola1!D106</f>
        <v>2.8943560057887119E-4</v>
      </c>
      <c r="E107" s="13">
        <f>(Tavola1!E107-Tavola1!E106)/Tavola1!E106</f>
        <v>1.1890606420927466E-3</v>
      </c>
      <c r="F107" s="13">
        <f>(Tavola1!F107-Tavola1!F106)/Tavola1!F106</f>
        <v>-2.7027027027027029E-2</v>
      </c>
      <c r="G107" s="13">
        <f>(Tavola1!G107-Tavola1!G106)/Tavola1!G106</f>
        <v>-2.9411764705882353E-2</v>
      </c>
      <c r="H107" s="13">
        <f>(Tavola1!H107-Tavola1!H106)/Tavola1!H106</f>
        <v>0</v>
      </c>
      <c r="I107" s="13">
        <f>(Tavola1!J107-Tavola1!J106)/Tavola1!J106</f>
        <v>2.4875621890547263E-3</v>
      </c>
      <c r="J107" s="13">
        <f>(Tavola1!K107-Tavola1!K106)/Tavola1!K106</f>
        <v>0</v>
      </c>
      <c r="K107" s="13">
        <f>(Tavola1!L107-Tavola1!L106)/Tavola1!L106</f>
        <v>0</v>
      </c>
    </row>
    <row r="108" spans="1:11" hidden="1" outlineLevel="1">
      <c r="A108" s="4">
        <v>43996</v>
      </c>
      <c r="B108" s="13">
        <f>(Tavola1!B108-Tavola1!B107)/Tavola1!B107</f>
        <v>6.2752707226935997E-3</v>
      </c>
      <c r="C108" s="13"/>
      <c r="D108" s="13">
        <f>(Tavola1!D108-Tavola1!D107)/Tavola1!D107</f>
        <v>2.8935185185185184E-4</v>
      </c>
      <c r="E108" s="13">
        <f>(Tavola1!E108-Tavola1!E107)/Tavola1!E107</f>
        <v>-5.9382422802850355E-3</v>
      </c>
      <c r="F108" s="13">
        <f>(Tavola1!F108-Tavola1!F107)/Tavola1!F107</f>
        <v>-2.7777777777777776E-2</v>
      </c>
      <c r="G108" s="13">
        <f>(Tavola1!G108-Tavola1!G107)/Tavola1!G107</f>
        <v>-3.0303030303030304E-2</v>
      </c>
      <c r="H108" s="13">
        <f>(Tavola1!H108-Tavola1!H107)/Tavola1!H107</f>
        <v>0</v>
      </c>
      <c r="I108" s="13">
        <f>(Tavola1!J108-Tavola1!J107)/Tavola1!J107</f>
        <v>-4.9627791563275434E-3</v>
      </c>
      <c r="J108" s="13">
        <f>(Tavola1!K108-Tavola1!K107)/Tavola1!K107</f>
        <v>2.5695931477516059E-3</v>
      </c>
      <c r="K108" s="13">
        <f>(Tavola1!L108-Tavola1!L107)/Tavola1!L107</f>
        <v>0</v>
      </c>
    </row>
    <row r="109" spans="1:11" hidden="1" outlineLevel="1">
      <c r="A109" s="4">
        <v>43997</v>
      </c>
      <c r="B109" s="13">
        <f>(Tavola1!B109-Tavola1!B108)/Tavola1!B108</f>
        <v>4.954357493953343E-3</v>
      </c>
      <c r="C109" s="13"/>
      <c r="D109" s="13">
        <f>(Tavola1!D109-Tavola1!D108)/Tavola1!D108</f>
        <v>2.892681515765114E-4</v>
      </c>
      <c r="E109" s="13">
        <f>(Tavola1!E109-Tavola1!E108)/Tavola1!E108</f>
        <v>-3.8231780167264036E-2</v>
      </c>
      <c r="F109" s="13">
        <f>(Tavola1!F109-Tavola1!F108)/Tavola1!F108</f>
        <v>-2.8571428571428571E-2</v>
      </c>
      <c r="G109" s="13">
        <f>(Tavola1!G109-Tavola1!G108)/Tavola1!G108</f>
        <v>-6.25E-2</v>
      </c>
      <c r="H109" s="13">
        <f>(Tavola1!H109-Tavola1!H108)/Tavola1!H108</f>
        <v>0.33333333333333331</v>
      </c>
      <c r="I109" s="13">
        <f>(Tavola1!J109-Tavola1!J108)/Tavola1!J108</f>
        <v>-3.8653366583541147E-2</v>
      </c>
      <c r="J109" s="13">
        <f>(Tavola1!K109-Tavola1!K108)/Tavola1!K108</f>
        <v>1.3669372063220846E-2</v>
      </c>
      <c r="K109" s="13">
        <f>(Tavola1!L109-Tavola1!L108)/Tavola1!L108</f>
        <v>3.5842293906810036E-3</v>
      </c>
    </row>
    <row r="110" spans="1:11" hidden="1" outlineLevel="1">
      <c r="A110" s="4">
        <v>43998</v>
      </c>
      <c r="B110" s="13">
        <f>(Tavola1!B110-Tavola1!B109)/Tavola1!B109</f>
        <v>1.2127967525661714E-2</v>
      </c>
      <c r="C110" s="13"/>
      <c r="D110" s="13">
        <f>(Tavola1!D110-Tavola1!D109)/Tavola1!D109</f>
        <v>5.7836899942163096E-4</v>
      </c>
      <c r="E110" s="13">
        <f>(Tavola1!E110-Tavola1!E109)/Tavola1!E109</f>
        <v>1.2422360248447205E-3</v>
      </c>
      <c r="F110" s="13">
        <f>(Tavola1!F110-Tavola1!F109)/Tavola1!F109</f>
        <v>5.8823529411764705E-2</v>
      </c>
      <c r="G110" s="13">
        <f>(Tavola1!G110-Tavola1!G109)/Tavola1!G109</f>
        <v>6.6666666666666666E-2</v>
      </c>
      <c r="H110" s="13">
        <f>(Tavola1!H110-Tavola1!H109)/Tavola1!H109</f>
        <v>0</v>
      </c>
      <c r="I110" s="13">
        <f>(Tavola1!J110-Tavola1!J109)/Tavola1!J109</f>
        <v>-1.2970168612191958E-3</v>
      </c>
      <c r="J110" s="13">
        <f>(Tavola1!K110-Tavola1!K109)/Tavola1!K109</f>
        <v>4.2140750105351877E-4</v>
      </c>
      <c r="K110" s="13">
        <f>(Tavola1!L110-Tavola1!L109)/Tavola1!L109</f>
        <v>0</v>
      </c>
    </row>
    <row r="111" spans="1:11" hidden="1" outlineLevel="1">
      <c r="A111" s="4">
        <v>43999</v>
      </c>
      <c r="B111" s="13">
        <f>(Tavola1!B111-Tavola1!B110)/Tavola1!B110</f>
        <v>1.0399202252977854E-2</v>
      </c>
      <c r="C111" s="13"/>
      <c r="D111" s="13">
        <f>(Tavola1!D111-Tavola1!D110)/Tavola1!D110</f>
        <v>5.7803468208092489E-4</v>
      </c>
      <c r="E111" s="13">
        <f>(Tavola1!E111-Tavola1!E110)/Tavola1!E110</f>
        <v>-1.2406947890818859E-3</v>
      </c>
      <c r="F111" s="13">
        <f>(Tavola1!F111-Tavola1!F110)/Tavola1!F110</f>
        <v>-0.22222222222222221</v>
      </c>
      <c r="G111" s="13">
        <f>(Tavola1!G111-Tavola1!G110)/Tavola1!G110</f>
        <v>-0.21875</v>
      </c>
      <c r="H111" s="13">
        <f>(Tavola1!H111-Tavola1!H110)/Tavola1!H110</f>
        <v>-0.25</v>
      </c>
      <c r="I111" s="13">
        <f>(Tavola1!J111-Tavola1!J110)/Tavola1!J110</f>
        <v>9.0909090909090905E-3</v>
      </c>
      <c r="J111" s="13">
        <f>(Tavola1!K111-Tavola1!K110)/Tavola1!K110</f>
        <v>1.2636899747262005E-3</v>
      </c>
      <c r="K111" s="13">
        <f>(Tavola1!L111-Tavola1!L110)/Tavola1!L110</f>
        <v>0</v>
      </c>
    </row>
    <row r="112" spans="1:11" hidden="1" outlineLevel="1">
      <c r="A112" s="10">
        <v>44000</v>
      </c>
      <c r="B112" s="28">
        <f>(Tavola1!B112-Tavola1!B111)/Tavola1!B111</f>
        <v>9.983081361299698E-3</v>
      </c>
      <c r="C112" s="28"/>
      <c r="D112" s="28">
        <f>(Tavola1!D112-Tavola1!D111)/Tavola1!D111</f>
        <v>5.7770075101097628E-4</v>
      </c>
      <c r="E112" s="28">
        <f>(Tavola1!E112-Tavola1!E111)/Tavola1!E111</f>
        <v>-0.20869565217391303</v>
      </c>
      <c r="F112" s="28">
        <f>(Tavola1!F112-Tavola1!F111)/Tavola1!F111</f>
        <v>-3.5714285714285712E-2</v>
      </c>
      <c r="G112" s="28">
        <f>(Tavola1!G112-Tavola1!G111)/Tavola1!G111</f>
        <v>-0.04</v>
      </c>
      <c r="H112" s="28">
        <f>(Tavola1!H112-Tavola1!H111)/Tavola1!H111</f>
        <v>0</v>
      </c>
      <c r="I112" s="28">
        <f>(Tavola1!J112-Tavola1!J111)/Tavola1!J111</f>
        <v>-0.21492921492921493</v>
      </c>
      <c r="J112" s="28">
        <f>(Tavola1!K112-Tavola1!K111)/Tavola1!K111</f>
        <v>7.1518721076987798E-2</v>
      </c>
      <c r="K112" s="28">
        <f>(Tavola1!L112-Tavola1!L111)/Tavola1!L111</f>
        <v>0</v>
      </c>
    </row>
    <row r="113" spans="1:11" hidden="1" outlineLevel="1">
      <c r="A113" s="4">
        <v>44001</v>
      </c>
      <c r="B113" s="13">
        <f>(Tavola1!B113-Tavola1!B112)/Tavola1!B112</f>
        <v>8.6763703134983064E-3</v>
      </c>
      <c r="C113" s="13"/>
      <c r="D113" s="19" t="s">
        <v>54</v>
      </c>
      <c r="E113" s="19" t="s">
        <v>54</v>
      </c>
      <c r="F113" s="13">
        <f>(Tavola1!F113-Tavola1!F112)/Tavola1!F112</f>
        <v>-3.7037037037037035E-2</v>
      </c>
      <c r="G113" s="13">
        <f>(Tavola1!G113-Tavola1!G112)/Tavola1!G112</f>
        <v>-0.125</v>
      </c>
      <c r="H113" s="13">
        <f>(Tavola1!H113-Tavola1!H112)/Tavola1!H112</f>
        <v>0.66666666666666663</v>
      </c>
      <c r="I113" s="27" t="s">
        <v>54</v>
      </c>
      <c r="J113" s="13">
        <f>(Tavola1!K113-Tavola1!K112)/Tavola1!K112</f>
        <v>3.6513545347467612E-2</v>
      </c>
      <c r="K113" s="13">
        <f>(Tavola1!L113-Tavola1!L112)/Tavola1!L112</f>
        <v>0</v>
      </c>
    </row>
    <row r="114" spans="1:11" hidden="1" outlineLevel="1">
      <c r="A114" s="4">
        <v>44002</v>
      </c>
      <c r="B114" s="13">
        <f>(Tavola1!B114-Tavola1!B113)/Tavola1!B113</f>
        <v>1.101299309625324E-2</v>
      </c>
      <c r="C114" s="13"/>
      <c r="D114" s="13">
        <f>(Tavola1!D114-Tavola1!D113)/Tavola1!D113</f>
        <v>0</v>
      </c>
      <c r="E114" s="13">
        <f>(Tavola1!E114-Tavola1!E113)/Tavola1!E113</f>
        <v>-6.6666666666666666E-2</v>
      </c>
      <c r="F114" s="13">
        <f>(Tavola1!F114-Tavola1!F113)/Tavola1!F113</f>
        <v>0</v>
      </c>
      <c r="G114" s="13">
        <f>(Tavola1!G114-Tavola1!G113)/Tavola1!G113</f>
        <v>0</v>
      </c>
      <c r="H114" s="13">
        <f>(Tavola1!H114-Tavola1!H113)/Tavola1!H113</f>
        <v>0</v>
      </c>
      <c r="I114" s="13">
        <f>(Tavola1!J114-Tavola1!J113)/Tavola1!J113</f>
        <v>-8.0645161290322578E-2</v>
      </c>
      <c r="J114" s="13">
        <f>(Tavola1!K114-Tavola1!K113)/Tavola1!K113</f>
        <v>3.787878787878788E-3</v>
      </c>
      <c r="K114" s="13">
        <f>(Tavola1!L114-Tavola1!L113)/Tavola1!L113</f>
        <v>0</v>
      </c>
    </row>
    <row r="115" spans="1:11" hidden="1" outlineLevel="1">
      <c r="A115" s="4">
        <v>44003</v>
      </c>
      <c r="B115" s="13">
        <f>(Tavola1!B115-Tavola1!B114)/Tavola1!B114</f>
        <v>5.8124230011898622E-3</v>
      </c>
      <c r="C115" s="13"/>
      <c r="D115" s="13">
        <f>(Tavola1!D115-Tavola1!D114)/Tavola1!D114</f>
        <v>6.5146579804560263E-4</v>
      </c>
      <c r="E115" s="13">
        <f>(Tavola1!E115-Tavola1!E114)/Tavola1!E114</f>
        <v>7.1428571428571426E-3</v>
      </c>
      <c r="F115" s="13">
        <f>(Tavola1!F115-Tavola1!F114)/Tavola1!F114</f>
        <v>0</v>
      </c>
      <c r="G115" s="13">
        <f>(Tavola1!G115-Tavola1!G114)/Tavola1!G114</f>
        <v>-4.7619047619047616E-2</v>
      </c>
      <c r="H115" s="13">
        <f>(Tavola1!H115-Tavola1!H114)/Tavola1!H114</f>
        <v>0.2</v>
      </c>
      <c r="I115" s="13">
        <f>(Tavola1!J115-Tavola1!J114)/Tavola1!J114</f>
        <v>8.771929824561403E-3</v>
      </c>
      <c r="J115" s="13">
        <f>(Tavola1!K115-Tavola1!K114)/Tavola1!K114</f>
        <v>3.7735849056603772E-4</v>
      </c>
      <c r="K115" s="13">
        <f>(Tavola1!L115-Tavola1!L114)/Tavola1!L114</f>
        <v>0</v>
      </c>
    </row>
    <row r="116" spans="1:11" hidden="1" outlineLevel="1">
      <c r="A116" s="4">
        <v>44004</v>
      </c>
      <c r="B116" s="13">
        <f>(Tavola1!B116-Tavola1!B115)/Tavola1!B115</f>
        <v>5.7369583651762437E-3</v>
      </c>
      <c r="C116" s="13"/>
      <c r="D116" s="13">
        <f>(Tavola1!D116-Tavola1!D115)/Tavola1!D115</f>
        <v>0</v>
      </c>
      <c r="E116" s="13">
        <f>(Tavola1!E116-Tavola1!E115)/Tavola1!E115</f>
        <v>0</v>
      </c>
      <c r="F116" s="13">
        <f>(Tavola1!F116-Tavola1!F115)/Tavola1!F115</f>
        <v>0</v>
      </c>
      <c r="G116" s="13">
        <f>(Tavola1!G116-Tavola1!G115)/Tavola1!G115</f>
        <v>0</v>
      </c>
      <c r="H116" s="13">
        <f>(Tavola1!H116-Tavola1!H115)/Tavola1!H115</f>
        <v>0</v>
      </c>
      <c r="I116" s="13">
        <f>(Tavola1!J116-Tavola1!J115)/Tavola1!J115</f>
        <v>0</v>
      </c>
      <c r="J116" s="13">
        <f>(Tavola1!K116-Tavola1!K115)/Tavola1!K115</f>
        <v>0</v>
      </c>
      <c r="K116" s="13">
        <f>(Tavola1!L116-Tavola1!L115)/Tavola1!L115</f>
        <v>0</v>
      </c>
    </row>
    <row r="117" spans="1:11" hidden="1" outlineLevel="1">
      <c r="A117" s="4">
        <v>44005</v>
      </c>
      <c r="B117" s="13">
        <f>(Tavola1!B117-Tavola1!B116)/Tavola1!B116</f>
        <v>1.4557245313264425E-2</v>
      </c>
      <c r="C117" s="13"/>
      <c r="D117" s="13">
        <f>(Tavola1!D117-Tavola1!D116)/Tavola1!D116</f>
        <v>3.2552083333333332E-4</v>
      </c>
      <c r="E117" s="13">
        <f>(Tavola1!E117-Tavola1!E116)/Tavola1!E116</f>
        <v>-6.3829787234042548E-2</v>
      </c>
      <c r="F117" s="13">
        <f>(Tavola1!F117-Tavola1!F116)/Tavola1!F116</f>
        <v>-0.15384615384615385</v>
      </c>
      <c r="G117" s="13">
        <f>(Tavola1!G117-Tavola1!G116)/Tavola1!G116</f>
        <v>-0.15</v>
      </c>
      <c r="H117" s="13">
        <f>(Tavola1!H117-Tavola1!H116)/Tavola1!H116</f>
        <v>-0.16666666666666666</v>
      </c>
      <c r="I117" s="13">
        <f>(Tavola1!J117-Tavola1!J116)/Tavola1!J116</f>
        <v>-4.3478260869565216E-2</v>
      </c>
      <c r="J117" s="13">
        <f>(Tavola1!K117-Tavola1!K116)/Tavola1!K116</f>
        <v>3.7721614485099961E-3</v>
      </c>
      <c r="K117" s="13">
        <f>(Tavola1!L117-Tavola1!L116)/Tavola1!L116</f>
        <v>0</v>
      </c>
    </row>
    <row r="118" spans="1:11" hidden="1" outlineLevel="1">
      <c r="A118" s="4">
        <v>44006</v>
      </c>
      <c r="B118" s="13">
        <f>(Tavola1!B118-Tavola1!B117)/Tavola1!B117</f>
        <v>1.2024520994177546E-2</v>
      </c>
      <c r="C118" s="13"/>
      <c r="D118" s="13">
        <f>(Tavola1!D118-Tavola1!D117)/Tavola1!D117</f>
        <v>3.254149040026033E-4</v>
      </c>
      <c r="E118" s="13">
        <f>(Tavola1!E118-Tavola1!E117)/Tavola1!E117</f>
        <v>0</v>
      </c>
      <c r="F118" s="13">
        <f>(Tavola1!F118-Tavola1!F117)/Tavola1!F117</f>
        <v>0</v>
      </c>
      <c r="G118" s="13">
        <f>(Tavola1!G118-Tavola1!G117)/Tavola1!G117</f>
        <v>0</v>
      </c>
      <c r="H118" s="13">
        <f>(Tavola1!H118-Tavola1!H117)/Tavola1!H117</f>
        <v>0</v>
      </c>
      <c r="I118" s="13">
        <f>(Tavola1!J118-Tavola1!J117)/Tavola1!J117</f>
        <v>0</v>
      </c>
      <c r="J118" s="13">
        <f>(Tavola1!K118-Tavola1!K117)/Tavola1!K117</f>
        <v>3.7579857196542651E-4</v>
      </c>
      <c r="K118" s="13">
        <f>(Tavola1!L118-Tavola1!L117)/Tavola1!L117</f>
        <v>0</v>
      </c>
    </row>
    <row r="119" spans="1:11" hidden="1" outlineLevel="1">
      <c r="A119" s="4">
        <v>44007</v>
      </c>
      <c r="B119" s="13">
        <f>(Tavola1!B119-Tavola1!B118)/Tavola1!B118</f>
        <v>1.1486270713051059E-2</v>
      </c>
      <c r="C119" s="13"/>
      <c r="D119" s="13">
        <f>(Tavola1!D119-Tavola1!D118)/Tavola1!D118</f>
        <v>6.5061808718282373E-4</v>
      </c>
      <c r="E119" s="13">
        <f>(Tavola1!E119-Tavola1!E118)/Tavola1!E118</f>
        <v>-1.5151515151515152E-2</v>
      </c>
      <c r="F119" s="13">
        <f>(Tavola1!F119-Tavola1!F118)/Tavola1!F118</f>
        <v>0</v>
      </c>
      <c r="G119" s="13">
        <f>(Tavola1!G119-Tavola1!G118)/Tavola1!G118</f>
        <v>0</v>
      </c>
      <c r="H119" s="13">
        <f>(Tavola1!H119-Tavola1!H118)/Tavola1!H118</f>
        <v>0</v>
      </c>
      <c r="I119" s="13">
        <f>(Tavola1!J119-Tavola1!J118)/Tavola1!J118</f>
        <v>-1.8181818181818181E-2</v>
      </c>
      <c r="J119" s="13">
        <f>(Tavola1!K119-Tavola1!K118)/Tavola1!K118</f>
        <v>1.5026296018031556E-3</v>
      </c>
      <c r="K119" s="13">
        <f>(Tavola1!L119-Tavola1!L118)/Tavola1!L118</f>
        <v>0</v>
      </c>
    </row>
    <row r="120" spans="1:11" hidden="1" outlineLevel="1">
      <c r="A120" s="4">
        <v>44008</v>
      </c>
      <c r="B120" s="13">
        <f>(Tavola1!B120-Tavola1!B119)/Tavola1!B119</f>
        <v>1.1481119546969355E-2</v>
      </c>
      <c r="C120" s="13"/>
      <c r="D120" s="13">
        <f>(Tavola1!D120-Tavola1!D119)/Tavola1!D119</f>
        <v>0</v>
      </c>
      <c r="E120" s="13">
        <f>(Tavola1!E120-Tavola1!E119)/Tavola1!E119</f>
        <v>-7.6923076923076927E-3</v>
      </c>
      <c r="F120" s="13">
        <f>(Tavola1!F120-Tavola1!F119)/Tavola1!F119</f>
        <v>0</v>
      </c>
      <c r="G120" s="13">
        <f>(Tavola1!G120-Tavola1!G119)/Tavola1!G119</f>
        <v>5.8823529411764705E-2</v>
      </c>
      <c r="H120" s="13">
        <f>(Tavola1!H120-Tavola1!H119)/Tavola1!H119</f>
        <v>-0.2</v>
      </c>
      <c r="I120" s="13">
        <f>(Tavola1!J120-Tavola1!J119)/Tavola1!J119</f>
        <v>-9.2592592592592587E-3</v>
      </c>
      <c r="J120" s="13">
        <f>(Tavola1!K120-Tavola1!K119)/Tavola1!K119</f>
        <v>0</v>
      </c>
      <c r="K120" s="13">
        <f>(Tavola1!L120-Tavola1!L119)/Tavola1!L119</f>
        <v>3.5714285714285713E-3</v>
      </c>
    </row>
    <row r="121" spans="1:11" hidden="1" outlineLevel="1">
      <c r="A121" s="4">
        <v>44009</v>
      </c>
      <c r="B121" s="13">
        <f>(Tavola1!B121-Tavola1!B120)/Tavola1!B120</f>
        <v>1.1633207158286927E-2</v>
      </c>
      <c r="C121" s="13"/>
      <c r="D121" s="13">
        <f>(Tavola1!D121-Tavola1!D120)/Tavola1!D120</f>
        <v>3.2509752925877764E-4</v>
      </c>
      <c r="E121" s="13">
        <f>(Tavola1!E121-Tavola1!E120)/Tavola1!E120</f>
        <v>7.7519379844961239E-3</v>
      </c>
      <c r="F121" s="13">
        <f>(Tavola1!F121-Tavola1!F120)/Tavola1!F120</f>
        <v>9.0909090909090912E-2</v>
      </c>
      <c r="G121" s="13">
        <f>(Tavola1!G121-Tavola1!G120)/Tavola1!G120</f>
        <v>0.1111111111111111</v>
      </c>
      <c r="H121" s="13">
        <f>(Tavola1!H121-Tavola1!H120)/Tavola1!H120</f>
        <v>0</v>
      </c>
      <c r="I121" s="13">
        <f>(Tavola1!J121-Tavola1!J120)/Tavola1!J120</f>
        <v>-9.3457943925233638E-3</v>
      </c>
      <c r="J121" s="13">
        <f>(Tavola1!K121-Tavola1!K120)/Tavola1!K120</f>
        <v>0</v>
      </c>
      <c r="K121" s="13">
        <f>(Tavola1!L121-Tavola1!L120)/Tavola1!L120</f>
        <v>0</v>
      </c>
    </row>
    <row r="122" spans="1:11" hidden="1" outlineLevel="1">
      <c r="A122" s="4">
        <v>44010</v>
      </c>
      <c r="B122" s="13">
        <f>(Tavola1!B122-Tavola1!B121)/Tavola1!B121</f>
        <v>6.4059867570426671E-3</v>
      </c>
      <c r="C122" s="13"/>
      <c r="D122" s="13">
        <f>(Tavola1!D122-Tavola1!D121)/Tavola1!D121</f>
        <v>0</v>
      </c>
      <c r="E122" s="13">
        <f>(Tavola1!E122-Tavola1!E121)/Tavola1!E121</f>
        <v>0</v>
      </c>
      <c r="F122" s="13">
        <f>(Tavola1!F122-Tavola1!F121)/Tavola1!F121</f>
        <v>4.1666666666666664E-2</v>
      </c>
      <c r="G122" s="13">
        <f>(Tavola1!G122-Tavola1!G121)/Tavola1!G121</f>
        <v>0.05</v>
      </c>
      <c r="H122" s="13">
        <f>(Tavola1!H122-Tavola1!H121)/Tavola1!H121</f>
        <v>0</v>
      </c>
      <c r="I122" s="13">
        <f>(Tavola1!J122-Tavola1!J121)/Tavola1!J121</f>
        <v>-9.433962264150943E-3</v>
      </c>
      <c r="J122" s="13">
        <f>(Tavola1!K122-Tavola1!K121)/Tavola1!K121</f>
        <v>0</v>
      </c>
      <c r="K122" s="13">
        <f>(Tavola1!L122-Tavola1!L121)/Tavola1!L121</f>
        <v>0</v>
      </c>
    </row>
    <row r="123" spans="1:11" hidden="1" outlineLevel="1">
      <c r="A123" s="4">
        <v>44011</v>
      </c>
      <c r="B123" s="13">
        <f>(Tavola1!B123-Tavola1!B122)/Tavola1!B122</f>
        <v>5.1486189243376869E-3</v>
      </c>
      <c r="C123" s="13"/>
      <c r="D123" s="13">
        <f>(Tavola1!D123-Tavola1!D122)/Tavola1!D122</f>
        <v>3.2499187520311994E-4</v>
      </c>
      <c r="E123" s="13">
        <f>(Tavola1!E123-Tavola1!E122)/Tavola1!E122</f>
        <v>-2.3076923076923078E-2</v>
      </c>
      <c r="F123" s="13">
        <f>(Tavola1!F123-Tavola1!F122)/Tavola1!F122</f>
        <v>-0.04</v>
      </c>
      <c r="G123" s="13">
        <f>(Tavola1!G123-Tavola1!G122)/Tavola1!G122</f>
        <v>0</v>
      </c>
      <c r="H123" s="13">
        <f>(Tavola1!H123-Tavola1!H122)/Tavola1!H122</f>
        <v>-0.25</v>
      </c>
      <c r="I123" s="13">
        <f>(Tavola1!J123-Tavola1!J122)/Tavola1!J122</f>
        <v>-1.9047619047619049E-2</v>
      </c>
      <c r="J123" s="13">
        <f>(Tavola1!K123-Tavola1!K122)/Tavola1!K122</f>
        <v>1.5003750937734434E-3</v>
      </c>
      <c r="K123" s="13">
        <f>(Tavola1!L123-Tavola1!L122)/Tavola1!L122</f>
        <v>0</v>
      </c>
    </row>
    <row r="124" spans="1:11" hidden="1" outlineLevel="1">
      <c r="A124" s="4">
        <v>44012</v>
      </c>
      <c r="B124" s="13">
        <f>(Tavola1!B124-Tavola1!B123)/Tavola1!B123</f>
        <v>1.2205277172597433E-2</v>
      </c>
      <c r="C124" s="13"/>
      <c r="D124" s="13">
        <f>(Tavola1!D124-Tavola1!D123)/Tavola1!D123</f>
        <v>6.4977257959714096E-4</v>
      </c>
      <c r="E124" s="13">
        <f>(Tavola1!E124-Tavola1!E123)/Tavola1!E123</f>
        <v>7.874015748031496E-3</v>
      </c>
      <c r="F124" s="13">
        <f>(Tavola1!F124-Tavola1!F123)/Tavola1!F123</f>
        <v>-8.3333333333333329E-2</v>
      </c>
      <c r="G124" s="13">
        <f>(Tavola1!G124-Tavola1!G123)/Tavola1!G123</f>
        <v>-9.5238095238095233E-2</v>
      </c>
      <c r="H124" s="13">
        <f>(Tavola1!H124-Tavola1!H123)/Tavola1!H123</f>
        <v>0</v>
      </c>
      <c r="I124" s="13">
        <f>(Tavola1!J124-Tavola1!J123)/Tavola1!J123</f>
        <v>2.9126213592233011E-2</v>
      </c>
      <c r="J124" s="13">
        <f>(Tavola1!K124-Tavola1!K123)/Tavola1!K123</f>
        <v>0</v>
      </c>
      <c r="K124" s="13">
        <f>(Tavola1!L124-Tavola1!L123)/Tavola1!L123</f>
        <v>3.5587188612099642E-3</v>
      </c>
    </row>
    <row r="125" spans="1:11" collapsed="1">
      <c r="A125" s="4">
        <v>44013</v>
      </c>
      <c r="B125" s="13">
        <f>(Tavola1!B125-Tavola1!B124)/Tavola1!B124</f>
        <v>1.1598930506861305E-2</v>
      </c>
      <c r="C125" s="13"/>
      <c r="D125" s="13">
        <f>(Tavola1!D125-Tavola1!D124)/Tavola1!D124</f>
        <v>3.2467532467532468E-4</v>
      </c>
      <c r="E125" s="13">
        <f>(Tavola1!E125-Tavola1!E124)/Tavola1!E124</f>
        <v>-1.5625E-2</v>
      </c>
      <c r="F125" s="13">
        <f>(Tavola1!F125-Tavola1!F124)/Tavola1!F124</f>
        <v>-4.5454545454545456E-2</v>
      </c>
      <c r="G125" s="13">
        <f>(Tavola1!G125-Tavola1!G124)/Tavola1!G124</f>
        <v>-5.2631578947368418E-2</v>
      </c>
      <c r="H125" s="13">
        <f>(Tavola1!H125-Tavola1!H124)/Tavola1!H124</f>
        <v>0</v>
      </c>
      <c r="I125" s="13">
        <f>(Tavola1!J125-Tavola1!J124)/Tavola1!J124</f>
        <v>-9.433962264150943E-3</v>
      </c>
      <c r="J125" s="13">
        <f>(Tavola1!K125-Tavola1!K124)/Tavola1!K124</f>
        <v>1.1235955056179776E-3</v>
      </c>
      <c r="K125" s="13">
        <f>(Tavola1!L125-Tavola1!L124)/Tavola1!L124</f>
        <v>0</v>
      </c>
    </row>
    <row r="126" spans="1:11">
      <c r="A126" s="4">
        <v>44014</v>
      </c>
      <c r="B126" s="13">
        <f>(Tavola1!B126-Tavola1!B125)/Tavola1!B125</f>
        <v>1.333831372697356E-2</v>
      </c>
      <c r="C126" s="13"/>
      <c r="D126" s="13">
        <f>(Tavola1!D126-Tavola1!D125)/Tavola1!D125</f>
        <v>2.9211295034079843E-3</v>
      </c>
      <c r="E126" s="13">
        <f>(Tavola1!E126-Tavola1!E125)/Tavola1!E125</f>
        <v>6.3492063492063489E-2</v>
      </c>
      <c r="F126" s="13">
        <f>(Tavola1!F126-Tavola1!F125)/Tavola1!F125</f>
        <v>-4.7619047619047616E-2</v>
      </c>
      <c r="G126" s="13">
        <f>(Tavola1!G126-Tavola1!G125)/Tavola1!G125</f>
        <v>-5.5555555555555552E-2</v>
      </c>
      <c r="H126" s="13">
        <f>(Tavola1!H126-Tavola1!H125)/Tavola1!H125</f>
        <v>0</v>
      </c>
      <c r="I126" s="13">
        <f>(Tavola1!J126-Tavola1!J125)/Tavola1!J125</f>
        <v>8.5714285714285715E-2</v>
      </c>
      <c r="J126" s="13">
        <f>(Tavola1!K126-Tavola1!K125)/Tavola1!K125</f>
        <v>3.7411148522259631E-4</v>
      </c>
      <c r="K126" s="13">
        <f>(Tavola1!L126-Tavola1!L125)/Tavola1!L125</f>
        <v>0</v>
      </c>
    </row>
    <row r="127" spans="1:11">
      <c r="A127" s="4">
        <v>44015</v>
      </c>
      <c r="B127" s="13">
        <f>(Tavola1!B127-Tavola1!B126)/Tavola1!B126</f>
        <v>1.3204738774805545E-2</v>
      </c>
      <c r="C127" s="13"/>
      <c r="D127" s="13">
        <f>(Tavola1!D127-Tavola1!D126)/Tavola1!D126</f>
        <v>3.2362459546925567E-4</v>
      </c>
      <c r="E127" s="13">
        <f>(Tavola1!E127-Tavola1!E126)/Tavola1!E126</f>
        <v>7.462686567164179E-3</v>
      </c>
      <c r="F127" s="13">
        <f>(Tavola1!F127-Tavola1!F126)/Tavola1!F126</f>
        <v>-0.1</v>
      </c>
      <c r="G127" s="13">
        <f>(Tavola1!G127-Tavola1!G126)/Tavola1!G126</f>
        <v>-5.8823529411764705E-2</v>
      </c>
      <c r="H127" s="13">
        <f>(Tavola1!H127-Tavola1!H126)/Tavola1!H126</f>
        <v>-0.33333333333333331</v>
      </c>
      <c r="I127" s="13">
        <f>(Tavola1!J127-Tavola1!J126)/Tavola1!J126</f>
        <v>2.6315789473684209E-2</v>
      </c>
      <c r="J127" s="13">
        <f>(Tavola1!K127-Tavola1!K126)/Tavola1!K126</f>
        <v>0</v>
      </c>
      <c r="K127" s="13">
        <f>(Tavola1!L127-Tavola1!L126)/Tavola1!L126</f>
        <v>0</v>
      </c>
    </row>
    <row r="128" spans="1:11">
      <c r="A128" s="4">
        <v>44016</v>
      </c>
      <c r="B128" s="13">
        <f>(Tavola1!B128-Tavola1!B127)/Tavola1!B127</f>
        <v>1.2406342247417648E-2</v>
      </c>
      <c r="C128" s="13"/>
      <c r="D128" s="13">
        <f>(Tavola1!D128-Tavola1!D127)/Tavola1!D127</f>
        <v>9.7055968942089935E-4</v>
      </c>
      <c r="E128" s="13">
        <f>(Tavola1!E128-Tavola1!E127)/Tavola1!E127</f>
        <v>2.2222222222222223E-2</v>
      </c>
      <c r="F128" s="13">
        <f>(Tavola1!F128-Tavola1!F127)/Tavola1!F127</f>
        <v>-5.5555555555555552E-2</v>
      </c>
      <c r="G128" s="13">
        <f>(Tavola1!G128-Tavola1!G127)/Tavola1!G127</f>
        <v>-6.25E-2</v>
      </c>
      <c r="H128" s="13">
        <f>(Tavola1!H128-Tavola1!H127)/Tavola1!H127</f>
        <v>0</v>
      </c>
      <c r="I128" s="13">
        <f>(Tavola1!J128-Tavola1!J127)/Tavola1!J127</f>
        <v>3.4188034188034191E-2</v>
      </c>
      <c r="J128" s="13">
        <f>(Tavola1!K128-Tavola1!K127)/Tavola1!K127</f>
        <v>0</v>
      </c>
      <c r="K128" s="13">
        <f>(Tavola1!L128-Tavola1!L127)/Tavola1!L127</f>
        <v>0</v>
      </c>
    </row>
    <row r="129" spans="1:11">
      <c r="A129" s="4">
        <v>44017</v>
      </c>
      <c r="B129" s="13">
        <f>(Tavola1!B129-Tavola1!B128)/Tavola1!B128</f>
        <v>6.22722786013528E-3</v>
      </c>
      <c r="C129" s="13"/>
      <c r="D129" s="13">
        <f>(Tavola1!D129-Tavola1!D128)/Tavola1!D128</f>
        <v>0</v>
      </c>
      <c r="E129" s="13">
        <f>(Tavola1!E129-Tavola1!E128)/Tavola1!E128</f>
        <v>0</v>
      </c>
      <c r="F129" s="13">
        <f>(Tavola1!F129-Tavola1!F128)/Tavola1!F128</f>
        <v>-0.11764705882352941</v>
      </c>
      <c r="G129" s="13">
        <f>(Tavola1!G129-Tavola1!G128)/Tavola1!G128</f>
        <v>-0.13333333333333333</v>
      </c>
      <c r="H129" s="13">
        <f>(Tavola1!H129-Tavola1!H128)/Tavola1!H128</f>
        <v>0</v>
      </c>
      <c r="I129" s="13">
        <f>(Tavola1!J129-Tavola1!J128)/Tavola1!J128</f>
        <v>1.6528925619834711E-2</v>
      </c>
      <c r="J129" s="13">
        <f>(Tavola1!K129-Tavola1!K128)/Tavola1!K128</f>
        <v>0</v>
      </c>
      <c r="K129" s="13">
        <f>(Tavola1!L129-Tavola1!L128)/Tavola1!L128</f>
        <v>0</v>
      </c>
    </row>
    <row r="130" spans="1:11">
      <c r="A130" s="4">
        <v>44018</v>
      </c>
      <c r="B130" s="13">
        <f>(Tavola1!B130-Tavola1!B129)/Tavola1!B129</f>
        <v>4.3668911893675688E-3</v>
      </c>
      <c r="C130" s="13"/>
      <c r="D130" s="13">
        <f>(Tavola1!D130-Tavola1!D129)/Tavola1!D129</f>
        <v>3.2320620555914673E-4</v>
      </c>
      <c r="E130" s="13">
        <f>(Tavola1!E130-Tavola1!E129)/Tavola1!E129</f>
        <v>7.246376811594203E-3</v>
      </c>
      <c r="F130" s="13">
        <f>(Tavola1!F130-Tavola1!F129)/Tavola1!F129</f>
        <v>6.6666666666666666E-2</v>
      </c>
      <c r="G130" s="13">
        <f>(Tavola1!G130-Tavola1!G129)/Tavola1!G129</f>
        <v>7.6923076923076927E-2</v>
      </c>
      <c r="H130" s="13">
        <f>(Tavola1!H130-Tavola1!H129)/Tavola1!H129</f>
        <v>0</v>
      </c>
      <c r="I130" s="13">
        <f>(Tavola1!J130-Tavola1!J129)/Tavola1!J129</f>
        <v>0</v>
      </c>
      <c r="J130" s="13">
        <f>(Tavola1!K130-Tavola1!K129)/Tavola1!K129</f>
        <v>0</v>
      </c>
      <c r="K130" s="13">
        <f>(Tavola1!L130-Tavola1!L129)/Tavola1!L129</f>
        <v>0</v>
      </c>
    </row>
    <row r="131" spans="1:11">
      <c r="A131" s="4">
        <v>44019</v>
      </c>
      <c r="B131" s="13">
        <f>(Tavola1!B131-Tavola1!B130)/Tavola1!B130</f>
        <v>1.1733940659657209E-2</v>
      </c>
      <c r="C131" s="13"/>
      <c r="D131" s="13">
        <f>(Tavola1!D131-Tavola1!D130)/Tavola1!D130</f>
        <v>3.2310177705977385E-4</v>
      </c>
      <c r="E131" s="13">
        <f>(Tavola1!E131-Tavola1!E130)/Tavola1!E130</f>
        <v>7.1942446043165471E-3</v>
      </c>
      <c r="F131" s="13">
        <f>(Tavola1!F131-Tavola1!F130)/Tavola1!F130</f>
        <v>-0.25</v>
      </c>
      <c r="G131" s="13">
        <f>(Tavola1!G131-Tavola1!G130)/Tavola1!G130</f>
        <v>-0.14285714285714285</v>
      </c>
      <c r="H131" s="13">
        <f>(Tavola1!H131-Tavola1!H130)/Tavola1!H130</f>
        <v>-1</v>
      </c>
      <c r="I131" s="13">
        <f>(Tavola1!J131-Tavola1!J130)/Tavola1!J130</f>
        <v>4.065040650406504E-2</v>
      </c>
      <c r="J131" s="13">
        <f>(Tavola1!K131-Tavola1!K130)/Tavola1!K130</f>
        <v>0</v>
      </c>
      <c r="K131" s="13">
        <f>(Tavola1!L131-Tavola1!L130)/Tavola1!L130</f>
        <v>0</v>
      </c>
    </row>
    <row r="132" spans="1:11">
      <c r="A132" s="4">
        <v>44020</v>
      </c>
      <c r="B132" s="13">
        <f>(Tavola1!B132-Tavola1!B131)/Tavola1!B131</f>
        <v>1.0926093165408416E-2</v>
      </c>
      <c r="C132" s="13"/>
      <c r="D132" s="13">
        <f>(Tavola1!D132-Tavola1!D131)/Tavola1!D131</f>
        <v>3.2299741602067185E-4</v>
      </c>
      <c r="E132" s="13">
        <f>(Tavola1!E132-Tavola1!E131)/Tavola1!E131</f>
        <v>-9.285714285714286E-2</v>
      </c>
      <c r="F132" s="13">
        <f>(Tavola1!F132-Tavola1!F131)/Tavola1!F131</f>
        <v>-0.41666666666666669</v>
      </c>
      <c r="G132" s="13">
        <f>(Tavola1!G132-Tavola1!G131)/Tavola1!G131</f>
        <v>-0.41666666666666669</v>
      </c>
      <c r="H132" s="13" t="e">
        <f>(Tavola1!H132-Tavola1!H131)/Tavola1!H131</f>
        <v>#DIV/0!</v>
      </c>
      <c r="I132" s="13">
        <f>(Tavola1!J132-Tavola1!J131)/Tavola1!J131</f>
        <v>-6.25E-2</v>
      </c>
      <c r="J132" s="13">
        <f>(Tavola1!K132-Tavola1!K131)/Tavola1!K131</f>
        <v>4.8616305160807775E-3</v>
      </c>
      <c r="K132" s="13">
        <f>(Tavola1!L132-Tavola1!L131)/Tavola1!L131</f>
        <v>3.5460992907801418E-3</v>
      </c>
    </row>
    <row r="133" spans="1:11">
      <c r="A133" s="4">
        <v>44021</v>
      </c>
      <c r="B133" s="13">
        <f>(Tavola1!B133-Tavola1!B132)/Tavola1!B132</f>
        <v>1.1494505784658443E-2</v>
      </c>
      <c r="C133" s="13"/>
      <c r="D133" s="13">
        <f>(Tavola1!D133-Tavola1!D132)/Tavola1!D132</f>
        <v>3.2289312237649337E-4</v>
      </c>
      <c r="E133" s="13">
        <f>(Tavola1!E133-Tavola1!E132)/Tavola1!E132</f>
        <v>7.874015748031496E-3</v>
      </c>
      <c r="F133" s="13">
        <f>(Tavola1!F133-Tavola1!F132)/Tavola1!F132</f>
        <v>-0.14285714285714285</v>
      </c>
      <c r="G133" s="13">
        <f>(Tavola1!G133-Tavola1!G132)/Tavola1!G132</f>
        <v>-0.14285714285714285</v>
      </c>
      <c r="H133" s="13" t="e">
        <f>(Tavola1!H133-Tavola1!H132)/Tavola1!H132</f>
        <v>#DIV/0!</v>
      </c>
      <c r="I133" s="13">
        <f>(Tavola1!J133-Tavola1!J132)/Tavola1!J132</f>
        <v>1.6666666666666666E-2</v>
      </c>
      <c r="J133" s="13">
        <f>(Tavola1!K133-Tavola1!K132)/Tavola1!K132</f>
        <v>0</v>
      </c>
      <c r="K133" s="13">
        <f>(Tavola1!L133-Tavola1!L132)/Tavola1!L132</f>
        <v>0</v>
      </c>
    </row>
    <row r="134" spans="1:11">
      <c r="A134" s="4">
        <v>44022</v>
      </c>
      <c r="B134" s="13">
        <f>(Tavola1!B134-Tavola1!B133)/Tavola1!B133</f>
        <v>8.3358349539484275E-3</v>
      </c>
      <c r="C134" s="13"/>
      <c r="D134" s="13">
        <f>(Tavola1!D134-Tavola1!D133)/Tavola1!D133</f>
        <v>0</v>
      </c>
      <c r="E134" s="13">
        <f>(Tavola1!E134-Tavola1!E133)/Tavola1!E133</f>
        <v>-3.125E-2</v>
      </c>
      <c r="F134" s="13">
        <f>(Tavola1!F134-Tavola1!F133)/Tavola1!F133</f>
        <v>0</v>
      </c>
      <c r="G134" s="13">
        <f>(Tavola1!G134-Tavola1!G133)/Tavola1!G133</f>
        <v>0</v>
      </c>
      <c r="H134" s="13" t="e">
        <f>(Tavola1!H134-Tavola1!H133)/Tavola1!H133</f>
        <v>#DIV/0!</v>
      </c>
      <c r="I134" s="13">
        <f>(Tavola1!J134-Tavola1!J133)/Tavola1!J133</f>
        <v>-3.2786885245901641E-2</v>
      </c>
      <c r="J134" s="13">
        <f>(Tavola1!K134-Tavola1!K133)/Tavola1!K133</f>
        <v>1.4886490509862301E-3</v>
      </c>
      <c r="K134" s="13">
        <f>(Tavola1!L134-Tavola1!L133)/Tavola1!L133</f>
        <v>0</v>
      </c>
    </row>
    <row r="135" spans="1:11">
      <c r="A135" s="4">
        <v>44023</v>
      </c>
      <c r="B135" s="13">
        <f>(Tavola1!B135-Tavola1!B134)/Tavola1!B134</f>
        <v>8.1590562936052161E-3</v>
      </c>
      <c r="C135" s="13"/>
      <c r="D135" s="13">
        <f>(Tavola1!D135-Tavola1!D134)/Tavola1!D134</f>
        <v>3.2278889606197545E-4</v>
      </c>
      <c r="E135" s="13">
        <f>(Tavola1!E135-Tavola1!E134)/Tavola1!E134</f>
        <v>-8.0645161290322578E-3</v>
      </c>
      <c r="F135" s="13">
        <f>(Tavola1!F135-Tavola1!F134)/Tavola1!F134</f>
        <v>0</v>
      </c>
      <c r="G135" s="13">
        <f>(Tavola1!G135-Tavola1!G134)/Tavola1!G134</f>
        <v>0</v>
      </c>
      <c r="H135" s="13" t="e">
        <f>(Tavola1!H135-Tavola1!H134)/Tavola1!H134</f>
        <v>#DIV/0!</v>
      </c>
      <c r="I135" s="13">
        <f>(Tavola1!J135-Tavola1!J134)/Tavola1!J134</f>
        <v>-8.4745762711864406E-3</v>
      </c>
      <c r="J135" s="13">
        <f>(Tavola1!K135-Tavola1!K134)/Tavola1!K134</f>
        <v>7.4321813452248237E-4</v>
      </c>
      <c r="K135" s="13">
        <f>(Tavola1!L135-Tavola1!L134)/Tavola1!L134</f>
        <v>0</v>
      </c>
    </row>
    <row r="136" spans="1:11">
      <c r="A136" s="4">
        <v>44024</v>
      </c>
      <c r="B136" s="13">
        <f>(Tavola1!B136-Tavola1!B135)/Tavola1!B135</f>
        <v>6.4881151084063031E-3</v>
      </c>
      <c r="C136" s="13"/>
      <c r="D136" s="13">
        <f>(Tavola1!D136-Tavola1!D135)/Tavola1!D135</f>
        <v>0</v>
      </c>
      <c r="E136" s="13">
        <f>(Tavola1!E136-Tavola1!E135)/Tavola1!E135</f>
        <v>0</v>
      </c>
      <c r="F136" s="13">
        <f>(Tavola1!F136-Tavola1!F135)/Tavola1!F135</f>
        <v>-0.16666666666666666</v>
      </c>
      <c r="G136" s="13">
        <f>(Tavola1!G136-Tavola1!G135)/Tavola1!G135</f>
        <v>-0.16666666666666666</v>
      </c>
      <c r="H136" s="13" t="e">
        <f>(Tavola1!H136-Tavola1!H135)/Tavola1!H135</f>
        <v>#DIV/0!</v>
      </c>
      <c r="I136" s="13">
        <f>(Tavola1!J136-Tavola1!J135)/Tavola1!J135</f>
        <v>8.5470085470085479E-3</v>
      </c>
      <c r="J136" s="13">
        <f>(Tavola1!K136-Tavola1!K135)/Tavola1!K135</f>
        <v>0</v>
      </c>
      <c r="K136" s="13">
        <f>(Tavola1!L136-Tavola1!L135)/Tavola1!L135</f>
        <v>0</v>
      </c>
    </row>
    <row r="137" spans="1:11">
      <c r="A137" s="4">
        <v>44025</v>
      </c>
      <c r="B137" s="13">
        <f>(Tavola1!B137-Tavola1!B136)/Tavola1!B136</f>
        <v>3.3166931718642367E-3</v>
      </c>
      <c r="C137" s="13"/>
      <c r="D137" s="13">
        <f>(Tavola1!D137-Tavola1!D136)/Tavola1!D136</f>
        <v>3.2268473701193933E-4</v>
      </c>
      <c r="E137" s="13">
        <f>(Tavola1!E137-Tavola1!E136)/Tavola1!E136</f>
        <v>0</v>
      </c>
      <c r="F137" s="13">
        <f>(Tavola1!F137-Tavola1!F136)/Tavola1!F136</f>
        <v>0.2</v>
      </c>
      <c r="G137" s="13">
        <f>(Tavola1!G137-Tavola1!G136)/Tavola1!G136</f>
        <v>0.2</v>
      </c>
      <c r="H137" s="13" t="e">
        <f>(Tavola1!H137-Tavola1!H136)/Tavola1!H136</f>
        <v>#DIV/0!</v>
      </c>
      <c r="I137" s="13">
        <f>(Tavola1!J137-Tavola1!J136)/Tavola1!J136</f>
        <v>-8.4745762711864406E-3</v>
      </c>
      <c r="J137" s="13">
        <f>(Tavola1!K137-Tavola1!K136)/Tavola1!K136</f>
        <v>3.713330857779428E-4</v>
      </c>
      <c r="K137" s="13">
        <f>(Tavola1!L137-Tavola1!L136)/Tavola1!L136</f>
        <v>0</v>
      </c>
    </row>
    <row r="138" spans="1:11">
      <c r="A138" s="4">
        <v>44026</v>
      </c>
      <c r="B138" s="13">
        <f>(Tavola1!B138-Tavola1!B137)/Tavola1!B137</f>
        <v>1.1646337845512261E-2</v>
      </c>
      <c r="C138" s="13"/>
      <c r="D138" s="13">
        <f>(Tavola1!D138-Tavola1!D137)/Tavola1!D137</f>
        <v>4.8387096774193551E-3</v>
      </c>
      <c r="E138" s="13">
        <f>(Tavola1!E138-Tavola1!E137)/Tavola1!E137</f>
        <v>0.11382113821138211</v>
      </c>
      <c r="F138" s="13">
        <f>(Tavola1!F138-Tavola1!F137)/Tavola1!F137</f>
        <v>-0.33333333333333331</v>
      </c>
      <c r="G138" s="13">
        <f>(Tavola1!G138-Tavola1!G137)/Tavola1!G137</f>
        <v>-0.33333333333333331</v>
      </c>
      <c r="H138" s="13" t="e">
        <f>(Tavola1!H138-Tavola1!H137)/Tavola1!H137</f>
        <v>#DIV/0!</v>
      </c>
      <c r="I138" s="13">
        <f>(Tavola1!J138-Tavola1!J137)/Tavola1!J137</f>
        <v>0.13675213675213677</v>
      </c>
      <c r="J138" s="13">
        <f>(Tavola1!K138-Tavola1!K137)/Tavola1!K137</f>
        <v>3.7119524870081661E-4</v>
      </c>
      <c r="K138" s="13">
        <f>(Tavola1!L138-Tavola1!L137)/Tavola1!L137</f>
        <v>0</v>
      </c>
    </row>
    <row r="139" spans="1:11">
      <c r="A139" s="4">
        <v>44027</v>
      </c>
      <c r="B139" s="13">
        <f>(Tavola1!B139-Tavola1!B138)/Tavola1!B138</f>
        <v>8.5462208108855395E-3</v>
      </c>
      <c r="C139" s="13"/>
      <c r="D139" s="13">
        <f>(Tavola1!D139-Tavola1!D138)/Tavola1!D138</f>
        <v>0</v>
      </c>
      <c r="E139" s="13">
        <f>(Tavola1!E139-Tavola1!E138)/Tavola1!E138</f>
        <v>0</v>
      </c>
      <c r="F139" s="13">
        <f>(Tavola1!F139-Tavola1!F138)/Tavola1!F138</f>
        <v>0</v>
      </c>
      <c r="G139" s="13">
        <f>(Tavola1!G139-Tavola1!G138)/Tavola1!G138</f>
        <v>0</v>
      </c>
      <c r="H139" s="13" t="e">
        <f>(Tavola1!H139-Tavola1!H138)/Tavola1!H138</f>
        <v>#DIV/0!</v>
      </c>
      <c r="I139" s="13">
        <f>(Tavola1!J139-Tavola1!J138)/Tavola1!J138</f>
        <v>0</v>
      </c>
      <c r="J139" s="13">
        <f>(Tavola1!K139-Tavola1!K138)/Tavola1!K138</f>
        <v>0</v>
      </c>
      <c r="K139" s="13">
        <f>(Tavola1!L139-Tavola1!L138)/Tavola1!L138</f>
        <v>0</v>
      </c>
    </row>
    <row r="140" spans="1:11">
      <c r="A140" s="4">
        <v>44028</v>
      </c>
      <c r="B140" s="13">
        <f>(Tavola1!B140-Tavola1!B139)/Tavola1!B139</f>
        <v>9.5330270580123114E-3</v>
      </c>
      <c r="C140" s="13"/>
      <c r="D140" s="13">
        <f>(Tavola1!D140-Tavola1!D139)/Tavola1!D139</f>
        <v>5.4574638844301767E-3</v>
      </c>
      <c r="E140" s="13">
        <f>(Tavola1!E140-Tavola1!E139)/Tavola1!E139</f>
        <v>0.12408759124087591</v>
      </c>
      <c r="F140" s="13">
        <f>(Tavola1!F140-Tavola1!F139)/Tavola1!F139</f>
        <v>0.5</v>
      </c>
      <c r="G140" s="13">
        <f>(Tavola1!G140-Tavola1!G139)/Tavola1!G139</f>
        <v>0.5</v>
      </c>
      <c r="H140" s="13" t="e">
        <f>(Tavola1!H140-Tavola1!H139)/Tavola1!H139</f>
        <v>#DIV/0!</v>
      </c>
      <c r="I140" s="13">
        <f>(Tavola1!J140-Tavola1!J139)/Tavola1!J139</f>
        <v>0.11278195488721804</v>
      </c>
      <c r="J140" s="13">
        <f>(Tavola1!K140-Tavola1!K139)/Tavola1!K139</f>
        <v>0</v>
      </c>
      <c r="K140" s="13">
        <f>(Tavola1!L140-Tavola1!L139)/Tavola1!L139</f>
        <v>0</v>
      </c>
    </row>
    <row r="141" spans="1:11">
      <c r="A141" s="4">
        <v>44029</v>
      </c>
      <c r="B141" s="13">
        <f>(Tavola1!B141-Tavola1!B140)/Tavola1!B140</f>
        <v>9.8750396030234076E-3</v>
      </c>
      <c r="C141" s="13"/>
      <c r="D141" s="13">
        <f>(Tavola1!D141-Tavola1!D140)/Tavola1!D140</f>
        <v>1.277139208173691E-3</v>
      </c>
      <c r="E141" s="13">
        <f>(Tavola1!E141-Tavola1!E140)/Tavola1!E140</f>
        <v>2.5974025974025976E-2</v>
      </c>
      <c r="F141" s="13">
        <f>(Tavola1!F141-Tavola1!F140)/Tavola1!F140</f>
        <v>0.5</v>
      </c>
      <c r="G141" s="13">
        <f>(Tavola1!G141-Tavola1!G140)/Tavola1!G140</f>
        <v>0.5</v>
      </c>
      <c r="H141" s="13" t="e">
        <f>(Tavola1!H141-Tavola1!H140)/Tavola1!H140</f>
        <v>#DIV/0!</v>
      </c>
      <c r="I141" s="13">
        <f>(Tavola1!J141-Tavola1!J140)/Tavola1!J140</f>
        <v>6.7567567567567571E-3</v>
      </c>
      <c r="J141" s="13">
        <f>(Tavola1!K141-Tavola1!K140)/Tavola1!K140</f>
        <v>0</v>
      </c>
      <c r="K141" s="13">
        <f>(Tavola1!L141-Tavola1!L140)/Tavola1!L140</f>
        <v>0</v>
      </c>
    </row>
    <row r="142" spans="1:11">
      <c r="A142" s="4">
        <v>44030</v>
      </c>
      <c r="B142" s="13">
        <f>(Tavola1!B142-Tavola1!B141)/Tavola1!B141</f>
        <v>7.9124174431727898E-3</v>
      </c>
      <c r="C142" s="13"/>
      <c r="D142" s="13">
        <f>(Tavola1!D142-Tavola1!D141)/Tavola1!D141</f>
        <v>1.2755102040816326E-3</v>
      </c>
      <c r="E142" s="13">
        <f>(Tavola1!E142-Tavola1!E141)/Tavola1!E141</f>
        <v>2.5316455696202531E-2</v>
      </c>
      <c r="F142" s="13">
        <f>(Tavola1!F142-Tavola1!F141)/Tavola1!F141</f>
        <v>0.55555555555555558</v>
      </c>
      <c r="G142" s="13">
        <f>(Tavola1!G142-Tavola1!G141)/Tavola1!G141</f>
        <v>0.55555555555555558</v>
      </c>
      <c r="H142" s="13" t="e">
        <f>(Tavola1!H142-Tavola1!H141)/Tavola1!H141</f>
        <v>#DIV/0!</v>
      </c>
      <c r="I142" s="13">
        <f>(Tavola1!J142-Tavola1!J141)/Tavola1!J141</f>
        <v>-6.7114093959731542E-3</v>
      </c>
      <c r="J142" s="13">
        <f>(Tavola1!K142-Tavola1!K141)/Tavola1!K141</f>
        <v>0</v>
      </c>
      <c r="K142" s="13">
        <f>(Tavola1!L142-Tavola1!L141)/Tavola1!L141</f>
        <v>0</v>
      </c>
    </row>
    <row r="143" spans="1:11">
      <c r="A143" s="4">
        <v>44031</v>
      </c>
      <c r="B143" s="13">
        <f>(Tavola1!B143-Tavola1!B142)/Tavola1!B142</f>
        <v>5.9503838240109307E-3</v>
      </c>
      <c r="C143" s="13"/>
      <c r="D143" s="13">
        <f>(Tavola1!D143-Tavola1!D142)/Tavola1!D142</f>
        <v>6.3694267515923564E-4</v>
      </c>
      <c r="E143" s="13">
        <f>(Tavola1!E143-Tavola1!E142)/Tavola1!E142</f>
        <v>0</v>
      </c>
      <c r="F143" s="13">
        <f>(Tavola1!F143-Tavola1!F142)/Tavola1!F142</f>
        <v>-0.14285714285714285</v>
      </c>
      <c r="G143" s="13">
        <f>(Tavola1!G143-Tavola1!G142)/Tavola1!G142</f>
        <v>-0.21428571428571427</v>
      </c>
      <c r="H143" s="13" t="e">
        <f>(Tavola1!H143-Tavola1!H142)/Tavola1!H142</f>
        <v>#DIV/0!</v>
      </c>
      <c r="I143" s="13">
        <f>(Tavola1!J143-Tavola1!J142)/Tavola1!J142</f>
        <v>1.3513513513513514E-2</v>
      </c>
      <c r="J143" s="13">
        <f>(Tavola1!K143-Tavola1!K142)/Tavola1!K142</f>
        <v>7.4211502782931351E-4</v>
      </c>
      <c r="K143" s="13">
        <f>(Tavola1!L143-Tavola1!L142)/Tavola1!L142</f>
        <v>0</v>
      </c>
    </row>
    <row r="144" spans="1:11">
      <c r="A144" s="4">
        <v>44032</v>
      </c>
      <c r="B144" s="13">
        <f>(Tavola1!B144-Tavola1!B143)/Tavola1!B143</f>
        <v>3.9099702231455771E-3</v>
      </c>
      <c r="C144" s="13"/>
      <c r="D144" s="13">
        <f>(Tavola1!D144-Tavola1!D143)/Tavola1!D143</f>
        <v>6.3653723742838951E-4</v>
      </c>
      <c r="E144" s="13">
        <f>(Tavola1!E144-Tavola1!E143)/Tavola1!E143</f>
        <v>-3.0864197530864196E-2</v>
      </c>
      <c r="F144" s="13">
        <f>(Tavola1!F144-Tavola1!F143)/Tavola1!F143</f>
        <v>0</v>
      </c>
      <c r="G144" s="13">
        <f>(Tavola1!G144-Tavola1!G143)/Tavola1!G143</f>
        <v>-9.0909090909090912E-2</v>
      </c>
      <c r="H144" s="13">
        <f>(Tavola1!H144-Tavola1!H143)/Tavola1!H143</f>
        <v>1</v>
      </c>
      <c r="I144" s="13">
        <f>(Tavola1!J144-Tavola1!J143)/Tavola1!J143</f>
        <v>-3.3333333333333333E-2</v>
      </c>
      <c r="J144" s="13">
        <f>(Tavola1!K144-Tavola1!K143)/Tavola1!K143</f>
        <v>2.5954764553207266E-3</v>
      </c>
      <c r="K144" s="13">
        <f>(Tavola1!L144-Tavola1!L143)/Tavola1!L143</f>
        <v>0</v>
      </c>
    </row>
    <row r="145" spans="1:11">
      <c r="A145" s="4">
        <v>44033</v>
      </c>
      <c r="B145" s="13">
        <f>(Tavola1!B145-Tavola1!B144)/Tavola1!B144</f>
        <v>1.0619476111182273E-2</v>
      </c>
      <c r="C145" s="13"/>
      <c r="D145" s="13">
        <f>(Tavola1!D145-Tavola1!D144)/Tavola1!D144</f>
        <v>6.3613231552162855E-4</v>
      </c>
      <c r="E145" s="13">
        <f>(Tavola1!E145-Tavola1!E144)/Tavola1!E144</f>
        <v>0</v>
      </c>
      <c r="F145" s="13">
        <f>(Tavola1!F145-Tavola1!F144)/Tavola1!F144</f>
        <v>0</v>
      </c>
      <c r="G145" s="13">
        <f>(Tavola1!G145-Tavola1!G144)/Tavola1!G144</f>
        <v>0</v>
      </c>
      <c r="H145" s="13">
        <f>(Tavola1!H145-Tavola1!H144)/Tavola1!H144</f>
        <v>0</v>
      </c>
      <c r="I145" s="13">
        <f>(Tavola1!J145-Tavola1!J144)/Tavola1!J144</f>
        <v>0</v>
      </c>
      <c r="J145" s="13">
        <f>(Tavola1!K145-Tavola1!K144)/Tavola1!K144</f>
        <v>7.3964497041420117E-4</v>
      </c>
      <c r="K145" s="13">
        <f>(Tavola1!L145-Tavola1!L144)/Tavola1!L144</f>
        <v>0</v>
      </c>
    </row>
    <row r="146" spans="1:11">
      <c r="A146" s="4">
        <v>44034</v>
      </c>
      <c r="B146" s="13">
        <f>(Tavola1!B146-Tavola1!B145)/Tavola1!B145</f>
        <v>1.059502449728094E-2</v>
      </c>
      <c r="C146" s="13"/>
      <c r="D146" s="13">
        <f>(Tavola1!D146-Tavola1!D145)/Tavola1!D145</f>
        <v>2.2250476795931343E-3</v>
      </c>
      <c r="E146" s="13">
        <f>(Tavola1!E146-Tavola1!E145)/Tavola1!E145</f>
        <v>2.5477707006369428E-2</v>
      </c>
      <c r="F146" s="13">
        <f>(Tavola1!F146-Tavola1!F145)/Tavola1!F145</f>
        <v>8.3333333333333329E-2</v>
      </c>
      <c r="G146" s="13">
        <f>(Tavola1!G146-Tavola1!G145)/Tavola1!G145</f>
        <v>0</v>
      </c>
      <c r="H146" s="13">
        <f>(Tavola1!H146-Tavola1!H145)/Tavola1!H145</f>
        <v>0.5</v>
      </c>
      <c r="I146" s="13">
        <f>(Tavola1!J146-Tavola1!J145)/Tavola1!J145</f>
        <v>2.0689655172413793E-2</v>
      </c>
      <c r="J146" s="13">
        <f>(Tavola1!K146-Tavola1!K145)/Tavola1!K145</f>
        <v>1.1086474501108647E-3</v>
      </c>
      <c r="K146" s="13">
        <f>(Tavola1!L146-Tavola1!L145)/Tavola1!L145</f>
        <v>0</v>
      </c>
    </row>
    <row r="147" spans="1:11">
      <c r="A147" s="4">
        <v>44035</v>
      </c>
      <c r="B147" s="13">
        <f>(Tavola1!B147-Tavola1!B146)/Tavola1!B146</f>
        <v>1.1048316297736251E-2</v>
      </c>
      <c r="C147" s="13"/>
      <c r="D147" s="13">
        <f>(Tavola1!D147-Tavola1!D146)/Tavola1!D146</f>
        <v>1.585791309863622E-3</v>
      </c>
      <c r="E147" s="13">
        <f>(Tavola1!E147-Tavola1!E146)/Tavola1!E146</f>
        <v>1.2422360248447204E-2</v>
      </c>
      <c r="F147" s="13">
        <f>(Tavola1!F147-Tavola1!F146)/Tavola1!F146</f>
        <v>0</v>
      </c>
      <c r="G147" s="13">
        <f>(Tavola1!G147-Tavola1!G146)/Tavola1!G146</f>
        <v>0</v>
      </c>
      <c r="H147" s="13">
        <f>(Tavola1!H147-Tavola1!H146)/Tavola1!H146</f>
        <v>0</v>
      </c>
      <c r="I147" s="13">
        <f>(Tavola1!J147-Tavola1!J146)/Tavola1!J146</f>
        <v>1.3513513513513514E-2</v>
      </c>
      <c r="J147" s="13">
        <f>(Tavola1!K147-Tavola1!K146)/Tavola1!K146</f>
        <v>1.1074197120708748E-3</v>
      </c>
      <c r="K147" s="13">
        <f>(Tavola1!L147-Tavola1!L146)/Tavola1!L146</f>
        <v>0</v>
      </c>
    </row>
    <row r="148" spans="1:11">
      <c r="A148" s="4">
        <v>44036</v>
      </c>
      <c r="B148" s="13">
        <f>(Tavola1!B148-Tavola1!B147)/Tavola1!B147</f>
        <v>7.6558993065111974E-3</v>
      </c>
      <c r="C148" s="13"/>
      <c r="D148" s="13">
        <f>(Tavola1!D148-Tavola1!D147)/Tavola1!D147</f>
        <v>2.5332488917036099E-3</v>
      </c>
      <c r="E148" s="13">
        <f>(Tavola1!E148-Tavola1!E147)/Tavola1!E147</f>
        <v>4.2944785276073622E-2</v>
      </c>
      <c r="F148" s="13">
        <f>(Tavola1!F148-Tavola1!F147)/Tavola1!F147</f>
        <v>0</v>
      </c>
      <c r="G148" s="13">
        <f>(Tavola1!G148-Tavola1!G147)/Tavola1!G147</f>
        <v>0.1</v>
      </c>
      <c r="H148" s="13">
        <f>(Tavola1!H148-Tavola1!H147)/Tavola1!H147</f>
        <v>-0.33333333333333331</v>
      </c>
      <c r="I148" s="13">
        <f>(Tavola1!J148-Tavola1!J147)/Tavola1!J147</f>
        <v>4.6666666666666669E-2</v>
      </c>
      <c r="J148" s="13">
        <f>(Tavola1!K148-Tavola1!K147)/Tavola1!K147</f>
        <v>3.687315634218289E-4</v>
      </c>
      <c r="K148" s="13">
        <f>(Tavola1!L148-Tavola1!L147)/Tavola1!L147</f>
        <v>0</v>
      </c>
    </row>
    <row r="149" spans="1:11">
      <c r="A149" s="4">
        <v>44037</v>
      </c>
      <c r="B149" s="13">
        <f>(Tavola1!B149-Tavola1!B148)/Tavola1!B148</f>
        <v>8.4940718456910282E-3</v>
      </c>
      <c r="C149" s="13"/>
      <c r="D149" s="13">
        <f>(Tavola1!D149-Tavola1!D148)/Tavola1!D148</f>
        <v>4.1061276058117499E-3</v>
      </c>
      <c r="E149" s="13">
        <f>(Tavola1!E149-Tavola1!E148)/Tavola1!E148</f>
        <v>6.4705882352941183E-2</v>
      </c>
      <c r="F149" s="13">
        <f>(Tavola1!F149-Tavola1!F148)/Tavola1!F148</f>
        <v>0.30769230769230771</v>
      </c>
      <c r="G149" s="13">
        <f>(Tavola1!G149-Tavola1!G148)/Tavola1!G148</f>
        <v>0.36363636363636365</v>
      </c>
      <c r="H149" s="13">
        <f>(Tavola1!H149-Tavola1!H148)/Tavola1!H148</f>
        <v>0</v>
      </c>
      <c r="I149" s="13">
        <f>(Tavola1!J149-Tavola1!J148)/Tavola1!J148</f>
        <v>4.4585987261146494E-2</v>
      </c>
      <c r="J149" s="13">
        <f>(Tavola1!K149-Tavola1!K148)/Tavola1!K148</f>
        <v>7.3719130114264651E-4</v>
      </c>
      <c r="K149" s="13">
        <f>(Tavola1!L149-Tavola1!L148)/Tavola1!L148</f>
        <v>0</v>
      </c>
    </row>
    <row r="150" spans="1:11">
      <c r="A150" s="4">
        <v>44038</v>
      </c>
      <c r="B150" s="13">
        <f>(Tavola1!B150-Tavola1!B149)/Tavola1!B149</f>
        <v>5.7523440420516186E-3</v>
      </c>
      <c r="C150" s="13"/>
      <c r="D150" s="13">
        <f>(Tavola1!D150-Tavola1!D149)/Tavola1!D149</f>
        <v>4.4039005976722239E-3</v>
      </c>
      <c r="E150" s="13">
        <f>(Tavola1!E150-Tavola1!E149)/Tavola1!E149</f>
        <v>7.7348066298342538E-2</v>
      </c>
      <c r="F150" s="13">
        <f>(Tavola1!F150-Tavola1!F149)/Tavola1!F149</f>
        <v>0.29411764705882354</v>
      </c>
      <c r="G150" s="13">
        <f>(Tavola1!G150-Tavola1!G149)/Tavola1!G149</f>
        <v>0.33333333333333331</v>
      </c>
      <c r="H150" s="13">
        <f>(Tavola1!H150-Tavola1!H149)/Tavola1!H149</f>
        <v>0</v>
      </c>
      <c r="I150" s="13">
        <f>(Tavola1!J150-Tavola1!J149)/Tavola1!J149</f>
        <v>5.4878048780487805E-2</v>
      </c>
      <c r="J150" s="13">
        <f>(Tavola1!K150-Tavola1!K149)/Tavola1!K149</f>
        <v>0</v>
      </c>
      <c r="K150" s="13">
        <f>(Tavola1!L150-Tavola1!L149)/Tavola1!L149</f>
        <v>0</v>
      </c>
    </row>
    <row r="151" spans="1:11">
      <c r="A151" s="4">
        <v>44039</v>
      </c>
      <c r="B151" s="13">
        <f>(Tavola1!B151-Tavola1!B150)/Tavola1!B150</f>
        <v>4.8471148667612318E-3</v>
      </c>
      <c r="C151" s="13"/>
      <c r="D151" s="13">
        <f>(Tavola1!D151-Tavola1!D150)/Tavola1!D150</f>
        <v>9.395552771688068E-4</v>
      </c>
      <c r="E151" s="13">
        <f>(Tavola1!E151-Tavola1!E150)/Tavola1!E150</f>
        <v>-5.1282051282051282E-3</v>
      </c>
      <c r="F151" s="13">
        <f>(Tavola1!F151-Tavola1!F150)/Tavola1!F150</f>
        <v>0.18181818181818182</v>
      </c>
      <c r="G151" s="13">
        <f>(Tavola1!G151-Tavola1!G150)/Tavola1!G150</f>
        <v>0.1</v>
      </c>
      <c r="H151" s="13">
        <f>(Tavola1!H151-Tavola1!H150)/Tavola1!H150</f>
        <v>1</v>
      </c>
      <c r="I151" s="13">
        <f>(Tavola1!J151-Tavola1!J150)/Tavola1!J150</f>
        <v>-2.8901734104046242E-2</v>
      </c>
      <c r="J151" s="13">
        <f>(Tavola1!K151-Tavola1!K150)/Tavola1!K150</f>
        <v>1.4732965009208103E-3</v>
      </c>
      <c r="K151" s="13">
        <f>(Tavola1!L151-Tavola1!L150)/Tavola1!L150</f>
        <v>0</v>
      </c>
    </row>
    <row r="152" spans="1:11">
      <c r="A152" s="4">
        <v>44040</v>
      </c>
      <c r="B152" s="13">
        <f>(Tavola1!B152-Tavola1!B151)/Tavola1!B151</f>
        <v>1.1406356156110818E-2</v>
      </c>
      <c r="C152" s="13"/>
      <c r="D152" s="13">
        <f>(Tavola1!D152-Tavola1!D151)/Tavola1!D151</f>
        <v>5.9449311639549439E-3</v>
      </c>
      <c r="E152" s="13">
        <f>(Tavola1!E152-Tavola1!E151)/Tavola1!E151</f>
        <v>6.1855670103092786E-2</v>
      </c>
      <c r="F152" s="13">
        <f>(Tavola1!F152-Tavola1!F151)/Tavola1!F151</f>
        <v>0.19230769230769232</v>
      </c>
      <c r="G152" s="13">
        <f>(Tavola1!G152-Tavola1!G151)/Tavola1!G151</f>
        <v>0.31818181818181818</v>
      </c>
      <c r="H152" s="13">
        <f>(Tavola1!H152-Tavola1!H151)/Tavola1!H151</f>
        <v>-0.5</v>
      </c>
      <c r="I152" s="13">
        <f>(Tavola1!J152-Tavola1!J151)/Tavola1!J151</f>
        <v>4.1666666666666664E-2</v>
      </c>
      <c r="J152" s="13">
        <f>(Tavola1!K152-Tavola1!K151)/Tavola1!K151</f>
        <v>2.5744759102611253E-3</v>
      </c>
      <c r="K152" s="13">
        <f>(Tavola1!L152-Tavola1!L151)/Tavola1!L151</f>
        <v>0</v>
      </c>
    </row>
    <row r="153" spans="1:11">
      <c r="A153" s="4">
        <v>44041</v>
      </c>
      <c r="B153" s="13">
        <f>(Tavola1!B153-Tavola1!B152)/Tavola1!B152</f>
        <v>1.1699420067024428E-2</v>
      </c>
      <c r="C153" s="13"/>
      <c r="D153" s="13">
        <f>(Tavola1!D153-Tavola1!D152)/Tavola1!D152</f>
        <v>5.5987558320373249E-3</v>
      </c>
      <c r="E153" s="13">
        <f>(Tavola1!E153-Tavola1!E152)/Tavola1!E152</f>
        <v>8.7378640776699032E-2</v>
      </c>
      <c r="F153" s="13">
        <f>(Tavola1!F153-Tavola1!F152)/Tavola1!F152</f>
        <v>0</v>
      </c>
      <c r="G153" s="13">
        <f>(Tavola1!G153-Tavola1!G152)/Tavola1!G152</f>
        <v>0</v>
      </c>
      <c r="H153" s="13">
        <f>(Tavola1!H153-Tavola1!H152)/Tavola1!H152</f>
        <v>0</v>
      </c>
      <c r="I153" s="13">
        <f>(Tavola1!J153-Tavola1!J152)/Tavola1!J152</f>
        <v>0.10285714285714286</v>
      </c>
      <c r="J153" s="13">
        <f>(Tavola1!K153-Tavola1!K152)/Tavola1!K152</f>
        <v>0</v>
      </c>
      <c r="K153" s="13">
        <f>(Tavola1!L153-Tavola1!L152)/Tavola1!L152</f>
        <v>0</v>
      </c>
    </row>
    <row r="154" spans="1:11">
      <c r="A154" s="4">
        <v>44042</v>
      </c>
      <c r="B154" s="13">
        <f>(Tavola1!B154-Tavola1!B153)/Tavola1!B153</f>
        <v>1.1770694622220091E-2</v>
      </c>
      <c r="C154" s="13"/>
      <c r="D154" s="13">
        <f>(Tavola1!D154-Tavola1!D153)/Tavola1!D153</f>
        <v>1.2063099288586452E-2</v>
      </c>
      <c r="E154" s="13">
        <f>(Tavola1!E154-Tavola1!E153)/Tavola1!E153</f>
        <v>0.15625</v>
      </c>
      <c r="F154" s="13">
        <f>(Tavola1!F154-Tavola1!F153)/Tavola1!F153</f>
        <v>0.12903225806451613</v>
      </c>
      <c r="G154" s="13">
        <f>(Tavola1!G154-Tavola1!G153)/Tavola1!G153</f>
        <v>0.13793103448275862</v>
      </c>
      <c r="H154" s="13">
        <f>(Tavola1!H154-Tavola1!H153)/Tavola1!H153</f>
        <v>0</v>
      </c>
      <c r="I154" s="13">
        <f>(Tavola1!J154-Tavola1!J153)/Tavola1!J153</f>
        <v>0.16062176165803108</v>
      </c>
      <c r="J154" s="13">
        <f>(Tavola1!K154-Tavola1!K153)/Tavola1!K153</f>
        <v>1.467351430667645E-3</v>
      </c>
      <c r="K154" s="13">
        <f>(Tavola1!L154-Tavola1!L153)/Tavola1!L153</f>
        <v>0</v>
      </c>
    </row>
    <row r="155" spans="1:11">
      <c r="A155" s="4">
        <v>44043</v>
      </c>
      <c r="B155" s="13">
        <f>(Tavola1!B155-Tavola1!B154)/Tavola1!B154</f>
        <v>9.0598203348305432E-3</v>
      </c>
      <c r="C155" s="13"/>
      <c r="D155" s="13">
        <f>(Tavola1!D155-Tavola1!D154)/Tavola1!D154</f>
        <v>4.8899755501222494E-3</v>
      </c>
      <c r="E155" s="13">
        <f>(Tavola1!E155-Tavola1!E154)/Tavola1!E154</f>
        <v>6.1776061776061778E-2</v>
      </c>
      <c r="F155" s="13">
        <f>(Tavola1!F155-Tavola1!F154)/Tavola1!F154</f>
        <v>0.14285714285714285</v>
      </c>
      <c r="G155" s="13">
        <f>(Tavola1!G155-Tavola1!G154)/Tavola1!G154</f>
        <v>0.15151515151515152</v>
      </c>
      <c r="H155" s="13">
        <f>(Tavola1!H155-Tavola1!H154)/Tavola1!H154</f>
        <v>0</v>
      </c>
      <c r="I155" s="13">
        <f>(Tavola1!J155-Tavola1!J154)/Tavola1!J154</f>
        <v>4.9107142857142856E-2</v>
      </c>
      <c r="J155" s="13">
        <f>(Tavola1!K155-Tavola1!K154)/Tavola1!K154</f>
        <v>0</v>
      </c>
      <c r="K155" s="13">
        <f>(Tavola1!L155-Tavola1!L154)/Tavola1!L154</f>
        <v>0</v>
      </c>
    </row>
    <row r="156" spans="1:11">
      <c r="A156" s="4">
        <v>44044</v>
      </c>
      <c r="B156" s="13">
        <f>(Tavola1!B156-Tavola1!B155)/Tavola1!B155</f>
        <v>9.9106487988351467E-3</v>
      </c>
      <c r="C156" s="13"/>
      <c r="D156" s="13">
        <f>(Tavola1!D156-Tavola1!D155)/Tavola1!D155</f>
        <v>3.0413625304136255E-3</v>
      </c>
      <c r="E156" s="13">
        <f>(Tavola1!E156-Tavola1!E155)/Tavola1!E155</f>
        <v>2.181818181818182E-2</v>
      </c>
      <c r="F156" s="13">
        <f>(Tavola1!F156-Tavola1!F155)/Tavola1!F155</f>
        <v>-2.5000000000000001E-2</v>
      </c>
      <c r="G156" s="13">
        <f>(Tavola1!G156-Tavola1!G155)/Tavola1!G155</f>
        <v>-5.2631578947368418E-2</v>
      </c>
      <c r="H156" s="13">
        <f>(Tavola1!H156-Tavola1!H155)/Tavola1!H155</f>
        <v>0.5</v>
      </c>
      <c r="I156" s="13">
        <f>(Tavola1!J156-Tavola1!J155)/Tavola1!J155</f>
        <v>2.9787234042553193E-2</v>
      </c>
      <c r="J156" s="13">
        <f>(Tavola1!K156-Tavola1!K155)/Tavola1!K155</f>
        <v>1.4652014652014652E-3</v>
      </c>
      <c r="K156" s="13">
        <f>(Tavola1!L156-Tavola1!L155)/Tavola1!L155</f>
        <v>0</v>
      </c>
    </row>
    <row r="157" spans="1:11">
      <c r="A157" s="4">
        <v>44045</v>
      </c>
      <c r="B157" s="13">
        <f>(Tavola1!B157-Tavola1!B156)/Tavola1!B156</f>
        <v>4.7188711916312485E-3</v>
      </c>
      <c r="C157" s="13"/>
      <c r="D157" s="13">
        <f>(Tavola1!D157-Tavola1!D156)/Tavola1!D156</f>
        <v>2.1224984839296542E-3</v>
      </c>
      <c r="E157" s="13">
        <f>(Tavola1!E157-Tavola1!E156)/Tavola1!E156</f>
        <v>1.4234875444839857E-2</v>
      </c>
      <c r="F157" s="13">
        <f>(Tavola1!F157-Tavola1!F156)/Tavola1!F156</f>
        <v>0</v>
      </c>
      <c r="G157" s="13">
        <f>(Tavola1!G157-Tavola1!G156)/Tavola1!G156</f>
        <v>0</v>
      </c>
      <c r="H157" s="13">
        <f>(Tavola1!H157-Tavola1!H156)/Tavola1!H156</f>
        <v>0</v>
      </c>
      <c r="I157" s="13">
        <f>(Tavola1!J157-Tavola1!J156)/Tavola1!J156</f>
        <v>1.6528925619834711E-2</v>
      </c>
      <c r="J157" s="13">
        <f>(Tavola1!K157-Tavola1!K156)/Tavola1!K156</f>
        <v>1.0972933430870519E-3</v>
      </c>
      <c r="K157" s="13">
        <f>(Tavola1!L157-Tavola1!L156)/Tavola1!L156</f>
        <v>0</v>
      </c>
    </row>
    <row r="158" spans="1:11">
      <c r="A158" s="4">
        <v>44046</v>
      </c>
      <c r="B158" s="13">
        <f>(Tavola1!B158-Tavola1!B157)/Tavola1!B157</f>
        <v>2.9305464062527819E-3</v>
      </c>
      <c r="C158" s="13"/>
      <c r="D158" s="13">
        <f>(Tavola1!D158-Tavola1!D157)/Tavola1!D157</f>
        <v>9.0771558245083205E-4</v>
      </c>
      <c r="E158" s="13">
        <f>(Tavola1!E158-Tavola1!E157)/Tavola1!E157</f>
        <v>1.0526315789473684E-2</v>
      </c>
      <c r="F158" s="13">
        <f>(Tavola1!F158-Tavola1!F157)/Tavola1!F157</f>
        <v>0</v>
      </c>
      <c r="G158" s="13">
        <f>(Tavola1!G158-Tavola1!G157)/Tavola1!G157</f>
        <v>0</v>
      </c>
      <c r="H158" s="13">
        <f>(Tavola1!H158-Tavola1!H157)/Tavola1!H157</f>
        <v>0</v>
      </c>
      <c r="I158" s="13">
        <f>(Tavola1!J158-Tavola1!J157)/Tavola1!J157</f>
        <v>1.2195121951219513E-2</v>
      </c>
      <c r="J158" s="13">
        <f>(Tavola1!K158-Tavola1!K157)/Tavola1!K157</f>
        <v>0</v>
      </c>
      <c r="K158" s="13">
        <f>(Tavola1!L158-Tavola1!L157)/Tavola1!L157</f>
        <v>0</v>
      </c>
    </row>
    <row r="159" spans="1:11">
      <c r="A159" s="4">
        <v>44047</v>
      </c>
      <c r="B159" s="13">
        <f>(Tavola1!B159-Tavola1!B158)/Tavola1!B158</f>
        <v>9.4795816202628714E-3</v>
      </c>
      <c r="C159" s="13"/>
      <c r="D159" s="13">
        <f>(Tavola1!D159-Tavola1!D158)/Tavola1!D158</f>
        <v>3.0229746070133011E-3</v>
      </c>
      <c r="E159" s="13">
        <f>(Tavola1!E159-Tavola1!E158)/Tavola1!E158</f>
        <v>1.7361111111111112E-2</v>
      </c>
      <c r="F159" s="13">
        <f>(Tavola1!F159-Tavola1!F158)/Tavola1!F158</f>
        <v>-5.128205128205128E-2</v>
      </c>
      <c r="G159" s="13">
        <f>(Tavola1!G159-Tavola1!G158)/Tavola1!G158</f>
        <v>-5.5555555555555552E-2</v>
      </c>
      <c r="H159" s="13">
        <f>(Tavola1!H159-Tavola1!H158)/Tavola1!H158</f>
        <v>0</v>
      </c>
      <c r="I159" s="13">
        <f>(Tavola1!J159-Tavola1!J158)/Tavola1!J158</f>
        <v>2.8112449799196786E-2</v>
      </c>
      <c r="J159" s="13">
        <f>(Tavola1!K159-Tavola1!K158)/Tavola1!K158</f>
        <v>1.4614541468761417E-3</v>
      </c>
      <c r="K159" s="13">
        <f>(Tavola1!L159-Tavola1!L158)/Tavola1!L158</f>
        <v>3.5335689045936395E-3</v>
      </c>
    </row>
    <row r="160" spans="1:11">
      <c r="A160" s="4">
        <v>44048</v>
      </c>
      <c r="B160" s="13">
        <f>(Tavola1!B161-Tavola1!B159)/Tavola1!B159</f>
        <v>1.8049576545398273E-2</v>
      </c>
      <c r="C160" s="13"/>
      <c r="D160" s="13">
        <f>(Tavola1!D161-Tavola1!D159)/Tavola1!D159</f>
        <v>1.5370705244122965E-2</v>
      </c>
      <c r="E160" s="13">
        <f>(Tavola1!E161-Tavola1!E159)/Tavola1!E159</f>
        <v>0.16723549488054607</v>
      </c>
      <c r="F160" s="13">
        <f>(Tavola1!F161-Tavola1!F159)/Tavola1!F159</f>
        <v>0.10810810810810811</v>
      </c>
      <c r="G160" s="13">
        <f>(Tavola1!G161-Tavola1!G159)/Tavola1!G159</f>
        <v>8.8235294117647065E-2</v>
      </c>
      <c r="H160" s="13">
        <f>(Tavola1!H161-Tavola1!H159)/Tavola1!H159</f>
        <v>0.33333333333333331</v>
      </c>
      <c r="I160" s="13">
        <f>(Tavola1!J161-Tavola1!J159)/Tavola1!J159</f>
        <v>0.17578125</v>
      </c>
      <c r="J160" s="13">
        <f>(Tavola1!K161-Tavola1!K159)/Tavola1!K159</f>
        <v>7.2966070777088653E-4</v>
      </c>
      <c r="K160" s="13">
        <f>(Tavola1!L161-Tavola1!L159)/Tavola1!L159</f>
        <v>0</v>
      </c>
    </row>
    <row r="161" spans="1:11">
      <c r="A161" s="4">
        <v>44049</v>
      </c>
      <c r="B161" s="13">
        <f>(Tavola1!B161-Tavola1!B160)/Tavola1!B160</f>
        <v>9.7500566863760844E-3</v>
      </c>
      <c r="C161" s="13"/>
      <c r="D161" s="13">
        <f>(Tavola1!D161-Tavola1!D160)/Tavola1!D160</f>
        <v>8.9847259658580418E-3</v>
      </c>
      <c r="E161" s="13">
        <f>(Tavola1!E161-Tavola1!E160)/Tavola1!E160</f>
        <v>8.9171974522292988E-2</v>
      </c>
      <c r="F161" s="13">
        <f>(Tavola1!F161-Tavola1!F160)/Tavola1!F160</f>
        <v>7.8947368421052627E-2</v>
      </c>
      <c r="G161" s="13">
        <f>(Tavola1!G161-Tavola1!G160)/Tavola1!G160</f>
        <v>8.8235294117647065E-2</v>
      </c>
      <c r="H161" s="13">
        <f>(Tavola1!H161-Tavola1!H160)/Tavola1!H160</f>
        <v>0</v>
      </c>
      <c r="I161" s="13">
        <f>(Tavola1!J161-Tavola1!J160)/Tavola1!J160</f>
        <v>9.0579710144927536E-2</v>
      </c>
      <c r="J161" s="13">
        <f>(Tavola1!K161-Tavola1!K160)/Tavola1!K160</f>
        <v>7.2966070777088653E-4</v>
      </c>
      <c r="K161" s="13">
        <f>(Tavola1!L161-Tavola1!L160)/Tavola1!L160</f>
        <v>0</v>
      </c>
    </row>
    <row r="162" spans="1:11">
      <c r="A162" s="4">
        <v>44050</v>
      </c>
      <c r="B162" s="13">
        <f>(Tavola1!B162-Tavola1!B161)/Tavola1!B161</f>
        <v>8.3327575485386586E-3</v>
      </c>
      <c r="C162" s="13"/>
      <c r="D162" s="13">
        <f>(Tavola1!D162-Tavola1!D161)/Tavola1!D161</f>
        <v>8.0142475512021364E-3</v>
      </c>
      <c r="E162" s="13">
        <f>(Tavola1!E162-Tavola1!E161)/Tavola1!E161</f>
        <v>7.8947368421052627E-2</v>
      </c>
      <c r="F162" s="13">
        <f>(Tavola1!F162-Tavola1!F161)/Tavola1!F161</f>
        <v>0</v>
      </c>
      <c r="G162" s="13">
        <f>(Tavola1!G162-Tavola1!G161)/Tavola1!G161</f>
        <v>0</v>
      </c>
      <c r="H162" s="13">
        <f>(Tavola1!H162-Tavola1!H161)/Tavola1!H161</f>
        <v>0</v>
      </c>
      <c r="I162" s="13">
        <f>(Tavola1!J162-Tavola1!J161)/Tavola1!J161</f>
        <v>8.9700996677740868E-2</v>
      </c>
      <c r="J162" s="13">
        <f>(Tavola1!K162-Tavola1!K161)/Tavola1!K161</f>
        <v>0</v>
      </c>
      <c r="K162" s="13">
        <f>(Tavola1!L162-Tavola1!L161)/Tavola1!L161</f>
        <v>0</v>
      </c>
    </row>
    <row r="163" spans="1:11">
      <c r="A163" s="4">
        <v>44051</v>
      </c>
      <c r="B163" s="13">
        <f>(Tavola1!B163-Tavola1!B162)/Tavola1!B162</f>
        <v>8.6030862843986412E-3</v>
      </c>
      <c r="C163" s="13"/>
      <c r="D163" s="13">
        <f>(Tavola1!D163-Tavola1!D162)/Tavola1!D162</f>
        <v>8.2449941107184919E-3</v>
      </c>
      <c r="E163" s="13">
        <f>(Tavola1!E163-Tavola1!E162)/Tavola1!E162</f>
        <v>7.5880758807588072E-2</v>
      </c>
      <c r="F163" s="13">
        <f>(Tavola1!F163-Tavola1!F162)/Tavola1!F162</f>
        <v>0</v>
      </c>
      <c r="G163" s="13">
        <f>(Tavola1!G163-Tavola1!G162)/Tavola1!G162</f>
        <v>0</v>
      </c>
      <c r="H163" s="13">
        <f>(Tavola1!H163-Tavola1!H162)/Tavola1!H162</f>
        <v>0</v>
      </c>
      <c r="I163" s="13">
        <f>(Tavola1!J163-Tavola1!J162)/Tavola1!J162</f>
        <v>8.5365853658536592E-2</v>
      </c>
      <c r="J163" s="13">
        <f>(Tavola1!K163-Tavola1!K162)/Tavola1!K162</f>
        <v>0</v>
      </c>
      <c r="K163" s="13">
        <f>(Tavola1!L163-Tavola1!L162)/Tavola1!L162</f>
        <v>0</v>
      </c>
    </row>
    <row r="164" spans="1:11">
      <c r="A164" s="4">
        <v>44052</v>
      </c>
      <c r="B164" s="13">
        <f>(Tavola1!B164-Tavola1!B163)/Tavola1!B163</f>
        <v>4.3378863589269758E-3</v>
      </c>
      <c r="C164" s="13"/>
      <c r="D164" s="13">
        <f>(Tavola1!D164-Tavola1!D163)/Tavola1!D163</f>
        <v>8.4696261682242983E-3</v>
      </c>
      <c r="E164" s="13">
        <f>(Tavola1!E164-Tavola1!E163)/Tavola1!E163</f>
        <v>5.793450881612091E-2</v>
      </c>
      <c r="F164" s="13">
        <f>(Tavola1!F164-Tavola1!F163)/Tavola1!F163</f>
        <v>7.3170731707317069E-2</v>
      </c>
      <c r="G164" s="13">
        <f>(Tavola1!G164-Tavola1!G163)/Tavola1!G163</f>
        <v>5.4054054054054057E-2</v>
      </c>
      <c r="H164" s="13">
        <f>(Tavola1!H164-Tavola1!H163)/Tavola1!H163</f>
        <v>0.25</v>
      </c>
      <c r="I164" s="13">
        <f>(Tavola1!J164-Tavola1!J163)/Tavola1!J163</f>
        <v>5.6179775280898875E-2</v>
      </c>
      <c r="J164" s="13">
        <f>(Tavola1!K164-Tavola1!K163)/Tavola1!K163</f>
        <v>2.1873860736419978E-3</v>
      </c>
      <c r="K164" s="13">
        <f>(Tavola1!L164-Tavola1!L163)/Tavola1!L163</f>
        <v>0</v>
      </c>
    </row>
    <row r="165" spans="1:11">
      <c r="A165" s="4">
        <v>44053</v>
      </c>
      <c r="B165" s="13">
        <f>(Tavola1!B165-Tavola1!B164)/Tavola1!B164</f>
        <v>2.9527159575187716E-3</v>
      </c>
      <c r="C165" s="13"/>
      <c r="D165" s="13">
        <f>(Tavola1!D165-Tavola1!D164)/Tavola1!D164</f>
        <v>9.2673037938024901E-3</v>
      </c>
      <c r="E165" s="13">
        <f>(Tavola1!E165-Tavola1!E164)/Tavola1!E164</f>
        <v>7.1428571428571425E-2</v>
      </c>
      <c r="F165" s="13">
        <f>(Tavola1!F165-Tavola1!F164)/Tavola1!F164</f>
        <v>0.15909090909090909</v>
      </c>
      <c r="G165" s="13">
        <f>(Tavola1!G165-Tavola1!G164)/Tavola1!G164</f>
        <v>0.15384615384615385</v>
      </c>
      <c r="H165" s="13">
        <f>(Tavola1!H165-Tavola1!H164)/Tavola1!H164</f>
        <v>0.2</v>
      </c>
      <c r="I165" s="13">
        <f>(Tavola1!J165-Tavola1!J164)/Tavola1!J164</f>
        <v>6.1170212765957445E-2</v>
      </c>
      <c r="J165" s="13">
        <f>(Tavola1!K165-Tavola1!K164)/Tavola1!K164</f>
        <v>7.2753728628592216E-4</v>
      </c>
      <c r="K165" s="13">
        <f>(Tavola1!L165-Tavola1!L164)/Tavola1!L164</f>
        <v>0</v>
      </c>
    </row>
    <row r="166" spans="1:11">
      <c r="A166" s="4">
        <v>44054</v>
      </c>
      <c r="B166" s="13">
        <f>(Tavola1!B166-Tavola1!B165)/Tavola1!B165</f>
        <v>9.6447950143828849E-3</v>
      </c>
      <c r="C166" s="13"/>
      <c r="D166" s="13">
        <f>(Tavola1!D166-Tavola1!D165)/Tavola1!D165</f>
        <v>2.5538020086083215E-2</v>
      </c>
      <c r="E166" s="13">
        <f>(Tavola1!E166-Tavola1!E165)/Tavola1!E165</f>
        <v>0.19555555555555557</v>
      </c>
      <c r="F166" s="13">
        <f>(Tavola1!F166-Tavola1!F165)/Tavola1!F165</f>
        <v>-1.9607843137254902E-2</v>
      </c>
      <c r="G166" s="13">
        <f>(Tavola1!G166-Tavola1!G165)/Tavola1!G165</f>
        <v>-2.2222222222222223E-2</v>
      </c>
      <c r="H166" s="13">
        <f>(Tavola1!H166-Tavola1!H165)/Tavola1!H165</f>
        <v>0</v>
      </c>
      <c r="I166" s="13">
        <f>(Tavola1!J166-Tavola1!J165)/Tavola1!J165</f>
        <v>0.22305764411027568</v>
      </c>
      <c r="J166" s="13">
        <f>(Tavola1!K166-Tavola1!K165)/Tavola1!K165</f>
        <v>3.6350418029807341E-4</v>
      </c>
      <c r="K166" s="13">
        <f>(Tavola1!L166-Tavola1!L165)/Tavola1!L165</f>
        <v>0</v>
      </c>
    </row>
    <row r="167" spans="1:11">
      <c r="A167" s="4">
        <v>44055</v>
      </c>
      <c r="B167" s="13">
        <f>(Tavola1!B167-Tavola1!B166)/Tavola1!B166</f>
        <v>7.5085255834304743E-3</v>
      </c>
      <c r="C167" s="13"/>
      <c r="D167" s="13">
        <f>(Tavola1!D167-Tavola1!D166)/Tavola1!D166</f>
        <v>8.1141578063794063E-3</v>
      </c>
      <c r="E167" s="13">
        <f>(Tavola1!E167-Tavola1!E166)/Tavola1!E166</f>
        <v>4.4609665427509292E-2</v>
      </c>
      <c r="F167" s="13">
        <f>(Tavola1!F167-Tavola1!F166)/Tavola1!F166</f>
        <v>-0.02</v>
      </c>
      <c r="G167" s="13">
        <f>(Tavola1!G167-Tavola1!G166)/Tavola1!G166</f>
        <v>-2.2727272727272728E-2</v>
      </c>
      <c r="H167" s="13">
        <f>(Tavola1!H167-Tavola1!H166)/Tavola1!H166</f>
        <v>0</v>
      </c>
      <c r="I167" s="13">
        <f>(Tavola1!J167-Tavola1!J166)/Tavola1!J166</f>
        <v>5.1229508196721313E-2</v>
      </c>
      <c r="J167" s="13">
        <f>(Tavola1!K167-Tavola1!K166)/Tavola1!K166</f>
        <v>1.816860465116279E-3</v>
      </c>
      <c r="K167" s="13">
        <f>(Tavola1!L167-Tavola1!L166)/Tavola1!L166</f>
        <v>0</v>
      </c>
    </row>
    <row r="168" spans="1:11">
      <c r="A168" s="4">
        <v>44056</v>
      </c>
      <c r="B168" s="13">
        <f>(Tavola1!B168-Tavola1!B167)/Tavola1!B167</f>
        <v>6.7828975503993159E-3</v>
      </c>
      <c r="C168" s="13"/>
      <c r="D168" s="13">
        <f>(Tavola1!D168-Tavola1!D167)/Tavola1!D167</f>
        <v>1.1656952539550375E-2</v>
      </c>
      <c r="E168" s="13">
        <f>(Tavola1!E168-Tavola1!E167)/Tavola1!E167</f>
        <v>7.4733096085409248E-2</v>
      </c>
      <c r="F168" s="13">
        <f>(Tavola1!F168-Tavola1!F167)/Tavola1!F167</f>
        <v>-2.0408163265306121E-2</v>
      </c>
      <c r="G168" s="13">
        <f>(Tavola1!G168-Tavola1!G167)/Tavola1!G167</f>
        <v>-2.3255813953488372E-2</v>
      </c>
      <c r="H168" s="13">
        <f>(Tavola1!H168-Tavola1!H167)/Tavola1!H167</f>
        <v>0</v>
      </c>
      <c r="I168" s="13">
        <f>(Tavola1!J168-Tavola1!J167)/Tavola1!J167</f>
        <v>8.3820662768031184E-2</v>
      </c>
      <c r="J168" s="13">
        <f>(Tavola1!K168-Tavola1!K167)/Tavola1!K167</f>
        <v>0</v>
      </c>
      <c r="K168" s="13">
        <f>(Tavola1!L168-Tavola1!L167)/Tavola1!L167</f>
        <v>0</v>
      </c>
    </row>
    <row r="169" spans="1:11">
      <c r="A169" s="4">
        <v>44057</v>
      </c>
      <c r="B169" s="13">
        <f>(Tavola1!B169-Tavola1!B168)/Tavola1!B168</f>
        <v>7.3068652922252189E-3</v>
      </c>
      <c r="C169" s="13"/>
      <c r="D169" s="13">
        <f>(Tavola1!D169-Tavola1!D168)/Tavola1!D168</f>
        <v>9.876543209876543E-3</v>
      </c>
      <c r="E169" s="13">
        <f>(Tavola1!E169-Tavola1!E168)/Tavola1!E168</f>
        <v>4.4701986754966887E-2</v>
      </c>
      <c r="F169" s="13">
        <f>(Tavola1!F169-Tavola1!F168)/Tavola1!F168</f>
        <v>8.3333333333333329E-2</v>
      </c>
      <c r="G169" s="13">
        <f>(Tavola1!G169-Tavola1!G168)/Tavola1!G168</f>
        <v>9.5238095238095233E-2</v>
      </c>
      <c r="H169" s="13">
        <f>(Tavola1!H169-Tavola1!H168)/Tavola1!H168</f>
        <v>0</v>
      </c>
      <c r="I169" s="13">
        <f>(Tavola1!J169-Tavola1!J168)/Tavola1!J168</f>
        <v>4.1366906474820143E-2</v>
      </c>
      <c r="J169" s="13">
        <f>(Tavola1!K169-Tavola1!K168)/Tavola1!K168</f>
        <v>3.2644178454842221E-3</v>
      </c>
      <c r="K169" s="13">
        <f>(Tavola1!L169-Tavola1!L168)/Tavola1!L168</f>
        <v>0</v>
      </c>
    </row>
    <row r="170" spans="1:11">
      <c r="A170" s="4">
        <v>44058</v>
      </c>
      <c r="B170" s="13">
        <f>(Tavola1!B170-Tavola1!B169)/Tavola1!B169</f>
        <v>6.6360254457251576E-3</v>
      </c>
      <c r="C170" s="13"/>
      <c r="D170" s="13">
        <f>(Tavola1!D170-Tavola1!D169)/Tavola1!D169</f>
        <v>1.2496604183645748E-2</v>
      </c>
      <c r="E170" s="13">
        <f>(Tavola1!E170-Tavola1!E169)/Tavola1!E169</f>
        <v>7.2900158478605384E-2</v>
      </c>
      <c r="F170" s="13">
        <f>(Tavola1!F170-Tavola1!F169)/Tavola1!F169</f>
        <v>0</v>
      </c>
      <c r="G170" s="13">
        <f>(Tavola1!G170-Tavola1!G169)/Tavola1!G169</f>
        <v>2.1739130434782608E-2</v>
      </c>
      <c r="H170" s="13">
        <f>(Tavola1!H170-Tavola1!H169)/Tavola1!H169</f>
        <v>-0.16666666666666666</v>
      </c>
      <c r="I170" s="13">
        <f>(Tavola1!J170-Tavola1!J169)/Tavola1!J169</f>
        <v>7.9447322970639028E-2</v>
      </c>
      <c r="J170" s="13">
        <f>(Tavola1!K170-Tavola1!K169)/Tavola1!K169</f>
        <v>0</v>
      </c>
      <c r="K170" s="13">
        <f>(Tavola1!L170-Tavola1!L169)/Tavola1!L169</f>
        <v>0</v>
      </c>
    </row>
    <row r="171" spans="1:11">
      <c r="A171" s="4">
        <v>44059</v>
      </c>
      <c r="B171" s="13">
        <f>(Tavola1!B171-Tavola1!B170)/Tavola1!B170</f>
        <v>3.3870674425854723E-3</v>
      </c>
      <c r="C171" s="13"/>
      <c r="D171" s="13">
        <f>(Tavola1!D171-Tavola1!D170)/Tavola1!D170</f>
        <v>1.046418030587604E-2</v>
      </c>
      <c r="E171" s="13">
        <f>(Tavola1!E171-Tavola1!E170)/Tavola1!E170</f>
        <v>5.1698670605612999E-2</v>
      </c>
      <c r="F171" s="13">
        <f>(Tavola1!F171-Tavola1!F170)/Tavola1!F170</f>
        <v>7.6923076923076927E-2</v>
      </c>
      <c r="G171" s="13">
        <f>(Tavola1!G171-Tavola1!G170)/Tavola1!G170</f>
        <v>8.5106382978723402E-2</v>
      </c>
      <c r="H171" s="13">
        <f>(Tavola1!H171-Tavola1!H170)/Tavola1!H170</f>
        <v>0</v>
      </c>
      <c r="I171" s="13">
        <f>(Tavola1!J171-Tavola1!J170)/Tavola1!J170</f>
        <v>4.9599999999999998E-2</v>
      </c>
      <c r="J171" s="13">
        <f>(Tavola1!K171-Tavola1!K170)/Tavola1!K170</f>
        <v>1.0845986984815619E-3</v>
      </c>
      <c r="K171" s="13">
        <f>(Tavola1!L171-Tavola1!L170)/Tavola1!L170</f>
        <v>3.5211267605633804E-3</v>
      </c>
    </row>
    <row r="172" spans="1:11">
      <c r="A172" s="4">
        <v>44060</v>
      </c>
      <c r="B172" s="13">
        <f>(Tavola1!B172-Tavola1!B171)/Tavola1!B171</f>
        <v>5.2624935675240061E-3</v>
      </c>
      <c r="C172" s="13"/>
      <c r="D172" s="13">
        <f>(Tavola1!D172-Tavola1!D171)/Tavola1!D171</f>
        <v>3.7174721189591076E-3</v>
      </c>
      <c r="E172" s="13">
        <f>(Tavola1!E172-Tavola1!E171)/Tavola1!E171</f>
        <v>8.4269662921348312E-3</v>
      </c>
      <c r="F172" s="13">
        <f>(Tavola1!F172-Tavola1!F171)/Tavola1!F171</f>
        <v>7.1428571428571425E-2</v>
      </c>
      <c r="G172" s="13">
        <f>(Tavola1!G172-Tavola1!G171)/Tavola1!G171</f>
        <v>5.8823529411764705E-2</v>
      </c>
      <c r="H172" s="13">
        <f>(Tavola1!H172-Tavola1!H171)/Tavola1!H171</f>
        <v>0.2</v>
      </c>
      <c r="I172" s="13">
        <f>(Tavola1!J172-Tavola1!J171)/Tavola1!J171</f>
        <v>3.0487804878048782E-3</v>
      </c>
      <c r="J172" s="13">
        <f>(Tavola1!K172-Tavola1!K171)/Tavola1!K171</f>
        <v>2.527988443481401E-3</v>
      </c>
      <c r="K172" s="13">
        <f>(Tavola1!L172-Tavola1!L171)/Tavola1!L171</f>
        <v>3.5087719298245615E-3</v>
      </c>
    </row>
    <row r="173" spans="1:11">
      <c r="A173" s="4">
        <v>44061</v>
      </c>
      <c r="B173" s="13">
        <f>(Tavola1!B173-Tavola1!B172)/Tavola1!B172</f>
        <v>7.7461727918095328E-3</v>
      </c>
      <c r="C173" s="13"/>
      <c r="D173" s="13">
        <f>(Tavola1!D173-Tavola1!D172)/Tavola1!D172</f>
        <v>3.4391534391534392E-3</v>
      </c>
      <c r="E173" s="13">
        <f>(Tavola1!E173-Tavola1!E172)/Tavola1!E172</f>
        <v>5.5710306406685237E-3</v>
      </c>
      <c r="F173" s="13">
        <f>(Tavola1!F173-Tavola1!F172)/Tavola1!F172</f>
        <v>0</v>
      </c>
      <c r="G173" s="13">
        <f>(Tavola1!G173-Tavola1!G172)/Tavola1!G172</f>
        <v>0</v>
      </c>
      <c r="H173" s="13">
        <f>(Tavola1!H173-Tavola1!H172)/Tavola1!H172</f>
        <v>0</v>
      </c>
      <c r="I173" s="13">
        <f>(Tavola1!J173-Tavola1!J172)/Tavola1!J172</f>
        <v>6.0790273556231003E-3</v>
      </c>
      <c r="J173" s="13">
        <f>(Tavola1!K173-Tavola1!K172)/Tavola1!K172</f>
        <v>3.2420749279538905E-3</v>
      </c>
      <c r="K173" s="13">
        <f>(Tavola1!L173-Tavola1!L172)/Tavola1!L172</f>
        <v>0</v>
      </c>
    </row>
    <row r="174" spans="1:11">
      <c r="A174" s="4">
        <v>44062</v>
      </c>
      <c r="B174" s="13">
        <f>(Tavola1!B174-Tavola1!B173)/Tavola1!B173</f>
        <v>9.1338643050883194E-3</v>
      </c>
      <c r="C174" s="13"/>
      <c r="D174" s="13">
        <f>(Tavola1!D174-Tavola1!D173)/Tavola1!D173</f>
        <v>1.1863959926179805E-2</v>
      </c>
      <c r="E174" s="13">
        <f>(Tavola1!E174-Tavola1!E173)/Tavola1!E173</f>
        <v>6.0941828254847646E-2</v>
      </c>
      <c r="F174" s="13">
        <f>(Tavola1!F174-Tavola1!F173)/Tavola1!F173</f>
        <v>1.6666666666666666E-2</v>
      </c>
      <c r="G174" s="13">
        <f>(Tavola1!G174-Tavola1!G173)/Tavola1!G173</f>
        <v>-1.8518518518518517E-2</v>
      </c>
      <c r="H174" s="13">
        <f>(Tavola1!H174-Tavola1!H173)/Tavola1!H173</f>
        <v>0.33333333333333331</v>
      </c>
      <c r="I174" s="13">
        <f>(Tavola1!J174-Tavola1!J173)/Tavola1!J173</f>
        <v>6.4954682779456194E-2</v>
      </c>
      <c r="J174" s="13">
        <f>(Tavola1!K174-Tavola1!K173)/Tavola1!K173</f>
        <v>3.590664272890485E-4</v>
      </c>
      <c r="K174" s="13">
        <f>(Tavola1!L174-Tavola1!L173)/Tavola1!L173</f>
        <v>0</v>
      </c>
    </row>
    <row r="175" spans="1:11">
      <c r="A175" s="4">
        <v>44063</v>
      </c>
      <c r="B175" s="13">
        <f>(Tavola1!B175-Tavola1!B174)/Tavola1!B174</f>
        <v>9.4405926488745368E-3</v>
      </c>
      <c r="C175" s="13"/>
      <c r="D175" s="13">
        <f>(Tavola1!D175-Tavola1!D174)/Tavola1!D174</f>
        <v>9.6404377279833246E-3</v>
      </c>
      <c r="E175" s="13">
        <f>(Tavola1!E175-Tavola1!E174)/Tavola1!E174</f>
        <v>3.1331592689295036E-2</v>
      </c>
      <c r="F175" s="13">
        <f>(Tavola1!F175-Tavola1!F174)/Tavola1!F174</f>
        <v>-0.19672131147540983</v>
      </c>
      <c r="G175" s="13">
        <f>(Tavola1!G175-Tavola1!G174)/Tavola1!G174</f>
        <v>-0.22641509433962265</v>
      </c>
      <c r="H175" s="13">
        <f>(Tavola1!H175-Tavola1!H174)/Tavola1!H174</f>
        <v>0</v>
      </c>
      <c r="I175" s="13">
        <f>(Tavola1!J175-Tavola1!J174)/Tavola1!J174</f>
        <v>5.106382978723404E-2</v>
      </c>
      <c r="J175" s="13">
        <f>(Tavola1!K175-Tavola1!K174)/Tavola1!K174</f>
        <v>4.6661880832735104E-3</v>
      </c>
      <c r="K175" s="13">
        <f>(Tavola1!L175-Tavola1!L174)/Tavola1!L174</f>
        <v>0</v>
      </c>
    </row>
    <row r="176" spans="1:11">
      <c r="A176" s="4">
        <v>44064</v>
      </c>
      <c r="B176" s="13">
        <f>(Tavola1!B176-Tavola1!B175)/Tavola1!B175</f>
        <v>9.8133303225320847E-3</v>
      </c>
      <c r="C176" s="13"/>
      <c r="D176" s="13">
        <f>(Tavola1!D176-Tavola1!D175)/Tavola1!D175</f>
        <v>1.135483870967742E-2</v>
      </c>
      <c r="E176" s="13">
        <f>(Tavola1!E176-Tavola1!E175)/Tavola1!E175</f>
        <v>4.810126582278481E-2</v>
      </c>
      <c r="F176" s="13">
        <f>(Tavola1!F176-Tavola1!F175)/Tavola1!F175</f>
        <v>8.1632653061224483E-2</v>
      </c>
      <c r="G176" s="13">
        <f>(Tavola1!G176-Tavola1!G175)/Tavola1!G175</f>
        <v>9.7560975609756101E-2</v>
      </c>
      <c r="H176" s="13">
        <f>(Tavola1!H176-Tavola1!H175)/Tavola1!H175</f>
        <v>0</v>
      </c>
      <c r="I176" s="13">
        <f>(Tavola1!J176-Tavola1!J175)/Tavola1!J175</f>
        <v>4.5883940620782729E-2</v>
      </c>
      <c r="J176" s="13">
        <f>(Tavola1!K176-Tavola1!K175)/Tavola1!K175</f>
        <v>2.1436227224008574E-3</v>
      </c>
      <c r="K176" s="13">
        <f>(Tavola1!L176-Tavola1!L175)/Tavola1!L175</f>
        <v>0</v>
      </c>
    </row>
    <row r="177" spans="1:11">
      <c r="A177" s="4">
        <v>44065</v>
      </c>
      <c r="B177" s="13">
        <f>(Tavola1!B177-Tavola1!B176)/Tavola1!B176</f>
        <v>6.8948167749028674E-3</v>
      </c>
      <c r="C177" s="13"/>
      <c r="D177" s="13">
        <f>(Tavola1!D177-Tavola1!D176)/Tavola1!D176</f>
        <v>1.2248022454707833E-2</v>
      </c>
      <c r="E177" s="13">
        <f>(Tavola1!E177-Tavola1!E176)/Tavola1!E176</f>
        <v>5.5555555555555552E-2</v>
      </c>
      <c r="F177" s="13">
        <f>(Tavola1!F177-Tavola1!F176)/Tavola1!F176</f>
        <v>0</v>
      </c>
      <c r="G177" s="13">
        <f>(Tavola1!G177-Tavola1!G176)/Tavola1!G176</f>
        <v>0</v>
      </c>
      <c r="H177" s="13">
        <f>(Tavola1!H177-Tavola1!H176)/Tavola1!H176</f>
        <v>0</v>
      </c>
      <c r="I177" s="13">
        <f>(Tavola1!J177-Tavola1!J176)/Tavola1!J176</f>
        <v>5.9354838709677421E-2</v>
      </c>
      <c r="J177" s="13">
        <f>(Tavola1!K177-Tavola1!K176)/Tavola1!K176</f>
        <v>7.1301247771836005E-4</v>
      </c>
      <c r="K177" s="13">
        <f>(Tavola1!L177-Tavola1!L176)/Tavola1!L176</f>
        <v>0</v>
      </c>
    </row>
    <row r="178" spans="1:11">
      <c r="A178" s="4">
        <v>44066</v>
      </c>
      <c r="B178" s="13">
        <f>(Tavola1!B178-Tavola1!B177)/Tavola1!B177</f>
        <v>6.6193503413006132E-3</v>
      </c>
      <c r="C178" s="13"/>
      <c r="D178" s="13">
        <f>(Tavola1!D178-Tavola1!D177)/Tavola1!D177</f>
        <v>8.8227880010083182E-3</v>
      </c>
      <c r="E178" s="13">
        <f>(Tavola1!E178-Tavola1!E177)/Tavola1!E177</f>
        <v>3.3180778032036611E-2</v>
      </c>
      <c r="F178" s="13">
        <f>(Tavola1!F178-Tavola1!F177)/Tavola1!F177</f>
        <v>0.13207547169811321</v>
      </c>
      <c r="G178" s="13">
        <f>(Tavola1!G178-Tavola1!G177)/Tavola1!G177</f>
        <v>0.1111111111111111</v>
      </c>
      <c r="H178" s="13">
        <f>(Tavola1!H178-Tavola1!H177)/Tavola1!H177</f>
        <v>0.25</v>
      </c>
      <c r="I178" s="13">
        <f>(Tavola1!J178-Tavola1!J177)/Tavola1!J177</f>
        <v>2.679658952496955E-2</v>
      </c>
      <c r="J178" s="13">
        <f>(Tavola1!K178-Tavola1!K177)/Tavola1!K177</f>
        <v>2.1375133594584966E-3</v>
      </c>
      <c r="K178" s="13">
        <f>(Tavola1!L178-Tavola1!L177)/Tavola1!L177</f>
        <v>0</v>
      </c>
    </row>
    <row r="179" spans="1:11">
      <c r="A179" s="4">
        <v>44067</v>
      </c>
      <c r="B179" s="13">
        <f>(Tavola1!B179-Tavola1!B178)/Tavola1!B178</f>
        <v>4.4982794387569058E-3</v>
      </c>
      <c r="C179" s="13"/>
      <c r="D179" s="13">
        <f>(Tavola1!D179-Tavola1!D178)/Tavola1!D178</f>
        <v>1.6241879060469765E-2</v>
      </c>
      <c r="E179" s="13">
        <f>(Tavola1!E179-Tavola1!E178)/Tavola1!E178</f>
        <v>4.8726467331118496E-2</v>
      </c>
      <c r="F179" s="13">
        <f>(Tavola1!F179-Tavola1!F178)/Tavola1!F178</f>
        <v>0.05</v>
      </c>
      <c r="G179" s="13">
        <f>(Tavola1!G179-Tavola1!G178)/Tavola1!G178</f>
        <v>0.08</v>
      </c>
      <c r="H179" s="13">
        <f>(Tavola1!H179-Tavola1!H178)/Tavola1!H178</f>
        <v>-0.1</v>
      </c>
      <c r="I179" s="13">
        <f>(Tavola1!J179-Tavola1!J178)/Tavola1!J178</f>
        <v>4.8635824436536183E-2</v>
      </c>
      <c r="J179" s="13">
        <f>(Tavola1!K179-Tavola1!K178)/Tavola1!K178</f>
        <v>7.4653394952008531E-3</v>
      </c>
      <c r="K179" s="13">
        <f>(Tavola1!L179-Tavola1!L178)/Tavola1!L178</f>
        <v>0</v>
      </c>
    </row>
    <row r="180" spans="1:11">
      <c r="A180" s="4">
        <v>44068</v>
      </c>
      <c r="B180" s="13">
        <f>(Tavola1!B180-Tavola1!B179)/Tavola1!B179</f>
        <v>8.0350197519942646E-3</v>
      </c>
      <c r="C180" s="13"/>
      <c r="D180" s="13">
        <f>(Tavola1!D180-Tavola1!D179)/Tavola1!D179</f>
        <v>5.9011556429800832E-3</v>
      </c>
      <c r="E180" s="13">
        <f>(Tavola1!E180-Tavola1!E179)/Tavola1!E179</f>
        <v>0</v>
      </c>
      <c r="F180" s="13">
        <f>(Tavola1!F180-Tavola1!F179)/Tavola1!F179</f>
        <v>0</v>
      </c>
      <c r="G180" s="13">
        <f>(Tavola1!G180-Tavola1!G179)/Tavola1!G179</f>
        <v>-1.8518518518518517E-2</v>
      </c>
      <c r="H180" s="13">
        <f>(Tavola1!H180-Tavola1!H179)/Tavola1!H179</f>
        <v>0.1111111111111111</v>
      </c>
      <c r="I180" s="13">
        <f>(Tavola1!J180-Tavola1!J179)/Tavola1!J179</f>
        <v>0</v>
      </c>
      <c r="J180" s="13">
        <f>(Tavola1!K180-Tavola1!K179)/Tavola1!K179</f>
        <v>8.4685956245589278E-3</v>
      </c>
      <c r="K180" s="13">
        <f>(Tavola1!L180-Tavola1!L179)/Tavola1!L179</f>
        <v>0</v>
      </c>
    </row>
    <row r="181" spans="1:11">
      <c r="A181" s="4">
        <v>44069</v>
      </c>
      <c r="B181" s="13">
        <f>(Tavola1!B181-Tavola1!B180)/Tavola1!B180</f>
        <v>1.0146800262672909E-2</v>
      </c>
      <c r="C181" s="13"/>
      <c r="D181" s="13">
        <f>(Tavola1!D181-Tavola1!D180)/Tavola1!D180</f>
        <v>8.0664874113908578E-3</v>
      </c>
      <c r="E181" s="13">
        <f>(Tavola1!E181-Tavola1!E180)/Tavola1!E180</f>
        <v>3.4846884899683211E-2</v>
      </c>
      <c r="F181" s="13">
        <f>(Tavola1!F181-Tavola1!F180)/Tavola1!F180</f>
        <v>9.5238095238095233E-2</v>
      </c>
      <c r="G181" s="13">
        <f>(Tavola1!G181-Tavola1!G180)/Tavola1!G180</f>
        <v>0.11320754716981132</v>
      </c>
      <c r="H181" s="13">
        <f>(Tavola1!H181-Tavola1!H180)/Tavola1!H180</f>
        <v>0</v>
      </c>
      <c r="I181" s="13">
        <f>(Tavola1!J181-Tavola1!J180)/Tavola1!J180</f>
        <v>3.0542986425339366E-2</v>
      </c>
      <c r="J181" s="13">
        <f>(Tavola1!K181-Tavola1!K180)/Tavola1!K180</f>
        <v>0</v>
      </c>
      <c r="K181" s="13">
        <f>(Tavola1!L181-Tavola1!L180)/Tavola1!L180</f>
        <v>0</v>
      </c>
    </row>
    <row r="182" spans="1:11">
      <c r="A182" s="4">
        <v>44070</v>
      </c>
      <c r="B182" s="13">
        <f>(Tavola1!B182-Tavola1!B181)/Tavola1!B181</f>
        <v>1.2198848419122714E-2</v>
      </c>
      <c r="C182" s="13"/>
      <c r="D182" s="13">
        <f>(Tavola1!D182-Tavola1!D181)/Tavola1!D181</f>
        <v>1.2124151309408341E-2</v>
      </c>
      <c r="E182" s="13">
        <f>(Tavola1!E182-Tavola1!E181)/Tavola1!E181</f>
        <v>3.9795918367346937E-2</v>
      </c>
      <c r="F182" s="13">
        <f>(Tavola1!F182-Tavola1!F181)/Tavola1!F181</f>
        <v>4.3478260869565216E-2</v>
      </c>
      <c r="G182" s="13">
        <f>(Tavola1!G182-Tavola1!G181)/Tavola1!G181</f>
        <v>5.0847457627118647E-2</v>
      </c>
      <c r="H182" s="13">
        <f>(Tavola1!H182-Tavola1!H181)/Tavola1!H181</f>
        <v>0</v>
      </c>
      <c r="I182" s="13">
        <f>(Tavola1!J182-Tavola1!J181)/Tavola1!J181</f>
        <v>3.951701427003293E-2</v>
      </c>
      <c r="J182" s="13">
        <f>(Tavola1!K182-Tavola1!K181)/Tavola1!K181</f>
        <v>3.8488453463960811E-3</v>
      </c>
      <c r="K182" s="13">
        <f>(Tavola1!L182-Tavola1!L181)/Tavola1!L181</f>
        <v>0</v>
      </c>
    </row>
    <row r="183" spans="1:11">
      <c r="A183" s="4">
        <v>44071</v>
      </c>
      <c r="B183" s="13">
        <f>(Tavola1!B183-Tavola1!B182)/Tavola1!B182</f>
        <v>9.5775348206727957E-3</v>
      </c>
      <c r="C183" s="13"/>
      <c r="D183" s="13">
        <f>(Tavola1!D183-Tavola1!D182)/Tavola1!D182</f>
        <v>1.2937230474365118E-2</v>
      </c>
      <c r="E183" s="13">
        <f>(Tavola1!E183-Tavola1!E182)/Tavola1!E182</f>
        <v>3.8272816486751716E-2</v>
      </c>
      <c r="F183" s="13">
        <f>(Tavola1!F183-Tavola1!F182)/Tavola1!F182</f>
        <v>8.3333333333333329E-2</v>
      </c>
      <c r="G183" s="13">
        <f>(Tavola1!G183-Tavola1!G182)/Tavola1!G182</f>
        <v>0.11290322580645161</v>
      </c>
      <c r="H183" s="13">
        <f>(Tavola1!H183-Tavola1!H182)/Tavola1!H182</f>
        <v>-0.1</v>
      </c>
      <c r="I183" s="13">
        <f>(Tavola1!J183-Tavola1!J182)/Tavola1!J182</f>
        <v>3.4846884899683211E-2</v>
      </c>
      <c r="J183" s="13">
        <f>(Tavola1!K183-Tavola1!K182)/Tavola1!K182</f>
        <v>5.2283025444405714E-3</v>
      </c>
      <c r="K183" s="13">
        <f>(Tavola1!L183-Tavola1!L182)/Tavola1!L182</f>
        <v>0</v>
      </c>
    </row>
    <row r="184" spans="1:11">
      <c r="A184" s="4">
        <v>44072</v>
      </c>
      <c r="B184" s="13">
        <f>(Tavola1!B184-Tavola1!B183)/Tavola1!B183</f>
        <v>8.4195713992553725E-3</v>
      </c>
      <c r="C184" s="13"/>
      <c r="D184" s="13">
        <f>(Tavola1!D184-Tavola1!D183)/Tavola1!D183</f>
        <v>6.8590350047303692E-3</v>
      </c>
      <c r="E184" s="13">
        <f>(Tavola1!E184-Tavola1!E183)/Tavola1!E183</f>
        <v>2.4574669187145556E-2</v>
      </c>
      <c r="F184" s="13">
        <f>(Tavola1!F184-Tavola1!F183)/Tavola1!F183</f>
        <v>2.564102564102564E-2</v>
      </c>
      <c r="G184" s="13">
        <f>(Tavola1!G184-Tavola1!G183)/Tavola1!G183</f>
        <v>1.4492753623188406E-2</v>
      </c>
      <c r="H184" s="13">
        <f>(Tavola1!H184-Tavola1!H183)/Tavola1!H183</f>
        <v>0.1111111111111111</v>
      </c>
      <c r="I184" s="13">
        <f>(Tavola1!J184-Tavola1!J183)/Tavola1!J183</f>
        <v>2.4489795918367346E-2</v>
      </c>
      <c r="J184" s="13">
        <f>(Tavola1!K184-Tavola1!K183)/Tavola1!K183</f>
        <v>1.0402219140083217E-3</v>
      </c>
      <c r="K184" s="13">
        <f>(Tavola1!L184-Tavola1!L183)/Tavola1!L183</f>
        <v>0</v>
      </c>
    </row>
    <row r="185" spans="1:11">
      <c r="A185" s="4">
        <v>44073</v>
      </c>
      <c r="B185" s="13">
        <f>(Tavola1!B185-Tavola1!B184)/Tavola1!B184</f>
        <v>6.8753597571965972E-3</v>
      </c>
      <c r="C185" s="13"/>
      <c r="D185" s="13">
        <f>(Tavola1!D185-Tavola1!D184)/Tavola1!D184</f>
        <v>7.9868451961475212E-3</v>
      </c>
      <c r="E185" s="13">
        <f>(Tavola1!E185-Tavola1!E184)/Tavola1!E184</f>
        <v>2.7675276752767528E-2</v>
      </c>
      <c r="F185" s="13">
        <f>(Tavola1!F185-Tavola1!F184)/Tavola1!F184</f>
        <v>-2.5000000000000001E-2</v>
      </c>
      <c r="G185" s="13">
        <f>(Tavola1!G185-Tavola1!G184)/Tavola1!G184</f>
        <v>-2.8571428571428571E-2</v>
      </c>
      <c r="H185" s="13">
        <f>(Tavola1!H185-Tavola1!H184)/Tavola1!H184</f>
        <v>0</v>
      </c>
      <c r="I185" s="13">
        <f>(Tavola1!J185-Tavola1!J184)/Tavola1!J184</f>
        <v>3.1872509960159362E-2</v>
      </c>
      <c r="J185" s="13">
        <f>(Tavola1!K185-Tavola1!K184)/Tavola1!K184</f>
        <v>1.3855213023900243E-3</v>
      </c>
      <c r="K185" s="13">
        <f>(Tavola1!L185-Tavola1!L184)/Tavola1!L184</f>
        <v>0</v>
      </c>
    </row>
    <row r="186" spans="1:11">
      <c r="A186" s="4">
        <v>44074</v>
      </c>
      <c r="B186" s="13">
        <f>(Tavola1!B186-Tavola1!B185)/Tavola1!B185</f>
        <v>3.796770291066474E-3</v>
      </c>
      <c r="C186" s="13"/>
      <c r="D186" s="13">
        <f>(Tavola1!D186-Tavola1!D185)/Tavola1!D185</f>
        <v>6.0591936611512466E-3</v>
      </c>
      <c r="E186" s="13">
        <f>(Tavola1!E186-Tavola1!E185)/Tavola1!E185</f>
        <v>9.8743267504488325E-3</v>
      </c>
      <c r="F186" s="13">
        <f>(Tavola1!F186-Tavola1!F185)/Tavola1!F185</f>
        <v>2.564102564102564E-2</v>
      </c>
      <c r="G186" s="13">
        <f>(Tavola1!G186-Tavola1!G185)/Tavola1!G185</f>
        <v>2.9411764705882353E-2</v>
      </c>
      <c r="H186" s="13">
        <f>(Tavola1!H186-Tavola1!H185)/Tavola1!H185</f>
        <v>0</v>
      </c>
      <c r="I186" s="13">
        <f>(Tavola1!J186-Tavola1!J185)/Tavola1!J185</f>
        <v>8.6872586872586872E-3</v>
      </c>
      <c r="J186" s="13">
        <f>(Tavola1!K186-Tavola1!K185)/Tavola1!K185</f>
        <v>5.1885160843998619E-3</v>
      </c>
      <c r="K186" s="13">
        <f>(Tavola1!L186-Tavola1!L185)/Tavola1!L185</f>
        <v>0</v>
      </c>
    </row>
    <row r="187" spans="1:11">
      <c r="A187" s="4">
        <v>44075</v>
      </c>
      <c r="B187" s="13">
        <f>(Tavola1!B187-Tavola1!B186)/Tavola1!B186</f>
        <v>1.2109462638999948E-2</v>
      </c>
      <c r="C187" s="13"/>
      <c r="D187" s="13">
        <f>(Tavola1!D187-Tavola1!D186)/Tavola1!D186</f>
        <v>7.6441973592772756E-3</v>
      </c>
      <c r="E187" s="13">
        <f>(Tavola1!E187-Tavola1!E186)/Tavola1!E186</f>
        <v>2.4E-2</v>
      </c>
      <c r="F187" s="13">
        <f>(Tavola1!F187-Tavola1!F186)/Tavola1!F186</f>
        <v>1.2500000000000001E-2</v>
      </c>
      <c r="G187" s="13">
        <f>(Tavola1!G187-Tavola1!G186)/Tavola1!G186</f>
        <v>1.4285714285714285E-2</v>
      </c>
      <c r="H187" s="13">
        <f>(Tavola1!H187-Tavola1!H186)/Tavola1!H186</f>
        <v>0</v>
      </c>
      <c r="I187" s="13">
        <f>(Tavola1!J187-Tavola1!J186)/Tavola1!J186</f>
        <v>2.4880382775119617E-2</v>
      </c>
      <c r="J187" s="13">
        <f>(Tavola1!K187-Tavola1!K186)/Tavola1!K186</f>
        <v>1.7205781142463868E-3</v>
      </c>
      <c r="K187" s="13">
        <f>(Tavola1!L187-Tavola1!L186)/Tavola1!L186</f>
        <v>3.4965034965034965E-3</v>
      </c>
    </row>
    <row r="188" spans="1:11">
      <c r="A188" s="4">
        <v>44076</v>
      </c>
      <c r="B188" s="13">
        <f>(Tavola1!B188-Tavola1!B187)/Tavola1!B187</f>
        <v>1.5991610585667514E-2</v>
      </c>
      <c r="C188" s="13"/>
      <c r="D188" s="13">
        <f>(Tavola1!D188-Tavola1!D187)/Tavola1!D187</f>
        <v>1.9080459770114942E-2</v>
      </c>
      <c r="E188" s="13">
        <f>(Tavola1!E188-Tavola1!E187)/Tavola1!E187</f>
        <v>6.5104166666666671E-2</v>
      </c>
      <c r="F188" s="13">
        <f>(Tavola1!F188-Tavola1!F187)/Tavola1!F187</f>
        <v>8.6419753086419748E-2</v>
      </c>
      <c r="G188" s="13">
        <f>(Tavola1!G188-Tavola1!G187)/Tavola1!G187</f>
        <v>7.0422535211267609E-2</v>
      </c>
      <c r="H188" s="13">
        <f>(Tavola1!H188-Tavola1!H187)/Tavola1!H187</f>
        <v>0.2</v>
      </c>
      <c r="I188" s="13">
        <f>(Tavola1!J188-Tavola1!J187)/Tavola1!J187</f>
        <v>6.3492063492063489E-2</v>
      </c>
      <c r="J188" s="13">
        <f>(Tavola1!K188-Tavola1!K187)/Tavola1!K187</f>
        <v>2.7481964960494676E-3</v>
      </c>
      <c r="K188" s="13">
        <f>(Tavola1!L188-Tavola1!L187)/Tavola1!L187</f>
        <v>0</v>
      </c>
    </row>
    <row r="189" spans="1:11">
      <c r="A189" s="4">
        <v>44077</v>
      </c>
      <c r="B189" s="13">
        <f>(Tavola1!B189-Tavola1!B188)/Tavola1!B188</f>
        <v>9.6979292249768523E-3</v>
      </c>
      <c r="C189" s="13"/>
      <c r="D189" s="13">
        <f>(Tavola1!D189-Tavola1!D188)/Tavola1!D188</f>
        <v>1.2181367020076697E-2</v>
      </c>
      <c r="E189" s="13">
        <f>(Tavola1!E189-Tavola1!E188)/Tavola1!E188</f>
        <v>2.0374898125509373E-2</v>
      </c>
      <c r="F189" s="13">
        <f>(Tavola1!F189-Tavola1!F188)/Tavola1!F188</f>
        <v>5.6818181818181816E-2</v>
      </c>
      <c r="G189" s="13">
        <f>(Tavola1!G189-Tavola1!G188)/Tavola1!G188</f>
        <v>6.5789473684210523E-2</v>
      </c>
      <c r="H189" s="13">
        <f>(Tavola1!H189-Tavola1!H188)/Tavola1!H188</f>
        <v>0</v>
      </c>
      <c r="I189" s="13">
        <f>(Tavola1!J189-Tavola1!J188)/Tavola1!J188</f>
        <v>1.755926251097454E-2</v>
      </c>
      <c r="J189" s="13">
        <f>(Tavola1!K189-Tavola1!K188)/Tavola1!K188</f>
        <v>9.5923261390887284E-3</v>
      </c>
      <c r="K189" s="13">
        <f>(Tavola1!L189-Tavola1!L188)/Tavola1!L188</f>
        <v>3.4843205574912892E-3</v>
      </c>
    </row>
    <row r="190" spans="1:11">
      <c r="A190" s="4">
        <v>44078</v>
      </c>
      <c r="B190" s="13">
        <f>(Tavola1!B190-Tavola1!B189)/Tavola1!B189</f>
        <v>1.1749028994420527E-2</v>
      </c>
      <c r="C190" s="13"/>
      <c r="D190" s="13">
        <f>(Tavola1!D190-Tavola1!D189)/Tavola1!D189</f>
        <v>1.738355248495654E-2</v>
      </c>
      <c r="E190" s="13">
        <f>(Tavola1!E190-Tavola1!E189)/Tavola1!E189</f>
        <v>2.5559105431309903E-2</v>
      </c>
      <c r="F190" s="13">
        <f>(Tavola1!F190-Tavola1!F189)/Tavola1!F189</f>
        <v>5.3763440860215055E-2</v>
      </c>
      <c r="G190" s="13">
        <f>(Tavola1!G190-Tavola1!G189)/Tavola1!G189</f>
        <v>7.407407407407407E-2</v>
      </c>
      <c r="H190" s="13">
        <f>(Tavola1!H190-Tavola1!H189)/Tavola1!H189</f>
        <v>-8.3333333333333329E-2</v>
      </c>
      <c r="I190" s="13">
        <f>(Tavola1!J190-Tavola1!J189)/Tavola1!J189</f>
        <v>2.3295944779982744E-2</v>
      </c>
      <c r="J190" s="13">
        <f>(Tavola1!K190-Tavola1!K189)/Tavola1!K189</f>
        <v>1.5609093993892093E-2</v>
      </c>
      <c r="K190" s="13">
        <f>(Tavola1!L190-Tavola1!L189)/Tavola1!L189</f>
        <v>0</v>
      </c>
    </row>
    <row r="191" spans="1:11">
      <c r="A191" s="4">
        <v>44079</v>
      </c>
      <c r="B191" s="13">
        <f>(Tavola1!B191-Tavola1!B190)/Tavola1!B190</f>
        <v>1.4438386996963365E-2</v>
      </c>
      <c r="C191" s="13"/>
      <c r="D191" s="13">
        <f>(Tavola1!D191-Tavola1!D190)/Tavola1!D190</f>
        <v>2.4972617743702082E-2</v>
      </c>
      <c r="E191" s="13">
        <f>(Tavola1!E191-Tavola1!E190)/Tavola1!E190</f>
        <v>4.5950155763239874E-2</v>
      </c>
      <c r="F191" s="13">
        <f>(Tavola1!F191-Tavola1!F190)/Tavola1!F190</f>
        <v>2.0408163265306121E-2</v>
      </c>
      <c r="G191" s="13">
        <f>(Tavola1!G191-Tavola1!G190)/Tavola1!G190</f>
        <v>1.1494252873563218E-2</v>
      </c>
      <c r="H191" s="13">
        <f>(Tavola1!H191-Tavola1!H190)/Tavola1!H190</f>
        <v>9.0909090909090912E-2</v>
      </c>
      <c r="I191" s="13">
        <f>(Tavola1!J191-Tavola1!J190)/Tavola1!J190</f>
        <v>4.8060708263069137E-2</v>
      </c>
      <c r="J191" s="13">
        <f>(Tavola1!K191-Tavola1!K190)/Tavola1!K190</f>
        <v>1.804209822920147E-2</v>
      </c>
      <c r="K191" s="13">
        <f>(Tavola1!L191-Tavola1!L190)/Tavola1!L190</f>
        <v>3.472222222222222E-3</v>
      </c>
    </row>
    <row r="192" spans="1:11">
      <c r="A192" s="4">
        <v>44080</v>
      </c>
      <c r="B192" s="13">
        <f>(Tavola1!B192-Tavola1!B191)/Tavola1!B191</f>
        <v>6.2648456057007125E-3</v>
      </c>
      <c r="C192" s="13"/>
      <c r="D192" s="13">
        <f>(Tavola1!D192-Tavola1!D191)/Tavola1!D191</f>
        <v>7.9076725796110286E-3</v>
      </c>
      <c r="E192" s="13">
        <f>(Tavola1!E192-Tavola1!E191)/Tavola1!E191</f>
        <v>-6.7014147431124346E-3</v>
      </c>
      <c r="F192" s="13">
        <f>(Tavola1!F192-Tavola1!F191)/Tavola1!F191</f>
        <v>-0.01</v>
      </c>
      <c r="G192" s="13">
        <f>(Tavola1!G192-Tavola1!G191)/Tavola1!G191</f>
        <v>-2.2727272727272728E-2</v>
      </c>
      <c r="H192" s="13">
        <f>(Tavola1!H192-Tavola1!H191)/Tavola1!H191</f>
        <v>8.3333333333333329E-2</v>
      </c>
      <c r="I192" s="13">
        <f>(Tavola1!J192-Tavola1!J191)/Tavola1!J191</f>
        <v>-6.4360418342719224E-3</v>
      </c>
      <c r="J192" s="13">
        <f>(Tavola1!K192-Tavola1!K191)/Tavola1!K191</f>
        <v>1.5096816540859863E-2</v>
      </c>
      <c r="K192" s="13">
        <f>(Tavola1!L192-Tavola1!L191)/Tavola1!L191</f>
        <v>0</v>
      </c>
    </row>
    <row r="193" spans="1:11">
      <c r="A193" s="4">
        <v>44081</v>
      </c>
      <c r="B193" s="13">
        <f>(Tavola1!B193-Tavola1!B192)/Tavola1!B192</f>
        <v>6.2580304237381335E-3</v>
      </c>
      <c r="C193" s="13"/>
      <c r="D193" s="13">
        <f>(Tavola1!D193-Tavola1!D192)/Tavola1!D192</f>
        <v>1.0390161153519931E-2</v>
      </c>
      <c r="E193" s="13">
        <f>(Tavola1!E193-Tavola1!E192)/Tavola1!E192</f>
        <v>3.3733133433283359E-2</v>
      </c>
      <c r="F193" s="13">
        <f>(Tavola1!F193-Tavola1!F192)/Tavola1!F192</f>
        <v>0.15151515151515152</v>
      </c>
      <c r="G193" s="13">
        <f>(Tavola1!G193-Tavola1!G192)/Tavola1!G192</f>
        <v>0.1744186046511628</v>
      </c>
      <c r="H193" s="13">
        <f>(Tavola1!H193-Tavola1!H192)/Tavola1!H192</f>
        <v>0</v>
      </c>
      <c r="I193" s="13">
        <f>(Tavola1!J193-Tavola1!J192)/Tavola1!J192</f>
        <v>2.4291497975708502E-2</v>
      </c>
      <c r="J193" s="13">
        <f>(Tavola1!K193-Tavola1!K192)/Tavola1!K192</f>
        <v>1.2932428063368898E-3</v>
      </c>
      <c r="K193" s="13">
        <f>(Tavola1!L193-Tavola1!L192)/Tavola1!L192</f>
        <v>0</v>
      </c>
    </row>
    <row r="194" spans="1:11">
      <c r="A194" s="4">
        <v>44082</v>
      </c>
      <c r="B194" s="13">
        <f>(Tavola1!B194-Tavola1!B193)/Tavola1!B193</f>
        <v>1.3899033412060757E-2</v>
      </c>
      <c r="C194" s="13"/>
      <c r="D194" s="13">
        <f>(Tavola1!D194-Tavola1!D193)/Tavola1!D193</f>
        <v>1.7628541448058761E-2</v>
      </c>
      <c r="E194" s="13">
        <f>(Tavola1!E194-Tavola1!E193)/Tavola1!E193</f>
        <v>5.4387237128353881E-2</v>
      </c>
      <c r="F194" s="13">
        <f>(Tavola1!F194-Tavola1!F193)/Tavola1!F193</f>
        <v>2.6315789473684209E-2</v>
      </c>
      <c r="G194" s="13">
        <f>(Tavola1!G194-Tavola1!G193)/Tavola1!G193</f>
        <v>2.9702970297029702E-2</v>
      </c>
      <c r="H194" s="13">
        <f>(Tavola1!H194-Tavola1!H193)/Tavola1!H193</f>
        <v>0</v>
      </c>
      <c r="I194" s="13">
        <f>(Tavola1!J194-Tavola1!J193)/Tavola1!J193</f>
        <v>5.6916996047430828E-2</v>
      </c>
      <c r="J194" s="13">
        <f>(Tavola1!K194-Tavola1!K193)/Tavola1!K193</f>
        <v>2.9060381013884403E-3</v>
      </c>
      <c r="K194" s="13">
        <f>(Tavola1!L194-Tavola1!L193)/Tavola1!L193</f>
        <v>0</v>
      </c>
    </row>
    <row r="195" spans="1:11">
      <c r="A195" s="4">
        <v>44083</v>
      </c>
      <c r="B195" s="13">
        <f>(Tavola1!B195-Tavola1!B194)/Tavola1!B194</f>
        <v>1.2575325754309212E-2</v>
      </c>
      <c r="C195" s="13"/>
      <c r="D195" s="13">
        <f>(Tavola1!D195-Tavola1!D194)/Tavola1!D194</f>
        <v>1.5879562796452876E-2</v>
      </c>
      <c r="E195" s="13">
        <f>(Tavola1!E195-Tavola1!E194)/Tavola1!E194</f>
        <v>5.0206327372764786E-2</v>
      </c>
      <c r="F195" s="13">
        <f>(Tavola1!F195-Tavola1!F194)/Tavola1!F194</f>
        <v>2.564102564102564E-2</v>
      </c>
      <c r="G195" s="13">
        <f>(Tavola1!G195-Tavola1!G194)/Tavola1!G194</f>
        <v>9.6153846153846159E-3</v>
      </c>
      <c r="H195" s="13">
        <f>(Tavola1!H195-Tavola1!H194)/Tavola1!H194</f>
        <v>0.15384615384615385</v>
      </c>
      <c r="I195" s="13">
        <f>(Tavola1!J195-Tavola1!J194)/Tavola1!J194</f>
        <v>5.2356020942408377E-2</v>
      </c>
      <c r="J195" s="13">
        <f>(Tavola1!K195-Tavola1!K194)/Tavola1!K194</f>
        <v>1.28783000643915E-3</v>
      </c>
      <c r="K195" s="13">
        <f>(Tavola1!L195-Tavola1!L194)/Tavola1!L194</f>
        <v>0</v>
      </c>
    </row>
    <row r="196" spans="1:11">
      <c r="A196" s="4">
        <v>44084</v>
      </c>
      <c r="B196" s="13">
        <f>(Tavola1!B196-Tavola1!B195)/Tavola1!B195</f>
        <v>1.1962163523580288E-2</v>
      </c>
      <c r="C196" s="13"/>
      <c r="D196" s="13">
        <f>(Tavola1!D196-Tavola1!D195)/Tavola1!D195</f>
        <v>2.151847340641494E-2</v>
      </c>
      <c r="E196" s="13">
        <f>(Tavola1!E196-Tavola1!E195)/Tavola1!E195</f>
        <v>4.9770792403405373E-2</v>
      </c>
      <c r="F196" s="13">
        <f>(Tavola1!F196-Tavola1!F195)/Tavola1!F195</f>
        <v>0.05</v>
      </c>
      <c r="G196" s="13">
        <f>(Tavola1!G196-Tavola1!G195)/Tavola1!G195</f>
        <v>2.8571428571428571E-2</v>
      </c>
      <c r="H196" s="13">
        <f>(Tavola1!H196-Tavola1!H195)/Tavola1!H195</f>
        <v>0.2</v>
      </c>
      <c r="I196" s="13">
        <f>(Tavola1!J196-Tavola1!J195)/Tavola1!J195</f>
        <v>4.975124378109453E-2</v>
      </c>
      <c r="J196" s="13">
        <f>(Tavola1!K196-Tavola1!K195)/Tavola1!K195</f>
        <v>9.6463022508038593E-3</v>
      </c>
      <c r="K196" s="13">
        <f>(Tavola1!L196-Tavola1!L195)/Tavola1!L195</f>
        <v>0</v>
      </c>
    </row>
    <row r="197" spans="1:11">
      <c r="A197" s="4">
        <v>44085</v>
      </c>
      <c r="B197" s="13">
        <f>(Tavola1!B197-Tavola1!B196)/Tavola1!B196</f>
        <v>1.0807260262022179E-2</v>
      </c>
      <c r="C197" s="13"/>
      <c r="D197" s="13">
        <f>(Tavola1!D197-Tavola1!D196)/Tavola1!D196</f>
        <v>2.066772655007949E-2</v>
      </c>
      <c r="E197" s="13">
        <f>(Tavola1!E197-Tavola1!E196)/Tavola1!E196</f>
        <v>6.4254522769806616E-2</v>
      </c>
      <c r="F197" s="13">
        <f>(Tavola1!F197-Tavola1!F196)/Tavola1!F196</f>
        <v>2.3809523809523808E-2</v>
      </c>
      <c r="G197" s="13">
        <f>(Tavola1!G197-Tavola1!G196)/Tavola1!G196</f>
        <v>3.7037037037037035E-2</v>
      </c>
      <c r="H197" s="13">
        <f>(Tavola1!H197-Tavola1!H196)/Tavola1!H196</f>
        <v>-5.5555555555555552E-2</v>
      </c>
      <c r="I197" s="13">
        <f>(Tavola1!J197-Tavola1!J196)/Tavola1!J196</f>
        <v>6.7704807041299928E-2</v>
      </c>
      <c r="J197" s="13">
        <f>(Tavola1!K197-Tavola1!K196)/Tavola1!K196</f>
        <v>3.1847133757961782E-4</v>
      </c>
      <c r="K197" s="13">
        <f>(Tavola1!L197-Tavola1!L196)/Tavola1!L196</f>
        <v>0</v>
      </c>
    </row>
    <row r="198" spans="1:11">
      <c r="A198" s="4">
        <v>44086</v>
      </c>
      <c r="B198" s="13">
        <f>(Tavola1!B198-Tavola1!B197)/Tavola1!B197</f>
        <v>1.0158649574819139E-2</v>
      </c>
      <c r="C198" s="13"/>
      <c r="D198" s="13">
        <f>(Tavola1!D198-Tavola1!D197)/Tavola1!D197</f>
        <v>8.5669781931464167E-3</v>
      </c>
      <c r="E198" s="13">
        <f>(Tavola1!E198-Tavola1!E197)/Tavola1!E197</f>
        <v>2.4032825322391559E-2</v>
      </c>
      <c r="F198" s="13">
        <f>(Tavola1!F198-Tavola1!F197)/Tavola1!F197</f>
        <v>3.875968992248062E-2</v>
      </c>
      <c r="G198" s="13">
        <f>(Tavola1!G198-Tavola1!G197)/Tavola1!G197</f>
        <v>3.5714285714285712E-2</v>
      </c>
      <c r="H198" s="13">
        <f>(Tavola1!H198-Tavola1!H197)/Tavola1!H197</f>
        <v>5.8823529411764705E-2</v>
      </c>
      <c r="I198" s="13">
        <f>(Tavola1!J198-Tavola1!J197)/Tavola1!J197</f>
        <v>2.2828154724159798E-2</v>
      </c>
      <c r="J198" s="13">
        <f>(Tavola1!K198-Tavola1!K197)/Tavola1!K197</f>
        <v>9.5510983763132757E-4</v>
      </c>
      <c r="K198" s="13">
        <f>(Tavola1!L198-Tavola1!L197)/Tavola1!L197</f>
        <v>0</v>
      </c>
    </row>
    <row r="199" spans="1:11">
      <c r="A199" s="4">
        <v>44087</v>
      </c>
      <c r="B199" s="13">
        <f>(Tavola1!B199-Tavola1!B198)/Tavola1!B198</f>
        <v>6.85007237053715E-3</v>
      </c>
      <c r="C199" s="13"/>
      <c r="D199" s="13">
        <f>(Tavola1!D199-Tavola1!D198)/Tavola1!D198</f>
        <v>1.1776061776061776E-2</v>
      </c>
      <c r="E199" s="13">
        <f>(Tavola1!E199-Tavola1!E198)/Tavola1!E198</f>
        <v>2.633085289066972E-2</v>
      </c>
      <c r="F199" s="13">
        <f>(Tavola1!F199-Tavola1!F198)/Tavola1!F198</f>
        <v>2.2388059701492536E-2</v>
      </c>
      <c r="G199" s="13">
        <f>(Tavola1!G199-Tavola1!G198)/Tavola1!G198</f>
        <v>3.4482758620689655E-2</v>
      </c>
      <c r="H199" s="13">
        <f>(Tavola1!H199-Tavola1!H198)/Tavola1!H198</f>
        <v>-5.5555555555555552E-2</v>
      </c>
      <c r="I199" s="13">
        <f>(Tavola1!J199-Tavola1!J198)/Tavola1!J198</f>
        <v>2.6658400495970243E-2</v>
      </c>
      <c r="J199" s="13">
        <f>(Tavola1!K199-Tavola1!K198)/Tavola1!K198</f>
        <v>4.4529262086513994E-3</v>
      </c>
      <c r="K199" s="13">
        <f>(Tavola1!L199-Tavola1!L198)/Tavola1!L198</f>
        <v>3.4602076124567475E-3</v>
      </c>
    </row>
    <row r="200" spans="1:11">
      <c r="A200" s="4">
        <v>44088</v>
      </c>
      <c r="B200" s="13">
        <f>(Tavola1!B200-Tavola1!B199)/Tavola1!B199</f>
        <v>5.3858709487418829E-3</v>
      </c>
      <c r="C200" s="13"/>
      <c r="D200" s="13">
        <f>(Tavola1!D200-Tavola1!D199)/Tavola1!D199</f>
        <v>1.2402213318069072E-2</v>
      </c>
      <c r="E200" s="13">
        <f>(Tavola1!E200-Tavola1!E199)/Tavola1!E199</f>
        <v>2.7328499721137756E-2</v>
      </c>
      <c r="F200" s="13">
        <f>(Tavola1!F200-Tavola1!F199)/Tavola1!F199</f>
        <v>0.10948905109489052</v>
      </c>
      <c r="G200" s="13">
        <f>(Tavola1!G200-Tavola1!G199)/Tavola1!G199</f>
        <v>0.13333333333333333</v>
      </c>
      <c r="H200" s="13">
        <f>(Tavola1!H200-Tavola1!H199)/Tavola1!H199</f>
        <v>-5.8823529411764705E-2</v>
      </c>
      <c r="I200" s="13">
        <f>(Tavola1!J200-Tavola1!J199)/Tavola1!J199</f>
        <v>2.0531400966183576E-2</v>
      </c>
      <c r="J200" s="13">
        <f>(Tavola1!K200-Tavola1!K199)/Tavola1!K199</f>
        <v>4.4331855604813177E-3</v>
      </c>
      <c r="K200" s="13">
        <f>(Tavola1!L200-Tavola1!L199)/Tavola1!L199</f>
        <v>6.8965517241379309E-3</v>
      </c>
    </row>
    <row r="201" spans="1:11">
      <c r="A201" s="4">
        <v>44089</v>
      </c>
      <c r="B201" s="13">
        <f>(Tavola1!B201-Tavola1!B200)/Tavola1!B200</f>
        <v>1.0741343871947889E-2</v>
      </c>
      <c r="C201" s="13"/>
      <c r="D201" s="13">
        <f>(Tavola1!D201-Tavola1!D200)/Tavola1!D200</f>
        <v>1.4511873350923483E-2</v>
      </c>
      <c r="E201" s="13">
        <f>(Tavola1!E201-Tavola1!E200)/Tavola1!E200</f>
        <v>4.1802388707926165E-2</v>
      </c>
      <c r="F201" s="13">
        <f>(Tavola1!F201-Tavola1!F200)/Tavola1!F200</f>
        <v>3.9473684210526314E-2</v>
      </c>
      <c r="G201" s="13">
        <f>(Tavola1!G201-Tavola1!G200)/Tavola1!G200</f>
        <v>3.6764705882352942E-2</v>
      </c>
      <c r="H201" s="13">
        <f>(Tavola1!H201-Tavola1!H200)/Tavola1!H200</f>
        <v>6.25E-2</v>
      </c>
      <c r="I201" s="13">
        <f>(Tavola1!J201-Tavola1!J200)/Tavola1!J200</f>
        <v>4.2011834319526625E-2</v>
      </c>
      <c r="J201" s="13">
        <f>(Tavola1!K201-Tavola1!K200)/Tavola1!K200</f>
        <v>0</v>
      </c>
      <c r="K201" s="13">
        <f>(Tavola1!L201-Tavola1!L200)/Tavola1!L200</f>
        <v>0</v>
      </c>
    </row>
    <row r="202" spans="1:11">
      <c r="A202" s="4">
        <v>44090</v>
      </c>
      <c r="B202" s="13">
        <f>(Tavola1!B202-Tavola1!B201)/Tavola1!B201</f>
        <v>1.4267013456527238E-2</v>
      </c>
      <c r="C202" s="13"/>
      <c r="D202" s="13">
        <f>(Tavola1!D202-Tavola1!D201)/Tavola1!D201</f>
        <v>1.6719301504737136E-2</v>
      </c>
      <c r="E202" s="13">
        <f>(Tavola1!E202-Tavola1!E201)/Tavola1!E201</f>
        <v>3.5956227201667537E-2</v>
      </c>
      <c r="F202" s="13">
        <f>(Tavola1!F202-Tavola1!F201)/Tavola1!F201</f>
        <v>8.2278481012658222E-2</v>
      </c>
      <c r="G202" s="13">
        <f>(Tavola1!G202-Tavola1!G201)/Tavola1!G201</f>
        <v>9.9290780141843976E-2</v>
      </c>
      <c r="H202" s="13">
        <f>(Tavola1!H202-Tavola1!H201)/Tavola1!H201</f>
        <v>-5.8823529411764705E-2</v>
      </c>
      <c r="I202" s="13">
        <f>(Tavola1!J202-Tavola1!J201)/Tavola1!J201</f>
        <v>3.1800113571834182E-2</v>
      </c>
      <c r="J202" s="13">
        <f>(Tavola1!K202-Tavola1!K201)/Tavola1!K201</f>
        <v>5.6746532156368226E-3</v>
      </c>
      <c r="K202" s="13">
        <f>(Tavola1!L202-Tavola1!L201)/Tavola1!L201</f>
        <v>1.0273972602739725E-2</v>
      </c>
    </row>
    <row r="203" spans="1:11">
      <c r="A203" s="4">
        <v>44091</v>
      </c>
      <c r="B203" s="13">
        <f>(Tavola1!B203-Tavola1!B202)/Tavola1!B202</f>
        <v>1.3313251261586742E-2</v>
      </c>
      <c r="C203" s="13"/>
      <c r="D203" s="13">
        <f>(Tavola1!D203-Tavola1!D202)/Tavola1!D202</f>
        <v>1.7540654120226568E-2</v>
      </c>
      <c r="E203" s="13">
        <f>(Tavola1!E203-Tavola1!E202)/Tavola1!E202</f>
        <v>2.7665995975855132E-2</v>
      </c>
      <c r="F203" s="13">
        <f>(Tavola1!F203-Tavola1!F202)/Tavola1!F202</f>
        <v>9.3567251461988299E-2</v>
      </c>
      <c r="G203" s="13">
        <f>(Tavola1!G203-Tavola1!G202)/Tavola1!G202</f>
        <v>0.11612903225806452</v>
      </c>
      <c r="H203" s="13">
        <f>(Tavola1!H203-Tavola1!H202)/Tavola1!H202</f>
        <v>-0.125</v>
      </c>
      <c r="I203" s="13">
        <f>(Tavola1!J203-Tavola1!J202)/Tavola1!J202</f>
        <v>2.1463951568519539E-2</v>
      </c>
      <c r="J203" s="13">
        <f>(Tavola1!K203-Tavola1!K202)/Tavola1!K202</f>
        <v>1.2852664576802508E-2</v>
      </c>
      <c r="K203" s="13">
        <f>(Tavola1!L203-Tavola1!L202)/Tavola1!L202</f>
        <v>0</v>
      </c>
    </row>
    <row r="204" spans="1:11">
      <c r="A204" s="4">
        <v>44092</v>
      </c>
      <c r="B204" s="13">
        <f>(Tavola1!B204-Tavola1!B203)/Tavola1!B203</f>
        <v>1.5124142710349607E-2</v>
      </c>
      <c r="C204" s="13"/>
      <c r="D204" s="13">
        <f>(Tavola1!D204-Tavola1!D203)/Tavola1!D203</f>
        <v>3.2142215837672829E-2</v>
      </c>
      <c r="E204" s="13">
        <f>(Tavola1!E204-Tavola1!E203)/Tavola1!E203</f>
        <v>5.5800293685756244E-2</v>
      </c>
      <c r="F204" s="13">
        <f>(Tavola1!F204-Tavola1!F203)/Tavola1!F203</f>
        <v>3.7433155080213901E-2</v>
      </c>
      <c r="G204" s="13">
        <f>(Tavola1!G204-Tavola1!G203)/Tavola1!G203</f>
        <v>3.4682080924855488E-2</v>
      </c>
      <c r="H204" s="13">
        <f>(Tavola1!H204-Tavola1!H203)/Tavola1!H203</f>
        <v>7.1428571428571425E-2</v>
      </c>
      <c r="I204" s="13">
        <f>(Tavola1!J204-Tavola1!J203)/Tavola1!J203</f>
        <v>5.7650862068965518E-2</v>
      </c>
      <c r="J204" s="13">
        <f>(Tavola1!K204-Tavola1!K203)/Tavola1!K203</f>
        <v>1.9808108944599195E-2</v>
      </c>
      <c r="K204" s="13">
        <f>(Tavola1!L204-Tavola1!L203)/Tavola1!L203</f>
        <v>3.3898305084745762E-3</v>
      </c>
    </row>
    <row r="205" spans="1:11">
      <c r="A205" s="4">
        <v>44093</v>
      </c>
      <c r="B205" s="13">
        <f>(Tavola1!B205-Tavola1!B204)/Tavola1!B204</f>
        <v>1.0226012773099749E-2</v>
      </c>
      <c r="C205" s="13"/>
      <c r="D205" s="13">
        <f>(Tavola1!D205-Tavola1!D204)/Tavola1!D204</f>
        <v>1.7049408489909535E-2</v>
      </c>
      <c r="E205" s="13">
        <f>(Tavola1!E205-Tavola1!E204)/Tavola1!E204</f>
        <v>3.4770514603616132E-2</v>
      </c>
      <c r="F205" s="13">
        <f>(Tavola1!F205-Tavola1!F204)/Tavola1!F204</f>
        <v>5.1546391752577317E-2</v>
      </c>
      <c r="G205" s="13">
        <f>(Tavola1!G205-Tavola1!G204)/Tavola1!G204</f>
        <v>6.7039106145251395E-2</v>
      </c>
      <c r="H205" s="13">
        <f>(Tavola1!H205-Tavola1!H204)/Tavola1!H204</f>
        <v>-0.13333333333333333</v>
      </c>
      <c r="I205" s="13">
        <f>(Tavola1!J205-Tavola1!J204)/Tavola1!J204</f>
        <v>3.3112582781456956E-2</v>
      </c>
      <c r="J205" s="13">
        <f>(Tavola1!K205-Tavola1!K204)/Tavola1!K204</f>
        <v>6.9802731411229132E-3</v>
      </c>
      <c r="K205" s="13">
        <f>(Tavola1!L205-Tavola1!L204)/Tavola1!L204</f>
        <v>0</v>
      </c>
    </row>
    <row r="206" spans="1:11">
      <c r="A206" s="4">
        <v>44094</v>
      </c>
      <c r="B206" s="13">
        <f>(Tavola1!B206-Tavola1!B205)/Tavola1!B205</f>
        <v>7.2703038381145679E-3</v>
      </c>
      <c r="C206" s="13"/>
      <c r="D206" s="13">
        <f>(Tavola1!D206-Tavola1!D205)/Tavola1!D205</f>
        <v>1.9842627437564146E-2</v>
      </c>
      <c r="E206" s="13">
        <f>(Tavola1!E206-Tavola1!E205)/Tavola1!E205</f>
        <v>3.7634408602150539E-2</v>
      </c>
      <c r="F206" s="13">
        <f>(Tavola1!F206-Tavola1!F205)/Tavola1!F205</f>
        <v>1.4705882352941176E-2</v>
      </c>
      <c r="G206" s="13">
        <f>(Tavola1!G206-Tavola1!G205)/Tavola1!G205</f>
        <v>1.5706806282722512E-2</v>
      </c>
      <c r="H206" s="13">
        <f>(Tavola1!H206-Tavola1!H205)/Tavola1!H205</f>
        <v>0</v>
      </c>
      <c r="I206" s="13">
        <f>(Tavola1!J206-Tavola1!J205)/Tavola1!J205</f>
        <v>3.9940828402366867E-2</v>
      </c>
      <c r="J206" s="13">
        <f>(Tavola1!K206-Tavola1!K205)/Tavola1!K205</f>
        <v>9.6443640747438213E-3</v>
      </c>
      <c r="K206" s="13">
        <f>(Tavola1!L206-Tavola1!L205)/Tavola1!L205</f>
        <v>0</v>
      </c>
    </row>
    <row r="207" spans="1:11">
      <c r="A207" s="4">
        <v>44095</v>
      </c>
      <c r="B207" s="13">
        <f>(Tavola1!B207-Tavola1!B206)/Tavola1!B206</f>
        <v>7.1761867196590964E-3</v>
      </c>
      <c r="C207" s="13"/>
      <c r="D207" s="13">
        <f>(Tavola1!D207-Tavola1!D206)/Tavola1!D206</f>
        <v>1.2579671251257966E-2</v>
      </c>
      <c r="E207" s="13">
        <f>(Tavola1!E207-Tavola1!E206)/Tavola1!E206</f>
        <v>1.3816925734024179E-2</v>
      </c>
      <c r="F207" s="13">
        <f>(Tavola1!F207-Tavola1!F206)/Tavola1!F206</f>
        <v>4.8309178743961352E-2</v>
      </c>
      <c r="G207" s="13">
        <f>(Tavola1!G207-Tavola1!G206)/Tavola1!G206</f>
        <v>4.6391752577319589E-2</v>
      </c>
      <c r="H207" s="13">
        <f>(Tavola1!H207-Tavola1!H206)/Tavola1!H206</f>
        <v>7.6923076923076927E-2</v>
      </c>
      <c r="I207" s="13">
        <f>(Tavola1!J207-Tavola1!J206)/Tavola1!J206</f>
        <v>1.0431484115694643E-2</v>
      </c>
      <c r="J207" s="13">
        <f>(Tavola1!K207-Tavola1!K206)/Tavola1!K206</f>
        <v>1.1940298507462687E-2</v>
      </c>
      <c r="K207" s="13">
        <f>(Tavola1!L207-Tavola1!L206)/Tavola1!L206</f>
        <v>1.0135135135135136E-2</v>
      </c>
    </row>
    <row r="208" spans="1:11">
      <c r="A208" s="4">
        <v>44096</v>
      </c>
      <c r="B208" s="13">
        <f>(Tavola1!B208-Tavola1!B207)/Tavola1!B207</f>
        <v>1.6096838285117085E-2</v>
      </c>
      <c r="C208" s="13"/>
      <c r="D208" s="13">
        <f>(Tavola1!D208-Tavola1!D207)/Tavola1!D207</f>
        <v>1.7889680304787145E-2</v>
      </c>
      <c r="E208" s="13">
        <f>(Tavola1!E208-Tavola1!E207)/Tavola1!E207</f>
        <v>1.7887563884156729E-2</v>
      </c>
      <c r="F208" s="13">
        <f>(Tavola1!F208-Tavola1!F207)/Tavola1!F207</f>
        <v>0.10138248847926268</v>
      </c>
      <c r="G208" s="13">
        <f>(Tavola1!G208-Tavola1!G207)/Tavola1!G207</f>
        <v>0.10344827586206896</v>
      </c>
      <c r="H208" s="13">
        <f>(Tavola1!H208-Tavola1!H207)/Tavola1!H207</f>
        <v>7.1428571428571425E-2</v>
      </c>
      <c r="I208" s="13">
        <f>(Tavola1!J208-Tavola1!J207)/Tavola1!J207</f>
        <v>9.385265133740028E-3</v>
      </c>
      <c r="J208" s="13">
        <f>(Tavola1!K208-Tavola1!K207)/Tavola1!K207</f>
        <v>1.9174041297935103E-2</v>
      </c>
      <c r="K208" s="13">
        <f>(Tavola1!L208-Tavola1!L207)/Tavola1!L207</f>
        <v>3.3444816053511705E-3</v>
      </c>
    </row>
    <row r="209" spans="1:11">
      <c r="A209" s="4">
        <v>44097</v>
      </c>
      <c r="B209" s="13">
        <f>(Tavola1!B209-Tavola1!B208)/Tavola1!B208</f>
        <v>1.3651375649056339E-2</v>
      </c>
      <c r="C209" s="13"/>
      <c r="D209" s="13">
        <f>(Tavola1!D209-Tavola1!D208)/Tavola1!D208</f>
        <v>1.4483319772172498E-2</v>
      </c>
      <c r="E209" s="13">
        <f>(Tavola1!E209-Tavola1!E208)/Tavola1!E208</f>
        <v>9.2050209205020925E-3</v>
      </c>
      <c r="F209" s="13">
        <f>(Tavola1!F209-Tavola1!F208)/Tavola1!F208</f>
        <v>2.9288702928870293E-2</v>
      </c>
      <c r="G209" s="13">
        <f>(Tavola1!G209-Tavola1!G208)/Tavola1!G208</f>
        <v>2.6785714285714284E-2</v>
      </c>
      <c r="H209" s="13">
        <f>(Tavola1!H209-Tavola1!H208)/Tavola1!H208</f>
        <v>6.6666666666666666E-2</v>
      </c>
      <c r="I209" s="13">
        <f>(Tavola1!J209-Tavola1!J208)/Tavola1!J208</f>
        <v>6.9735006973500697E-3</v>
      </c>
      <c r="J209" s="13">
        <f>(Tavola1!K209-Tavola1!K208)/Tavola1!K208</f>
        <v>1.8523878437047756E-2</v>
      </c>
      <c r="K209" s="13">
        <f>(Tavola1!L209-Tavola1!L208)/Tavola1!L208</f>
        <v>0.01</v>
      </c>
    </row>
    <row r="210" spans="1:11">
      <c r="A210" s="4">
        <v>44098</v>
      </c>
      <c r="B210" s="13">
        <f>(Tavola1!B210-Tavola1!B209)/Tavola1!B209</f>
        <v>1.152734538772379E-2</v>
      </c>
      <c r="C210" s="13"/>
      <c r="D210" s="13">
        <f>(Tavola1!D210-Tavola1!D209)/Tavola1!D209</f>
        <v>2.005133140840552E-2</v>
      </c>
      <c r="E210" s="13">
        <f>(Tavola1!E210-Tavola1!E209)/Tavola1!E209</f>
        <v>2.03150912106136E-2</v>
      </c>
      <c r="F210" s="13">
        <f>(Tavola1!F210-Tavola1!F209)/Tavola1!F209</f>
        <v>2.8455284552845527E-2</v>
      </c>
      <c r="G210" s="13">
        <f>(Tavola1!G210-Tavola1!G209)/Tavola1!G209</f>
        <v>3.0434782608695653E-2</v>
      </c>
      <c r="H210" s="13">
        <f>(Tavola1!H210-Tavola1!H209)/Tavola1!H209</f>
        <v>0</v>
      </c>
      <c r="I210" s="13">
        <f>(Tavola1!J210-Tavola1!J209)/Tavola1!J209</f>
        <v>1.9390581717451522E-2</v>
      </c>
      <c r="J210" s="13">
        <f>(Tavola1!K210-Tavola1!K209)/Tavola1!K209</f>
        <v>2.1312872975277068E-2</v>
      </c>
      <c r="K210" s="13">
        <f>(Tavola1!L210-Tavola1!L209)/Tavola1!L209</f>
        <v>3.3003300330033004E-3</v>
      </c>
    </row>
    <row r="211" spans="1:11">
      <c r="A211" s="4">
        <v>44099</v>
      </c>
      <c r="B211" s="13">
        <f>(Tavola1!B211-Tavola1!B210)/Tavola1!B210</f>
        <v>1.1750933129915054E-2</v>
      </c>
      <c r="C211" s="13"/>
      <c r="D211" s="13">
        <f>(Tavola1!D211-Tavola1!D210)/Tavola1!D210</f>
        <v>1.6826545054253815E-2</v>
      </c>
      <c r="E211" s="13">
        <f>(Tavola1!E211-Tavola1!E210)/Tavola1!E210</f>
        <v>2.8037383177570093E-2</v>
      </c>
      <c r="F211" s="13">
        <f>(Tavola1!F211-Tavola1!F210)/Tavola1!F210</f>
        <v>-1.9762845849802372E-2</v>
      </c>
      <c r="G211" s="13">
        <f>(Tavola1!G211-Tavola1!G210)/Tavola1!G210</f>
        <v>-8.4388185654008432E-3</v>
      </c>
      <c r="H211" s="13">
        <f>(Tavola1!H211-Tavola1!H210)/Tavola1!H210</f>
        <v>-0.1875</v>
      </c>
      <c r="I211" s="13">
        <f>(Tavola1!J211-Tavola1!J210)/Tavola1!J210</f>
        <v>3.3514492753623192E-2</v>
      </c>
      <c r="J211" s="13">
        <f>(Tavola1!K211-Tavola1!K210)/Tavola1!K210</f>
        <v>1.001669449081803E-2</v>
      </c>
      <c r="K211" s="13">
        <f>(Tavola1!L211-Tavola1!L210)/Tavola1!L210</f>
        <v>6.5789473684210523E-3</v>
      </c>
    </row>
    <row r="212" spans="1:11">
      <c r="A212" s="4">
        <v>44100</v>
      </c>
      <c r="B212" s="13">
        <f>(Tavola1!B212-Tavola1!B211)/Tavola1!B211</f>
        <v>1.211128083658923E-2</v>
      </c>
      <c r="C212" s="13"/>
      <c r="D212" s="13">
        <f>(Tavola1!D212-Tavola1!D211)/Tavola1!D211</f>
        <v>1.7012063099288585E-2</v>
      </c>
      <c r="E212" s="13">
        <f>(Tavola1!E212-Tavola1!E211)/Tavola1!E211</f>
        <v>2.0948616600790514E-2</v>
      </c>
      <c r="F212" s="13">
        <f>(Tavola1!F212-Tavola1!F211)/Tavola1!F211</f>
        <v>8.0645161290322578E-2</v>
      </c>
      <c r="G212" s="13">
        <f>(Tavola1!G212-Tavola1!G211)/Tavola1!G211</f>
        <v>8.5106382978723402E-2</v>
      </c>
      <c r="H212" s="13">
        <f>(Tavola1!H212-Tavola1!H211)/Tavola1!H211</f>
        <v>0</v>
      </c>
      <c r="I212" s="13">
        <f>(Tavola1!J212-Tavola1!J211)/Tavola1!J211</f>
        <v>1.4460999123575811E-2</v>
      </c>
      <c r="J212" s="13">
        <f>(Tavola1!K212-Tavola1!K211)/Tavola1!K211</f>
        <v>1.5702479338842976E-2</v>
      </c>
      <c r="K212" s="13">
        <f>(Tavola1!L212-Tavola1!L211)/Tavola1!L211</f>
        <v>0</v>
      </c>
    </row>
    <row r="213" spans="1:11">
      <c r="A213" s="4">
        <v>44101</v>
      </c>
      <c r="B213" s="13">
        <f>(Tavola1!B213-Tavola1!B212)/Tavola1!B212</f>
        <v>9.0468901046140866E-3</v>
      </c>
      <c r="C213" s="13"/>
      <c r="D213" s="13">
        <f>(Tavola1!D213-Tavola1!D212)/Tavola1!D212</f>
        <v>1.6271289537712896E-2</v>
      </c>
      <c r="E213" s="13">
        <f>(Tavola1!E213-Tavola1!E212)/Tavola1!E212</f>
        <v>2.9423151374370887E-2</v>
      </c>
      <c r="F213" s="13">
        <f>(Tavola1!F213-Tavola1!F212)/Tavola1!F212</f>
        <v>5.2238805970149252E-2</v>
      </c>
      <c r="G213" s="13">
        <f>(Tavola1!G213-Tavola1!G212)/Tavola1!G212</f>
        <v>5.0980392156862744E-2</v>
      </c>
      <c r="H213" s="13">
        <f>(Tavola1!H213-Tavola1!H212)/Tavola1!H212</f>
        <v>7.6923076923076927E-2</v>
      </c>
      <c r="I213" s="13">
        <f>(Tavola1!J213-Tavola1!J212)/Tavola1!J212</f>
        <v>2.6781857451403889E-2</v>
      </c>
      <c r="J213" s="13">
        <f>(Tavola1!K213-Tavola1!K212)/Tavola1!K212</f>
        <v>7.8654732845131539E-3</v>
      </c>
      <c r="K213" s="13">
        <f>(Tavola1!L213-Tavola1!L212)/Tavola1!L212</f>
        <v>6.5359477124183009E-3</v>
      </c>
    </row>
    <row r="214" spans="1:11">
      <c r="A214" s="4">
        <v>44102</v>
      </c>
      <c r="B214" s="13">
        <f>(Tavola1!B214-Tavola1!B213)/Tavola1!B213</f>
        <v>5.1507347371610359E-3</v>
      </c>
      <c r="C214" s="13"/>
      <c r="D214" s="13">
        <f>(Tavola1!D214-Tavola1!D213)/Tavola1!D213</f>
        <v>1.5262606613796199E-2</v>
      </c>
      <c r="E214" s="13">
        <f>(Tavola1!E214-Tavola1!E213)/Tavola1!E213</f>
        <v>3.159082361790147E-2</v>
      </c>
      <c r="F214" s="13">
        <f>(Tavola1!F214-Tavola1!F213)/Tavola1!F213</f>
        <v>9.5744680851063829E-2</v>
      </c>
      <c r="G214" s="13">
        <f>(Tavola1!G214-Tavola1!G213)/Tavola1!G213</f>
        <v>9.7014925373134331E-2</v>
      </c>
      <c r="H214" s="13">
        <f>(Tavola1!H214-Tavola1!H213)/Tavola1!H213</f>
        <v>7.1428571428571425E-2</v>
      </c>
      <c r="I214" s="13">
        <f>(Tavola1!J214-Tavola1!J213)/Tavola1!J213</f>
        <v>2.3979806478754733E-2</v>
      </c>
      <c r="J214" s="13">
        <f>(Tavola1!K214-Tavola1!K213)/Tavola1!K213</f>
        <v>4.5748116254036601E-3</v>
      </c>
      <c r="K214" s="13">
        <f>(Tavola1!L214-Tavola1!L213)/Tavola1!L213</f>
        <v>3.246753246753247E-3</v>
      </c>
    </row>
    <row r="215" spans="1:11">
      <c r="A215" s="4">
        <v>44103</v>
      </c>
      <c r="B215" s="13">
        <f>(Tavola1!B215-Tavola1!B214)/Tavola1!B214</f>
        <v>1.2980672277826719E-2</v>
      </c>
      <c r="C215" s="13"/>
      <c r="D215" s="13">
        <f>(Tavola1!D215-Tavola1!D214)/Tavola1!D214</f>
        <v>2.4023581429624172E-2</v>
      </c>
      <c r="E215" s="13">
        <f>(Tavola1!E215-Tavola1!E214)/Tavola1!E214</f>
        <v>1.6040831206707983E-2</v>
      </c>
      <c r="F215" s="13">
        <f>(Tavola1!F215-Tavola1!F214)/Tavola1!F214</f>
        <v>0</v>
      </c>
      <c r="G215" s="13">
        <f>(Tavola1!G215-Tavola1!G214)/Tavola1!G214</f>
        <v>-3.4013605442176869E-3</v>
      </c>
      <c r="H215" s="13">
        <f>(Tavola1!H215-Tavola1!H214)/Tavola1!H214</f>
        <v>6.6666666666666666E-2</v>
      </c>
      <c r="I215" s="13">
        <f>(Tavola1!J215-Tavola1!J214)/Tavola1!J214</f>
        <v>1.8077239112571898E-2</v>
      </c>
      <c r="J215" s="13">
        <f>(Tavola1!K215-Tavola1!K214)/Tavola1!K214</f>
        <v>3.1609965175462093E-2</v>
      </c>
      <c r="K215" s="13">
        <f>(Tavola1!L215-Tavola1!L214)/Tavola1!L214</f>
        <v>3.2362459546925568E-3</v>
      </c>
    </row>
    <row r="216" spans="1:11">
      <c r="A216" s="4">
        <v>44104</v>
      </c>
      <c r="B216" s="13">
        <f>(Tavola1!B216-Tavola1!B215)/Tavola1!B215</f>
        <v>1.3924979044425818E-2</v>
      </c>
      <c r="C216" s="13"/>
      <c r="D216" s="13">
        <f>(Tavola1!D216-Tavola1!D215)/Tavola1!D215</f>
        <v>2.4467472654001152E-2</v>
      </c>
      <c r="E216" s="13">
        <f>(Tavola1!E216-Tavola1!E215)/Tavola1!E215</f>
        <v>2.834589163975601E-2</v>
      </c>
      <c r="F216" s="13">
        <f>(Tavola1!F216-Tavola1!F215)/Tavola1!F215</f>
        <v>3.5598705501618123E-2</v>
      </c>
      <c r="G216" s="13">
        <f>(Tavola1!G216-Tavola1!G215)/Tavola1!G215</f>
        <v>2.7303754266211604E-2</v>
      </c>
      <c r="H216" s="13">
        <f>(Tavola1!H216-Tavola1!H215)/Tavola1!H215</f>
        <v>0.1875</v>
      </c>
      <c r="I216" s="13">
        <f>(Tavola1!J216-Tavola1!J215)/Tavola1!J215</f>
        <v>2.7441485068603711E-2</v>
      </c>
      <c r="J216" s="13">
        <f>(Tavola1!K216-Tavola1!K215)/Tavola1!K215</f>
        <v>2.3370553103090108E-2</v>
      </c>
      <c r="K216" s="13">
        <f>(Tavola1!L216-Tavola1!L215)/Tavola1!L215</f>
        <v>3.2258064516129032E-3</v>
      </c>
    </row>
    <row r="217" spans="1:11">
      <c r="A217" s="4">
        <v>44105</v>
      </c>
      <c r="B217" s="13">
        <f>(Tavola1!B217-Tavola1!B216)/Tavola1!B216</f>
        <v>1.3717202823218179E-2</v>
      </c>
      <c r="C217" s="13"/>
      <c r="D217" s="13">
        <f>(Tavola1!D217-Tavola1!D216)/Tavola1!D216</f>
        <v>2.1916268614779431E-2</v>
      </c>
      <c r="E217" s="13">
        <f>(Tavola1!E217-Tavola1!E216)/Tavola1!E216</f>
        <v>2.4424284717376135E-2</v>
      </c>
      <c r="F217" s="13">
        <f>(Tavola1!F217-Tavola1!F216)/Tavola1!F216</f>
        <v>2.1874999999999999E-2</v>
      </c>
      <c r="G217" s="13">
        <f>(Tavola1!G217-Tavola1!G216)/Tavola1!G216</f>
        <v>1.9933554817275746E-2</v>
      </c>
      <c r="H217" s="13">
        <f>(Tavola1!H217-Tavola1!H216)/Tavola1!H216</f>
        <v>5.2631578947368418E-2</v>
      </c>
      <c r="I217" s="13">
        <f>(Tavola1!J217-Tavola1!J216)/Tavola1!J216</f>
        <v>2.4744697564807541E-2</v>
      </c>
      <c r="J217" s="13">
        <f>(Tavola1!K217-Tavola1!K216)/Tavola1!K216</f>
        <v>2.1568129916264906E-2</v>
      </c>
      <c r="K217" s="13">
        <f>(Tavola1!L217-Tavola1!L216)/Tavola1!L216</f>
        <v>3.2154340836012861E-3</v>
      </c>
    </row>
    <row r="218" spans="1:11">
      <c r="A218" s="4">
        <v>44106</v>
      </c>
      <c r="B218" s="13">
        <f>(Tavola1!B218-Tavola1!B217)/Tavola1!B217</f>
        <v>1.1319477575119984E-2</v>
      </c>
      <c r="C218" s="13"/>
      <c r="D218" s="13">
        <f>(Tavola1!D218-Tavola1!D217)/Tavola1!D217</f>
        <v>1.92466318394281E-2</v>
      </c>
      <c r="E218" s="13">
        <f>(Tavola1!E218-Tavola1!E217)/Tavola1!E217</f>
        <v>3.8147138964577658E-2</v>
      </c>
      <c r="F218" s="13">
        <f>(Tavola1!F218-Tavola1!F217)/Tavola1!F217</f>
        <v>-9.1743119266055051E-3</v>
      </c>
      <c r="G218" s="13">
        <f>(Tavola1!G218-Tavola1!G217)/Tavola1!G217</f>
        <v>-1.3029315960912053E-2</v>
      </c>
      <c r="H218" s="13">
        <f>(Tavola1!H218-Tavola1!H217)/Tavola1!H217</f>
        <v>0.05</v>
      </c>
      <c r="I218" s="13">
        <f>(Tavola1!J218-Tavola1!J217)/Tavola1!J217</f>
        <v>4.4078190877730933E-2</v>
      </c>
      <c r="J218" s="13">
        <f>(Tavola1!K218-Tavola1!K217)/Tavola1!K217</f>
        <v>6.4580228514654744E-3</v>
      </c>
      <c r="K218" s="13">
        <f>(Tavola1!L218-Tavola1!L217)/Tavola1!L217</f>
        <v>6.41025641025641E-3</v>
      </c>
    </row>
    <row r="219" spans="1:11">
      <c r="A219" s="4">
        <v>44107</v>
      </c>
      <c r="B219" s="13">
        <f>(Tavola1!B219-Tavola1!B218)/Tavola1!B218</f>
        <v>1.3382147191523162E-2</v>
      </c>
      <c r="C219" s="13"/>
      <c r="D219" s="13">
        <f>(Tavola1!D219-Tavola1!D218)/Tavola1!D218</f>
        <v>2.4548152144591315E-2</v>
      </c>
      <c r="E219" s="13">
        <f>(Tavola1!E219-Tavola1!E218)/Tavola1!E218</f>
        <v>4.0354330708661415E-2</v>
      </c>
      <c r="F219" s="13">
        <f>(Tavola1!F219-Tavola1!F218)/Tavola1!F218</f>
        <v>5.5555555555555552E-2</v>
      </c>
      <c r="G219" s="13">
        <f>(Tavola1!G219-Tavola1!G218)/Tavola1!G218</f>
        <v>6.2706270627062702E-2</v>
      </c>
      <c r="H219" s="13">
        <f>(Tavola1!H219-Tavola1!H218)/Tavola1!H218</f>
        <v>-4.7619047619047616E-2</v>
      </c>
      <c r="I219" s="13">
        <f>(Tavola1!J219-Tavola1!J218)/Tavola1!J218</f>
        <v>3.8546255506607931E-2</v>
      </c>
      <c r="J219" s="13">
        <f>(Tavola1!K219-Tavola1!K218)/Tavola1!K218</f>
        <v>1.3820335636722606E-2</v>
      </c>
      <c r="K219" s="13">
        <f>(Tavola1!L219-Tavola1!L218)/Tavola1!L218</f>
        <v>9.5541401273885346E-3</v>
      </c>
    </row>
    <row r="220" spans="1:11">
      <c r="A220" s="4">
        <v>44108</v>
      </c>
      <c r="B220" s="13">
        <f>(Tavola1!B220-Tavola1!B219)/Tavola1!B219</f>
        <v>6.9588121080943442E-3</v>
      </c>
      <c r="C220" s="13"/>
      <c r="D220" s="13">
        <f>(Tavola1!D220-Tavola1!D219)/Tavola1!D219</f>
        <v>1.1190100052659295E-2</v>
      </c>
      <c r="E220" s="13">
        <f>(Tavola1!E220-Tavola1!E219)/Tavola1!E219</f>
        <v>2.3967202775149795E-2</v>
      </c>
      <c r="F220" s="13">
        <f>(Tavola1!F220-Tavola1!F219)/Tavola1!F219</f>
        <v>3.2163742690058478E-2</v>
      </c>
      <c r="G220" s="13">
        <f>(Tavola1!G220-Tavola1!G219)/Tavola1!G219</f>
        <v>2.1739130434782608E-2</v>
      </c>
      <c r="H220" s="13">
        <f>(Tavola1!H220-Tavola1!H219)/Tavola1!H219</f>
        <v>0.2</v>
      </c>
      <c r="I220" s="13">
        <f>(Tavola1!J220-Tavola1!J219)/Tavola1!J219</f>
        <v>2.2976316719688937E-2</v>
      </c>
      <c r="J220" s="13">
        <f>(Tavola1!K220-Tavola1!K219)/Tavola1!K219</f>
        <v>1.7039922103213243E-3</v>
      </c>
      <c r="K220" s="13">
        <f>(Tavola1!L220-Tavola1!L219)/Tavola1!L219</f>
        <v>6.3091482649842269E-3</v>
      </c>
    </row>
    <row r="221" spans="1:11">
      <c r="A221" s="4">
        <v>44109</v>
      </c>
      <c r="B221" s="13">
        <f>(Tavola1!B221-Tavola1!B220)/Tavola1!B220</f>
        <v>5.2472489479819034E-3</v>
      </c>
      <c r="C221" s="13"/>
      <c r="D221" s="13">
        <f>(Tavola1!D221-Tavola1!D220)/Tavola1!D220</f>
        <v>1.6664496810311156E-2</v>
      </c>
      <c r="E221" s="13">
        <f>(Tavola1!E221-Tavola1!E220)/Tavola1!E220</f>
        <v>3.4185401909454884E-2</v>
      </c>
      <c r="F221" s="13">
        <f>(Tavola1!F221-Tavola1!F220)/Tavola1!F220</f>
        <v>0.10198300283286119</v>
      </c>
      <c r="G221" s="13">
        <f>(Tavola1!G221-Tavola1!G220)/Tavola1!G220</f>
        <v>9.7264437689969604E-2</v>
      </c>
      <c r="H221" s="13">
        <f>(Tavola1!H221-Tavola1!H220)/Tavola1!H220</f>
        <v>0.16666666666666666</v>
      </c>
      <c r="I221" s="13">
        <f>(Tavola1!J221-Tavola1!J220)/Tavola1!J220</f>
        <v>2.5915687629578438E-2</v>
      </c>
      <c r="J221" s="13">
        <f>(Tavola1!K221-Tavola1!K220)/Tavola1!K220</f>
        <v>3.6452004860267314E-3</v>
      </c>
      <c r="K221" s="13">
        <f>(Tavola1!L221-Tavola1!L220)/Tavola1!L220</f>
        <v>6.269592476489028E-3</v>
      </c>
    </row>
    <row r="222" spans="1:11">
      <c r="A222" s="4">
        <v>44110</v>
      </c>
      <c r="B222" s="13">
        <f>(Tavola1!B222-Tavola1!B221)/Tavola1!B221</f>
        <v>1.3273692775133347E-2</v>
      </c>
      <c r="C222" s="13"/>
      <c r="D222" s="13">
        <f>(Tavola1!D222-Tavola1!D221)/Tavola1!D221</f>
        <v>2.5355359200922013E-2</v>
      </c>
      <c r="E222" s="13">
        <f>(Tavola1!E222-Tavola1!E221)/Tavola1!E221</f>
        <v>2.6801667659321026E-2</v>
      </c>
      <c r="F222" s="13">
        <f>(Tavola1!F222-Tavola1!F221)/Tavola1!F221</f>
        <v>1.7994858611825194E-2</v>
      </c>
      <c r="G222" s="13">
        <f>(Tavola1!G222-Tavola1!G221)/Tavola1!G221</f>
        <v>1.9390581717451522E-2</v>
      </c>
      <c r="H222" s="13">
        <f>(Tavola1!H222-Tavola1!H221)/Tavola1!H221</f>
        <v>0</v>
      </c>
      <c r="I222" s="13">
        <f>(Tavola1!J222-Tavola1!J221)/Tavola1!J221</f>
        <v>2.795554058605591E-2</v>
      </c>
      <c r="J222" s="13">
        <f>(Tavola1!K222-Tavola1!K221)/Tavola1!K221</f>
        <v>2.5907990314769976E-2</v>
      </c>
      <c r="K222" s="13">
        <f>(Tavola1!L222-Tavola1!L221)/Tavola1!L221</f>
        <v>3.1152647975077881E-3</v>
      </c>
    </row>
    <row r="223" spans="1:11">
      <c r="A223" s="4">
        <v>44111</v>
      </c>
      <c r="B223" s="13">
        <f>(Tavola1!B223-Tavola1!B222)/Tavola1!B222</f>
        <v>1.2760386360991504E-2</v>
      </c>
      <c r="C223" s="13"/>
      <c r="D223" s="13">
        <f>(Tavola1!D223-Tavola1!D222)/Tavola1!D222</f>
        <v>2.6601723491944548E-2</v>
      </c>
      <c r="E223" s="13">
        <f>(Tavola1!E223-Tavola1!E222)/Tavola1!E222</f>
        <v>2.9292343387470998E-2</v>
      </c>
      <c r="F223" s="13">
        <f>(Tavola1!F223-Tavola1!F222)/Tavola1!F222</f>
        <v>2.2727272727272728E-2</v>
      </c>
      <c r="G223" s="13">
        <f>(Tavola1!G223-Tavola1!G222)/Tavola1!G222</f>
        <v>1.9021739130434784E-2</v>
      </c>
      <c r="H223" s="13">
        <f>(Tavola1!H223-Tavola1!H222)/Tavola1!H222</f>
        <v>7.1428571428571425E-2</v>
      </c>
      <c r="I223" s="13">
        <f>(Tavola1!J223-Tavola1!J222)/Tavola1!J222</f>
        <v>3.0144167758846659E-2</v>
      </c>
      <c r="J223" s="13">
        <f>(Tavola1!K223-Tavola1!K222)/Tavola1!K222</f>
        <v>2.5489733301864527E-2</v>
      </c>
      <c r="K223" s="13">
        <f>(Tavola1!L223-Tavola1!L222)/Tavola1!L222</f>
        <v>1.2422360248447204E-2</v>
      </c>
    </row>
    <row r="224" spans="1:11">
      <c r="A224" s="4">
        <v>44112</v>
      </c>
      <c r="B224" s="13">
        <f>(Tavola1!B224-Tavola1!B223)/Tavola1!B223</f>
        <v>1.4122135211688393E-2</v>
      </c>
      <c r="C224" s="13"/>
      <c r="D224" s="13">
        <f>(Tavola1!D224-Tavola1!D223)/Tavola1!D223</f>
        <v>3.150851581508516E-2</v>
      </c>
      <c r="E224" s="13">
        <f>(Tavola1!E224-Tavola1!E223)/Tavola1!E223</f>
        <v>4.142011834319527E-2</v>
      </c>
      <c r="F224" s="13">
        <f>(Tavola1!F224-Tavola1!F223)/Tavola1!F223</f>
        <v>9.876543209876543E-3</v>
      </c>
      <c r="G224" s="13">
        <f>(Tavola1!G224-Tavola1!G223)/Tavola1!G223</f>
        <v>2.6666666666666666E-3</v>
      </c>
      <c r="H224" s="13">
        <f>(Tavola1!H224-Tavola1!H223)/Tavola1!H223</f>
        <v>0.1</v>
      </c>
      <c r="I224" s="13">
        <f>(Tavola1!J224-Tavola1!J223)/Tavola1!J223</f>
        <v>4.5483460559796435E-2</v>
      </c>
      <c r="J224" s="13">
        <f>(Tavola1!K224-Tavola1!K223)/Tavola1!K223</f>
        <v>2.5086306098964326E-2</v>
      </c>
      <c r="K224" s="13">
        <f>(Tavola1!L224-Tavola1!L223)/Tavola1!L223</f>
        <v>9.202453987730062E-3</v>
      </c>
    </row>
    <row r="225" spans="1:11">
      <c r="A225" s="4">
        <v>44113</v>
      </c>
      <c r="B225" s="13">
        <f>(Tavola1!B225-Tavola1!B224)/Tavola1!B224</f>
        <v>1.3504351947848388E-2</v>
      </c>
      <c r="C225" s="13"/>
      <c r="D225" s="13">
        <f>(Tavola1!D225-Tavola1!D224)/Tavola1!D224</f>
        <v>2.7479655619766483E-2</v>
      </c>
      <c r="E225" s="13">
        <f>(Tavola1!E225-Tavola1!E224)/Tavola1!E224</f>
        <v>5.5465367965367968E-2</v>
      </c>
      <c r="F225" s="13">
        <f>(Tavola1!F225-Tavola1!F224)/Tavola1!F224</f>
        <v>4.8899755501222494E-3</v>
      </c>
      <c r="G225" s="13">
        <f>(Tavola1!G225-Tavola1!G224)/Tavola1!G224</f>
        <v>0</v>
      </c>
      <c r="H225" s="13">
        <f>(Tavola1!H225-Tavola1!H224)/Tavola1!H224</f>
        <v>6.0606060606060608E-2</v>
      </c>
      <c r="I225" s="13">
        <f>(Tavola1!J225-Tavola1!J224)/Tavola1!J224</f>
        <v>6.1758442348646185E-2</v>
      </c>
      <c r="J225" s="13">
        <f>(Tavola1!K225-Tavola1!K224)/Tavola1!K224</f>
        <v>5.3884149079479124E-3</v>
      </c>
      <c r="K225" s="13">
        <f>(Tavola1!L225-Tavola1!L224)/Tavola1!L224</f>
        <v>1.2158054711246201E-2</v>
      </c>
    </row>
    <row r="226" spans="1:11">
      <c r="A226" s="4">
        <v>44114</v>
      </c>
      <c r="B226" s="13">
        <f>(Tavola1!B226-Tavola1!B225)/Tavola1!B225</f>
        <v>1.4423757741985973E-2</v>
      </c>
      <c r="C226" s="13"/>
      <c r="D226" s="13">
        <f>(Tavola1!D226-Tavola1!D225)/Tavola1!D225</f>
        <v>3.2713498622589529E-2</v>
      </c>
      <c r="E226" s="13">
        <f>(Tavola1!E226-Tavola1!E225)/Tavola1!E225</f>
        <v>6.2035375544732117E-2</v>
      </c>
      <c r="F226" s="13">
        <f>(Tavola1!F226-Tavola1!F225)/Tavola1!F225</f>
        <v>2.6763990267639901E-2</v>
      </c>
      <c r="G226" s="13">
        <f>(Tavola1!G226-Tavola1!G225)/Tavola1!G225</f>
        <v>2.9255319148936171E-2</v>
      </c>
      <c r="H226" s="13">
        <f>(Tavola1!H226-Tavola1!H225)/Tavola1!H225</f>
        <v>0</v>
      </c>
      <c r="I226" s="13">
        <f>(Tavola1!J226-Tavola1!J225)/Tavola1!J225</f>
        <v>6.6189111747850998E-2</v>
      </c>
      <c r="J226" s="13">
        <f>(Tavola1!K226-Tavola1!K225)/Tavola1!K225</f>
        <v>9.1558731576596702E-3</v>
      </c>
      <c r="K226" s="13">
        <f>(Tavola1!L226-Tavola1!L225)/Tavola1!L225</f>
        <v>6.006006006006006E-3</v>
      </c>
    </row>
    <row r="227" spans="1:11">
      <c r="A227" s="4">
        <v>44115</v>
      </c>
      <c r="B227" s="13">
        <f>(Tavola1!B227-Tavola1!B226)/Tavola1!B226</f>
        <v>8.2821325251412042E-3</v>
      </c>
      <c r="C227" s="13"/>
      <c r="D227" s="13">
        <f>(Tavola1!D227-Tavola1!D226)/Tavola1!D226</f>
        <v>3.3011003667889297E-2</v>
      </c>
      <c r="E227" s="13">
        <f>(Tavola1!E227-Tavola1!E226)/Tavola1!E226</f>
        <v>6.2273714699493124E-2</v>
      </c>
      <c r="F227" s="13">
        <f>(Tavola1!F227-Tavola1!F226)/Tavola1!F226</f>
        <v>9.4786729857819912E-3</v>
      </c>
      <c r="G227" s="13">
        <f>(Tavola1!G227-Tavola1!G226)/Tavola1!G226</f>
        <v>2.5839793281653748E-3</v>
      </c>
      <c r="H227" s="13">
        <f>(Tavola1!H227-Tavola1!H226)/Tavola1!H226</f>
        <v>8.5714285714285715E-2</v>
      </c>
      <c r="I227" s="13">
        <f>(Tavola1!J227-Tavola1!J226)/Tavola1!J226</f>
        <v>6.8261220102123085E-2</v>
      </c>
      <c r="J227" s="13">
        <f>(Tavola1!K227-Tavola1!K226)/Tavola1!K226</f>
        <v>8.4089400309803053E-3</v>
      </c>
      <c r="K227" s="13">
        <f>(Tavola1!L227-Tavola1!L226)/Tavola1!L226</f>
        <v>2.9850746268656717E-3</v>
      </c>
    </row>
    <row r="228" spans="1:11">
      <c r="A228" s="4">
        <v>44116</v>
      </c>
      <c r="B228" s="13">
        <f>(Tavola1!B228-Tavola1!B227)/Tavola1!B227</f>
        <v>7.0901055500296939E-3</v>
      </c>
      <c r="C228" s="13"/>
      <c r="D228" s="13">
        <f>(Tavola1!D228-Tavola1!D227)/Tavola1!D227</f>
        <v>3.2063697008822896E-2</v>
      </c>
      <c r="E228" s="13">
        <f>(Tavola1!E228-Tavola1!E227)/Tavola1!E227</f>
        <v>6.3849125198818454E-2</v>
      </c>
      <c r="F228" s="13">
        <f>(Tavola1!F228-Tavola1!F227)/Tavola1!F227</f>
        <v>4.6948356807511735E-2</v>
      </c>
      <c r="G228" s="13">
        <f>(Tavola1!G228-Tavola1!G227)/Tavola1!G227</f>
        <v>4.1237113402061855E-2</v>
      </c>
      <c r="H228" s="13">
        <f>(Tavola1!H228-Tavola1!H227)/Tavola1!H227</f>
        <v>0.10526315789473684</v>
      </c>
      <c r="I228" s="13">
        <f>(Tavola1!J228-Tavola1!J227)/Tavola1!J227</f>
        <v>6.5660377358490563E-2</v>
      </c>
      <c r="J228" s="13">
        <f>(Tavola1!K228-Tavola1!K227)/Tavola1!K227</f>
        <v>3.0721966205837174E-3</v>
      </c>
      <c r="K228" s="13">
        <f>(Tavola1!L228-Tavola1!L227)/Tavola1!L227</f>
        <v>8.9285714285714281E-3</v>
      </c>
    </row>
    <row r="229" spans="1:11">
      <c r="A229" s="4">
        <v>44117</v>
      </c>
      <c r="B229" s="13">
        <f>(Tavola1!B229-Tavola1!B228)/Tavola1!B228</f>
        <v>1.5086121130337575E-2</v>
      </c>
      <c r="C229" s="13"/>
      <c r="D229" s="13">
        <f>(Tavola1!D229-Tavola1!D228)/Tavola1!D228</f>
        <v>3.4820683903252714E-2</v>
      </c>
      <c r="E229" s="13">
        <f>(Tavola1!E229-Tavola1!E228)/Tavola1!E228</f>
        <v>4.1648868005126016E-2</v>
      </c>
      <c r="F229" s="13">
        <f>(Tavola1!F229-Tavola1!F228)/Tavola1!F228</f>
        <v>5.3811659192825115E-2</v>
      </c>
      <c r="G229" s="13">
        <f>(Tavola1!G229-Tavola1!G228)/Tavola1!G228</f>
        <v>5.4455445544554455E-2</v>
      </c>
      <c r="H229" s="13">
        <f>(Tavola1!H229-Tavola1!H228)/Tavola1!H228</f>
        <v>4.7619047619047616E-2</v>
      </c>
      <c r="I229" s="13">
        <f>(Tavola1!J229-Tavola1!J228)/Tavola1!J228</f>
        <v>4.0368271954674219E-2</v>
      </c>
      <c r="J229" s="13">
        <f>(Tavola1!K229-Tavola1!K228)/Tavola1!K228</f>
        <v>2.9971559833734413E-2</v>
      </c>
      <c r="K229" s="13">
        <f>(Tavola1!L229-Tavola1!L228)/Tavola1!L228</f>
        <v>5.8997050147492625E-3</v>
      </c>
    </row>
    <row r="230" spans="1:11">
      <c r="A230" s="4">
        <v>44118</v>
      </c>
      <c r="B230" s="13">
        <f>(Tavola1!B230-Tavola1!B229)/Tavola1!B229</f>
        <v>1.2511449375051232E-2</v>
      </c>
      <c r="C230" s="13"/>
      <c r="D230" s="13">
        <f>(Tavola1!D230-Tavola1!D229)/Tavola1!D229</f>
        <v>3.6872859157767481E-2</v>
      </c>
      <c r="E230" s="13">
        <f>(Tavola1!E230-Tavola1!E229)/Tavola1!E229</f>
        <v>6.3563666188230464E-2</v>
      </c>
      <c r="F230" s="13">
        <f>(Tavola1!F230-Tavola1!F229)/Tavola1!F229</f>
        <v>5.5319148936170209E-2</v>
      </c>
      <c r="G230" s="13">
        <f>(Tavola1!G230-Tavola1!G229)/Tavola1!G229</f>
        <v>4.9295774647887321E-2</v>
      </c>
      <c r="H230" s="13">
        <f>(Tavola1!H230-Tavola1!H229)/Tavola1!H229</f>
        <v>0.11363636363636363</v>
      </c>
      <c r="I230" s="13">
        <f>(Tavola1!J230-Tavola1!J229)/Tavola1!J229</f>
        <v>6.444293169956887E-2</v>
      </c>
      <c r="J230" s="13">
        <f>(Tavola1!K230-Tavola1!K229)/Tavola1!K229</f>
        <v>1.1469838572642312E-2</v>
      </c>
      <c r="K230" s="13">
        <f>(Tavola1!L230-Tavola1!L229)/Tavola1!L229</f>
        <v>5.8651026392961877E-3</v>
      </c>
    </row>
    <row r="231" spans="1:11">
      <c r="A231" s="4">
        <v>44119</v>
      </c>
      <c r="B231" s="13">
        <f>(Tavola1!B231-Tavola1!B230)/Tavola1!B230</f>
        <v>1.3101320515956895E-2</v>
      </c>
      <c r="C231" s="13"/>
      <c r="D231" s="13">
        <f>(Tavola1!D231-Tavola1!D230)/Tavola1!D230</f>
        <v>3.87679751263117E-2</v>
      </c>
      <c r="E231" s="13">
        <f>(Tavola1!E231-Tavola1!E230)/Tavola1!E230</f>
        <v>5.7836899942163102E-2</v>
      </c>
      <c r="F231" s="13">
        <f>(Tavola1!F231-Tavola1!F230)/Tavola1!F230</f>
        <v>4.8387096774193547E-2</v>
      </c>
      <c r="G231" s="13">
        <f>(Tavola1!G231-Tavola1!G230)/Tavola1!G230</f>
        <v>4.6979865771812082E-2</v>
      </c>
      <c r="H231" s="13">
        <f>(Tavola1!H231-Tavola1!H230)/Tavola1!H230</f>
        <v>6.1224489795918366E-2</v>
      </c>
      <c r="I231" s="13">
        <f>(Tavola1!J231-Tavola1!J230)/Tavola1!J230</f>
        <v>5.8836069068428906E-2</v>
      </c>
      <c r="J231" s="13">
        <f>(Tavola1!K231-Tavola1!K230)/Tavola1!K230</f>
        <v>1.9319613607727847E-2</v>
      </c>
      <c r="K231" s="13">
        <f>(Tavola1!L231-Tavola1!L230)/Tavola1!L230</f>
        <v>2.0408163265306121E-2</v>
      </c>
    </row>
    <row r="232" spans="1:11">
      <c r="A232" s="4">
        <v>44120</v>
      </c>
      <c r="B232" s="13">
        <f>(Tavola1!B232-Tavola1!B231)/Tavola1!B231</f>
        <v>1.3392259972100182E-2</v>
      </c>
      <c r="C232" s="13"/>
      <c r="D232" s="13">
        <f>(Tavola1!D232-Tavola1!D231)/Tavola1!D231</f>
        <v>5.4064166121036386E-2</v>
      </c>
      <c r="E232" s="13">
        <f>(Tavola1!E232-Tavola1!E231)/Tavola1!E231</f>
        <v>8.1465281574630941E-2</v>
      </c>
      <c r="F232" s="13">
        <f>(Tavola1!F232-Tavola1!F231)/Tavola1!F231</f>
        <v>1.7307692307692309E-2</v>
      </c>
      <c r="G232" s="13">
        <f>(Tavola1!G232-Tavola1!G231)/Tavola1!G231</f>
        <v>6.41025641025641E-3</v>
      </c>
      <c r="H232" s="13">
        <f>(Tavola1!H232-Tavola1!H231)/Tavola1!H231</f>
        <v>0.11538461538461539</v>
      </c>
      <c r="I232" s="13">
        <f>(Tavola1!J232-Tavola1!J231)/Tavola1!J231</f>
        <v>8.8182001207972621E-2</v>
      </c>
      <c r="J232" s="13">
        <f>(Tavola1!K232-Tavola1!K231)/Tavola1!K231</f>
        <v>2.4927894519983517E-2</v>
      </c>
      <c r="K232" s="13">
        <f>(Tavola1!L232-Tavola1!L231)/Tavola1!L231</f>
        <v>2.8571428571428571E-2</v>
      </c>
    </row>
    <row r="233" spans="1:11">
      <c r="A233" s="4">
        <v>44121</v>
      </c>
      <c r="B233" s="13">
        <f>(Tavola1!B233-Tavola1!B232)/Tavola1!B232</f>
        <v>9.8381732780196806E-3</v>
      </c>
      <c r="C233" s="13">
        <f>(Tavola1!C233-Tavola1!C232)/Tavola1!C232</f>
        <v>1.2202024077893425E-2</v>
      </c>
      <c r="D233" s="13">
        <f>(Tavola1!D233-Tavola1!D232)/Tavola1!D232</f>
        <v>4.2151033809566064E-2</v>
      </c>
      <c r="E233" s="13">
        <f>(Tavola1!E233-Tavola1!E232)/Tavola1!E232</f>
        <v>5.8476575665655547E-2</v>
      </c>
      <c r="F233" s="13">
        <f>(Tavola1!F233-Tavola1!F232)/Tavola1!F232</f>
        <v>2.0793950850661626E-2</v>
      </c>
      <c r="G233" s="13">
        <f>(Tavola1!G233-Tavola1!G232)/Tavola1!G232</f>
        <v>1.6985138004246284E-2</v>
      </c>
      <c r="H233" s="13">
        <f>(Tavola1!H233-Tavola1!H232)/Tavola1!H232</f>
        <v>5.1724137931034482E-2</v>
      </c>
      <c r="I233" s="13">
        <f>(Tavola1!J233-Tavola1!J232)/Tavola1!J232</f>
        <v>6.2164662349676228E-2</v>
      </c>
      <c r="J233" s="13">
        <f>(Tavola1!K233-Tavola1!K232)/Tavola1!K232</f>
        <v>2.5326633165829147E-2</v>
      </c>
      <c r="K233" s="13">
        <f>(Tavola1!L233-Tavola1!L232)/Tavola1!L232</f>
        <v>5.5555555555555558E-3</v>
      </c>
    </row>
    <row r="234" spans="1:11">
      <c r="A234" s="4">
        <v>44122</v>
      </c>
      <c r="B234" s="13">
        <f>(Tavola1!B234-Tavola1!B233)/Tavola1!B233</f>
        <v>1.0847441514635557E-2</v>
      </c>
      <c r="C234" s="13">
        <f>(Tavola1!C234-Tavola1!C233)/Tavola1!C233</f>
        <v>1.0507785475326251E-2</v>
      </c>
      <c r="D234" s="13">
        <f>(Tavola1!D234-Tavola1!D233)/Tavola1!D233</f>
        <v>4.6662125340599457E-2</v>
      </c>
      <c r="E234" s="13">
        <f>(Tavola1!E234-Tavola1!E233)/Tavola1!E233</f>
        <v>8.1038051265722014E-2</v>
      </c>
      <c r="F234" s="13">
        <f>(Tavola1!F234-Tavola1!F233)/Tavola1!F233</f>
        <v>4.2592592592592592E-2</v>
      </c>
      <c r="G234" s="13">
        <f>(Tavola1!G234-Tavola1!G233)/Tavola1!G233</f>
        <v>2.9227557411273485E-2</v>
      </c>
      <c r="H234" s="13">
        <f>(Tavola1!H234-Tavola1!H233)/Tavola1!H233</f>
        <v>0.14754098360655737</v>
      </c>
      <c r="I234" s="13">
        <f>(Tavola1!J234-Tavola1!J233)/Tavola1!J233</f>
        <v>8.4654241421355164E-2</v>
      </c>
      <c r="J234" s="13">
        <f>(Tavola1!K234-Tavola1!K233)/Tavola1!K233</f>
        <v>7.0574397177024109E-3</v>
      </c>
      <c r="K234" s="13">
        <f>(Tavola1!L234-Tavola1!L233)/Tavola1!L233</f>
        <v>8.2872928176795577E-3</v>
      </c>
    </row>
    <row r="235" spans="1:11">
      <c r="A235" s="4">
        <v>44123</v>
      </c>
      <c r="B235" s="13">
        <f>(Tavola1!B235-Tavola1!B234)/Tavola1!B234</f>
        <v>5.4612414752069375E-3</v>
      </c>
      <c r="C235" s="13">
        <f>(Tavola1!C235-Tavola1!C234)/Tavola1!C234</f>
        <v>4.7010220326703447E-3</v>
      </c>
      <c r="D235" s="13">
        <f>(Tavola1!D235-Tavola1!D234)/Tavola1!D234</f>
        <v>2.9450048812235601E-2</v>
      </c>
      <c r="E235" s="13">
        <f>(Tavola1!E235-Tavola1!E234)/Tavola1!E234</f>
        <v>3.3726067746686302E-2</v>
      </c>
      <c r="F235" s="13">
        <f>(Tavola1!F235-Tavola1!F234)/Tavola1!F234</f>
        <v>5.328596802841918E-2</v>
      </c>
      <c r="G235" s="13">
        <f>(Tavola1!G235-Tavola1!G234)/Tavola1!G234</f>
        <v>5.6795131845841784E-2</v>
      </c>
      <c r="H235" s="13">
        <f>(Tavola1!H235-Tavola1!H234)/Tavola1!H234</f>
        <v>2.8571428571428571E-2</v>
      </c>
      <c r="I235" s="13">
        <f>(Tavola1!J235-Tavola1!J234)/Tavola1!J234</f>
        <v>3.1957603982656173E-2</v>
      </c>
      <c r="J235" s="13">
        <f>(Tavola1!K235-Tavola1!K234)/Tavola1!K234</f>
        <v>2.5306599182402179E-2</v>
      </c>
      <c r="K235" s="13">
        <f>(Tavola1!L235-Tavola1!L234)/Tavola1!L234</f>
        <v>8.21917808219178E-3</v>
      </c>
    </row>
    <row r="236" spans="1:11">
      <c r="A236" s="4">
        <v>44124</v>
      </c>
      <c r="B236" s="13">
        <f>(Tavola1!B236-Tavola1!B235)/Tavola1!B235</f>
        <v>1.3580616013134665E-2</v>
      </c>
      <c r="C236" s="13">
        <f>(Tavola1!C236-Tavola1!C235)/Tavola1!C235</f>
        <v>1.2909910666778683E-2</v>
      </c>
      <c r="D236" s="13">
        <f>(Tavola1!D236-Tavola1!D235)/Tavola1!D235</f>
        <v>4.5361150624308517E-2</v>
      </c>
      <c r="E236" s="13">
        <f>(Tavola1!E236-Tavola1!E235)/Tavola1!E235</f>
        <v>6.8100869069668044E-2</v>
      </c>
      <c r="F236" s="13">
        <f>(Tavola1!F236-Tavola1!F235)/Tavola1!F235</f>
        <v>4.3844856661045532E-2</v>
      </c>
      <c r="G236" s="13">
        <f>(Tavola1!G236-Tavola1!G235)/Tavola1!G235</f>
        <v>4.0307101727447218E-2</v>
      </c>
      <c r="H236" s="13">
        <f>(Tavola1!H236-Tavola1!H235)/Tavola1!H235</f>
        <v>6.9444444444444448E-2</v>
      </c>
      <c r="I236" s="13">
        <f>(Tavola1!J236-Tavola1!J235)/Tavola1!J235</f>
        <v>7.033924680983504E-2</v>
      </c>
      <c r="J236" s="13">
        <f>(Tavola1!K236-Tavola1!K235)/Tavola1!K235</f>
        <v>1.6328080501234098E-2</v>
      </c>
      <c r="K236" s="13">
        <f>(Tavola1!L236-Tavola1!L235)/Tavola1!L235</f>
        <v>2.717391304347826E-2</v>
      </c>
    </row>
    <row r="237" spans="1:11">
      <c r="A237" s="4">
        <v>44125</v>
      </c>
      <c r="B237" s="13">
        <f>(Tavola1!B237-Tavola1!B236)/Tavola1!B236</f>
        <v>1.2213851153164198E-2</v>
      </c>
      <c r="C237" s="13">
        <f>(Tavola1!C237-Tavola1!C236)/Tavola1!C236</f>
        <v>8.0637729241544564E-3</v>
      </c>
      <c r="D237" s="13">
        <f>(Tavola1!D237-Tavola1!D236)/Tavola1!D236</f>
        <v>4.2485636528575746E-2</v>
      </c>
      <c r="E237" s="13">
        <f>(Tavola1!E237-Tavola1!E236)/Tavola1!E236</f>
        <v>4.708550086701347E-2</v>
      </c>
      <c r="F237" s="13">
        <f>(Tavola1!F237-Tavola1!F236)/Tavola1!F236</f>
        <v>4.6849757673667204E-2</v>
      </c>
      <c r="G237" s="13">
        <f>(Tavola1!G237-Tavola1!G236)/Tavola1!G236</f>
        <v>4.2435424354243544E-2</v>
      </c>
      <c r="H237" s="13">
        <f>(Tavola1!H237-Tavola1!H236)/Tavola1!H236</f>
        <v>7.792207792207792E-2</v>
      </c>
      <c r="I237" s="13">
        <f>(Tavola1!J237-Tavola1!J236)/Tavola1!J236</f>
        <v>4.710671706891538E-2</v>
      </c>
      <c r="J237" s="13">
        <f>(Tavola1!K237-Tavola1!K236)/Tavola1!K236</f>
        <v>3.6988604520829443E-2</v>
      </c>
      <c r="K237" s="13">
        <f>(Tavola1!L237-Tavola1!L236)/Tavola1!L236</f>
        <v>2.9100529100529099E-2</v>
      </c>
    </row>
    <row r="238" spans="1:11">
      <c r="A238" s="4">
        <v>44126</v>
      </c>
      <c r="B238" s="13">
        <f>(Tavola1!B238-Tavola1!B237)/Tavola1!B237</f>
        <v>1.2587421694906424E-2</v>
      </c>
      <c r="C238" s="13">
        <f>(Tavola1!C238-Tavola1!C237)/Tavola1!C237</f>
        <v>1.1272112264021574E-2</v>
      </c>
      <c r="D238" s="13">
        <f>(Tavola1!D238-Tavola1!D237)/Tavola1!D237</f>
        <v>5.772298767222625E-2</v>
      </c>
      <c r="E238" s="13">
        <f>(Tavola1!E238-Tavola1!E237)/Tavola1!E237</f>
        <v>8.7898089171974517E-2</v>
      </c>
      <c r="F238" s="13">
        <f>(Tavola1!F238-Tavola1!F237)/Tavola1!F237</f>
        <v>4.4753086419753084E-2</v>
      </c>
      <c r="G238" s="13">
        <f>(Tavola1!G238-Tavola1!G237)/Tavola1!G237</f>
        <v>4.0707964601769911E-2</v>
      </c>
      <c r="H238" s="13">
        <f>(Tavola1!H238-Tavola1!H237)/Tavola1!H237</f>
        <v>7.2289156626506021E-2</v>
      </c>
      <c r="I238" s="13">
        <f>(Tavola1!J238-Tavola1!J237)/Tavola1!J237</f>
        <v>9.1780061094140511E-2</v>
      </c>
      <c r="J238" s="13">
        <f>(Tavola1!K238-Tavola1!K237)/Tavola1!K237</f>
        <v>1.7654476670870115E-2</v>
      </c>
      <c r="K238" s="13">
        <f>(Tavola1!L238-Tavola1!L237)/Tavola1!L237</f>
        <v>2.056555269922879E-2</v>
      </c>
    </row>
    <row r="239" spans="1:11">
      <c r="A239" s="4">
        <v>44127</v>
      </c>
      <c r="B239" s="13">
        <f>(Tavola1!B239-Tavola1!B238)/Tavola1!B238</f>
        <v>1.2885934957781078E-2</v>
      </c>
      <c r="C239" s="13">
        <f>(Tavola1!C239-Tavola1!C238)/Tavola1!C238</f>
        <v>1.1824477029054946E-2</v>
      </c>
      <c r="D239" s="13">
        <f>(Tavola1!D239-Tavola1!D238)/Tavola1!D238</f>
        <v>5.004799122446181E-2</v>
      </c>
      <c r="E239" s="13">
        <f>(Tavola1!E239-Tavola1!E238)/Tavola1!E238</f>
        <v>6.9789227166276349E-2</v>
      </c>
      <c r="F239" s="13">
        <f>(Tavola1!F239-Tavola1!F238)/Tavola1!F238</f>
        <v>7.385524372230428E-3</v>
      </c>
      <c r="G239" s="13">
        <f>(Tavola1!G239-Tavola1!G238)/Tavola1!G238</f>
        <v>8.5034013605442185E-3</v>
      </c>
      <c r="H239" s="13">
        <f>(Tavola1!H239-Tavola1!H238)/Tavola1!H238</f>
        <v>0</v>
      </c>
      <c r="I239" s="13">
        <f>(Tavola1!J239-Tavola1!J238)/Tavola1!J238</f>
        <v>7.5162151850438758E-2</v>
      </c>
      <c r="J239" s="13">
        <f>(Tavola1!K239-Tavola1!K238)/Tavola1!K238</f>
        <v>2.1773765268189062E-2</v>
      </c>
      <c r="K239" s="13">
        <f>(Tavola1!L239-Tavola1!L238)/Tavola1!L238</f>
        <v>2.7707808564231738E-2</v>
      </c>
    </row>
    <row r="240" spans="1:11">
      <c r="A240" s="4">
        <v>44128</v>
      </c>
      <c r="B240" s="13">
        <f>(Tavola1!B240-Tavola1!B239)/Tavola1!B239</f>
        <v>1.1344246370301471E-2</v>
      </c>
      <c r="C240" s="13">
        <f>(Tavola1!C240-Tavola1!C239)/Tavola1!C239</f>
        <v>1.124403623822883E-2</v>
      </c>
      <c r="D240" s="13">
        <f>(Tavola1!D240-Tavola1!D239)/Tavola1!D239</f>
        <v>5.7848002089318361E-2</v>
      </c>
      <c r="E240" s="13">
        <f>(Tavola1!E240-Tavola1!E239)/Tavola1!E239</f>
        <v>8.2421190893169877E-2</v>
      </c>
      <c r="F240" s="13">
        <f>(Tavola1!F240-Tavola1!F239)/Tavola1!F239</f>
        <v>2.0527859237536656E-2</v>
      </c>
      <c r="G240" s="13">
        <f>(Tavola1!G240-Tavola1!G239)/Tavola1!G239</f>
        <v>2.1922428330522766E-2</v>
      </c>
      <c r="H240" s="13">
        <f>(Tavola1!H240-Tavola1!H239)/Tavola1!H239</f>
        <v>1.1235955056179775E-2</v>
      </c>
      <c r="I240" s="13">
        <f>(Tavola1!J240-Tavola1!J239)/Tavola1!J239</f>
        <v>8.7414241779039503E-2</v>
      </c>
      <c r="J240" s="13">
        <f>(Tavola1!K240-Tavola1!K239)/Tavola1!K239</f>
        <v>2.1483021483021482E-2</v>
      </c>
      <c r="K240" s="13">
        <f>(Tavola1!L240-Tavola1!L239)/Tavola1!L239</f>
        <v>2.2058823529411766E-2</v>
      </c>
    </row>
    <row r="241" spans="1:11">
      <c r="A241" s="4">
        <v>44129</v>
      </c>
      <c r="B241" s="13">
        <f>(Tavola1!B241-Tavola1!B240)/Tavola1!B240</f>
        <v>8.1502547248877046E-3</v>
      </c>
      <c r="C241" s="13">
        <f>(Tavola1!C241-Tavola1!C240)/Tavola1!C240</f>
        <v>8.4684740401733457E-3</v>
      </c>
      <c r="D241" s="13">
        <f>(Tavola1!D241-Tavola1!D240)/Tavola1!D240</f>
        <v>4.2895938772990992E-2</v>
      </c>
      <c r="E241" s="13">
        <f>(Tavola1!E241-Tavola1!E240)/Tavola1!E240</f>
        <v>6.7347557892607948E-2</v>
      </c>
      <c r="F241" s="13">
        <f>(Tavola1!F241-Tavola1!F240)/Tavola1!F240</f>
        <v>5.8908045977011492E-2</v>
      </c>
      <c r="G241" s="13">
        <f>(Tavola1!G241-Tavola1!G240)/Tavola1!G240</f>
        <v>5.9405940594059403E-2</v>
      </c>
      <c r="H241" s="13">
        <f>(Tavola1!H241-Tavola1!H240)/Tavola1!H240</f>
        <v>5.5555555555555552E-2</v>
      </c>
      <c r="I241" s="13">
        <f>(Tavola1!J241-Tavola1!J240)/Tavola1!J240</f>
        <v>6.798651147612314E-2</v>
      </c>
      <c r="J241" s="13">
        <f>(Tavola1!K241-Tavola1!K240)/Tavola1!K240</f>
        <v>3.0529172320217096E-3</v>
      </c>
      <c r="K241" s="13">
        <f>(Tavola1!L241-Tavola1!L240)/Tavola1!L240</f>
        <v>2.6378896882494004E-2</v>
      </c>
    </row>
    <row r="242" spans="1:11">
      <c r="A242" s="4">
        <v>44130</v>
      </c>
      <c r="B242" s="13">
        <f>(Tavola1!B242-Tavola1!B241)/Tavola1!B241</f>
        <v>7.7465435564045204E-3</v>
      </c>
      <c r="C242" s="13">
        <f>(Tavola1!C242-Tavola1!C241)/Tavola1!C241</f>
        <v>6.9058111316506491E-3</v>
      </c>
      <c r="D242" s="13">
        <f>(Tavola1!D242-Tavola1!D241)/Tavola1!D241</f>
        <v>3.3615434692548976E-2</v>
      </c>
      <c r="E242" s="13">
        <f>(Tavola1!E242-Tavola1!E241)/Tavola1!E241</f>
        <v>3.6949313121743252E-2</v>
      </c>
      <c r="F242" s="13">
        <f>(Tavola1!F242-Tavola1!F241)/Tavola1!F241</f>
        <v>5.1560379918588875E-2</v>
      </c>
      <c r="G242" s="13">
        <f>(Tavola1!G242-Tavola1!G241)/Tavola1!G241</f>
        <v>5.4517133956386292E-2</v>
      </c>
      <c r="H242" s="13">
        <f>(Tavola1!H242-Tavola1!H241)/Tavola1!H241</f>
        <v>3.1578947368421054E-2</v>
      </c>
      <c r="I242" s="13">
        <f>(Tavola1!J242-Tavola1!J241)/Tavola1!J241</f>
        <v>3.5852515787329398E-2</v>
      </c>
      <c r="J242" s="13">
        <f>(Tavola1!K242-Tavola1!K241)/Tavola1!K241</f>
        <v>2.8238079134257695E-2</v>
      </c>
      <c r="K242" s="13">
        <f>(Tavola1!L242-Tavola1!L241)/Tavola1!L241</f>
        <v>2.5700934579439252E-2</v>
      </c>
    </row>
    <row r="243" spans="1:11">
      <c r="A243" s="4">
        <v>44131</v>
      </c>
      <c r="B243" s="13">
        <f>(Tavola1!B243-Tavola1!B242)/Tavola1!B242</f>
        <v>1.1314219861059403E-2</v>
      </c>
      <c r="C243" s="13">
        <f>(Tavola1!C243-Tavola1!C242)/Tavola1!C242</f>
        <v>9.5513622274185656E-3</v>
      </c>
      <c r="D243" s="13">
        <f>(Tavola1!D243-Tavola1!D242)/Tavola1!D242</f>
        <v>4.9241339822502145E-2</v>
      </c>
      <c r="E243" s="13">
        <f>(Tavola1!E243-Tavola1!E242)/Tavola1!E242</f>
        <v>7.208771128369118E-2</v>
      </c>
      <c r="F243" s="13">
        <f>(Tavola1!F243-Tavola1!F242)/Tavola1!F242</f>
        <v>7.0967741935483872E-2</v>
      </c>
      <c r="G243" s="13">
        <f>(Tavola1!G243-Tavola1!G242)/Tavola1!G242</f>
        <v>7.3855243722304287E-2</v>
      </c>
      <c r="H243" s="13">
        <f>(Tavola1!H243-Tavola1!H242)/Tavola1!H242</f>
        <v>5.1020408163265307E-2</v>
      </c>
      <c r="I243" s="13">
        <f>(Tavola1!J243-Tavola1!J242)/Tavola1!J242</f>
        <v>7.2173058013765973E-2</v>
      </c>
      <c r="J243" s="13">
        <f>(Tavola1!K243-Tavola1!K242)/Tavola1!K242</f>
        <v>1.0031244861042591E-2</v>
      </c>
      <c r="K243" s="13">
        <f>(Tavola1!L243-Tavola1!L242)/Tavola1!L242</f>
        <v>2.2779043280182234E-2</v>
      </c>
    </row>
    <row r="244" spans="1:11">
      <c r="A244" s="4">
        <v>44132</v>
      </c>
      <c r="B244" s="13">
        <f>(Tavola1!B244-Tavola1!B243)/Tavola1!B243</f>
        <v>1.145495844350654E-2</v>
      </c>
      <c r="C244" s="13">
        <f>(Tavola1!C244-Tavola1!C243)/Tavola1!C243</f>
        <v>9.3554197657482185E-3</v>
      </c>
      <c r="D244" s="13">
        <f>(Tavola1!D244-Tavola1!D243)/Tavola1!D243</f>
        <v>3.8635743519781718E-2</v>
      </c>
      <c r="E244" s="13">
        <f>(Tavola1!E244-Tavola1!E243)/Tavola1!E243</f>
        <v>3.8690983466848475E-2</v>
      </c>
      <c r="F244" s="13">
        <f>(Tavola1!F244-Tavola1!F243)/Tavola1!F243</f>
        <v>8.1927710843373497E-2</v>
      </c>
      <c r="G244" s="13">
        <f>(Tavola1!G244-Tavola1!G243)/Tavola1!G243</f>
        <v>8.2530949105914714E-2</v>
      </c>
      <c r="H244" s="13">
        <f>(Tavola1!H244-Tavola1!H243)/Tavola1!H243</f>
        <v>7.7669902912621352E-2</v>
      </c>
      <c r="I244" s="13">
        <f>(Tavola1!J244-Tavola1!J243)/Tavola1!J243</f>
        <v>3.539985326485693E-2</v>
      </c>
      <c r="J244" s="13">
        <f>(Tavola1!K244-Tavola1!K243)/Tavola1!K243</f>
        <v>3.9726473461413218E-2</v>
      </c>
      <c r="K244" s="13">
        <f>(Tavola1!L244-Tavola1!L243)/Tavola1!L243</f>
        <v>2.2271714922048998E-2</v>
      </c>
    </row>
    <row r="245" spans="1:11">
      <c r="A245" s="4">
        <v>44133</v>
      </c>
      <c r="B245" s="13">
        <f>(Tavola1!B245-Tavola1!B244)/Tavola1!B244</f>
        <v>1.0912935135543306E-2</v>
      </c>
      <c r="C245" s="13">
        <f>(Tavola1!C245-Tavola1!C244)/Tavola1!C244</f>
        <v>9.5462133211515234E-3</v>
      </c>
      <c r="D245" s="13">
        <f>(Tavola1!D245-Tavola1!D244)/Tavola1!D244</f>
        <v>4.1454316187674041E-2</v>
      </c>
      <c r="E245" s="13">
        <f>(Tavola1!E245-Tavola1!E244)/Tavola1!E244</f>
        <v>4.5700689202494253E-2</v>
      </c>
      <c r="F245" s="13">
        <f>(Tavola1!F245-Tavola1!F244)/Tavola1!F244</f>
        <v>6.2360801781737196E-2</v>
      </c>
      <c r="G245" s="13">
        <f>(Tavola1!G245-Tavola1!G244)/Tavola1!G244</f>
        <v>6.607369758576874E-2</v>
      </c>
      <c r="H245" s="13">
        <f>(Tavola1!H245-Tavola1!H244)/Tavola1!H244</f>
        <v>3.6036036036036036E-2</v>
      </c>
      <c r="I245" s="13">
        <f>(Tavola1!J245-Tavola1!J244)/Tavola1!J244</f>
        <v>4.4375553587245348E-2</v>
      </c>
      <c r="J245" s="13">
        <f>(Tavola1!K245-Tavola1!K244)/Tavola1!K244</f>
        <v>3.4293767616661447E-2</v>
      </c>
      <c r="K245" s="13">
        <f>(Tavola1!L245-Tavola1!L244)/Tavola1!L244</f>
        <v>2.8322440087145968E-2</v>
      </c>
    </row>
    <row r="246" spans="1:11">
      <c r="A246" s="4">
        <v>44134</v>
      </c>
      <c r="B246" s="13">
        <f>(Tavola1!B246-Tavola1!B245)/Tavola1!B245</f>
        <v>1.0895221818529496E-2</v>
      </c>
      <c r="C246" s="13">
        <f>(Tavola1!C246-Tavola1!C245)/Tavola1!C245</f>
        <v>9.8302074302750939E-3</v>
      </c>
      <c r="D246" s="13">
        <f>(Tavola1!D246-Tavola1!D245)/Tavola1!D245</f>
        <v>4.9641812127938653E-2</v>
      </c>
      <c r="E246" s="13">
        <f>(Tavola1!E246-Tavola1!E245)/Tavola1!E245</f>
        <v>6.4260494311494706E-2</v>
      </c>
      <c r="F246" s="13">
        <f>(Tavola1!F246-Tavola1!F245)/Tavola1!F245</f>
        <v>6.0796645702306078E-2</v>
      </c>
      <c r="G246" s="13">
        <f>(Tavola1!G246-Tavola1!G245)/Tavola1!G245</f>
        <v>6.6746126340882006E-2</v>
      </c>
      <c r="H246" s="13">
        <f>(Tavola1!H246-Tavola1!H245)/Tavola1!H245</f>
        <v>1.7391304347826087E-2</v>
      </c>
      <c r="I246" s="13">
        <f>(Tavola1!J246-Tavola1!J245)/Tavola1!J245</f>
        <v>6.4540751420575013E-2</v>
      </c>
      <c r="J246" s="13">
        <f>(Tavola1!K246-Tavola1!K245)/Tavola1!K245</f>
        <v>2.3164269492808479E-2</v>
      </c>
      <c r="K246" s="13">
        <f>(Tavola1!L246-Tavola1!L245)/Tavola1!L245</f>
        <v>2.5423728813559324E-2</v>
      </c>
    </row>
    <row r="247" spans="1:11">
      <c r="A247" s="4">
        <v>44135</v>
      </c>
      <c r="B247" s="13">
        <f>(Tavola1!B247-Tavola1!B246)/Tavola1!B246</f>
        <v>1.1979269037003321E-2</v>
      </c>
      <c r="C247" s="13">
        <f>(Tavola1!C247-Tavola1!C246)/Tavola1!C246</f>
        <v>1.1103922073625516E-2</v>
      </c>
      <c r="D247" s="13">
        <f>(Tavola1!D247-Tavola1!D246)/Tavola1!D246</f>
        <v>4.5756031913870995E-2</v>
      </c>
      <c r="E247" s="13">
        <f>(Tavola1!E247-Tavola1!E246)/Tavola1!E246</f>
        <v>6.4730168092008253E-2</v>
      </c>
      <c r="F247" s="13">
        <f>(Tavola1!F247-Tavola1!F246)/Tavola1!F246</f>
        <v>7.1146245059288543E-2</v>
      </c>
      <c r="G247" s="13">
        <f>(Tavola1!G247-Tavola1!G246)/Tavola1!G246</f>
        <v>7.4860335195530731E-2</v>
      </c>
      <c r="H247" s="13">
        <f>(Tavola1!H247-Tavola1!H246)/Tavola1!H246</f>
        <v>4.2735042735042736E-2</v>
      </c>
      <c r="I247" s="13">
        <f>(Tavola1!J247-Tavola1!J246)/Tavola1!J246</f>
        <v>6.4212874442319948E-2</v>
      </c>
      <c r="J247" s="13">
        <f>(Tavola1!K247-Tavola1!K246)/Tavola1!K246</f>
        <v>8.2864752885469066E-3</v>
      </c>
      <c r="K247" s="13">
        <f>(Tavola1!L247-Tavola1!L246)/Tavola1!L246</f>
        <v>3.71900826446281E-2</v>
      </c>
    </row>
    <row r="248" spans="1:11">
      <c r="A248" s="4">
        <v>44136</v>
      </c>
      <c r="B248" s="13">
        <f>(Tavola1!B248-Tavola1!B247)/Tavola1!B247</f>
        <v>1.2481472016355737E-2</v>
      </c>
      <c r="C248" s="13">
        <f>(Tavola1!C248-Tavola1!C247)/Tavola1!C247</f>
        <v>1.0747967412328478E-2</v>
      </c>
      <c r="D248" s="13">
        <f>(Tavola1!D248-Tavola1!D247)/Tavola1!D247</f>
        <v>5.0326316757054873E-2</v>
      </c>
      <c r="E248" s="13">
        <f>(Tavola1!E248-Tavola1!E247)/Tavola1!E247</f>
        <v>6.1071873701703368E-2</v>
      </c>
      <c r="F248" s="13">
        <f>(Tavola1!F248-Tavola1!F247)/Tavola1!F247</f>
        <v>4.3357933579335796E-2</v>
      </c>
      <c r="G248" s="13">
        <f>(Tavola1!G248-Tavola1!G247)/Tavola1!G247</f>
        <v>3.8461538461538464E-2</v>
      </c>
      <c r="H248" s="13">
        <f>(Tavola1!H248-Tavola1!H247)/Tavola1!H247</f>
        <v>8.1967213114754092E-2</v>
      </c>
      <c r="I248" s="13">
        <f>(Tavola1!J248-Tavola1!J247)/Tavola1!J247</f>
        <v>6.2509357688276687E-2</v>
      </c>
      <c r="J248" s="13">
        <f>(Tavola1!K248-Tavola1!K247)/Tavola1!K247</f>
        <v>2.8911065453478133E-2</v>
      </c>
      <c r="K248" s="13">
        <f>(Tavola1!L248-Tavola1!L247)/Tavola1!L247</f>
        <v>3.1872509960159362E-2</v>
      </c>
    </row>
    <row r="249" spans="1:11">
      <c r="A249" s="4">
        <v>44137</v>
      </c>
      <c r="B249" s="13">
        <f>(Tavola1!B249-Tavola1!B248)/Tavola1!B248</f>
        <v>1.1587689414153885E-2</v>
      </c>
      <c r="C249" s="13">
        <f>(Tavola1!C249-Tavola1!C248)/Tavola1!C248</f>
        <v>9.8141257847202869E-3</v>
      </c>
      <c r="D249" s="13">
        <f>(Tavola1!D249-Tavola1!D248)/Tavola1!D248</f>
        <v>4.48081214720168E-2</v>
      </c>
      <c r="E249" s="13">
        <f>(Tavola1!E249-Tavola1!E248)/Tavola1!E248</f>
        <v>4.8290263638736619E-2</v>
      </c>
      <c r="F249" s="13">
        <f>(Tavola1!F249-Tavola1!F248)/Tavola1!F248</f>
        <v>3.1830238726790451E-2</v>
      </c>
      <c r="G249" s="13">
        <f>(Tavola1!G249-Tavola1!G248)/Tavola1!G248</f>
        <v>2.6026026026026026E-2</v>
      </c>
      <c r="H249" s="13">
        <f>(Tavola1!H249-Tavola1!H248)/Tavola1!H248</f>
        <v>7.575757575757576E-2</v>
      </c>
      <c r="I249" s="13">
        <f>(Tavola1!J249-Tavola1!J248)/Tavola1!J248</f>
        <v>4.9601916437680547E-2</v>
      </c>
      <c r="J249" s="13">
        <f>(Tavola1!K249-Tavola1!K248)/Tavola1!K248</f>
        <v>3.7940379403794036E-2</v>
      </c>
      <c r="K249" s="13">
        <f>(Tavola1!L249-Tavola1!L248)/Tavola1!L248</f>
        <v>3.4749034749034749E-2</v>
      </c>
    </row>
    <row r="250" spans="1:11">
      <c r="A250" s="4">
        <v>44138</v>
      </c>
      <c r="B250" s="13">
        <f>(Tavola1!B250-Tavola1!B249)/Tavola1!B249</f>
        <v>1.1427862597596655E-2</v>
      </c>
      <c r="C250" s="13">
        <f>(Tavola1!C250-Tavola1!C249)/Tavola1!C249</f>
        <v>8.8381737687222798E-3</v>
      </c>
      <c r="D250" s="13">
        <f>(Tavola1!D250-Tavola1!D249)/Tavola1!D249</f>
        <v>4.3891611173933073E-2</v>
      </c>
      <c r="E250" s="13">
        <f>(Tavola1!E250-Tavola1!E249)/Tavola1!E249</f>
        <v>4.6190239043824702E-2</v>
      </c>
      <c r="F250" s="13">
        <f>(Tavola1!F250-Tavola1!F249)/Tavola1!F249</f>
        <v>4.7129391602399318E-2</v>
      </c>
      <c r="G250" s="13">
        <f>(Tavola1!G250-Tavola1!G249)/Tavola1!G249</f>
        <v>4.5853658536585365E-2</v>
      </c>
      <c r="H250" s="13">
        <f>(Tavola1!H250-Tavola1!H249)/Tavola1!H249</f>
        <v>5.6338028169014086E-2</v>
      </c>
      <c r="I250" s="13">
        <f>(Tavola1!J250-Tavola1!J249)/Tavola1!J249</f>
        <v>4.6116667785460162E-2</v>
      </c>
      <c r="J250" s="13">
        <f>(Tavola1!K250-Tavola1!K249)/Tavola1!K249</f>
        <v>4.012642572488663E-2</v>
      </c>
      <c r="K250" s="13">
        <f>(Tavola1!L250-Tavola1!L249)/Tavola1!L249</f>
        <v>2.6119402985074626E-2</v>
      </c>
    </row>
    <row r="251" spans="1:11">
      <c r="A251" s="4">
        <v>44139</v>
      </c>
      <c r="B251" s="13">
        <f>(Tavola1!B251-Tavola1!B250)/Tavola1!B250</f>
        <v>1.321734325197957E-2</v>
      </c>
      <c r="C251" s="13">
        <f>(Tavola1!C251-Tavola1!C250)/Tavola1!C250</f>
        <v>1.2855528158674866E-2</v>
      </c>
      <c r="D251" s="13">
        <f>(Tavola1!D251-Tavola1!D250)/Tavola1!D250</f>
        <v>4.633901705115346E-2</v>
      </c>
      <c r="E251" s="13">
        <f>(Tavola1!E251-Tavola1!E250)/Tavola1!E250</f>
        <v>4.831607759133643E-2</v>
      </c>
      <c r="F251" s="13">
        <f>(Tavola1!F251-Tavola1!F250)/Tavola1!F250</f>
        <v>2.5368248772504091E-2</v>
      </c>
      <c r="G251" s="13">
        <f>(Tavola1!G251-Tavola1!G250)/Tavola1!G250</f>
        <v>3.0783582089552237E-2</v>
      </c>
      <c r="H251" s="13">
        <f>(Tavola1!H251-Tavola1!H250)/Tavola1!H250</f>
        <v>-1.3333333333333334E-2</v>
      </c>
      <c r="I251" s="13">
        <f>(Tavola1!J251-Tavola1!J250)/Tavola1!J250</f>
        <v>5.0115503080082134E-2</v>
      </c>
      <c r="J251" s="13">
        <f>(Tavola1!K251-Tavola1!K250)/Tavola1!K250</f>
        <v>4.2806183115338882E-2</v>
      </c>
      <c r="K251" s="13">
        <f>(Tavola1!L251-Tavola1!L250)/Tavola1!L250</f>
        <v>3.4545454545454546E-2</v>
      </c>
    </row>
    <row r="252" spans="1:11">
      <c r="A252" s="4">
        <v>44140</v>
      </c>
      <c r="B252" s="13">
        <f>(Tavola1!B252-Tavola1!B251)/Tavola1!B251</f>
        <v>1.3213272542354959E-2</v>
      </c>
      <c r="C252" s="13">
        <f>(Tavola1!C252-Tavola1!C251)/Tavola1!C251</f>
        <v>1.1300411032346459E-2</v>
      </c>
      <c r="D252" s="13">
        <f>(Tavola1!D252-Tavola1!D251)/Tavola1!D251</f>
        <v>5.0690184049079753E-2</v>
      </c>
      <c r="E252" s="13">
        <f>(Tavola1!E252-Tavola1!E251)/Tavola1!E251</f>
        <v>5.1538199568623003E-2</v>
      </c>
      <c r="F252" s="13">
        <f>(Tavola1!F252-Tavola1!F251)/Tavola1!F251</f>
        <v>4.0702314445331206E-2</v>
      </c>
      <c r="G252" s="13">
        <f>(Tavola1!G252-Tavola1!G251)/Tavola1!G251</f>
        <v>3.8009049773755653E-2</v>
      </c>
      <c r="H252" s="13">
        <f>(Tavola1!H252-Tavola1!H251)/Tavola1!H251</f>
        <v>6.0810810810810814E-2</v>
      </c>
      <c r="I252" s="13">
        <f>(Tavola1!J252-Tavola1!J251)/Tavola1!J251</f>
        <v>5.2367858234036051E-2</v>
      </c>
      <c r="J252" s="13">
        <f>(Tavola1!K252-Tavola1!K251)/Tavola1!K251</f>
        <v>4.928417585202078E-2</v>
      </c>
      <c r="K252" s="13">
        <f>(Tavola1!L252-Tavola1!L251)/Tavola1!L251</f>
        <v>4.3936731107205626E-2</v>
      </c>
    </row>
    <row r="253" spans="1:11">
      <c r="A253" s="4">
        <v>44141</v>
      </c>
      <c r="B253" s="13">
        <f>(Tavola1!B253-Tavola1!B252)/Tavola1!B252</f>
        <v>1.3079407451348724E-2</v>
      </c>
      <c r="C253" s="13">
        <f>(Tavola1!C253-Tavola1!C252)/Tavola1!C252</f>
        <v>1.1007243260861456E-2</v>
      </c>
      <c r="D253" s="13">
        <f>(Tavola1!D253-Tavola1!D252)/Tavola1!D252</f>
        <v>5.1930516020728415E-2</v>
      </c>
      <c r="E253" s="13">
        <f>(Tavola1!E253-Tavola1!E252)/Tavola1!E252</f>
        <v>5.3276476303573357E-2</v>
      </c>
      <c r="F253" s="13">
        <f>(Tavola1!F253-Tavola1!F252)/Tavola1!F252</f>
        <v>9.202453987730062E-3</v>
      </c>
      <c r="G253" s="13">
        <f>(Tavola1!G253-Tavola1!G252)/Tavola1!G252</f>
        <v>8.7183958151700082E-3</v>
      </c>
      <c r="H253" s="13">
        <f>(Tavola1!H253-Tavola1!H252)/Tavola1!H252</f>
        <v>1.2738853503184714E-2</v>
      </c>
      <c r="I253" s="13">
        <f>(Tavola1!J253-Tavola1!J252)/Tavola1!J252</f>
        <v>5.6613633724306119E-2</v>
      </c>
      <c r="J253" s="13">
        <f>(Tavola1!K253-Tavola1!K252)/Tavola1!K252</f>
        <v>4.8539000241487565E-2</v>
      </c>
      <c r="K253" s="13">
        <f>(Tavola1!L253-Tavola1!L252)/Tavola1!L252</f>
        <v>5.7239057239057242E-2</v>
      </c>
    </row>
    <row r="254" spans="1:11">
      <c r="A254" s="4">
        <v>44142</v>
      </c>
      <c r="B254" s="13">
        <f>(Tavola1!B254-Tavola1!B253)/Tavola1!B253</f>
        <v>1.1427696203012054E-2</v>
      </c>
      <c r="C254" s="13">
        <f>(Tavola1!C254-Tavola1!C253)/Tavola1!C253</f>
        <v>1.0877692476505467E-2</v>
      </c>
      <c r="D254" s="13">
        <f>(Tavola1!D254-Tavola1!D253)/Tavola1!D253</f>
        <v>4.7285342584562011E-2</v>
      </c>
      <c r="E254" s="13">
        <f>(Tavola1!E254-Tavola1!E253)/Tavola1!E253</f>
        <v>6.2727412494234608E-2</v>
      </c>
      <c r="F254" s="13">
        <f>(Tavola1!F254-Tavola1!F253)/Tavola1!F253</f>
        <v>1.0638297872340425E-2</v>
      </c>
      <c r="G254" s="13">
        <f>(Tavola1!G254-Tavola1!G253)/Tavola1!G253</f>
        <v>3.4572169403630079E-3</v>
      </c>
      <c r="H254" s="13">
        <f>(Tavola1!H254-Tavola1!H253)/Tavola1!H253</f>
        <v>6.2893081761006289E-2</v>
      </c>
      <c r="I254" s="13">
        <f>(Tavola1!J254-Tavola1!J253)/Tavola1!J253</f>
        <v>6.6494477111611799E-2</v>
      </c>
      <c r="J254" s="13">
        <f>(Tavola1!K254-Tavola1!K253)/Tavola1!K253</f>
        <v>1.1976047904191617E-2</v>
      </c>
      <c r="K254" s="13">
        <f>(Tavola1!L254-Tavola1!L253)/Tavola1!L253</f>
        <v>5.5732484076433123E-2</v>
      </c>
    </row>
    <row r="255" spans="1:11">
      <c r="A255" s="4">
        <v>44143</v>
      </c>
      <c r="B255" s="13">
        <f>(Tavola1!B255-Tavola1!B254)/Tavola1!B254</f>
        <v>9.2388099705172869E-3</v>
      </c>
      <c r="C255" s="13">
        <f>(Tavola1!C255-Tavola1!C254)/Tavola1!C254</f>
        <v>8.6550062631121898E-3</v>
      </c>
      <c r="D255" s="13">
        <f>(Tavola1!D255-Tavola1!D254)/Tavola1!D254</f>
        <v>3.5875182191599311E-2</v>
      </c>
      <c r="E255" s="13">
        <f>(Tavola1!E255-Tavola1!E254)/Tavola1!E254</f>
        <v>3.5202777643825046E-2</v>
      </c>
      <c r="F255" s="13">
        <f>(Tavola1!F255-Tavola1!F254)/Tavola1!F254</f>
        <v>7.2932330827067668E-2</v>
      </c>
      <c r="G255" s="13">
        <f>(Tavola1!G255-Tavola1!G254)/Tavola1!G254</f>
        <v>7.6658053402239454E-2</v>
      </c>
      <c r="H255" s="13">
        <f>(Tavola1!H255-Tavola1!H254)/Tavola1!H254</f>
        <v>4.7337278106508875E-2</v>
      </c>
      <c r="I255" s="13">
        <f>(Tavola1!J255-Tavola1!J254)/Tavola1!J254</f>
        <v>3.2617096923790383E-2</v>
      </c>
      <c r="J255" s="13">
        <f>(Tavola1!K255-Tavola1!K254)/Tavola1!K254</f>
        <v>3.8689121529358217E-2</v>
      </c>
      <c r="K255" s="13">
        <f>(Tavola1!L255-Tavola1!L254)/Tavola1!L254</f>
        <v>1.9607843137254902E-2</v>
      </c>
    </row>
    <row r="256" spans="1:11">
      <c r="A256" s="4">
        <v>44144</v>
      </c>
      <c r="B256" s="13">
        <f>(Tavola1!B256-Tavola1!B255)/Tavola1!B255</f>
        <v>1.1231001707622156E-2</v>
      </c>
      <c r="C256" s="13">
        <f>(Tavola1!C256-Tavola1!C255)/Tavola1!C255</f>
        <v>9.3235786542428482E-3</v>
      </c>
      <c r="D256" s="13">
        <f>(Tavola1!D256-Tavola1!D255)/Tavola1!D255</f>
        <v>3.2714016181126286E-2</v>
      </c>
      <c r="E256" s="13">
        <f>(Tavola1!E256-Tavola1!E255)/Tavola1!E255</f>
        <v>2.1987236223040014E-2</v>
      </c>
      <c r="F256" s="13">
        <f>(Tavola1!F256-Tavola1!F255)/Tavola1!F255</f>
        <v>4.4148563419761741E-2</v>
      </c>
      <c r="G256" s="13">
        <f>(Tavola1!G256-Tavola1!G255)/Tavola1!G255</f>
        <v>4.24E-2</v>
      </c>
      <c r="H256" s="13">
        <f>(Tavola1!H256-Tavola1!H255)/Tavola1!H255</f>
        <v>5.6497175141242938E-2</v>
      </c>
      <c r="I256" s="13">
        <f>(Tavola1!J256-Tavola1!J255)/Tavola1!J255</f>
        <v>2.0409181636726548E-2</v>
      </c>
      <c r="J256" s="13">
        <f>(Tavola1!K256-Tavola1!K255)/Tavola1!K255</f>
        <v>5.7405784399649433E-2</v>
      </c>
      <c r="K256" s="13">
        <f>(Tavola1!L256-Tavola1!L255)/Tavola1!L255</f>
        <v>3.9940828402366867E-2</v>
      </c>
    </row>
    <row r="257" spans="1:11">
      <c r="A257" s="4">
        <v>44145</v>
      </c>
      <c r="B257" s="13">
        <f>(Tavola1!B257-Tavola1!B256)/Tavola1!B256</f>
        <v>1.1628884173372272E-2</v>
      </c>
      <c r="C257" s="13">
        <f>(Tavola1!C257-Tavola1!C256)/Tavola1!C256</f>
        <v>1.1347252730662682E-2</v>
      </c>
      <c r="D257" s="13">
        <f>(Tavola1!D257-Tavola1!D256)/Tavola1!D256</f>
        <v>3.7189570818108628E-2</v>
      </c>
      <c r="E257" s="13">
        <f>(Tavola1!E257-Tavola1!E256)/Tavola1!E256</f>
        <v>4.070376954282328E-2</v>
      </c>
      <c r="F257" s="13">
        <f>(Tavola1!F257-Tavola1!F256)/Tavola1!F256</f>
        <v>3.5570469798657717E-2</v>
      </c>
      <c r="G257" s="13">
        <f>(Tavola1!G257-Tavola1!G256)/Tavola1!G256</f>
        <v>3.4535686876438987E-2</v>
      </c>
      <c r="H257" s="13">
        <f>(Tavola1!H257-Tavola1!H256)/Tavola1!H256</f>
        <v>4.2780748663101602E-2</v>
      </c>
      <c r="I257" s="13">
        <f>(Tavola1!J257-Tavola1!J256)/Tavola1!J256</f>
        <v>4.1077803315565556E-2</v>
      </c>
      <c r="J257" s="13">
        <f>(Tavola1!K257-Tavola1!K256)/Tavola1!K256</f>
        <v>2.8595109821798591E-2</v>
      </c>
      <c r="K257" s="13">
        <f>(Tavola1!L257-Tavola1!L256)/Tavola1!L256</f>
        <v>4.5519203413940258E-2</v>
      </c>
    </row>
    <row r="258" spans="1:11">
      <c r="A258" s="4">
        <v>44146</v>
      </c>
      <c r="B258" s="13">
        <f>(Tavola1!B258-Tavola1!B257)/Tavola1!B257</f>
        <v>1.2771155024350734E-2</v>
      </c>
      <c r="C258" s="13">
        <f>(Tavola1!C258-Tavola1!C257)/Tavola1!C257</f>
        <v>1.1113578307250509E-2</v>
      </c>
      <c r="D258" s="13">
        <f>(Tavola1!D258-Tavola1!D257)/Tavola1!D257</f>
        <v>4.439468577399612E-2</v>
      </c>
      <c r="E258" s="13">
        <f>(Tavola1!E258-Tavola1!E257)/Tavola1!E257</f>
        <v>3.2060266292922211E-2</v>
      </c>
      <c r="F258" s="13">
        <f>(Tavola1!F258-Tavola1!F257)/Tavola1!F257</f>
        <v>2.2683084899546339E-2</v>
      </c>
      <c r="G258" s="13">
        <f>(Tavola1!G258-Tavola1!G257)/Tavola1!G257</f>
        <v>2.0771513353115726E-2</v>
      </c>
      <c r="H258" s="13">
        <f>(Tavola1!H258-Tavola1!H257)/Tavola1!H257</f>
        <v>3.5897435897435895E-2</v>
      </c>
      <c r="I258" s="13">
        <f>(Tavola1!J258-Tavola1!J257)/Tavola1!J257</f>
        <v>3.2739912630936167E-2</v>
      </c>
      <c r="J258" s="13">
        <f>(Tavola1!K258-Tavola1!K257)/Tavola1!K257</f>
        <v>7.3327961321514909E-2</v>
      </c>
      <c r="K258" s="13">
        <f>(Tavola1!L258-Tavola1!L257)/Tavola1!L257</f>
        <v>3.6734693877551024E-2</v>
      </c>
    </row>
    <row r="259" spans="1:11">
      <c r="A259" s="4">
        <v>44147</v>
      </c>
      <c r="B259" s="13">
        <f>(Tavola1!B259-Tavola1!B258)/Tavola1!B258</f>
        <v>1.2117957518580654E-2</v>
      </c>
      <c r="C259" s="13">
        <f>(Tavola1!C259-Tavola1!C258)/Tavola1!C258</f>
        <v>1.16945358448504E-2</v>
      </c>
      <c r="D259" s="13">
        <f>(Tavola1!D259-Tavola1!D258)/Tavola1!D258</f>
        <v>4.8367731976445026E-2</v>
      </c>
      <c r="E259" s="13">
        <f>(Tavola1!E259-Tavola1!E258)/Tavola1!E258</f>
        <v>5.729078254965201E-2</v>
      </c>
      <c r="F259" s="13">
        <f>(Tavola1!F259-Tavola1!F258)/Tavola1!F258</f>
        <v>1.1406844106463879E-2</v>
      </c>
      <c r="G259" s="13">
        <f>(Tavola1!G259-Tavola1!G258)/Tavola1!G258</f>
        <v>1.0901162790697675E-2</v>
      </c>
      <c r="H259" s="13">
        <f>(Tavola1!H259-Tavola1!H258)/Tavola1!H258</f>
        <v>1.4851485148514851E-2</v>
      </c>
      <c r="I259" s="13">
        <f>(Tavola1!J259-Tavola1!J258)/Tavola1!J258</f>
        <v>6.0584008005094149E-2</v>
      </c>
      <c r="J259" s="13">
        <f>(Tavola1!K259-Tavola1!K258)/Tavola1!K258</f>
        <v>2.834084084084084E-2</v>
      </c>
      <c r="K259" s="13">
        <f>(Tavola1!L259-Tavola1!L258)/Tavola1!L258</f>
        <v>5.2493438320209973E-2</v>
      </c>
    </row>
    <row r="260" spans="1:11">
      <c r="A260" s="4">
        <v>44148</v>
      </c>
      <c r="B260" s="13">
        <f>(Tavola1!B260-Tavola1!B259)/Tavola1!B259</f>
        <v>1.2937791723966762E-2</v>
      </c>
      <c r="C260" s="13">
        <f>(Tavola1!C260-Tavola1!C259)/Tavola1!C259</f>
        <v>1.1570299189732477E-2</v>
      </c>
      <c r="D260" s="13">
        <f>(Tavola1!D260-Tavola1!D259)/Tavola1!D259</f>
        <v>4.6545236407264004E-2</v>
      </c>
      <c r="E260" s="13">
        <f>(Tavola1!E260-Tavola1!E259)/Tavola1!E259</f>
        <v>5.5069438869711808E-2</v>
      </c>
      <c r="F260" s="13">
        <f>(Tavola1!F260-Tavola1!F259)/Tavola1!F259</f>
        <v>4.0100250626566414E-2</v>
      </c>
      <c r="G260" s="13">
        <f>(Tavola1!G260-Tavola1!G259)/Tavola1!G259</f>
        <v>4.2415528396836807E-2</v>
      </c>
      <c r="H260" s="13">
        <f>(Tavola1!H260-Tavola1!H259)/Tavola1!H259</f>
        <v>2.4390243902439025E-2</v>
      </c>
      <c r="I260" s="13">
        <f>(Tavola1!J260-Tavola1!J259)/Tavola1!J259</f>
        <v>5.6094004631615062E-2</v>
      </c>
      <c r="J260" s="13">
        <f>(Tavola1!K260-Tavola1!K259)/Tavola1!K259</f>
        <v>2.7377258623836467E-2</v>
      </c>
      <c r="K260" s="13">
        <f>(Tavola1!L260-Tavola1!L259)/Tavola1!L259</f>
        <v>4.3640897755610975E-2</v>
      </c>
    </row>
    <row r="261" spans="1:11">
      <c r="A261" s="4">
        <v>44149</v>
      </c>
      <c r="B261" s="13">
        <f>(Tavola1!B261-Tavola1!B260)/Tavola1!B260</f>
        <v>1.1593673859478272E-2</v>
      </c>
      <c r="C261" s="13">
        <f>(Tavola1!C261-Tavola1!C260)/Tavola1!C260</f>
        <v>1.1142227038879682E-2</v>
      </c>
      <c r="D261" s="13">
        <f>(Tavola1!D261-Tavola1!D260)/Tavola1!D260</f>
        <v>4.5048331205544412E-2</v>
      </c>
      <c r="E261" s="13">
        <f>(Tavola1!E261-Tavola1!E260)/Tavola1!E260</f>
        <v>5.7825458418930227E-2</v>
      </c>
      <c r="F261" s="13">
        <f>(Tavola1!F261-Tavola1!F260)/Tavola1!F260</f>
        <v>1.0240963855421687E-2</v>
      </c>
      <c r="G261" s="13">
        <f>(Tavola1!G261-Tavola1!G260)/Tavola1!G260</f>
        <v>8.2758620689655175E-3</v>
      </c>
      <c r="H261" s="13">
        <f>(Tavola1!H261-Tavola1!H260)/Tavola1!H260</f>
        <v>2.3809523809523808E-2</v>
      </c>
      <c r="I261" s="13">
        <f>(Tavola1!J261-Tavola1!J260)/Tavola1!J260</f>
        <v>6.1033054495248922E-2</v>
      </c>
      <c r="J261" s="13">
        <f>(Tavola1!K261-Tavola1!K260)/Tavola1!K260</f>
        <v>1.6521584650914904E-2</v>
      </c>
      <c r="K261" s="13">
        <f>(Tavola1!L261-Tavola1!L260)/Tavola1!L260</f>
        <v>2.7479091995221028E-2</v>
      </c>
    </row>
    <row r="262" spans="1:11">
      <c r="A262" s="4">
        <v>44150</v>
      </c>
      <c r="B262" s="13">
        <f>(Tavola1!B262-Tavola1!B261)/Tavola1!B261</f>
        <v>9.164686298571539E-3</v>
      </c>
      <c r="C262" s="13">
        <f>(Tavola1!C262-Tavola1!C261)/Tavola1!C261</f>
        <v>8.0554842207384587E-3</v>
      </c>
      <c r="D262" s="13">
        <f>(Tavola1!D262-Tavola1!D261)/Tavola1!D261</f>
        <v>3.5452505609573672E-2</v>
      </c>
      <c r="E262" s="13">
        <f>(Tavola1!E262-Tavola1!E261)/Tavola1!E261</f>
        <v>3.5999424584622026E-2</v>
      </c>
      <c r="F262" s="13">
        <f>(Tavola1!F262-Tavola1!F261)/Tavola1!F261</f>
        <v>9.5408467501490752E-3</v>
      </c>
      <c r="G262" s="13">
        <f>(Tavola1!G262-Tavola1!G261)/Tavola1!G261</f>
        <v>9.575923392612859E-3</v>
      </c>
      <c r="H262" s="13">
        <f>(Tavola1!H262-Tavola1!H261)/Tavola1!H261</f>
        <v>9.3023255813953487E-3</v>
      </c>
      <c r="I262" s="13">
        <f>(Tavola1!J262-Tavola1!J261)/Tavola1!J261</f>
        <v>3.7697577404416552E-2</v>
      </c>
      <c r="J262" s="13">
        <f>(Tavola1!K262-Tavola1!K261)/Tavola1!K261</f>
        <v>3.3642083187696611E-2</v>
      </c>
      <c r="K262" s="13">
        <f>(Tavola1!L262-Tavola1!L261)/Tavola1!L261</f>
        <v>4.1860465116279069E-2</v>
      </c>
    </row>
    <row r="263" spans="1:11">
      <c r="A263" s="4">
        <v>44151</v>
      </c>
      <c r="B263" s="13">
        <f>(Tavola1!B263-Tavola1!B262)/Tavola1!B262</f>
        <v>9.9815211441460962E-3</v>
      </c>
      <c r="C263" s="13">
        <f>(Tavola1!C263-Tavola1!C262)/Tavola1!C262</f>
        <v>9.8433798670683748E-3</v>
      </c>
      <c r="D263" s="13">
        <f>(Tavola1!D263-Tavola1!D262)/Tavola1!D262</f>
        <v>3.5177694308003465E-2</v>
      </c>
      <c r="E263" s="13">
        <f>(Tavola1!E263-Tavola1!E262)/Tavola1!E262</f>
        <v>3.3255805880515153E-2</v>
      </c>
      <c r="F263" s="13">
        <f>(Tavola1!F263-Tavola1!F262)/Tavola1!F262</f>
        <v>1.8901358535144713E-2</v>
      </c>
      <c r="G263" s="13">
        <f>(Tavola1!G263-Tavola1!G262)/Tavola1!G262</f>
        <v>1.6937669376693765E-2</v>
      </c>
      <c r="H263" s="13">
        <f>(Tavola1!H263-Tavola1!H262)/Tavola1!H262</f>
        <v>3.2258064516129031E-2</v>
      </c>
      <c r="I263" s="13">
        <f>(Tavola1!J263-Tavola1!J262)/Tavola1!J262</f>
        <v>3.4152098546876154E-2</v>
      </c>
      <c r="J263" s="13">
        <f>(Tavola1!K263-Tavola1!K262)/Tavola1!K262</f>
        <v>3.947924592104151E-2</v>
      </c>
      <c r="K263" s="13">
        <f>(Tavola1!L263-Tavola1!L262)/Tavola1!L262</f>
        <v>4.0178571428571432E-2</v>
      </c>
    </row>
    <row r="264" spans="1:11">
      <c r="A264" s="4">
        <v>44152</v>
      </c>
      <c r="B264" s="13">
        <f>(Tavola1!B264-Tavola1!B263)/Tavola1!B263</f>
        <v>1.3063194141325962E-2</v>
      </c>
      <c r="C264" s="13">
        <f>(Tavola1!C264-Tavola1!C263)/Tavola1!C263</f>
        <v>1.2264876484057063E-2</v>
      </c>
      <c r="D264" s="13">
        <f>(Tavola1!D264-Tavola1!D263)/Tavola1!D263</f>
        <v>3.9494801479310587E-2</v>
      </c>
      <c r="E264" s="13">
        <f>(Tavola1!E264-Tavola1!E263)/Tavola1!E263</f>
        <v>3.3294137409709393E-2</v>
      </c>
      <c r="F264" s="13">
        <f>(Tavola1!F264-Tavola1!F263)/Tavola1!F263</f>
        <v>4.0579710144927538E-3</v>
      </c>
      <c r="G264" s="13">
        <f>(Tavola1!G264-Tavola1!G263)/Tavola1!G263</f>
        <v>2.6648900732844771E-3</v>
      </c>
      <c r="H264" s="13">
        <f>(Tavola1!H264-Tavola1!H263)/Tavola1!H263</f>
        <v>1.3392857142857142E-2</v>
      </c>
      <c r="I264" s="13">
        <f>(Tavola1!J264-Tavola1!J263)/Tavola1!J263</f>
        <v>3.5092724679029956E-2</v>
      </c>
      <c r="J264" s="13">
        <f>(Tavola1!K264-Tavola1!K263)/Tavola1!K263</f>
        <v>5.4326610279765777E-2</v>
      </c>
      <c r="K264" s="13">
        <f>(Tavola1!L264-Tavola1!L263)/Tavola1!L263</f>
        <v>4.1845493562231759E-2</v>
      </c>
    </row>
    <row r="265" spans="1:11">
      <c r="A265" s="4">
        <v>44153</v>
      </c>
      <c r="B265" s="13">
        <f>(Tavola1!B265-Tavola1!B264)/Tavola1!B264</f>
        <v>1.134484054508853E-2</v>
      </c>
      <c r="C265" s="13">
        <f>(Tavola1!C265-Tavola1!C264)/Tavola1!C264</f>
        <v>8.4230674710722066E-3</v>
      </c>
      <c r="D265" s="13">
        <f>(Tavola1!D265-Tavola1!D264)/Tavola1!D264</f>
        <v>4.1104472936385403E-2</v>
      </c>
      <c r="E265" s="13">
        <f>(Tavola1!E265-Tavola1!E264)/Tavola1!E264</f>
        <v>4.376381844193003E-2</v>
      </c>
      <c r="F265" s="13">
        <f>(Tavola1!F265-Tavola1!F264)/Tavola1!F264</f>
        <v>2.0785219399538105E-2</v>
      </c>
      <c r="G265" s="13">
        <f>(Tavola1!G265-Tavola1!G264)/Tavola1!G264</f>
        <v>1.5282392026578074E-2</v>
      </c>
      <c r="H265" s="13">
        <f>(Tavola1!H265-Tavola1!H264)/Tavola1!H264</f>
        <v>5.7268722466960353E-2</v>
      </c>
      <c r="I265" s="13">
        <f>(Tavola1!J265-Tavola1!J264)/Tavola1!J264</f>
        <v>4.513506063947078E-2</v>
      </c>
      <c r="J265" s="13">
        <f>(Tavola1!K265-Tavola1!K264)/Tavola1!K264</f>
        <v>3.4480098734958345E-2</v>
      </c>
      <c r="K265" s="13">
        <f>(Tavola1!L265-Tavola1!L264)/Tavola1!L264</f>
        <v>4.5314109165808442E-2</v>
      </c>
    </row>
    <row r="266" spans="1:11">
      <c r="A266" s="4">
        <v>44154</v>
      </c>
      <c r="B266" s="13">
        <f>(Tavola1!B266-Tavola1!B265)/Tavola1!B265</f>
        <v>1.3573755670031112E-2</v>
      </c>
      <c r="C266" s="13">
        <f>(Tavola1!C266-Tavola1!C265)/Tavola1!C265</f>
        <v>1.2828543724310734E-2</v>
      </c>
      <c r="D266" s="13">
        <f>(Tavola1!D266-Tavola1!D265)/Tavola1!D265</f>
        <v>4.0212345254470427E-2</v>
      </c>
      <c r="E266" s="13">
        <f>(Tavola1!E266-Tavola1!E265)/Tavola1!E265</f>
        <v>4.6071895832035387E-2</v>
      </c>
      <c r="F266" s="13">
        <f>(Tavola1!F266-Tavola1!F265)/Tavola1!F265</f>
        <v>2.2624434389140274E-3</v>
      </c>
      <c r="G266" s="13">
        <f>(Tavola1!G266-Tavola1!G265)/Tavola1!G265</f>
        <v>2.617801047120419E-3</v>
      </c>
      <c r="H266" s="13">
        <f>(Tavola1!H266-Tavola1!H265)/Tavola1!H265</f>
        <v>0</v>
      </c>
      <c r="I266" s="13">
        <f>(Tavola1!J266-Tavola1!J265)/Tavola1!J265</f>
        <v>4.8625304938353001E-2</v>
      </c>
      <c r="J266" s="13">
        <f>(Tavola1!K266-Tavola1!K265)/Tavola1!K265</f>
        <v>2.6247110580866453E-2</v>
      </c>
      <c r="K266" s="13">
        <f>(Tavola1!L266-Tavola1!L265)/Tavola1!L265</f>
        <v>3.9408866995073892E-2</v>
      </c>
    </row>
    <row r="267" spans="1:11">
      <c r="A267" s="4">
        <v>44155</v>
      </c>
      <c r="B267" s="13">
        <f>(Tavola1!B267-Tavola1!B266)/Tavola1!B266</f>
        <v>1.1699006285005073E-2</v>
      </c>
      <c r="C267" s="13">
        <f>(Tavola1!C267-Tavola1!C266)/Tavola1!C266</f>
        <v>1.08529890199268E-2</v>
      </c>
      <c r="D267" s="13">
        <f>(Tavola1!D267-Tavola1!D266)/Tavola1!D266</f>
        <v>3.3761028120415711E-2</v>
      </c>
      <c r="E267" s="13">
        <f>(Tavola1!E267-Tavola1!E266)/Tavola1!E266</f>
        <v>3.4990024120782587E-2</v>
      </c>
      <c r="F267" s="13">
        <f>(Tavola1!F267-Tavola1!F266)/Tavola1!F266</f>
        <v>3.9503386004514675E-3</v>
      </c>
      <c r="G267" s="13">
        <f>(Tavola1!G267-Tavola1!G266)/Tavola1!G266</f>
        <v>3.2637075718015664E-3</v>
      </c>
      <c r="H267" s="13">
        <f>(Tavola1!H267-Tavola1!H266)/Tavola1!H266</f>
        <v>8.3333333333333332E-3</v>
      </c>
      <c r="I267" s="13">
        <f>(Tavola1!J267-Tavola1!J266)/Tavola1!J266</f>
        <v>3.6719167531201864E-2</v>
      </c>
      <c r="J267" s="13">
        <f>(Tavola1!K267-Tavola1!K266)/Tavola1!K266</f>
        <v>3.0225968175543124E-2</v>
      </c>
      <c r="K267" s="13">
        <f>(Tavola1!L267-Tavola1!L266)/Tavola1!L266</f>
        <v>4.0758293838862557E-2</v>
      </c>
    </row>
    <row r="268" spans="1:11">
      <c r="A268" s="4">
        <v>44156</v>
      </c>
      <c r="B268" s="13">
        <f>(Tavola1!B268-Tavola1!B267)/Tavola1!B267</f>
        <v>1.0832045590147986E-2</v>
      </c>
      <c r="C268" s="13">
        <f>(Tavola1!C268-Tavola1!C267)/Tavola1!C267</f>
        <v>1.0248673656684519E-2</v>
      </c>
      <c r="D268" s="13">
        <f>(Tavola1!D268-Tavola1!D267)/Tavola1!D267</f>
        <v>3.6735754402094617E-2</v>
      </c>
      <c r="E268" s="13">
        <f>(Tavola1!E268-Tavola1!E267)/Tavola1!E267</f>
        <v>4.2726435723328349E-2</v>
      </c>
      <c r="F268" s="13">
        <f>(Tavola1!F268-Tavola1!F267)/Tavola1!F267</f>
        <v>1.7425519955030916E-2</v>
      </c>
      <c r="G268" s="13">
        <f>(Tavola1!G268-Tavola1!G267)/Tavola1!G267</f>
        <v>2.0169160702667534E-2</v>
      </c>
      <c r="H268" s="13">
        <f>(Tavola1!H268-Tavola1!H267)/Tavola1!H267</f>
        <v>0</v>
      </c>
      <c r="I268" s="13">
        <f>(Tavola1!J268-Tavola1!J267)/Tavola1!J267</f>
        <v>4.4091336385965976E-2</v>
      </c>
      <c r="J268" s="13">
        <f>(Tavola1!K268-Tavola1!K267)/Tavola1!K267</f>
        <v>2.1863318992876791E-2</v>
      </c>
      <c r="K268" s="13">
        <f>(Tavola1!L268-Tavola1!L267)/Tavola1!L267</f>
        <v>3.9162112932604735E-2</v>
      </c>
    </row>
    <row r="269" spans="1:11">
      <c r="A269" s="4">
        <v>44157</v>
      </c>
      <c r="B269" s="13">
        <f>(Tavola1!B269-Tavola1!B268)/Tavola1!B268</f>
        <v>7.3605217099426985E-3</v>
      </c>
      <c r="C269" s="13">
        <f>(Tavola1!C269-Tavola1!C268)/Tavola1!C268</f>
        <v>6.4495361544039198E-3</v>
      </c>
      <c r="D269" s="13">
        <f>(Tavola1!D269-Tavola1!D268)/Tavola1!D268</f>
        <v>2.4252472479805672E-2</v>
      </c>
      <c r="E269" s="13">
        <f>(Tavola1!E269-Tavola1!E268)/Tavola1!E268</f>
        <v>2.5413206037361E-2</v>
      </c>
      <c r="F269" s="13">
        <f>(Tavola1!F269-Tavola1!F268)/Tavola1!F268</f>
        <v>1.5469613259668509E-2</v>
      </c>
      <c r="G269" s="13">
        <f>(Tavola1!G269-Tavola1!G268)/Tavola1!G268</f>
        <v>1.8494897959183673E-2</v>
      </c>
      <c r="H269" s="13">
        <f>(Tavola1!H269-Tavola1!H268)/Tavola1!H268</f>
        <v>-4.1322314049586778E-3</v>
      </c>
      <c r="I269" s="13">
        <f>(Tavola1!J269-Tavola1!J268)/Tavola1!J268</f>
        <v>2.5935929830675844E-2</v>
      </c>
      <c r="J269" s="13">
        <f>(Tavola1!K269-Tavola1!K268)/Tavola1!K268</f>
        <v>2.0153219683898129E-2</v>
      </c>
      <c r="K269" s="13">
        <f>(Tavola1!L269-Tavola1!L268)/Tavola1!L268</f>
        <v>3.9439088518843118E-2</v>
      </c>
    </row>
    <row r="270" spans="1:11">
      <c r="A270" s="4">
        <v>44158</v>
      </c>
      <c r="B270" s="13">
        <f>(Tavola1!B270-Tavola1!B269)/Tavola1!B269</f>
        <v>8.7404344830087407E-3</v>
      </c>
      <c r="C270" s="13">
        <f>(Tavola1!C270-Tavola1!C269)/Tavola1!C269</f>
        <v>8.2167480537979377E-3</v>
      </c>
      <c r="D270" s="13">
        <f>(Tavola1!D270-Tavola1!D269)/Tavola1!D269</f>
        <v>2.3508818159573869E-2</v>
      </c>
      <c r="E270" s="13">
        <f>(Tavola1!E270-Tavola1!E269)/Tavola1!E269</f>
        <v>2.0208815456649265E-2</v>
      </c>
      <c r="F270" s="13">
        <f>(Tavola1!F270-Tavola1!F269)/Tavola1!F269</f>
        <v>4.8966267682263327E-3</v>
      </c>
      <c r="G270" s="13">
        <f>(Tavola1!G270-Tavola1!G269)/Tavola1!G269</f>
        <v>4.3832185347526609E-3</v>
      </c>
      <c r="H270" s="13">
        <f>(Tavola1!H270-Tavola1!H269)/Tavola1!H269</f>
        <v>8.2987551867219917E-3</v>
      </c>
      <c r="I270" s="13">
        <f>(Tavola1!J270-Tavola1!J269)/Tavola1!J269</f>
        <v>2.1005548635488619E-2</v>
      </c>
      <c r="J270" s="13">
        <f>(Tavola1!K270-Tavola1!K269)/Tavola1!K269</f>
        <v>3.0918070495906908E-2</v>
      </c>
      <c r="K270" s="13">
        <f>(Tavola1!L270-Tavola1!L269)/Tavola1!L269</f>
        <v>3.4569983136593589E-2</v>
      </c>
    </row>
    <row r="271" spans="1:11">
      <c r="A271" s="4">
        <v>44159</v>
      </c>
      <c r="B271" s="13">
        <f>(Tavola1!B271-Tavola1!B270)/Tavola1!B270</f>
        <v>1.1193778313079744E-2</v>
      </c>
      <c r="C271" s="13">
        <f>(Tavola1!C271-Tavola1!C270)/Tavola1!C270</f>
        <v>1.0445589076935656E-2</v>
      </c>
      <c r="D271" s="13">
        <f>(Tavola1!D271-Tavola1!D270)/Tavola1!D270</f>
        <v>2.4017065725109418E-2</v>
      </c>
      <c r="E271" s="13">
        <f>(Tavola1!E271-Tavola1!E270)/Tavola1!E270</f>
        <v>7.543586632553478E-3</v>
      </c>
      <c r="F271" s="13">
        <f>(Tavola1!F271-Tavola1!F270)/Tavola1!F270</f>
        <v>-1.6242555495397943E-3</v>
      </c>
      <c r="G271" s="13">
        <f>(Tavola1!G271-Tavola1!G270)/Tavola1!G270</f>
        <v>-1.8703241895261845E-3</v>
      </c>
      <c r="H271" s="13">
        <f>(Tavola1!H271-Tavola1!H270)/Tavola1!H270</f>
        <v>0</v>
      </c>
      <c r="I271" s="13">
        <f>(Tavola1!J271-Tavola1!J270)/Tavola1!J270</f>
        <v>8.0130871180613319E-3</v>
      </c>
      <c r="J271" s="13">
        <f>(Tavola1!K271-Tavola1!K270)/Tavola1!K270</f>
        <v>6.3787898674366711E-2</v>
      </c>
      <c r="K271" s="13">
        <f>(Tavola1!L271-Tavola1!L270)/Tavola1!L270</f>
        <v>3.9119804400977995E-2</v>
      </c>
    </row>
    <row r="272" spans="1:11">
      <c r="A272" s="4">
        <v>44160</v>
      </c>
      <c r="B272" s="13">
        <f>(Tavola1!B272-Tavola1!B271)/Tavola1!B271</f>
        <v>1.2703178072268005E-2</v>
      </c>
      <c r="C272" s="13">
        <f>(Tavola1!C272-Tavola1!C271)/Tavola1!C271</f>
        <v>1.1773025772812159E-2</v>
      </c>
      <c r="D272" s="13">
        <f>(Tavola1!D272-Tavola1!D271)/Tavola1!D271</f>
        <v>2.3651318152431579E-2</v>
      </c>
      <c r="E272" s="13">
        <f>(Tavola1!E272-Tavola1!E271)/Tavola1!E271</f>
        <v>3.1676221890625409E-3</v>
      </c>
      <c r="F272" s="13">
        <f>(Tavola1!F272-Tavola1!F271)/Tavola1!F271</f>
        <v>-1.0845986984815618E-2</v>
      </c>
      <c r="G272" s="13">
        <f>(Tavola1!G272-Tavola1!G271)/Tavola1!G271</f>
        <v>-1.6864459712679577E-2</v>
      </c>
      <c r="H272" s="13">
        <f>(Tavola1!H272-Tavola1!H271)/Tavola1!H271</f>
        <v>2.8806584362139918E-2</v>
      </c>
      <c r="I272" s="13">
        <f>(Tavola1!J272-Tavola1!J271)/Tavola1!J271</f>
        <v>3.8784211250171914E-3</v>
      </c>
      <c r="J272" s="13">
        <f>(Tavola1!K272-Tavola1!K271)/Tavola1!K271</f>
        <v>7.088217149907465E-2</v>
      </c>
      <c r="K272" s="13">
        <f>(Tavola1!L272-Tavola1!L271)/Tavola1!L271</f>
        <v>3.6862745098039218E-2</v>
      </c>
    </row>
    <row r="273" spans="1:11">
      <c r="A273" s="4">
        <v>44161</v>
      </c>
      <c r="B273" s="13">
        <f>(Tavola1!B273-Tavola1!B272)/Tavola1!B272</f>
        <v>1.2617341273846776E-2</v>
      </c>
      <c r="C273" s="13">
        <f>(Tavola1!C273-Tavola1!C272)/Tavola1!C272</f>
        <v>1.1519274231341959E-2</v>
      </c>
      <c r="D273" s="13">
        <f>(Tavola1!D273-Tavola1!D272)/Tavola1!D272</f>
        <v>3.1016999701759619E-2</v>
      </c>
      <c r="E273" s="13">
        <f>(Tavola1!E273-Tavola1!E272)/Tavola1!E272</f>
        <v>4.9060542797494779E-3</v>
      </c>
      <c r="F273" s="13">
        <f>(Tavola1!F273-Tavola1!F272)/Tavola1!F272</f>
        <v>-1.425438596491228E-2</v>
      </c>
      <c r="G273" s="13">
        <f>(Tavola1!G273-Tavola1!G272)/Tavola1!G272</f>
        <v>-1.8424396442185513E-2</v>
      </c>
      <c r="H273" s="13">
        <f>(Tavola1!H273-Tavola1!H272)/Tavola1!H272</f>
        <v>1.2E-2</v>
      </c>
      <c r="I273" s="13">
        <f>(Tavola1!J273-Tavola1!J272)/Tavola1!J272</f>
        <v>5.8636562911003947E-3</v>
      </c>
      <c r="J273" s="13">
        <f>(Tavola1!K273-Tavola1!K272)/Tavola1!K272</f>
        <v>8.8196324673080251E-2</v>
      </c>
      <c r="K273" s="13">
        <f>(Tavola1!L273-Tavola1!L272)/Tavola1!L272</f>
        <v>3.7065052950075644E-2</v>
      </c>
    </row>
    <row r="274" spans="1:11">
      <c r="A274" s="4">
        <v>44162</v>
      </c>
      <c r="B274" s="13">
        <f>(Tavola1!B274-Tavola1!B273)/Tavola1!B273</f>
        <v>1.1522909298939047E-2</v>
      </c>
      <c r="C274" s="13">
        <f>(Tavola1!C274-Tavola1!C273)/Tavola1!C273</f>
        <v>1.0818845220306286E-2</v>
      </c>
      <c r="D274" s="13">
        <f>(Tavola1!D274-Tavola1!D273)/Tavola1!D273</f>
        <v>2.6646701492283348E-2</v>
      </c>
      <c r="E274" s="13">
        <f>(Tavola1!E274-Tavola1!E273)/Tavola1!E273</f>
        <v>1.4931962189674873E-2</v>
      </c>
      <c r="F274" s="13">
        <f>(Tavola1!F274-Tavola1!F273)/Tavola1!F273</f>
        <v>-5.0055617352614016E-3</v>
      </c>
      <c r="G274" s="13">
        <f>(Tavola1!G274-Tavola1!G273)/Tavola1!G273</f>
        <v>-3.8834951456310678E-3</v>
      </c>
      <c r="H274" s="13">
        <f>(Tavola1!H274-Tavola1!H273)/Tavola1!H273</f>
        <v>-1.1857707509881422E-2</v>
      </c>
      <c r="I274" s="13">
        <f>(Tavola1!J274-Tavola1!J273)/Tavola1!J273</f>
        <v>1.5908471806047399E-2</v>
      </c>
      <c r="J274" s="13">
        <f>(Tavola1!K274-Tavola1!K273)/Tavola1!K273</f>
        <v>4.9973530968766541E-2</v>
      </c>
      <c r="K274" s="13">
        <f>(Tavola1!L274-Tavola1!L273)/Tavola1!L273</f>
        <v>3.4281546316557256E-2</v>
      </c>
    </row>
    <row r="275" spans="1:11">
      <c r="A275" s="4">
        <v>44163</v>
      </c>
      <c r="B275" s="13">
        <f>(Tavola1!B275-Tavola1!B274)/Tavola1!B274</f>
        <v>9.4014539744360151E-3</v>
      </c>
      <c r="C275" s="13">
        <f>(Tavola1!C275-Tavola1!C274)/Tavola1!C274</f>
        <v>8.1094145234232862E-3</v>
      </c>
      <c r="D275" s="13">
        <f>(Tavola1!D275-Tavola1!D274)/Tavola1!D274</f>
        <v>1.9706637938178503E-2</v>
      </c>
      <c r="E275" s="13">
        <f>(Tavola1!E275-Tavola1!E274)/Tavola1!E274</f>
        <v>2.0443671161374511E-2</v>
      </c>
      <c r="F275" s="13">
        <f>(Tavola1!F275-Tavola1!F274)/Tavola1!F274</f>
        <v>-1.2856344326439352E-2</v>
      </c>
      <c r="G275" s="13">
        <f>(Tavola1!G275-Tavola1!G274)/Tavola1!G274</f>
        <v>-1.2995451591942819E-2</v>
      </c>
      <c r="H275" s="13">
        <f>(Tavola1!H275-Tavola1!H274)/Tavola1!H274</f>
        <v>-1.2E-2</v>
      </c>
      <c r="I275" s="13">
        <f>(Tavola1!J275-Tavola1!J274)/Tavola1!J274</f>
        <v>2.2041078993940044E-2</v>
      </c>
      <c r="J275" s="13">
        <f>(Tavola1!K275-Tavola1!K274)/Tavola1!K274</f>
        <v>1.7495210245033782E-2</v>
      </c>
      <c r="K275" s="13">
        <f>(Tavola1!L275-Tavola1!L274)/Tavola1!L274</f>
        <v>3.0324400564174896E-2</v>
      </c>
    </row>
    <row r="276" spans="1:11">
      <c r="A276" s="4">
        <v>44164</v>
      </c>
      <c r="B276" s="13">
        <f>(Tavola1!B276-Tavola1!B275)/Tavola1!B275</f>
        <v>9.5133898441777838E-3</v>
      </c>
      <c r="C276" s="13">
        <f>(Tavola1!C276-Tavola1!C275)/Tavola1!C275</f>
        <v>8.501941993138239E-3</v>
      </c>
      <c r="D276" s="13">
        <f>(Tavola1!D276-Tavola1!D275)/Tavola1!D275</f>
        <v>1.6643911319160001E-2</v>
      </c>
      <c r="E276" s="13">
        <f>(Tavola1!E276-Tavola1!E275)/Tavola1!E275</f>
        <v>1.5094528860137405E-2</v>
      </c>
      <c r="F276" s="13">
        <f>(Tavola1!F276-Tavola1!F275)/Tavola1!F275</f>
        <v>-1.6987542468856172E-3</v>
      </c>
      <c r="G276" s="13">
        <f>(Tavola1!G276-Tavola1!G275)/Tavola1!G275</f>
        <v>1.9749835418038184E-3</v>
      </c>
      <c r="H276" s="13">
        <f>(Tavola1!H276-Tavola1!H275)/Tavola1!H275</f>
        <v>-2.4291497975708502E-2</v>
      </c>
      <c r="I276" s="13">
        <f>(Tavola1!J276-Tavola1!J275)/Tavola1!J275</f>
        <v>1.5872599433308848E-2</v>
      </c>
      <c r="J276" s="13">
        <f>(Tavola1!K276-Tavola1!K275)/Tavola1!K275</f>
        <v>1.8680937515484861E-2</v>
      </c>
      <c r="K276" s="13">
        <f>(Tavola1!L276-Tavola1!L275)/Tavola1!L275</f>
        <v>3.0800821355236138E-2</v>
      </c>
    </row>
    <row r="277" spans="1:11">
      <c r="A277" s="4">
        <v>44165</v>
      </c>
      <c r="B277" s="13">
        <f>(Tavola1!B277-Tavola1!B276)/Tavola1!B276</f>
        <v>9.0421634758404371E-3</v>
      </c>
      <c r="C277" s="13">
        <f>(Tavola1!C277-Tavola1!C276)/Tavola1!C276</f>
        <v>7.6394017725258494E-3</v>
      </c>
      <c r="D277" s="13">
        <f>(Tavola1!D277-Tavola1!D276)/Tavola1!D276</f>
        <v>1.8194026987273775E-2</v>
      </c>
      <c r="E277" s="13">
        <f>(Tavola1!E277-Tavola1!E276)/Tavola1!E276</f>
        <v>3.4581563086651516E-3</v>
      </c>
      <c r="F277" s="13">
        <f>(Tavola1!F277-Tavola1!F276)/Tavola1!F276</f>
        <v>5.6721497447532613E-3</v>
      </c>
      <c r="G277" s="13">
        <f>(Tavola1!G277-Tavola1!G276)/Tavola1!G276</f>
        <v>1.6425755584756899E-2</v>
      </c>
      <c r="H277" s="13">
        <f>(Tavola1!H277-Tavola1!H276)/Tavola1!H276</f>
        <v>-6.2240663900414939E-2</v>
      </c>
      <c r="I277" s="13">
        <f>(Tavola1!J277-Tavola1!J276)/Tavola1!J276</f>
        <v>3.3573513080757214E-3</v>
      </c>
      <c r="J277" s="13">
        <f>(Tavola1!K277-Tavola1!K276)/Tavola1!K276</f>
        <v>4.6162078023154002E-2</v>
      </c>
      <c r="K277" s="13">
        <f>(Tavola1!L277-Tavola1!L276)/Tavola1!L276</f>
        <v>3.2536520584329348E-2</v>
      </c>
    </row>
    <row r="278" spans="1:11">
      <c r="A278" s="4">
        <v>44166</v>
      </c>
      <c r="B278" s="13">
        <f>(Tavola1!B278-Tavola1!B277)/Tavola1!B277</f>
        <v>1.1222775160090966E-2</v>
      </c>
      <c r="C278" s="13">
        <f>(Tavola1!C278-Tavola1!C277)/Tavola1!C277</f>
        <v>9.7513303862510215E-3</v>
      </c>
      <c r="D278" s="13">
        <f>(Tavola1!D278-Tavola1!D277)/Tavola1!D277</f>
        <v>2.1967151336243444E-2</v>
      </c>
      <c r="E278" s="13">
        <f>(Tavola1!E278-Tavola1!E277)/Tavola1!E277</f>
        <v>2.6092949980307209E-3</v>
      </c>
      <c r="F278" s="13">
        <f>(Tavola1!F278-Tavola1!F277)/Tavola1!F277</f>
        <v>-2.030456852791878E-2</v>
      </c>
      <c r="G278" s="13">
        <f>(Tavola1!G278-Tavola1!G277)/Tavola1!G277</f>
        <v>-1.9392372333548805E-2</v>
      </c>
      <c r="H278" s="13">
        <f>(Tavola1!H278-Tavola1!H277)/Tavola1!H277</f>
        <v>-2.6548672566371681E-2</v>
      </c>
      <c r="I278" s="13">
        <f>(Tavola1!J278-Tavola1!J277)/Tavola1!J277</f>
        <v>3.6549895755579008E-3</v>
      </c>
      <c r="J278" s="13">
        <f>(Tavola1!K278-Tavola1!K277)/Tavola1!K277</f>
        <v>5.8539080299437392E-2</v>
      </c>
      <c r="K278" s="13">
        <f>(Tavola1!L278-Tavola1!L277)/Tavola1!L277</f>
        <v>2.1864951768488745E-2</v>
      </c>
    </row>
    <row r="279" spans="1:11">
      <c r="A279" s="4">
        <v>44167</v>
      </c>
      <c r="B279" s="13">
        <f>(Tavola1!B279-Tavola1!B278)/Tavola1!B278</f>
        <v>1.1884256245003584E-2</v>
      </c>
      <c r="C279" s="13">
        <f>(Tavola1!C279-Tavola1!C278)/Tavola1!C278</f>
        <v>1.0844268083735715E-2</v>
      </c>
      <c r="D279" s="13">
        <f>(Tavola1!D279-Tavola1!D278)/Tavola1!D278</f>
        <v>2.2785588077129906E-2</v>
      </c>
      <c r="E279" s="13">
        <f>(Tavola1!E279-Tavola1!E278)/Tavola1!E278</f>
        <v>-2.452737539896882E-2</v>
      </c>
      <c r="F279" s="13">
        <f>(Tavola1!F279-Tavola1!F278)/Tavola1!F278</f>
        <v>-1.3241220495106506E-2</v>
      </c>
      <c r="G279" s="13">
        <f>(Tavola1!G279-Tavola1!G278)/Tavola1!G278</f>
        <v>-1.5161502966381015E-2</v>
      </c>
      <c r="H279" s="13">
        <f>(Tavola1!H279-Tavola1!H278)/Tavola1!H278</f>
        <v>0</v>
      </c>
      <c r="I279" s="13">
        <f>(Tavola1!J279-Tavola1!J278)/Tavola1!J278</f>
        <v>-2.5030133613725542E-2</v>
      </c>
      <c r="J279" s="13">
        <f>(Tavola1!K279-Tavola1!K278)/Tavola1!K278</f>
        <v>0.10783624703505228</v>
      </c>
      <c r="K279" s="13">
        <f>(Tavola1!L279-Tavola1!L278)/Tavola1!L278</f>
        <v>1.6991818753933293E-2</v>
      </c>
    </row>
    <row r="280" spans="1:11">
      <c r="A280" s="4">
        <v>44168</v>
      </c>
      <c r="B280" s="13">
        <f>(Tavola1!B280-Tavola1!B279)/Tavola1!B279</f>
        <v>1.0772404075615537E-2</v>
      </c>
      <c r="C280" s="13">
        <f>(Tavola1!C280-Tavola1!C279)/Tavola1!C279</f>
        <v>9.4682859545031587E-3</v>
      </c>
      <c r="D280" s="13">
        <f>(Tavola1!D280-Tavola1!D279)/Tavola1!D279</f>
        <v>1.9438769378680446E-2</v>
      </c>
      <c r="E280" s="13">
        <f>(Tavola1!E280-Tavola1!E279)/Tavola1!E279</f>
        <v>1.2332939014875035E-3</v>
      </c>
      <c r="F280" s="13">
        <f>(Tavola1!F280-Tavola1!F279)/Tavola1!F279</f>
        <v>-1.6336056009334889E-2</v>
      </c>
      <c r="G280" s="13">
        <f>(Tavola1!G280-Tavola1!G279)/Tavola1!G279</f>
        <v>-1.9410977242302542E-2</v>
      </c>
      <c r="H280" s="13">
        <f>(Tavola1!H280-Tavola1!H279)/Tavola1!H279</f>
        <v>4.5454545454545452E-3</v>
      </c>
      <c r="I280" s="13">
        <f>(Tavola1!J280-Tavola1!J279)/Tavola1!J279</f>
        <v>2.0254096851408578E-3</v>
      </c>
      <c r="J280" s="13">
        <f>(Tavola1!K280-Tavola1!K279)/Tavola1!K279</f>
        <v>4.8015542603386065E-2</v>
      </c>
      <c r="K280" s="13">
        <f>(Tavola1!L280-Tavola1!L279)/Tavola1!L279</f>
        <v>2.1039603960396041E-2</v>
      </c>
    </row>
    <row r="281" spans="1:11">
      <c r="A281" s="4">
        <v>44169</v>
      </c>
      <c r="B281" s="13">
        <f>(Tavola1!B281-Tavola1!B280)/Tavola1!B280</f>
        <v>1.0098578483561356E-2</v>
      </c>
      <c r="C281" s="13">
        <f>(Tavola1!C281-Tavola1!C280)/Tavola1!C280</f>
        <v>8.6992475965920295E-3</v>
      </c>
      <c r="D281" s="13">
        <f>(Tavola1!D281-Tavola1!D280)/Tavola1!D280</f>
        <v>2.0114349709704989E-2</v>
      </c>
      <c r="E281" s="13">
        <f>(Tavola1!E281-Tavola1!E280)/Tavola1!E280</f>
        <v>-1.0809451985922574E-2</v>
      </c>
      <c r="F281" s="13">
        <f>(Tavola1!F281-Tavola1!F280)/Tavola1!F280</f>
        <v>-2.3131672597864767E-2</v>
      </c>
      <c r="G281" s="13">
        <f>(Tavola1!G281-Tavola1!G280)/Tavola1!G280</f>
        <v>-2.3208191126279865E-2</v>
      </c>
      <c r="H281" s="13">
        <f>(Tavola1!H281-Tavola1!H280)/Tavola1!H280</f>
        <v>-2.2624434389140271E-2</v>
      </c>
      <c r="I281" s="13">
        <f>(Tavola1!J281-Tavola1!J280)/Tavola1!J280</f>
        <v>-1.0264083582716438E-2</v>
      </c>
      <c r="J281" s="13">
        <f>(Tavola1!K281-Tavola1!K280)/Tavola1!K280</f>
        <v>6.6434624697336561E-2</v>
      </c>
      <c r="K281" s="13">
        <f>(Tavola1!L281-Tavola1!L280)/Tavola1!L280</f>
        <v>2.3636363636363636E-2</v>
      </c>
    </row>
    <row r="282" spans="1:11">
      <c r="A282" s="4">
        <v>44170</v>
      </c>
      <c r="B282" s="13">
        <f>(Tavola1!B282-Tavola1!B281)/Tavola1!B281</f>
        <v>1.0844213278502332E-2</v>
      </c>
      <c r="C282" s="13">
        <f>(Tavola1!C282-Tavola1!C281)/Tavola1!C281</f>
        <v>9.3999626822363035E-3</v>
      </c>
      <c r="D282" s="13">
        <f>(Tavola1!D282-Tavola1!D281)/Tavola1!D281</f>
        <v>1.79120863246999E-2</v>
      </c>
      <c r="E282" s="13">
        <f>(Tavola1!E282-Tavola1!E281)/Tavola1!E281</f>
        <v>4.8284625158831005E-3</v>
      </c>
      <c r="F282" s="13">
        <f>(Tavola1!F282-Tavola1!F281)/Tavola1!F281</f>
        <v>-1.9429265330904676E-2</v>
      </c>
      <c r="G282" s="13">
        <f>(Tavola1!G282-Tavola1!G281)/Tavola1!G281</f>
        <v>-2.1663172606568831E-2</v>
      </c>
      <c r="H282" s="13">
        <f>(Tavola1!H282-Tavola1!H281)/Tavola1!H281</f>
        <v>-4.6296296296296294E-3</v>
      </c>
      <c r="I282" s="13">
        <f>(Tavola1!J282-Tavola1!J281)/Tavola1!J281</f>
        <v>5.8881256133464181E-3</v>
      </c>
      <c r="J282" s="13">
        <f>(Tavola1!K282-Tavola1!K281)/Tavola1!K281</f>
        <v>3.6043706541790836E-2</v>
      </c>
      <c r="K282" s="13">
        <f>(Tavola1!L282-Tavola1!L281)/Tavola1!L281</f>
        <v>2.0130254588513915E-2</v>
      </c>
    </row>
    <row r="283" spans="1:11">
      <c r="A283" s="4">
        <v>44171</v>
      </c>
      <c r="B283" s="13">
        <f>(Tavola1!B283-Tavola1!B282)/Tavola1!B282</f>
        <v>8.0219864774482737E-3</v>
      </c>
      <c r="C283" s="13">
        <f>(Tavola1!C283-Tavola1!C282)/Tavola1!C282</f>
        <v>7.3110842324817073E-3</v>
      </c>
      <c r="D283" s="13">
        <f>(Tavola1!D283-Tavola1!D282)/Tavola1!D282</f>
        <v>1.4503242652589156E-2</v>
      </c>
      <c r="E283" s="13">
        <f>(Tavola1!E283-Tavola1!E282)/Tavola1!E282</f>
        <v>5.2099140111279713E-3</v>
      </c>
      <c r="F283" s="13">
        <f>(Tavola1!F283-Tavola1!F282)/Tavola1!F282</f>
        <v>-2.1671826625386997E-2</v>
      </c>
      <c r="G283" s="13">
        <f>(Tavola1!G283-Tavola1!G282)/Tavola1!G282</f>
        <v>-2.3571428571428573E-2</v>
      </c>
      <c r="H283" s="13">
        <f>(Tavola1!H283-Tavola1!H282)/Tavola1!H282</f>
        <v>-9.3023255813953487E-3</v>
      </c>
      <c r="I283" s="13">
        <f>(Tavola1!J283-Tavola1!J282)/Tavola1!J282</f>
        <v>6.3546473302570862E-3</v>
      </c>
      <c r="J283" s="13">
        <f>(Tavola1!K283-Tavola1!K282)/Tavola1!K282</f>
        <v>2.6708670045199289E-2</v>
      </c>
      <c r="K283" s="13">
        <f>(Tavola1!L283-Tavola1!L282)/Tavola1!L282</f>
        <v>2.0893789901334881E-2</v>
      </c>
    </row>
    <row r="284" spans="1:11">
      <c r="A284" s="4">
        <v>44172</v>
      </c>
      <c r="B284" s="13">
        <f>(Tavola1!B284-Tavola1!B283)/Tavola1!B283</f>
        <v>8.2067160805052823E-3</v>
      </c>
      <c r="C284" s="13">
        <f>(Tavola1!C284-Tavola1!C283)/Tavola1!C283</f>
        <v>6.9762535726567848E-3</v>
      </c>
      <c r="D284" s="13">
        <f>(Tavola1!D284-Tavola1!D283)/Tavola1!D283</f>
        <v>1.2841136398606779E-2</v>
      </c>
      <c r="E284" s="13">
        <f>(Tavola1!E284-Tavola1!E283)/Tavola1!E283</f>
        <v>1.2579882252302119E-2</v>
      </c>
      <c r="F284" s="13">
        <f>(Tavola1!F284-Tavola1!F283)/Tavola1!F283</f>
        <v>7.5949367088607592E-3</v>
      </c>
      <c r="G284" s="13">
        <f>(Tavola1!G284-Tavola1!G283)/Tavola1!G283</f>
        <v>1.4630577907827359E-2</v>
      </c>
      <c r="H284" s="13">
        <f>(Tavola1!H284-Tavola1!H283)/Tavola1!H283</f>
        <v>-3.7558685446009391E-2</v>
      </c>
      <c r="I284" s="13">
        <f>(Tavola1!J284-Tavola1!J283)/Tavola1!J283</f>
        <v>1.2786249541476707E-2</v>
      </c>
      <c r="J284" s="13">
        <f>(Tavola1!K284-Tavola1!K283)/Tavola1!K283</f>
        <v>1.2806830309498399E-2</v>
      </c>
      <c r="K284" s="13">
        <f>(Tavola1!L284-Tavola1!L283)/Tavola1!L283</f>
        <v>1.9329164297896533E-2</v>
      </c>
    </row>
    <row r="285" spans="1:11">
      <c r="A285" s="4">
        <v>44173</v>
      </c>
      <c r="B285" s="13">
        <f>(Tavola1!B285-Tavola1!B284)/Tavola1!B284</f>
        <v>9.6735492588077253E-3</v>
      </c>
      <c r="C285" s="13">
        <f>(Tavola1!C285-Tavola1!C284)/Tavola1!C284</f>
        <v>8.4374865473747646E-3</v>
      </c>
      <c r="D285" s="13">
        <f>(Tavola1!D285-Tavola1!D284)/Tavola1!D284</f>
        <v>1.5854820666510144E-2</v>
      </c>
      <c r="E285" s="13">
        <f>(Tavola1!E285-Tavola1!E284)/Tavola1!E284</f>
        <v>-1.7169408139939373E-2</v>
      </c>
      <c r="F285" s="13">
        <f>(Tavola1!F285-Tavola1!F284)/Tavola1!F284</f>
        <v>-1.193467336683417E-2</v>
      </c>
      <c r="G285" s="13">
        <f>(Tavola1!G285-Tavola1!G284)/Tavola1!G284</f>
        <v>-9.372746935832732E-3</v>
      </c>
      <c r="H285" s="13">
        <f>(Tavola1!H285-Tavola1!H284)/Tavola1!H284</f>
        <v>-2.9268292682926831E-2</v>
      </c>
      <c r="I285" s="13">
        <f>(Tavola1!J285-Tavola1!J284)/Tavola1!J284</f>
        <v>-1.7385005432814196E-2</v>
      </c>
      <c r="J285" s="13">
        <f>(Tavola1!K285-Tavola1!K284)/Tavola1!K284</f>
        <v>5.9371707060063221E-2</v>
      </c>
      <c r="K285" s="13">
        <f>(Tavola1!L285-Tavola1!L284)/Tavola1!L284</f>
        <v>2.0078081427774678E-2</v>
      </c>
    </row>
    <row r="286" spans="1:11">
      <c r="A286" s="4">
        <v>44174</v>
      </c>
      <c r="B286" s="13">
        <f>(Tavola1!B286-Tavola1!B285)/Tavola1!B285</f>
        <v>6.7419856604223425E-3</v>
      </c>
      <c r="C286" s="13">
        <f>(Tavola1!C286-Tavola1!C285)/Tavola1!C285</f>
        <v>6.0702648092548061E-3</v>
      </c>
      <c r="D286" s="13">
        <f>(Tavola1!D286-Tavola1!D285)/Tavola1!D285</f>
        <v>1.0237237441370403E-2</v>
      </c>
      <c r="E286" s="13">
        <f>(Tavola1!E286-Tavola1!E285)/Tavola1!E285</f>
        <v>-2.2955378586777903E-2</v>
      </c>
      <c r="F286" s="13">
        <f>(Tavola1!F286-Tavola1!F285)/Tavola1!F285</f>
        <v>-6.3572790845518119E-4</v>
      </c>
      <c r="G286" s="13">
        <f>(Tavola1!G286-Tavola1!G285)/Tavola1!G285</f>
        <v>0</v>
      </c>
      <c r="H286" s="13">
        <f>(Tavola1!H286-Tavola1!H285)/Tavola1!H285</f>
        <v>-5.0251256281407036E-3</v>
      </c>
      <c r="I286" s="13">
        <f>(Tavola1!J286-Tavola1!J285)/Tavola1!J285</f>
        <v>-2.3879732504870729E-2</v>
      </c>
      <c r="J286" s="13">
        <f>(Tavola1!K286-Tavola1!K285)/Tavola1!K285</f>
        <v>5.0573497870753166E-2</v>
      </c>
      <c r="K286" s="13">
        <f>(Tavola1!L286-Tavola1!L285)/Tavola1!L285</f>
        <v>1.8589393110989613E-2</v>
      </c>
    </row>
    <row r="287" spans="1:11">
      <c r="A287" s="4">
        <v>44175</v>
      </c>
      <c r="B287" s="13">
        <f>(Tavola1!B287-Tavola1!B286)/Tavola1!B286</f>
        <v>9.0965431035388289E-3</v>
      </c>
      <c r="C287" s="13">
        <f>(Tavola1!C287-Tavola1!C286)/Tavola1!C286</f>
        <v>8.377225487811087E-3</v>
      </c>
      <c r="D287" s="13">
        <f>(Tavola1!D287-Tavola1!D286)/Tavola1!D286</f>
        <v>1.425149378263444E-2</v>
      </c>
      <c r="E287" s="13">
        <f>(Tavola1!E287-Tavola1!E286)/Tavola1!E286</f>
        <v>-4.3418635340388645E-2</v>
      </c>
      <c r="F287" s="13">
        <f>(Tavola1!F287-Tavola1!F286)/Tavola1!F286</f>
        <v>-2.0992366412213741E-2</v>
      </c>
      <c r="G287" s="13">
        <f>(Tavola1!G287-Tavola1!G286)/Tavola1!G286</f>
        <v>-2.3289665211062592E-2</v>
      </c>
      <c r="H287" s="13">
        <f>(Tavola1!H287-Tavola1!H286)/Tavola1!H286</f>
        <v>-5.0505050505050509E-3</v>
      </c>
      <c r="I287" s="13">
        <f>(Tavola1!J287-Tavola1!J286)/Tavola1!J286</f>
        <v>-4.4369521240728252E-2</v>
      </c>
      <c r="J287" s="13">
        <f>(Tavola1!K287-Tavola1!K286)/Tavola1!K286</f>
        <v>8.0034321557488602E-2</v>
      </c>
      <c r="K287" s="13">
        <f>(Tavola1!L287-Tavola1!L286)/Tavola1!L286</f>
        <v>1.7176596886741814E-2</v>
      </c>
    </row>
    <row r="288" spans="1:11">
      <c r="A288" s="4">
        <v>44176</v>
      </c>
      <c r="B288" s="13">
        <f>(Tavola1!B288-Tavola1!B287)/Tavola1!B287</f>
        <v>9.0221124082908045E-3</v>
      </c>
      <c r="C288" s="13">
        <f>(Tavola1!C288-Tavola1!C287)/Tavola1!C287</f>
        <v>6.3159312106306252E-3</v>
      </c>
      <c r="D288" s="13">
        <f>(Tavola1!D288-Tavola1!D287)/Tavola1!D287</f>
        <v>1.3255138190454709E-2</v>
      </c>
      <c r="E288" s="13">
        <f>(Tavola1!E288-Tavola1!E287)/Tavola1!E287</f>
        <v>-1.5120776867104871E-2</v>
      </c>
      <c r="F288" s="13">
        <f>(Tavola1!F288-Tavola1!F287)/Tavola1!F287</f>
        <v>-4.028589993502274E-2</v>
      </c>
      <c r="G288" s="13">
        <f>(Tavola1!G288-Tavola1!G287)/Tavola1!G287</f>
        <v>-4.6199701937406856E-2</v>
      </c>
      <c r="H288" s="13">
        <f>(Tavola1!H288-Tavola1!H287)/Tavola1!H287</f>
        <v>0</v>
      </c>
      <c r="I288" s="13">
        <f>(Tavola1!J288-Tavola1!J287)/Tavola1!J287</f>
        <v>-1.4027660174992945E-2</v>
      </c>
      <c r="J288" s="13">
        <f>(Tavola1!K288-Tavola1!K287)/Tavola1!K287</f>
        <v>4.1914363203024406E-2</v>
      </c>
      <c r="K288" s="13">
        <f>(Tavola1!L288-Tavola1!L287)/Tavola1!L287</f>
        <v>1.4775725593667546E-2</v>
      </c>
    </row>
    <row r="289" spans="1:11">
      <c r="A289" s="4">
        <v>44177</v>
      </c>
      <c r="B289" s="13">
        <f>(Tavola1!B289-Tavola1!B288)/Tavola1!B288</f>
        <v>8.4959639716357289E-3</v>
      </c>
      <c r="C289" s="13">
        <f>(Tavola1!C289-Tavola1!C288)/Tavola1!C288</f>
        <v>8.2791841240372321E-3</v>
      </c>
      <c r="D289" s="13">
        <f>(Tavola1!D289-Tavola1!D288)/Tavola1!D288</f>
        <v>1.3304350103449179E-2</v>
      </c>
      <c r="E289" s="13">
        <f>(Tavola1!E289-Tavola1!E288)/Tavola1!E288</f>
        <v>-1.782477341389728E-2</v>
      </c>
      <c r="F289" s="13">
        <f>(Tavola1!F289-Tavola1!F288)/Tavola1!F288</f>
        <v>-2.5727826675693975E-2</v>
      </c>
      <c r="G289" s="13">
        <f>(Tavola1!G289-Tavola1!G288)/Tavola1!G288</f>
        <v>-2.8906250000000001E-2</v>
      </c>
      <c r="H289" s="13">
        <f>(Tavola1!H289-Tavola1!H288)/Tavola1!H288</f>
        <v>-5.076142131979695E-3</v>
      </c>
      <c r="I289" s="13">
        <f>(Tavola1!J289-Tavola1!J288)/Tavola1!J288</f>
        <v>-1.749062491054304E-2</v>
      </c>
      <c r="J289" s="13">
        <f>(Tavola1!K289-Tavola1!K288)/Tavola1!K288</f>
        <v>4.3173033944206345E-2</v>
      </c>
      <c r="K289" s="13">
        <f>(Tavola1!L289-Tavola1!L288)/Tavola1!L288</f>
        <v>1.1960478419136765E-2</v>
      </c>
    </row>
    <row r="290" spans="1:11">
      <c r="A290" s="4">
        <v>44178</v>
      </c>
      <c r="B290" s="13">
        <f>(Tavola1!B290-Tavola1!B289)/Tavola1!B289</f>
        <v>6.5970446281606579E-3</v>
      </c>
      <c r="C290" s="13">
        <f>(Tavola1!C290-Tavola1!C289)/Tavola1!C289</f>
        <v>6.0616365451021705E-3</v>
      </c>
      <c r="D290" s="13">
        <f>(Tavola1!D290-Tavola1!D289)/Tavola1!D289</f>
        <v>1.0441704789227469E-2</v>
      </c>
      <c r="E290" s="13">
        <f>(Tavola1!E290-Tavola1!E289)/Tavola1!E289</f>
        <v>-1.174463801347837E-3</v>
      </c>
      <c r="F290" s="13">
        <f>(Tavola1!F290-Tavola1!F289)/Tavola1!F289</f>
        <v>-1.0423905489923557E-2</v>
      </c>
      <c r="G290" s="13">
        <f>(Tavola1!G290-Tavola1!G289)/Tavola1!G289</f>
        <v>-1.3676588897827836E-2</v>
      </c>
      <c r="H290" s="13">
        <f>(Tavola1!H290-Tavola1!H289)/Tavola1!H289</f>
        <v>1.020408163265306E-2</v>
      </c>
      <c r="I290" s="13">
        <f>(Tavola1!J290-Tavola1!J289)/Tavola1!J289</f>
        <v>-7.8666744362216657E-4</v>
      </c>
      <c r="J290" s="13">
        <f>(Tavola1!K290-Tavola1!K289)/Tavola1!K289</f>
        <v>2.0894770006301196E-2</v>
      </c>
      <c r="K290" s="13">
        <f>(Tavola1!L290-Tavola1!L289)/Tavola1!L289</f>
        <v>1.0791366906474821E-2</v>
      </c>
    </row>
    <row r="291" spans="1:11">
      <c r="A291" s="4">
        <v>44179</v>
      </c>
      <c r="B291" s="13">
        <f>(Tavola1!B291-Tavola1!B290)/Tavola1!B290</f>
        <v>6.551037301464121E-3</v>
      </c>
      <c r="C291" s="13">
        <f>(Tavola1!C291-Tavola1!C290)/Tavola1!C290</f>
        <v>6.3672475600690861E-3</v>
      </c>
      <c r="D291" s="13">
        <f>(Tavola1!D291-Tavola1!D290)/Tavola1!D290</f>
        <v>1.1689474357334698E-2</v>
      </c>
      <c r="E291" s="13">
        <f>(Tavola1!E291-Tavola1!E290)/Tavola1!E290</f>
        <v>3.4155491475125282E-3</v>
      </c>
      <c r="F291" s="13">
        <f>(Tavola1!F291-Tavola1!F290)/Tavola1!F290</f>
        <v>1.4044943820224719E-3</v>
      </c>
      <c r="G291" s="13">
        <f>(Tavola1!G291-Tavola1!G290)/Tavola1!G290</f>
        <v>8.9722675367047301E-3</v>
      </c>
      <c r="H291" s="13">
        <f>(Tavola1!H291-Tavola1!H290)/Tavola1!H290</f>
        <v>-4.5454545454545456E-2</v>
      </c>
      <c r="I291" s="13">
        <f>(Tavola1!J291-Tavola1!J290)/Tavola1!J290</f>
        <v>3.4990523399912525E-3</v>
      </c>
      <c r="J291" s="13">
        <f>(Tavola1!K291-Tavola1!K290)/Tavola1!K290</f>
        <v>1.8763578905787084E-2</v>
      </c>
      <c r="K291" s="13">
        <f>(Tavola1!L291-Tavola1!L290)/Tavola1!L290</f>
        <v>1.626842907981698E-2</v>
      </c>
    </row>
    <row r="292" spans="1:11">
      <c r="A292" s="4">
        <v>44180</v>
      </c>
      <c r="B292" s="13">
        <f>(Tavola1!B292-Tavola1!B291)/Tavola1!B291</f>
        <v>8.3394905072440486E-3</v>
      </c>
      <c r="C292" s="13">
        <f>(Tavola1!C292-Tavola1!C291)/Tavola1!C291</f>
        <v>7.5612250331435066E-3</v>
      </c>
      <c r="D292" s="13">
        <f>(Tavola1!D292-Tavola1!D291)/Tavola1!D291</f>
        <v>1.3741403721682848E-2</v>
      </c>
      <c r="E292" s="13">
        <f>(Tavola1!E292-Tavola1!E291)/Tavola1!E291</f>
        <v>3.5713289249741918E-3</v>
      </c>
      <c r="F292" s="13">
        <f>(Tavola1!F292-Tavola1!F291)/Tavola1!F291</f>
        <v>-1.1220196353436185E-2</v>
      </c>
      <c r="G292" s="13">
        <f>(Tavola1!G292-Tavola1!G291)/Tavola1!G291</f>
        <v>-9.7008892481810841E-3</v>
      </c>
      <c r="H292" s="13">
        <f>(Tavola1!H292-Tavola1!H291)/Tavola1!H291</f>
        <v>-2.1164021164021163E-2</v>
      </c>
      <c r="I292" s="13">
        <f>(Tavola1!J292-Tavola1!J291)/Tavola1!J291</f>
        <v>4.1842219962225776E-3</v>
      </c>
      <c r="J292" s="13">
        <f>(Tavola1!K292-Tavola1!K291)/Tavola1!K291</f>
        <v>2.2489336952307096E-2</v>
      </c>
      <c r="K292" s="13">
        <f>(Tavola1!L292-Tavola1!L291)/Tavola1!L291</f>
        <v>1.5507753876938469E-2</v>
      </c>
    </row>
    <row r="293" spans="1:11">
      <c r="A293" s="4">
        <v>44181</v>
      </c>
      <c r="B293" s="13">
        <f>(Tavola1!B293-Tavola1!B292)/Tavola1!B292</f>
        <v>9.0788193347721338E-3</v>
      </c>
      <c r="C293" s="13">
        <f>(Tavola1!C293-Tavola1!C292)/Tavola1!C292</f>
        <v>8.7321924388753299E-3</v>
      </c>
      <c r="D293" s="13">
        <f>(Tavola1!D293-Tavola1!D292)/Tavola1!D292</f>
        <v>1.3280792108840145E-2</v>
      </c>
      <c r="E293" s="13">
        <f>(Tavola1!E293-Tavola1!E292)/Tavola1!E292</f>
        <v>-2.2046762489921878E-2</v>
      </c>
      <c r="F293" s="13">
        <f>(Tavola1!F293-Tavola1!F292)/Tavola1!F292</f>
        <v>-2.7659574468085105E-2</v>
      </c>
      <c r="G293" s="13">
        <f>(Tavola1!G293-Tavola1!G292)/Tavola1!G292</f>
        <v>-3.0204081632653063E-2</v>
      </c>
      <c r="H293" s="13">
        <f>(Tavola1!H293-Tavola1!H292)/Tavola1!H292</f>
        <v>-1.0810810810810811E-2</v>
      </c>
      <c r="I293" s="13">
        <f>(Tavola1!J293-Tavola1!J292)/Tavola1!J292</f>
        <v>-2.1817760930582481E-2</v>
      </c>
      <c r="J293" s="13">
        <f>(Tavola1!K293-Tavola1!K292)/Tavola1!K292</f>
        <v>4.3349450132726584E-2</v>
      </c>
      <c r="K293" s="13">
        <f>(Tavola1!L293-Tavola1!L292)/Tavola1!L292</f>
        <v>1.4285714285714285E-2</v>
      </c>
    </row>
    <row r="294" spans="1:11">
      <c r="A294" s="4">
        <v>44182</v>
      </c>
      <c r="B294" s="13">
        <f>(Tavola1!B294-Tavola1!B293)/Tavola1!B293</f>
        <v>8.4369573551631594E-3</v>
      </c>
      <c r="C294" s="13">
        <f>(Tavola1!C294-Tavola1!C293)/Tavola1!C293</f>
        <v>7.5940048602705793E-3</v>
      </c>
      <c r="D294" s="13">
        <f>(Tavola1!D294-Tavola1!D293)/Tavola1!D293</f>
        <v>1.0731515211184406E-2</v>
      </c>
      <c r="E294" s="13">
        <f>(Tavola1!E294-Tavola1!E293)/Tavola1!E293</f>
        <v>-1.3873095292244713E-2</v>
      </c>
      <c r="F294" s="13">
        <f>(Tavola1!F294-Tavola1!F293)/Tavola1!F293</f>
        <v>-4.449307075127644E-2</v>
      </c>
      <c r="G294" s="13">
        <f>(Tavola1!G294-Tavola1!G293)/Tavola1!G293</f>
        <v>-4.7979797979797977E-2</v>
      </c>
      <c r="H294" s="13">
        <f>(Tavola1!H294-Tavola1!H293)/Tavola1!H293</f>
        <v>-2.185792349726776E-2</v>
      </c>
      <c r="I294" s="13">
        <f>(Tavola1!J294-Tavola1!J293)/Tavola1!J293</f>
        <v>-1.2631267563969827E-2</v>
      </c>
      <c r="J294" s="13">
        <f>(Tavola1!K294-Tavola1!K293)/Tavola1!K293</f>
        <v>3.0258285818132256E-2</v>
      </c>
      <c r="K294" s="13">
        <f>(Tavola1!L294-Tavola1!L293)/Tavola1!L293</f>
        <v>1.3598834385624089E-2</v>
      </c>
    </row>
    <row r="295" spans="1:11">
      <c r="A295" s="4">
        <v>44183</v>
      </c>
      <c r="B295" s="13">
        <f>(Tavola1!B295-Tavola1!B294)/Tavola1!B294</f>
        <v>7.2535977272239361E-3</v>
      </c>
      <c r="C295" s="13">
        <f>(Tavola1!C295-Tavola1!C294)/Tavola1!C294</f>
        <v>6.7674946937295345E-3</v>
      </c>
      <c r="D295" s="13">
        <f>(Tavola1!D295-Tavola1!D294)/Tavola1!D294</f>
        <v>8.9007403078121949E-3</v>
      </c>
      <c r="E295" s="13">
        <f>(Tavola1!E295-Tavola1!E294)/Tavola1!E294</f>
        <v>-2.3725784132841328E-2</v>
      </c>
      <c r="F295" s="13">
        <f>(Tavola1!F295-Tavola1!F294)/Tavola1!F294</f>
        <v>-2.8244274809160305E-2</v>
      </c>
      <c r="G295" s="13">
        <f>(Tavola1!G295-Tavola1!G294)/Tavola1!G294</f>
        <v>-3.5366931918656058E-2</v>
      </c>
      <c r="H295" s="13">
        <f>(Tavola1!H295-Tavola1!H294)/Tavola1!H294</f>
        <v>1.6759776536312849E-2</v>
      </c>
      <c r="I295" s="13">
        <f>(Tavola1!J295-Tavola1!J294)/Tavola1!J294</f>
        <v>-2.3548445083587992E-2</v>
      </c>
      <c r="J295" s="13">
        <f>(Tavola1!K295-Tavola1!K294)/Tavola1!K294</f>
        <v>3.3779463321059244E-2</v>
      </c>
      <c r="K295" s="13">
        <f>(Tavola1!L295-Tavola1!L294)/Tavola1!L294</f>
        <v>1.0541447053186392E-2</v>
      </c>
    </row>
    <row r="296" spans="1:11">
      <c r="A296" s="4">
        <v>44184</v>
      </c>
      <c r="B296" s="13">
        <f>(Tavola1!B296-Tavola1!B295)/Tavola1!B295</f>
        <v>6.4269646556907103E-3</v>
      </c>
      <c r="C296" s="13">
        <f>(Tavola1!C296-Tavola1!C295)/Tavola1!C295</f>
        <v>5.8426871063602124E-3</v>
      </c>
      <c r="D296" s="13">
        <f>(Tavola1!D296-Tavola1!D295)/Tavola1!D295</f>
        <v>1.0596314220543333E-2</v>
      </c>
      <c r="E296" s="13">
        <f>(Tavola1!E296-Tavola1!E295)/Tavola1!E295</f>
        <v>-6.4963826959988193E-4</v>
      </c>
      <c r="F296" s="13">
        <f>(Tavola1!F296-Tavola1!F295)/Tavola1!F295</f>
        <v>-2.199528672427337E-2</v>
      </c>
      <c r="G296" s="13">
        <f>(Tavola1!G296-Tavola1!G295)/Tavola1!G295</f>
        <v>-1.8331805682859761E-2</v>
      </c>
      <c r="H296" s="13">
        <f>(Tavola1!H296-Tavola1!H295)/Tavola1!H295</f>
        <v>-4.3956043956043959E-2</v>
      </c>
      <c r="I296" s="13">
        <f>(Tavola1!J296-Tavola1!J295)/Tavola1!J295</f>
        <v>1.8409425625920471E-4</v>
      </c>
      <c r="J296" s="13">
        <f>(Tavola1!K296-Tavola1!K295)/Tavola1!K295</f>
        <v>1.8726671643382747E-2</v>
      </c>
      <c r="K296" s="13">
        <f>(Tavola1!L296-Tavola1!L295)/Tavola1!L295</f>
        <v>1.0431484115694643E-2</v>
      </c>
    </row>
    <row r="297" spans="1:11">
      <c r="A297" s="4">
        <v>44185</v>
      </c>
      <c r="B297" s="13">
        <f>(Tavola1!B297-Tavola1!B296)/Tavola1!B296</f>
        <v>6.2729754675391828E-3</v>
      </c>
      <c r="C297" s="13">
        <f>(Tavola1!C297-Tavola1!C296)/Tavola1!C296</f>
        <v>6.0352000674088668E-3</v>
      </c>
      <c r="D297" s="13">
        <f>(Tavola1!D297-Tavola1!D296)/Tavola1!D296</f>
        <v>9.4581845540203258E-3</v>
      </c>
      <c r="E297" s="13">
        <f>(Tavola1!E297-Tavola1!E296)/Tavola1!E296</f>
        <v>1.1819283160476317E-3</v>
      </c>
      <c r="F297" s="13">
        <f>(Tavola1!F297-Tavola1!F296)/Tavola1!F296</f>
        <v>7.2289156626506026E-3</v>
      </c>
      <c r="G297" s="13">
        <f>(Tavola1!G297-Tavola1!G296)/Tavola1!G296</f>
        <v>4.6685340802987861E-3</v>
      </c>
      <c r="H297" s="13">
        <f>(Tavola1!H297-Tavola1!H296)/Tavola1!H296</f>
        <v>2.2988505747126436E-2</v>
      </c>
      <c r="I297" s="13">
        <f>(Tavola1!J297-Tavola1!J296)/Tavola1!J296</f>
        <v>9.5097858764341375E-4</v>
      </c>
      <c r="J297" s="13">
        <f>(Tavola1!K297-Tavola1!K296)/Tavola1!K296</f>
        <v>1.5241923664761426E-2</v>
      </c>
      <c r="K297" s="13">
        <f>(Tavola1!L297-Tavola1!L296)/Tavola1!L296</f>
        <v>1.1262318160488035E-2</v>
      </c>
    </row>
    <row r="298" spans="1:11">
      <c r="A298" s="4">
        <v>44186</v>
      </c>
      <c r="B298" s="13">
        <f>(Tavola1!B298-Tavola1!B297)/Tavola1!B297</f>
        <v>5.4508003013022822E-3</v>
      </c>
      <c r="C298" s="13">
        <f>(Tavola1!C298-Tavola1!C297)/Tavola1!C297</f>
        <v>5.1588215586917379E-3</v>
      </c>
      <c r="D298" s="13">
        <f>(Tavola1!D298-Tavola1!D297)/Tavola1!D297</f>
        <v>7.9144435637473528E-3</v>
      </c>
      <c r="E298" s="13">
        <f>(Tavola1!E298-Tavola1!E297)/Tavola1!E297</f>
        <v>5.9026650532715522E-4</v>
      </c>
      <c r="F298" s="13">
        <f>(Tavola1!F298-Tavola1!F297)/Tavola1!F297</f>
        <v>1.036682615629984E-2</v>
      </c>
      <c r="G298" s="13">
        <f>(Tavola1!G298-Tavola1!G297)/Tavola1!G297</f>
        <v>9.2936802973977699E-3</v>
      </c>
      <c r="H298" s="13">
        <f>(Tavola1!H298-Tavola1!H297)/Tavola1!H297</f>
        <v>1.6853932584269662E-2</v>
      </c>
      <c r="I298" s="13">
        <f>(Tavola1!J298-Tavola1!J297)/Tavola1!J297</f>
        <v>2.1453308406632138E-4</v>
      </c>
      <c r="J298" s="13">
        <f>(Tavola1!K298-Tavola1!K297)/Tavola1!K297</f>
        <v>1.2847744942360437E-2</v>
      </c>
      <c r="K298" s="13">
        <f>(Tavola1!L298-Tavola1!L297)/Tavola1!L297</f>
        <v>1.2064965197215777E-2</v>
      </c>
    </row>
    <row r="299" spans="1:11">
      <c r="A299" s="4">
        <v>44187</v>
      </c>
      <c r="B299" s="13">
        <f>(Tavola1!B299-Tavola1!B298)/Tavola1!B298</f>
        <v>7.5780634729316872E-3</v>
      </c>
      <c r="C299" s="13">
        <f>(Tavola1!C299-Tavola1!C298)/Tavola1!C298</f>
        <v>6.6894944471207049E-3</v>
      </c>
      <c r="D299" s="13">
        <f>(Tavola1!D299-Tavola1!D298)/Tavola1!D298</f>
        <v>1.0493204065823141E-2</v>
      </c>
      <c r="E299" s="13">
        <f>(Tavola1!E299-Tavola1!E298)/Tavola1!E298</f>
        <v>-1.2122820989292984E-2</v>
      </c>
      <c r="F299" s="13">
        <f>(Tavola1!F299-Tavola1!F298)/Tavola1!F298</f>
        <v>-2.5256511444356748E-2</v>
      </c>
      <c r="G299" s="13">
        <f>(Tavola1!G299-Tavola1!G298)/Tavola1!G298</f>
        <v>-2.4861878453038673E-2</v>
      </c>
      <c r="H299" s="13">
        <f>(Tavola1!H299-Tavola1!H298)/Tavola1!H298</f>
        <v>-2.7624309392265192E-2</v>
      </c>
      <c r="I299" s="13">
        <f>(Tavola1!J299-Tavola1!J298)/Tavola1!J298</f>
        <v>-1.1612942762593455E-2</v>
      </c>
      <c r="J299" s="13">
        <f>(Tavola1!K299-Tavola1!K298)/Tavola1!K298</f>
        <v>2.6122897748096265E-2</v>
      </c>
      <c r="K299" s="13">
        <f>(Tavola1!L299-Tavola1!L298)/Tavola1!L298</f>
        <v>1.0087116001834021E-2</v>
      </c>
    </row>
    <row r="300" spans="1:11">
      <c r="A300" s="4">
        <v>44188</v>
      </c>
      <c r="B300" s="13">
        <f>(Tavola1!B300-Tavola1!B299)/Tavola1!B299</f>
        <v>8.0187797328458363E-3</v>
      </c>
      <c r="C300" s="13">
        <f>(Tavola1!C300-Tavola1!C299)/Tavola1!C299</f>
        <v>7.5128555317585952E-3</v>
      </c>
      <c r="D300" s="13">
        <f>(Tavola1!D300-Tavola1!D299)/Tavola1!D299</f>
        <v>1.0825628397528226E-2</v>
      </c>
      <c r="E300" s="13">
        <f>(Tavola1!E300-Tavola1!E299)/Tavola1!E299</f>
        <v>3.6426609339543772E-3</v>
      </c>
      <c r="F300" s="13">
        <f>(Tavola1!F300-Tavola1!F299)/Tavola1!F299</f>
        <v>-2.5101214574898785E-2</v>
      </c>
      <c r="G300" s="13">
        <f>(Tavola1!G300-Tavola1!G299)/Tavola1!G299</f>
        <v>-2.9272898961284231E-2</v>
      </c>
      <c r="H300" s="13">
        <f>(Tavola1!H300-Tavola1!H299)/Tavola1!H299</f>
        <v>0</v>
      </c>
      <c r="I300" s="13">
        <f>(Tavola1!J300-Tavola1!J299)/Tavola1!J299</f>
        <v>4.7431565241652972E-3</v>
      </c>
      <c r="J300" s="13">
        <f>(Tavola1!K300-Tavola1!K299)/Tavola1!K299</f>
        <v>1.5873960751632041E-2</v>
      </c>
      <c r="K300" s="13">
        <f>(Tavola1!L300-Tavola1!L299)/Tavola1!L299</f>
        <v>4.5392646391284614E-3</v>
      </c>
    </row>
    <row r="301" spans="1:11">
      <c r="A301" s="4">
        <v>44189</v>
      </c>
      <c r="B301" s="13">
        <f>(Tavola1!B301-Tavola1!B300)/Tavola1!B300</f>
        <v>6.985518894819639E-3</v>
      </c>
      <c r="C301" s="13">
        <f>(Tavola1!C301-Tavola1!C300)/Tavola1!C300</f>
        <v>6.1718807163386675E-3</v>
      </c>
      <c r="D301" s="13">
        <f>(Tavola1!D301-Tavola1!D300)/Tavola1!D300</f>
        <v>9.8018937304651596E-3</v>
      </c>
      <c r="E301" s="13">
        <f>(Tavola1!E301-Tavola1!E300)/Tavola1!E300</f>
        <v>-6.9613851371452375E-3</v>
      </c>
      <c r="F301" s="13">
        <f>(Tavola1!F301-Tavola1!F300)/Tavola1!F300</f>
        <v>-1.9102990033222592E-2</v>
      </c>
      <c r="G301" s="13">
        <f>(Tavola1!G301-Tavola1!G300)/Tavola1!G300</f>
        <v>-1.9455252918287938E-2</v>
      </c>
      <c r="H301" s="13">
        <f>(Tavola1!H301-Tavola1!H300)/Tavola1!H300</f>
        <v>-1.7045454545454544E-2</v>
      </c>
      <c r="I301" s="13">
        <f>(Tavola1!J301-Tavola1!J300)/Tavola1!J300</f>
        <v>-6.5103363159518665E-3</v>
      </c>
      <c r="J301" s="13">
        <f>(Tavola1!K301-Tavola1!K300)/Tavola1!K300</f>
        <v>2.072387053928941E-2</v>
      </c>
      <c r="K301" s="13">
        <f>(Tavola1!L301-Tavola1!L300)/Tavola1!L300</f>
        <v>1.1748757342973339E-2</v>
      </c>
    </row>
    <row r="302" spans="1:11">
      <c r="A302" s="4">
        <v>44190</v>
      </c>
      <c r="B302" s="13">
        <f>(Tavola1!B302-Tavola1!B301)/Tavola1!B301</f>
        <v>5.5189492166281369E-3</v>
      </c>
      <c r="C302" s="13">
        <f>(Tavola1!C302-Tavola1!C301)/Tavola1!C301</f>
        <v>5.3774758396325714E-3</v>
      </c>
      <c r="D302" s="13">
        <f>(Tavola1!D302-Tavola1!D301)/Tavola1!D301</f>
        <v>8.1932701389442059E-3</v>
      </c>
      <c r="E302" s="13">
        <f>(Tavola1!E302-Tavola1!E301)/Tavola1!E301</f>
        <v>-4.4337926902336729E-3</v>
      </c>
      <c r="F302" s="13">
        <f>(Tavola1!F302-Tavola1!F301)/Tavola1!F301</f>
        <v>-1.0160880609652836E-2</v>
      </c>
      <c r="G302" s="13">
        <f>(Tavola1!G302-Tavola1!G301)/Tavola1!G301</f>
        <v>-1.2896825396825396E-2</v>
      </c>
      <c r="H302" s="13">
        <f>(Tavola1!H302-Tavola1!H301)/Tavola1!H301</f>
        <v>5.7803468208092483E-3</v>
      </c>
      <c r="I302" s="13">
        <f>(Tavola1!J302-Tavola1!J301)/Tavola1!J301</f>
        <v>-4.2237336563247302E-3</v>
      </c>
      <c r="J302" s="13">
        <f>(Tavola1!K302-Tavola1!K301)/Tavola1!K301</f>
        <v>1.6284588005664204E-2</v>
      </c>
      <c r="K302" s="13">
        <f>(Tavola1!L302-Tavola1!L301)/Tavola1!L301</f>
        <v>7.592675301473872E-3</v>
      </c>
    </row>
    <row r="303" spans="1:11">
      <c r="A303" s="4">
        <v>44191</v>
      </c>
      <c r="B303" s="13">
        <f>(Tavola1!B303-Tavola1!B302)/Tavola1!B302</f>
        <v>3.4244745619547491E-3</v>
      </c>
      <c r="C303" s="13">
        <f>(Tavola1!C303-Tavola1!C302)/Tavola1!C302</f>
        <v>3.1736967666615907E-3</v>
      </c>
      <c r="D303" s="13">
        <f>(Tavola1!D303-Tavola1!D302)/Tavola1!D302</f>
        <v>3.803740532975157E-3</v>
      </c>
      <c r="E303" s="13">
        <f>(Tavola1!E303-Tavola1!E302)/Tavola1!E302</f>
        <v>1.745305729417429E-3</v>
      </c>
      <c r="F303" s="13">
        <f>(Tavola1!F303-Tavola1!F302)/Tavola1!F302</f>
        <v>1.2831479897348161E-2</v>
      </c>
      <c r="G303" s="13">
        <f>(Tavola1!G303-Tavola1!G302)/Tavola1!G302</f>
        <v>1.9095477386934675E-2</v>
      </c>
      <c r="H303" s="13">
        <f>(Tavola1!H303-Tavola1!H302)/Tavola1!H302</f>
        <v>-2.2988505747126436E-2</v>
      </c>
      <c r="I303" s="13">
        <f>(Tavola1!J303-Tavola1!J302)/Tavola1!J302</f>
        <v>1.3411096902972274E-3</v>
      </c>
      <c r="J303" s="13">
        <f>(Tavola1!K303-Tavola1!K302)/Tavola1!K302</f>
        <v>4.7449584816132862E-3</v>
      </c>
      <c r="K303" s="13">
        <f>(Tavola1!L303-Tavola1!L302)/Tavola1!L302</f>
        <v>1.1968085106382979E-2</v>
      </c>
    </row>
    <row r="304" spans="1:11">
      <c r="A304" s="4">
        <v>44192</v>
      </c>
      <c r="B304" s="13">
        <f>(Tavola1!B304-Tavola1!B303)/Tavola1!B303</f>
        <v>4.7582946880358893E-3</v>
      </c>
      <c r="C304" s="13">
        <f>(Tavola1!C304-Tavola1!C303)/Tavola1!C303</f>
        <v>4.3565102885239348E-3</v>
      </c>
      <c r="D304" s="13">
        <f>(Tavola1!D304-Tavola1!D303)/Tavola1!D303</f>
        <v>7.6686081813479657E-3</v>
      </c>
      <c r="E304" s="13">
        <f>(Tavola1!E304-Tavola1!E303)/Tavola1!E303</f>
        <v>-3.6948032442174826E-3</v>
      </c>
      <c r="F304" s="13">
        <f>(Tavola1!F304-Tavola1!F303)/Tavola1!F303</f>
        <v>1.4358108108108109E-2</v>
      </c>
      <c r="G304" s="13">
        <f>(Tavola1!G304-Tavola1!G303)/Tavola1!G303</f>
        <v>1.282051282051282E-2</v>
      </c>
      <c r="H304" s="13">
        <f>(Tavola1!H304-Tavola1!H303)/Tavola1!H303</f>
        <v>2.3529411764705882E-2</v>
      </c>
      <c r="I304" s="13">
        <f>(Tavola1!J304-Tavola1!J303)/Tavola1!J303</f>
        <v>-4.3605556593783092E-3</v>
      </c>
      <c r="J304" s="13">
        <f>(Tavola1!K304-Tavola1!K303)/Tavola1!K303</f>
        <v>1.4804819999625194E-2</v>
      </c>
      <c r="K304" s="13">
        <f>(Tavola1!L304-Tavola1!L303)/Tavola1!L303</f>
        <v>6.5703022339027592E-3</v>
      </c>
    </row>
    <row r="305" spans="1:11">
      <c r="A305" s="4">
        <v>44193</v>
      </c>
      <c r="B305" s="13">
        <f>(Tavola1!B305-Tavola1!B304)/Tavola1!B304</f>
        <v>4.7887539566312002E-3</v>
      </c>
      <c r="C305" s="13">
        <f>(Tavola1!C305-Tavola1!C304)/Tavola1!C304</f>
        <v>4.6764107634275206E-3</v>
      </c>
      <c r="D305" s="13">
        <f>(Tavola1!D305-Tavola1!D304)/Tavola1!D304</f>
        <v>7.2531690769505443E-3</v>
      </c>
      <c r="E305" s="13">
        <f>(Tavola1!E305-Tavola1!E304)/Tavola1!E304</f>
        <v>2.3818856091898572E-3</v>
      </c>
      <c r="F305" s="13">
        <f>(Tavola1!F305-Tavola1!F304)/Tavola1!F304</f>
        <v>3.1640299750208163E-2</v>
      </c>
      <c r="G305" s="13">
        <f>(Tavola1!G305-Tavola1!G304)/Tavola1!G304</f>
        <v>3.6027263875365138E-2</v>
      </c>
      <c r="H305" s="13">
        <f>(Tavola1!H305-Tavola1!H304)/Tavola1!H304</f>
        <v>5.7471264367816091E-3</v>
      </c>
      <c r="I305" s="13">
        <f>(Tavola1!J305-Tavola1!J304)/Tavola1!J304</f>
        <v>1.2826127760745792E-3</v>
      </c>
      <c r="J305" s="13">
        <f>(Tavola1!K305-Tavola1!K304)/Tavola1!K304</f>
        <v>1.0027515650680505E-2</v>
      </c>
      <c r="K305" s="13">
        <f>(Tavola1!L305-Tavola1!L304)/Tavola1!L304</f>
        <v>1.2184508268059183E-2</v>
      </c>
    </row>
    <row r="306" spans="1:11">
      <c r="A306" s="4">
        <v>44194</v>
      </c>
      <c r="B306" s="13">
        <f>(Tavola1!B306-Tavola1!B305)/Tavola1!B305</f>
        <v>7.3728359508421796E-3</v>
      </c>
      <c r="C306" s="13">
        <f>(Tavola1!C306-Tavola1!C305)/Tavola1!C305</f>
        <v>6.4736278641791753E-3</v>
      </c>
      <c r="D306" s="13">
        <f>(Tavola1!D306-Tavola1!D305)/Tavola1!D305</f>
        <v>1.1022976536015775E-2</v>
      </c>
      <c r="E306" s="13">
        <f>(Tavola1!E306-Tavola1!E305)/Tavola1!E305</f>
        <v>4.9028454550923417E-3</v>
      </c>
      <c r="F306" s="13">
        <f>(Tavola1!F306-Tavola1!F305)/Tavola1!F305</f>
        <v>1.8563357546408393E-2</v>
      </c>
      <c r="G306" s="13">
        <f>(Tavola1!G306-Tavola1!G305)/Tavola1!G305</f>
        <v>2.7255639097744359E-2</v>
      </c>
      <c r="H306" s="13">
        <f>(Tavola1!H306-Tavola1!H305)/Tavola1!H305</f>
        <v>-3.4285714285714287E-2</v>
      </c>
      <c r="I306" s="13">
        <f>(Tavola1!J306-Tavola1!J305)/Tavola1!J305</f>
        <v>4.3740431780548003E-3</v>
      </c>
      <c r="J306" s="13">
        <f>(Tavola1!K306-Tavola1!K305)/Tavola1!K305</f>
        <v>1.4736534171938421E-2</v>
      </c>
      <c r="K306" s="13">
        <f>(Tavola1!L306-Tavola1!L305)/Tavola1!L305</f>
        <v>1.117798796216681E-2</v>
      </c>
    </row>
    <row r="307" spans="1:11">
      <c r="A307" s="4">
        <v>44195</v>
      </c>
      <c r="B307" s="13">
        <f>(Tavola1!B307-Tavola1!B306)/Tavola1!B306</f>
        <v>7.0612560010703661E-3</v>
      </c>
      <c r="C307" s="13">
        <f>(Tavola1!C307-Tavola1!C306)/Tavola1!C306</f>
        <v>6.5988924622164208E-3</v>
      </c>
      <c r="D307" s="13">
        <f>(Tavola1!D307-Tavola1!D306)/Tavola1!D306</f>
        <v>1.1878020183868247E-2</v>
      </c>
      <c r="E307" s="13">
        <f>(Tavola1!E307-Tavola1!E306)/Tavola1!E306</f>
        <v>-6.5850519321141007E-4</v>
      </c>
      <c r="F307" s="13">
        <f>(Tavola1!F307-Tavola1!F306)/Tavola1!F306</f>
        <v>-8.7163232963549924E-3</v>
      </c>
      <c r="G307" s="13">
        <f>(Tavola1!G307-Tavola1!G306)/Tavola1!G306</f>
        <v>-7.319304666056725E-3</v>
      </c>
      <c r="H307" s="13">
        <f>(Tavola1!H307-Tavola1!H306)/Tavola1!H306</f>
        <v>-1.7751479289940829E-2</v>
      </c>
      <c r="I307" s="13">
        <f>(Tavola1!J307-Tavola1!J306)/Tavola1!J306</f>
        <v>-3.4217811926462812E-4</v>
      </c>
      <c r="J307" s="13">
        <f>(Tavola1!K307-Tavola1!K306)/Tavola1!K306</f>
        <v>1.9405405405405404E-2</v>
      </c>
      <c r="K307" s="13">
        <f>(Tavola1!L307-Tavola1!L306)/Tavola1!L306</f>
        <v>1.2329931972789115E-2</v>
      </c>
    </row>
    <row r="308" spans="1:11">
      <c r="A308" s="4">
        <v>44196</v>
      </c>
      <c r="B308" s="13">
        <f>(Tavola1!B308-Tavola1!B307)/Tavola1!B307</f>
        <v>6.0305786978967239E-3</v>
      </c>
      <c r="C308" s="13">
        <f>(Tavola1!C308-Tavola1!C307)/Tavola1!C307</f>
        <v>5.4259057612353993E-3</v>
      </c>
      <c r="D308" s="13">
        <f>(Tavola1!D308-Tavola1!D307)/Tavola1!D307</f>
        <v>1.4066814662407277E-2</v>
      </c>
      <c r="E308" s="13">
        <f>(Tavola1!E308-Tavola1!E307)/Tavola1!E307</f>
        <v>1.4406805043879355E-2</v>
      </c>
      <c r="F308" s="13">
        <f>(Tavola1!F308-Tavola1!F307)/Tavola1!F307</f>
        <v>-8.7929656274980013E-3</v>
      </c>
      <c r="G308" s="13">
        <f>(Tavola1!G308-Tavola1!G307)/Tavola1!G307</f>
        <v>-1.4746543778801843E-2</v>
      </c>
      <c r="H308" s="13">
        <f>(Tavola1!H308-Tavola1!H307)/Tavola1!H307</f>
        <v>3.0120481927710843E-2</v>
      </c>
      <c r="I308" s="13">
        <f>(Tavola1!J308-Tavola1!J307)/Tavola1!J307</f>
        <v>1.5309932785660941E-2</v>
      </c>
      <c r="J308" s="13">
        <f>(Tavola1!K308-Tavola1!K307)/Tavola1!K307</f>
        <v>1.3910246213125475E-2</v>
      </c>
      <c r="K308" s="13">
        <f>(Tavola1!L308-Tavola1!L307)/Tavola1!L307</f>
        <v>1.3019739605207897E-2</v>
      </c>
    </row>
    <row r="309" spans="1:11">
      <c r="A309" s="4">
        <v>44197</v>
      </c>
      <c r="B309" s="13">
        <f>(Tavola1!B309-Tavola1!B308)/Tavola1!B308</f>
        <v>6.1494571547625687E-3</v>
      </c>
      <c r="C309" s="13">
        <f>(Tavola1!C309-Tavola1!C308)/Tavola1!C308</f>
        <v>5.5381548098874522E-3</v>
      </c>
      <c r="D309" s="13">
        <f>(Tavola1!D309-Tavola1!D308)/Tavola1!D308</f>
        <v>1.1981547135961727E-2</v>
      </c>
      <c r="E309" s="13">
        <f>(Tavola1!E309-Tavola1!E308)/Tavola1!E308</f>
        <v>1.4143143970709815E-2</v>
      </c>
      <c r="F309" s="13">
        <f>(Tavola1!F309-Tavola1!F308)/Tavola1!F308</f>
        <v>7.2580645161290326E-3</v>
      </c>
      <c r="G309" s="13">
        <f>(Tavola1!G309-Tavola1!G308)/Tavola1!G308</f>
        <v>3.7418147801683817E-3</v>
      </c>
      <c r="H309" s="13">
        <f>(Tavola1!H309-Tavola1!H308)/Tavola1!H308</f>
        <v>2.9239766081871343E-2</v>
      </c>
      <c r="I309" s="13">
        <f>(Tavola1!J309-Tavola1!J308)/Tavola1!J308</f>
        <v>1.4404805688365821E-2</v>
      </c>
      <c r="J309" s="13">
        <f>(Tavola1!K309-Tavola1!K308)/Tavola1!K308</f>
        <v>1.0721009692490064E-2</v>
      </c>
      <c r="K309" s="13">
        <f>(Tavola1!L309-Tavola1!L308)/Tavola1!L308</f>
        <v>1.1608623548922056E-2</v>
      </c>
    </row>
    <row r="310" spans="1:11">
      <c r="A310" s="4">
        <v>44198</v>
      </c>
      <c r="B310" s="13">
        <f>(Tavola1!B310-Tavola1!B309)/Tavola1!B309</f>
        <v>4.1520296683023143E-3</v>
      </c>
      <c r="C310" s="13">
        <f>(Tavola1!C310-Tavola1!C309)/Tavola1!C309</f>
        <v>3.739084138572539E-3</v>
      </c>
      <c r="D310" s="13">
        <f>(Tavola1!D310-Tavola1!D309)/Tavola1!D309</f>
        <v>7.7453939176497901E-3</v>
      </c>
      <c r="E310" s="13">
        <f>(Tavola1!E310-Tavola1!E309)/Tavola1!E309</f>
        <v>1.7556118438291555E-2</v>
      </c>
      <c r="F310" s="13">
        <f>(Tavola1!F310-Tavola1!F309)/Tavola1!F309</f>
        <v>2.1617293835068056E-2</v>
      </c>
      <c r="G310" s="13">
        <f>(Tavola1!G310-Tavola1!G309)/Tavola1!G309</f>
        <v>1.5843429636533086E-2</v>
      </c>
      <c r="H310" s="13">
        <f>(Tavola1!H310-Tavola1!H309)/Tavola1!H309</f>
        <v>5.6818181818181816E-2</v>
      </c>
      <c r="I310" s="13">
        <f>(Tavola1!J310-Tavola1!J309)/Tavola1!J309</f>
        <v>1.7402864221403105E-2</v>
      </c>
      <c r="J310" s="13">
        <f>(Tavola1!K310-Tavola1!K309)/Tavola1!K309</f>
        <v>1.7765052863967989E-3</v>
      </c>
      <c r="K310" s="13">
        <f>(Tavola1!L310-Tavola1!L309)/Tavola1!L309</f>
        <v>1.1475409836065573E-2</v>
      </c>
    </row>
    <row r="311" spans="1:11">
      <c r="A311" s="4">
        <v>44199</v>
      </c>
      <c r="B311" s="13">
        <f>(Tavola1!B311-Tavola1!B310)/Tavola1!B310</f>
        <v>5.1302160714836627E-3</v>
      </c>
      <c r="C311" s="13">
        <f>(Tavola1!C311-Tavola1!C310)/Tavola1!C310</f>
        <v>4.6311425435922446E-3</v>
      </c>
      <c r="D311" s="13">
        <f>(Tavola1!D311-Tavola1!D310)/Tavola1!D310</f>
        <v>1.0963350785340314E-2</v>
      </c>
      <c r="E311" s="13">
        <f>(Tavola1!E311-Tavola1!E310)/Tavola1!E310</f>
        <v>1.8340486409155938E-2</v>
      </c>
      <c r="F311" s="13">
        <f>(Tavola1!F311-Tavola1!F310)/Tavola1!F310</f>
        <v>3.526645768025078E-2</v>
      </c>
      <c r="G311" s="13">
        <f>(Tavola1!G311-Tavola1!G310)/Tavola1!G310</f>
        <v>4.3119266055045874E-2</v>
      </c>
      <c r="H311" s="13">
        <f>(Tavola1!H311-Tavola1!H310)/Tavola1!H310</f>
        <v>-1.0752688172043012E-2</v>
      </c>
      <c r="I311" s="13">
        <f>(Tavola1!J311-Tavola1!J310)/Tavola1!J310</f>
        <v>1.7699115044247787E-2</v>
      </c>
      <c r="J311" s="13">
        <f>(Tavola1!K311-Tavola1!K310)/Tavola1!K310</f>
        <v>6.5424744326985987E-3</v>
      </c>
      <c r="K311" s="13">
        <f>(Tavola1!L311-Tavola1!L310)/Tavola1!L310</f>
        <v>1.0534846029173419E-2</v>
      </c>
    </row>
    <row r="312" spans="1:11">
      <c r="A312" s="4">
        <v>44200</v>
      </c>
      <c r="B312" s="13">
        <f>(Tavola1!B312-Tavola1!B311)/Tavola1!B311</f>
        <v>6.1363072789996451E-3</v>
      </c>
      <c r="C312" s="13">
        <f>(Tavola1!C312-Tavola1!C311)/Tavola1!C311</f>
        <v>5.8890785024359816E-3</v>
      </c>
      <c r="D312" s="13">
        <f>(Tavola1!D312-Tavola1!D311)/Tavola1!D311</f>
        <v>1.4407490652221197E-2</v>
      </c>
      <c r="E312" s="13">
        <f>(Tavola1!E312-Tavola1!E311)/Tavola1!E311</f>
        <v>2.7731729931724312E-2</v>
      </c>
      <c r="F312" s="13">
        <f>(Tavola1!F312-Tavola1!F311)/Tavola1!F311</f>
        <v>3.4822104466313397E-2</v>
      </c>
      <c r="G312" s="13">
        <f>(Tavola1!G312-Tavola1!G311)/Tavola1!G311</f>
        <v>3.8698328935795952E-2</v>
      </c>
      <c r="H312" s="13">
        <f>(Tavola1!H312-Tavola1!H311)/Tavola1!H311</f>
        <v>1.0869565217391304E-2</v>
      </c>
      <c r="I312" s="13">
        <f>(Tavola1!J312-Tavola1!J311)/Tavola1!J311</f>
        <v>2.7458418441785818E-2</v>
      </c>
      <c r="J312" s="13">
        <f>(Tavola1!K312-Tavola1!K311)/Tavola1!K311</f>
        <v>6.3288974034415519E-3</v>
      </c>
      <c r="K312" s="13">
        <f>(Tavola1!L312-Tavola1!L311)/Tavola1!L311</f>
        <v>1.3632718524458701E-2</v>
      </c>
    </row>
    <row r="313" spans="1:11">
      <c r="A313" s="4">
        <v>44201</v>
      </c>
      <c r="B313" s="13">
        <f>(Tavola1!B313-Tavola1!B312)/Tavola1!B312</f>
        <v>7.6563174854973916E-3</v>
      </c>
      <c r="C313" s="13">
        <f>(Tavola1!C313-Tavola1!C312)/Tavola1!C312</f>
        <v>7.5897435897435894E-3</v>
      </c>
      <c r="D313" s="13">
        <f>(Tavola1!D313-Tavola1!D312)/Tavola1!D312</f>
        <v>1.6091813187935223E-2</v>
      </c>
      <c r="E313" s="13">
        <f>(Tavola1!E313-Tavola1!E312)/Tavola1!E312</f>
        <v>2.3183334244627919E-2</v>
      </c>
      <c r="F313" s="13">
        <f>(Tavola1!F313-Tavola1!F312)/Tavola1!F312</f>
        <v>1.5362106803218726E-2</v>
      </c>
      <c r="G313" s="13">
        <f>(Tavola1!G313-Tavola1!G312)/Tavola1!G312</f>
        <v>1.4394580863674851E-2</v>
      </c>
      <c r="H313" s="13">
        <f>(Tavola1!H313-Tavola1!H312)/Tavola1!H312</f>
        <v>2.1505376344086023E-2</v>
      </c>
      <c r="I313" s="13">
        <f>(Tavola1!J313-Tavola1!J312)/Tavola1!J312</f>
        <v>2.3486978501036607E-2</v>
      </c>
      <c r="J313" s="13">
        <f>(Tavola1!K313-Tavola1!K312)/Tavola1!K312</f>
        <v>1.1762306227903183E-2</v>
      </c>
      <c r="K313" s="13">
        <f>(Tavola1!L313-Tavola1!L312)/Tavola1!L312</f>
        <v>1.4240506329113924E-2</v>
      </c>
    </row>
    <row r="314" spans="1:11">
      <c r="A314" s="4">
        <v>44202</v>
      </c>
      <c r="B314" s="13">
        <f>(Tavola1!B314-Tavola1!B313)/Tavola1!B313</f>
        <v>7.7813850658274746E-3</v>
      </c>
      <c r="C314" s="13">
        <f>(Tavola1!C314-Tavola1!C313)/Tavola1!C313</f>
        <v>7.0176278980647634E-3</v>
      </c>
      <c r="D314" s="13">
        <f>(Tavola1!D314-Tavola1!D313)/Tavola1!D313</f>
        <v>1.7002632795385574E-2</v>
      </c>
      <c r="E314" s="13">
        <f>(Tavola1!E314-Tavola1!E313)/Tavola1!E313</f>
        <v>8.3631699887778549E-3</v>
      </c>
      <c r="F314" s="13">
        <f>(Tavola1!F314-Tavola1!F313)/Tavola1!F313</f>
        <v>-2.881844380403458E-3</v>
      </c>
      <c r="G314" s="13">
        <f>(Tavola1!G314-Tavola1!G313)/Tavola1!G313</f>
        <v>-6.6777963272120202E-3</v>
      </c>
      <c r="H314" s="13">
        <f>(Tavola1!H314-Tavola1!H313)/Tavola1!H313</f>
        <v>2.1052631578947368E-2</v>
      </c>
      <c r="I314" s="13">
        <f>(Tavola1!J314-Tavola1!J313)/Tavola1!J313</f>
        <v>8.796270603252122E-3</v>
      </c>
      <c r="J314" s="13">
        <f>(Tavola1!K314-Tavola1!K313)/Tavola1!K313</f>
        <v>2.2679927424232242E-2</v>
      </c>
      <c r="K314" s="13">
        <f>(Tavola1!L314-Tavola1!L313)/Tavola1!L313</f>
        <v>1.1310452418096724E-2</v>
      </c>
    </row>
    <row r="315" spans="1:11">
      <c r="A315" s="4">
        <v>44203</v>
      </c>
      <c r="B315" s="13">
        <f>(Tavola1!B315-Tavola1!B314)/Tavola1!B314</f>
        <v>6.7765952905350603E-3</v>
      </c>
      <c r="C315" s="13">
        <f>(Tavola1!C315-Tavola1!C314)/Tavola1!C314</f>
        <v>5.9436318230467354E-3</v>
      </c>
      <c r="D315" s="13">
        <f>(Tavola1!D315-Tavola1!D314)/Tavola1!D314</f>
        <v>1.4179001244985475E-2</v>
      </c>
      <c r="E315" s="13">
        <f>(Tavola1!E315-Tavola1!E314)/Tavola1!E314</f>
        <v>2.5596862661967725E-2</v>
      </c>
      <c r="F315" s="13">
        <f>(Tavola1!F315-Tavola1!F314)/Tavola1!F314</f>
        <v>2.8901734104046242E-2</v>
      </c>
      <c r="G315" s="13">
        <f>(Tavola1!G315-Tavola1!G314)/Tavola1!G314</f>
        <v>3.1932773109243695E-2</v>
      </c>
      <c r="H315" s="13">
        <f>(Tavola1!H315-Tavola1!H314)/Tavola1!H314</f>
        <v>1.0309278350515464E-2</v>
      </c>
      <c r="I315" s="13">
        <f>(Tavola1!J315-Tavola1!J314)/Tavola1!J314</f>
        <v>2.5471049374226378E-2</v>
      </c>
      <c r="J315" s="13">
        <f>(Tavola1!K315-Tavola1!K314)/Tavola1!K314</f>
        <v>7.1130531918388801E-3</v>
      </c>
      <c r="K315" s="13">
        <f>(Tavola1!L315-Tavola1!L314)/Tavola1!L314</f>
        <v>1.3883532587736213E-2</v>
      </c>
    </row>
    <row r="316" spans="1:11">
      <c r="A316" s="4">
        <v>44204</v>
      </c>
      <c r="B316" s="13">
        <f>(Tavola1!B316-Tavola1!B315)/Tavola1!B315</f>
        <v>8.3132183862917874E-3</v>
      </c>
      <c r="C316" s="13">
        <f>(Tavola1!C316-Tavola1!C315)/Tavola1!C315</f>
        <v>7.5091795937571671E-3</v>
      </c>
      <c r="D316" s="13">
        <f>(Tavola1!D316-Tavola1!D315)/Tavola1!D315</f>
        <v>1.7946044952796641E-2</v>
      </c>
      <c r="E316" s="13">
        <f>(Tavola1!E316-Tavola1!E315)/Tavola1!E315</f>
        <v>2.4983852215476037E-2</v>
      </c>
      <c r="F316" s="13">
        <f>(Tavola1!F316-Tavola1!F315)/Tavola1!F315</f>
        <v>1.5449438202247191E-2</v>
      </c>
      <c r="G316" s="13">
        <f>(Tavola1!G316-Tavola1!G315)/Tavola1!G315</f>
        <v>1.4657980456026058E-2</v>
      </c>
      <c r="H316" s="13">
        <f>(Tavola1!H316-Tavola1!H315)/Tavola1!H315</f>
        <v>2.0408163265306121E-2</v>
      </c>
      <c r="I316" s="13">
        <f>(Tavola1!J316-Tavola1!J315)/Tavola1!J315</f>
        <v>2.5348032509857569E-2</v>
      </c>
      <c r="J316" s="13">
        <f>(Tavola1!K316-Tavola1!K315)/Tavola1!K315</f>
        <v>1.3701534898135612E-2</v>
      </c>
      <c r="K316" s="13">
        <f>(Tavola1!L316-Tavola1!L315)/Tavola1!L315</f>
        <v>1.3313046785850133E-2</v>
      </c>
    </row>
    <row r="317" spans="1:11">
      <c r="A317" s="4">
        <v>44205</v>
      </c>
      <c r="B317" s="13">
        <f>(Tavola1!B317-Tavola1!B316)/Tavola1!B316</f>
        <v>8.1200777820436242E-3</v>
      </c>
      <c r="C317" s="13">
        <f>(Tavola1!C317-Tavola1!C316)/Tavola1!C316</f>
        <v>7.4579055441478439E-3</v>
      </c>
      <c r="D317" s="13">
        <f>(Tavola1!D317-Tavola1!D316)/Tavola1!D316</f>
        <v>1.7600949436750477E-2</v>
      </c>
      <c r="E317" s="13">
        <f>(Tavola1!E317-Tavola1!E316)/Tavola1!E316</f>
        <v>1.8300060496067756E-2</v>
      </c>
      <c r="F317" s="13">
        <f>(Tavola1!F317-Tavola1!F316)/Tavola1!F316</f>
        <v>1.0373443983402489E-2</v>
      </c>
      <c r="G317" s="13">
        <f>(Tavola1!G317-Tavola1!G316)/Tavola1!G316</f>
        <v>8.0256821829855531E-3</v>
      </c>
      <c r="H317" s="13">
        <f>(Tavola1!H317-Tavola1!H316)/Tavola1!H316</f>
        <v>2.5000000000000001E-2</v>
      </c>
      <c r="I317" s="13">
        <f>(Tavola1!J317-Tavola1!J316)/Tavola1!J316</f>
        <v>1.8599905823261653E-2</v>
      </c>
      <c r="J317" s="13">
        <f>(Tavola1!K317-Tavola1!K316)/Tavola1!K316</f>
        <v>1.7410333563969298E-2</v>
      </c>
      <c r="K317" s="13">
        <f>(Tavola1!L317-Tavola1!L316)/Tavola1!L316</f>
        <v>1.1636636636636636E-2</v>
      </c>
    </row>
    <row r="318" spans="1:11">
      <c r="A318" s="4">
        <v>44206</v>
      </c>
      <c r="B318" s="13">
        <f>(Tavola1!B318-Tavola1!B317)/Tavola1!B317</f>
        <v>6.748405596479953E-3</v>
      </c>
      <c r="C318" s="13">
        <f>(Tavola1!C318-Tavola1!C317)/Tavola1!C317</f>
        <v>6.0062473357977934E-3</v>
      </c>
      <c r="D318" s="13">
        <f>(Tavola1!D318-Tavola1!D317)/Tavola1!D317</f>
        <v>1.6299542897989128E-2</v>
      </c>
      <c r="E318" s="13">
        <f>(Tavola1!E318-Tavola1!E317)/Tavola1!E317</f>
        <v>2.7427100351502549E-2</v>
      </c>
      <c r="F318" s="13">
        <f>(Tavola1!F318-Tavola1!F317)/Tavola1!F317</f>
        <v>8.2135523613963042E-3</v>
      </c>
      <c r="G318" s="13">
        <f>(Tavola1!G318-Tavola1!G317)/Tavola1!G317</f>
        <v>7.1656050955414014E-3</v>
      </c>
      <c r="H318" s="13">
        <f>(Tavola1!H318-Tavola1!H317)/Tavola1!H317</f>
        <v>1.4634146341463415E-2</v>
      </c>
      <c r="I318" s="13">
        <f>(Tavola1!J318-Tavola1!J317)/Tavola1!J317</f>
        <v>2.8148034003646918E-2</v>
      </c>
      <c r="J318" s="13">
        <f>(Tavola1!K318-Tavola1!K317)/Tavola1!K317</f>
        <v>9.3627923895680774E-3</v>
      </c>
      <c r="K318" s="13">
        <f>(Tavola1!L318-Tavola1!L317)/Tavola1!L317</f>
        <v>1.2244897959183673E-2</v>
      </c>
    </row>
    <row r="319" spans="1:11">
      <c r="A319" s="4">
        <v>44207</v>
      </c>
      <c r="B319" s="13">
        <f>(Tavola1!B319-Tavola1!B318)/Tavola1!B318</f>
        <v>6.6740123259753968E-3</v>
      </c>
      <c r="C319" s="13">
        <f>(Tavola1!C319-Tavola1!C318)/Tavola1!C318</f>
        <v>5.9796495103402207E-3</v>
      </c>
      <c r="D319" s="13">
        <f>(Tavola1!D319-Tavola1!D318)/Tavola1!D318</f>
        <v>1.4686964971542271E-2</v>
      </c>
      <c r="E319" s="13">
        <f>(Tavola1!E319-Tavola1!E318)/Tavola1!E318</f>
        <v>3.1633980629306606E-2</v>
      </c>
      <c r="F319" s="13">
        <f>(Tavola1!F319-Tavola1!F318)/Tavola1!F318</f>
        <v>2.2403258655804479E-2</v>
      </c>
      <c r="G319" s="13">
        <f>(Tavola1!G319-Tavola1!G318)/Tavola1!G318</f>
        <v>2.6086956521739129E-2</v>
      </c>
      <c r="H319" s="13">
        <f>(Tavola1!H319-Tavola1!H318)/Tavola1!H318</f>
        <v>0</v>
      </c>
      <c r="I319" s="13">
        <f>(Tavola1!J319-Tavola1!J318)/Tavola1!J318</f>
        <v>3.1973621762046309E-2</v>
      </c>
      <c r="J319" s="13">
        <f>(Tavola1!K319-Tavola1!K318)/Tavola1!K318</f>
        <v>3.7135112267122107E-3</v>
      </c>
      <c r="K319" s="13">
        <f>(Tavola1!L319-Tavola1!L318)/Tavola1!L318</f>
        <v>1.3563049853372434E-2</v>
      </c>
    </row>
    <row r="320" spans="1:11">
      <c r="A320" s="4">
        <v>44208</v>
      </c>
      <c r="B320" s="13">
        <f>(Tavola1!B320-Tavola1!B319)/Tavola1!B319</f>
        <v>8.1884993620242041E-3</v>
      </c>
      <c r="C320" s="13">
        <f>(Tavola1!C320-Tavola1!C319)/Tavola1!C319</f>
        <v>7.4171853133976574E-3</v>
      </c>
      <c r="D320" s="13">
        <f>(Tavola1!D320-Tavola1!D319)/Tavola1!D319</f>
        <v>1.7447693402163404E-2</v>
      </c>
      <c r="E320" s="13">
        <f>(Tavola1!E320-Tavola1!E319)/Tavola1!E319</f>
        <v>2.8468670450033862E-2</v>
      </c>
      <c r="F320" s="13">
        <f>(Tavola1!F320-Tavola1!F319)/Tavola1!F319</f>
        <v>2.9880478087649404E-2</v>
      </c>
      <c r="G320" s="13">
        <f>(Tavola1!G320-Tavola1!G319)/Tavola1!G319</f>
        <v>3.3898305084745763E-2</v>
      </c>
      <c r="H320" s="13">
        <f>(Tavola1!H320-Tavola1!H319)/Tavola1!H319</f>
        <v>4.807692307692308E-3</v>
      </c>
      <c r="I320" s="13">
        <f>(Tavola1!J320-Tavola1!J319)/Tavola1!J319</f>
        <v>2.8417205238060659E-2</v>
      </c>
      <c r="J320" s="13">
        <f>(Tavola1!K320-Tavola1!K319)/Tavola1!K319</f>
        <v>1.0209497642761248E-2</v>
      </c>
      <c r="K320" s="13">
        <f>(Tavola1!L320-Tavola1!L319)/Tavola1!L319</f>
        <v>1.4466546112115732E-2</v>
      </c>
    </row>
    <row r="321" spans="1:11">
      <c r="A321" s="4">
        <v>44209</v>
      </c>
      <c r="B321" s="13">
        <f>(Tavola1!B321-Tavola1!B320)/Tavola1!B320</f>
        <v>7.9700311104894898E-3</v>
      </c>
      <c r="C321" s="13">
        <f>(Tavola1!C321-Tavola1!C320)/Tavola1!C320</f>
        <v>7.2254913048494752E-3</v>
      </c>
      <c r="D321" s="13">
        <f>(Tavola1!D321-Tavola1!D320)/Tavola1!D320</f>
        <v>1.7650486307202725E-2</v>
      </c>
      <c r="E321" s="13">
        <f>(Tavola1!E321-Tavola1!E320)/Tavola1!E320</f>
        <v>1.451019574004269E-2</v>
      </c>
      <c r="F321" s="13">
        <f>(Tavola1!F321-Tavola1!F320)/Tavola1!F320</f>
        <v>1.8052869116698903E-2</v>
      </c>
      <c r="G321" s="13">
        <f>(Tavola1!G321-Tavola1!G320)/Tavola1!G320</f>
        <v>2.1609538002980627E-2</v>
      </c>
      <c r="H321" s="13">
        <f>(Tavola1!H321-Tavola1!H320)/Tavola1!H320</f>
        <v>-4.7846889952153108E-3</v>
      </c>
      <c r="I321" s="13">
        <f>(Tavola1!J321-Tavola1!J320)/Tavola1!J320</f>
        <v>1.438086944241768E-2</v>
      </c>
      <c r="J321" s="13">
        <f>(Tavola1!K321-Tavola1!K320)/Tavola1!K320</f>
        <v>1.9996291259735444E-2</v>
      </c>
      <c r="K321" s="13">
        <f>(Tavola1!L321-Tavola1!L320)/Tavola1!L320</f>
        <v>1.2834224598930482E-2</v>
      </c>
    </row>
    <row r="322" spans="1:11">
      <c r="A322" s="4">
        <v>44210</v>
      </c>
      <c r="B322" s="13">
        <f>(Tavola1!B322-Tavola1!B321)/Tavola1!B321</f>
        <v>8.0532714493263442E-3</v>
      </c>
      <c r="C322" s="13">
        <f>(Tavola1!C322-Tavola1!C321)/Tavola1!C321</f>
        <v>7.3063565982910252E-3</v>
      </c>
      <c r="D322" s="13">
        <f>(Tavola1!D322-Tavola1!D321)/Tavola1!D321</f>
        <v>1.6445861668017335E-2</v>
      </c>
      <c r="E322" s="13">
        <f>(Tavola1!E322-Tavola1!E321)/Tavola1!E321</f>
        <v>4.2079817355686368E-3</v>
      </c>
      <c r="F322" s="13">
        <f>(Tavola1!F322-Tavola1!F321)/Tavola1!F321</f>
        <v>1.4566181127295756E-2</v>
      </c>
      <c r="G322" s="13">
        <f>(Tavola1!G322-Tavola1!G321)/Tavola1!G321</f>
        <v>1.8964259664478483E-2</v>
      </c>
      <c r="H322" s="13">
        <f>(Tavola1!H322-Tavola1!H321)/Tavola1!H321</f>
        <v>-1.4423076923076924E-2</v>
      </c>
      <c r="I322" s="13">
        <f>(Tavola1!J322-Tavola1!J321)/Tavola1!J321</f>
        <v>3.8284839203675345E-3</v>
      </c>
      <c r="J322" s="13">
        <f>(Tavola1!K322-Tavola1!K321)/Tavola1!K321</f>
        <v>2.4891676514256281E-2</v>
      </c>
      <c r="K322" s="13">
        <f>(Tavola1!L322-Tavola1!L321)/Tavola1!L321</f>
        <v>1.2671594508975714E-2</v>
      </c>
    </row>
    <row r="323" spans="1:11">
      <c r="A323" s="4">
        <v>44211</v>
      </c>
      <c r="B323" s="13">
        <f>(Tavola1!B323-Tavola1!B322)/Tavola1!B322</f>
        <v>1.7861075727091988E-2</v>
      </c>
      <c r="C323" s="13">
        <f>(Tavola1!C323-Tavola1!C322)/Tavola1!C322</f>
        <v>7.1114914315310645E-3</v>
      </c>
      <c r="D323" s="13">
        <f>(Tavola1!D323-Tavola1!D322)/Tavola1!D322</f>
        <v>1.6855733982719622E-2</v>
      </c>
      <c r="E323" s="13">
        <f>(Tavola1!E323-Tavola1!E322)/Tavola1!E322</f>
        <v>4.0120361083249749E-3</v>
      </c>
      <c r="F323" s="13">
        <f>(Tavola1!F323-Tavola1!F322)/Tavola1!F322</f>
        <v>6.8664169787765296E-3</v>
      </c>
      <c r="G323" s="13">
        <f>(Tavola1!G323-Tavola1!G322)/Tavola1!G322</f>
        <v>4.2949176807444527E-3</v>
      </c>
      <c r="H323" s="13">
        <f>(Tavola1!H323-Tavola1!H322)/Tavola1!H322</f>
        <v>2.4390243902439025E-2</v>
      </c>
      <c r="I323" s="13">
        <f>(Tavola1!J323-Tavola1!J322)/Tavola1!J322</f>
        <v>3.9063402907796498E-3</v>
      </c>
      <c r="J323" s="13">
        <f>(Tavola1!K323-Tavola1!K322)/Tavola1!K322</f>
        <v>2.5514050466377922E-2</v>
      </c>
      <c r="K323" s="13">
        <f>(Tavola1!L323-Tavola1!L322)/Tavola1!L322</f>
        <v>1.3555787278415016E-2</v>
      </c>
    </row>
    <row r="324" spans="1:11">
      <c r="A324" s="4">
        <v>44212</v>
      </c>
      <c r="B324" s="13">
        <f>(Tavola1!B324-Tavola1!B323)/Tavola1!B323</f>
        <v>1.8345907752182217E-2</v>
      </c>
      <c r="C324" s="13">
        <f>(Tavola1!C324-Tavola1!C323)/Tavola1!C323</f>
        <v>6.9427674474764551E-3</v>
      </c>
      <c r="D324" s="13">
        <f>(Tavola1!D324-Tavola1!D323)/Tavola1!D323</f>
        <v>1.6653030612940614E-2</v>
      </c>
      <c r="E324" s="13">
        <f>(Tavola1!E324-Tavola1!E323)/Tavola1!E323</f>
        <v>9.0354090354090363E-3</v>
      </c>
      <c r="F324" s="13">
        <f>(Tavola1!F324-Tavola1!F323)/Tavola1!F323</f>
        <v>3.0998140111593306E-3</v>
      </c>
      <c r="G324" s="13">
        <f>(Tavola1!G324-Tavola1!G323)/Tavola1!G323</f>
        <v>2.1382751247327157E-3</v>
      </c>
      <c r="H324" s="13">
        <f>(Tavola1!H324-Tavola1!H323)/Tavola1!H323</f>
        <v>9.5238095238095247E-3</v>
      </c>
      <c r="I324" s="13">
        <f>(Tavola1!J324-Tavola1!J323)/Tavola1!J323</f>
        <v>9.2558482225087498E-3</v>
      </c>
      <c r="J324" s="13">
        <f>(Tavola1!K324-Tavola1!K323)/Tavola1!K323</f>
        <v>2.1751351351351353E-2</v>
      </c>
      <c r="K324" s="13">
        <f>(Tavola1!L324-Tavola1!L323)/Tavola1!L323</f>
        <v>1.3031550068587106E-2</v>
      </c>
    </row>
    <row r="325" spans="1:11">
      <c r="A325" s="4">
        <v>44213</v>
      </c>
      <c r="B325" s="13">
        <f>(Tavola1!B325-Tavola1!B324)/Tavola1!B324</f>
        <v>3.1962850821844455E-2</v>
      </c>
      <c r="C325" s="13">
        <f>(Tavola1!C325-Tavola1!C324)/Tavola1!C324</f>
        <v>6.055518916002158E-3</v>
      </c>
      <c r="D325" s="13">
        <f>(Tavola1!D325-Tavola1!D324)/Tavola1!D324</f>
        <v>1.2063039651270015E-2</v>
      </c>
      <c r="E325" s="13">
        <f>(Tavola1!E325-Tavola1!E324)/Tavola1!E324</f>
        <v>2.1407198803132976E-2</v>
      </c>
      <c r="F325" s="13">
        <f>(Tavola1!F325-Tavola1!F324)/Tavola1!F324</f>
        <v>7.4165636588380719E-3</v>
      </c>
      <c r="G325" s="13">
        <f>(Tavola1!G325-Tavola1!G324)/Tavola1!G324</f>
        <v>1.1379800853485065E-2</v>
      </c>
      <c r="H325" s="13">
        <f>(Tavola1!H325-Tavola1!H324)/Tavola1!H324</f>
        <v>-1.8867924528301886E-2</v>
      </c>
      <c r="I325" s="13">
        <f>(Tavola1!J325-Tavola1!J324)/Tavola1!J324</f>
        <v>2.1923620933521924E-2</v>
      </c>
      <c r="J325" s="13">
        <f>(Tavola1!K325-Tavola1!K324)/Tavola1!K324</f>
        <v>6.080356639015857E-3</v>
      </c>
      <c r="K325" s="13">
        <f>(Tavola1!L325-Tavola1!L324)/Tavola1!L324</f>
        <v>1.1848341232227487E-2</v>
      </c>
    </row>
    <row r="326" spans="1:11">
      <c r="A326" s="4">
        <v>44214</v>
      </c>
      <c r="B326" s="13">
        <f>(Tavola1!B326-Tavola1!B325)/Tavola1!B325</f>
        <v>2.7668085917420055E-2</v>
      </c>
      <c r="C326" s="13">
        <f>(Tavola1!C326-Tavola1!C325)/Tavola1!C325</f>
        <v>5.5445194896923148E-3</v>
      </c>
      <c r="D326" s="13">
        <f>(Tavola1!D326-Tavola1!D325)/Tavola1!D325</f>
        <v>1.0585691921576424E-2</v>
      </c>
      <c r="E326" s="13">
        <f>(Tavola1!E326-Tavola1!E325)/Tavola1!E325</f>
        <v>9.9084544964997308E-3</v>
      </c>
      <c r="F326" s="13">
        <f>(Tavola1!F326-Tavola1!F325)/Tavola1!F325</f>
        <v>1.1656441717791411E-2</v>
      </c>
      <c r="G326" s="13">
        <f>(Tavola1!G326-Tavola1!G325)/Tavola1!G325</f>
        <v>1.5471167369901548E-2</v>
      </c>
      <c r="H326" s="13">
        <f>(Tavola1!H326-Tavola1!H325)/Tavola1!H325</f>
        <v>-1.4423076923076924E-2</v>
      </c>
      <c r="I326" s="13">
        <f>(Tavola1!J326-Tavola1!J325)/Tavola1!J325</f>
        <v>9.8448487554414557E-3</v>
      </c>
      <c r="J326" s="13">
        <f>(Tavola1!K326-Tavola1!K325)/Tavola1!K325</f>
        <v>1.0937390450816799E-2</v>
      </c>
      <c r="K326" s="13">
        <f>(Tavola1!L326-Tavola1!L325)/Tavola1!L325</f>
        <v>1.2713282034125126E-2</v>
      </c>
    </row>
    <row r="327" spans="1:11">
      <c r="A327" s="4">
        <v>44215</v>
      </c>
      <c r="B327" s="13">
        <f>(Tavola1!B327-Tavola1!B326)/Tavola1!B326</f>
        <v>1.4327303100266755E-2</v>
      </c>
      <c r="C327" s="13">
        <f>(Tavola1!C327-Tavola1!C326)/Tavola1!C326</f>
        <v>6.5884207106670298E-3</v>
      </c>
      <c r="D327" s="13">
        <f>(Tavola1!D327-Tavola1!D326)/Tavola1!D326</f>
        <v>1.3450047948068554E-2</v>
      </c>
      <c r="E327" s="13">
        <f>(Tavola1!E327-Tavola1!E326)/Tavola1!E326</f>
        <v>1.3693078809853898E-2</v>
      </c>
      <c r="F327" s="13">
        <f>(Tavola1!F327-Tavola1!F326)/Tavola1!F326</f>
        <v>1.0915706488781079E-2</v>
      </c>
      <c r="G327" s="13">
        <f>(Tavola1!G327-Tavola1!G326)/Tavola1!G326</f>
        <v>8.3102493074792248E-3</v>
      </c>
      <c r="H327" s="13">
        <f>(Tavola1!H327-Tavola1!H326)/Tavola1!H326</f>
        <v>2.9268292682926831E-2</v>
      </c>
      <c r="I327" s="13">
        <f>(Tavola1!J327-Tavola1!J326)/Tavola1!J326</f>
        <v>1.3794323105491202E-2</v>
      </c>
      <c r="J327" s="13">
        <f>(Tavola1!K327-Tavola1!K326)/Tavola1!K326</f>
        <v>1.3343505097440877E-2</v>
      </c>
      <c r="K327" s="13">
        <f>(Tavola1!L327-Tavola1!L326)/Tavola1!L326</f>
        <v>1.2223323422530559E-2</v>
      </c>
    </row>
    <row r="328" spans="1:11">
      <c r="A328" s="4">
        <v>44216</v>
      </c>
      <c r="B328" s="13">
        <f>(Tavola1!B328-Tavola1!B327)/Tavola1!B327</f>
        <v>1.3348183184345464E-2</v>
      </c>
      <c r="C328" s="13">
        <f>(Tavola1!C328-Tavola1!C327)/Tavola1!C327</f>
        <v>6.6870414448283646E-3</v>
      </c>
      <c r="D328" s="13">
        <f>(Tavola1!D328-Tavola1!D327)/Tavola1!D327</f>
        <v>1.2017986542443064E-2</v>
      </c>
      <c r="E328" s="13">
        <f>(Tavola1!E328-Tavola1!E327)/Tavola1!E327</f>
        <v>-1.7253350726955205E-2</v>
      </c>
      <c r="F328" s="13">
        <f>(Tavola1!F328-Tavola1!F327)/Tavola1!F327</f>
        <v>4.1991601679664068E-3</v>
      </c>
      <c r="G328" s="13">
        <f>(Tavola1!G328-Tavola1!G327)/Tavola1!G327</f>
        <v>2.0604395604395605E-3</v>
      </c>
      <c r="H328" s="13">
        <f>(Tavola1!H328-Tavola1!H327)/Tavola1!H327</f>
        <v>1.8957345971563982E-2</v>
      </c>
      <c r="I328" s="13">
        <f>(Tavola1!J328-Tavola1!J327)/Tavola1!J327</f>
        <v>-1.8033144352376799E-2</v>
      </c>
      <c r="J328" s="13">
        <f>(Tavola1!K328-Tavola1!K327)/Tavola1!K327</f>
        <v>3.1057941059720491E-2</v>
      </c>
      <c r="K328" s="13">
        <f>(Tavola1!L328-Tavola1!L327)/Tavola1!L327</f>
        <v>1.2075718015665796E-2</v>
      </c>
    </row>
    <row r="329" spans="1:11">
      <c r="A329" s="4">
        <v>44217</v>
      </c>
      <c r="B329" s="13">
        <f>(Tavola1!B329-Tavola1!B328)/Tavola1!B328</f>
        <v>1.4229937723855312E-2</v>
      </c>
      <c r="C329" s="13">
        <f>(Tavola1!C329-Tavola1!C328)/Tavola1!C328</f>
        <v>6.3231089160384717E-3</v>
      </c>
      <c r="D329" s="13">
        <f>(Tavola1!D329-Tavola1!D328)/Tavola1!D328</f>
        <v>9.8294628158613964E-3</v>
      </c>
      <c r="E329" s="13">
        <f>(Tavola1!E329-Tavola1!E328)/Tavola1!E328</f>
        <v>4.0893227995803623E-3</v>
      </c>
      <c r="F329" s="13">
        <f>(Tavola1!F329-Tavola1!F328)/Tavola1!F328</f>
        <v>-1.0155316606929509E-2</v>
      </c>
      <c r="G329" s="13">
        <f>(Tavola1!G329-Tavola1!G328)/Tavola1!G328</f>
        <v>-1.5764222069910898E-2</v>
      </c>
      <c r="H329" s="13">
        <f>(Tavola1!H329-Tavola1!H328)/Tavola1!H328</f>
        <v>2.7906976744186046E-2</v>
      </c>
      <c r="I329" s="13">
        <f>(Tavola1!J329-Tavola1!J328)/Tavola1!J328</f>
        <v>4.618835076499456E-3</v>
      </c>
      <c r="J329" s="13">
        <f>(Tavola1!K329-Tavola1!K328)/Tavola1!K328</f>
        <v>1.3421660515625414E-2</v>
      </c>
      <c r="K329" s="13">
        <f>(Tavola1!L329-Tavola1!L328)/Tavola1!L328</f>
        <v>9.0293453724604959E-3</v>
      </c>
    </row>
    <row r="330" spans="1:11">
      <c r="A330" s="4">
        <v>44218</v>
      </c>
      <c r="B330" s="13">
        <f>(Tavola1!B330-Tavola1!B329)/Tavola1!B329</f>
        <v>1.3151162730299551E-2</v>
      </c>
      <c r="C330" s="13">
        <f>(Tavola1!C330-Tavola1!C329)/Tavola1!C329</f>
        <v>6.557832266730383E-3</v>
      </c>
      <c r="D330" s="13">
        <f>(Tavola1!D330-Tavola1!D329)/Tavola1!D329</f>
        <v>1.0722990725206546E-2</v>
      </c>
      <c r="E330" s="13">
        <f>(Tavola1!E330-Tavola1!E329)/Tavola1!E329</f>
        <v>8.3372425263337456E-3</v>
      </c>
      <c r="F330" s="13">
        <f>(Tavola1!F330-Tavola1!F329)/Tavola1!F329</f>
        <v>3.6210018105009051E-3</v>
      </c>
      <c r="G330" s="13">
        <f>(Tavola1!G330-Tavola1!G329)/Tavola1!G329</f>
        <v>3.4818941504178272E-3</v>
      </c>
      <c r="H330" s="13">
        <f>(Tavola1!H330-Tavola1!H329)/Tavola1!H329</f>
        <v>4.5248868778280547E-3</v>
      </c>
      <c r="I330" s="13">
        <f>(Tavola1!J330-Tavola1!J329)/Tavola1!J329</f>
        <v>8.5099798855020892E-3</v>
      </c>
      <c r="J330" s="13">
        <f>(Tavola1!K330-Tavola1!K329)/Tavola1!K329</f>
        <v>1.2209020527398248E-2</v>
      </c>
      <c r="K330" s="13">
        <f>(Tavola1!L330-Tavola1!L329)/Tavola1!L329</f>
        <v>1.0226909555768616E-2</v>
      </c>
    </row>
    <row r="331" spans="1:11">
      <c r="A331" s="4">
        <v>44219</v>
      </c>
      <c r="B331" s="13">
        <f>(Tavola1!B331-Tavola1!B330)/Tavola1!B330</f>
        <v>1.5037589166527282E-2</v>
      </c>
      <c r="C331" s="13">
        <f>(Tavola1!C331-Tavola1!C330)/Tavola1!C330</f>
        <v>6.1173360877919527E-3</v>
      </c>
      <c r="D331" s="13">
        <f>(Tavola1!D331-Tavola1!D330)/Tavola1!D330</f>
        <v>9.0667794141826973E-3</v>
      </c>
      <c r="E331" s="13">
        <f>(Tavola1!E331-Tavola1!E330)/Tavola1!E330</f>
        <v>7.1475395969464355E-3</v>
      </c>
      <c r="F331" s="13">
        <f>(Tavola1!F331-Tavola1!F330)/Tavola1!F330</f>
        <v>2.4052916416115455E-3</v>
      </c>
      <c r="G331" s="13">
        <f>(Tavola1!G331-Tavola1!G330)/Tavola1!G330</f>
        <v>2.0818875780707841E-3</v>
      </c>
      <c r="H331" s="13">
        <f>(Tavola1!H331-Tavola1!H330)/Tavola1!H330</f>
        <v>4.5045045045045045E-3</v>
      </c>
      <c r="I331" s="13">
        <f>(Tavola1!J331-Tavola1!J330)/Tavola1!J330</f>
        <v>7.3203874983562003E-3</v>
      </c>
      <c r="J331" s="13">
        <f>(Tavola1!K331-Tavola1!K330)/Tavola1!K330</f>
        <v>1.0185197168334001E-2</v>
      </c>
      <c r="K331" s="13">
        <f>(Tavola1!L331-Tavola1!L330)/Tavola1!L330</f>
        <v>1.0439734261309713E-2</v>
      </c>
    </row>
    <row r="332" spans="1:11">
      <c r="A332" s="4">
        <v>44220</v>
      </c>
      <c r="B332" s="13">
        <f>(Tavola1!B332-Tavola1!B331)/Tavola1!B331</f>
        <v>1.3000287899144383E-2</v>
      </c>
      <c r="C332" s="13">
        <f>(Tavola1!C332-Tavola1!C331)/Tavola1!C331</f>
        <v>4.6007575467727742E-3</v>
      </c>
      <c r="D332" s="13">
        <f>(Tavola1!D332-Tavola1!D331)/Tavola1!D331</f>
        <v>6.7894193688555751E-3</v>
      </c>
      <c r="E332" s="13">
        <f>(Tavola1!E332-Tavola1!E331)/Tavola1!E331</f>
        <v>5.6690532681042262E-4</v>
      </c>
      <c r="F332" s="13">
        <f>(Tavola1!F332-Tavola1!F331)/Tavola1!F331</f>
        <v>-5.3989202159568086E-3</v>
      </c>
      <c r="G332" s="13">
        <f>(Tavola1!G332-Tavola1!G331)/Tavola1!G331</f>
        <v>-9.0027700831024939E-3</v>
      </c>
      <c r="H332" s="13">
        <f>(Tavola1!H332-Tavola1!H331)/Tavola1!H331</f>
        <v>1.7937219730941704E-2</v>
      </c>
      <c r="I332" s="13">
        <f>(Tavola1!J332-Tavola1!J331)/Tavola1!J331</f>
        <v>7.8328981723237601E-4</v>
      </c>
      <c r="J332" s="13">
        <f>(Tavola1!K332-Tavola1!K331)/Tavola1!K331</f>
        <v>1.0454033001947321E-2</v>
      </c>
      <c r="K332" s="13">
        <f>(Tavola1!L332-Tavola1!L331)/Tavola1!L331</f>
        <v>1.0018785222291797E-2</v>
      </c>
    </row>
    <row r="333" spans="1:11">
      <c r="A333" s="4">
        <v>44221</v>
      </c>
      <c r="B333" s="13">
        <f>(Tavola1!B333-Tavola1!B332)/Tavola1!B332</f>
        <v>1.2968695757314368E-2</v>
      </c>
      <c r="C333" s="13">
        <f>(Tavola1!C333-Tavola1!C332)/Tavola1!C332</f>
        <v>5.5095894149869715E-3</v>
      </c>
      <c r="D333" s="13">
        <f>(Tavola1!D333-Tavola1!D332)/Tavola1!D332</f>
        <v>6.8207041124606939E-3</v>
      </c>
      <c r="E333" s="13">
        <f>(Tavola1!E333-Tavola1!E332)/Tavola1!E332</f>
        <v>7.2816552650354638E-3</v>
      </c>
      <c r="F333" s="13">
        <f>(Tavola1!F333-Tavola1!F332)/Tavola1!F332</f>
        <v>4.8250904704463205E-3</v>
      </c>
      <c r="G333" s="13">
        <f>(Tavola1!G333-Tavola1!G332)/Tavola1!G332</f>
        <v>5.5904961565338921E-3</v>
      </c>
      <c r="H333" s="13">
        <f>(Tavola1!H333-Tavola1!H332)/Tavola1!H332</f>
        <v>0</v>
      </c>
      <c r="I333" s="13">
        <f>(Tavola1!J333-Tavola1!J332)/Tavola1!J332</f>
        <v>7.3702061048786854E-3</v>
      </c>
      <c r="J333" s="13">
        <f>(Tavola1!K333-Tavola1!K332)/Tavola1!K332</f>
        <v>6.3901004158636778E-3</v>
      </c>
      <c r="K333" s="13">
        <f>(Tavola1!L333-Tavola1!L332)/Tavola1!L332</f>
        <v>1.0539367637941723E-2</v>
      </c>
    </row>
    <row r="334" spans="1:11">
      <c r="A334" s="4">
        <v>44222</v>
      </c>
      <c r="B334" s="13">
        <f>(Tavola1!B334-Tavola1!B333)/Tavola1!B333</f>
        <v>1.4507591582286698E-2</v>
      </c>
      <c r="C334" s="13">
        <f>(Tavola1!C334-Tavola1!C333)/Tavola1!C333</f>
        <v>6.2790054173255515E-3</v>
      </c>
      <c r="D334" s="13">
        <f>(Tavola1!D334-Tavola1!D333)/Tavola1!D333</f>
        <v>7.4251552010533E-3</v>
      </c>
      <c r="E334" s="13">
        <f>(Tavola1!E334-Tavola1!E333)/Tavola1!E333</f>
        <v>-1.0874773442219954E-2</v>
      </c>
      <c r="F334" s="13">
        <f>(Tavola1!F334-Tavola1!F333)/Tavola1!F333</f>
        <v>-1.2004801920768306E-3</v>
      </c>
      <c r="G334" s="13">
        <f>(Tavola1!G334-Tavola1!G333)/Tavola1!G333</f>
        <v>-2.7797081306462821E-3</v>
      </c>
      <c r="H334" s="13">
        <f>(Tavola1!H334-Tavola1!H333)/Tavola1!H333</f>
        <v>8.8105726872246704E-3</v>
      </c>
      <c r="I334" s="13">
        <f>(Tavola1!J334-Tavola1!J333)/Tavola1!J333</f>
        <v>-1.1222617891442754E-2</v>
      </c>
      <c r="J334" s="13">
        <f>(Tavola1!K334-Tavola1!K333)/Tavola1!K333</f>
        <v>1.8343075992743398E-2</v>
      </c>
      <c r="K334" s="13">
        <f>(Tavola1!L334-Tavola1!L333)/Tavola1!L333</f>
        <v>1.1042944785276074E-2</v>
      </c>
    </row>
    <row r="335" spans="1:11">
      <c r="A335" s="4">
        <v>44223</v>
      </c>
      <c r="B335" s="13">
        <f>(Tavola1!B335-Tavola1!B334)/Tavola1!B334</f>
        <v>1.7751594125902288E-2</v>
      </c>
      <c r="C335" s="13">
        <f>(Tavola1!C335-Tavola1!C334)/Tavola1!C334</f>
        <v>6.8054665388310991E-3</v>
      </c>
      <c r="D335" s="13">
        <f>(Tavola1!D335-Tavola1!D334)/Tavola1!D334</f>
        <v>7.567986505277075E-3</v>
      </c>
      <c r="E335" s="13">
        <f>(Tavola1!E335-Tavola1!E334)/Tavola1!E334</f>
        <v>-9.4568124855199144E-3</v>
      </c>
      <c r="F335" s="13">
        <f>(Tavola1!F335-Tavola1!F334)/Tavola1!F334</f>
        <v>-6.610576923076923E-3</v>
      </c>
      <c r="G335" s="13">
        <f>(Tavola1!G335-Tavola1!G334)/Tavola1!G334</f>
        <v>-9.7560975609756097E-3</v>
      </c>
      <c r="H335" s="13">
        <f>(Tavola1!H335-Tavola1!H334)/Tavola1!H334</f>
        <v>1.3100436681222707E-2</v>
      </c>
      <c r="I335" s="13">
        <f>(Tavola1!J335-Tavola1!J334)/Tavola1!J334</f>
        <v>-9.5601877114482158E-3</v>
      </c>
      <c r="J335" s="13">
        <f>(Tavola1!K335-Tavola1!K334)/Tavola1!K334</f>
        <v>1.740647268408551E-2</v>
      </c>
      <c r="K335" s="13">
        <f>(Tavola1!L335-Tavola1!L334)/Tavola1!L334</f>
        <v>1.1529126213592233E-2</v>
      </c>
    </row>
    <row r="336" spans="1:11">
      <c r="A336" s="4">
        <v>44224</v>
      </c>
      <c r="B336" s="13">
        <f>(Tavola1!B336-Tavola1!B335)/Tavola1!B335</f>
        <v>1.3563263049001987E-2</v>
      </c>
      <c r="C336" s="13">
        <f>(Tavola1!C336-Tavola1!C335)/Tavola1!C335</f>
        <v>6.8093122563466692E-3</v>
      </c>
      <c r="D336" s="13">
        <f>(Tavola1!D336-Tavola1!D335)/Tavola1!D335</f>
        <v>7.4960596668250338E-3</v>
      </c>
      <c r="E336" s="13">
        <f>(Tavola1!E336-Tavola1!E335)/Tavola1!E335</f>
        <v>-1.8158622156070593E-2</v>
      </c>
      <c r="F336" s="13">
        <f>(Tavola1!F336-Tavola1!F335)/Tavola1!F335</f>
        <v>-1.9963702359346643E-2</v>
      </c>
      <c r="G336" s="13">
        <f>(Tavola1!G336-Tavola1!G335)/Tavola1!G335</f>
        <v>-1.1259676284306826E-2</v>
      </c>
      <c r="H336" s="13">
        <f>(Tavola1!H336-Tavola1!H335)/Tavola1!H335</f>
        <v>-7.3275862068965511E-2</v>
      </c>
      <c r="I336" s="13">
        <f>(Tavola1!J336-Tavola1!J335)/Tavola1!J335</f>
        <v>-1.8092866430129802E-2</v>
      </c>
      <c r="J336" s="13">
        <f>(Tavola1!K336-Tavola1!K335)/Tavola1!K335</f>
        <v>2.2021182164180014E-2</v>
      </c>
      <c r="K336" s="13">
        <f>(Tavola1!L336-Tavola1!L335)/Tavola1!L335</f>
        <v>1.1097780443911218E-2</v>
      </c>
    </row>
    <row r="337" spans="1:11">
      <c r="A337" s="4">
        <v>44225</v>
      </c>
      <c r="B337" s="13">
        <f>(Tavola1!B337-Tavola1!B336)/Tavola1!B336</f>
        <v>1.4969160390076531E-2</v>
      </c>
      <c r="C337" s="13">
        <f>(Tavola1!C337-Tavola1!C336)/Tavola1!C336</f>
        <v>5.893741432465913E-3</v>
      </c>
      <c r="D337" s="13">
        <f>(Tavola1!D337-Tavola1!D336)/Tavola1!D336</f>
        <v>7.0660269317424796E-3</v>
      </c>
      <c r="E337" s="13">
        <f>(Tavola1!E337-Tavola1!E336)/Tavola1!E336</f>
        <v>-4.1341822591822591E-2</v>
      </c>
      <c r="F337" s="13">
        <f>(Tavola1!F337-Tavola1!F336)/Tavola1!F336</f>
        <v>-2.2222222222222223E-2</v>
      </c>
      <c r="G337" s="13">
        <f>(Tavola1!G337-Tavola1!G336)/Tavola1!G336</f>
        <v>-2.2775800711743774E-2</v>
      </c>
      <c r="H337" s="13">
        <f>(Tavola1!H337-Tavola1!H336)/Tavola1!H336</f>
        <v>-1.8604651162790697E-2</v>
      </c>
      <c r="I337" s="13">
        <f>(Tavola1!J337-Tavola1!J336)/Tavola1!J336</f>
        <v>-4.2036987162222823E-2</v>
      </c>
      <c r="J337" s="13">
        <f>(Tavola1!K337-Tavola1!K336)/Tavola1!K336</f>
        <v>3.3503866745984531E-2</v>
      </c>
      <c r="K337" s="13">
        <f>(Tavola1!L337-Tavola1!L336)/Tavola1!L336</f>
        <v>1.0975971521803619E-2</v>
      </c>
    </row>
    <row r="338" spans="1:11">
      <c r="A338" s="4">
        <v>44226</v>
      </c>
      <c r="B338" s="13">
        <f>(Tavola1!B338-Tavola1!B337)/Tavola1!B337</f>
        <v>1.4626746016758981E-2</v>
      </c>
      <c r="C338" s="13">
        <f>(Tavola1!C338-Tavola1!C337)/Tavola1!C337</f>
        <v>5.5864489646919608E-3</v>
      </c>
      <c r="D338" s="13">
        <f>(Tavola1!D338-Tavola1!D337)/Tavola1!D337</f>
        <v>6.2880460231453609E-3</v>
      </c>
      <c r="E338" s="13">
        <f>(Tavola1!E338-Tavola1!E337)/Tavola1!E337</f>
        <v>-3.1603677683149978E-2</v>
      </c>
      <c r="F338" s="13">
        <f>(Tavola1!F338-Tavola1!F337)/Tavola1!F337</f>
        <v>-1.9570707070707072E-2</v>
      </c>
      <c r="G338" s="13">
        <f>(Tavola1!G338-Tavola1!G337)/Tavola1!G337</f>
        <v>-2.0393299344501091E-2</v>
      </c>
      <c r="H338" s="13">
        <f>(Tavola1!H338-Tavola1!H337)/Tavola1!H337</f>
        <v>-1.4218009478672985E-2</v>
      </c>
      <c r="I338" s="13">
        <f>(Tavola1!J338-Tavola1!J337)/Tavola1!J337</f>
        <v>-3.2050230771032966E-2</v>
      </c>
      <c r="J338" s="13">
        <f>(Tavola1!K338-Tavola1!K337)/Tavola1!K337</f>
        <v>2.5441484585453457E-2</v>
      </c>
      <c r="K338" s="13">
        <f>(Tavola1!L338-Tavola1!L337)/Tavola1!L337</f>
        <v>1.0269953051643193E-2</v>
      </c>
    </row>
    <row r="339" spans="1:11">
      <c r="A339" s="4">
        <v>44227</v>
      </c>
      <c r="B339" s="13">
        <f>(Tavola1!B339-Tavola1!B338)/Tavola1!B338</f>
        <v>1.875418543750346E-2</v>
      </c>
      <c r="C339" s="13">
        <f>(Tavola1!C339-Tavola1!C338)/Tavola1!C338</f>
        <v>5.047595254240745E-3</v>
      </c>
      <c r="D339" s="13">
        <f>(Tavola1!D339-Tavola1!D338)/Tavola1!D338</f>
        <v>5.2885432131593137E-3</v>
      </c>
      <c r="E339" s="13">
        <f>(Tavola1!E339-Tavola1!E338)/Tavola1!E338</f>
        <v>-1.3506578333488849E-2</v>
      </c>
      <c r="F339" s="13">
        <f>(Tavola1!F339-Tavola1!F338)/Tavola1!F338</f>
        <v>-1.5453960077269801E-2</v>
      </c>
      <c r="G339" s="13">
        <f>(Tavola1!G339-Tavola1!G338)/Tavola1!G338</f>
        <v>-1.4869888475836431E-2</v>
      </c>
      <c r="H339" s="13">
        <f>(Tavola1!H339-Tavola1!H338)/Tavola1!H338</f>
        <v>-1.9230769230769232E-2</v>
      </c>
      <c r="I339" s="13">
        <f>(Tavola1!J339-Tavola1!J338)/Tavola1!J338</f>
        <v>-1.3433377707854291E-2</v>
      </c>
      <c r="J339" s="13">
        <f>(Tavola1!K339-Tavola1!K338)/Tavola1!K338</f>
        <v>1.4145224302842516E-2</v>
      </c>
      <c r="K339" s="13">
        <f>(Tavola1!L339-Tavola1!L338)/Tavola1!L338</f>
        <v>1.0165553296543712E-2</v>
      </c>
    </row>
    <row r="340" spans="1:11">
      <c r="A340" s="4">
        <v>44228</v>
      </c>
      <c r="B340" s="13">
        <f>(Tavola1!B340-Tavola1!B339)/Tavola1!B339</f>
        <v>1.8352340961602369E-2</v>
      </c>
      <c r="C340" s="13">
        <f>(Tavola1!C340-Tavola1!C339)/Tavola1!C339</f>
        <v>4.3546415182398809E-3</v>
      </c>
      <c r="D340" s="13">
        <f>(Tavola1!D340-Tavola1!D339)/Tavola1!D339</f>
        <v>5.6280904902904416E-3</v>
      </c>
      <c r="E340" s="13">
        <f>(Tavola1!E340-Tavola1!E339)/Tavola1!E339</f>
        <v>-2.0572725767930193E-3</v>
      </c>
      <c r="F340" s="13">
        <f>(Tavola1!F340-Tavola1!F339)/Tavola1!F339</f>
        <v>7.1942446043165471E-3</v>
      </c>
      <c r="G340" s="13">
        <f>(Tavola1!G340-Tavola1!G339)/Tavola1!G339</f>
        <v>8.3018867924528304E-3</v>
      </c>
      <c r="H340" s="13">
        <f>(Tavola1!H340-Tavola1!H339)/Tavola1!H339</f>
        <v>0</v>
      </c>
      <c r="I340" s="13">
        <f>(Tavola1!J340-Tavola1!J339)/Tavola1!J339</f>
        <v>-2.4043179587831206E-3</v>
      </c>
      <c r="J340" s="13">
        <f>(Tavola1!K340-Tavola1!K339)/Tavola1!K339</f>
        <v>9.1104321643641524E-3</v>
      </c>
      <c r="K340" s="13">
        <f>(Tavola1!L340-Tavola1!L339)/Tavola1!L339</f>
        <v>8.6256469235192635E-3</v>
      </c>
    </row>
    <row r="341" spans="1:11">
      <c r="A341" s="4">
        <v>44229</v>
      </c>
      <c r="B341" s="13">
        <f>(Tavola1!B341-Tavola1!B340)/Tavola1!B340</f>
        <v>1.2246809391109878E-2</v>
      </c>
      <c r="C341" s="13">
        <f>(Tavola1!C341-Tavola1!C340)/Tavola1!C340</f>
        <v>6.0763283823631921E-3</v>
      </c>
      <c r="D341" s="13">
        <f>(Tavola1!D341-Tavola1!D340)/Tavola1!D340</f>
        <v>7.1893562457532381E-3</v>
      </c>
      <c r="E341" s="13">
        <f>(Tavola1!E341-Tavola1!E340)/Tavola1!E340</f>
        <v>-1.3956684517321453E-2</v>
      </c>
      <c r="F341" s="13">
        <f>(Tavola1!F341-Tavola1!F340)/Tavola1!F340</f>
        <v>-7.1428571428571426E-3</v>
      </c>
      <c r="G341" s="13">
        <f>(Tavola1!G341-Tavola1!G340)/Tavola1!G340</f>
        <v>-6.7365269461077846E-3</v>
      </c>
      <c r="H341" s="13">
        <f>(Tavola1!H341-Tavola1!H340)/Tavola1!H340</f>
        <v>-9.8039215686274508E-3</v>
      </c>
      <c r="I341" s="13">
        <f>(Tavola1!J341-Tavola1!J340)/Tavola1!J340</f>
        <v>-1.4214745954453789E-2</v>
      </c>
      <c r="J341" s="13">
        <f>(Tavola1!K341-Tavola1!K340)/Tavola1!K340</f>
        <v>1.684968022905034E-2</v>
      </c>
      <c r="K341" s="13">
        <f>(Tavola1!L341-Tavola1!L340)/Tavola1!L340</f>
        <v>1.0547320410490307E-2</v>
      </c>
    </row>
    <row r="342" spans="1:11">
      <c r="A342" s="4">
        <v>44230</v>
      </c>
      <c r="B342" s="13">
        <f>(Tavola1!B342-Tavola1!B341)/Tavola1!B341</f>
        <v>1.3117958882565183E-2</v>
      </c>
      <c r="C342" s="13">
        <f>(Tavola1!C342-Tavola1!C341)/Tavola1!C341</f>
        <v>6.2655509166380501E-3</v>
      </c>
      <c r="D342" s="13">
        <f>(Tavola1!D342-Tavola1!D341)/Tavola1!D341</f>
        <v>6.427136152278151E-3</v>
      </c>
      <c r="E342" s="13">
        <f>(Tavola1!E342-Tavola1!E341)/Tavola1!E341</f>
        <v>-1.1799197366207676E-2</v>
      </c>
      <c r="F342" s="13">
        <f>(Tavola1!F342-Tavola1!F341)/Tavola1!F341</f>
        <v>-1.2426422498364944E-2</v>
      </c>
      <c r="G342" s="13">
        <f>(Tavola1!G342-Tavola1!G341)/Tavola1!G341</f>
        <v>-7.5357950263752827E-3</v>
      </c>
      <c r="H342" s="13">
        <f>(Tavola1!H342-Tavola1!H341)/Tavola1!H341</f>
        <v>-4.4554455445544552E-2</v>
      </c>
      <c r="I342" s="13">
        <f>(Tavola1!J342-Tavola1!J341)/Tavola1!J341</f>
        <v>-1.1775271928949206E-2</v>
      </c>
      <c r="J342" s="13">
        <f>(Tavola1!K342-Tavola1!K341)/Tavola1!K341</f>
        <v>1.4488375856302929E-2</v>
      </c>
      <c r="K342" s="13">
        <f>(Tavola1!L342-Tavola1!L341)/Tavola1!L341</f>
        <v>9.5909732016925247E-3</v>
      </c>
    </row>
    <row r="343" spans="1:11">
      <c r="A343" s="4">
        <v>44231</v>
      </c>
      <c r="B343" s="13">
        <f>(Tavola1!B343-Tavola1!B342)/Tavola1!B342</f>
        <v>1.2007450124571191E-2</v>
      </c>
      <c r="C343" s="13">
        <f>(Tavola1!C343-Tavola1!C342)/Tavola1!C342</f>
        <v>5.92219621179011E-3</v>
      </c>
      <c r="D343" s="13">
        <f>(Tavola1!D343-Tavola1!D342)/Tavola1!D342</f>
        <v>5.6869373427803288E-3</v>
      </c>
      <c r="E343" s="13">
        <f>(Tavola1!E343-Tavola1!E342)/Tavola1!E342</f>
        <v>-1.1380769417829872E-2</v>
      </c>
      <c r="F343" s="13">
        <f>(Tavola1!F343-Tavola1!F342)/Tavola1!F342</f>
        <v>-2.4503311258278145E-2</v>
      </c>
      <c r="G343" s="13">
        <f>(Tavola1!G343-Tavola1!G342)/Tavola1!G342</f>
        <v>-2.3538344722854973E-2</v>
      </c>
      <c r="H343" s="13">
        <f>(Tavola1!H343-Tavola1!H342)/Tavola1!H342</f>
        <v>-3.1088082901554404E-2</v>
      </c>
      <c r="I343" s="13">
        <f>(Tavola1!J343-Tavola1!J342)/Tavola1!J342</f>
        <v>-1.0880541250126224E-2</v>
      </c>
      <c r="J343" s="13">
        <f>(Tavola1!K343-Tavola1!K342)/Tavola1!K342</f>
        <v>1.3111720793721688E-2</v>
      </c>
      <c r="K343" s="13">
        <f>(Tavola1!L343-Tavola1!L342)/Tavola1!L342</f>
        <v>6.7057837384744343E-3</v>
      </c>
    </row>
    <row r="344" spans="1:11">
      <c r="A344" s="4">
        <v>44232</v>
      </c>
      <c r="B344" s="13">
        <f>(Tavola1!B344-Tavola1!B343)/Tavola1!B343</f>
        <v>1.3365005806030849E-2</v>
      </c>
      <c r="C344" s="13">
        <f>(Tavola1!C344-Tavola1!C343)/Tavola1!C343</f>
        <v>5.5322057302025496E-3</v>
      </c>
      <c r="D344" s="13">
        <f>(Tavola1!D344-Tavola1!D343)/Tavola1!D343</f>
        <v>4.4148844676337364E-3</v>
      </c>
      <c r="E344" s="13">
        <f>(Tavola1!E344-Tavola1!E343)/Tavola1!E343</f>
        <v>-2.7057608107443301E-2</v>
      </c>
      <c r="F344" s="13">
        <f>(Tavola1!F344-Tavola1!F343)/Tavola1!F343</f>
        <v>-3.1907671418873046E-2</v>
      </c>
      <c r="G344" s="13">
        <f>(Tavola1!G344-Tavola1!G343)/Tavola1!G343</f>
        <v>-3.2659409020217731E-2</v>
      </c>
      <c r="H344" s="13">
        <f>(Tavola1!H344-Tavola1!H343)/Tavola1!H343</f>
        <v>-2.6737967914438502E-2</v>
      </c>
      <c r="I344" s="13">
        <f>(Tavola1!J344-Tavola1!J343)/Tavola1!J343</f>
        <v>-2.6875271177356372E-2</v>
      </c>
      <c r="J344" s="13">
        <f>(Tavola1!K344-Tavola1!K343)/Tavola1!K343</f>
        <v>1.768638935247872E-2</v>
      </c>
      <c r="K344" s="13">
        <f>(Tavola1!L344-Tavola1!L343)/Tavola1!L343</f>
        <v>8.6039411601443235E-3</v>
      </c>
    </row>
    <row r="345" spans="1:11">
      <c r="A345" s="4">
        <v>44233</v>
      </c>
      <c r="B345" s="13">
        <f>(Tavola1!B345-Tavola1!B344)/Tavola1!B344</f>
        <v>1.3452450219132094E-2</v>
      </c>
      <c r="C345" s="13">
        <f>(Tavola1!C345-Tavola1!C344)/Tavola1!C344</f>
        <v>6.2189619147773349E-3</v>
      </c>
      <c r="D345" s="13">
        <f>(Tavola1!D345-Tavola1!D344)/Tavola1!D344</f>
        <v>5.9652928416485899E-3</v>
      </c>
      <c r="E345" s="13">
        <f>(Tavola1!E345-Tavola1!E344)/Tavola1!E344</f>
        <v>-7.2811852151489108E-3</v>
      </c>
      <c r="F345" s="13">
        <f>(Tavola1!F345-Tavola1!F344)/Tavola1!F344</f>
        <v>-1.4726507713884993E-2</v>
      </c>
      <c r="G345" s="13">
        <f>(Tavola1!G345-Tavola1!G344)/Tavola1!G344</f>
        <v>-1.2861736334405145E-2</v>
      </c>
      <c r="H345" s="13">
        <f>(Tavola1!H345-Tavola1!H344)/Tavola1!H344</f>
        <v>-2.7472527472527472E-2</v>
      </c>
      <c r="I345" s="13">
        <f>(Tavola1!J345-Tavola1!J344)/Tavola1!J344</f>
        <v>-7.0027276542173732E-3</v>
      </c>
      <c r="J345" s="13">
        <f>(Tavola1!K345-Tavola1!K344)/Tavola1!K344</f>
        <v>1.1355666487891415E-2</v>
      </c>
      <c r="K345" s="13">
        <f>(Tavola1!L345-Tavola1!L344)/Tavola1!L344</f>
        <v>6.3291139240506328E-3</v>
      </c>
    </row>
    <row r="346" spans="1:11">
      <c r="A346" s="4">
        <v>44234</v>
      </c>
      <c r="B346" s="13">
        <f>(Tavola1!B346-Tavola1!B345)/Tavola1!B345</f>
        <v>1.2717836775112215E-2</v>
      </c>
      <c r="C346" s="13">
        <f>(Tavola1!C346-Tavola1!C345)/Tavola1!C345</f>
        <v>4.3442113457349083E-3</v>
      </c>
      <c r="D346" s="13">
        <f>(Tavola1!D346-Tavola1!D345)/Tavola1!D345</f>
        <v>4.0714995034756701E-3</v>
      </c>
      <c r="E346" s="13">
        <f>(Tavola1!E346-Tavola1!E345)/Tavola1!E345</f>
        <v>-6.5451026333214488E-3</v>
      </c>
      <c r="F346" s="13">
        <f>(Tavola1!F346-Tavola1!F345)/Tavola1!F345</f>
        <v>-2.0640569395017794E-2</v>
      </c>
      <c r="G346" s="13">
        <f>(Tavola1!G346-Tavola1!G345)/Tavola1!G345</f>
        <v>-2.4429967426710098E-2</v>
      </c>
      <c r="H346" s="13">
        <f>(Tavola1!H346-Tavola1!H345)/Tavola1!H345</f>
        <v>5.6497175141242938E-3</v>
      </c>
      <c r="I346" s="13">
        <f>(Tavola1!J346-Tavola1!J345)/Tavola1!J345</f>
        <v>-6.022027944322654E-3</v>
      </c>
      <c r="J346" s="13">
        <f>(Tavola1!K346-Tavola1!K345)/Tavola1!K345</f>
        <v>8.2197089447974131E-3</v>
      </c>
      <c r="K346" s="13">
        <f>(Tavola1!L346-Tavola1!L345)/Tavola1!L345</f>
        <v>6.8362045392398136E-3</v>
      </c>
    </row>
    <row r="347" spans="1:11">
      <c r="A347" s="4">
        <v>44235</v>
      </c>
      <c r="B347" s="13">
        <f>(Tavola1!B347-Tavola1!B346)/Tavola1!B346</f>
        <v>1.1443172357749274E-2</v>
      </c>
      <c r="C347" s="13">
        <f>(Tavola1!C347-Tavola1!C346)/Tavola1!C346</f>
        <v>4.0023076720333379E-3</v>
      </c>
      <c r="D347" s="13">
        <f>(Tavola1!D347-Tavola1!D346)/Tavola1!D346</f>
        <v>3.3768031987792646E-3</v>
      </c>
      <c r="E347" s="13">
        <f>(Tavola1!E347-Tavola1!E346)/Tavola1!E346</f>
        <v>-1.9739034581763184E-3</v>
      </c>
      <c r="F347" s="13">
        <f>(Tavola1!F347-Tavola1!F346)/Tavola1!F346</f>
        <v>-2.1802325581395349E-3</v>
      </c>
      <c r="G347" s="13">
        <f>(Tavola1!G347-Tavola1!G346)/Tavola1!G346</f>
        <v>-5.008347245409015E-3</v>
      </c>
      <c r="H347" s="13">
        <f>(Tavola1!H347-Tavola1!H346)/Tavola1!H346</f>
        <v>1.6853932584269662E-2</v>
      </c>
      <c r="I347" s="13">
        <f>(Tavola1!J347-Tavola1!J346)/Tavola1!J346</f>
        <v>-1.9663593123056891E-3</v>
      </c>
      <c r="J347" s="13">
        <f>(Tavola1!K347-Tavola1!K346)/Tavola1!K346</f>
        <v>5.3912990704307979E-3</v>
      </c>
      <c r="K347" s="13">
        <f>(Tavola1!L347-Tavola1!L346)/Tavola1!L346</f>
        <v>5.975013579576317E-3</v>
      </c>
    </row>
    <row r="348" spans="1:11">
      <c r="A348" s="4">
        <v>44236</v>
      </c>
      <c r="B348" s="13">
        <f>(Tavola1!B348-Tavola1!B347)/Tavola1!B347</f>
        <v>1.1062695158432735E-2</v>
      </c>
      <c r="C348" s="13">
        <f>(Tavola1!C348-Tavola1!C347)/Tavola1!C347</f>
        <v>5.2697642898603706E-3</v>
      </c>
      <c r="D348" s="13">
        <f>(Tavola1!D348-Tavola1!D347)/Tavola1!D347</f>
        <v>5.2382561676241977E-3</v>
      </c>
      <c r="E348" s="13">
        <f>(Tavola1!E348-Tavola1!E347)/Tavola1!E347</f>
        <v>-1.0556868385903627E-2</v>
      </c>
      <c r="F348" s="13">
        <f>(Tavola1!F348-Tavola1!F347)/Tavola1!F347</f>
        <v>-2.6219956300072834E-2</v>
      </c>
      <c r="G348" s="13">
        <f>(Tavola1!G348-Tavola1!G347)/Tavola1!G347</f>
        <v>-2.6006711409395974E-2</v>
      </c>
      <c r="H348" s="13">
        <f>(Tavola1!H348-Tavola1!H347)/Tavola1!H347</f>
        <v>-2.7624309392265192E-2</v>
      </c>
      <c r="I348" s="13">
        <f>(Tavola1!J348-Tavola1!J347)/Tavola1!J347</f>
        <v>-9.984291381559679E-3</v>
      </c>
      <c r="J348" s="13">
        <f>(Tavola1!K348-Tavola1!K347)/Tavola1!K347</f>
        <v>1.1378727514185682E-2</v>
      </c>
      <c r="K348" s="13">
        <f>(Tavola1!L348-Tavola1!L347)/Tavola1!L347</f>
        <v>6.4794816414686825E-3</v>
      </c>
    </row>
    <row r="349" spans="1:11">
      <c r="A349" s="4">
        <v>44237</v>
      </c>
      <c r="B349" s="13">
        <f>(Tavola1!B349-Tavola1!B348)/Tavola1!B348</f>
        <v>1.1147043765108456E-2</v>
      </c>
      <c r="C349" s="13">
        <f>(Tavola1!C349-Tavola1!C348)/Tavola1!C348</f>
        <v>5.2866299330031367E-3</v>
      </c>
      <c r="D349" s="13">
        <f>(Tavola1!D349-Tavola1!D348)/Tavola1!D348</f>
        <v>4.8677648904577797E-3</v>
      </c>
      <c r="E349" s="13">
        <f>(Tavola1!E349-Tavola1!E348)/Tavola1!E348</f>
        <v>-2.4246514887983177E-2</v>
      </c>
      <c r="F349" s="13">
        <f>(Tavola1!F349-Tavola1!F348)/Tavola1!F348</f>
        <v>-4.4128646222887064E-2</v>
      </c>
      <c r="G349" s="13">
        <f>(Tavola1!G349-Tavola1!G348)/Tavola1!G348</f>
        <v>-4.5650301464254951E-2</v>
      </c>
      <c r="H349" s="13">
        <f>(Tavola1!H349-Tavola1!H348)/Tavola1!H348</f>
        <v>-3.4090909090909088E-2</v>
      </c>
      <c r="I349" s="13">
        <f>(Tavola1!J349-Tavola1!J348)/Tavola1!J348</f>
        <v>-2.3531626506024098E-2</v>
      </c>
      <c r="J349" s="13">
        <f>(Tavola1!K349-Tavola1!K348)/Tavola1!K348</f>
        <v>1.5916122036865717E-2</v>
      </c>
      <c r="K349" s="13">
        <f>(Tavola1!L349-Tavola1!L348)/Tavola1!L348</f>
        <v>7.7789699570815453E-3</v>
      </c>
    </row>
    <row r="350" spans="1:11">
      <c r="A350" s="4">
        <v>44238</v>
      </c>
      <c r="B350" s="13">
        <f>(Tavola1!B350-Tavola1!B349)/Tavola1!B349</f>
        <v>1.0650440054174167E-2</v>
      </c>
      <c r="C350" s="13">
        <f>(Tavola1!C350-Tavola1!C349)/Tavola1!C349</f>
        <v>5.6475161031176793E-3</v>
      </c>
      <c r="D350" s="13">
        <f>(Tavola1!D350-Tavola1!D349)/Tavola1!D349</f>
        <v>5.2972377693052955E-3</v>
      </c>
      <c r="E350" s="13">
        <f>(Tavola1!E350-Tavola1!E349)/Tavola1!E349</f>
        <v>-2.4795807060951924E-2</v>
      </c>
      <c r="F350" s="13">
        <f>(Tavola1!F350-Tavola1!F349)/Tavola1!F349</f>
        <v>-3.2863849765258218E-2</v>
      </c>
      <c r="G350" s="13">
        <f>(Tavola1!G350-Tavola1!G349)/Tavola1!G349</f>
        <v>-3.3393501805054154E-2</v>
      </c>
      <c r="H350" s="13">
        <f>(Tavola1!H350-Tavola1!H349)/Tavola1!H349</f>
        <v>-2.9411764705882353E-2</v>
      </c>
      <c r="I350" s="13">
        <f>(Tavola1!J350-Tavola1!J349)/Tavola1!J349</f>
        <v>-2.451182902310722E-2</v>
      </c>
      <c r="J350" s="13">
        <f>(Tavola1!K350-Tavola1!K349)/Tavola1!K349</f>
        <v>1.6313022021600555E-2</v>
      </c>
      <c r="K350" s="13">
        <f>(Tavola1!L350-Tavola1!L349)/Tavola1!L349</f>
        <v>6.920415224913495E-3</v>
      </c>
    </row>
    <row r="351" spans="1:11">
      <c r="A351" s="4">
        <v>44239</v>
      </c>
      <c r="B351" s="13">
        <f>(Tavola1!B351-Tavola1!B350)/Tavola1!B350</f>
        <v>1.1264589304225867E-2</v>
      </c>
      <c r="C351" s="13">
        <f>(Tavola1!C351-Tavola1!C350)/Tavola1!C350</f>
        <v>5.4426389480179667E-3</v>
      </c>
      <c r="D351" s="13">
        <f>(Tavola1!D351-Tavola1!D350)/Tavola1!D350</f>
        <v>3.4042612198487148E-3</v>
      </c>
      <c r="E351" s="13">
        <f>(Tavola1!E351-Tavola1!E350)/Tavola1!E350</f>
        <v>-3.6775337607420543E-2</v>
      </c>
      <c r="F351" s="13">
        <f>(Tavola1!F351-Tavola1!F350)/Tavola1!F350</f>
        <v>-9.7087378640776691E-3</v>
      </c>
      <c r="G351" s="13">
        <f>(Tavola1!G351-Tavola1!G350)/Tavola1!G350</f>
        <v>-1.4939309056956116E-2</v>
      </c>
      <c r="H351" s="13">
        <f>(Tavola1!H351-Tavola1!H350)/Tavola1!H350</f>
        <v>2.4242424242424242E-2</v>
      </c>
      <c r="I351" s="13">
        <f>(Tavola1!J351-Tavola1!J350)/Tavola1!J350</f>
        <v>-3.7719867867528727E-2</v>
      </c>
      <c r="J351" s="13">
        <f>(Tavola1!K351-Tavola1!K350)/Tavola1!K350</f>
        <v>1.7515632075380805E-2</v>
      </c>
      <c r="K351" s="13">
        <f>(Tavola1!L351-Tavola1!L350)/Tavola1!L350</f>
        <v>5.5511498810467885E-3</v>
      </c>
    </row>
    <row r="352" spans="1:11">
      <c r="A352" s="4">
        <v>44240</v>
      </c>
      <c r="B352" s="13">
        <f>(Tavola1!B352-Tavola1!B351)/Tavola1!B351</f>
        <v>1.0964965175502155E-2</v>
      </c>
      <c r="C352" s="13">
        <f>(Tavola1!C352-Tavola1!C351)/Tavola1!C351</f>
        <v>4.8470247032696007E-3</v>
      </c>
      <c r="D352" s="13">
        <f>(Tavola1!D352-Tavola1!D351)/Tavola1!D351</f>
        <v>3.7520211163472035E-3</v>
      </c>
      <c r="E352" s="13">
        <f>(Tavola1!E352-Tavola1!E351)/Tavola1!E351</f>
        <v>-9.5448494632792372E-3</v>
      </c>
      <c r="F352" s="13">
        <f>(Tavola1!F352-Tavola1!F351)/Tavola1!F351</f>
        <v>-1.0620915032679739E-2</v>
      </c>
      <c r="G352" s="13">
        <f>(Tavola1!G352-Tavola1!G351)/Tavola1!G351</f>
        <v>-1.1374407582938388E-2</v>
      </c>
      <c r="H352" s="13">
        <f>(Tavola1!H352-Tavola1!H351)/Tavola1!H351</f>
        <v>-5.9171597633136093E-3</v>
      </c>
      <c r="I352" s="13">
        <f>(Tavola1!J352-Tavola1!J351)/Tavola1!J351</f>
        <v>-9.5062054396620015E-3</v>
      </c>
      <c r="J352" s="13">
        <f>(Tavola1!K352-Tavola1!K351)/Tavola1!K351</f>
        <v>8.1430911552773863E-3</v>
      </c>
      <c r="K352" s="13">
        <f>(Tavola1!L352-Tavola1!L351)/Tavola1!L351</f>
        <v>5.2576235541535229E-3</v>
      </c>
    </row>
    <row r="353" spans="1:11">
      <c r="A353" s="4">
        <v>44241</v>
      </c>
      <c r="B353" s="13">
        <f>(Tavola1!B353-Tavola1!B352)/Tavola1!B352</f>
        <v>9.5362113588993817E-3</v>
      </c>
      <c r="C353" s="13">
        <f>(Tavola1!C353-Tavola1!C352)/Tavola1!C352</f>
        <v>3.4809023832250048E-3</v>
      </c>
      <c r="D353" s="13">
        <f>(Tavola1!D353-Tavola1!D352)/Tavola1!D352</f>
        <v>3.2974219529824803E-3</v>
      </c>
      <c r="E353" s="13">
        <f>(Tavola1!E353-Tavola1!E352)/Tavola1!E352</f>
        <v>-2.9739776951672862E-3</v>
      </c>
      <c r="F353" s="13">
        <f>(Tavola1!F353-Tavola1!F352)/Tavola1!F352</f>
        <v>-1.3212221304706853E-2</v>
      </c>
      <c r="G353" s="13">
        <f>(Tavola1!G353-Tavola1!G352)/Tavola1!G352</f>
        <v>-1.2464046021093002E-2</v>
      </c>
      <c r="H353" s="13">
        <f>(Tavola1!H353-Tavola1!H352)/Tavola1!H352</f>
        <v>-1.7857142857142856E-2</v>
      </c>
      <c r="I353" s="13">
        <f>(Tavola1!J353-Tavola1!J352)/Tavola1!J352</f>
        <v>-2.606712284131639E-3</v>
      </c>
      <c r="J353" s="13">
        <f>(Tavola1!K353-Tavola1!K352)/Tavola1!K352</f>
        <v>5.2502559382367033E-3</v>
      </c>
      <c r="K353" s="13">
        <f>(Tavola1!L353-Tavola1!L352)/Tavola1!L352</f>
        <v>6.2761506276150627E-3</v>
      </c>
    </row>
    <row r="354" spans="1:11">
      <c r="A354" s="4">
        <v>44242</v>
      </c>
      <c r="B354" s="13">
        <f>(Tavola1!B354-Tavola1!B353)/Tavola1!B353</f>
        <v>8.8089839630832809E-3</v>
      </c>
      <c r="C354" s="13">
        <f>(Tavola1!C354-Tavola1!C353)/Tavola1!C353</f>
        <v>3.7896659885026667E-3</v>
      </c>
      <c r="D354" s="13">
        <f>(Tavola1!D354-Tavola1!D353)/Tavola1!D353</f>
        <v>2.2779668459765069E-3</v>
      </c>
      <c r="E354" s="13">
        <f>(Tavola1!E354-Tavola1!E353)/Tavola1!E353</f>
        <v>-9.0919520449721791E-3</v>
      </c>
      <c r="F354" s="13">
        <f>(Tavola1!F354-Tavola1!F353)/Tavola1!F353</f>
        <v>4.1841004184100415E-3</v>
      </c>
      <c r="G354" s="13">
        <f>(Tavola1!G354-Tavola1!G353)/Tavola1!G353</f>
        <v>4.8543689320388345E-3</v>
      </c>
      <c r="H354" s="13">
        <f>(Tavola1!H354-Tavola1!H353)/Tavola1!H353</f>
        <v>0</v>
      </c>
      <c r="I354" s="13">
        <f>(Tavola1!J354-Tavola1!J353)/Tavola1!J353</f>
        <v>-9.5631255382970515E-3</v>
      </c>
      <c r="J354" s="13">
        <f>(Tavola1!K354-Tavola1!K353)/Tavola1!K353</f>
        <v>5.8675137811828463E-3</v>
      </c>
      <c r="K354" s="13">
        <f>(Tavola1!L354-Tavola1!L353)/Tavola1!L353</f>
        <v>5.4573804573804577E-3</v>
      </c>
    </row>
    <row r="355" spans="1:11">
      <c r="A355" s="4">
        <v>44243</v>
      </c>
      <c r="B355" s="13">
        <f>(Tavola1!B355-Tavola1!B354)/Tavola1!B354</f>
        <v>1.0714429621078022E-2</v>
      </c>
      <c r="C355" s="13">
        <f>(Tavola1!C355-Tavola1!C354)/Tavola1!C354</f>
        <v>5.3227292383477166E-3</v>
      </c>
      <c r="D355" s="13">
        <f>(Tavola1!D355-Tavola1!D354)/Tavola1!D354</f>
        <v>4.2785947041266191E-3</v>
      </c>
      <c r="E355" s="13">
        <f>(Tavola1!E355-Tavola1!E354)/Tavola1!E354</f>
        <v>-1.9971634490144434E-3</v>
      </c>
      <c r="F355" s="13">
        <f>(Tavola1!F355-Tavola1!F354)/Tavola1!F354</f>
        <v>-3.0833333333333334E-2</v>
      </c>
      <c r="G355" s="13">
        <f>(Tavola1!G355-Tavola1!G354)/Tavola1!G354</f>
        <v>-2.8985507246376812E-2</v>
      </c>
      <c r="H355" s="13">
        <f>(Tavola1!H355-Tavola1!H354)/Tavola1!H354</f>
        <v>-4.2424242424242427E-2</v>
      </c>
      <c r="I355" s="13">
        <f>(Tavola1!J355-Tavola1!J354)/Tavola1!J354</f>
        <v>-9.5954901196437673E-4</v>
      </c>
      <c r="J355" s="13">
        <f>(Tavola1!K355-Tavola1!K354)/Tavola1!K354</f>
        <v>6.241988519199688E-3</v>
      </c>
      <c r="K355" s="13">
        <f>(Tavola1!L355-Tavola1!L354)/Tavola1!L354</f>
        <v>5.686223830447144E-3</v>
      </c>
    </row>
    <row r="356" spans="1:11">
      <c r="A356" s="4">
        <v>44244</v>
      </c>
      <c r="B356" s="13">
        <f>(Tavola1!B356-Tavola1!B355)/Tavola1!B355</f>
        <v>1.1030110523617341E-2</v>
      </c>
      <c r="C356" s="13">
        <f>(Tavola1!C356-Tavola1!C355)/Tavola1!C355</f>
        <v>5.2805212632854627E-3</v>
      </c>
      <c r="D356" s="13">
        <f>(Tavola1!D356-Tavola1!D355)/Tavola1!D355</f>
        <v>3.2992276807929052E-3</v>
      </c>
      <c r="E356" s="13">
        <f>(Tavola1!E356-Tavola1!E355)/Tavola1!E355</f>
        <v>-2.392691415313225E-2</v>
      </c>
      <c r="F356" s="13">
        <f>(Tavola1!F356-Tavola1!F355)/Tavola1!F355</f>
        <v>-4.1272570937231301E-2</v>
      </c>
      <c r="G356" s="13">
        <f>(Tavola1!G356-Tavola1!G355)/Tavola1!G355</f>
        <v>-4.3781094527363187E-2</v>
      </c>
      <c r="H356" s="13">
        <f>(Tavola1!H356-Tavola1!H355)/Tavola1!H355</f>
        <v>-2.5316455696202531E-2</v>
      </c>
      <c r="I356" s="13">
        <f>(Tavola1!J356-Tavola1!J355)/Tavola1!J355</f>
        <v>-2.3321427499474742E-2</v>
      </c>
      <c r="J356" s="13">
        <f>(Tavola1!K356-Tavola1!K355)/Tavola1!K355</f>
        <v>1.1861903443182867E-2</v>
      </c>
      <c r="K356" s="13">
        <f>(Tavola1!L356-Tavola1!L355)/Tavola1!L355</f>
        <v>6.1680801850424053E-3</v>
      </c>
    </row>
    <row r="357" spans="1:11">
      <c r="A357" s="4">
        <v>44245</v>
      </c>
      <c r="B357" s="13">
        <f>(Tavola1!B357-Tavola1!B356)/Tavola1!B356</f>
        <v>1.1359113792882099E-2</v>
      </c>
      <c r="C357" s="13">
        <f>(Tavola1!C357-Tavola1!C356)/Tavola1!C356</f>
        <v>5.2834801018372185E-3</v>
      </c>
      <c r="D357" s="13">
        <f>(Tavola1!D357-Tavola1!D356)/Tavola1!D356</f>
        <v>3.2612018887794273E-3</v>
      </c>
      <c r="E357" s="13">
        <f>(Tavola1!E357-Tavola1!E356)/Tavola1!E356</f>
        <v>-1.9343336799881147E-2</v>
      </c>
      <c r="F357" s="13">
        <f>(Tavola1!F357-Tavola1!F356)/Tavola1!F356</f>
        <v>-3.5874439461883408E-2</v>
      </c>
      <c r="G357" s="13">
        <f>(Tavola1!G357-Tavola1!G356)/Tavola1!G356</f>
        <v>-3.2258064516129031E-2</v>
      </c>
      <c r="H357" s="13">
        <f>(Tavola1!H357-Tavola1!H356)/Tavola1!H356</f>
        <v>-5.844155844155844E-2</v>
      </c>
      <c r="I357" s="13">
        <f>(Tavola1!J357-Tavola1!J356)/Tavola1!J356</f>
        <v>-1.8776889981561157E-2</v>
      </c>
      <c r="J357" s="13">
        <f>(Tavola1!K357-Tavola1!K356)/Tavola1!K356</f>
        <v>1.0080737125393422E-2</v>
      </c>
      <c r="K357" s="13">
        <f>(Tavola1!L357-Tavola1!L356)/Tavola1!L356</f>
        <v>6.6411238825031926E-3</v>
      </c>
    </row>
    <row r="358" spans="1:11">
      <c r="A358" s="4">
        <v>44246</v>
      </c>
      <c r="B358" s="13">
        <f>(Tavola1!B358-Tavola1!B357)/Tavola1!B357</f>
        <v>1.0520665495789649E-2</v>
      </c>
      <c r="C358" s="13">
        <f>(Tavola1!C358-Tavola1!C357)/Tavola1!C357</f>
        <v>5.0308634264464077E-3</v>
      </c>
      <c r="D358" s="13">
        <f>(Tavola1!D358-Tavola1!D357)/Tavola1!D357</f>
        <v>2.9797176040361629E-3</v>
      </c>
      <c r="E358" s="13">
        <f>(Tavola1!E358-Tavola1!E357)/Tavola1!E357</f>
        <v>-4.3479578232941463E-2</v>
      </c>
      <c r="F358" s="13">
        <f>(Tavola1!F358-Tavola1!F357)/Tavola1!F357</f>
        <v>-3.8139534883720932E-2</v>
      </c>
      <c r="G358" s="13">
        <f>(Tavola1!G358-Tavola1!G357)/Tavola1!G357</f>
        <v>-4.9462365591397849E-2</v>
      </c>
      <c r="H358" s="13">
        <f>(Tavola1!H358-Tavola1!H357)/Tavola1!H357</f>
        <v>3.4482758620689655E-2</v>
      </c>
      <c r="I358" s="13">
        <f>(Tavola1!J358-Tavola1!J357)/Tavola1!J357</f>
        <v>-4.3659369225469008E-2</v>
      </c>
      <c r="J358" s="13">
        <f>(Tavola1!K358-Tavola1!K357)/Tavola1!K357</f>
        <v>1.6735910404624278E-2</v>
      </c>
      <c r="K358" s="13">
        <f>(Tavola1!L358-Tavola1!L357)/Tavola1!L357</f>
        <v>5.5823395077391523E-3</v>
      </c>
    </row>
    <row r="359" spans="1:11">
      <c r="A359" s="4">
        <v>44247</v>
      </c>
      <c r="B359" s="13">
        <f>(Tavola1!B359-Tavola1!B358)/Tavola1!B358</f>
        <v>1.0456446055559544E-2</v>
      </c>
      <c r="C359" s="13">
        <f>(Tavola1!C359-Tavola1!C358)/Tavola1!C358</f>
        <v>4.2304767411242847E-3</v>
      </c>
      <c r="D359" s="13">
        <f>(Tavola1!D359-Tavola1!D358)/Tavola1!D358</f>
        <v>3.2004321258566558E-3</v>
      </c>
      <c r="E359" s="13">
        <f>(Tavola1!E359-Tavola1!E358)/Tavola1!E358</f>
        <v>-5.2678260318667049E-2</v>
      </c>
      <c r="F359" s="13">
        <f>(Tavola1!F359-Tavola1!F358)/Tavola1!F358</f>
        <v>-2.6112185686653772E-2</v>
      </c>
      <c r="G359" s="13">
        <f>(Tavola1!G359-Tavola1!G358)/Tavola1!G358</f>
        <v>-2.4886877828054297E-2</v>
      </c>
      <c r="H359" s="13">
        <f>(Tavola1!H359-Tavola1!H358)/Tavola1!H358</f>
        <v>-3.3333333333333333E-2</v>
      </c>
      <c r="I359" s="13">
        <f>(Tavola1!J359-Tavola1!J358)/Tavola1!J358</f>
        <v>-5.3577861470443751E-2</v>
      </c>
      <c r="J359" s="13">
        <f>(Tavola1!K359-Tavola1!K358)/Tavola1!K358</f>
        <v>1.8823341298535173E-2</v>
      </c>
      <c r="K359" s="13">
        <f>(Tavola1!L359-Tavola1!L358)/Tavola1!L358</f>
        <v>4.5420136260408781E-3</v>
      </c>
    </row>
    <row r="360" spans="1:11">
      <c r="A360" s="4">
        <v>44248</v>
      </c>
      <c r="B360" s="13">
        <f>(Tavola1!B360-Tavola1!B359)/Tavola1!B359</f>
        <v>8.8408701099825203E-3</v>
      </c>
      <c r="C360" s="13">
        <f>(Tavola1!C360-Tavola1!C359)/Tavola1!C359</f>
        <v>4.2777473708722627E-3</v>
      </c>
      <c r="D360" s="13">
        <f>(Tavola1!D360-Tavola1!D359)/Tavola1!D359</f>
        <v>2.7662051837742886E-3</v>
      </c>
      <c r="E360" s="13">
        <f>(Tavola1!E360-Tavola1!E359)/Tavola1!E359</f>
        <v>-2.4276065003678193E-2</v>
      </c>
      <c r="F360" s="13">
        <f>(Tavola1!F360-Tavola1!F359)/Tavola1!F359</f>
        <v>-1.7874875868917579E-2</v>
      </c>
      <c r="G360" s="13">
        <f>(Tavola1!G360-Tavola1!G359)/Tavola1!G359</f>
        <v>-1.8561484918793503E-2</v>
      </c>
      <c r="H360" s="13">
        <f>(Tavola1!H360-Tavola1!H359)/Tavola1!H359</f>
        <v>-1.3793103448275862E-2</v>
      </c>
      <c r="I360" s="13">
        <f>(Tavola1!J360-Tavola1!J359)/Tavola1!J359</f>
        <v>-2.4499117616526525E-2</v>
      </c>
      <c r="J360" s="13">
        <f>(Tavola1!K360-Tavola1!K359)/Tavola1!K359</f>
        <v>9.7565654099675651E-3</v>
      </c>
      <c r="K360" s="13">
        <f>(Tavola1!L360-Tavola1!L359)/Tavola1!L359</f>
        <v>4.5214770158251696E-3</v>
      </c>
    </row>
    <row r="361" spans="1:11">
      <c r="A361" s="4">
        <v>44249</v>
      </c>
      <c r="B361" s="13">
        <f>(Tavola1!B361-Tavola1!B360)/Tavola1!B360</f>
        <v>8.1674903253660912E-3</v>
      </c>
      <c r="C361" s="13">
        <f>(Tavola1!C361-Tavola1!C360)/Tavola1!C360</f>
        <v>4.0331304596289853E-3</v>
      </c>
      <c r="D361" s="13">
        <f>(Tavola1!D361-Tavola1!D360)/Tavola1!D360</f>
        <v>2.7652862608228742E-3</v>
      </c>
      <c r="E361" s="13">
        <f>(Tavola1!E361-Tavola1!E360)/Tavola1!E360</f>
        <v>6.4084989718985611E-3</v>
      </c>
      <c r="F361" s="13">
        <f>(Tavola1!F361-Tavola1!F360)/Tavola1!F360</f>
        <v>-4.0444893832153692E-3</v>
      </c>
      <c r="G361" s="13">
        <f>(Tavola1!G361-Tavola1!G360)/Tavola1!G360</f>
        <v>-3.5460992907801418E-3</v>
      </c>
      <c r="H361" s="13">
        <f>(Tavola1!H361-Tavola1!H360)/Tavola1!H360</f>
        <v>-6.993006993006993E-3</v>
      </c>
      <c r="I361" s="13">
        <f>(Tavola1!J361-Tavola1!J360)/Tavola1!J360</f>
        <v>6.7752119470753077E-3</v>
      </c>
      <c r="J361" s="13">
        <f>(Tavola1!K361-Tavola1!K360)/Tavola1!K360</f>
        <v>1.7787602213952044E-3</v>
      </c>
      <c r="K361" s="13">
        <f>(Tavola1!L361-Tavola1!L360)/Tavola1!L360</f>
        <v>4.7511877969492371E-3</v>
      </c>
    </row>
    <row r="362" spans="1:11">
      <c r="A362" s="4">
        <v>44250</v>
      </c>
      <c r="B362" s="13">
        <f>(Tavola1!B362-Tavola1!B361)/Tavola1!B361</f>
        <v>1.099165901629039E-2</v>
      </c>
      <c r="C362" s="13">
        <f>(Tavola1!C362-Tavola1!C361)/Tavola1!C361</f>
        <v>4.5460951315867233E-3</v>
      </c>
      <c r="D362" s="13">
        <f>(Tavola1!D362-Tavola1!D361)/Tavola1!D361</f>
        <v>3.025394573031151E-3</v>
      </c>
      <c r="E362" s="13">
        <f>(Tavola1!E362-Tavola1!E361)/Tavola1!E361</f>
        <v>-2.4176797085163619E-2</v>
      </c>
      <c r="F362" s="13">
        <f>(Tavola1!F362-Tavola1!F361)/Tavola1!F361</f>
        <v>-3.2487309644670052E-2</v>
      </c>
      <c r="G362" s="13">
        <f>(Tavola1!G362-Tavola1!G361)/Tavola1!G361</f>
        <v>-2.9655990510083038E-2</v>
      </c>
      <c r="H362" s="13">
        <f>(Tavola1!H362-Tavola1!H361)/Tavola1!H361</f>
        <v>-4.9295774647887321E-2</v>
      </c>
      <c r="I362" s="13">
        <f>(Tavola1!J362-Tavola1!J361)/Tavola1!J361</f>
        <v>-2.3888379959129024E-2</v>
      </c>
      <c r="J362" s="13">
        <f>(Tavola1!K362-Tavola1!K361)/Tavola1!K361</f>
        <v>9.8347655946973284E-3</v>
      </c>
      <c r="K362" s="13">
        <f>(Tavola1!L362-Tavola1!L361)/Tavola1!L361</f>
        <v>5.2264808362369342E-3</v>
      </c>
    </row>
    <row r="363" spans="1:11">
      <c r="A363" s="4">
        <v>44251</v>
      </c>
      <c r="B363" s="13">
        <f>(Tavola1!B363-Tavola1!B362)/Tavola1!B362</f>
        <v>1.1416648963088472E-2</v>
      </c>
      <c r="C363" s="13">
        <f>(Tavola1!C363-Tavola1!C362)/Tavola1!C362</f>
        <v>4.600645339391498E-3</v>
      </c>
      <c r="D363" s="13">
        <f>(Tavola1!D363-Tavola1!D362)/Tavola1!D362</f>
        <v>3.6168537376379678E-3</v>
      </c>
      <c r="E363" s="13">
        <f>(Tavola1!E363-Tavola1!E362)/Tavola1!E362</f>
        <v>-3.3743936908957675E-2</v>
      </c>
      <c r="F363" s="13">
        <f>(Tavola1!F363-Tavola1!F362)/Tavola1!F362</f>
        <v>-7.3452256033578172E-3</v>
      </c>
      <c r="G363" s="13">
        <f>(Tavola1!G363-Tavola1!G362)/Tavola1!G362</f>
        <v>-2.4449877750611247E-3</v>
      </c>
      <c r="H363" s="13">
        <f>(Tavola1!H363-Tavola1!H362)/Tavola1!H362</f>
        <v>-3.7037037037037035E-2</v>
      </c>
      <c r="I363" s="13">
        <f>(Tavola1!J363-Tavola1!J362)/Tavola1!J362</f>
        <v>-3.4652035807103666E-2</v>
      </c>
      <c r="J363" s="13">
        <f>(Tavola1!K363-Tavola1!K362)/Tavola1!K362</f>
        <v>1.2700797214018676E-2</v>
      </c>
      <c r="K363" s="13">
        <f>(Tavola1!L363-Tavola1!L362)/Tavola1!L362</f>
        <v>5.1993067590987872E-3</v>
      </c>
    </row>
    <row r="364" spans="1:11">
      <c r="A364" s="4">
        <v>44252</v>
      </c>
      <c r="B364" s="13">
        <f>(Tavola1!B364-Tavola1!B363)/Tavola1!B363</f>
        <v>1.0752848841081374E-2</v>
      </c>
      <c r="C364" s="13">
        <f>(Tavola1!C364-Tavola1!C363)/Tavola1!C363</f>
        <v>4.8687842815029444E-3</v>
      </c>
      <c r="D364" s="13">
        <f>(Tavola1!D364-Tavola1!D363)/Tavola1!D363</f>
        <v>4.0759062741030343E-3</v>
      </c>
      <c r="E364" s="13">
        <f>(Tavola1!E364-Tavola1!E363)/Tavola1!E363</f>
        <v>-2.3979776092452148E-2</v>
      </c>
      <c r="F364" s="13">
        <f>(Tavola1!F364-Tavola1!F363)/Tavola1!F363</f>
        <v>-1.6913319238900635E-2</v>
      </c>
      <c r="G364" s="13">
        <f>(Tavola1!G364-Tavola1!G363)/Tavola1!G363</f>
        <v>-2.0833333333333332E-2</v>
      </c>
      <c r="H364" s="13">
        <f>(Tavola1!H364-Tavola1!H363)/Tavola1!H363</f>
        <v>7.6923076923076927E-3</v>
      </c>
      <c r="I364" s="13">
        <f>(Tavola1!J364-Tavola1!J363)/Tavola1!J363</f>
        <v>-2.4229733772061023E-2</v>
      </c>
      <c r="J364" s="13">
        <f>(Tavola1!K364-Tavola1!K363)/Tavola1!K363</f>
        <v>1.0636683916861926E-2</v>
      </c>
      <c r="K364" s="13">
        <f>(Tavola1!L364-Tavola1!L363)/Tavola1!L363</f>
        <v>3.6945812807881772E-3</v>
      </c>
    </row>
    <row r="365" spans="1:11">
      <c r="A365" s="4">
        <v>44253</v>
      </c>
      <c r="B365" s="13">
        <f>(Tavola1!B365-Tavola1!B364)/Tavola1!B364</f>
        <v>1.0377847413964603E-2</v>
      </c>
      <c r="C365" s="13">
        <f>(Tavola1!C365-Tavola1!C364)/Tavola1!C364</f>
        <v>4.4784871231167041E-3</v>
      </c>
      <c r="D365" s="13">
        <f>(Tavola1!D365-Tavola1!D364)/Tavola1!D364</f>
        <v>3.8275864352455813E-3</v>
      </c>
      <c r="E365" s="13">
        <f>(Tavola1!E365-Tavola1!E364)/Tavola1!E364</f>
        <v>-1.5873603196921483E-2</v>
      </c>
      <c r="F365" s="13">
        <f>(Tavola1!F365-Tavola1!F364)/Tavola1!F364</f>
        <v>-2.3655913978494623E-2</v>
      </c>
      <c r="G365" s="13">
        <f>(Tavola1!G365-Tavola1!G364)/Tavola1!G364</f>
        <v>-2.8785982478097622E-2</v>
      </c>
      <c r="H365" s="13">
        <f>(Tavola1!H365-Tavola1!H364)/Tavola1!H364</f>
        <v>7.6335877862595417E-3</v>
      </c>
      <c r="I365" s="13">
        <f>(Tavola1!J365-Tavola1!J364)/Tavola1!J364</f>
        <v>-1.5596259963212752E-2</v>
      </c>
      <c r="J365" s="13">
        <f>(Tavola1!K365-Tavola1!K364)/Tavola1!K364</f>
        <v>8.2229709443906989E-3</v>
      </c>
      <c r="K365" s="13">
        <f>(Tavola1!L365-Tavola1!L364)/Tavola1!L364</f>
        <v>5.1533742331288344E-3</v>
      </c>
    </row>
    <row r="366" spans="1:11">
      <c r="A366" s="4">
        <v>44254</v>
      </c>
      <c r="B366" s="13">
        <f>(Tavola1!B366-Tavola1!B365)/Tavola1!B365</f>
        <v>1.0839370882562822E-2</v>
      </c>
      <c r="C366" s="13">
        <f>(Tavola1!C366-Tavola1!C365)/Tavola1!C365</f>
        <v>4.4674456654173293E-3</v>
      </c>
      <c r="D366" s="13">
        <f>(Tavola1!D366-Tavola1!D365)/Tavola1!D365</f>
        <v>3.4171795734462716E-3</v>
      </c>
      <c r="E366" s="13">
        <f>(Tavola1!E366-Tavola1!E365)/Tavola1!E365</f>
        <v>-3.1056134150468099E-2</v>
      </c>
      <c r="F366" s="13">
        <f>(Tavola1!F366-Tavola1!F365)/Tavola1!F365</f>
        <v>-4.405286343612335E-2</v>
      </c>
      <c r="G366" s="13">
        <f>(Tavola1!G366-Tavola1!G365)/Tavola1!G365</f>
        <v>-5.4123711340206188E-2</v>
      </c>
      <c r="H366" s="13">
        <f>(Tavola1!H366-Tavola1!H365)/Tavola1!H365</f>
        <v>1.5151515151515152E-2</v>
      </c>
      <c r="I366" s="13">
        <f>(Tavola1!J366-Tavola1!J365)/Tavola1!J365</f>
        <v>-3.0596753474249679E-2</v>
      </c>
      <c r="J366" s="13">
        <f>(Tavola1!K366-Tavola1!K365)/Tavola1!K365</f>
        <v>1.0943471140006948E-2</v>
      </c>
      <c r="K366" s="13">
        <f>(Tavola1!L366-Tavola1!L365)/Tavola1!L365</f>
        <v>5.126953125E-3</v>
      </c>
    </row>
    <row r="367" spans="1:11">
      <c r="A367" s="4">
        <v>44255</v>
      </c>
      <c r="B367" s="13">
        <f>(Tavola1!B367-Tavola1!B366)/Tavola1!B366</f>
        <v>1.0252096530994912E-2</v>
      </c>
      <c r="C367" s="13">
        <f>(Tavola1!C367-Tavola1!C366)/Tavola1!C366</f>
        <v>4.3187254961202558E-3</v>
      </c>
      <c r="D367" s="13">
        <f>(Tavola1!D367-Tavola1!D366)/Tavola1!D366</f>
        <v>2.9782058446467898E-3</v>
      </c>
      <c r="E367" s="13">
        <f>(Tavola1!E367-Tavola1!E366)/Tavola1!E366</f>
        <v>8.1874975747933728E-3</v>
      </c>
      <c r="F367" s="13">
        <f>(Tavola1!F367-Tavola1!F366)/Tavola1!F366</f>
        <v>-1.1520737327188941E-2</v>
      </c>
      <c r="G367" s="13">
        <f>(Tavola1!G367-Tavola1!G366)/Tavola1!G366</f>
        <v>-1.226158038147139E-2</v>
      </c>
      <c r="H367" s="13">
        <f>(Tavola1!H367-Tavola1!H366)/Tavola1!H366</f>
        <v>-7.462686567164179E-3</v>
      </c>
      <c r="I367" s="13">
        <f>(Tavola1!J367-Tavola1!J366)/Tavola1!J366</f>
        <v>8.8744327992611328E-3</v>
      </c>
      <c r="J367" s="13">
        <f>(Tavola1!K367-Tavola1!K366)/Tavola1!K366</f>
        <v>1.8082590801606977E-3</v>
      </c>
      <c r="K367" s="13">
        <f>(Tavola1!L367-Tavola1!L366)/Tavola1!L366</f>
        <v>5.1008015545299977E-3</v>
      </c>
    </row>
    <row r="368" spans="1:11">
      <c r="A368" s="4">
        <v>44256</v>
      </c>
      <c r="B368" s="13">
        <f>(Tavola1!B368-Tavola1!B367)/Tavola1!B367</f>
        <v>8.5409066198576071E-3</v>
      </c>
      <c r="C368" s="13">
        <f>(Tavola1!C368-Tavola1!C367)/Tavola1!C367</f>
        <v>4.3514730240525505E-3</v>
      </c>
      <c r="D368" s="13">
        <f>(Tavola1!D368-Tavola1!D367)/Tavola1!D367</f>
        <v>3.1332345730804021E-3</v>
      </c>
      <c r="E368" s="13">
        <f>(Tavola1!E368-Tavola1!E367)/Tavola1!E367</f>
        <v>7.6591486413671002E-3</v>
      </c>
      <c r="F368" s="13">
        <f>(Tavola1!F368-Tavola1!F367)/Tavola1!F367</f>
        <v>0</v>
      </c>
      <c r="G368" s="13">
        <f>(Tavola1!G368-Tavola1!G367)/Tavola1!G367</f>
        <v>1.3793103448275861E-3</v>
      </c>
      <c r="H368" s="13">
        <f>(Tavola1!H368-Tavola1!H367)/Tavola1!H367</f>
        <v>-7.5187969924812026E-3</v>
      </c>
      <c r="I368" s="13">
        <f>(Tavola1!J368-Tavola1!J367)/Tavola1!J367</f>
        <v>7.9207132622193914E-3</v>
      </c>
      <c r="J368" s="13">
        <f>(Tavola1!K368-Tavola1!K367)/Tavola1!K367</f>
        <v>2.1316911416390336E-3</v>
      </c>
      <c r="K368" s="13">
        <f>(Tavola1!L368-Tavola1!L367)/Tavola1!L367</f>
        <v>4.3499275012083135E-3</v>
      </c>
    </row>
    <row r="369" spans="1:11">
      <c r="A369" s="4">
        <v>44257</v>
      </c>
      <c r="B369" s="13">
        <f>(Tavola1!B369-Tavola1!B368)/Tavola1!B368</f>
        <v>1.0043041024541989E-2</v>
      </c>
      <c r="C369" s="13">
        <f>(Tavola1!C369-Tavola1!C368)/Tavola1!C368</f>
        <v>4.0269225009029958E-3</v>
      </c>
      <c r="D369" s="13">
        <f>(Tavola1!D369-Tavola1!D368)/Tavola1!D368</f>
        <v>3.6984761755403956E-3</v>
      </c>
      <c r="E369" s="13">
        <f>(Tavola1!E369-Tavola1!E368)/Tavola1!E368</f>
        <v>-1.726442840227646E-2</v>
      </c>
      <c r="F369" s="13">
        <f>(Tavola1!F369-Tavola1!F368)/Tavola1!F368</f>
        <v>-1.048951048951049E-2</v>
      </c>
      <c r="G369" s="13">
        <f>(Tavola1!G369-Tavola1!G368)/Tavola1!G368</f>
        <v>0</v>
      </c>
      <c r="H369" s="13">
        <f>(Tavola1!H369-Tavola1!H368)/Tavola1!H368</f>
        <v>-6.8181818181818177E-2</v>
      </c>
      <c r="I369" s="13">
        <f>(Tavola1!J369-Tavola1!J368)/Tavola1!J368</f>
        <v>-1.7493977806736959E-2</v>
      </c>
      <c r="J369" s="13">
        <f>(Tavola1!K369-Tavola1!K368)/Tavola1!K368</f>
        <v>8.1826257752711917E-3</v>
      </c>
      <c r="K369" s="13">
        <f>(Tavola1!L369-Tavola1!L368)/Tavola1!L368</f>
        <v>3.3686236766121268E-3</v>
      </c>
    </row>
    <row r="370" spans="1:11">
      <c r="A370" s="4">
        <v>44258</v>
      </c>
      <c r="B370" s="13">
        <f>(Tavola1!B370-Tavola1!B369)/Tavola1!B369</f>
        <v>1.0115176622774358E-2</v>
      </c>
      <c r="C370" s="13">
        <f>(Tavola1!C370-Tavola1!C369)/Tavola1!C369</f>
        <v>4.3257718607224299E-3</v>
      </c>
      <c r="D370" s="13">
        <f>(Tavola1!D370-Tavola1!D369)/Tavola1!D369</f>
        <v>3.5090688923321311E-3</v>
      </c>
      <c r="E370" s="13">
        <f>(Tavola1!E370-Tavola1!E369)/Tavola1!E369</f>
        <v>-2.3319989117338413E-2</v>
      </c>
      <c r="F370" s="13">
        <f>(Tavola1!F370-Tavola1!F369)/Tavola1!F369</f>
        <v>-4.2402826855123678E-2</v>
      </c>
      <c r="G370" s="13">
        <f>(Tavola1!G370-Tavola1!G369)/Tavola1!G369</f>
        <v>-4.1322314049586778E-2</v>
      </c>
      <c r="H370" s="13">
        <f>(Tavola1!H370-Tavola1!H369)/Tavola1!H369</f>
        <v>-4.878048780487805E-2</v>
      </c>
      <c r="I370" s="13">
        <f>(Tavola1!J370-Tavola1!J369)/Tavola1!J369</f>
        <v>-2.2668810289389066E-2</v>
      </c>
      <c r="J370" s="13">
        <f>(Tavola1!K370-Tavola1!K369)/Tavola1!K369</f>
        <v>9.0701114766820537E-3</v>
      </c>
      <c r="K370" s="13">
        <f>(Tavola1!L370-Tavola1!L369)/Tavola1!L369</f>
        <v>4.0767386091127098E-3</v>
      </c>
    </row>
    <row r="371" spans="1:11">
      <c r="A371" s="4">
        <v>44259</v>
      </c>
      <c r="B371" s="13">
        <f>(Tavola1!B371-Tavola1!B370)/Tavola1!B370</f>
        <v>1.0676676174903824E-2</v>
      </c>
      <c r="C371" s="13">
        <f>(Tavola1!C371-Tavola1!C370)/Tavola1!C370</f>
        <v>3.9340876507389846E-3</v>
      </c>
      <c r="D371" s="13">
        <f>(Tavola1!D371-Tavola1!D370)/Tavola1!D370</f>
        <v>3.6330372840451277E-3</v>
      </c>
      <c r="E371" s="13">
        <f>(Tavola1!E371-Tavola1!E370)/Tavola1!E370</f>
        <v>-2.3240081181105494E-2</v>
      </c>
      <c r="F371" s="13">
        <f>(Tavola1!F371-Tavola1!F370)/Tavola1!F370</f>
        <v>-2.3370233702337023E-2</v>
      </c>
      <c r="G371" s="13">
        <f>(Tavola1!G371-Tavola1!G370)/Tavola1!G370</f>
        <v>-2.8735632183908046E-2</v>
      </c>
      <c r="H371" s="13">
        <f>(Tavola1!H371-Tavola1!H370)/Tavola1!H370</f>
        <v>8.5470085470085479E-3</v>
      </c>
      <c r="I371" s="13">
        <f>(Tavola1!J371-Tavola1!J370)/Tavola1!J370</f>
        <v>-2.3235729560783024E-2</v>
      </c>
      <c r="J371" s="13">
        <f>(Tavola1!K371-Tavola1!K370)/Tavola1!K370</f>
        <v>9.0526737432405375E-3</v>
      </c>
      <c r="K371" s="13">
        <f>(Tavola1!L371-Tavola1!L370)/Tavola1!L370</f>
        <v>3.3436828278003345E-3</v>
      </c>
    </row>
    <row r="372" spans="1:11">
      <c r="A372" s="4">
        <v>44260</v>
      </c>
      <c r="B372" s="13">
        <f>(Tavola1!B372-Tavola1!B371)/Tavola1!B371</f>
        <v>9.1168995062679906E-3</v>
      </c>
      <c r="C372" s="13">
        <f>(Tavola1!C372-Tavola1!C371)/Tavola1!C371</f>
        <v>3.7672502467118144E-3</v>
      </c>
      <c r="D372" s="13">
        <f>(Tavola1!D372-Tavola1!D371)/Tavola1!D371</f>
        <v>3.3548587274807532E-3</v>
      </c>
      <c r="E372" s="13">
        <f>(Tavola1!E372-Tavola1!E371)/Tavola1!E371</f>
        <v>-7.6064371562436339E-2</v>
      </c>
      <c r="F372" s="13">
        <f>(Tavola1!F372-Tavola1!F371)/Tavola1!F371</f>
        <v>-5.0377833753148613E-3</v>
      </c>
      <c r="G372" s="13">
        <f>(Tavola1!G372-Tavola1!G371)/Tavola1!G371</f>
        <v>-8.8757396449704144E-3</v>
      </c>
      <c r="H372" s="13">
        <f>(Tavola1!H372-Tavola1!H371)/Tavola1!H371</f>
        <v>1.6949152542372881E-2</v>
      </c>
      <c r="I372" s="13">
        <f>(Tavola1!J372-Tavola1!J371)/Tavola1!J371</f>
        <v>-7.8438802576733607E-2</v>
      </c>
      <c r="J372" s="13">
        <f>(Tavola1!K372-Tavola1!K371)/Tavola1!K371</f>
        <v>1.8848001270294946E-2</v>
      </c>
      <c r="K372" s="13">
        <f>(Tavola1!L372-Tavola1!L371)/Tavola1!L371</f>
        <v>2.8564627469650082E-3</v>
      </c>
    </row>
    <row r="373" spans="1:11">
      <c r="A373" s="4">
        <v>44261</v>
      </c>
      <c r="B373" s="13">
        <f>(Tavola1!B373-Tavola1!B372)/Tavola1!B372</f>
        <v>1.0234013936608093E-2</v>
      </c>
      <c r="C373" s="13">
        <f>(Tavola1!C373-Tavola1!C372)/Tavola1!C372</f>
        <v>4.0010646386514116E-3</v>
      </c>
      <c r="D373" s="13">
        <f>(Tavola1!D373-Tavola1!D372)/Tavola1!D372</f>
        <v>3.8139415023837136E-3</v>
      </c>
      <c r="E373" s="13">
        <f>(Tavola1!E373-Tavola1!E372)/Tavola1!E372</f>
        <v>-0.13012611341388131</v>
      </c>
      <c r="F373" s="13">
        <f>(Tavola1!F373-Tavola1!F372)/Tavola1!F372</f>
        <v>-8.8607594936708865E-3</v>
      </c>
      <c r="G373" s="13">
        <f>(Tavola1!G373-Tavola1!G372)/Tavola1!G372</f>
        <v>-1.1940298507462687E-2</v>
      </c>
      <c r="H373" s="13">
        <f>(Tavola1!H373-Tavola1!H372)/Tavola1!H372</f>
        <v>8.3333333333333332E-3</v>
      </c>
      <c r="I373" s="13">
        <f>(Tavola1!J373-Tavola1!J372)/Tavola1!J372</f>
        <v>-0.13450292397660818</v>
      </c>
      <c r="J373" s="13">
        <f>(Tavola1!K373-Tavola1!K372)/Tavola1!K372</f>
        <v>2.7530799741289965E-2</v>
      </c>
      <c r="K373" s="13">
        <f>(Tavola1!L373-Tavola1!L372)/Tavola1!L372</f>
        <v>2.3736055067647755E-3</v>
      </c>
    </row>
    <row r="374" spans="1:11">
      <c r="A374" s="4">
        <v>44262</v>
      </c>
      <c r="B374" s="13">
        <f>(Tavola1!B374-Tavola1!B373)/Tavola1!B373</f>
        <v>8.5491635789646022E-3</v>
      </c>
      <c r="C374" s="13">
        <f>(Tavola1!C374-Tavola1!C373)/Tavola1!C373</f>
        <v>3.8814981633044287E-3</v>
      </c>
      <c r="D374" s="13">
        <f>(Tavola1!D374-Tavola1!D373)/Tavola1!D373</f>
        <v>3.6967627653839243E-3</v>
      </c>
      <c r="E374" s="13">
        <f>(Tavola1!E374-Tavola1!E373)/Tavola1!E373</f>
        <v>-0.15243067876514421</v>
      </c>
      <c r="F374" s="13">
        <f>(Tavola1!F374-Tavola1!F373)/Tavola1!F373</f>
        <v>-3.8314176245210726E-3</v>
      </c>
      <c r="G374" s="13">
        <f>(Tavola1!G374-Tavola1!G373)/Tavola1!G373</f>
        <v>-7.5528700906344415E-3</v>
      </c>
      <c r="H374" s="13">
        <f>(Tavola1!H374-Tavola1!H373)/Tavola1!H373</f>
        <v>1.6528925619834711E-2</v>
      </c>
      <c r="I374" s="13">
        <f>(Tavola1!J374-Tavola1!J373)/Tavola1!J373</f>
        <v>-0.15857263513513514</v>
      </c>
      <c r="J374" s="13">
        <f>(Tavola1!K374-Tavola1!K373)/Tavola1!K373</f>
        <v>2.7081342615764968E-2</v>
      </c>
      <c r="K374" s="13">
        <f>(Tavola1!L374-Tavola1!L373)/Tavola1!L373</f>
        <v>2.8415818138763913E-3</v>
      </c>
    </row>
    <row r="375" spans="1:11">
      <c r="A375" s="4">
        <v>44263</v>
      </c>
      <c r="B375" s="13">
        <f>(Tavola1!B375-Tavola1!B374)/Tavola1!B374</f>
        <v>7.3491999379782045E-3</v>
      </c>
      <c r="C375" s="13">
        <f>(Tavola1!C375-Tavola1!C374)/Tavola1!C374</f>
        <v>3.6746711762818554E-3</v>
      </c>
      <c r="D375" s="13">
        <f>(Tavola1!D375-Tavola1!D374)/Tavola1!D374</f>
        <v>3.2930915415505025E-3</v>
      </c>
      <c r="E375" s="13">
        <f>(Tavola1!E375-Tavola1!E374)/Tavola1!E374</f>
        <v>-7.9007177033492818E-2</v>
      </c>
      <c r="F375" s="13">
        <f>(Tavola1!F375-Tavola1!F374)/Tavola1!F374</f>
        <v>1.1538461538461539E-2</v>
      </c>
      <c r="G375" s="13">
        <f>(Tavola1!G375-Tavola1!G374)/Tavola1!G374</f>
        <v>1.8264840182648401E-2</v>
      </c>
      <c r="H375" s="13">
        <f>(Tavola1!H375-Tavola1!H374)/Tavola1!H374</f>
        <v>-2.4390243902439025E-2</v>
      </c>
      <c r="I375" s="13">
        <f>(Tavola1!J375-Tavola1!J374)/Tavola1!J374</f>
        <v>-8.3437892095357596E-2</v>
      </c>
      <c r="J375" s="13">
        <f>(Tavola1!K375-Tavola1!K374)/Tavola1!K374</f>
        <v>1.3416227950351835E-2</v>
      </c>
      <c r="K375" s="13">
        <f>(Tavola1!L375-Tavola1!L374)/Tavola1!L374</f>
        <v>4.4864226682408501E-3</v>
      </c>
    </row>
    <row r="376" spans="1:11">
      <c r="A376" s="4">
        <v>44264</v>
      </c>
      <c r="B376" s="13">
        <f>(Tavola1!B376-Tavola1!B375)/Tavola1!B375</f>
        <v>8.6812727820701052E-3</v>
      </c>
      <c r="C376" s="13">
        <f>(Tavola1!C376-Tavola1!C375)/Tavola1!C375</f>
        <v>3.7906284147151458E-3</v>
      </c>
      <c r="D376" s="13">
        <f>(Tavola1!D376-Tavola1!D375)/Tavola1!D375</f>
        <v>3.7921518390343079E-3</v>
      </c>
      <c r="E376" s="13">
        <f>(Tavola1!E376-Tavola1!E375)/Tavola1!E375</f>
        <v>-7.7732320280537698E-2</v>
      </c>
      <c r="F376" s="13">
        <f>(Tavola1!F376-Tavola1!F375)/Tavola1!F375</f>
        <v>-1.5209125475285171E-2</v>
      </c>
      <c r="G376" s="13">
        <f>(Tavola1!G376-Tavola1!G375)/Tavola1!G375</f>
        <v>-5.9790732436472349E-3</v>
      </c>
      <c r="H376" s="13">
        <f>(Tavola1!H376-Tavola1!H375)/Tavola1!H375</f>
        <v>-6.6666666666666666E-2</v>
      </c>
      <c r="I376" s="13">
        <f>(Tavola1!J376-Tavola1!J375)/Tavola1!J375</f>
        <v>-8.1108829568788496E-2</v>
      </c>
      <c r="J376" s="13">
        <f>(Tavola1!K376-Tavola1!K375)/Tavola1!K375</f>
        <v>1.2925318761384336E-2</v>
      </c>
      <c r="K376" s="13">
        <f>(Tavola1!L376-Tavola1!L375)/Tavola1!L375</f>
        <v>4.2313117066290554E-3</v>
      </c>
    </row>
    <row r="377" spans="1:11">
      <c r="A377" s="4">
        <v>44265</v>
      </c>
      <c r="B377" s="13">
        <f>(Tavola1!B377-Tavola1!B376)/Tavola1!B376</f>
        <v>9.0406149456881118E-3</v>
      </c>
      <c r="C377" s="13">
        <f>(Tavola1!C377-Tavola1!C376)/Tavola1!C376</f>
        <v>4.3671365927625914E-3</v>
      </c>
      <c r="D377" s="13">
        <f>(Tavola1!D377-Tavola1!D376)/Tavola1!D376</f>
        <v>4.4127544476755256E-3</v>
      </c>
      <c r="E377" s="13">
        <f>(Tavola1!E377-Tavola1!E376)/Tavola1!E376</f>
        <v>-3.6684973947331362E-2</v>
      </c>
      <c r="F377" s="13">
        <f>(Tavola1!F377-Tavola1!F376)/Tavola1!F376</f>
        <v>-2.5740025740025739E-3</v>
      </c>
      <c r="G377" s="13">
        <f>(Tavola1!G377-Tavola1!G376)/Tavola1!G376</f>
        <v>3.0075187969924814E-3</v>
      </c>
      <c r="H377" s="13">
        <f>(Tavola1!H377-Tavola1!H376)/Tavola1!H376</f>
        <v>-3.5714285714285712E-2</v>
      </c>
      <c r="I377" s="13">
        <f>(Tavola1!J377-Tavola1!J376)/Tavola1!J376</f>
        <v>-3.8659217877094969E-2</v>
      </c>
      <c r="J377" s="13">
        <f>(Tavola1!K377-Tavola1!K376)/Tavola1!K376</f>
        <v>8.6387961790769935E-3</v>
      </c>
      <c r="K377" s="13">
        <f>(Tavola1!L377-Tavola1!L376)/Tavola1!L376</f>
        <v>3.5112359550561797E-3</v>
      </c>
    </row>
    <row r="378" spans="1:11">
      <c r="A378" s="4">
        <v>44266</v>
      </c>
      <c r="B378" s="13">
        <f>(Tavola1!B378-Tavola1!B377)/Tavola1!B377</f>
        <v>8.8266803384743266E-3</v>
      </c>
      <c r="C378" s="13">
        <f>(Tavola1!C378-Tavola1!C377)/Tavola1!C377</f>
        <v>4.1738817014816002E-3</v>
      </c>
      <c r="D378" s="13">
        <f>(Tavola1!D378-Tavola1!D377)/Tavola1!D377</f>
        <v>4.2479755741404489E-3</v>
      </c>
      <c r="E378" s="13">
        <f>(Tavola1!E378-Tavola1!E377)/Tavola1!E377</f>
        <v>-1.1621957459250055E-2</v>
      </c>
      <c r="F378" s="13">
        <f>(Tavola1!F378-Tavola1!F377)/Tavola1!F377</f>
        <v>-5.1612903225806452E-3</v>
      </c>
      <c r="G378" s="13">
        <f>(Tavola1!G378-Tavola1!G377)/Tavola1!G377</f>
        <v>5.9970014992503746E-3</v>
      </c>
      <c r="H378" s="13">
        <f>(Tavola1!H378-Tavola1!H377)/Tavola1!H377</f>
        <v>-7.407407407407407E-2</v>
      </c>
      <c r="I378" s="13">
        <f>(Tavola1!J378-Tavola1!J377)/Tavola1!J377</f>
        <v>-1.2009917867658454E-2</v>
      </c>
      <c r="J378" s="13">
        <f>(Tavola1!K378-Tavola1!K377)/Tavola1!K377</f>
        <v>5.7978249242289174E-3</v>
      </c>
      <c r="K378" s="13">
        <f>(Tavola1!L378-Tavola1!L377)/Tavola1!L377</f>
        <v>4.1987403778866337E-3</v>
      </c>
    </row>
    <row r="379" spans="1:11">
      <c r="A379" s="4">
        <v>44267</v>
      </c>
      <c r="B379" s="13">
        <f>(Tavola1!B379-Tavola1!B378)/Tavola1!B378</f>
        <v>9.5041742931647449E-3</v>
      </c>
      <c r="C379" s="13">
        <f>(Tavola1!C379-Tavola1!C378)/Tavola1!C378</f>
        <v>4.3977979688014542E-3</v>
      </c>
      <c r="D379" s="13">
        <f>(Tavola1!D379-Tavola1!D378)/Tavola1!D378</f>
        <v>4.2740691782330907E-3</v>
      </c>
      <c r="E379" s="13">
        <f>(Tavola1!E379-Tavola1!E378)/Tavola1!E378</f>
        <v>2.0263274663511317E-2</v>
      </c>
      <c r="F379" s="13">
        <f>(Tavola1!F379-Tavola1!F378)/Tavola1!F378</f>
        <v>1.2970168612191958E-3</v>
      </c>
      <c r="G379" s="13">
        <f>(Tavola1!G379-Tavola1!G378)/Tavola1!G378</f>
        <v>0</v>
      </c>
      <c r="H379" s="13">
        <f>(Tavola1!H379-Tavola1!H378)/Tavola1!H378</f>
        <v>0.01</v>
      </c>
      <c r="I379" s="13">
        <f>(Tavola1!J379-Tavola1!J378)/Tavola1!J378</f>
        <v>2.1410085483491492E-2</v>
      </c>
      <c r="J379" s="13">
        <f>(Tavola1!K379-Tavola1!K378)/Tavola1!K378</f>
        <v>2.7793927877593273E-3</v>
      </c>
      <c r="K379" s="13">
        <f>(Tavola1!L379-Tavola1!L378)/Tavola1!L378</f>
        <v>3.0197444831591173E-3</v>
      </c>
    </row>
    <row r="380" spans="1:11">
      <c r="A380" s="4">
        <v>44268</v>
      </c>
      <c r="B380" s="13">
        <f>(Tavola1!B380-Tavola1!B379)/Tavola1!B379</f>
        <v>9.7186554478882661E-3</v>
      </c>
      <c r="C380" s="13">
        <f>(Tavola1!C380-Tavola1!C379)/Tavola1!C379</f>
        <v>4.2335739354116587E-3</v>
      </c>
      <c r="D380" s="13">
        <f>(Tavola1!D380-Tavola1!D379)/Tavola1!D379</f>
        <v>4.07411121696836E-3</v>
      </c>
      <c r="E380" s="13">
        <f>(Tavola1!E380-Tavola1!E379)/Tavola1!E379</f>
        <v>5.3638735865468249E-3</v>
      </c>
      <c r="F380" s="13">
        <f>(Tavola1!F380-Tavola1!F379)/Tavola1!F379</f>
        <v>1.4248704663212436E-2</v>
      </c>
      <c r="G380" s="13">
        <f>(Tavola1!G380-Tavola1!G379)/Tavola1!G379</f>
        <v>1.9374068554396422E-2</v>
      </c>
      <c r="H380" s="13">
        <f>(Tavola1!H380-Tavola1!H379)/Tavola1!H379</f>
        <v>-1.9801980198019802E-2</v>
      </c>
      <c r="I380" s="13">
        <f>(Tavola1!J380-Tavola1!J379)/Tavola1!J379</f>
        <v>4.8372235872235873E-3</v>
      </c>
      <c r="J380" s="13">
        <f>(Tavola1!K380-Tavola1!K379)/Tavola1!K379</f>
        <v>3.9807678710316059E-3</v>
      </c>
      <c r="K380" s="13">
        <f>(Tavola1!L380-Tavola1!L379)/Tavola1!L379</f>
        <v>3.0106530801296896E-3</v>
      </c>
    </row>
    <row r="381" spans="1:11">
      <c r="A381" s="4">
        <v>44269</v>
      </c>
      <c r="B381" s="13">
        <f>(Tavola1!B381-Tavola1!B380)/Tavola1!B380</f>
        <v>7.9213083703543932E-3</v>
      </c>
      <c r="C381" s="13">
        <f>(Tavola1!C381-Tavola1!C380)/Tavola1!C380</f>
        <v>3.5829057877902562E-3</v>
      </c>
      <c r="D381" s="13">
        <f>(Tavola1!D381-Tavola1!D380)/Tavola1!D380</f>
        <v>3.8266102350899534E-3</v>
      </c>
      <c r="E381" s="13">
        <f>(Tavola1!E381-Tavola1!E380)/Tavola1!E380</f>
        <v>3.2660418168709446E-2</v>
      </c>
      <c r="F381" s="13">
        <f>(Tavola1!F381-Tavola1!F380)/Tavola1!F380</f>
        <v>1.0217113665389528E-2</v>
      </c>
      <c r="G381" s="13">
        <f>(Tavola1!G381-Tavola1!G380)/Tavola1!G380</f>
        <v>1.023391812865497E-2</v>
      </c>
      <c r="H381" s="13">
        <f>(Tavola1!H381-Tavola1!H380)/Tavola1!H380</f>
        <v>1.0101010101010102E-2</v>
      </c>
      <c r="I381" s="13">
        <f>(Tavola1!J381-Tavola1!J380)/Tavola1!J380</f>
        <v>3.4003209291663485E-2</v>
      </c>
      <c r="J381" s="13">
        <f>(Tavola1!K381-Tavola1!K380)/Tavola1!K380</f>
        <v>1.035262301662758E-3</v>
      </c>
      <c r="K381" s="13">
        <f>(Tavola1!L381-Tavola1!L380)/Tavola1!L380</f>
        <v>3.0016162549064882E-3</v>
      </c>
    </row>
    <row r="382" spans="1:11">
      <c r="A382" s="4">
        <v>44270</v>
      </c>
      <c r="B382" s="13">
        <f>(Tavola1!B382-Tavola1!B381)/Tavola1!B381</f>
        <v>7.7297153965987095E-3</v>
      </c>
      <c r="C382" s="13">
        <f>(Tavola1!C382-Tavola1!C381)/Tavola1!C381</f>
        <v>3.8193282933030042E-3</v>
      </c>
      <c r="D382" s="13">
        <f>(Tavola1!D382-Tavola1!D381)/Tavola1!D381</f>
        <v>3.2523459799635589E-3</v>
      </c>
      <c r="E382" s="13">
        <f>(Tavola1!E382-Tavola1!E381)/Tavola1!E381</f>
        <v>3.0231096837254764E-2</v>
      </c>
      <c r="F382" s="13">
        <f>(Tavola1!F382-Tavola1!F381)/Tavola1!F381</f>
        <v>4.2983565107458911E-2</v>
      </c>
      <c r="G382" s="13">
        <f>(Tavola1!G382-Tavola1!G381)/Tavola1!G381</f>
        <v>3.9073806078147609E-2</v>
      </c>
      <c r="H382" s="13">
        <f>(Tavola1!H382-Tavola1!H381)/Tavola1!H381</f>
        <v>7.0000000000000007E-2</v>
      </c>
      <c r="I382" s="13">
        <f>(Tavola1!J382-Tavola1!J381)/Tavola1!J381</f>
        <v>2.9485663612178539E-2</v>
      </c>
      <c r="J382" s="13">
        <f>(Tavola1!K382-Tavola1!K381)/Tavola1!K381</f>
        <v>5.346841142535528E-4</v>
      </c>
      <c r="K382" s="13">
        <f>(Tavola1!L382-Tavola1!L381)/Tavola1!L381</f>
        <v>3.2228360957642726E-3</v>
      </c>
    </row>
    <row r="383" spans="1:11">
      <c r="A383" s="4">
        <v>44271</v>
      </c>
      <c r="B383" s="13">
        <f>(Tavola1!B383-Tavola1!B382)/Tavola1!B382</f>
        <v>8.777283100002968E-3</v>
      </c>
      <c r="C383" s="13">
        <f>(Tavola1!C383-Tavola1!C382)/Tavola1!C382</f>
        <v>3.9689184697170024E-3</v>
      </c>
      <c r="D383" s="13">
        <f>(Tavola1!D383-Tavola1!D382)/Tavola1!D382</f>
        <v>3.7066881547139405E-3</v>
      </c>
      <c r="E383" s="13">
        <f>(Tavola1!E383-Tavola1!E382)/Tavola1!E382</f>
        <v>1.3553808620222283E-3</v>
      </c>
      <c r="F383" s="13">
        <f>(Tavola1!F383-Tavola1!F382)/Tavola1!F382</f>
        <v>1.5757575757575758E-2</v>
      </c>
      <c r="G383" s="13">
        <f>(Tavola1!G383-Tavola1!G382)/Tavola1!G382</f>
        <v>9.7493036211699167E-3</v>
      </c>
      <c r="H383" s="13">
        <f>(Tavola1!H383-Tavola1!H382)/Tavola1!H382</f>
        <v>5.6074766355140186E-2</v>
      </c>
      <c r="I383" s="13">
        <f>(Tavola1!J383-Tavola1!J382)/Tavola1!J382</f>
        <v>5.0247649127844378E-4</v>
      </c>
      <c r="J383" s="13">
        <f>(Tavola1!K383-Tavola1!K382)/Tavola1!K382</f>
        <v>3.9728300613151822E-3</v>
      </c>
      <c r="K383" s="13">
        <f>(Tavola1!L383-Tavola1!L382)/Tavola1!L382</f>
        <v>2.9830197338228544E-3</v>
      </c>
    </row>
    <row r="384" spans="1:11">
      <c r="A384" s="4">
        <v>44272</v>
      </c>
      <c r="B384" s="13">
        <f>(Tavola1!B384-Tavola1!B383)/Tavola1!B383</f>
        <v>9.4012102104507351E-3</v>
      </c>
      <c r="C384" s="13">
        <f>(Tavola1!C384-Tavola1!C383)/Tavola1!C383</f>
        <v>4.862703314521476E-3</v>
      </c>
      <c r="D384" s="13">
        <f>(Tavola1!D384-Tavola1!D383)/Tavola1!D383</f>
        <v>4.8293068524282393E-3</v>
      </c>
      <c r="E384" s="13">
        <f>(Tavola1!E384-Tavola1!E383)/Tavola1!E383</f>
        <v>1.279101245262588E-2</v>
      </c>
      <c r="F384" s="13">
        <f>(Tavola1!F384-Tavola1!F383)/Tavola1!F383</f>
        <v>1.4319809069212411E-2</v>
      </c>
      <c r="G384" s="13">
        <f>(Tavola1!G384-Tavola1!G383)/Tavola1!G383</f>
        <v>1.2413793103448275E-2</v>
      </c>
      <c r="H384" s="13">
        <f>(Tavola1!H384-Tavola1!H383)/Tavola1!H383</f>
        <v>2.6548672566371681E-2</v>
      </c>
      <c r="I384" s="13">
        <f>(Tavola1!J384-Tavola1!J383)/Tavola1!J383</f>
        <v>1.2699095996556177E-2</v>
      </c>
      <c r="J384" s="13">
        <f>(Tavola1!K384-Tavola1!K383)/Tavola1!K383</f>
        <v>4.0691688670061142E-3</v>
      </c>
      <c r="K384" s="13">
        <f>(Tavola1!L384-Tavola1!L383)/Tavola1!L383</f>
        <v>2.7453671928620452E-3</v>
      </c>
    </row>
    <row r="385" spans="1:11">
      <c r="A385" s="4">
        <v>44273</v>
      </c>
      <c r="B385" s="13">
        <f>(Tavola1!B385-Tavola1!B384)/Tavola1!B384</f>
        <v>9.185849936011882E-3</v>
      </c>
      <c r="C385" s="13">
        <f>(Tavola1!C385-Tavola1!C384)/Tavola1!C384</f>
        <v>4.861468383113768E-3</v>
      </c>
      <c r="D385" s="13">
        <f>(Tavola1!D385-Tavola1!D384)/Tavola1!D384</f>
        <v>4.849118062811136E-3</v>
      </c>
      <c r="E385" s="13">
        <f>(Tavola1!E385-Tavola1!E384)/Tavola1!E384</f>
        <v>3.314400267290344E-2</v>
      </c>
      <c r="F385" s="13">
        <f>(Tavola1!F385-Tavola1!F384)/Tavola1!F384</f>
        <v>-2.352941176470588E-3</v>
      </c>
      <c r="G385" s="13">
        <f>(Tavola1!G385-Tavola1!G384)/Tavola1!G384</f>
        <v>-4.0871934604904629E-3</v>
      </c>
      <c r="H385" s="13">
        <f>(Tavola1!H385-Tavola1!H384)/Tavola1!H384</f>
        <v>8.6206896551724137E-3</v>
      </c>
      <c r="I385" s="13">
        <f>(Tavola1!J385-Tavola1!J384)/Tavola1!J384</f>
        <v>3.5281615302869287E-2</v>
      </c>
      <c r="J385" s="13">
        <f>(Tavola1!K385-Tavola1!K384)/Tavola1!K384</f>
        <v>1.9461224034262915E-3</v>
      </c>
      <c r="K385" s="13">
        <f>(Tavola1!L385-Tavola1!L384)/Tavola1!L384</f>
        <v>3.1941592516541184E-3</v>
      </c>
    </row>
    <row r="386" spans="1:11">
      <c r="A386" s="4">
        <v>44274</v>
      </c>
      <c r="B386" s="13">
        <f>(Tavola1!B386-Tavola1!B385)/Tavola1!B385</f>
        <v>8.2665703665666095E-3</v>
      </c>
      <c r="C386" s="13">
        <f>(Tavola1!C386-Tavola1!C385)/Tavola1!C385</f>
        <v>4.8239782123832425E-3</v>
      </c>
      <c r="D386" s="13">
        <f>(Tavola1!D386-Tavola1!D385)/Tavola1!D385</f>
        <v>5.2538547636376979E-3</v>
      </c>
      <c r="E386" s="13">
        <f>(Tavola1!E386-Tavola1!E385)/Tavola1!E385</f>
        <v>2.0891274820516139E-2</v>
      </c>
      <c r="F386" s="13">
        <f>(Tavola1!F386-Tavola1!F385)/Tavola1!F385</f>
        <v>-1.1792452830188679E-3</v>
      </c>
      <c r="G386" s="13">
        <f>(Tavola1!G386-Tavola1!G385)/Tavola1!G385</f>
        <v>-6.8399452804377564E-3</v>
      </c>
      <c r="H386" s="13">
        <f>(Tavola1!H386-Tavola1!H385)/Tavola1!H385</f>
        <v>3.4188034188034191E-2</v>
      </c>
      <c r="I386" s="13">
        <f>(Tavola1!J386-Tavola1!J385)/Tavola1!J385</f>
        <v>2.2172038595770889E-2</v>
      </c>
      <c r="J386" s="13">
        <f>(Tavola1!K386-Tavola1!K385)/Tavola1!K385</f>
        <v>3.6270981126558573E-3</v>
      </c>
      <c r="K386" s="13">
        <f>(Tavola1!L386-Tavola1!L385)/Tavola1!L385</f>
        <v>3.4114168751421424E-3</v>
      </c>
    </row>
    <row r="387" spans="1:11">
      <c r="A387" s="4">
        <v>44275</v>
      </c>
      <c r="B387" s="13">
        <f>(Tavola1!B387-Tavola1!B386)/Tavola1!B386</f>
        <v>9.5538159537822773E-3</v>
      </c>
      <c r="C387" s="13">
        <f>(Tavola1!C387-Tavola1!C386)/Tavola1!C386</f>
        <v>4.6298871030532231E-3</v>
      </c>
      <c r="D387" s="13">
        <f>(Tavola1!D387-Tavola1!D386)/Tavola1!D386</f>
        <v>4.7579065211307021E-3</v>
      </c>
      <c r="E387" s="13">
        <f>(Tavola1!E387-Tavola1!E386)/Tavola1!E386</f>
        <v>-3.2311201216421691E-3</v>
      </c>
      <c r="F387" s="13">
        <f>(Tavola1!F387-Tavola1!F386)/Tavola1!F386</f>
        <v>7.0838252656434475E-3</v>
      </c>
      <c r="G387" s="13">
        <f>(Tavola1!G387-Tavola1!G386)/Tavola1!G386</f>
        <v>6.8870523415977963E-3</v>
      </c>
      <c r="H387" s="13">
        <f>(Tavola1!H387-Tavola1!H386)/Tavola1!H386</f>
        <v>8.2644628099173556E-3</v>
      </c>
      <c r="I387" s="13">
        <f>(Tavola1!J387-Tavola1!J386)/Tavola1!J386</f>
        <v>-3.8160273147218315E-3</v>
      </c>
      <c r="J387" s="13">
        <f>(Tavola1!K387-Tavola1!K386)/Tavola1!K386</f>
        <v>5.7088553155477863E-3</v>
      </c>
      <c r="K387" s="13">
        <f>(Tavola1!L387-Tavola1!L386)/Tavola1!L386</f>
        <v>2.2665457842248413E-3</v>
      </c>
    </row>
    <row r="388" spans="1:11">
      <c r="A388" s="4">
        <v>44276</v>
      </c>
      <c r="B388" s="13">
        <f>(Tavola1!B388-Tavola1!B387)/Tavola1!B387</f>
        <v>8.2278435585243954E-3</v>
      </c>
      <c r="C388" s="13">
        <f>(Tavola1!C388-Tavola1!C387)/Tavola1!C387</f>
        <v>4.092418483371039E-3</v>
      </c>
      <c r="D388" s="13">
        <f>(Tavola1!D388-Tavola1!D387)/Tavola1!D387</f>
        <v>4.2327721932905417E-3</v>
      </c>
      <c r="E388" s="13">
        <f>(Tavola1!E388-Tavola1!E387)/Tavola1!E387</f>
        <v>2.9174346914129536E-2</v>
      </c>
      <c r="F388" s="13">
        <f>(Tavola1!F388-Tavola1!F387)/Tavola1!F387</f>
        <v>2.6963657678780773E-2</v>
      </c>
      <c r="G388" s="13">
        <f>(Tavola1!G388-Tavola1!G387)/Tavola1!G387</f>
        <v>2.7359781121751026E-2</v>
      </c>
      <c r="H388" s="13">
        <f>(Tavola1!H388-Tavola1!H387)/Tavola1!H387</f>
        <v>2.4590163934426229E-2</v>
      </c>
      <c r="I388" s="13">
        <f>(Tavola1!J388-Tavola1!J387)/Tavola1!J387</f>
        <v>2.9301075268817204E-2</v>
      </c>
      <c r="J388" s="13">
        <f>(Tavola1!K388-Tavola1!K387)/Tavola1!K387</f>
        <v>1.600165534365624E-3</v>
      </c>
      <c r="K388" s="13">
        <f>(Tavola1!L388-Tavola1!L387)/Tavola1!L387</f>
        <v>1.8091361374943465E-3</v>
      </c>
    </row>
    <row r="389" spans="1:11">
      <c r="A389" s="4">
        <v>44277</v>
      </c>
      <c r="B389" s="13">
        <f>(Tavola1!B389-Tavola1!B388)/Tavola1!B388</f>
        <v>5.4161708821066695E-3</v>
      </c>
      <c r="C389" s="13">
        <f>(Tavola1!C389-Tavola1!C388)/Tavola1!C388</f>
        <v>3.6136001738290052E-3</v>
      </c>
      <c r="D389" s="13">
        <f>(Tavola1!D389-Tavola1!D388)/Tavola1!D388</f>
        <v>4.015943173801096E-3</v>
      </c>
      <c r="E389" s="13">
        <f>(Tavola1!E389-Tavola1!E388)/Tavola1!E388</f>
        <v>2.6309288537549408E-2</v>
      </c>
      <c r="F389" s="13">
        <f>(Tavola1!F389-Tavola1!F388)/Tavola1!F388</f>
        <v>3.4246575342465752E-2</v>
      </c>
      <c r="G389" s="13">
        <f>(Tavola1!G389-Tavola1!G388)/Tavola1!G388</f>
        <v>4.2609853528628498E-2</v>
      </c>
      <c r="H389" s="13">
        <f>(Tavola1!H389-Tavola1!H388)/Tavola1!H388</f>
        <v>-1.6E-2</v>
      </c>
      <c r="I389" s="13">
        <f>(Tavola1!J389-Tavola1!J388)/Tavola1!J388</f>
        <v>2.5855314703577957E-2</v>
      </c>
      <c r="J389" s="13">
        <f>(Tavola1!K389-Tavola1!K388)/Tavola1!K388</f>
        <v>1.5080878960452289E-3</v>
      </c>
      <c r="K389" s="13">
        <f>(Tavola1!L389-Tavola1!L388)/Tavola1!L388</f>
        <v>4.7404063205417606E-3</v>
      </c>
    </row>
    <row r="390" spans="1:11">
      <c r="A390" s="4">
        <v>44278</v>
      </c>
      <c r="B390" s="13">
        <f>(Tavola1!B390-Tavola1!B389)/Tavola1!B389</f>
        <v>8.4222146321101532E-3</v>
      </c>
      <c r="C390" s="13">
        <f>(Tavola1!C390-Tavola1!C389)/Tavola1!C389</f>
        <v>4.5134599988851665E-3</v>
      </c>
      <c r="D390" s="13">
        <f>(Tavola1!D390-Tavola1!D389)/Tavola1!D389</f>
        <v>4.5103750638118972E-3</v>
      </c>
      <c r="E390" s="13">
        <f>(Tavola1!E390-Tavola1!E389)/Tavola1!E389</f>
        <v>-7.7626669876038031E-3</v>
      </c>
      <c r="F390" s="13">
        <f>(Tavola1!F390-Tavola1!F389)/Tavola1!F389</f>
        <v>3.2008830022075052E-2</v>
      </c>
      <c r="G390" s="13">
        <f>(Tavola1!G390-Tavola1!G389)/Tavola1!G389</f>
        <v>3.9591315453384422E-2</v>
      </c>
      <c r="H390" s="13">
        <f>(Tavola1!H390-Tavola1!H389)/Tavola1!H389</f>
        <v>-1.6260162601626018E-2</v>
      </c>
      <c r="I390" s="13">
        <f>(Tavola1!J390-Tavola1!J389)/Tavola1!J389</f>
        <v>-1.0056008146639511E-2</v>
      </c>
      <c r="J390" s="13">
        <f>(Tavola1!K390-Tavola1!K389)/Tavola1!K389</f>
        <v>5.9132539398773342E-3</v>
      </c>
      <c r="K390" s="13">
        <f>(Tavola1!L390-Tavola1!L389)/Tavola1!L389</f>
        <v>4.4933722758930573E-3</v>
      </c>
    </row>
    <row r="391" spans="1:11">
      <c r="A391" s="4">
        <v>44279</v>
      </c>
      <c r="B391" s="13">
        <f>(Tavola1!B391-Tavola1!B390)/Tavola1!B390</f>
        <v>8.6855604438372536E-3</v>
      </c>
      <c r="C391" s="13">
        <f>(Tavola1!C391-Tavola1!C390)/Tavola1!C390</f>
        <v>4.8036093418259021E-3</v>
      </c>
      <c r="D391" s="13">
        <f>(Tavola1!D391-Tavola1!D390)/Tavola1!D390</f>
        <v>4.5738269479121824E-3</v>
      </c>
      <c r="E391" s="13">
        <f>(Tavola1!E391-Tavola1!E390)/Tavola1!E390</f>
        <v>-6.185942143247013E-3</v>
      </c>
      <c r="F391" s="13">
        <f>(Tavola1!F391-Tavola1!F390)/Tavola1!F390</f>
        <v>-4.2780748663101605E-3</v>
      </c>
      <c r="G391" s="13">
        <f>(Tavola1!G391-Tavola1!G390)/Tavola1!G390</f>
        <v>-2.4570024570024569E-3</v>
      </c>
      <c r="H391" s="13">
        <f>(Tavola1!H391-Tavola1!H390)/Tavola1!H390</f>
        <v>-1.6528925619834711E-2</v>
      </c>
      <c r="I391" s="13">
        <f>(Tavola1!J391-Tavola1!J390)/Tavola1!J390</f>
        <v>-6.3006300630063005E-3</v>
      </c>
      <c r="J391" s="13">
        <f>(Tavola1!K391-Tavola1!K390)/Tavola1!K390</f>
        <v>5.7759610652376005E-3</v>
      </c>
      <c r="K391" s="13">
        <f>(Tavola1!L391-Tavola1!L390)/Tavola1!L390</f>
        <v>4.9205994184746138E-3</v>
      </c>
    </row>
    <row r="392" spans="1:11">
      <c r="A392" s="4">
        <v>44280</v>
      </c>
      <c r="B392" s="13">
        <f>(Tavola1!B392-Tavola1!B391)/Tavola1!B391</f>
        <v>8.3618320453804906E-3</v>
      </c>
      <c r="C392" s="13">
        <f>(Tavola1!C392-Tavola1!C391)/Tavola1!C391</f>
        <v>5.2304562222419649E-3</v>
      </c>
      <c r="D392" s="13">
        <f>(Tavola1!D392-Tavola1!D391)/Tavola1!D391</f>
        <v>5.3267151129918287E-3</v>
      </c>
      <c r="E392" s="13">
        <f>(Tavola1!E392-Tavola1!E391)/Tavola1!E391</f>
        <v>-2.3982425093061574E-2</v>
      </c>
      <c r="F392" s="13">
        <f>(Tavola1!F392-Tavola1!F391)/Tavola1!F391</f>
        <v>0</v>
      </c>
      <c r="G392" s="13">
        <f>(Tavola1!G392-Tavola1!G391)/Tavola1!G391</f>
        <v>1.2315270935960591E-3</v>
      </c>
      <c r="H392" s="13">
        <f>(Tavola1!H392-Tavola1!H391)/Tavola1!H391</f>
        <v>-8.4033613445378148E-3</v>
      </c>
      <c r="I392" s="13">
        <f>(Tavola1!J392-Tavola1!J391)/Tavola1!J391</f>
        <v>-2.5427018633540372E-2</v>
      </c>
      <c r="J392" s="13">
        <f>(Tavola1!K392-Tavola1!K391)/Tavola1!K391</f>
        <v>8.6175844937848734E-3</v>
      </c>
      <c r="K392" s="13">
        <f>(Tavola1!L392-Tavola1!L391)/Tavola1!L391</f>
        <v>4.4513687959047404E-3</v>
      </c>
    </row>
    <row r="393" spans="1:11">
      <c r="A393" s="4">
        <v>44281</v>
      </c>
      <c r="B393" s="13">
        <f>(Tavola1!B393-Tavola1!B392)/Tavola1!B392</f>
        <v>9.1481705138248184E-3</v>
      </c>
      <c r="C393" s="13">
        <f>(Tavola1!C393-Tavola1!C392)/Tavola1!C392</f>
        <v>5.3011748894062497E-3</v>
      </c>
      <c r="D393" s="13">
        <f>(Tavola1!D393-Tavola1!D392)/Tavola1!D392</f>
        <v>5.2807312510360178E-3</v>
      </c>
      <c r="E393" s="13">
        <f>(Tavola1!E393-Tavola1!E392)/Tavola1!E392</f>
        <v>2.557208953357509E-2</v>
      </c>
      <c r="F393" s="13">
        <f>(Tavola1!F393-Tavola1!F392)/Tavola1!F392</f>
        <v>-1.1815252416756176E-2</v>
      </c>
      <c r="G393" s="13">
        <f>(Tavola1!G393-Tavola1!G392)/Tavola1!G392</f>
        <v>-1.7220172201722016E-2</v>
      </c>
      <c r="H393" s="13">
        <f>(Tavola1!H393-Tavola1!H392)/Tavola1!H392</f>
        <v>2.5423728813559324E-2</v>
      </c>
      <c r="I393" s="13">
        <f>(Tavola1!J393-Tavola1!J392)/Tavola1!J392</f>
        <v>2.7882891854212308E-2</v>
      </c>
      <c r="J393" s="13">
        <f>(Tavola1!K393-Tavola1!K392)/Tavola1!K392</f>
        <v>3.1062806164046655E-3</v>
      </c>
      <c r="K393" s="13">
        <f>(Tavola1!L393-Tavola1!L392)/Tavola1!L392</f>
        <v>4.8748061156658543E-3</v>
      </c>
    </row>
    <row r="394" spans="1:11">
      <c r="A394" s="4">
        <v>44282</v>
      </c>
      <c r="B394" s="13">
        <f>(Tavola1!B394-Tavola1!B393)/Tavola1!B393</f>
        <v>9.4590694422999368E-3</v>
      </c>
      <c r="C394" s="13">
        <f>(Tavola1!C394-Tavola1!C393)/Tavola1!C393</f>
        <v>4.521600562645829E-3</v>
      </c>
      <c r="D394" s="13">
        <f>(Tavola1!D394-Tavola1!D393)/Tavola1!D393</f>
        <v>5.2412136059549613E-3</v>
      </c>
      <c r="E394" s="13">
        <f>(Tavola1!E394-Tavola1!E393)/Tavola1!E393</f>
        <v>5.4868011949033718E-4</v>
      </c>
      <c r="F394" s="13">
        <f>(Tavola1!F394-Tavola1!F393)/Tavola1!F393</f>
        <v>2.1739130434782608E-2</v>
      </c>
      <c r="G394" s="13">
        <f>(Tavola1!G394-Tavola1!G393)/Tavola1!G393</f>
        <v>1.7521902377972465E-2</v>
      </c>
      <c r="H394" s="13">
        <f>(Tavola1!H394-Tavola1!H393)/Tavola1!H393</f>
        <v>4.9586776859504134E-2</v>
      </c>
      <c r="I394" s="13">
        <f>(Tavola1!J394-Tavola1!J393)/Tavola1!J393</f>
        <v>-7.1045662985209587E-4</v>
      </c>
      <c r="J394" s="13">
        <f>(Tavola1!K394-Tavola1!K393)/Tavola1!K393</f>
        <v>5.763417747027608E-3</v>
      </c>
      <c r="K394" s="13">
        <f>(Tavola1!L394-Tavola1!L393)/Tavola1!L393</f>
        <v>5.0716648291069463E-3</v>
      </c>
    </row>
    <row r="395" spans="1:11">
      <c r="A395" s="4">
        <v>44283</v>
      </c>
      <c r="B395" s="13">
        <f>(Tavola1!B395-Tavola1!B394)/Tavola1!B394</f>
        <v>8.1470949654328505E-3</v>
      </c>
      <c r="C395" s="13">
        <f>(Tavola1!C395-Tavola1!C394)/Tavola1!C394</f>
        <v>4.6297646877944357E-3</v>
      </c>
      <c r="D395" s="13">
        <f>(Tavola1!D395-Tavola1!D394)/Tavola1!D394</f>
        <v>5.5829593785515939E-3</v>
      </c>
      <c r="E395" s="13">
        <f>(Tavola1!E395-Tavola1!E394)/Tavola1!E394</f>
        <v>3.5827443334145746E-2</v>
      </c>
      <c r="F395" s="13">
        <f>(Tavola1!F395-Tavola1!F394)/Tavola1!F394</f>
        <v>3.5106382978723406E-2</v>
      </c>
      <c r="G395" s="13">
        <f>(Tavola1!G395-Tavola1!G394)/Tavola1!G394</f>
        <v>3.8130381303813035E-2</v>
      </c>
      <c r="H395" s="13">
        <f>(Tavola1!H395-Tavola1!H394)/Tavola1!H394</f>
        <v>1.5748031496062992E-2</v>
      </c>
      <c r="I395" s="13">
        <f>(Tavola1!J395-Tavola1!J394)/Tavola1!J394</f>
        <v>3.5871251292657703E-2</v>
      </c>
      <c r="J395" s="13">
        <f>(Tavola1!K395-Tavola1!K394)/Tavola1!K394</f>
        <v>2.2707843556315451E-3</v>
      </c>
      <c r="K395" s="13">
        <f>(Tavola1!L395-Tavola1!L394)/Tavola1!L394</f>
        <v>5.4848617814831063E-3</v>
      </c>
    </row>
    <row r="396" spans="1:11">
      <c r="A396" s="4">
        <v>44284</v>
      </c>
      <c r="B396" s="13">
        <f>(Tavola1!B396-Tavola1!B395)/Tavola1!B395</f>
        <v>7.4516435387240593E-3</v>
      </c>
      <c r="C396" s="13">
        <f>(Tavola1!C396-Tavola1!C395)/Tavola1!C395</f>
        <v>3.9633115076515455E-3</v>
      </c>
      <c r="D396" s="13">
        <f>(Tavola1!D396-Tavola1!D395)/Tavola1!D395</f>
        <v>4.6547937384576847E-3</v>
      </c>
      <c r="E396" s="13">
        <f>(Tavola1!E396-Tavola1!E395)/Tavola1!E395</f>
        <v>2.4529411764705883E-2</v>
      </c>
      <c r="F396" s="13">
        <f>(Tavola1!F396-Tavola1!F395)/Tavola1!F395</f>
        <v>3.6998972250770812E-2</v>
      </c>
      <c r="G396" s="13">
        <f>(Tavola1!G396-Tavola1!G395)/Tavola1!G395</f>
        <v>3.7914691943127965E-2</v>
      </c>
      <c r="H396" s="13">
        <f>(Tavola1!H396-Tavola1!H395)/Tavola1!H395</f>
        <v>3.1007751937984496E-2</v>
      </c>
      <c r="I396" s="13">
        <f>(Tavola1!J396-Tavola1!J395)/Tavola1!J395</f>
        <v>2.3772384101828165E-2</v>
      </c>
      <c r="J396" s="13">
        <f>(Tavola1!K396-Tavola1!K395)/Tavola1!K395</f>
        <v>2.3855852013753764E-3</v>
      </c>
      <c r="K396" s="13">
        <f>(Tavola1!L396-Tavola1!L395)/Tavola1!L395</f>
        <v>5.236744490508401E-3</v>
      </c>
    </row>
    <row r="397" spans="1:11">
      <c r="A397" s="4">
        <v>44285</v>
      </c>
      <c r="B397" s="13">
        <f>(Tavola1!B397-Tavola1!B396)/Tavola1!B396</f>
        <v>0</v>
      </c>
      <c r="C397" s="13">
        <f>(Tavola1!C397-Tavola1!C396)/Tavola1!C396</f>
        <v>0</v>
      </c>
      <c r="D397" s="13">
        <f>(Tavola1!D397-Tavola1!D396)/Tavola1!D396</f>
        <v>0</v>
      </c>
      <c r="E397" s="13">
        <f>(Tavola1!E397-Tavola1!E396)/Tavola1!E396</f>
        <v>0</v>
      </c>
      <c r="F397" s="13">
        <f>(Tavola1!F397-Tavola1!F396)/Tavola1!F396</f>
        <v>0</v>
      </c>
      <c r="G397" s="13">
        <f>(Tavola1!G397-Tavola1!G396)/Tavola1!G396</f>
        <v>0</v>
      </c>
      <c r="H397" s="13">
        <f>(Tavola1!H397-Tavola1!H396)/Tavola1!H396</f>
        <v>0</v>
      </c>
      <c r="I397" s="13">
        <f>(Tavola1!J397-Tavola1!J396)/Tavola1!J396</f>
        <v>0</v>
      </c>
      <c r="J397" s="13">
        <f>(Tavola1!K397-Tavola1!K396)/Tavola1!K396</f>
        <v>0</v>
      </c>
      <c r="K397" s="13">
        <f>(Tavola1!L397-Tavola1!L396)/Tavola1!L396</f>
        <v>0</v>
      </c>
    </row>
    <row r="398" spans="1:11">
      <c r="A398" s="4">
        <v>44286</v>
      </c>
      <c r="B398" s="13">
        <f>(Tavola1!B398-Tavola1!B397)/Tavola1!B397</f>
        <v>4.6460231116059077E-3</v>
      </c>
      <c r="C398" s="13">
        <f>(Tavola1!C398-Tavola1!C397)/Tavola1!C397</f>
        <v>2.2701031943259927E-3</v>
      </c>
      <c r="D398" s="13">
        <f>(Tavola1!D398-Tavola1!D397)/Tavola1!D397</f>
        <v>9.7013627138300956E-3</v>
      </c>
      <c r="E398" s="13">
        <f>(Tavola1!E398-Tavola1!E397)/Tavola1!E397</f>
        <v>7.3032095079520007E-2</v>
      </c>
      <c r="F398" s="13">
        <f>(Tavola1!F398-Tavola1!F397)/Tavola1!F397</f>
        <v>2.1803766105054509E-2</v>
      </c>
      <c r="G398" s="13">
        <f>(Tavola1!G398-Tavola1!G397)/Tavola1!G397</f>
        <v>1.7123287671232876E-2</v>
      </c>
      <c r="H398" s="13">
        <f>(Tavola1!H398-Tavola1!H397)/Tavola1!H397</f>
        <v>5.2631578947368418E-2</v>
      </c>
      <c r="I398" s="13">
        <f>(Tavola1!J398-Tavola1!J397)/Tavola1!J397</f>
        <v>7.6182350073135049E-2</v>
      </c>
      <c r="J398" s="13">
        <f>(Tavola1!K398-Tavola1!K397)/Tavola1!K397</f>
        <v>2.5261590416550332E-3</v>
      </c>
      <c r="K398" s="13">
        <f>(Tavola1!L398-Tavola1!L397)/Tavola1!L397</f>
        <v>4.5582808769264165E-3</v>
      </c>
    </row>
    <row r="399" spans="1:11">
      <c r="A399" s="4">
        <v>44287</v>
      </c>
      <c r="B399" s="13">
        <f>(Tavola1!B399-Tavola1!B398)/Tavola1!B398</f>
        <v>3.2589658720967372E-3</v>
      </c>
      <c r="C399" s="13">
        <f>(Tavola1!C399-Tavola1!C398)/Tavola1!C398</f>
        <v>1.653484289169444E-3</v>
      </c>
      <c r="D399" s="13">
        <f>(Tavola1!D399-Tavola1!D398)/Tavola1!D398</f>
        <v>7.3626114872819785E-3</v>
      </c>
      <c r="E399" s="13">
        <f>(Tavola1!E399-Tavola1!E398)/Tavola1!E398</f>
        <v>6.3192252126919576E-2</v>
      </c>
      <c r="F399" s="13">
        <f>(Tavola1!F399-Tavola1!F398)/Tavola1!F398</f>
        <v>7.7594568380213386E-3</v>
      </c>
      <c r="G399" s="13">
        <f>(Tavola1!G399-Tavola1!G398)/Tavola1!G398</f>
        <v>5.6116722783389446E-3</v>
      </c>
      <c r="H399" s="13">
        <f>(Tavola1!H399-Tavola1!H398)/Tavola1!H398</f>
        <v>2.1428571428571429E-2</v>
      </c>
      <c r="I399" s="13">
        <f>(Tavola1!J399-Tavola1!J398)/Tavola1!J398</f>
        <v>6.6428814135236158E-2</v>
      </c>
      <c r="J399" s="13">
        <f>(Tavola1!K399-Tavola1!K398)/Tavola1!K398</f>
        <v>5.4374494383512592E-4</v>
      </c>
      <c r="K399" s="13">
        <f>(Tavola1!L399-Tavola1!L398)/Tavola1!L398</f>
        <v>4.105445116681072E-3</v>
      </c>
    </row>
    <row r="400" spans="1:11">
      <c r="A400" s="4">
        <v>44288</v>
      </c>
      <c r="B400" s="13">
        <f>(Tavola1!B400-Tavola1!B399)/Tavola1!B399</f>
        <v>6.6650884470224134E-3</v>
      </c>
      <c r="C400" s="13">
        <f>(Tavola1!C400-Tavola1!C399)/Tavola1!C399</f>
        <v>1.4849006549291772E-3</v>
      </c>
      <c r="D400" s="13">
        <f>(Tavola1!D400-Tavola1!D399)/Tavola1!D399</f>
        <v>6.9667341295858156E-3</v>
      </c>
      <c r="E400" s="13">
        <f>(Tavola1!E400-Tavola1!E399)/Tavola1!E399</f>
        <v>5.742325113236034E-2</v>
      </c>
      <c r="F400" s="13">
        <f>(Tavola1!F400-Tavola1!F399)/Tavola1!F399</f>
        <v>8.6621751684311833E-3</v>
      </c>
      <c r="G400" s="13">
        <f>(Tavola1!G400-Tavola1!G399)/Tavola1!G399</f>
        <v>2.232142857142857E-3</v>
      </c>
      <c r="H400" s="13">
        <f>(Tavola1!H400-Tavola1!H399)/Tavola1!H399</f>
        <v>4.8951048951048952E-2</v>
      </c>
      <c r="I400" s="13">
        <f>(Tavola1!J400-Tavola1!J399)/Tavola1!J399</f>
        <v>6.0113642398173225E-2</v>
      </c>
      <c r="J400" s="13">
        <f>(Tavola1!K400-Tavola1!K399)/Tavola1!K399</f>
        <v>4.3741052966438684E-4</v>
      </c>
      <c r="K400" s="13">
        <f>(Tavola1!L400-Tavola1!L399)/Tavola1!L399</f>
        <v>3.2278889606197547E-3</v>
      </c>
    </row>
    <row r="401" spans="1:11">
      <c r="A401" s="4">
        <v>44289</v>
      </c>
      <c r="B401" s="13">
        <f>(Tavola1!B401-Tavola1!B400)/Tavola1!B400</f>
        <v>6.2436296283538886E-3</v>
      </c>
      <c r="C401" s="13">
        <f>(Tavola1!C401-Tavola1!C400)/Tavola1!C400</f>
        <v>1.3629634697799977E-3</v>
      </c>
      <c r="D401" s="13">
        <f>(Tavola1!D401-Tavola1!D400)/Tavola1!D400</f>
        <v>5.7409116386509425E-3</v>
      </c>
      <c r="E401" s="13">
        <f>(Tavola1!E401-Tavola1!E400)/Tavola1!E400</f>
        <v>4.3501023273523391E-2</v>
      </c>
      <c r="F401" s="13">
        <f>(Tavola1!F401-Tavola1!F400)/Tavola1!F400</f>
        <v>5.7251908396946565E-3</v>
      </c>
      <c r="G401" s="13">
        <f>(Tavola1!G401-Tavola1!G400)/Tavola1!G400</f>
        <v>4.4543429844097994E-3</v>
      </c>
      <c r="H401" s="13">
        <f>(Tavola1!H401-Tavola1!H400)/Tavola1!H400</f>
        <v>1.3333333333333334E-2</v>
      </c>
      <c r="I401" s="13">
        <f>(Tavola1!J401-Tavola1!J400)/Tavola1!J400</f>
        <v>4.5484145669488552E-2</v>
      </c>
      <c r="J401" s="13">
        <f>(Tavola1!K401-Tavola1!K400)/Tavola1!K400</f>
        <v>5.6970997787405436E-4</v>
      </c>
      <c r="K401" s="13">
        <f>(Tavola1!L401-Tavola1!L400)/Tavola1!L400</f>
        <v>3.003003003003003E-3</v>
      </c>
    </row>
    <row r="402" spans="1:11">
      <c r="A402" s="4">
        <v>44290</v>
      </c>
      <c r="B402" s="13">
        <f>(Tavola1!B402-Tavola1!B401)/Tavola1!B401</f>
        <v>5.6304252709095627E-3</v>
      </c>
      <c r="C402" s="13">
        <f>(Tavola1!C402-Tavola1!C401)/Tavola1!C401</f>
        <v>1.2430886677055502E-3</v>
      </c>
      <c r="D402" s="13">
        <f>(Tavola1!D402-Tavola1!D401)/Tavola1!D401</f>
        <v>5.7137710325881972E-3</v>
      </c>
      <c r="E402" s="13">
        <f>(Tavola1!E402-Tavola1!E401)/Tavola1!E401</f>
        <v>4.2280501710376284E-2</v>
      </c>
      <c r="F402" s="13">
        <f>(Tavola1!F402-Tavola1!F401)/Tavola1!F401</f>
        <v>6.9259962049335863E-2</v>
      </c>
      <c r="G402" s="13">
        <f>(Tavola1!G402-Tavola1!G401)/Tavola1!G401</f>
        <v>7.9822616407982258E-2</v>
      </c>
      <c r="H402" s="13">
        <f>(Tavola1!H402-Tavola1!H401)/Tavola1!H401</f>
        <v>6.5789473684210523E-3</v>
      </c>
      <c r="I402" s="13">
        <f>(Tavola1!J402-Tavola1!J401)/Tavola1!J401</f>
        <v>4.0918020219443248E-2</v>
      </c>
      <c r="J402" s="13">
        <f>(Tavola1!K402-Tavola1!K401)/Tavola1!K401</f>
        <v>4.4359110169491525E-4</v>
      </c>
      <c r="K402" s="13">
        <f>(Tavola1!L402-Tavola1!L401)/Tavola1!L401</f>
        <v>4.4910179640718561E-3</v>
      </c>
    </row>
    <row r="403" spans="1:11">
      <c r="A403" s="4">
        <v>44291</v>
      </c>
      <c r="B403" s="13">
        <f>(Tavola1!B403-Tavola1!B402)/Tavola1!B402</f>
        <v>2.3397607384991678E-3</v>
      </c>
      <c r="C403" s="13">
        <f>(Tavola1!C403-Tavola1!C402)/Tavola1!C402</f>
        <v>1.2795438930084172E-3</v>
      </c>
      <c r="D403" s="13">
        <f>(Tavola1!D403-Tavola1!D402)/Tavola1!D402</f>
        <v>5.0879903277807632E-3</v>
      </c>
      <c r="E403" s="13">
        <f>(Tavola1!E403-Tavola1!E402)/Tavola1!E402</f>
        <v>3.7327148608436896E-2</v>
      </c>
      <c r="F403" s="13">
        <f>(Tavola1!F403-Tavola1!F402)/Tavola1!F402</f>
        <v>4.9689440993788817E-2</v>
      </c>
      <c r="G403" s="13">
        <f>(Tavola1!G403-Tavola1!G402)/Tavola1!G402</f>
        <v>5.2361396303901436E-2</v>
      </c>
      <c r="H403" s="13">
        <f>(Tavola1!H403-Tavola1!H402)/Tavola1!H402</f>
        <v>3.2679738562091505E-2</v>
      </c>
      <c r="I403" s="13">
        <f>(Tavola1!J403-Tavola1!J402)/Tavola1!J402</f>
        <v>3.6685845799769849E-2</v>
      </c>
      <c r="J403" s="13">
        <f>(Tavola1!K403-Tavola1!K402)/Tavola1!K402</f>
        <v>2.3824177569536819E-4</v>
      </c>
      <c r="K403" s="13">
        <f>(Tavola1!L403-Tavola1!L402)/Tavola1!L402</f>
        <v>4.2580370449222908E-3</v>
      </c>
    </row>
    <row r="404" spans="1:11">
      <c r="A404" s="4">
        <v>44292</v>
      </c>
      <c r="B404" s="13">
        <f>(Tavola1!B404-Tavola1!B403)/Tavola1!B403</f>
        <v>3.6334301507090884E-3</v>
      </c>
      <c r="C404" s="13">
        <f>(Tavola1!C404-Tavola1!C403)/Tavola1!C403</f>
        <v>1.1036484682133752E-3</v>
      </c>
      <c r="D404" s="13">
        <f>(Tavola1!D404-Tavola1!D403)/Tavola1!D403</f>
        <v>4.3605379667529861E-3</v>
      </c>
      <c r="E404" s="13">
        <f>(Tavola1!E404-Tavola1!E403)/Tavola1!E403</f>
        <v>3.15123391689517E-2</v>
      </c>
      <c r="F404" s="13">
        <f>(Tavola1!F404-Tavola1!F403)/Tavola1!F403</f>
        <v>4.9873203719357564E-2</v>
      </c>
      <c r="G404" s="13">
        <f>(Tavola1!G404-Tavola1!G403)/Tavola1!G403</f>
        <v>5.5609756097560976E-2</v>
      </c>
      <c r="H404" s="13">
        <f>(Tavola1!H404-Tavola1!H403)/Tavola1!H403</f>
        <v>1.2658227848101266E-2</v>
      </c>
      <c r="I404" s="13">
        <f>(Tavola1!J404-Tavola1!J403)/Tavola1!J403</f>
        <v>3.0547908711482108E-2</v>
      </c>
      <c r="J404" s="13">
        <f>(Tavola1!K404-Tavola1!K403)/Tavola1!K403</f>
        <v>1.5217376921193836E-4</v>
      </c>
      <c r="K404" s="13">
        <f>(Tavola1!L404-Tavola1!L403)/Tavola1!L403</f>
        <v>2.7559889760440958E-3</v>
      </c>
    </row>
    <row r="405" spans="1:11">
      <c r="A405" s="4">
        <v>44293</v>
      </c>
      <c r="B405" s="13">
        <f>(Tavola1!B405-Tavola1!B404)/Tavola1!B404</f>
        <v>7.677360154568472E-3</v>
      </c>
      <c r="C405" s="13">
        <f>(Tavola1!C405-Tavola1!C404)/Tavola1!C404</f>
        <v>1.4938917543518978E-3</v>
      </c>
      <c r="D405" s="13">
        <f>(Tavola1!D405-Tavola1!D404)/Tavola1!D404</f>
        <v>5.5337458690975228E-3</v>
      </c>
      <c r="E405" s="13">
        <f>(Tavola1!E405-Tavola1!E404)/Tavola1!E404</f>
        <v>3.6561426468182563E-2</v>
      </c>
      <c r="F405" s="13">
        <f>(Tavola1!F405-Tavola1!F404)/Tavola1!F404</f>
        <v>3.2206119162640899E-2</v>
      </c>
      <c r="G405" s="13">
        <f>(Tavola1!G405-Tavola1!G404)/Tavola1!G404</f>
        <v>3.9741219963031427E-2</v>
      </c>
      <c r="H405" s="13">
        <f>(Tavola1!H405-Tavola1!H404)/Tavola1!H404</f>
        <v>-1.8749999999999999E-2</v>
      </c>
      <c r="I405" s="13">
        <f>(Tavola1!J405-Tavola1!J404)/Tavola1!J404</f>
        <v>3.6794485135717363E-2</v>
      </c>
      <c r="J405" s="13">
        <f>(Tavola1!K405-Tavola1!K404)/Tavola1!K404</f>
        <v>5.8214148684227938E-4</v>
      </c>
      <c r="K405" s="13">
        <f>(Tavola1!L405-Tavola1!L404)/Tavola1!L404</f>
        <v>3.3826638477801266E-3</v>
      </c>
    </row>
    <row r="406" spans="1:11">
      <c r="A406" s="4">
        <v>44294</v>
      </c>
      <c r="B406" s="13">
        <f>(Tavola1!B406-Tavola1!B405)/Tavola1!B405</f>
        <v>8.2941191733965445E-3</v>
      </c>
      <c r="C406" s="13">
        <f>(Tavola1!C406-Tavola1!C405)/Tavola1!C405</f>
        <v>7.7982090769763189E-3</v>
      </c>
      <c r="D406" s="13">
        <f>(Tavola1!D406-Tavola1!D405)/Tavola1!D405</f>
        <v>7.096930729103482E-3</v>
      </c>
      <c r="E406" s="13">
        <f>(Tavola1!E406-Tavola1!E405)/Tavola1!E405</f>
        <v>4.6595123490886133E-2</v>
      </c>
      <c r="F406" s="13">
        <f>(Tavola1!F406-Tavola1!F405)/Tavola1!F405</f>
        <v>7.8003120124804995E-4</v>
      </c>
      <c r="G406" s="13">
        <f>(Tavola1!G406-Tavola1!G405)/Tavola1!G405</f>
        <v>-5.3333333333333332E-3</v>
      </c>
      <c r="H406" s="13">
        <f>(Tavola1!H406-Tavola1!H405)/Tavola1!H405</f>
        <v>4.4585987261146494E-2</v>
      </c>
      <c r="I406" s="13">
        <f>(Tavola1!J406-Tavola1!J405)/Tavola1!J405</f>
        <v>4.9035904255319146E-2</v>
      </c>
      <c r="J406" s="13">
        <f>(Tavola1!K406-Tavola1!K405)/Tavola1!K405</f>
        <v>6.2808256310576912E-4</v>
      </c>
      <c r="K406" s="13">
        <f>(Tavola1!L406-Tavola1!L405)/Tavola1!L405</f>
        <v>2.317741255794353E-3</v>
      </c>
    </row>
    <row r="407" spans="1:11">
      <c r="A407" s="4">
        <v>44295</v>
      </c>
      <c r="B407" s="13">
        <f>(Tavola1!B407-Tavola1!B406)/Tavola1!B406</f>
        <v>9.7433079472053312E-3</v>
      </c>
      <c r="C407" s="13">
        <f>(Tavola1!C407-Tavola1!C406)/Tavola1!C406</f>
        <v>8.2767205545203476E-3</v>
      </c>
      <c r="D407" s="13">
        <f>(Tavola1!D407-Tavola1!D406)/Tavola1!D406</f>
        <v>8.2405698860556417E-3</v>
      </c>
      <c r="E407" s="13">
        <f>(Tavola1!E407-Tavola1!E406)/Tavola1!E406</f>
        <v>-0.18000527764164814</v>
      </c>
      <c r="F407" s="13">
        <f>(Tavola1!F407-Tavola1!F406)/Tavola1!F406</f>
        <v>2.6500389711613406E-2</v>
      </c>
      <c r="G407" s="13">
        <f>(Tavola1!G407-Tavola1!G406)/Tavola1!G406</f>
        <v>2.6809651474530832E-2</v>
      </c>
      <c r="H407" s="13">
        <f>(Tavola1!H407-Tavola1!H406)/Tavola1!H406</f>
        <v>2.4390243902439025E-2</v>
      </c>
      <c r="I407" s="13">
        <f>(Tavola1!J407-Tavola1!J406)/Tavola1!J406</f>
        <v>-0.19050071304072255</v>
      </c>
      <c r="J407" s="13">
        <f>(Tavola1!K407-Tavola1!K406)/Tavola1!K406</f>
        <v>3.978883243364674E-2</v>
      </c>
      <c r="K407" s="13">
        <f>(Tavola1!L407-Tavola1!L406)/Tavola1!L406</f>
        <v>5.4235862938826991E-2</v>
      </c>
    </row>
    <row r="408" spans="1:11">
      <c r="A408" s="4">
        <v>44296</v>
      </c>
      <c r="B408" s="13">
        <f>(Tavola1!B408-Tavola1!B407)/Tavola1!B407</f>
        <v>7.8643738079682366E-3</v>
      </c>
      <c r="C408" s="13">
        <f>(Tavola1!C408-Tavola1!C407)/Tavola1!C407</f>
        <v>6.7202819477566499E-3</v>
      </c>
      <c r="D408" s="13">
        <f>(Tavola1!D408-Tavola1!D407)/Tavola1!D407</f>
        <v>6.6743420695348056E-3</v>
      </c>
      <c r="E408" s="13">
        <f>(Tavola1!E408-Tavola1!E407)/Tavola1!E407</f>
        <v>2.018205222508275E-2</v>
      </c>
      <c r="F408" s="13">
        <f>(Tavola1!F408-Tavola1!F407)/Tavola1!F407</f>
        <v>-7.5930144267274111E-4</v>
      </c>
      <c r="G408" s="13">
        <f>(Tavola1!G408-Tavola1!G407)/Tavola1!G407</f>
        <v>2.6109660574412533E-3</v>
      </c>
      <c r="H408" s="13">
        <f>(Tavola1!H408-Tavola1!H407)/Tavola1!H407</f>
        <v>-2.3809523809523808E-2</v>
      </c>
      <c r="I408" s="13">
        <f>(Tavola1!J408-Tavola1!J407)/Tavola1!J407</f>
        <v>2.1531685833129435E-2</v>
      </c>
      <c r="J408" s="13">
        <f>(Tavola1!K408-Tavola1!K407)/Tavola1!K407</f>
        <v>4.9310228695248811E-3</v>
      </c>
      <c r="K408" s="13">
        <f>(Tavola1!L408-Tavola1!L407)/Tavola1!L407</f>
        <v>2.7916251246261218E-3</v>
      </c>
    </row>
    <row r="409" spans="1:11">
      <c r="A409" s="4">
        <v>44297</v>
      </c>
      <c r="B409" s="13">
        <f>(Tavola1!B409-Tavola1!B408)/Tavola1!B408</f>
        <v>4.9208721614472086E-3</v>
      </c>
      <c r="C409" s="13">
        <f>(Tavola1!C409-Tavola1!C408)/Tavola1!C408</f>
        <v>5.4294432895025981E-3</v>
      </c>
      <c r="D409" s="13">
        <f>(Tavola1!D409-Tavola1!D408)/Tavola1!D408</f>
        <v>6.042067897738001E-3</v>
      </c>
      <c r="E409" s="13">
        <f>(Tavola1!E409-Tavola1!E408)/Tavola1!E408</f>
        <v>3.5149384885764502E-2</v>
      </c>
      <c r="F409" s="13">
        <f>(Tavola1!F409-Tavola1!F408)/Tavola1!F408</f>
        <v>2.2796352583586625E-3</v>
      </c>
      <c r="G409" s="13">
        <f>(Tavola1!G409-Tavola1!G408)/Tavola1!G408</f>
        <v>-3.472222222222222E-3</v>
      </c>
      <c r="H409" s="13">
        <f>(Tavola1!H409-Tavola1!H408)/Tavola1!H408</f>
        <v>4.2682926829268296E-2</v>
      </c>
      <c r="I409" s="13">
        <f>(Tavola1!J409-Tavola1!J408)/Tavola1!J408</f>
        <v>3.7221556886227546E-2</v>
      </c>
      <c r="J409" s="13">
        <f>(Tavola1!K409-Tavola1!K408)/Tavola1!K408</f>
        <v>2.0929894338811358E-3</v>
      </c>
      <c r="K409" s="13">
        <f>(Tavola1!L409-Tavola1!L408)/Tavola1!L408</f>
        <v>1.7896202028236229E-3</v>
      </c>
    </row>
    <row r="410" spans="1:11">
      <c r="A410" s="4">
        <v>44298</v>
      </c>
      <c r="B410" s="13">
        <f>(Tavola1!B410-Tavola1!B409)/Tavola1!B409</f>
        <v>1.1266639963978014E-2</v>
      </c>
      <c r="C410" s="13">
        <f>(Tavola1!C410-Tavola1!C409)/Tavola1!C409</f>
        <v>5.8049451312890974E-3</v>
      </c>
      <c r="D410" s="13">
        <f>(Tavola1!D410-Tavola1!D409)/Tavola1!D409</f>
        <v>5.9521575230445014E-3</v>
      </c>
      <c r="E410" s="13">
        <f>(Tavola1!E410-Tavola1!E409)/Tavola1!E409</f>
        <v>3.2127465064646726E-2</v>
      </c>
      <c r="F410" s="13">
        <f>(Tavola1!F410-Tavola1!F409)/Tavola1!F409</f>
        <v>3.4874905231235785E-2</v>
      </c>
      <c r="G410" s="13">
        <f>(Tavola1!G410-Tavola1!G409)/Tavola1!G409</f>
        <v>3.7456445993031356E-2</v>
      </c>
      <c r="H410" s="13">
        <f>(Tavola1!H410-Tavola1!H409)/Tavola1!H409</f>
        <v>1.7543859649122806E-2</v>
      </c>
      <c r="I410" s="13">
        <f>(Tavola1!J410-Tavola1!J409)/Tavola1!J409</f>
        <v>3.1960096065028636E-2</v>
      </c>
      <c r="J410" s="13">
        <f>(Tavola1!K410-Tavola1!K409)/Tavola1!K409</f>
        <v>2.2211284847108116E-3</v>
      </c>
      <c r="K410" s="13">
        <f>(Tavola1!L410-Tavola1!L409)/Tavola1!L409</f>
        <v>3.9698292973402143E-3</v>
      </c>
    </row>
    <row r="411" spans="1:11">
      <c r="A411" s="4">
        <v>44299</v>
      </c>
      <c r="B411" s="13">
        <f>(Tavola1!B411-Tavola1!B410)/Tavola1!B410</f>
        <v>8.0849064474625993E-3</v>
      </c>
      <c r="C411" s="13">
        <f>(Tavola1!C411-Tavola1!C410)/Tavola1!C410</f>
        <v>8.0631431174300692E-3</v>
      </c>
      <c r="D411" s="13">
        <f>(Tavola1!D411-Tavola1!D410)/Tavola1!D410</f>
        <v>7.3775166980282201E-3</v>
      </c>
      <c r="E411" s="13">
        <f>(Tavola1!E411-Tavola1!E410)/Tavola1!E410</f>
        <v>4.0575308954405503E-2</v>
      </c>
      <c r="F411" s="13">
        <f>(Tavola1!F411-Tavola1!F410)/Tavola1!F410</f>
        <v>1.8315018315018316E-2</v>
      </c>
      <c r="G411" s="13">
        <f>(Tavola1!G411-Tavola1!G410)/Tavola1!G410</f>
        <v>1.9311502938706968E-2</v>
      </c>
      <c r="H411" s="13">
        <f>(Tavola1!H411-Tavola1!H410)/Tavola1!H410</f>
        <v>1.1494252873563218E-2</v>
      </c>
      <c r="I411" s="13">
        <f>(Tavola1!J411-Tavola1!J410)/Tavola1!J410</f>
        <v>4.1935195130683854E-2</v>
      </c>
      <c r="J411" s="13">
        <f>(Tavola1!K411-Tavola1!K410)/Tavola1!K410</f>
        <v>2.5939683938802495E-3</v>
      </c>
      <c r="K411" s="13">
        <f>(Tavola1!L411-Tavola1!L410)/Tavola1!L410</f>
        <v>1.9770660340055358E-3</v>
      </c>
    </row>
    <row r="412" spans="1:11">
      <c r="A412" s="4">
        <v>44300</v>
      </c>
      <c r="B412" s="13">
        <f>(Tavola1!B412-Tavola1!B411)/Tavola1!B411</f>
        <v>8.5674551699043994E-3</v>
      </c>
      <c r="C412" s="13">
        <f>(Tavola1!C412-Tavola1!C411)/Tavola1!C411</f>
        <v>8.5771768132517721E-3</v>
      </c>
      <c r="D412" s="13">
        <f>(Tavola1!D412-Tavola1!D411)/Tavola1!D411</f>
        <v>8.1595504309957094E-3</v>
      </c>
      <c r="E412" s="13">
        <f>(Tavola1!E412-Tavola1!E411)/Tavola1!E411</f>
        <v>-2.1847513274694984E-2</v>
      </c>
      <c r="F412" s="13">
        <f>(Tavola1!F412-Tavola1!F411)/Tavola1!F411</f>
        <v>1.7985611510791366E-2</v>
      </c>
      <c r="G412" s="13">
        <f>(Tavola1!G412-Tavola1!G411)/Tavola1!G411</f>
        <v>1.3179571663920923E-2</v>
      </c>
      <c r="H412" s="13">
        <f>(Tavola1!H412-Tavola1!H411)/Tavola1!H411</f>
        <v>5.113636363636364E-2</v>
      </c>
      <c r="I412" s="13">
        <f>(Tavola1!J412-Tavola1!J411)/Tavola1!J411</f>
        <v>-2.4225763498131523E-2</v>
      </c>
      <c r="J412" s="13">
        <f>(Tavola1!K412-Tavola1!K411)/Tavola1!K411</f>
        <v>1.2860928649476897E-2</v>
      </c>
      <c r="K412" s="13">
        <f>(Tavola1!L412-Tavola1!L411)/Tavola1!L411</f>
        <v>6.5114443567482238E-3</v>
      </c>
    </row>
    <row r="413" spans="1:11">
      <c r="A413" s="4">
        <v>44301</v>
      </c>
      <c r="B413" s="13">
        <f>(Tavola1!B413-Tavola1!B412)/Tavola1!B412</f>
        <v>8.7607209203493346E-3</v>
      </c>
      <c r="C413" s="13">
        <f>(Tavola1!C413-Tavola1!C412)/Tavola1!C412</f>
        <v>7.4701242768389423E-3</v>
      </c>
      <c r="D413" s="13">
        <f>(Tavola1!D413-Tavola1!D412)/Tavola1!D412</f>
        <v>7.6106296877542345E-3</v>
      </c>
      <c r="E413" s="13">
        <f>(Tavola1!E413-Tavola1!E412)/Tavola1!E412</f>
        <v>2.6603679761312778E-2</v>
      </c>
      <c r="F413" s="13">
        <f>(Tavola1!F413-Tavola1!F412)/Tavola1!F412</f>
        <v>-9.1872791519434626E-3</v>
      </c>
      <c r="G413" s="13">
        <f>(Tavola1!G413-Tavola1!G412)/Tavola1!G412</f>
        <v>-9.7560975609756097E-3</v>
      </c>
      <c r="H413" s="13">
        <f>(Tavola1!H413-Tavola1!H412)/Tavola1!H412</f>
        <v>-5.4054054054054057E-3</v>
      </c>
      <c r="I413" s="13">
        <f>(Tavola1!J413-Tavola1!J412)/Tavola1!J412</f>
        <v>2.8833032530703878E-2</v>
      </c>
      <c r="J413" s="13">
        <f>(Tavola1!K413-Tavola1!K412)/Tavola1!K412</f>
        <v>4.9724099448198895E-3</v>
      </c>
      <c r="K413" s="13">
        <f>(Tavola1!L413-Tavola1!L412)/Tavola1!L412</f>
        <v>1.1762399529504019E-3</v>
      </c>
    </row>
    <row r="414" spans="1:11">
      <c r="A414" s="4">
        <v>44302</v>
      </c>
      <c r="B414" s="13">
        <f>(Tavola1!B414-Tavola1!B413)/Tavola1!B413</f>
        <v>9.5046642784175905E-3</v>
      </c>
      <c r="C414" s="13">
        <f>(Tavola1!C414-Tavola1!C413)/Tavola1!C413</f>
        <v>7.5204413703008179E-3</v>
      </c>
      <c r="D414" s="13">
        <f>(Tavola1!D414-Tavola1!D413)/Tavola1!D413</f>
        <v>7.1364202257609144E-3</v>
      </c>
      <c r="E414" s="13">
        <f>(Tavola1!E414-Tavola1!E413)/Tavola1!E413</f>
        <v>4.076854767094535E-3</v>
      </c>
      <c r="F414" s="13">
        <f>(Tavola1!F414-Tavola1!F413)/Tavola1!F413</f>
        <v>-2.1398002853067048E-3</v>
      </c>
      <c r="G414" s="13">
        <f>(Tavola1!G414-Tavola1!G413)/Tavola1!G413</f>
        <v>-6.5681444991789817E-3</v>
      </c>
      <c r="H414" s="13">
        <f>(Tavola1!H414-Tavola1!H413)/Tavola1!H413</f>
        <v>2.717391304347826E-2</v>
      </c>
      <c r="I414" s="13">
        <f>(Tavola1!J414-Tavola1!J413)/Tavola1!J413</f>
        <v>4.449768954304296E-3</v>
      </c>
      <c r="J414" s="13">
        <f>(Tavola1!K414-Tavola1!K413)/Tavola1!K413</f>
        <v>7.6993312439848976E-3</v>
      </c>
      <c r="K414" s="13">
        <f>(Tavola1!L414-Tavola1!L413)/Tavola1!L413</f>
        <v>4.1120031329547682E-3</v>
      </c>
    </row>
    <row r="415" spans="1:11">
      <c r="A415" s="4">
        <v>44303</v>
      </c>
      <c r="B415" s="13">
        <f>(Tavola1!B415-Tavola1!B414)/Tavola1!B414</f>
        <v>8.1787628119201223E-3</v>
      </c>
      <c r="C415" s="13">
        <f>(Tavola1!C415-Tavola1!C414)/Tavola1!C414</f>
        <v>7.663287131234606E-3</v>
      </c>
      <c r="D415" s="13">
        <f>(Tavola1!D415-Tavola1!D414)/Tavola1!D414</f>
        <v>6.7289738961327792E-3</v>
      </c>
      <c r="E415" s="13">
        <f>(Tavola1!E415-Tavola1!E414)/Tavola1!E414</f>
        <v>2.4201005025125628E-2</v>
      </c>
      <c r="F415" s="13">
        <f>(Tavola1!F415-Tavola1!F414)/Tavola1!F414</f>
        <v>4.2887776983559682E-3</v>
      </c>
      <c r="G415" s="13">
        <f>(Tavola1!G415-Tavola1!G414)/Tavola1!G414</f>
        <v>4.9586776859504135E-3</v>
      </c>
      <c r="H415" s="13">
        <f>(Tavola1!H415-Tavola1!H414)/Tavola1!H414</f>
        <v>0</v>
      </c>
      <c r="I415" s="13">
        <f>(Tavola1!J415-Tavola1!J414)/Tavola1!J414</f>
        <v>2.5387629919918213E-2</v>
      </c>
      <c r="J415" s="13">
        <f>(Tavola1!K415-Tavola1!K414)/Tavola1!K414</f>
        <v>4.1324843883923101E-3</v>
      </c>
      <c r="K415" s="13">
        <f>(Tavola1!L415-Tavola1!L414)/Tavola1!L414</f>
        <v>4.6801872074882997E-3</v>
      </c>
    </row>
    <row r="416" spans="1:11">
      <c r="A416" s="4">
        <v>44304</v>
      </c>
      <c r="B416" s="13">
        <f>(Tavola1!B416-Tavola1!B415)/Tavola1!B415</f>
        <v>4.6435973155868155E-3</v>
      </c>
      <c r="C416" s="13">
        <f>(Tavola1!C416-Tavola1!C415)/Tavola1!C415</f>
        <v>5.6762899108524492E-3</v>
      </c>
      <c r="D416" s="13">
        <f>(Tavola1!D416-Tavola1!D415)/Tavola1!D415</f>
        <v>4.495386449107088E-3</v>
      </c>
      <c r="E416" s="13">
        <f>(Tavola1!E416-Tavola1!E415)/Tavola1!E415</f>
        <v>1.1029556070180947E-2</v>
      </c>
      <c r="F416" s="13">
        <f>(Tavola1!F416-Tavola1!F415)/Tavola1!F415</f>
        <v>-4.2704626334519576E-3</v>
      </c>
      <c r="G416" s="13">
        <f>(Tavola1!G416-Tavola1!G415)/Tavola1!G415</f>
        <v>-3.2894736842105261E-3</v>
      </c>
      <c r="H416" s="13">
        <f>(Tavola1!H416-Tavola1!H415)/Tavola1!H415</f>
        <v>-1.0582010582010581E-2</v>
      </c>
      <c r="I416" s="13">
        <f>(Tavola1!J416-Tavola1!J415)/Tavola1!J415</f>
        <v>1.1922565636424061E-2</v>
      </c>
      <c r="J416" s="13">
        <f>(Tavola1!K416-Tavola1!K415)/Tavola1!K415</f>
        <v>3.5606499405542178E-3</v>
      </c>
      <c r="K416" s="13">
        <f>(Tavola1!L416-Tavola1!L415)/Tavola1!L415</f>
        <v>1.9409937888198758E-3</v>
      </c>
    </row>
    <row r="417" spans="1:11">
      <c r="A417" s="4">
        <v>44305</v>
      </c>
      <c r="B417" s="13">
        <f>(Tavola1!B417-Tavola1!B416)/Tavola1!B416</f>
        <v>4.0241987891672677E-3</v>
      </c>
      <c r="C417" s="13">
        <f>(Tavola1!C417-Tavola1!C416)/Tavola1!C416</f>
        <v>5.0344866979879187E-3</v>
      </c>
      <c r="D417" s="13">
        <f>(Tavola1!D417-Tavola1!D416)/Tavola1!D416</f>
        <v>5.7436873142763618E-3</v>
      </c>
      <c r="E417" s="13">
        <f>(Tavola1!E417-Tavola1!E416)/Tavola1!E416</f>
        <v>2.1896109946424411E-2</v>
      </c>
      <c r="F417" s="13">
        <f>(Tavola1!F417-Tavola1!F416)/Tavola1!F416</f>
        <v>2.7877055039313797E-2</v>
      </c>
      <c r="G417" s="13">
        <f>(Tavola1!G417-Tavola1!G416)/Tavola1!G416</f>
        <v>4.1254125412541254E-2</v>
      </c>
      <c r="H417" s="13">
        <f>(Tavola1!H417-Tavola1!H416)/Tavola1!H416</f>
        <v>-5.8823529411764705E-2</v>
      </c>
      <c r="I417" s="13">
        <f>(Tavola1!J417-Tavola1!J416)/Tavola1!J416</f>
        <v>2.1552608891990638E-2</v>
      </c>
      <c r="J417" s="13">
        <f>(Tavola1!K417-Tavola1!K416)/Tavola1!K416</f>
        <v>3.3353787082546068E-3</v>
      </c>
      <c r="K417" s="13">
        <f>(Tavola1!L417-Tavola1!L416)/Tavola1!L416</f>
        <v>1.9372336303758234E-3</v>
      </c>
    </row>
    <row r="418" spans="1:11">
      <c r="A418" s="4">
        <v>44306</v>
      </c>
      <c r="B418" s="13">
        <f>(Tavola1!B418-Tavola1!B417)/Tavola1!B417</f>
        <v>7.1673157722651377E-3</v>
      </c>
      <c r="C418" s="13">
        <f>(Tavola1!C418-Tavola1!C417)/Tavola1!C417</f>
        <v>6.5558816445970454E-3</v>
      </c>
      <c r="D418" s="13">
        <f>(Tavola1!D418-Tavola1!D417)/Tavola1!D417</f>
        <v>5.8380203618758966E-3</v>
      </c>
      <c r="E418" s="13">
        <f>(Tavola1!E418-Tavola1!E417)/Tavola1!E417</f>
        <v>-5.4061241546994911E-2</v>
      </c>
      <c r="F418" s="13">
        <f>(Tavola1!F418-Tavola1!F417)/Tavola1!F417</f>
        <v>-2.086230876216968E-3</v>
      </c>
      <c r="G418" s="13">
        <f>(Tavola1!G418-Tavola1!G417)/Tavola1!G417</f>
        <v>-5.5467511885895406E-3</v>
      </c>
      <c r="H418" s="13">
        <f>(Tavola1!H418-Tavola1!H417)/Tavola1!H417</f>
        <v>2.2727272727272728E-2</v>
      </c>
      <c r="I418" s="13">
        <f>(Tavola1!J418-Tavola1!J417)/Tavola1!J417</f>
        <v>-5.7064780581900017E-2</v>
      </c>
      <c r="J418" s="13">
        <f>(Tavola1!K418-Tavola1!K417)/Tavola1!K417</f>
        <v>1.5349867997190399E-2</v>
      </c>
      <c r="K418" s="13">
        <f>(Tavola1!L418-Tavola1!L417)/Tavola1!L417</f>
        <v>6.9605568445475635E-3</v>
      </c>
    </row>
    <row r="419" spans="1:11">
      <c r="A419" s="4">
        <v>44307</v>
      </c>
      <c r="B419" s="13">
        <f>(Tavola1!B419-Tavola1!B418)/Tavola1!B418</f>
        <v>8.0189967047828263E-3</v>
      </c>
      <c r="C419" s="13">
        <f>(Tavola1!C419-Tavola1!C418)/Tavola1!C418</f>
        <v>6.7708013514782058E-3</v>
      </c>
      <c r="D419" s="13">
        <f>(Tavola1!D419-Tavola1!D418)/Tavola1!D418</f>
        <v>6.5119571262450071E-3</v>
      </c>
      <c r="E419" s="13">
        <f>(Tavola1!E419-Tavola1!E418)/Tavola1!E418</f>
        <v>1.1606891843045905E-2</v>
      </c>
      <c r="F419" s="13">
        <f>(Tavola1!F419-Tavola1!F418)/Tavola1!F418</f>
        <v>1.4634146341463415E-2</v>
      </c>
      <c r="G419" s="13">
        <f>(Tavola1!G419-Tavola1!G418)/Tavola1!G418</f>
        <v>1.5139442231075698E-2</v>
      </c>
      <c r="H419" s="13">
        <f>(Tavola1!H419-Tavola1!H418)/Tavola1!H418</f>
        <v>1.1111111111111112E-2</v>
      </c>
      <c r="I419" s="13">
        <f>(Tavola1!J419-Tavola1!J418)/Tavola1!J418</f>
        <v>1.1421752471871804E-2</v>
      </c>
      <c r="J419" s="13">
        <f>(Tavola1!K419-Tavola1!K418)/Tavola1!K418</f>
        <v>5.8980337899488915E-3</v>
      </c>
      <c r="K419" s="13">
        <f>(Tavola1!L419-Tavola1!L418)/Tavola1!L418</f>
        <v>1.9201228878648233E-3</v>
      </c>
    </row>
    <row r="420" spans="1:11">
      <c r="A420" s="4">
        <v>44308</v>
      </c>
      <c r="B420" s="13">
        <f>(Tavola1!B420-Tavola1!B419)/Tavola1!B419</f>
        <v>9.3321451692586089E-3</v>
      </c>
      <c r="C420" s="13">
        <f>(Tavola1!C420-Tavola1!C419)/Tavola1!C419</f>
        <v>7.8308370933503086E-3</v>
      </c>
      <c r="D420" s="13">
        <f>(Tavola1!D420-Tavola1!D419)/Tavola1!D419</f>
        <v>7.0926973347130266E-3</v>
      </c>
      <c r="E420" s="13">
        <f>(Tavola1!E420-Tavola1!E419)/Tavola1!E419</f>
        <v>1.7468635858345245E-2</v>
      </c>
      <c r="F420" s="13">
        <f>(Tavola1!F420-Tavola1!F419)/Tavola1!F419</f>
        <v>-2.3351648351648352E-2</v>
      </c>
      <c r="G420" s="13">
        <f>(Tavola1!G420-Tavola1!G419)/Tavola1!G419</f>
        <v>-2.3547880690737835E-2</v>
      </c>
      <c r="H420" s="13">
        <f>(Tavola1!H420-Tavola1!H419)/Tavola1!H419</f>
        <v>-2.197802197802198E-2</v>
      </c>
      <c r="I420" s="13">
        <f>(Tavola1!J420-Tavola1!J419)/Tavola1!J419</f>
        <v>1.9973032192819821E-2</v>
      </c>
      <c r="J420" s="13">
        <f>(Tavola1!K420-Tavola1!K419)/Tavola1!K419</f>
        <v>5.6263043065831906E-3</v>
      </c>
      <c r="K420" s="13">
        <f>(Tavola1!L420-Tavola1!L419)/Tavola1!L419</f>
        <v>4.4078190877730929E-3</v>
      </c>
    </row>
    <row r="421" spans="1:11">
      <c r="A421" s="4">
        <v>44309</v>
      </c>
      <c r="B421" s="13">
        <f>(Tavola1!B421-Tavola1!B420)/Tavola1!B420</f>
        <v>7.2947803765361268E-3</v>
      </c>
      <c r="C421" s="13">
        <f>(Tavola1!C421-Tavola1!C420)/Tavola1!C420</f>
        <v>6.5547565286710602E-3</v>
      </c>
      <c r="D421" s="13">
        <f>(Tavola1!D421-Tavola1!D420)/Tavola1!D420</f>
        <v>4.6386353434086491E-3</v>
      </c>
      <c r="E421" s="13">
        <f>(Tavola1!E421-Tavola1!E420)/Tavola1!E420</f>
        <v>-1.3422818791946308E-2</v>
      </c>
      <c r="F421" s="13">
        <f>(Tavola1!F421-Tavola1!F420)/Tavola1!F420</f>
        <v>-9.1420534458509142E-3</v>
      </c>
      <c r="G421" s="13">
        <f>(Tavola1!G421-Tavola1!G420)/Tavola1!G420</f>
        <v>-9.6463022508038593E-3</v>
      </c>
      <c r="H421" s="13">
        <f>(Tavola1!H421-Tavola1!H420)/Tavola1!H420</f>
        <v>-5.6179775280898875E-3</v>
      </c>
      <c r="I421" s="13">
        <f>(Tavola1!J421-Tavola1!J420)/Tavola1!J420</f>
        <v>-1.3674295629182848E-2</v>
      </c>
      <c r="J421" s="13">
        <f>(Tavola1!K421-Tavola1!K420)/Tavola1!K420</f>
        <v>7.3693705378461392E-3</v>
      </c>
      <c r="K421" s="13">
        <f>(Tavola1!L421-Tavola1!L420)/Tavola1!L420</f>
        <v>4.5792787635947334E-3</v>
      </c>
    </row>
    <row r="422" spans="1:11">
      <c r="A422" s="4">
        <v>44310</v>
      </c>
      <c r="B422" s="13">
        <f>(Tavola1!B422-Tavola1!B421)/Tavola1!B421</f>
        <v>6.8554235852321928E-3</v>
      </c>
      <c r="C422" s="13">
        <f>(Tavola1!C422-Tavola1!C421)/Tavola1!C421</f>
        <v>6.2045397217010308E-3</v>
      </c>
      <c r="D422" s="13">
        <f>(Tavola1!D422-Tavola1!D421)/Tavola1!D421</f>
        <v>5.4364015490020855E-3</v>
      </c>
      <c r="E422" s="13">
        <f>(Tavola1!E422-Tavola1!E421)/Tavola1!E421</f>
        <v>-2.887201392184781E-3</v>
      </c>
      <c r="F422" s="13">
        <f>(Tavola1!F422-Tavola1!F421)/Tavola1!F421</f>
        <v>2.8388928317955998E-3</v>
      </c>
      <c r="G422" s="13">
        <f>(Tavola1!G422-Tavola1!G421)/Tavola1!G421</f>
        <v>1.6233766233766235E-3</v>
      </c>
      <c r="H422" s="13">
        <f>(Tavola1!H422-Tavola1!H421)/Tavola1!H421</f>
        <v>1.1299435028248588E-2</v>
      </c>
      <c r="I422" s="13">
        <f>(Tavola1!J422-Tavola1!J421)/Tavola1!J421</f>
        <v>-3.2251308900523561E-3</v>
      </c>
      <c r="J422" s="13">
        <f>(Tavola1!K422-Tavola1!K421)/Tavola1!K421</f>
        <v>6.7126662804103685E-3</v>
      </c>
      <c r="K422" s="13">
        <f>(Tavola1!L422-Tavola1!L421)/Tavola1!L421</f>
        <v>3.9886039886039889E-3</v>
      </c>
    </row>
    <row r="423" spans="1:11">
      <c r="A423" s="4">
        <v>44311</v>
      </c>
      <c r="B423" s="13">
        <f>(Tavola1!B423-Tavola1!B422)/Tavola1!B422</f>
        <v>5.8320175623985749E-3</v>
      </c>
      <c r="C423" s="13">
        <f>(Tavola1!C423-Tavola1!C422)/Tavola1!C422</f>
        <v>4.4052712153919383E-3</v>
      </c>
      <c r="D423" s="13">
        <f>(Tavola1!D423-Tavola1!D422)/Tavola1!D422</f>
        <v>5.2391180900180235E-3</v>
      </c>
      <c r="E423" s="13">
        <f>(Tavola1!E423-Tavola1!E422)/Tavola1!E422</f>
        <v>1.1859902423545277E-2</v>
      </c>
      <c r="F423" s="13">
        <f>(Tavola1!F423-Tavola1!F422)/Tavola1!F422</f>
        <v>1.4154281670205238E-3</v>
      </c>
      <c r="G423" s="13">
        <f>(Tavola1!G423-Tavola1!G422)/Tavola1!G422</f>
        <v>8.1037277147487843E-3</v>
      </c>
      <c r="H423" s="13">
        <f>(Tavola1!H423-Tavola1!H422)/Tavola1!H422</f>
        <v>-4.4692737430167599E-2</v>
      </c>
      <c r="I423" s="13">
        <f>(Tavola1!J423-Tavola1!J422)/Tavola1!J422</f>
        <v>1.248004033952433E-2</v>
      </c>
      <c r="J423" s="13">
        <f>(Tavola1!K423-Tavola1!K422)/Tavola1!K422</f>
        <v>4.3948889069748516E-3</v>
      </c>
      <c r="K423" s="13">
        <f>(Tavola1!L423-Tavola1!L422)/Tavola1!L422</f>
        <v>1.1350737797956867E-3</v>
      </c>
    </row>
    <row r="424" spans="1:11">
      <c r="A424" s="4">
        <v>44312</v>
      </c>
      <c r="B424" s="13">
        <f>(Tavola1!B424-Tavola1!B423)/Tavola1!B423</f>
        <v>5.4840887220708838E-3</v>
      </c>
      <c r="C424" s="13">
        <f>(Tavola1!C424-Tavola1!C423)/Tavola1!C423</f>
        <v>5.2284024105629318E-3</v>
      </c>
      <c r="D424" s="13">
        <f>(Tavola1!D424-Tavola1!D423)/Tavola1!D423</f>
        <v>5.2511101505089012E-3</v>
      </c>
      <c r="E424" s="13">
        <f>(Tavola1!E424-Tavola1!E423)/Tavola1!E423</f>
        <v>2.2775382203057623E-2</v>
      </c>
      <c r="F424" s="13">
        <f>(Tavola1!F424-Tavola1!F423)/Tavola1!F423</f>
        <v>9.1872791519434626E-3</v>
      </c>
      <c r="G424" s="13">
        <f>(Tavola1!G424-Tavola1!G423)/Tavola1!G423</f>
        <v>8.0385852090032149E-3</v>
      </c>
      <c r="H424" s="13">
        <f>(Tavola1!H424-Tavola1!H423)/Tavola1!H423</f>
        <v>1.7543859649122806E-2</v>
      </c>
      <c r="I424" s="13">
        <f>(Tavola1!J424-Tavola1!J423)/Tavola1!J423</f>
        <v>2.3573355467939407E-2</v>
      </c>
      <c r="J424" s="13">
        <f>(Tavola1!K424-Tavola1!K423)/Tavola1!K423</f>
        <v>2.7492562538344889E-3</v>
      </c>
      <c r="K424" s="13">
        <f>(Tavola1!L424-Tavola1!L423)/Tavola1!L423</f>
        <v>2.4565381708238853E-3</v>
      </c>
    </row>
    <row r="425" spans="1:11">
      <c r="A425" s="4">
        <v>44313</v>
      </c>
      <c r="B425" s="13">
        <f>(Tavola1!B425-Tavola1!B424)/Tavola1!B424</f>
        <v>7.6081795469003979E-3</v>
      </c>
      <c r="C425" s="13">
        <f>(Tavola1!C425-Tavola1!C424)/Tavola1!C424</f>
        <v>6.4991296172969091E-3</v>
      </c>
      <c r="D425" s="13">
        <f>(Tavola1!D425-Tavola1!D424)/Tavola1!D424</f>
        <v>4.5933201397542088E-3</v>
      </c>
      <c r="E425" s="13">
        <f>(Tavola1!E425-Tavola1!E424)/Tavola1!E424</f>
        <v>-2.2996435552489363E-4</v>
      </c>
      <c r="F425" s="13">
        <f>(Tavola1!F425-Tavola1!F424)/Tavola1!F424</f>
        <v>-4.2016806722689074E-3</v>
      </c>
      <c r="G425" s="13">
        <f>(Tavola1!G425-Tavola1!G424)/Tavola1!G424</f>
        <v>0</v>
      </c>
      <c r="H425" s="13">
        <f>(Tavola1!H425-Tavola1!H424)/Tavola1!H424</f>
        <v>-3.4482758620689655E-2</v>
      </c>
      <c r="I425" s="13">
        <f>(Tavola1!J425-Tavola1!J424)/Tavola1!J424</f>
        <v>0</v>
      </c>
      <c r="J425" s="13">
        <f>(Tavola1!K425-Tavola1!K424)/Tavola1!K424</f>
        <v>5.2698716875710684E-3</v>
      </c>
      <c r="K425" s="13">
        <f>(Tavola1!L425-Tavola1!L424)/Tavola1!L424</f>
        <v>6.2205466540999057E-3</v>
      </c>
    </row>
    <row r="426" spans="1:11">
      <c r="A426" s="4">
        <v>44314</v>
      </c>
      <c r="B426" s="13">
        <f>(Tavola1!B426-Tavola1!B425)/Tavola1!B425</f>
        <v>7.9151163495850933E-3</v>
      </c>
      <c r="C426" s="13">
        <f>(Tavola1!C426-Tavola1!C425)/Tavola1!C425</f>
        <v>6.068544340114234E-3</v>
      </c>
      <c r="D426" s="13">
        <f>(Tavola1!D426-Tavola1!D425)/Tavola1!D425</f>
        <v>4.7668847435367364E-3</v>
      </c>
      <c r="E426" s="13">
        <f>(Tavola1!E426-Tavola1!E425)/Tavola1!E425</f>
        <v>-2.7333716695418824E-2</v>
      </c>
      <c r="F426" s="13">
        <f>(Tavola1!F426-Tavola1!F425)/Tavola1!F425</f>
        <v>-1.969057665260197E-2</v>
      </c>
      <c r="G426" s="13">
        <f>(Tavola1!G426-Tavola1!G425)/Tavola1!G425</f>
        <v>-2.5518341307814992E-2</v>
      </c>
      <c r="H426" s="13">
        <f>(Tavola1!H426-Tavola1!H425)/Tavola1!H425</f>
        <v>2.3809523809523808E-2</v>
      </c>
      <c r="I426" s="13">
        <f>(Tavola1!J426-Tavola1!J425)/Tavola1!J425</f>
        <v>-2.7774398897133356E-2</v>
      </c>
      <c r="J426" s="13">
        <f>(Tavola1!K426-Tavola1!K425)/Tavola1!K425</f>
        <v>9.5485812060036052E-3</v>
      </c>
      <c r="K426" s="13">
        <f>(Tavola1!L426-Tavola1!L425)/Tavola1!L425</f>
        <v>5.6200824278756084E-3</v>
      </c>
    </row>
    <row r="427" spans="1:11">
      <c r="A427" s="4">
        <v>44315</v>
      </c>
      <c r="B427" s="13">
        <f>(Tavola1!B427-Tavola1!B426)/Tavola1!B426</f>
        <v>6.7592751523252699E-3</v>
      </c>
      <c r="C427" s="13">
        <f>(Tavola1!C427-Tavola1!C426)/Tavola1!C426</f>
        <v>6.8548733823466188E-3</v>
      </c>
      <c r="D427" s="13">
        <f>(Tavola1!D427-Tavola1!D426)/Tavola1!D426</f>
        <v>5.1363977440515088E-3</v>
      </c>
      <c r="E427" s="13">
        <f>(Tavola1!E427-Tavola1!E426)/Tavola1!E426</f>
        <v>-5.0449314204635033E-3</v>
      </c>
      <c r="F427" s="13">
        <f>(Tavola1!F427-Tavola1!F426)/Tavola1!F426</f>
        <v>-1.7934002869440458E-2</v>
      </c>
      <c r="G427" s="13">
        <f>(Tavola1!G427-Tavola1!G426)/Tavola1!G426</f>
        <v>-1.718494271685761E-2</v>
      </c>
      <c r="H427" s="13">
        <f>(Tavola1!H427-Tavola1!H426)/Tavola1!H426</f>
        <v>-2.3255813953488372E-2</v>
      </c>
      <c r="I427" s="13">
        <f>(Tavola1!J427-Tavola1!J426)/Tavola1!J426</f>
        <v>-4.2956043039452827E-3</v>
      </c>
      <c r="J427" s="13">
        <f>(Tavola1!K427-Tavola1!K426)/Tavola1!K426</f>
        <v>6.6315939144035259E-3</v>
      </c>
      <c r="K427" s="13">
        <f>(Tavola1!L427-Tavola1!L426)/Tavola1!L426</f>
        <v>4.2846497764530552E-3</v>
      </c>
    </row>
    <row r="428" spans="1:11">
      <c r="A428" s="4">
        <v>44316</v>
      </c>
      <c r="B428" s="13">
        <f>(Tavola1!B428-Tavola1!B427)/Tavola1!B427</f>
        <v>7.2815132094333429E-3</v>
      </c>
      <c r="C428" s="13">
        <f>(Tavola1!C428-Tavola1!C427)/Tavola1!C427</f>
        <v>5.6452581432898758E-3</v>
      </c>
      <c r="D428" s="13">
        <f>(Tavola1!D428-Tavola1!D427)/Tavola1!D427</f>
        <v>4.1468794852282474E-3</v>
      </c>
      <c r="E428" s="13">
        <f>(Tavola1!E428-Tavola1!E427)/Tavola1!E427</f>
        <v>-1.3785453969260023E-2</v>
      </c>
      <c r="F428" s="13">
        <f>(Tavola1!F428-Tavola1!F427)/Tavola1!F427</f>
        <v>-2.3374726077428781E-2</v>
      </c>
      <c r="G428" s="13">
        <f>(Tavola1!G428-Tavola1!G427)/Tavola1!G427</f>
        <v>-2.4146544546211492E-2</v>
      </c>
      <c r="H428" s="13">
        <f>(Tavola1!H428-Tavola1!H427)/Tavola1!H427</f>
        <v>-1.7857142857142856E-2</v>
      </c>
      <c r="I428" s="13">
        <f>(Tavola1!J428-Tavola1!J427)/Tavola1!J427</f>
        <v>-1.3235602094240838E-2</v>
      </c>
      <c r="J428" s="13">
        <f>(Tavola1!K428-Tavola1!K427)/Tavola1!K427</f>
        <v>6.7235057149798577E-3</v>
      </c>
      <c r="K428" s="13">
        <f>(Tavola1!L428-Tavola1!L427)/Tavola1!L427</f>
        <v>3.5243925060285662E-3</v>
      </c>
    </row>
    <row r="429" spans="1:11">
      <c r="A429" s="4">
        <v>44317</v>
      </c>
      <c r="B429" s="13">
        <f>(Tavola1!B429-Tavola1!B428)/Tavola1!B428</f>
        <v>6.9422380826282748E-3</v>
      </c>
      <c r="C429" s="13">
        <f>(Tavola1!C429-Tavola1!C428)/Tavola1!C428</f>
        <v>6.1078487116526152E-3</v>
      </c>
      <c r="D429" s="13">
        <f>(Tavola1!D429-Tavola1!D428)/Tavola1!D428</f>
        <v>4.7964621295332561E-3</v>
      </c>
      <c r="E429" s="13">
        <f>(Tavola1!E429-Tavola1!E428)/Tavola1!E428</f>
        <v>-4.940552699228792E-3</v>
      </c>
      <c r="F429" s="13">
        <f>(Tavola1!F429-Tavola1!F428)/Tavola1!F428</f>
        <v>-2.5430067314884067E-2</v>
      </c>
      <c r="G429" s="13">
        <f>(Tavola1!G429-Tavola1!G428)/Tavola1!G428</f>
        <v>-3.0716723549488054E-2</v>
      </c>
      <c r="H429" s="13">
        <f>(Tavola1!H429-Tavola1!H428)/Tavola1!H428</f>
        <v>1.2121212121212121E-2</v>
      </c>
      <c r="I429" s="13">
        <f>(Tavola1!J429-Tavola1!J428)/Tavola1!J428</f>
        <v>-3.7777494800288638E-3</v>
      </c>
      <c r="J429" s="13">
        <f>(Tavola1!K429-Tavola1!K428)/Tavola1!K428</f>
        <v>6.246457254140453E-3</v>
      </c>
      <c r="K429" s="13">
        <f>(Tavola1!L429-Tavola1!L428)/Tavola1!L428</f>
        <v>1.8484288354898336E-3</v>
      </c>
    </row>
    <row r="430" spans="1:11">
      <c r="A430" s="4">
        <v>44318</v>
      </c>
      <c r="B430" s="13">
        <f>(Tavola1!B430-Tavola1!B429)/Tavola1!B429</f>
        <v>2.4928311654655267E-3</v>
      </c>
      <c r="C430" s="13">
        <f>(Tavola1!C430-Tavola1!C429)/Tavola1!C429</f>
        <v>3.4923739504249076E-3</v>
      </c>
      <c r="D430" s="13">
        <f>(Tavola1!D430-Tavola1!D429)/Tavola1!D429</f>
        <v>3.6851928759302488E-3</v>
      </c>
      <c r="E430" s="13">
        <f>(Tavola1!E430-Tavola1!E429)/Tavola1!E429</f>
        <v>3.2293222459936222E-4</v>
      </c>
      <c r="F430" s="13">
        <f>(Tavola1!F430-Tavola1!F429)/Tavola1!F429</f>
        <v>6.1396776669224865E-3</v>
      </c>
      <c r="G430" s="13">
        <f>(Tavola1!G430-Tavola1!G429)/Tavola1!G429</f>
        <v>1.0563380281690141E-2</v>
      </c>
      <c r="H430" s="13">
        <f>(Tavola1!H430-Tavola1!H429)/Tavola1!H429</f>
        <v>-2.3952095808383235E-2</v>
      </c>
      <c r="I430" s="13">
        <f>(Tavola1!J430-Tavola1!J429)/Tavola1!J429</f>
        <v>0</v>
      </c>
      <c r="J430" s="13">
        <f>(Tavola1!K430-Tavola1!K429)/Tavola1!K429</f>
        <v>4.2444253572344864E-3</v>
      </c>
      <c r="K430" s="13">
        <f>(Tavola1!L430-Tavola1!L429)/Tavola1!L429</f>
        <v>5.5350553505535054E-4</v>
      </c>
    </row>
    <row r="431" spans="1:11">
      <c r="A431" s="4">
        <v>44319</v>
      </c>
      <c r="B431" s="13">
        <f>(Tavola1!B431-Tavola1!B430)/Tavola1!B430</f>
        <v>3.6827501803336458E-3</v>
      </c>
      <c r="C431" s="13">
        <f>(Tavola1!C431-Tavola1!C430)/Tavola1!C430</f>
        <v>4.1958464734189677E-3</v>
      </c>
      <c r="D431" s="13">
        <f>(Tavola1!D431-Tavola1!D430)/Tavola1!D430</f>
        <v>3.4909326116836854E-3</v>
      </c>
      <c r="E431" s="13">
        <f>(Tavola1!E431-Tavola1!E430)/Tavola1!E430</f>
        <v>7.0215084137040477E-3</v>
      </c>
      <c r="F431" s="13">
        <f>(Tavola1!F431-Tavola1!F430)/Tavola1!F430</f>
        <v>2.0594965675057208E-2</v>
      </c>
      <c r="G431" s="13">
        <f>(Tavola1!G431-Tavola1!G430)/Tavola1!G430</f>
        <v>2.6132404181184669E-2</v>
      </c>
      <c r="H431" s="13">
        <f>(Tavola1!H431-Tavola1!H430)/Tavola1!H430</f>
        <v>-1.8404907975460124E-2</v>
      </c>
      <c r="I431" s="13">
        <f>(Tavola1!J431-Tavola1!J430)/Tavola1!J430</f>
        <v>6.2633148700468686E-3</v>
      </c>
      <c r="J431" s="13">
        <f>(Tavola1!K431-Tavola1!K430)/Tavola1!K430</f>
        <v>2.9990836133403681E-3</v>
      </c>
      <c r="K431" s="13">
        <f>(Tavola1!L431-Tavola1!L430)/Tavola1!L430</f>
        <v>3.6879955744053105E-3</v>
      </c>
    </row>
    <row r="432" spans="1:11">
      <c r="A432" s="4">
        <v>44320</v>
      </c>
      <c r="B432" s="13">
        <f>(Tavola1!B432-Tavola1!B431)/Tavola1!B431</f>
        <v>8.2533756146555542E-3</v>
      </c>
      <c r="C432" s="13">
        <f>(Tavola1!C432-Tavola1!C431)/Tavola1!C431</f>
        <v>5.5865738995686228E-3</v>
      </c>
      <c r="D432" s="13">
        <f>(Tavola1!D432-Tavola1!D431)/Tavola1!D431</f>
        <v>4.2750233420066073E-3</v>
      </c>
      <c r="E432" s="13">
        <f>(Tavola1!E432-Tavola1!E431)/Tavola1!E431</f>
        <v>-5.2895211380484869E-3</v>
      </c>
      <c r="F432" s="13">
        <f>(Tavola1!F432-Tavola1!F431)/Tavola1!F431</f>
        <v>-1.9431988041853511E-2</v>
      </c>
      <c r="G432" s="13">
        <f>(Tavola1!G432-Tavola1!G431)/Tavola1!G431</f>
        <v>-2.2071307300509338E-2</v>
      </c>
      <c r="H432" s="13">
        <f>(Tavola1!H432-Tavola1!H431)/Tavola1!H431</f>
        <v>0</v>
      </c>
      <c r="I432" s="13">
        <f>(Tavola1!J432-Tavola1!J431)/Tavola1!J431</f>
        <v>-4.4882923317948933E-3</v>
      </c>
      <c r="J432" s="13">
        <f>(Tavola1!K432-Tavola1!K431)/Tavola1!K431</f>
        <v>5.587087128658047E-3</v>
      </c>
      <c r="K432" s="13">
        <f>(Tavola1!L432-Tavola1!L431)/Tavola1!L431</f>
        <v>4.5930553003858164E-3</v>
      </c>
    </row>
    <row r="433" spans="1:11">
      <c r="A433" s="4">
        <v>44321</v>
      </c>
      <c r="B433" s="13">
        <f>(Tavola1!B433-Tavola1!B432)/Tavola1!B432</f>
        <v>6.8067200268728664E-3</v>
      </c>
      <c r="C433" s="13">
        <f>(Tavola1!C433-Tavola1!C432)/Tavola1!C432</f>
        <v>6.0260369045953416E-3</v>
      </c>
      <c r="D433" s="13">
        <f>(Tavola1!D433-Tavola1!D432)/Tavola1!D432</f>
        <v>3.6905070907760919E-3</v>
      </c>
      <c r="E433" s="13">
        <f>(Tavola1!E433-Tavola1!E432)/Tavola1!E432</f>
        <v>-1.1843854489787697E-2</v>
      </c>
      <c r="F433" s="13">
        <f>(Tavola1!F433-Tavola1!F432)/Tavola1!F432</f>
        <v>-2.972560975609756E-2</v>
      </c>
      <c r="G433" s="13">
        <f>(Tavola1!G433-Tavola1!G432)/Tavola1!G432</f>
        <v>-2.6909722222222224E-2</v>
      </c>
      <c r="H433" s="13">
        <f>(Tavola1!H433-Tavola1!H432)/Tavola1!H432</f>
        <v>-0.05</v>
      </c>
      <c r="I433" s="13">
        <f>(Tavola1!J433-Tavola1!J432)/Tavola1!J432</f>
        <v>-1.0845986984815618E-2</v>
      </c>
      <c r="J433" s="13">
        <f>(Tavola1!K433-Tavola1!K432)/Tavola1!K432</f>
        <v>5.7928239466091052E-3</v>
      </c>
      <c r="K433" s="13">
        <f>(Tavola1!L433-Tavola1!L432)/Tavola1!L432</f>
        <v>4.3891733723482075E-3</v>
      </c>
    </row>
    <row r="434" spans="1:11">
      <c r="A434" s="4">
        <v>44322</v>
      </c>
      <c r="B434" s="13">
        <f>(Tavola1!B434-Tavola1!B433)/Tavola1!B433</f>
        <v>6.5591693766578977E-3</v>
      </c>
      <c r="C434" s="13">
        <f>(Tavola1!C434-Tavola1!C433)/Tavola1!C433</f>
        <v>7.337354658214338E-3</v>
      </c>
      <c r="D434" s="13">
        <f>(Tavola1!D434-Tavola1!D433)/Tavola1!D433</f>
        <v>5.6517630021111825E-3</v>
      </c>
      <c r="E434" s="13">
        <f>(Tavola1!E434-Tavola1!E433)/Tavola1!E433</f>
        <v>-2.6540013861143952E-2</v>
      </c>
      <c r="F434" s="13">
        <f>(Tavola1!F434-Tavola1!F433)/Tavola1!F433</f>
        <v>-4.7918303220738416E-2</v>
      </c>
      <c r="G434" s="13">
        <f>(Tavola1!G434-Tavola1!G433)/Tavola1!G433</f>
        <v>-5.1739518287243533E-2</v>
      </c>
      <c r="H434" s="13">
        <f>(Tavola1!H434-Tavola1!H433)/Tavola1!H433</f>
        <v>-1.9736842105263157E-2</v>
      </c>
      <c r="I434" s="13">
        <f>(Tavola1!J434-Tavola1!J433)/Tavola1!J433</f>
        <v>-2.5369797041623666E-2</v>
      </c>
      <c r="J434" s="13">
        <f>(Tavola1!K434-Tavola1!K433)/Tavola1!K433</f>
        <v>1.0013358444288717E-2</v>
      </c>
      <c r="K434" s="13">
        <f>(Tavola1!L434-Tavola1!L433)/Tavola1!L433</f>
        <v>4.3699927166788053E-3</v>
      </c>
    </row>
    <row r="435" spans="1:11">
      <c r="A435" s="4">
        <v>44323</v>
      </c>
      <c r="B435" s="13">
        <f>(Tavola1!B435-Tavola1!B434)/Tavola1!B434</f>
        <v>6.3861729184090735E-3</v>
      </c>
      <c r="C435" s="13">
        <f>(Tavola1!C435-Tavola1!C434)/Tavola1!C434</f>
        <v>5.1018835550464018E-3</v>
      </c>
      <c r="D435" s="13">
        <f>(Tavola1!D435-Tavola1!D434)/Tavola1!D434</f>
        <v>2.8193511284417827E-3</v>
      </c>
      <c r="E435" s="13">
        <f>(Tavola1!E435-Tavola1!E434)/Tavola1!E434</f>
        <v>-2.2949995812044561E-2</v>
      </c>
      <c r="F435" s="13">
        <f>(Tavola1!F435-Tavola1!F434)/Tavola1!F434</f>
        <v>-4.0429042904290426E-2</v>
      </c>
      <c r="G435" s="13">
        <f>(Tavola1!G435-Tavola1!G434)/Tavola1!G434</f>
        <v>-3.9510818438381938E-2</v>
      </c>
      <c r="H435" s="13">
        <f>(Tavola1!H435-Tavola1!H434)/Tavola1!H434</f>
        <v>-4.6979865771812082E-2</v>
      </c>
      <c r="I435" s="13">
        <f>(Tavola1!J435-Tavola1!J434)/Tavola1!J434</f>
        <v>-2.2015353392746847E-2</v>
      </c>
      <c r="J435" s="13">
        <f>(Tavola1!K435-Tavola1!K434)/Tavola1!K434</f>
        <v>6.1793641759492644E-3</v>
      </c>
      <c r="K435" s="13">
        <f>(Tavola1!L435-Tavola1!L434)/Tavola1!L434</f>
        <v>1.9941986947063089E-3</v>
      </c>
    </row>
    <row r="436" spans="1:11">
      <c r="A436" s="4">
        <v>44324</v>
      </c>
      <c r="B436" s="13">
        <f>(Tavola1!B436-Tavola1!B435)/Tavola1!B435</f>
        <v>6.2702107302598934E-3</v>
      </c>
      <c r="C436" s="13">
        <f>(Tavola1!C436-Tavola1!C435)/Tavola1!C435</f>
        <v>5.5302377376114306E-3</v>
      </c>
      <c r="D436" s="13">
        <f>(Tavola1!D436-Tavola1!D435)/Tavola1!D435</f>
        <v>3.9676989211215857E-3</v>
      </c>
      <c r="E436" s="13">
        <f>(Tavola1!E436-Tavola1!E435)/Tavola1!E435</f>
        <v>-3.0004286326618088E-2</v>
      </c>
      <c r="F436" s="13">
        <f>(Tavola1!F436-Tavola1!F435)/Tavola1!F435</f>
        <v>-2.407566638005159E-2</v>
      </c>
      <c r="G436" s="13">
        <f>(Tavola1!G436-Tavola1!G435)/Tavola1!G435</f>
        <v>-2.5465230166503428E-2</v>
      </c>
      <c r="H436" s="13">
        <f>(Tavola1!H436-Tavola1!H435)/Tavola1!H435</f>
        <v>-1.4084507042253521E-2</v>
      </c>
      <c r="I436" s="13">
        <f>(Tavola1!J436-Tavola1!J435)/Tavola1!J435</f>
        <v>-3.0315333604005956E-2</v>
      </c>
      <c r="J436" s="13">
        <f>(Tavola1!K436-Tavola1!K435)/Tavola1!K435</f>
        <v>8.2531986531986529E-3</v>
      </c>
      <c r="K436" s="13">
        <f>(Tavola1!L436-Tavola1!L435)/Tavola1!L435</f>
        <v>3.4376696218563416E-3</v>
      </c>
    </row>
    <row r="437" spans="1:11">
      <c r="A437" s="4">
        <v>44325</v>
      </c>
      <c r="B437" s="13">
        <f>(Tavola1!B437-Tavola1!B436)/Tavola1!B436</f>
        <v>3.5124579929672441E-3</v>
      </c>
      <c r="C437" s="13">
        <f>(Tavola1!C437-Tavola1!C436)/Tavola1!C436</f>
        <v>3.5504860950943185E-3</v>
      </c>
      <c r="D437" s="13">
        <f>(Tavola1!D437-Tavola1!D436)/Tavola1!D436</f>
        <v>2.2941211983300283E-3</v>
      </c>
      <c r="E437" s="13">
        <f>(Tavola1!E437-Tavola1!E436)/Tavola1!E436</f>
        <v>-2.1431727794962441E-2</v>
      </c>
      <c r="F437" s="13">
        <f>(Tavola1!F437-Tavola1!F436)/Tavola1!F436</f>
        <v>-2.2026431718061675E-2</v>
      </c>
      <c r="G437" s="13">
        <f>(Tavola1!G437-Tavola1!G436)/Tavola1!G436</f>
        <v>-2.1105527638190954E-2</v>
      </c>
      <c r="H437" s="13">
        <f>(Tavola1!H437-Tavola1!H436)/Tavola1!H436</f>
        <v>-2.8571428571428571E-2</v>
      </c>
      <c r="I437" s="13">
        <f>(Tavola1!J437-Tavola1!J436)/Tavola1!J436</f>
        <v>-2.1400325657129564E-2</v>
      </c>
      <c r="J437" s="13">
        <f>(Tavola1!K437-Tavola1!K436)/Tavola1!K436</f>
        <v>5.1560988902365395E-3</v>
      </c>
      <c r="K437" s="13">
        <f>(Tavola1!L437-Tavola1!L436)/Tavola1!L436</f>
        <v>2.5243418680129825E-3</v>
      </c>
    </row>
    <row r="438" spans="1:11">
      <c r="A438" s="4">
        <v>44326</v>
      </c>
      <c r="B438" s="13">
        <f>(Tavola1!B438-Tavola1!B437)/Tavola1!B437</f>
        <v>4.7679569853621524E-3</v>
      </c>
      <c r="C438" s="13">
        <f>(Tavola1!C438-Tavola1!C437)/Tavola1!C437</f>
        <v>4.5237065649777111E-3</v>
      </c>
      <c r="D438" s="13">
        <f>(Tavola1!D438-Tavola1!D437)/Tavola1!D437</f>
        <v>2.7290376088255873E-3</v>
      </c>
      <c r="E438" s="13">
        <f>(Tavola1!E438-Tavola1!E437)/Tavola1!E437</f>
        <v>3.8383382253330323E-3</v>
      </c>
      <c r="F438" s="13">
        <f>(Tavola1!F438-Tavola1!F437)/Tavola1!F437</f>
        <v>8.1081081081081086E-3</v>
      </c>
      <c r="G438" s="13">
        <f>(Tavola1!G438-Tavola1!G437)/Tavola1!G437</f>
        <v>1.4373716632443531E-2</v>
      </c>
      <c r="H438" s="13">
        <f>(Tavola1!H438-Tavola1!H437)/Tavola1!H437</f>
        <v>-3.6764705882352942E-2</v>
      </c>
      <c r="I438" s="13">
        <f>(Tavola1!J438-Tavola1!J437)/Tavola1!J437</f>
        <v>3.6130259091989541E-3</v>
      </c>
      <c r="J438" s="13">
        <f>(Tavola1!K438-Tavola1!K437)/Tavola1!K437</f>
        <v>2.6472182945110087E-3</v>
      </c>
      <c r="K438" s="13">
        <f>(Tavola1!L438-Tavola1!L437)/Tavola1!L437</f>
        <v>1.079136690647482E-3</v>
      </c>
    </row>
    <row r="439" spans="1:11">
      <c r="A439" s="4">
        <v>44327</v>
      </c>
      <c r="B439" s="13">
        <f>(Tavola1!B439-Tavola1!B438)/Tavola1!B438</f>
        <v>6.6483235591978272E-3</v>
      </c>
      <c r="C439" s="13">
        <f>(Tavola1!C439-Tavola1!C438)/Tavola1!C438</f>
        <v>6.7464934495229424E-3</v>
      </c>
      <c r="D439" s="13">
        <f>(Tavola1!D439-Tavola1!D438)/Tavola1!D438</f>
        <v>4.1309330178914685E-3</v>
      </c>
      <c r="E439" s="13">
        <f>(Tavola1!E439-Tavola1!E438)/Tavola1!E438</f>
        <v>-3.0589293747188486E-3</v>
      </c>
      <c r="F439" s="13">
        <f>(Tavola1!F439-Tavola1!F438)/Tavola1!F438</f>
        <v>-2.4128686327077747E-2</v>
      </c>
      <c r="G439" s="13">
        <f>(Tavola1!G439-Tavola1!G438)/Tavola1!G438</f>
        <v>-2.9352226720647773E-2</v>
      </c>
      <c r="H439" s="13">
        <f>(Tavola1!H439-Tavola1!H438)/Tavola1!H438</f>
        <v>1.5267175572519083E-2</v>
      </c>
      <c r="I439" s="13">
        <f>(Tavola1!J439-Tavola1!J438)/Tavola1!J438</f>
        <v>-1.9421154848183412E-3</v>
      </c>
      <c r="J439" s="13">
        <f>(Tavola1!K439-Tavola1!K438)/Tavola1!K438</f>
        <v>4.962358180468667E-3</v>
      </c>
      <c r="K439" s="13">
        <f>(Tavola1!L439-Tavola1!L438)/Tavola1!L438</f>
        <v>4.6712181099532882E-3</v>
      </c>
    </row>
    <row r="440" spans="1:11">
      <c r="A440" s="4">
        <v>44328</v>
      </c>
      <c r="B440" s="13">
        <f>(Tavola1!B440-Tavola1!B439)/Tavola1!B439</f>
        <v>6.3519403637859262E-3</v>
      </c>
      <c r="C440" s="13">
        <f>(Tavola1!C440-Tavola1!C439)/Tavola1!C439</f>
        <v>4.7598894638848158E-3</v>
      </c>
      <c r="D440" s="13">
        <f>(Tavola1!D440-Tavola1!D439)/Tavola1!D439</f>
        <v>2.7932446735078921E-3</v>
      </c>
      <c r="E440" s="13">
        <f>(Tavola1!E440-Tavola1!E439)/Tavola1!E439</f>
        <v>-9.5975092500676831E-2</v>
      </c>
      <c r="F440" s="13">
        <f>(Tavola1!F440-Tavola1!F439)/Tavola1!F439</f>
        <v>-4.3956043956043959E-2</v>
      </c>
      <c r="G440" s="13">
        <f>(Tavola1!G440-Tavola1!G439)/Tavola1!G439</f>
        <v>-4.171011470281543E-2</v>
      </c>
      <c r="H440" s="13">
        <f>(Tavola1!H440-Tavola1!H439)/Tavola1!H439</f>
        <v>-6.0150375939849621E-2</v>
      </c>
      <c r="I440" s="13">
        <f>(Tavola1!J440-Tavola1!J439)/Tavola1!J439</f>
        <v>-9.867109634551495E-2</v>
      </c>
      <c r="J440" s="13">
        <f>(Tavola1!K440-Tavola1!K439)/Tavola1!K439</f>
        <v>1.4307117685538839E-2</v>
      </c>
      <c r="K440" s="13">
        <f>(Tavola1!L440-Tavola1!L439)/Tavola1!L439</f>
        <v>3.9341917024320458E-3</v>
      </c>
    </row>
    <row r="441" spans="1:11">
      <c r="A441" s="4">
        <v>44329</v>
      </c>
      <c r="B441" s="13">
        <f>(Tavola1!B441-Tavola1!B440)/Tavola1!B440</f>
        <v>4.8466146131894497E-3</v>
      </c>
      <c r="C441" s="13">
        <f>(Tavola1!C441-Tavola1!C440)/Tavola1!C440</f>
        <v>4.7261246587812769E-3</v>
      </c>
      <c r="D441" s="13">
        <f>(Tavola1!D441-Tavola1!D440)/Tavola1!D440</f>
        <v>2.767108578036592E-3</v>
      </c>
      <c r="E441" s="13">
        <f>(Tavola1!E441-Tavola1!E440)/Tavola1!E440</f>
        <v>-4.3424007986024457E-2</v>
      </c>
      <c r="F441" s="13">
        <f>(Tavola1!F441-Tavola1!F440)/Tavola1!F440</f>
        <v>-3.5440613026819924E-2</v>
      </c>
      <c r="G441" s="13">
        <f>(Tavola1!G441-Tavola1!G440)/Tavola1!G440</f>
        <v>-3.9173014145810661E-2</v>
      </c>
      <c r="H441" s="13">
        <f>(Tavola1!H441-Tavola1!H440)/Tavola1!H440</f>
        <v>-8.0000000000000002E-3</v>
      </c>
      <c r="I441" s="13">
        <f>(Tavola1!J441-Tavola1!J440)/Tavola1!J440</f>
        <v>-4.386288241798747E-2</v>
      </c>
      <c r="J441" s="13">
        <f>(Tavola1!K441-Tavola1!K440)/Tavola1!K440</f>
        <v>7.562360871283833E-3</v>
      </c>
      <c r="K441" s="13">
        <f>(Tavola1!L441-Tavola1!L440)/Tavola1!L440</f>
        <v>3.3843961524759529E-3</v>
      </c>
    </row>
    <row r="442" spans="1:11">
      <c r="A442" s="4">
        <v>44330</v>
      </c>
      <c r="B442" s="13">
        <f>(Tavola1!B442-Tavola1!B441)/Tavola1!B441</f>
        <v>5.3154200169996052E-3</v>
      </c>
      <c r="C442" s="13">
        <f>(Tavola1!C442-Tavola1!C441)/Tavola1!C441</f>
        <v>4.5370711456910844E-3</v>
      </c>
      <c r="D442" s="13">
        <f>(Tavola1!D442-Tavola1!D441)/Tavola1!D441</f>
        <v>2.6221856123009334E-3</v>
      </c>
      <c r="E442" s="13">
        <f>(Tavola1!E442-Tavola1!E441)/Tavola1!E441</f>
        <v>-6.0318288546830162E-2</v>
      </c>
      <c r="F442" s="13">
        <f>(Tavola1!F442-Tavola1!F441)/Tavola1!F441</f>
        <v>-4.5680238331678252E-2</v>
      </c>
      <c r="G442" s="13">
        <f>(Tavola1!G442-Tavola1!G441)/Tavola1!G441</f>
        <v>-4.7565118912797279E-2</v>
      </c>
      <c r="H442" s="13">
        <f>(Tavola1!H442-Tavola1!H441)/Tavola1!H441</f>
        <v>-3.2258064516129031E-2</v>
      </c>
      <c r="I442" s="13">
        <f>(Tavola1!J442-Tavola1!J441)/Tavola1!J441</f>
        <v>-6.113008040533098E-2</v>
      </c>
      <c r="J442" s="13">
        <f>(Tavola1!K442-Tavola1!K441)/Tavola1!K441</f>
        <v>8.8374061799898831E-3</v>
      </c>
      <c r="K442" s="13">
        <f>(Tavola1!L442-Tavola1!L441)/Tavola1!L441</f>
        <v>3.0179300550328423E-3</v>
      </c>
    </row>
    <row r="443" spans="1:11">
      <c r="A443" s="4">
        <v>44331</v>
      </c>
      <c r="B443" s="13">
        <f>(Tavola1!B443-Tavola1!B442)/Tavola1!B442</f>
        <v>4.7440772044490473E-3</v>
      </c>
      <c r="C443" s="13">
        <f>(Tavola1!C443-Tavola1!C442)/Tavola1!C442</f>
        <v>4.7740167056630096E-3</v>
      </c>
      <c r="D443" s="13">
        <f>(Tavola1!D443-Tavola1!D442)/Tavola1!D442</f>
        <v>2.5422993888440069E-3</v>
      </c>
      <c r="E443" s="13">
        <f>(Tavola1!E443-Tavola1!E442)/Tavola1!E442</f>
        <v>-2.7541784663223944E-2</v>
      </c>
      <c r="F443" s="13">
        <f>(Tavola1!F443-Tavola1!F442)/Tavola1!F442</f>
        <v>-1.4568158168574402E-2</v>
      </c>
      <c r="G443" s="13">
        <f>(Tavola1!G443-Tavola1!G442)/Tavola1!G442</f>
        <v>-9.512485136741973E-3</v>
      </c>
      <c r="H443" s="13">
        <f>(Tavola1!H443-Tavola1!H442)/Tavola1!H442</f>
        <v>-0.05</v>
      </c>
      <c r="I443" s="13">
        <f>(Tavola1!J443-Tavola1!J442)/Tavola1!J442</f>
        <v>-2.8273111215391836E-2</v>
      </c>
      <c r="J443" s="13">
        <f>(Tavola1!K443-Tavola1!K442)/Tavola1!K442</f>
        <v>5.3368400585363856E-3</v>
      </c>
      <c r="K443" s="13">
        <f>(Tavola1!L443-Tavola1!L442)/Tavola1!L442</f>
        <v>1.7699115044247787E-3</v>
      </c>
    </row>
    <row r="444" spans="1:11">
      <c r="A444" s="4">
        <v>44332</v>
      </c>
      <c r="B444" s="13">
        <f>(Tavola1!B444-Tavola1!B443)/Tavola1!B443</f>
        <v>4.5345209876082263E-3</v>
      </c>
      <c r="C444" s="13">
        <f>(Tavola1!C444-Tavola1!C443)/Tavola1!C443</f>
        <v>3.3940731519843102E-3</v>
      </c>
      <c r="D444" s="13">
        <f>(Tavola1!D444-Tavola1!D443)/Tavola1!D443</f>
        <v>1.8438424766674254E-3</v>
      </c>
      <c r="E444" s="13">
        <f>(Tavola1!E444-Tavola1!E443)/Tavola1!E443</f>
        <v>-2.0213555644378461E-2</v>
      </c>
      <c r="F444" s="13">
        <f>(Tavola1!F444-Tavola1!F443)/Tavola1!F443</f>
        <v>-1.7951425554382259E-2</v>
      </c>
      <c r="G444" s="13">
        <f>(Tavola1!G444-Tavola1!G443)/Tavola1!G443</f>
        <v>-2.5210084033613446E-2</v>
      </c>
      <c r="H444" s="13">
        <f>(Tavola1!H444-Tavola1!H443)/Tavola1!H443</f>
        <v>3.5087719298245612E-2</v>
      </c>
      <c r="I444" s="13">
        <f>(Tavola1!J444-Tavola1!J443)/Tavola1!J443</f>
        <v>-2.0342870940480502E-2</v>
      </c>
      <c r="J444" s="13">
        <f>(Tavola1!K444-Tavola1!K443)/Tavola1!K443</f>
        <v>3.8477786203983165E-3</v>
      </c>
      <c r="K444" s="13">
        <f>(Tavola1!L444-Tavola1!L443)/Tavola1!L443</f>
        <v>5.3003533568904589E-4</v>
      </c>
    </row>
    <row r="445" spans="1:11">
      <c r="A445" s="4">
        <v>44333</v>
      </c>
      <c r="B445" s="13">
        <f>(Tavola1!B445-Tavola1!B444)/Tavola1!B444</f>
        <v>2.9398148365964486E-3</v>
      </c>
      <c r="C445" s="13">
        <f>(Tavola1!C445-Tavola1!C444)/Tavola1!C444</f>
        <v>3.3250319797044456E-3</v>
      </c>
      <c r="D445" s="13">
        <f>(Tavola1!D445-Tavola1!D444)/Tavola1!D444</f>
        <v>1.3587512212855878E-3</v>
      </c>
      <c r="E445" s="13">
        <f>(Tavola1!E445-Tavola1!E444)/Tavola1!E444</f>
        <v>-2.6982924412844573E-2</v>
      </c>
      <c r="F445" s="13">
        <f>(Tavola1!F445-Tavola1!F444)/Tavola1!F444</f>
        <v>-1.0752688172043012E-2</v>
      </c>
      <c r="G445" s="13">
        <f>(Tavola1!G445-Tavola1!G444)/Tavola1!G444</f>
        <v>-4.9261083743842365E-3</v>
      </c>
      <c r="H445" s="13">
        <f>(Tavola1!H445-Tavola1!H444)/Tavola1!H444</f>
        <v>-5.0847457627118647E-2</v>
      </c>
      <c r="I445" s="13">
        <f>(Tavola1!J445-Tavola1!J444)/Tavola1!J444</f>
        <v>-2.7912995255406987E-2</v>
      </c>
      <c r="J445" s="13">
        <f>(Tavola1!K445-Tavola1!K444)/Tavola1!K444</f>
        <v>3.8431702605547752E-3</v>
      </c>
      <c r="K445" s="13">
        <f>(Tavola1!L445-Tavola1!L444)/Tavola1!L444</f>
        <v>7.0633939607981635E-4</v>
      </c>
    </row>
    <row r="446" spans="1:11">
      <c r="A446" s="4">
        <v>44334</v>
      </c>
      <c r="B446" s="13">
        <f>(Tavola1!B446-Tavola1!B445)/Tavola1!B445</f>
        <v>5.7207258449446397E-3</v>
      </c>
      <c r="C446" s="13">
        <f>(Tavola1!C446-Tavola1!C445)/Tavola1!C445</f>
        <v>4.6322941085641294E-3</v>
      </c>
      <c r="D446" s="13">
        <f>(Tavola1!D446-Tavola1!D445)/Tavola1!D445</f>
        <v>1.8651805730778657E-3</v>
      </c>
      <c r="E446" s="13">
        <f>(Tavola1!E446-Tavola1!E445)/Tavola1!E445</f>
        <v>-2.4137517968375658E-2</v>
      </c>
      <c r="F446" s="13">
        <f>(Tavola1!F446-Tavola1!F445)/Tavola1!F445</f>
        <v>-2.8260869565217391E-2</v>
      </c>
      <c r="G446" s="13">
        <f>(Tavola1!G446-Tavola1!G445)/Tavola1!G445</f>
        <v>-2.7227722772277228E-2</v>
      </c>
      <c r="H446" s="13">
        <f>(Tavola1!H446-Tavola1!H445)/Tavola1!H445</f>
        <v>-3.5714285714285712E-2</v>
      </c>
      <c r="I446" s="13">
        <f>(Tavola1!J446-Tavola1!J445)/Tavola1!J445</f>
        <v>-2.389705882352941E-2</v>
      </c>
      <c r="J446" s="13">
        <f>(Tavola1!K446-Tavola1!K445)/Tavola1!K445</f>
        <v>4.000181826446657E-3</v>
      </c>
      <c r="K446" s="13">
        <f>(Tavola1!L446-Tavola1!L445)/Tavola1!L445</f>
        <v>3.8821245809070055E-3</v>
      </c>
    </row>
    <row r="447" spans="1:11">
      <c r="A447" s="4">
        <v>44335</v>
      </c>
      <c r="B447" s="13">
        <f>(Tavola1!B447-Tavola1!B446)/Tavola1!B446</f>
        <v>5.006489288883551E-3</v>
      </c>
      <c r="C447" s="13">
        <f>(Tavola1!C447-Tavola1!C446)/Tavola1!C446</f>
        <v>4.6807975520127432E-3</v>
      </c>
      <c r="D447" s="13">
        <f>(Tavola1!D447-Tavola1!D446)/Tavola1!D446</f>
        <v>2.7314112291350529E-3</v>
      </c>
      <c r="E447" s="13">
        <f>(Tavola1!E447-Tavola1!E446)/Tavola1!E446</f>
        <v>-6.2910452341496351E-2</v>
      </c>
      <c r="F447" s="13">
        <f>(Tavola1!F447-Tavola1!F446)/Tavola1!F446</f>
        <v>-6.0402684563758392E-2</v>
      </c>
      <c r="G447" s="13">
        <f>(Tavola1!G447-Tavola1!G446)/Tavola1!G446</f>
        <v>-6.7430025445292627E-2</v>
      </c>
      <c r="H447" s="13">
        <f>(Tavola1!H447-Tavola1!H446)/Tavola1!H446</f>
        <v>-9.2592592592592587E-3</v>
      </c>
      <c r="I447" s="13">
        <f>(Tavola1!J447-Tavola1!J446)/Tavola1!J446</f>
        <v>-6.3056042600168838E-2</v>
      </c>
      <c r="J447" s="13">
        <f>(Tavola1!K447-Tavola1!K446)/Tavola1!K446</f>
        <v>8.1395290341729418E-3</v>
      </c>
      <c r="K447" s="13">
        <f>(Tavola1!L447-Tavola1!L446)/Tavola1!L446</f>
        <v>1.7577781683951485E-3</v>
      </c>
    </row>
    <row r="448" spans="1:11">
      <c r="A448" s="4">
        <v>44336</v>
      </c>
      <c r="B448" s="13">
        <f>(Tavola1!B448-Tavola1!B447)/Tavola1!B447</f>
        <v>4.1563575725256669E-3</v>
      </c>
      <c r="C448" s="13">
        <f>(Tavola1!C448-Tavola1!C447)/Tavola1!C447</f>
        <v>4.7696445502215514E-3</v>
      </c>
      <c r="D448" s="13">
        <f>(Tavola1!D448-Tavola1!D447)/Tavola1!D447</f>
        <v>2.0011925842940261E-3</v>
      </c>
      <c r="E448" s="13">
        <f>(Tavola1!E448-Tavola1!E447)/Tavola1!E447</f>
        <v>-1.6701598113701858E-2</v>
      </c>
      <c r="F448" s="13">
        <f>(Tavola1!F448-Tavola1!F447)/Tavola1!F447</f>
        <v>-3.8095238095238099E-2</v>
      </c>
      <c r="G448" s="13">
        <f>(Tavola1!G448-Tavola1!G447)/Tavola1!G447</f>
        <v>-3.9563437926330151E-2</v>
      </c>
      <c r="H448" s="13">
        <f>(Tavola1!H448-Tavola1!H447)/Tavola1!H447</f>
        <v>-2.8037383177570093E-2</v>
      </c>
      <c r="I448" s="13">
        <f>(Tavola1!J448-Tavola1!J447)/Tavola1!J447</f>
        <v>-1.5456057665650124E-2</v>
      </c>
      <c r="J448" s="13">
        <f>(Tavola1!K448-Tavola1!K447)/Tavola1!K447</f>
        <v>3.4331166012145646E-3</v>
      </c>
      <c r="K448" s="13">
        <f>(Tavola1!L448-Tavola1!L447)/Tavola1!L447</f>
        <v>1.7546938059308651E-3</v>
      </c>
    </row>
    <row r="449" spans="1:11">
      <c r="A449" s="4">
        <v>44337</v>
      </c>
      <c r="B449" s="13">
        <f>(Tavola1!B449-Tavola1!B448)/Tavola1!B448</f>
        <v>6.0859033285396401E-3</v>
      </c>
      <c r="C449" s="13">
        <f>(Tavola1!C449-Tavola1!C448)/Tavola1!C448</f>
        <v>5.0797987578835874E-3</v>
      </c>
      <c r="D449" s="13">
        <f>(Tavola1!D449-Tavola1!D448)/Tavola1!D448</f>
        <v>2.2226129452551945E-3</v>
      </c>
      <c r="E449" s="13">
        <f>(Tavola1!E449-Tavola1!E448)/Tavola1!E448</f>
        <v>-6.6475721041763802E-2</v>
      </c>
      <c r="F449" s="13">
        <f>(Tavola1!F449-Tavola1!F448)/Tavola1!F448</f>
        <v>-3.7128712871287127E-2</v>
      </c>
      <c r="G449" s="13">
        <f>(Tavola1!G449-Tavola1!G448)/Tavola1!G448</f>
        <v>-3.551136363636364E-2</v>
      </c>
      <c r="H449" s="13">
        <f>(Tavola1!H449-Tavola1!H448)/Tavola1!H448</f>
        <v>-4.807692307692308E-2</v>
      </c>
      <c r="I449" s="13">
        <f>(Tavola1!J449-Tavola1!J448)/Tavola1!J448</f>
        <v>-6.8145019359380499E-2</v>
      </c>
      <c r="J449" s="13">
        <f>(Tavola1!K449-Tavola1!K448)/Tavola1!K448</f>
        <v>7.3599252072465426E-3</v>
      </c>
      <c r="K449" s="13">
        <f>(Tavola1!L449-Tavola1!L448)/Tavola1!L448</f>
        <v>1.9267822736030828E-3</v>
      </c>
    </row>
    <row r="450" spans="1:11">
      <c r="A450" s="4">
        <v>44338</v>
      </c>
      <c r="B450" s="13">
        <f>(Tavola1!B450-Tavola1!B449)/Tavola1!B449</f>
        <v>4.4104257033573532E-3</v>
      </c>
      <c r="C450" s="13">
        <f>(Tavola1!C450-Tavola1!C449)/Tavola1!C449</f>
        <v>3.6290783721658489E-3</v>
      </c>
      <c r="D450" s="13">
        <f>(Tavola1!D450-Tavola1!D449)/Tavola1!D449</f>
        <v>1.5744206132143372E-3</v>
      </c>
      <c r="E450" s="13">
        <f>(Tavola1!E450-Tavola1!E449)/Tavola1!E449</f>
        <v>-5.3371387798787015E-2</v>
      </c>
      <c r="F450" s="13">
        <f>(Tavola1!F450-Tavola1!F449)/Tavola1!F449</f>
        <v>-1.5424164524421594E-2</v>
      </c>
      <c r="G450" s="13">
        <f>(Tavola1!G450-Tavola1!G449)/Tavola1!G449</f>
        <v>-2.5036818851251842E-2</v>
      </c>
      <c r="H450" s="13">
        <f>(Tavola1!H450-Tavola1!H449)/Tavola1!H449</f>
        <v>5.0505050505050504E-2</v>
      </c>
      <c r="I450" s="13">
        <f>(Tavola1!J450-Tavola1!J449)/Tavola1!J449</f>
        <v>-5.5601722444662688E-2</v>
      </c>
      <c r="J450" s="13">
        <f>(Tavola1!K450-Tavola1!K449)/Tavola1!K449</f>
        <v>5.3364532579022452E-3</v>
      </c>
      <c r="K450" s="13">
        <f>(Tavola1!L450-Tavola1!L449)/Tavola1!L449</f>
        <v>2.9720279720279719E-3</v>
      </c>
    </row>
    <row r="451" spans="1:11">
      <c r="A451" s="4">
        <v>44339</v>
      </c>
      <c r="B451" s="13">
        <f>(Tavola1!B451-Tavola1!B450)/Tavola1!B450</f>
        <v>2.5178669070646405E-3</v>
      </c>
      <c r="C451" s="13">
        <f>(Tavola1!C451-Tavola1!C450)/Tavola1!C450</f>
        <v>2.824872239410756E-3</v>
      </c>
      <c r="D451" s="13">
        <f>(Tavola1!D451-Tavola1!D450)/Tavola1!D450</f>
        <v>1.0689230824507982E-3</v>
      </c>
      <c r="E451" s="13">
        <f>(Tavola1!E451-Tavola1!E450)/Tavola1!E450</f>
        <v>-2.5552121805984773E-2</v>
      </c>
      <c r="F451" s="13">
        <f>(Tavola1!F451-Tavola1!F450)/Tavola1!F450</f>
        <v>-6.0052219321148827E-2</v>
      </c>
      <c r="G451" s="13">
        <f>(Tavola1!G451-Tavola1!G450)/Tavola1!G450</f>
        <v>-6.6465256797583083E-2</v>
      </c>
      <c r="H451" s="13">
        <f>(Tavola1!H451-Tavola1!H450)/Tavola1!H450</f>
        <v>-1.9230769230769232E-2</v>
      </c>
      <c r="I451" s="13">
        <f>(Tavola1!J451-Tavola1!J450)/Tavola1!J450</f>
        <v>-2.3438124950004E-2</v>
      </c>
      <c r="J451" s="13">
        <f>(Tavola1!K451-Tavola1!K450)/Tavola1!K450</f>
        <v>2.8234716425239383E-3</v>
      </c>
      <c r="K451" s="13">
        <f>(Tavola1!L451-Tavola1!L450)/Tavola1!L450</f>
        <v>3.486142583231654E-4</v>
      </c>
    </row>
    <row r="452" spans="1:11">
      <c r="A452" s="4">
        <v>44340</v>
      </c>
      <c r="B452" s="13">
        <f>(Tavola1!B452-Tavola1!B451)/Tavola1!B451</f>
        <v>2.5535162859089654E-3</v>
      </c>
      <c r="C452" s="13">
        <f>(Tavola1!C452-Tavola1!C451)/Tavola1!C451</f>
        <v>2.868077364914508E-3</v>
      </c>
      <c r="D452" s="13">
        <f>(Tavola1!D452-Tavola1!D451)/Tavola1!D451</f>
        <v>1.695888591784362E-3</v>
      </c>
      <c r="E452" s="13">
        <f>(Tavola1!E452-Tavola1!E451)/Tavola1!E451</f>
        <v>6.8069306930693069E-3</v>
      </c>
      <c r="F452" s="13">
        <f>(Tavola1!F452-Tavola1!F451)/Tavola1!F451</f>
        <v>-2.9166666666666667E-2</v>
      </c>
      <c r="G452" s="13">
        <f>(Tavola1!G452-Tavola1!G451)/Tavola1!G451</f>
        <v>-2.7508090614886731E-2</v>
      </c>
      <c r="H452" s="13">
        <f>(Tavola1!H452-Tavola1!H451)/Tavola1!H451</f>
        <v>-3.9215686274509803E-2</v>
      </c>
      <c r="I452" s="13">
        <f>(Tavola1!J452-Tavola1!J451)/Tavola1!J451</f>
        <v>8.9285714285714281E-3</v>
      </c>
      <c r="J452" s="13">
        <f>(Tavola1!K452-Tavola1!K451)/Tavola1!K451</f>
        <v>1.3808299669482188E-3</v>
      </c>
      <c r="K452" s="13">
        <f>(Tavola1!L452-Tavola1!L451)/Tavola1!L451</f>
        <v>1.3939710751001916E-3</v>
      </c>
    </row>
    <row r="453" spans="1:11">
      <c r="A453" s="4">
        <v>44341</v>
      </c>
      <c r="B453" s="13">
        <f>(Tavola1!B453-Tavola1!B452)/Tavola1!B452</f>
        <v>4.3993644528166741E-3</v>
      </c>
      <c r="C453" s="13">
        <f>(Tavola1!C453-Tavola1!C452)/Tavola1!C452</f>
        <v>3.9899438702811468E-3</v>
      </c>
      <c r="D453" s="13">
        <f>(Tavola1!D453-Tavola1!D452)/Tavola1!D452</f>
        <v>1.6661441304250458E-3</v>
      </c>
      <c r="E453" s="13">
        <f>(Tavola1!E453-Tavola1!E452)/Tavola1!E452</f>
        <v>-3.165334972341733E-2</v>
      </c>
      <c r="F453" s="13">
        <f>(Tavola1!F453-Tavola1!F452)/Tavola1!F452</f>
        <v>-4.4349070100143065E-2</v>
      </c>
      <c r="G453" s="13">
        <f>(Tavola1!G453-Tavola1!G452)/Tavola1!G452</f>
        <v>-4.3261231281198007E-2</v>
      </c>
      <c r="H453" s="13">
        <f>(Tavola1!H453-Tavola1!H452)/Tavola1!H452</f>
        <v>-5.1020408163265307E-2</v>
      </c>
      <c r="I453" s="13">
        <f>(Tavola1!J453-Tavola1!J452)/Tavola1!J452</f>
        <v>-3.0932857026873428E-2</v>
      </c>
      <c r="J453" s="13">
        <f>(Tavola1!K453-Tavola1!K452)/Tavola1!K452</f>
        <v>3.779821717594019E-3</v>
      </c>
      <c r="K453" s="13">
        <f>(Tavola1!L453-Tavola1!L452)/Tavola1!L452</f>
        <v>1.9140421089263965E-3</v>
      </c>
    </row>
    <row r="454" spans="1:11">
      <c r="A454" s="4">
        <v>44342</v>
      </c>
      <c r="B454" s="13">
        <f>(Tavola1!B454-Tavola1!B453)/Tavola1!B453</f>
        <v>4.6730072890577143E-3</v>
      </c>
      <c r="C454" s="13">
        <f>(Tavola1!C454-Tavola1!C453)/Tavola1!C453</f>
        <v>4.2547433800659866E-3</v>
      </c>
      <c r="D454" s="13">
        <f>(Tavola1!D454-Tavola1!D453)/Tavola1!D453</f>
        <v>1.6767870078071203E-3</v>
      </c>
      <c r="E454" s="13">
        <f>(Tavola1!E454-Tavola1!E453)/Tavola1!E453</f>
        <v>-7.0533164074896862E-2</v>
      </c>
      <c r="F454" s="13">
        <f>(Tavola1!F454-Tavola1!F453)/Tavola1!F453</f>
        <v>-4.3413173652694613E-2</v>
      </c>
      <c r="G454" s="13">
        <f>(Tavola1!G454-Tavola1!G453)/Tavola1!G453</f>
        <v>-3.826086956521739E-2</v>
      </c>
      <c r="H454" s="13">
        <f>(Tavola1!H454-Tavola1!H453)/Tavola1!H453</f>
        <v>-7.5268817204301078E-2</v>
      </c>
      <c r="I454" s="13">
        <f>(Tavola1!J454-Tavola1!J453)/Tavola1!J453</f>
        <v>-7.2050938337801615E-2</v>
      </c>
      <c r="J454" s="13">
        <f>(Tavola1!K454-Tavola1!K453)/Tavola1!K453</f>
        <v>6.060015588464536E-3</v>
      </c>
      <c r="K454" s="13">
        <f>(Tavola1!L454-Tavola1!L453)/Tavola1!L453</f>
        <v>3.4734282737061478E-3</v>
      </c>
    </row>
    <row r="455" spans="1:11">
      <c r="A455" s="4">
        <v>44343</v>
      </c>
      <c r="B455" s="13">
        <f>(Tavola1!B455-Tavola1!B454)/Tavola1!B454</f>
        <v>4.0821517250834065E-3</v>
      </c>
      <c r="C455" s="13">
        <f>(Tavola1!C455-Tavola1!C454)/Tavola1!C454</f>
        <v>3.4853927097398605E-3</v>
      </c>
      <c r="D455" s="13">
        <f>(Tavola1!D455-Tavola1!D454)/Tavola1!D454</f>
        <v>1.7096916751853655E-3</v>
      </c>
      <c r="E455" s="13">
        <f>(Tavola1!E455-Tavola1!E454)/Tavola1!E454</f>
        <v>-3.2010243277848911E-2</v>
      </c>
      <c r="F455" s="13">
        <f>(Tavola1!F455-Tavola1!F454)/Tavola1!F454</f>
        <v>-3.5993740219092331E-2</v>
      </c>
      <c r="G455" s="13">
        <f>(Tavola1!G455-Tavola1!G454)/Tavola1!G454</f>
        <v>-3.25497287522604E-2</v>
      </c>
      <c r="H455" s="13">
        <f>(Tavola1!H455-Tavola1!H454)/Tavola1!H454</f>
        <v>-5.8139534883720929E-2</v>
      </c>
      <c r="I455" s="13">
        <f>(Tavola1!J455-Tavola1!J454)/Tavola1!J454</f>
        <v>-3.1780426146623332E-2</v>
      </c>
      <c r="J455" s="13">
        <f>(Tavola1!K455-Tavola1!K454)/Tavola1!K454</f>
        <v>3.57343456450582E-3</v>
      </c>
      <c r="K455" s="13">
        <f>(Tavola1!L455-Tavola1!L454)/Tavola1!L454</f>
        <v>3.4614053305642091E-3</v>
      </c>
    </row>
    <row r="456" spans="1:11">
      <c r="A456" s="4">
        <v>44344</v>
      </c>
      <c r="B456" s="13">
        <f>(Tavola1!B456-Tavola1!B455)/Tavola1!B455</f>
        <v>4.3534500181899027E-3</v>
      </c>
      <c r="C456" s="13">
        <f>(Tavola1!C456-Tavola1!C455)/Tavola1!C455</f>
        <v>3.9487825027014131E-3</v>
      </c>
      <c r="D456" s="13">
        <f>(Tavola1!D456-Tavola1!D455)/Tavola1!D455</f>
        <v>1.8627450980392157E-3</v>
      </c>
      <c r="E456" s="13">
        <f>(Tavola1!E456-Tavola1!E455)/Tavola1!E455</f>
        <v>-6.3932980599647263E-2</v>
      </c>
      <c r="F456" s="13">
        <f>(Tavola1!F456-Tavola1!F455)/Tavola1!F455</f>
        <v>-5.0324675324675328E-2</v>
      </c>
      <c r="G456" s="13">
        <f>(Tavola1!G456-Tavola1!G455)/Tavola1!G455</f>
        <v>-4.2990654205607479E-2</v>
      </c>
      <c r="H456" s="13">
        <f>(Tavola1!H456-Tavola1!H455)/Tavola1!H455</f>
        <v>-9.8765432098765427E-2</v>
      </c>
      <c r="I456" s="13">
        <f>(Tavola1!J456-Tavola1!J455)/Tavola1!J455</f>
        <v>-6.4714658709436781E-2</v>
      </c>
      <c r="J456" s="13">
        <f>(Tavola1!K456-Tavola1!K455)/Tavola1!K455</f>
        <v>5.4713357972035392E-3</v>
      </c>
      <c r="K456" s="13">
        <f>(Tavola1!L456-Tavola1!L455)/Tavola1!L455</f>
        <v>1.5522593997930321E-3</v>
      </c>
    </row>
    <row r="457" spans="1:11">
      <c r="A457" s="4">
        <v>44345</v>
      </c>
      <c r="B457" s="13">
        <f>(Tavola1!B457-Tavola1!B456)/Tavola1!B456</f>
        <v>3.3749172145820395E-3</v>
      </c>
      <c r="C457" s="13">
        <f>(Tavola1!C457-Tavola1!C456)/Tavola1!C456</f>
        <v>3.2242729763759664E-3</v>
      </c>
      <c r="D457" s="13">
        <f>(Tavola1!D457-Tavola1!D456)/Tavola1!D456</f>
        <v>1.7124963303650064E-3</v>
      </c>
      <c r="E457" s="13">
        <f>(Tavola1!E457-Tavola1!E456)/Tavola1!E456</f>
        <v>-5.9067357512953368E-2</v>
      </c>
      <c r="F457" s="13">
        <f>(Tavola1!F457-Tavola1!F456)/Tavola1!F456</f>
        <v>-1.8803418803418803E-2</v>
      </c>
      <c r="G457" s="13">
        <f>(Tavola1!G457-Tavola1!G456)/Tavola1!G456</f>
        <v>-1.953125E-2</v>
      </c>
      <c r="H457" s="13">
        <f>(Tavola1!H457-Tavola1!H456)/Tavola1!H456</f>
        <v>-1.3698630136986301E-2</v>
      </c>
      <c r="I457" s="13">
        <f>(Tavola1!J457-Tavola1!J456)/Tavola1!J456</f>
        <v>-6.1415752741774673E-2</v>
      </c>
      <c r="J457" s="13">
        <f>(Tavola1!K457-Tavola1!K456)/Tavola1!K456</f>
        <v>4.8225493771473539E-3</v>
      </c>
      <c r="K457" s="13">
        <f>(Tavola1!L457-Tavola1!L456)/Tavola1!L456</f>
        <v>1.2054417082831067E-3</v>
      </c>
    </row>
    <row r="458" spans="1:11">
      <c r="A458" s="4">
        <v>44346</v>
      </c>
      <c r="B458" s="13">
        <f>(Tavola1!B458-Tavola1!B457)/Tavola1!B457</f>
        <v>3.5300278551532033E-3</v>
      </c>
      <c r="C458" s="13">
        <f>(Tavola1!C458-Tavola1!C457)/Tavola1!C457</f>
        <v>2.4856724558967778E-3</v>
      </c>
      <c r="D458" s="13">
        <f>(Tavola1!D458-Tavola1!D457)/Tavola1!D457</f>
        <v>1.5452724874890655E-3</v>
      </c>
      <c r="E458" s="13">
        <f>(Tavola1!E458-Tavola1!E457)/Tavola1!E457</f>
        <v>-1.0512615138165799E-2</v>
      </c>
      <c r="F458" s="13">
        <f>(Tavola1!F458-Tavola1!F457)/Tavola1!F457</f>
        <v>-4.3554006968641118E-2</v>
      </c>
      <c r="G458" s="13">
        <f>(Tavola1!G458-Tavola1!G457)/Tavola1!G457</f>
        <v>-3.5856573705179286E-2</v>
      </c>
      <c r="H458" s="13">
        <f>(Tavola1!H458-Tavola1!H457)/Tavola1!H457</f>
        <v>-9.7222222222222224E-2</v>
      </c>
      <c r="I458" s="13">
        <f>(Tavola1!J458-Tavola1!J457)/Tavola1!J457</f>
        <v>-8.4979817293392816E-3</v>
      </c>
      <c r="J458" s="13">
        <f>(Tavola1!K458-Tavola1!K457)/Tavola1!K457</f>
        <v>2.139435819313184E-3</v>
      </c>
      <c r="K458" s="13">
        <f>(Tavola1!L458-Tavola1!L457)/Tavola1!L457</f>
        <v>8.5999312005503956E-4</v>
      </c>
    </row>
    <row r="459" spans="1:11">
      <c r="A459" s="4">
        <v>44347</v>
      </c>
      <c r="B459" s="13">
        <f>(Tavola1!B459-Tavola1!B458)/Tavola1!B458</f>
        <v>2.49103943050282E-3</v>
      </c>
      <c r="C459" s="13">
        <f>(Tavola1!C459-Tavola1!C458)/Tavola1!C458</f>
        <v>2.3012400449447337E-3</v>
      </c>
      <c r="D459" s="13">
        <f>(Tavola1!D459-Tavola1!D458)/Tavola1!D458</f>
        <v>1.1438654672335747E-3</v>
      </c>
      <c r="E459" s="13">
        <f>(Tavola1!E459-Tavola1!E458)/Tavola1!E458</f>
        <v>4.9580087018111906E-3</v>
      </c>
      <c r="F459" s="13">
        <f>(Tavola1!F459-Tavola1!F458)/Tavola1!F458</f>
        <v>-2.7322404371584699E-2</v>
      </c>
      <c r="G459" s="13">
        <f>(Tavola1!G459-Tavola1!G458)/Tavola1!G458</f>
        <v>-1.859504132231405E-2</v>
      </c>
      <c r="H459" s="13">
        <f>(Tavola1!H459-Tavola1!H458)/Tavola1!H458</f>
        <v>-9.2307692307692313E-2</v>
      </c>
      <c r="I459" s="13">
        <f>(Tavola1!J459-Tavola1!J458)/Tavola1!J458</f>
        <v>6.8566530962074134E-3</v>
      </c>
      <c r="J459" s="13">
        <f>(Tavola1!K459-Tavola1!K458)/Tavola1!K458</f>
        <v>9.5783158366253825E-4</v>
      </c>
      <c r="K459" s="13">
        <f>(Tavola1!L459-Tavola1!L458)/Tavola1!L458</f>
        <v>1.374806667812339E-3</v>
      </c>
    </row>
    <row r="460" spans="1:11">
      <c r="A460" s="4">
        <v>44348</v>
      </c>
      <c r="B460" s="13">
        <f>(Tavola1!B460-Tavola1!B459)/Tavola1!B459</f>
        <v>3.5124139478518277E-3</v>
      </c>
      <c r="C460" s="13">
        <f>(Tavola1!C460-Tavola1!C459)/Tavola1!C459</f>
        <v>3.2547775940600598E-3</v>
      </c>
      <c r="D460" s="13">
        <f>(Tavola1!D460-Tavola1!D459)/Tavola1!D459</f>
        <v>1.4436979925512268E-3</v>
      </c>
      <c r="E460" s="13">
        <f>(Tavola1!E460-Tavola1!E459)/Tavola1!E459</f>
        <v>-4.4703987112364077E-2</v>
      </c>
      <c r="F460" s="13">
        <f>(Tavola1!F460-Tavola1!F459)/Tavola1!F459</f>
        <v>-5.0561797752808987E-2</v>
      </c>
      <c r="G460" s="13">
        <f>(Tavola1!G460-Tavola1!G459)/Tavola1!G459</f>
        <v>-5.0526315789473683E-2</v>
      </c>
      <c r="H460" s="13">
        <f>(Tavola1!H460-Tavola1!H459)/Tavola1!H459</f>
        <v>-5.0847457627118647E-2</v>
      </c>
      <c r="I460" s="13">
        <f>(Tavola1!J460-Tavola1!J459)/Tavola1!J459</f>
        <v>-4.4371142796339649E-2</v>
      </c>
      <c r="J460" s="13">
        <f>(Tavola1!K460-Tavola1!K459)/Tavola1!K459</f>
        <v>3.6086646036657937E-3</v>
      </c>
      <c r="K460" s="13">
        <f>(Tavola1!L460-Tavola1!L459)/Tavola1!L459</f>
        <v>2.0593787540758536E-3</v>
      </c>
    </row>
    <row r="461" spans="1:11">
      <c r="A461" s="4">
        <v>44349</v>
      </c>
      <c r="B461" s="13">
        <f>(Tavola1!B461-Tavola1!B460)/Tavola1!B460</f>
        <v>2.9955306532556832E-3</v>
      </c>
      <c r="C461" s="13">
        <f>(Tavola1!C461-Tavola1!C460)/Tavola1!C460</f>
        <v>2.8342157052970037E-3</v>
      </c>
      <c r="D461" s="13">
        <f>(Tavola1!D461-Tavola1!D460)/Tavola1!D460</f>
        <v>1.2779976562672739E-3</v>
      </c>
      <c r="E461" s="13">
        <f>(Tavola1!E461-Tavola1!E460)/Tavola1!E460</f>
        <v>-8.326306913996627E-2</v>
      </c>
      <c r="F461" s="13">
        <f>(Tavola1!F461-Tavola1!F460)/Tavola1!F460</f>
        <v>-7.6923076923076927E-2</v>
      </c>
      <c r="G461" s="13">
        <f>(Tavola1!G461-Tavola1!G460)/Tavola1!G460</f>
        <v>-6.6518847006651879E-2</v>
      </c>
      <c r="H461" s="13">
        <f>(Tavola1!H461-Tavola1!H460)/Tavola1!H460</f>
        <v>-0.16071428571428573</v>
      </c>
      <c r="I461" s="13">
        <f>(Tavola1!J461-Tavola1!J460)/Tavola1!J460</f>
        <v>-8.3620977619418779E-2</v>
      </c>
      <c r="J461" s="13">
        <f>(Tavola1!K461-Tavola1!K460)/Tavola1!K460</f>
        <v>5.0425031308109752E-3</v>
      </c>
      <c r="K461" s="13">
        <f>(Tavola1!L461-Tavola1!L460)/Tavola1!L460</f>
        <v>2.7401952389107722E-3</v>
      </c>
    </row>
    <row r="462" spans="1:11">
      <c r="A462" s="4">
        <v>44350</v>
      </c>
      <c r="B462" s="13">
        <f>(Tavola1!B462-Tavola1!B461)/Tavola1!B461</f>
        <v>2.5783524468709967E-3</v>
      </c>
      <c r="C462" s="13">
        <f>(Tavola1!C462-Tavola1!C461)/Tavola1!C461</f>
        <v>2.3782048181393112E-3</v>
      </c>
      <c r="D462" s="13">
        <f>(Tavola1!D462-Tavola1!D461)/Tavola1!D461</f>
        <v>1.1217892096244215E-3</v>
      </c>
      <c r="E462" s="13">
        <f>(Tavola1!E462-Tavola1!E461)/Tavola1!E461</f>
        <v>7.4729822947804097E-3</v>
      </c>
      <c r="F462" s="13">
        <f>(Tavola1!F462-Tavola1!F461)/Tavola1!F461</f>
        <v>-1.9230769230769232E-2</v>
      </c>
      <c r="G462" s="13">
        <f>(Tavola1!G462-Tavola1!G461)/Tavola1!G461</f>
        <v>-1.9002375296912115E-2</v>
      </c>
      <c r="H462" s="13">
        <f>(Tavola1!H462-Tavola1!H461)/Tavola1!H461</f>
        <v>-2.1276595744680851E-2</v>
      </c>
      <c r="I462" s="13">
        <f>(Tavola1!J462-Tavola1!J461)/Tavola1!J461</f>
        <v>8.9914945321992717E-3</v>
      </c>
      <c r="J462" s="13">
        <f>(Tavola1!K462-Tavola1!K461)/Tavola1!K461</f>
        <v>8.7789267997979905E-4</v>
      </c>
      <c r="K462" s="13">
        <f>(Tavola1!L462-Tavola1!L461)/Tavola1!L461</f>
        <v>5.123825789923143E-4</v>
      </c>
    </row>
    <row r="463" spans="1:11">
      <c r="A463" s="4">
        <v>44351</v>
      </c>
      <c r="B463" s="13">
        <f>(Tavola1!B463-Tavola1!B462)/Tavola1!B462</f>
        <v>3.1920430282658899E-3</v>
      </c>
      <c r="C463" s="13">
        <f>(Tavola1!C463-Tavola1!C462)/Tavola1!C462</f>
        <v>3.3261830928792108E-3</v>
      </c>
      <c r="D463" s="13">
        <f>(Tavola1!D463-Tavola1!D462)/Tavola1!D462</f>
        <v>1.4866903713637847E-3</v>
      </c>
      <c r="E463" s="13">
        <f>(Tavola1!E463-Tavola1!E462)/Tavola1!E462</f>
        <v>-5.0781695766290082E-2</v>
      </c>
      <c r="F463" s="13">
        <f>(Tavola1!F463-Tavola1!F462)/Tavola1!F462</f>
        <v>-1.0893246187363835E-2</v>
      </c>
      <c r="G463" s="13">
        <f>(Tavola1!G463-Tavola1!G462)/Tavola1!G462</f>
        <v>-9.6852300242130755E-3</v>
      </c>
      <c r="H463" s="13">
        <f>(Tavola1!H463-Tavola1!H462)/Tavola1!H462</f>
        <v>-2.1739130434782608E-2</v>
      </c>
      <c r="I463" s="13">
        <f>(Tavola1!J463-Tavola1!J462)/Tavola1!J462</f>
        <v>-5.2986512524084775E-2</v>
      </c>
      <c r="J463" s="13">
        <f>(Tavola1!K463-Tavola1!K462)/Tavola1!K462</f>
        <v>3.6641091781926555E-3</v>
      </c>
      <c r="K463" s="13">
        <f>(Tavola1!L463-Tavola1!L462)/Tavola1!L462</f>
        <v>8.5353362922499152E-4</v>
      </c>
    </row>
    <row r="464" spans="1:11">
      <c r="A464" s="4">
        <v>44352</v>
      </c>
      <c r="B464" s="13">
        <f>(Tavola1!B464-Tavola1!B463)/Tavola1!B463</f>
        <v>3.3061684876850147E-3</v>
      </c>
      <c r="C464" s="13">
        <f>(Tavola1!C464-Tavola1!C463)/Tavola1!C463</f>
        <v>3.315156276123317E-3</v>
      </c>
      <c r="D464" s="13">
        <f>(Tavola1!D464-Tavola1!D463)/Tavola1!D463</f>
        <v>1.0307688919234412E-3</v>
      </c>
      <c r="E464" s="13">
        <f>(Tavola1!E464-Tavola1!E463)/Tavola1!E463</f>
        <v>-5.0853570569848523E-2</v>
      </c>
      <c r="F464" s="13">
        <f>(Tavola1!F464-Tavola1!F463)/Tavola1!F463</f>
        <v>-2.8634361233480177E-2</v>
      </c>
      <c r="G464" s="13">
        <f>(Tavola1!G464-Tavola1!G463)/Tavola1!G463</f>
        <v>-3.1784841075794622E-2</v>
      </c>
      <c r="H464" s="13">
        <f>(Tavola1!H464-Tavola1!H463)/Tavola1!H463</f>
        <v>0</v>
      </c>
      <c r="I464" s="13">
        <f>(Tavola1!J464-Tavola1!J463)/Tavola1!J463</f>
        <v>-5.2136317395727362E-2</v>
      </c>
      <c r="J464" s="13">
        <f>(Tavola1!K464-Tavola1!K463)/Tavola1!K463</f>
        <v>3.0493248259206704E-3</v>
      </c>
      <c r="K464" s="13">
        <f>(Tavola1!L464-Tavola1!L463)/Tavola1!L463</f>
        <v>1.3644891693672181E-3</v>
      </c>
    </row>
    <row r="465" spans="1:11">
      <c r="A465" s="4">
        <v>44353</v>
      </c>
      <c r="B465" s="13">
        <f>(Tavola1!B465-Tavola1!B464)/Tavola1!B464</f>
        <v>1.5771952226163513E-3</v>
      </c>
      <c r="C465" s="13">
        <f>(Tavola1!C465-Tavola1!C464)/Tavola1!C464</f>
        <v>1.8952082788815246E-3</v>
      </c>
      <c r="D465" s="13">
        <f>(Tavola1!D465-Tavola1!D464)/Tavola1!D464</f>
        <v>1.2101263371896026E-3</v>
      </c>
      <c r="E465" s="13">
        <f>(Tavola1!E465-Tavola1!E464)/Tavola1!E464</f>
        <v>9.6263457884737183E-3</v>
      </c>
      <c r="F465" s="13">
        <f>(Tavola1!F465-Tavola1!F464)/Tavola1!F464</f>
        <v>-3.4013605442176874E-2</v>
      </c>
      <c r="G465" s="13">
        <f>(Tavola1!G465-Tavola1!G464)/Tavola1!G464</f>
        <v>-3.5353535353535352E-2</v>
      </c>
      <c r="H465" s="13">
        <f>(Tavola1!H465-Tavola1!H464)/Tavola1!H464</f>
        <v>-2.2222222222222223E-2</v>
      </c>
      <c r="I465" s="13">
        <f>(Tavola1!J465-Tavola1!J464)/Tavola1!J464</f>
        <v>1.2208210356855379E-2</v>
      </c>
      <c r="J465" s="13">
        <f>(Tavola1!K465-Tavola1!K464)/Tavola1!K464</f>
        <v>9.2279010506691398E-4</v>
      </c>
      <c r="K465" s="13">
        <f>(Tavola1!L465-Tavola1!L464)/Tavola1!L464</f>
        <v>3.4065746891500596E-4</v>
      </c>
    </row>
    <row r="466" spans="1:11">
      <c r="A466" s="4">
        <v>44354</v>
      </c>
      <c r="B466" s="13">
        <f>(Tavola1!B466-Tavola1!B465)/Tavola1!B465</f>
        <v>2.1249461360231172E-3</v>
      </c>
      <c r="C466" s="13">
        <f>(Tavola1!C466-Tavola1!C465)/Tavola1!C465</f>
        <v>1.7908050363543676E-3</v>
      </c>
      <c r="D466" s="13">
        <f>(Tavola1!D466-Tavola1!D465)/Tavola1!D465</f>
        <v>6.8564195425537531E-4</v>
      </c>
      <c r="E466" s="13">
        <f>(Tavola1!E466-Tavola1!E465)/Tavola1!E465</f>
        <v>-1.1040020072763768E-2</v>
      </c>
      <c r="F466" s="13">
        <f>(Tavola1!F466-Tavola1!F465)/Tavola1!F465</f>
        <v>2.1126760563380281E-2</v>
      </c>
      <c r="G466" s="13">
        <f>(Tavola1!G466-Tavola1!G465)/Tavola1!G465</f>
        <v>2.6178010471204188E-2</v>
      </c>
      <c r="H466" s="13">
        <f>(Tavola1!H466-Tavola1!H465)/Tavola1!H465</f>
        <v>-2.2727272727272728E-2</v>
      </c>
      <c r="I466" s="13">
        <f>(Tavola1!J466-Tavola1!J465)/Tavola1!J465</f>
        <v>-1.2856196156394963E-2</v>
      </c>
      <c r="J466" s="13">
        <f>(Tavola1!K466-Tavola1!K465)/Tavola1!K465</f>
        <v>1.1278547360539124E-3</v>
      </c>
      <c r="K466" s="13">
        <f>(Tavola1!L466-Tavola1!L465)/Tavola1!L465</f>
        <v>5.1081219138430101E-4</v>
      </c>
    </row>
    <row r="467" spans="1:11">
      <c r="A467" s="4">
        <v>44355</v>
      </c>
      <c r="B467" s="13">
        <f>(Tavola1!B467-Tavola1!B466)/Tavola1!B466</f>
        <v>4.7810399305050081E-3</v>
      </c>
      <c r="C467" s="13">
        <f>(Tavola1!C467-Tavola1!C466)/Tavola1!C466</f>
        <v>3.5268785902037719E-3</v>
      </c>
      <c r="D467" s="13">
        <f>(Tavola1!D467-Tavola1!D466)/Tavola1!D466</f>
        <v>1.4801475755446241E-3</v>
      </c>
      <c r="E467" s="13">
        <f>(Tavola1!E467-Tavola1!E466)/Tavola1!E466</f>
        <v>-2.2453380692629709E-2</v>
      </c>
      <c r="F467" s="13">
        <f>(Tavola1!F467-Tavola1!F466)/Tavola1!F466</f>
        <v>-5.7471264367816091E-2</v>
      </c>
      <c r="G467" s="13">
        <f>(Tavola1!G467-Tavola1!G466)/Tavola1!G466</f>
        <v>-6.1224489795918366E-2</v>
      </c>
      <c r="H467" s="13">
        <f>(Tavola1!H467-Tavola1!H466)/Tavola1!H466</f>
        <v>-2.3255813953488372E-2</v>
      </c>
      <c r="I467" s="13">
        <f>(Tavola1!J467-Tavola1!J466)/Tavola1!J466</f>
        <v>-2.0408163265306121E-2</v>
      </c>
      <c r="J467" s="13">
        <f>(Tavola1!K467-Tavola1!K466)/Tavola1!K466</f>
        <v>2.3466606831493869E-3</v>
      </c>
      <c r="K467" s="13">
        <f>(Tavola1!L467-Tavola1!L466)/Tavola1!L466</f>
        <v>2.0422055820285907E-3</v>
      </c>
    </row>
    <row r="468" spans="1:11">
      <c r="A468" s="4">
        <v>44356</v>
      </c>
      <c r="B468" s="13">
        <f>(Tavola1!B468-Tavola1!B467)/Tavola1!B467</f>
        <v>3.223804426568058E-3</v>
      </c>
      <c r="C468" s="13">
        <f>(Tavola1!C468-Tavola1!C467)/Tavola1!C467</f>
        <v>3.4612251003126376E-3</v>
      </c>
      <c r="D468" s="13">
        <f>(Tavola1!D468-Tavola1!D467)/Tavola1!D467</f>
        <v>1.4034041321480417E-3</v>
      </c>
      <c r="E468" s="13">
        <f>(Tavola1!E468-Tavola1!E467)/Tavola1!E467</f>
        <v>-4.9831300285491827E-2</v>
      </c>
      <c r="F468" s="13">
        <f>(Tavola1!F468-Tavola1!F467)/Tavola1!F467</f>
        <v>-1.4634146341463415E-2</v>
      </c>
      <c r="G468" s="13">
        <f>(Tavola1!G468-Tavola1!G467)/Tavola1!G467</f>
        <v>-8.152173913043478E-3</v>
      </c>
      <c r="H468" s="13">
        <f>(Tavola1!H468-Tavola1!H467)/Tavola1!H467</f>
        <v>-7.1428571428571425E-2</v>
      </c>
      <c r="I468" s="13">
        <f>(Tavola1!J468-Tavola1!J467)/Tavola1!J467</f>
        <v>-5.1809210526315791E-2</v>
      </c>
      <c r="J468" s="13">
        <f>(Tavola1!K468-Tavola1!K467)/Tavola1!K467</f>
        <v>3.2739025197856572E-3</v>
      </c>
      <c r="K468" s="13">
        <f>(Tavola1!L468-Tavola1!L467)/Tavola1!L467</f>
        <v>3.3967391304347825E-4</v>
      </c>
    </row>
    <row r="469" spans="1:11">
      <c r="A469" s="4">
        <v>44357</v>
      </c>
      <c r="B469" s="13">
        <f>(Tavola1!B469-Tavola1!B468)/Tavola1!B468</f>
        <v>2.9752602679135329E-3</v>
      </c>
      <c r="C469" s="13">
        <f>(Tavola1!C469-Tavola1!C468)/Tavola1!C468</f>
        <v>3.0229954305001834E-3</v>
      </c>
      <c r="D469" s="13">
        <f>(Tavola1!D469-Tavola1!D468)/Tavola1!D468</f>
        <v>1.2437756473983629E-3</v>
      </c>
      <c r="E469" s="13">
        <f>(Tavola1!E469-Tavola1!E468)/Tavola1!E468</f>
        <v>5.3264135482108711E-3</v>
      </c>
      <c r="F469" s="13">
        <f>(Tavola1!F469-Tavola1!F468)/Tavola1!F468</f>
        <v>-9.9009900990099011E-3</v>
      </c>
      <c r="G469" s="13">
        <f>(Tavola1!G469-Tavola1!G468)/Tavola1!G468</f>
        <v>-8.21917808219178E-3</v>
      </c>
      <c r="H469" s="13">
        <f>(Tavola1!H469-Tavola1!H468)/Tavola1!H468</f>
        <v>-2.564102564102564E-2</v>
      </c>
      <c r="I469" s="13">
        <f>(Tavola1!J469-Tavola1!J468)/Tavola1!J468</f>
        <v>6.2156692685747328E-3</v>
      </c>
      <c r="J469" s="13">
        <f>(Tavola1!K469-Tavola1!K468)/Tavola1!K468</f>
        <v>1.1249273678094131E-3</v>
      </c>
      <c r="K469" s="13">
        <f>(Tavola1!L469-Tavola1!L468)/Tavola1!L468</f>
        <v>5.0933786078098469E-4</v>
      </c>
    </row>
    <row r="470" spans="1:11">
      <c r="A470" s="4">
        <v>44358</v>
      </c>
      <c r="B470" s="13">
        <f>(Tavola1!B470-Tavola1!B469)/Tavola1!B469</f>
        <v>2.8727325947370988E-3</v>
      </c>
      <c r="C470" s="13">
        <f>(Tavola1!C470-Tavola1!C469)/Tavola1!C469</f>
        <v>2.9863012927504088E-3</v>
      </c>
      <c r="D470" s="13">
        <f>(Tavola1!D470-Tavola1!D469)/Tavola1!D469</f>
        <v>1.1941160260868424E-3</v>
      </c>
      <c r="E470" s="13">
        <f>(Tavola1!E470-Tavola1!E469)/Tavola1!E469</f>
        <v>-6.7518000271702211E-2</v>
      </c>
      <c r="F470" s="13">
        <f>(Tavola1!F470-Tavola1!F469)/Tavola1!F469</f>
        <v>-6.25E-2</v>
      </c>
      <c r="G470" s="13">
        <f>(Tavola1!G470-Tavola1!G469)/Tavola1!G469</f>
        <v>-6.9060773480662987E-2</v>
      </c>
      <c r="H470" s="13">
        <f>(Tavola1!H470-Tavola1!H469)/Tavola1!H469</f>
        <v>0</v>
      </c>
      <c r="I470" s="13">
        <f>(Tavola1!J470-Tavola1!J469)/Tavola1!J469</f>
        <v>-6.7806349662404827E-2</v>
      </c>
      <c r="J470" s="13">
        <f>(Tavola1!K470-Tavola1!K469)/Tavola1!K469</f>
        <v>3.5567194602701435E-3</v>
      </c>
      <c r="K470" s="13">
        <f>(Tavola1!L470-Tavola1!L469)/Tavola1!L469</f>
        <v>6.787714237230613E-4</v>
      </c>
    </row>
    <row r="471" spans="1:11">
      <c r="A471" s="4">
        <v>44359</v>
      </c>
      <c r="B471" s="13">
        <f>(Tavola1!B471-Tavola1!B470)/Tavola1!B470</f>
        <v>2.9849383725624825E-3</v>
      </c>
      <c r="C471" s="13">
        <f>(Tavola1!C471-Tavola1!C470)/Tavola1!C470</f>
        <v>2.4756559562228147E-3</v>
      </c>
      <c r="D471" s="13">
        <f>(Tavola1!D471-Tavola1!D470)/Tavola1!D470</f>
        <v>1.1490034688545791E-3</v>
      </c>
      <c r="E471" s="13">
        <f>(Tavola1!E471-Tavola1!E470)/Tavola1!E470</f>
        <v>-2.4184149184149184E-2</v>
      </c>
      <c r="F471" s="13">
        <f>(Tavola1!F471-Tavola1!F470)/Tavola1!F470</f>
        <v>-1.6E-2</v>
      </c>
      <c r="G471" s="13">
        <f>(Tavola1!G471-Tavola1!G470)/Tavola1!G470</f>
        <v>-3.2640949554896145E-2</v>
      </c>
      <c r="H471" s="13">
        <f>(Tavola1!H471-Tavola1!H470)/Tavola1!H470</f>
        <v>0.13157894736842105</v>
      </c>
      <c r="I471" s="13">
        <f>(Tavola1!J471-Tavola1!J470)/Tavola1!J470</f>
        <v>-2.4657112035752812E-2</v>
      </c>
      <c r="J471" s="13">
        <f>(Tavola1!K471-Tavola1!K470)/Tavola1!K470</f>
        <v>1.9710085919318198E-3</v>
      </c>
      <c r="K471" s="13">
        <f>(Tavola1!L471-Tavola1!L470)/Tavola1!L470</f>
        <v>5.087332541970493E-4</v>
      </c>
    </row>
    <row r="472" spans="1:11">
      <c r="A472" s="4">
        <v>44360</v>
      </c>
      <c r="B472" s="13">
        <f>(Tavola1!B472-Tavola1!B471)/Tavola1!B471</f>
        <v>1.4522396475311606E-3</v>
      </c>
      <c r="C472" s="13">
        <f>(Tavola1!C472-Tavola1!C471)/Tavola1!C471</f>
        <v>1.7081326935253877E-3</v>
      </c>
      <c r="D472" s="13">
        <f>(Tavola1!D472-Tavola1!D471)/Tavola1!D471</f>
        <v>7.9857914006554456E-4</v>
      </c>
      <c r="E472" s="13">
        <f>(Tavola1!E472-Tavola1!E471)/Tavola1!E471</f>
        <v>3.5831591519856674E-3</v>
      </c>
      <c r="F472" s="13">
        <f>(Tavola1!F472-Tavola1!F471)/Tavola1!F471</f>
        <v>-3.2520325203252036E-2</v>
      </c>
      <c r="G472" s="13">
        <f>(Tavola1!G472-Tavola1!G471)/Tavola1!G471</f>
        <v>-4.9079754601226995E-2</v>
      </c>
      <c r="H472" s="13">
        <f>(Tavola1!H472-Tavola1!H471)/Tavola1!H471</f>
        <v>9.3023255813953487E-2</v>
      </c>
      <c r="I472" s="13">
        <f>(Tavola1!J472-Tavola1!J471)/Tavola1!J471</f>
        <v>5.6881023858429448E-3</v>
      </c>
      <c r="J472" s="13">
        <f>(Tavola1!K472-Tavola1!K471)/Tavola1!K471</f>
        <v>7.1112260400168082E-4</v>
      </c>
      <c r="K472" s="13">
        <f>(Tavola1!L472-Tavola1!L471)/Tavola1!L471</f>
        <v>8.4745762711864404E-4</v>
      </c>
    </row>
    <row r="473" spans="1:11">
      <c r="A473" s="4">
        <v>44361</v>
      </c>
      <c r="B473" s="13">
        <f>(Tavola1!B473-Tavola1!B472)/Tavola1!B472</f>
        <v>2.1145027451626294E-3</v>
      </c>
      <c r="C473" s="13">
        <f>(Tavola1!C473-Tavola1!C472)/Tavola1!C472</f>
        <v>1.5850553204427424E-3</v>
      </c>
      <c r="D473" s="13">
        <f>(Tavola1!D473-Tavola1!D472)/Tavola1!D472</f>
        <v>7.1073515304787655E-4</v>
      </c>
      <c r="E473" s="13">
        <f>(Tavola1!E473-Tavola1!E472)/Tavola1!E472</f>
        <v>-1.3537637607854805E-2</v>
      </c>
      <c r="F473" s="13">
        <f>(Tavola1!F473-Tavola1!F472)/Tavola1!F472</f>
        <v>2.8011204481792717E-3</v>
      </c>
      <c r="G473" s="13">
        <f>(Tavola1!G473-Tavola1!G472)/Tavola1!G472</f>
        <v>2.903225806451613E-2</v>
      </c>
      <c r="H473" s="13">
        <f>(Tavola1!H473-Tavola1!H472)/Tavola1!H472</f>
        <v>-0.1702127659574468</v>
      </c>
      <c r="I473" s="13">
        <f>(Tavola1!J473-Tavola1!J472)/Tavola1!J472</f>
        <v>-1.4454045561665357E-2</v>
      </c>
      <c r="J473" s="13">
        <f>(Tavola1!K473-Tavola1!K472)/Tavola1!K472</f>
        <v>1.1397562675058719E-3</v>
      </c>
      <c r="K473" s="13">
        <f>(Tavola1!L473-Tavola1!L472)/Tavola1!L472</f>
        <v>1.1854360711261642E-3</v>
      </c>
    </row>
    <row r="474" spans="1:11">
      <c r="A474" s="4">
        <v>44362</v>
      </c>
      <c r="B474" s="13">
        <f>(Tavola1!B474-Tavola1!B473)/Tavola1!B473</f>
        <v>3.2488373058495038E-3</v>
      </c>
      <c r="C474" s="13">
        <f>(Tavola1!C474-Tavola1!C473)/Tavola1!C473</f>
        <v>3.4357338642714928E-3</v>
      </c>
      <c r="D474" s="13">
        <f>(Tavola1!D474-Tavola1!D473)/Tavola1!D473</f>
        <v>8.714483035080152E-4</v>
      </c>
      <c r="E474" s="13">
        <f>(Tavola1!E474-Tavola1!E473)/Tavola1!E473</f>
        <v>-3.9812999547579553E-2</v>
      </c>
      <c r="F474" s="13">
        <f>(Tavola1!F474-Tavola1!F473)/Tavola1!F473</f>
        <v>-4.189944134078212E-2</v>
      </c>
      <c r="G474" s="13">
        <f>(Tavola1!G474-Tavola1!G473)/Tavola1!G473</f>
        <v>-3.1347962382445138E-2</v>
      </c>
      <c r="H474" s="13">
        <f>(Tavola1!H474-Tavola1!H473)/Tavola1!H473</f>
        <v>-0.12820512820512819</v>
      </c>
      <c r="I474" s="13">
        <f>(Tavola1!J474-Tavola1!J473)/Tavola1!J473</f>
        <v>-3.9693926351028218E-2</v>
      </c>
      <c r="J474" s="13">
        <f>(Tavola1!K474-Tavola1!K473)/Tavola1!K473</f>
        <v>2.1017699115044247E-3</v>
      </c>
      <c r="K474" s="13">
        <f>(Tavola1!L474-Tavola1!L473)/Tavola1!L473</f>
        <v>1.3531799729364006E-3</v>
      </c>
    </row>
    <row r="475" spans="1:11">
      <c r="A475" s="4">
        <v>44363</v>
      </c>
      <c r="B475" s="13">
        <f>(Tavola1!B475-Tavola1!B474)/Tavola1!B474</f>
        <v>3.0600605858042474E-3</v>
      </c>
      <c r="C475" s="13">
        <f>(Tavola1!C475-Tavola1!C474)/Tavola1!C474</f>
        <v>3.4984887707463831E-3</v>
      </c>
      <c r="D475" s="13">
        <f>(Tavola1!D475-Tavola1!D474)/Tavola1!D474</f>
        <v>7.3137921576992904E-4</v>
      </c>
      <c r="E475" s="13">
        <f>(Tavola1!E475-Tavola1!E474)/Tavola1!E474</f>
        <v>-5.7169781686822678E-2</v>
      </c>
      <c r="F475" s="13">
        <f>(Tavola1!F475-Tavola1!F474)/Tavola1!F474</f>
        <v>-4.3731778425655975E-2</v>
      </c>
      <c r="G475" s="13">
        <f>(Tavola1!G475-Tavola1!G474)/Tavola1!G474</f>
        <v>-5.5016181229773461E-2</v>
      </c>
      <c r="H475" s="13">
        <f>(Tavola1!H475-Tavola1!H474)/Tavola1!H474</f>
        <v>5.8823529411764705E-2</v>
      </c>
      <c r="I475" s="13">
        <f>(Tavola1!J475-Tavola1!J474)/Tavola1!J474</f>
        <v>-5.7934926958831338E-2</v>
      </c>
      <c r="J475" s="13">
        <f>(Tavola1!K475-Tavola1!K474)/Tavola1!K474</f>
        <v>2.4101262096625823E-3</v>
      </c>
      <c r="K475" s="13">
        <f>(Tavola1!L475-Tavola1!L474)/Tavola1!L474</f>
        <v>1.3513513513513514E-3</v>
      </c>
    </row>
    <row r="476" spans="1:11">
      <c r="A476" s="4">
        <v>44364</v>
      </c>
      <c r="B476" s="13">
        <f>(Tavola1!B476-Tavola1!B475)/Tavola1!B475</f>
        <v>2.7938888177805234E-3</v>
      </c>
      <c r="C476" s="13">
        <f>(Tavola1!C476-Tavola1!C475)/Tavola1!C475</f>
        <v>2.8545366684104593E-3</v>
      </c>
      <c r="D476" s="13">
        <f>(Tavola1!D476-Tavola1!D475)/Tavola1!D475</f>
        <v>9.9186065227888694E-4</v>
      </c>
      <c r="E476" s="13">
        <f>(Tavola1!E476-Tavola1!E475)/Tavola1!E475</f>
        <v>-1.6991504247876061E-2</v>
      </c>
      <c r="F476" s="13">
        <f>(Tavola1!F476-Tavola1!F475)/Tavola1!F475</f>
        <v>-3.048780487804878E-2</v>
      </c>
      <c r="G476" s="13">
        <f>(Tavola1!G476-Tavola1!G475)/Tavola1!G475</f>
        <v>-3.0821917808219176E-2</v>
      </c>
      <c r="H476" s="13">
        <f>(Tavola1!H476-Tavola1!H475)/Tavola1!H475</f>
        <v>-2.7777777777777776E-2</v>
      </c>
      <c r="I476" s="13">
        <f>(Tavola1!J476-Tavola1!J475)/Tavola1!J475</f>
        <v>-1.6211453744493391E-2</v>
      </c>
      <c r="J476" s="13">
        <f>(Tavola1!K476-Tavola1!K475)/Tavola1!K475</f>
        <v>1.5141782141873911E-3</v>
      </c>
      <c r="K476" s="13">
        <f>(Tavola1!L476-Tavola1!L475)/Tavola1!L475</f>
        <v>0</v>
      </c>
    </row>
    <row r="477" spans="1:11">
      <c r="A477" s="4">
        <v>44365</v>
      </c>
      <c r="B477" s="13">
        <f>(Tavola1!B477-Tavola1!B476)/Tavola1!B476</f>
        <v>2.9974993412379158E-3</v>
      </c>
      <c r="C477" s="13">
        <f>(Tavola1!C477-Tavola1!C476)/Tavola1!C476</f>
        <v>1.93463145022206E-3</v>
      </c>
      <c r="D477" s="13">
        <f>(Tavola1!D477-Tavola1!D476)/Tavola1!D476</f>
        <v>7.3881242421740202E-4</v>
      </c>
      <c r="E477" s="13">
        <f>(Tavola1!E477-Tavola1!E476)/Tavola1!E476</f>
        <v>-3.3723097780037285E-2</v>
      </c>
      <c r="F477" s="13">
        <f>(Tavola1!F477-Tavola1!F476)/Tavola1!F476</f>
        <v>-9.1194968553459113E-2</v>
      </c>
      <c r="G477" s="13">
        <f>(Tavola1!G477-Tavola1!G476)/Tavola1!G476</f>
        <v>-8.4805653710247356E-2</v>
      </c>
      <c r="H477" s="13">
        <f>(Tavola1!H477-Tavola1!H476)/Tavola1!H476</f>
        <v>-0.14285714285714285</v>
      </c>
      <c r="I477" s="13">
        <f>(Tavola1!J477-Tavola1!J476)/Tavola1!J476</f>
        <v>-3.0449579079348022E-2</v>
      </c>
      <c r="J477" s="13">
        <f>(Tavola1!K477-Tavola1!K476)/Tavola1!K476</f>
        <v>1.6768222843267513E-3</v>
      </c>
      <c r="K477" s="13">
        <f>(Tavola1!L477-Tavola1!L476)/Tavola1!L476</f>
        <v>5.0607287449392713E-4</v>
      </c>
    </row>
    <row r="478" spans="1:11">
      <c r="A478" s="4">
        <v>44366</v>
      </c>
      <c r="B478" s="13">
        <f>(Tavola1!B478-Tavola1!B477)/Tavola1!B477</f>
        <v>2.8448775062003607E-3</v>
      </c>
      <c r="C478" s="13">
        <f>(Tavola1!C478-Tavola1!C477)/Tavola1!C477</f>
        <v>2.434991517515393E-3</v>
      </c>
      <c r="D478" s="13">
        <f>(Tavola1!D478-Tavola1!D477)/Tavola1!D477</f>
        <v>7.9472269389279499E-4</v>
      </c>
      <c r="E478" s="13">
        <f>(Tavola1!E478-Tavola1!E477)/Tavola1!E477</f>
        <v>-1.5257804279200281E-2</v>
      </c>
      <c r="F478" s="13">
        <f>(Tavola1!F478-Tavola1!F477)/Tavola1!F477</f>
        <v>-7.2664359861591699E-2</v>
      </c>
      <c r="G478" s="13">
        <f>(Tavola1!G478-Tavola1!G477)/Tavola1!G477</f>
        <v>-7.3359073359073365E-2</v>
      </c>
      <c r="H478" s="13">
        <f>(Tavola1!H478-Tavola1!H477)/Tavola1!H477</f>
        <v>-6.6666666666666666E-2</v>
      </c>
      <c r="I478" s="13">
        <f>(Tavola1!J478-Tavola1!J477)/Tavola1!J477</f>
        <v>-1.2192869019028265E-2</v>
      </c>
      <c r="J478" s="13">
        <f>(Tavola1!K478-Tavola1!K477)/Tavola1!K477</f>
        <v>1.212060227958799E-3</v>
      </c>
      <c r="K478" s="13">
        <f>(Tavola1!L478-Tavola1!L477)/Tavola1!L477</f>
        <v>8.4302815714044845E-4</v>
      </c>
    </row>
    <row r="479" spans="1:11">
      <c r="A479" s="4">
        <v>44367</v>
      </c>
      <c r="B479" s="13">
        <f>(Tavola1!B479-Tavola1!B478)/Tavola1!B478</f>
        <v>1.2238646688832566E-3</v>
      </c>
      <c r="C479" s="13">
        <f>(Tavola1!C479-Tavola1!C478)/Tavola1!C478</f>
        <v>1.3991261925996514E-3</v>
      </c>
      <c r="D479" s="13">
        <f>(Tavola1!D479-Tavola1!D478)/Tavola1!D478</f>
        <v>5.8580528700119766E-4</v>
      </c>
      <c r="E479" s="13">
        <f>(Tavola1!E479-Tavola1!E478)/Tavola1!E478</f>
        <v>-9.7951914514692786E-3</v>
      </c>
      <c r="F479" s="13">
        <f>(Tavola1!F479-Tavola1!F478)/Tavola1!F478</f>
        <v>-1.1194029850746268E-2</v>
      </c>
      <c r="G479" s="13">
        <f>(Tavola1!G479-Tavola1!G478)/Tavola1!G478</f>
        <v>-4.1666666666666666E-3</v>
      </c>
      <c r="H479" s="13">
        <f>(Tavola1!H479-Tavola1!H478)/Tavola1!H478</f>
        <v>-7.1428571428571425E-2</v>
      </c>
      <c r="I479" s="13">
        <f>(Tavola1!J479-Tavola1!J478)/Tavola1!J478</f>
        <v>-9.7250794838227052E-3</v>
      </c>
      <c r="J479" s="13">
        <f>(Tavola1!K479-Tavola1!K478)/Tavola1!K478</f>
        <v>8.6797227970635124E-4</v>
      </c>
      <c r="K479" s="13">
        <f>(Tavola1!L479-Tavola1!L478)/Tavola1!L478</f>
        <v>0</v>
      </c>
    </row>
    <row r="480" spans="1:11">
      <c r="A480" s="4">
        <v>44368</v>
      </c>
      <c r="B480" s="13">
        <f>(Tavola1!B480-Tavola1!B479)/Tavola1!B479</f>
        <v>3.3719358821029098E-3</v>
      </c>
      <c r="C480" s="13">
        <f>(Tavola1!C480-Tavola1!C479)/Tavola1!C479</f>
        <v>1.3004737086741102E-3</v>
      </c>
      <c r="D480" s="13">
        <f>(Tavola1!D480-Tavola1!D479)/Tavola1!D479</f>
        <v>3.686244237532905E-4</v>
      </c>
      <c r="E480" s="13">
        <f>(Tavola1!E480-Tavola1!E479)/Tavola1!E479</f>
        <v>-9.1726618705035966E-3</v>
      </c>
      <c r="F480" s="13">
        <f>(Tavola1!F480-Tavola1!F479)/Tavola1!F479</f>
        <v>-1.1320754716981131E-2</v>
      </c>
      <c r="G480" s="13">
        <f>(Tavola1!G480-Tavola1!G479)/Tavola1!G479</f>
        <v>-8.368200836820083E-3</v>
      </c>
      <c r="H480" s="13">
        <f>(Tavola1!H480-Tavola1!H479)/Tavola1!H479</f>
        <v>-3.8461538461538464E-2</v>
      </c>
      <c r="I480" s="13">
        <f>(Tavola1!J480-Tavola1!J479)/Tavola1!J479</f>
        <v>-9.0651558073654385E-3</v>
      </c>
      <c r="J480" s="13">
        <f>(Tavola1!K480-Tavola1!K479)/Tavola1!K479</f>
        <v>6.1161800347800681E-4</v>
      </c>
      <c r="K480" s="13">
        <f>(Tavola1!L480-Tavola1!L479)/Tavola1!L479</f>
        <v>3.3692722371967657E-4</v>
      </c>
    </row>
    <row r="481" spans="1:11">
      <c r="A481" s="4">
        <v>44369</v>
      </c>
      <c r="B481" s="13">
        <f>(Tavola1!B481-Tavola1!B480)/Tavola1!B480</f>
        <v>2.778928995336786E-3</v>
      </c>
      <c r="C481" s="13">
        <f>(Tavola1!C481-Tavola1!C480)/Tavola1!C480</f>
        <v>3.0683582143603773E-3</v>
      </c>
      <c r="D481" s="13">
        <f>(Tavola1!D481-Tavola1!D480)/Tavola1!D480</f>
        <v>5.7657626413262124E-4</v>
      </c>
      <c r="E481" s="13">
        <f>(Tavola1!E481-Tavola1!E480)/Tavola1!E480</f>
        <v>-5.4456344164095116E-2</v>
      </c>
      <c r="F481" s="13">
        <f>(Tavola1!F481-Tavola1!F480)/Tavola1!F480</f>
        <v>-4.1984732824427481E-2</v>
      </c>
      <c r="G481" s="13">
        <f>(Tavola1!G481-Tavola1!G480)/Tavola1!G480</f>
        <v>-4.6413502109704644E-2</v>
      </c>
      <c r="H481" s="13">
        <f>(Tavola1!H481-Tavola1!H480)/Tavola1!H480</f>
        <v>0</v>
      </c>
      <c r="I481" s="13">
        <f>(Tavola1!J481-Tavola1!J480)/Tavola1!J480</f>
        <v>-5.5079092814941874E-2</v>
      </c>
      <c r="J481" s="13">
        <f>(Tavola1!K481-Tavola1!K480)/Tavola1!K480</f>
        <v>1.9432090318166268E-3</v>
      </c>
      <c r="K481" s="13">
        <f>(Tavola1!L481-Tavola1!L480)/Tavola1!L480</f>
        <v>1.1788480970023577E-3</v>
      </c>
    </row>
    <row r="482" spans="1:11">
      <c r="A482" s="4">
        <v>44370</v>
      </c>
      <c r="B482" s="13">
        <f>(Tavola1!B482-Tavola1!B481)/Tavola1!B481</f>
        <v>2.5952934930276862E-3</v>
      </c>
      <c r="C482" s="13">
        <f>(Tavola1!C482-Tavola1!C481)/Tavola1!C481</f>
        <v>2.1946703208036915E-3</v>
      </c>
      <c r="D482" s="13">
        <f>(Tavola1!D482-Tavola1!D481)/Tavola1!D481</f>
        <v>6.8456055977990078E-4</v>
      </c>
      <c r="E482" s="13">
        <f>(Tavola1!E482-Tavola1!E481)/Tavola1!E481</f>
        <v>-5.7784603570742943E-2</v>
      </c>
      <c r="F482" s="13">
        <f>(Tavola1!F482-Tavola1!F481)/Tavola1!F481</f>
        <v>-7.9681274900398405E-2</v>
      </c>
      <c r="G482" s="13">
        <f>(Tavola1!G482-Tavola1!G481)/Tavola1!G481</f>
        <v>-8.8495575221238937E-2</v>
      </c>
      <c r="H482" s="13">
        <f>(Tavola1!H482-Tavola1!H481)/Tavola1!H481</f>
        <v>0</v>
      </c>
      <c r="I482" s="13">
        <f>(Tavola1!J482-Tavola1!J481)/Tavola1!J481</f>
        <v>-5.6676079064138768E-2</v>
      </c>
      <c r="J482" s="13">
        <f>(Tavola1!K482-Tavola1!K481)/Tavola1!K481</f>
        <v>2.0623625660707214E-3</v>
      </c>
      <c r="K482" s="13">
        <f>(Tavola1!L482-Tavola1!L481)/Tavola1!L481</f>
        <v>1.009251471825063E-3</v>
      </c>
    </row>
    <row r="483" spans="1:11">
      <c r="A483" s="4">
        <v>44371</v>
      </c>
      <c r="B483" s="13">
        <f>(Tavola1!B483-Tavola1!B482)/Tavola1!B482</f>
        <v>3.5224561250490616E-3</v>
      </c>
      <c r="C483" s="13">
        <f>(Tavola1!C483-Tavola1!C482)/Tavola1!C482</f>
        <v>2.7558885352526124E-3</v>
      </c>
      <c r="D483" s="13">
        <f>(Tavola1!D483-Tavola1!D482)/Tavola1!D482</f>
        <v>5.1523404181622165E-4</v>
      </c>
      <c r="E483" s="13">
        <f>(Tavola1!E483-Tavola1!E482)/Tavola1!E482</f>
        <v>-3.1581092094539527E-2</v>
      </c>
      <c r="F483" s="13">
        <f>(Tavola1!F483-Tavola1!F482)/Tavola1!F482</f>
        <v>-8.2251082251082255E-2</v>
      </c>
      <c r="G483" s="13">
        <f>(Tavola1!G483-Tavola1!G482)/Tavola1!G482</f>
        <v>-0.10194174757281553</v>
      </c>
      <c r="H483" s="13">
        <f>(Tavola1!H483-Tavola1!H482)/Tavola1!H482</f>
        <v>0.08</v>
      </c>
      <c r="I483" s="13">
        <f>(Tavola1!J483-Tavola1!J482)/Tavola1!J482</f>
        <v>-2.9078469104126578E-2</v>
      </c>
      <c r="J483" s="13">
        <f>(Tavola1!K483-Tavola1!K482)/Tavola1!K482</f>
        <v>1.2176062225129939E-3</v>
      </c>
      <c r="K483" s="13">
        <f>(Tavola1!L483-Tavola1!L482)/Tavola1!L482</f>
        <v>1.008233910267182E-3</v>
      </c>
    </row>
    <row r="484" spans="1:11">
      <c r="A484" s="4">
        <v>44372</v>
      </c>
      <c r="B484" s="13">
        <f>(Tavola1!B484-Tavola1!B483)/Tavola1!B483</f>
        <v>2.4071094158703669E-3</v>
      </c>
      <c r="C484" s="13">
        <f>(Tavola1!C484-Tavola1!C483)/Tavola1!C483</f>
        <v>1.4255962846315385E-3</v>
      </c>
      <c r="D484" s="13">
        <f>(Tavola1!D484-Tavola1!D483)/Tavola1!D483</f>
        <v>2.8994036748859709E-4</v>
      </c>
      <c r="E484" s="13">
        <f>(Tavola1!E484-Tavola1!E483)/Tavola1!E483</f>
        <v>-6.774668630338733E-2</v>
      </c>
      <c r="F484" s="13">
        <f>(Tavola1!F484-Tavola1!F483)/Tavola1!F483</f>
        <v>-6.6037735849056603E-2</v>
      </c>
      <c r="G484" s="13">
        <f>(Tavola1!G484-Tavola1!G483)/Tavola1!G483</f>
        <v>-5.4054054054054057E-2</v>
      </c>
      <c r="H484" s="13">
        <f>(Tavola1!H484-Tavola1!H483)/Tavola1!H483</f>
        <v>-0.14814814814814814</v>
      </c>
      <c r="I484" s="13">
        <f>(Tavola1!J484-Tavola1!J483)/Tavola1!J483</f>
        <v>-6.7826469940541728E-2</v>
      </c>
      <c r="J484" s="13">
        <f>(Tavola1!K484-Tavola1!K483)/Tavola1!K483</f>
        <v>1.7379703410596629E-3</v>
      </c>
      <c r="K484" s="13">
        <f>(Tavola1!L484-Tavola1!L483)/Tavola1!L483</f>
        <v>1.0072183985227463E-3</v>
      </c>
    </row>
    <row r="485" spans="1:11">
      <c r="A485" s="4">
        <v>44373</v>
      </c>
      <c r="B485" s="13">
        <f>(Tavola1!B485-Tavola1!B484)/Tavola1!B484</f>
        <v>2.7479446670344082E-3</v>
      </c>
      <c r="C485" s="13">
        <f>(Tavola1!C485-Tavola1!C484)/Tavola1!C484</f>
        <v>2.2133502197315387E-3</v>
      </c>
      <c r="D485" s="13">
        <f>(Tavola1!D485-Tavola1!D484)/Tavola1!D484</f>
        <v>4.802097348463545E-4</v>
      </c>
      <c r="E485" s="13">
        <f>(Tavola1!E485-Tavola1!E484)/Tavola1!E484</f>
        <v>-1.331527871812232E-2</v>
      </c>
      <c r="F485" s="13">
        <f>(Tavola1!F485-Tavola1!F484)/Tavola1!F484</f>
        <v>-6.0606060606060608E-2</v>
      </c>
      <c r="G485" s="13">
        <f>(Tavola1!G485-Tavola1!G484)/Tavola1!G484</f>
        <v>-5.1428571428571428E-2</v>
      </c>
      <c r="H485" s="13">
        <f>(Tavola1!H485-Tavola1!H484)/Tavola1!H484</f>
        <v>-0.13043478260869565</v>
      </c>
      <c r="I485" s="13">
        <f>(Tavola1!J485-Tavola1!J484)/Tavola1!J484</f>
        <v>-1.1103236475313017E-2</v>
      </c>
      <c r="J485" s="13">
        <f>(Tavola1!K485-Tavola1!K484)/Tavola1!K484</f>
        <v>7.6555457407533241E-4</v>
      </c>
      <c r="K485" s="13">
        <f>(Tavola1!L485-Tavola1!L484)/Tavola1!L484</f>
        <v>1.6770082173402651E-4</v>
      </c>
    </row>
    <row r="486" spans="1:11">
      <c r="A486" s="4">
        <v>44374</v>
      </c>
      <c r="B486" s="13">
        <f>(Tavola1!B486-Tavola1!B485)/Tavola1!B485</f>
        <v>9.3055908689918974E-4</v>
      </c>
      <c r="C486" s="13">
        <f>(Tavola1!C486-Tavola1!C485)/Tavola1!C485</f>
        <v>1.24903935694269E-3</v>
      </c>
      <c r="D486" s="13">
        <f>(Tavola1!D486-Tavola1!D485)/Tavola1!D485</f>
        <v>4.7997924414079391E-4</v>
      </c>
      <c r="E486" s="13">
        <f>(Tavola1!E486-Tavola1!E485)/Tavola1!E485</f>
        <v>-9.1491308325709062E-4</v>
      </c>
      <c r="F486" s="13">
        <f>(Tavola1!F486-Tavola1!F485)/Tavola1!F485</f>
        <v>-5.3763440860215058E-3</v>
      </c>
      <c r="G486" s="13">
        <f>(Tavola1!G486-Tavola1!G485)/Tavola1!G485</f>
        <v>-2.4096385542168676E-2</v>
      </c>
      <c r="H486" s="13">
        <f>(Tavola1!H486-Tavola1!H485)/Tavola1!H485</f>
        <v>0.15</v>
      </c>
      <c r="I486" s="13">
        <f>(Tavola1!J486-Tavola1!J485)/Tavola1!J485</f>
        <v>-7.16674629718108E-4</v>
      </c>
      <c r="J486" s="13">
        <f>(Tavola1!K486-Tavola1!K485)/Tavola1!K485</f>
        <v>5.1601455704224075E-4</v>
      </c>
      <c r="K486" s="13">
        <f>(Tavola1!L486-Tavola1!L485)/Tavola1!L485</f>
        <v>1.6767270288397049E-4</v>
      </c>
    </row>
    <row r="487" spans="1:11">
      <c r="A487" s="4">
        <v>44375</v>
      </c>
      <c r="B487" s="13">
        <f>(Tavola1!B487-Tavola1!B486)/Tavola1!B486</f>
        <v>2.6516846074974058E-3</v>
      </c>
      <c r="C487" s="13">
        <f>(Tavola1!C487-Tavola1!C486)/Tavola1!C486</f>
        <v>1.7398652308625658E-3</v>
      </c>
      <c r="D487" s="13">
        <f>(Tavola1!D487-Tavola1!D486)/Tavola1!D486</f>
        <v>3.6305327806855658E-4</v>
      </c>
      <c r="E487" s="13">
        <f>(Tavola1!E487-Tavola1!E486)/Tavola1!E486</f>
        <v>-3.663003663003663E-3</v>
      </c>
      <c r="F487" s="13">
        <f>(Tavola1!F487-Tavola1!F486)/Tavola1!F486</f>
        <v>5.4054054054054057E-2</v>
      </c>
      <c r="G487" s="13">
        <f>(Tavola1!G487-Tavola1!G486)/Tavola1!G486</f>
        <v>5.5555555555555552E-2</v>
      </c>
      <c r="H487" s="13">
        <f>(Tavola1!H487-Tavola1!H486)/Tavola1!H486</f>
        <v>4.3478260869565216E-2</v>
      </c>
      <c r="I487" s="13">
        <f>(Tavola1!J487-Tavola1!J486)/Tavola1!J486</f>
        <v>-6.2156347119292372E-3</v>
      </c>
      <c r="J487" s="13">
        <f>(Tavola1!K487-Tavola1!K486)/Tavola1!K486</f>
        <v>4.5241089767370315E-4</v>
      </c>
      <c r="K487" s="13">
        <f>(Tavola1!L487-Tavola1!L486)/Tavola1!L486</f>
        <v>0</v>
      </c>
    </row>
    <row r="488" spans="1:11">
      <c r="A488" s="4">
        <v>44376</v>
      </c>
      <c r="B488" s="13">
        <f>(Tavola1!B488-Tavola1!B487)/Tavola1!B487</f>
        <v>2.9591522116098464E-3</v>
      </c>
      <c r="C488" s="13">
        <f>(Tavola1!C488-Tavola1!C487)/Tavola1!C487</f>
        <v>2.4792735971691398E-3</v>
      </c>
      <c r="D488" s="13">
        <f>(Tavola1!D488-Tavola1!D487)/Tavola1!D487</f>
        <v>4.2772893218984251E-4</v>
      </c>
      <c r="E488" s="13">
        <f>(Tavola1!E488-Tavola1!E487)/Tavola1!E487</f>
        <v>-2.8722426470588234E-2</v>
      </c>
      <c r="F488" s="13">
        <f>(Tavola1!F488-Tavola1!F487)/Tavola1!F487</f>
        <v>-4.6153846153846156E-2</v>
      </c>
      <c r="G488" s="13">
        <f>(Tavola1!G488-Tavola1!G487)/Tavola1!G487</f>
        <v>-5.2631578947368418E-2</v>
      </c>
      <c r="H488" s="13">
        <f>(Tavola1!H488-Tavola1!H487)/Tavola1!H487</f>
        <v>0</v>
      </c>
      <c r="I488" s="13">
        <f>(Tavola1!J488-Tavola1!J487)/Tavola1!J487</f>
        <v>-2.7904738994467163E-2</v>
      </c>
      <c r="J488" s="13">
        <f>(Tavola1!K488-Tavola1!K487)/Tavola1!K487</f>
        <v>1.0038980184319294E-3</v>
      </c>
      <c r="K488" s="13">
        <f>(Tavola1!L488-Tavola1!L487)/Tavola1!L487</f>
        <v>3.3528918692372173E-4</v>
      </c>
    </row>
    <row r="489" spans="1:11">
      <c r="A489" s="4">
        <v>44377</v>
      </c>
      <c r="B489" s="13">
        <f>(Tavola1!B489-Tavola1!B488)/Tavola1!B488</f>
        <v>3.1459571964921381E-3</v>
      </c>
      <c r="C489" s="13">
        <f>(Tavola1!C489-Tavola1!C488)/Tavola1!C488</f>
        <v>2.6883619924732336E-3</v>
      </c>
      <c r="D489" s="13">
        <f>(Tavola1!D489-Tavola1!D488)/Tavola1!D488</f>
        <v>6.1324788170361987E-4</v>
      </c>
      <c r="E489" s="13">
        <f>(Tavola1!E489-Tavola1!E488)/Tavola1!E488</f>
        <v>-4.6368582919328126E-2</v>
      </c>
      <c r="F489" s="13">
        <f>(Tavola1!F489-Tavola1!F488)/Tavola1!F488</f>
        <v>-5.9139784946236562E-2</v>
      </c>
      <c r="G489" s="13">
        <f>(Tavola1!G489-Tavola1!G488)/Tavola1!G488</f>
        <v>-4.3209876543209874E-2</v>
      </c>
      <c r="H489" s="13">
        <f>(Tavola1!H489-Tavola1!H488)/Tavola1!H488</f>
        <v>-0.16666666666666666</v>
      </c>
      <c r="I489" s="13">
        <f>(Tavola1!J489-Tavola1!J488)/Tavola1!J488</f>
        <v>-4.5780747339767384E-2</v>
      </c>
      <c r="J489" s="13">
        <f>(Tavola1!K489-Tavola1!K488)/Tavola1!K488</f>
        <v>1.513371882905674E-3</v>
      </c>
      <c r="K489" s="13">
        <f>(Tavola1!L489-Tavola1!L488)/Tavola1!L488</f>
        <v>5.0276520864756154E-4</v>
      </c>
    </row>
    <row r="490" spans="1:11">
      <c r="A490" s="4">
        <v>44378</v>
      </c>
      <c r="B490" s="13">
        <f>(Tavola1!B490-Tavola1!B489)/Tavola1!B489</f>
        <v>2.1327295900734691E-3</v>
      </c>
      <c r="C490" s="13">
        <f>(Tavola1!C490-Tavola1!C489)/Tavola1!C489</f>
        <v>2.4014189028893954E-3</v>
      </c>
      <c r="D490" s="13">
        <f>(Tavola1!D490-Tavola1!D489)/Tavola1!D489</f>
        <v>5.9129203784269045E-4</v>
      </c>
      <c r="E490" s="13">
        <f>(Tavola1!E490-Tavola1!E489)/Tavola1!E489</f>
        <v>-3.6219300421731583E-2</v>
      </c>
      <c r="F490" s="13">
        <f>(Tavola1!F490-Tavola1!F489)/Tavola1!F489</f>
        <v>-3.4285714285714287E-2</v>
      </c>
      <c r="G490" s="13">
        <f>(Tavola1!G490-Tavola1!G489)/Tavola1!G489</f>
        <v>-2.5806451612903226E-2</v>
      </c>
      <c r="H490" s="13">
        <f>(Tavola1!H490-Tavola1!H489)/Tavola1!H489</f>
        <v>-0.1</v>
      </c>
      <c r="I490" s="13">
        <f>(Tavola1!J490-Tavola1!J489)/Tavola1!J489</f>
        <v>-3.6307053941908717E-2</v>
      </c>
      <c r="J490" s="13">
        <f>(Tavola1!K490-Tavola1!K489)/Tavola1!K489</f>
        <v>1.2584857574595729E-3</v>
      </c>
      <c r="K490" s="13">
        <f>(Tavola1!L490-Tavola1!L489)/Tavola1!L489</f>
        <v>6.700167504187605E-4</v>
      </c>
    </row>
    <row r="491" spans="1:11">
      <c r="A491" s="4">
        <v>44379</v>
      </c>
      <c r="B491" s="13">
        <f>(Tavola1!B491-Tavola1!B490)/Tavola1!B490</f>
        <v>2.7428431448148342E-3</v>
      </c>
      <c r="C491" s="13">
        <f>(Tavola1!C491-Tavola1!C490)/Tavola1!C490</f>
        <v>1.814995988440268E-3</v>
      </c>
      <c r="D491" s="13">
        <f>(Tavola1!D491-Tavola1!D490)/Tavola1!D490</f>
        <v>4.96046723287884E-4</v>
      </c>
      <c r="E491" s="13">
        <f>(Tavola1!E491-Tavola1!E490)/Tavola1!E490</f>
        <v>-4.1184041184041183E-2</v>
      </c>
      <c r="F491" s="13">
        <f>(Tavola1!F491-Tavola1!F490)/Tavola1!F490</f>
        <v>2.3668639053254437E-2</v>
      </c>
      <c r="G491" s="13">
        <f>(Tavola1!G491-Tavola1!G490)/Tavola1!G490</f>
        <v>1.9867549668874173E-2</v>
      </c>
      <c r="H491" s="13">
        <f>(Tavola1!H491-Tavola1!H490)/Tavola1!H490</f>
        <v>5.5555555555555552E-2</v>
      </c>
      <c r="I491" s="13">
        <f>(Tavola1!J491-Tavola1!J490)/Tavola1!J490</f>
        <v>-4.4133476856835309E-2</v>
      </c>
      <c r="J491" s="13">
        <f>(Tavola1!K491-Tavola1!K490)/Tavola1!K490</f>
        <v>1.2163586726373359E-3</v>
      </c>
      <c r="K491" s="13">
        <f>(Tavola1!L491-Tavola1!L490)/Tavola1!L490</f>
        <v>8.3696016069635085E-4</v>
      </c>
    </row>
    <row r="492" spans="1:11">
      <c r="A492" s="4">
        <v>44380</v>
      </c>
      <c r="B492" s="13">
        <f>(Tavola1!B492-Tavola1!B491)/Tavola1!B491</f>
        <v>1.7920426973651372E-3</v>
      </c>
      <c r="C492" s="13">
        <f>(Tavola1!C492-Tavola1!C491)/Tavola1!C491</f>
        <v>2.0254485476607167E-3</v>
      </c>
      <c r="D492" s="13">
        <f>(Tavola1!D492-Tavola1!D491)/Tavola1!D491</f>
        <v>5.7771569489713215E-4</v>
      </c>
      <c r="E492" s="13">
        <f>(Tavola1!E492-Tavola1!E491)/Tavola1!E491</f>
        <v>-1.3422818791946308E-2</v>
      </c>
      <c r="F492" s="13">
        <f>(Tavola1!F492-Tavola1!F491)/Tavola1!F491</f>
        <v>-6.358381502890173E-2</v>
      </c>
      <c r="G492" s="13">
        <f>(Tavola1!G492-Tavola1!G491)/Tavola1!G491</f>
        <v>-5.844155844155844E-2</v>
      </c>
      <c r="H492" s="13">
        <f>(Tavola1!H492-Tavola1!H491)/Tavola1!H491</f>
        <v>-0.10526315789473684</v>
      </c>
      <c r="I492" s="13">
        <f>(Tavola1!J492-Tavola1!J491)/Tavola1!J491</f>
        <v>-1.097972972972973E-2</v>
      </c>
      <c r="J492" s="13">
        <f>(Tavola1!K492-Tavola1!K491)/Tavola1!K491</f>
        <v>8.2791886395133275E-4</v>
      </c>
      <c r="K492" s="13">
        <f>(Tavola1!L492-Tavola1!L491)/Tavola1!L491</f>
        <v>0</v>
      </c>
    </row>
    <row r="493" spans="1:11">
      <c r="A493" s="4">
        <v>44381</v>
      </c>
      <c r="B493" s="13">
        <f>(Tavola1!B493-Tavola1!B492)/Tavola1!B492</f>
        <v>1.2956510925233012E-3</v>
      </c>
      <c r="C493" s="13">
        <f>(Tavola1!C493-Tavola1!C492)/Tavola1!C492</f>
        <v>1.887702295822356E-3</v>
      </c>
      <c r="D493" s="13">
        <f>(Tavola1!D493-Tavola1!D492)/Tavola1!D492</f>
        <v>4.3949983195594661E-4</v>
      </c>
      <c r="E493" s="13">
        <f>(Tavola1!E493-Tavola1!E492)/Tavola1!E492</f>
        <v>-3.0476190476190476E-2</v>
      </c>
      <c r="F493" s="13">
        <f>(Tavola1!F493-Tavola1!F492)/Tavola1!F492</f>
        <v>-2.4691358024691357E-2</v>
      </c>
      <c r="G493" s="13">
        <f>(Tavola1!G493-Tavola1!G492)/Tavola1!G492</f>
        <v>-1.3793103448275862E-2</v>
      </c>
      <c r="H493" s="13">
        <f>(Tavola1!H493-Tavola1!H492)/Tavola1!H492</f>
        <v>-0.11764705882352941</v>
      </c>
      <c r="I493" s="13">
        <f>(Tavola1!J493-Tavola1!J492)/Tavola1!J492</f>
        <v>-3.0742954739538857E-2</v>
      </c>
      <c r="J493" s="13">
        <f>(Tavola1!K493-Tavola1!K492)/Tavola1!K492</f>
        <v>9.5311741327530706E-4</v>
      </c>
      <c r="K493" s="13">
        <f>(Tavola1!L493-Tavola1!L492)/Tavola1!L492</f>
        <v>3.345040976751965E-4</v>
      </c>
    </row>
    <row r="494" spans="1:11">
      <c r="A494" s="4">
        <v>44382</v>
      </c>
      <c r="B494" s="13">
        <f>(Tavola1!B494-Tavola1!B493)/Tavola1!B493</f>
        <v>1.5783779016575294E-3</v>
      </c>
      <c r="C494" s="13">
        <f>(Tavola1!C494-Tavola1!C493)/Tavola1!C493</f>
        <v>1.3718885051110985E-3</v>
      </c>
      <c r="D494" s="13">
        <f>(Tavola1!D494-Tavola1!D493)/Tavola1!D493</f>
        <v>2.498018812665817E-4</v>
      </c>
      <c r="E494" s="13">
        <f>(Tavola1!E494-Tavola1!E493)/Tavola1!E493</f>
        <v>4.2099354476564689E-3</v>
      </c>
      <c r="F494" s="13">
        <f>(Tavola1!F494-Tavola1!F493)/Tavola1!F493</f>
        <v>-6.3291139240506328E-3</v>
      </c>
      <c r="G494" s="13">
        <f>(Tavola1!G494-Tavola1!G493)/Tavola1!G493</f>
        <v>-2.097902097902098E-2</v>
      </c>
      <c r="H494" s="13">
        <f>(Tavola1!H494-Tavola1!H493)/Tavola1!H493</f>
        <v>0.13333333333333333</v>
      </c>
      <c r="I494" s="13">
        <f>(Tavola1!J494-Tavola1!J493)/Tavola1!J493</f>
        <v>4.698972099853157E-3</v>
      </c>
      <c r="J494" s="13">
        <f>(Tavola1!K494-Tavola1!K493)/Tavola1!K493</f>
        <v>1.9313690262306863E-4</v>
      </c>
      <c r="K494" s="13">
        <f>(Tavola1!L494-Tavola1!L493)/Tavola1!L493</f>
        <v>0</v>
      </c>
    </row>
    <row r="495" spans="1:11">
      <c r="A495" s="4">
        <v>44383</v>
      </c>
      <c r="B495" s="13">
        <f>(Tavola1!B495-Tavola1!B494)/Tavola1!B494</f>
        <v>2.8530828926912042E-3</v>
      </c>
      <c r="C495" s="13">
        <f>(Tavola1!C495-Tavola1!C494)/Tavola1!C494</f>
        <v>2.2289955931643424E-3</v>
      </c>
      <c r="D495" s="13">
        <f>(Tavola1!D495-Tavola1!D494)/Tavola1!D494</f>
        <v>6.2004288629963569E-4</v>
      </c>
      <c r="E495" s="13">
        <f>(Tavola1!E495-Tavola1!E494)/Tavola1!E494</f>
        <v>-2.7948574622694244E-2</v>
      </c>
      <c r="F495" s="13">
        <f>(Tavola1!F495-Tavola1!F494)/Tavola1!F494</f>
        <v>-1.2738853503184714E-2</v>
      </c>
      <c r="G495" s="13">
        <f>(Tavola1!G495-Tavola1!G494)/Tavola1!G494</f>
        <v>-2.1428571428571429E-2</v>
      </c>
      <c r="H495" s="13">
        <f>(Tavola1!H495-Tavola1!H494)/Tavola1!H494</f>
        <v>5.8823529411764705E-2</v>
      </c>
      <c r="I495" s="13">
        <f>(Tavola1!J495-Tavola1!J494)/Tavola1!J494</f>
        <v>-2.8646594562993278E-2</v>
      </c>
      <c r="J495" s="13">
        <f>(Tavola1!K495-Tavola1!K494)/Tavola1!K494</f>
        <v>1.0777652537463569E-3</v>
      </c>
      <c r="K495" s="13">
        <f>(Tavola1!L495-Tavola1!L494)/Tavola1!L494</f>
        <v>6.6878448419996654E-4</v>
      </c>
    </row>
    <row r="496" spans="1:11">
      <c r="A496" s="4">
        <v>44384</v>
      </c>
      <c r="B496" s="13">
        <f>(Tavola1!B496-Tavola1!B495)/Tavola1!B495</f>
        <v>2.1932840920144202E-3</v>
      </c>
      <c r="C496" s="13">
        <f>(Tavola1!C496-Tavola1!C495)/Tavola1!C495</f>
        <v>2.1379052569287854E-3</v>
      </c>
      <c r="D496" s="13">
        <f>(Tavola1!D496-Tavola1!D495)/Tavola1!D495</f>
        <v>4.6904718872909729E-4</v>
      </c>
      <c r="E496" s="13">
        <f>(Tavola1!E496-Tavola1!E495)/Tavola1!E495</f>
        <v>-3.4790109258194361E-2</v>
      </c>
      <c r="F496" s="13">
        <f>(Tavola1!F496-Tavola1!F495)/Tavola1!F495</f>
        <v>-4.5161290322580643E-2</v>
      </c>
      <c r="G496" s="13">
        <f>(Tavola1!G496-Tavola1!G495)/Tavola1!G495</f>
        <v>-5.8394160583941604E-2</v>
      </c>
      <c r="H496" s="13">
        <f>(Tavola1!H496-Tavola1!H495)/Tavola1!H495</f>
        <v>5.5555555555555552E-2</v>
      </c>
      <c r="I496" s="13">
        <f>(Tavola1!J496-Tavola1!J495)/Tavola1!J495</f>
        <v>-3.4306349684020465E-2</v>
      </c>
      <c r="J496" s="13">
        <f>(Tavola1!K496-Tavola1!K495)/Tavola1!K495</f>
        <v>1.0227746800464735E-3</v>
      </c>
      <c r="K496" s="13">
        <f>(Tavola1!L496-Tavola1!L495)/Tavola1!L495</f>
        <v>3.3416875522138681E-4</v>
      </c>
    </row>
    <row r="497" spans="1:11">
      <c r="A497" s="4">
        <v>44385</v>
      </c>
      <c r="B497" s="13">
        <f>(Tavola1!B497-Tavola1!B496)/Tavola1!B496</f>
        <v>2.3811896865751541E-3</v>
      </c>
      <c r="C497" s="13">
        <f>(Tavola1!C497-Tavola1!C496)/Tavola1!C496</f>
        <v>2.5551321760961441E-3</v>
      </c>
      <c r="D497" s="13">
        <f>(Tavola1!D497-Tavola1!D496)/Tavola1!D496</f>
        <v>9.4195574098367705E-4</v>
      </c>
      <c r="E497" s="13">
        <f>(Tavola1!E497-Tavola1!E496)/Tavola1!E496</f>
        <v>2.978850163836759E-2</v>
      </c>
      <c r="F497" s="13">
        <f>(Tavola1!F497-Tavola1!F496)/Tavola1!F496</f>
        <v>0</v>
      </c>
      <c r="G497" s="13">
        <f>(Tavola1!G497-Tavola1!G496)/Tavola1!G496</f>
        <v>-7.7519379844961239E-3</v>
      </c>
      <c r="H497" s="13">
        <f>(Tavola1!H497-Tavola1!H496)/Tavola1!H496</f>
        <v>5.2631578947368418E-2</v>
      </c>
      <c r="I497" s="13">
        <f>(Tavola1!J497-Tavola1!J496)/Tavola1!J496</f>
        <v>3.1162355874104083E-2</v>
      </c>
      <c r="J497" s="13">
        <f>(Tavola1!K497-Tavola1!K496)/Tavola1!K496</f>
        <v>5.3327119304865311E-4</v>
      </c>
      <c r="K497" s="13">
        <f>(Tavola1!L497-Tavola1!L496)/Tavola1!L496</f>
        <v>0</v>
      </c>
    </row>
    <row r="498" spans="1:11">
      <c r="A498" s="4">
        <v>44386</v>
      </c>
      <c r="B498" s="13">
        <f>(Tavola1!B498-Tavola1!B497)/Tavola1!B497</f>
        <v>2.0044688087493389E-3</v>
      </c>
      <c r="C498" s="13">
        <f>(Tavola1!C498-Tavola1!C497)/Tavola1!C497</f>
        <v>1.8389648876776122E-3</v>
      </c>
      <c r="D498" s="13">
        <f>(Tavola1!D498-Tavola1!D497)/Tavola1!D497</f>
        <v>8.6372113409592893E-4</v>
      </c>
      <c r="E498" s="13">
        <f>(Tavola1!E498-Tavola1!E497)/Tavola1!E497</f>
        <v>1.5041943881978595E-2</v>
      </c>
      <c r="F498" s="13">
        <f>(Tavola1!F498-Tavola1!F497)/Tavola1!F497</f>
        <v>0</v>
      </c>
      <c r="G498" s="13">
        <f>(Tavola1!G498-Tavola1!G497)/Tavola1!G497</f>
        <v>0</v>
      </c>
      <c r="H498" s="13">
        <f>(Tavola1!H498-Tavola1!H497)/Tavola1!H497</f>
        <v>0</v>
      </c>
      <c r="I498" s="13">
        <f>(Tavola1!J498-Tavola1!J497)/Tavola1!J497</f>
        <v>1.5714717437292233E-2</v>
      </c>
      <c r="J498" s="13">
        <f>(Tavola1!K498-Tavola1!K497)/Tavola1!K497</f>
        <v>6.6287454651319032E-4</v>
      </c>
      <c r="K498" s="13">
        <f>(Tavola1!L498-Tavola1!L497)/Tavola1!L497</f>
        <v>1.6702856188408218E-4</v>
      </c>
    </row>
    <row r="499" spans="1:11">
      <c r="A499" s="4">
        <v>44387</v>
      </c>
      <c r="B499" s="13">
        <f>(Tavola1!B499-Tavola1!B498)/Tavola1!B498</f>
        <v>2.0408722633235388E-3</v>
      </c>
      <c r="C499" s="13">
        <f>(Tavola1!C499-Tavola1!C498)/Tavola1!C498</f>
        <v>2.1963684384285241E-3</v>
      </c>
      <c r="D499" s="13">
        <f>(Tavola1!D499-Tavola1!D498)/Tavola1!D498</f>
        <v>8.2433505785372348E-4</v>
      </c>
      <c r="E499" s="13">
        <f>(Tavola1!E499-Tavola1!E498)/Tavola1!E498</f>
        <v>1.0829296095753777E-2</v>
      </c>
      <c r="F499" s="13">
        <f>(Tavola1!F499-Tavola1!F498)/Tavola1!F498</f>
        <v>6.7567567567567571E-3</v>
      </c>
      <c r="G499" s="13">
        <f>(Tavola1!G499-Tavola1!G498)/Tavola1!G498</f>
        <v>2.34375E-2</v>
      </c>
      <c r="H499" s="13">
        <f>(Tavola1!H499-Tavola1!H498)/Tavola1!H498</f>
        <v>-0.1</v>
      </c>
      <c r="I499" s="13">
        <f>(Tavola1!J499-Tavola1!J498)/Tavola1!J498</f>
        <v>1.1008628384409401E-2</v>
      </c>
      <c r="J499" s="13">
        <f>(Tavola1!K499-Tavola1!K498)/Tavola1!K498</f>
        <v>6.8033909532803981E-4</v>
      </c>
      <c r="K499" s="13">
        <f>(Tavola1!L499-Tavola1!L498)/Tavola1!L498</f>
        <v>3.3400133600534405E-4</v>
      </c>
    </row>
    <row r="500" spans="1:11">
      <c r="A500" s="4">
        <v>44388</v>
      </c>
      <c r="B500" s="13">
        <f>(Tavola1!B500-Tavola1!B499)/Tavola1!B499</f>
        <v>1.4618989832195081E-3</v>
      </c>
      <c r="C500" s="13">
        <f>(Tavola1!C500-Tavola1!C499)/Tavola1!C499</f>
        <v>1.6391861414454248E-3</v>
      </c>
      <c r="D500" s="13">
        <f>(Tavola1!D500-Tavola1!D499)/Tavola1!D499</f>
        <v>7.8504721007949143E-4</v>
      </c>
      <c r="E500" s="13">
        <f>(Tavola1!E500-Tavola1!E499)/Tavola1!E499</f>
        <v>2.9038624189455877E-2</v>
      </c>
      <c r="F500" s="13">
        <f>(Tavola1!F500-Tavola1!F499)/Tavola1!F499</f>
        <v>-2.0134228187919462E-2</v>
      </c>
      <c r="G500" s="13">
        <f>(Tavola1!G500-Tavola1!G499)/Tavola1!G499</f>
        <v>-1.5267175572519083E-2</v>
      </c>
      <c r="H500" s="13">
        <f>(Tavola1!H500-Tavola1!H499)/Tavola1!H499</f>
        <v>-5.5555555555555552E-2</v>
      </c>
      <c r="I500" s="13">
        <f>(Tavola1!J500-Tavola1!J499)/Tavola1!J499</f>
        <v>3.1194820482636845E-2</v>
      </c>
      <c r="J500" s="13">
        <f>(Tavola1!K500-Tavola1!K499)/Tavola1!K499</f>
        <v>3.4888401842823278E-4</v>
      </c>
      <c r="K500" s="13">
        <f>(Tavola1!L500-Tavola1!L499)/Tavola1!L499</f>
        <v>3.33889816360601E-4</v>
      </c>
    </row>
    <row r="501" spans="1:11">
      <c r="A501" s="4">
        <v>44389</v>
      </c>
      <c r="B501" s="13">
        <f>(Tavola1!B501-Tavola1!B500)/Tavola1!B500</f>
        <v>1.3343631301890237E-3</v>
      </c>
      <c r="C501" s="13">
        <f>(Tavola1!C501-Tavola1!C500)/Tavola1!C500</f>
        <v>1.3144649554065922E-3</v>
      </c>
      <c r="D501" s="13">
        <f>(Tavola1!D501-Tavola1!D500)/Tavola1!D500</f>
        <v>6.4297655278837493E-4</v>
      </c>
      <c r="E501" s="13">
        <f>(Tavola1!E501-Tavola1!E500)/Tavola1!E500</f>
        <v>2.3287671232876714E-2</v>
      </c>
      <c r="F501" s="13">
        <f>(Tavola1!F501-Tavola1!F500)/Tavola1!F500</f>
        <v>8.2191780821917804E-2</v>
      </c>
      <c r="G501" s="13">
        <f>(Tavola1!G501-Tavola1!G500)/Tavola1!G500</f>
        <v>8.5271317829457363E-2</v>
      </c>
      <c r="H501" s="13">
        <f>(Tavola1!H501-Tavola1!H500)/Tavola1!H500</f>
        <v>5.8823529411764705E-2</v>
      </c>
      <c r="I501" s="13">
        <f>(Tavola1!J501-Tavola1!J500)/Tavola1!J500</f>
        <v>2.0833333333333332E-2</v>
      </c>
      <c r="J501" s="13">
        <f>(Tavola1!K501-Tavola1!K500)/Tavola1!K500</f>
        <v>2.9063528401774218E-4</v>
      </c>
      <c r="K501" s="13">
        <f>(Tavola1!L501-Tavola1!L500)/Tavola1!L500</f>
        <v>0</v>
      </c>
    </row>
    <row r="502" spans="1:11">
      <c r="A502" s="4">
        <v>44390</v>
      </c>
      <c r="B502" s="13">
        <f>(Tavola1!B502-Tavola1!B501)/Tavola1!B501</f>
        <v>3.0858709955005098E-3</v>
      </c>
      <c r="C502" s="13">
        <f>(Tavola1!C502-Tavola1!C501)/Tavola1!C501</f>
        <v>2.3805882733167584E-3</v>
      </c>
      <c r="D502" s="13">
        <f>(Tavola1!D502-Tavola1!D501)/Tavola1!D501</f>
        <v>7.4537354352296093E-4</v>
      </c>
      <c r="E502" s="13">
        <f>(Tavola1!E502-Tavola1!E501)/Tavola1!E501</f>
        <v>1.6064257028112448E-2</v>
      </c>
      <c r="F502" s="13">
        <f>(Tavola1!F502-Tavola1!F501)/Tavola1!F501</f>
        <v>6.3291139240506328E-3</v>
      </c>
      <c r="G502" s="13">
        <f>(Tavola1!G502-Tavola1!G501)/Tavola1!G501</f>
        <v>-7.1428571428571426E-3</v>
      </c>
      <c r="H502" s="13">
        <f>(Tavola1!H502-Tavola1!H501)/Tavola1!H501</f>
        <v>0.1111111111111111</v>
      </c>
      <c r="I502" s="13">
        <f>(Tavola1!J502-Tavola1!J501)/Tavola1!J501</f>
        <v>1.6494268940452892E-2</v>
      </c>
      <c r="J502" s="13">
        <f>(Tavola1!K502-Tavola1!K501)/Tavola1!K501</f>
        <v>4.9170142101710669E-4</v>
      </c>
      <c r="K502" s="13">
        <f>(Tavola1!L502-Tavola1!L501)/Tavola1!L501</f>
        <v>6.6755674232309744E-4</v>
      </c>
    </row>
    <row r="503" spans="1:11">
      <c r="A503" s="4">
        <v>44391</v>
      </c>
      <c r="B503" s="13">
        <f>(Tavola1!B503-Tavola1!B502)/Tavola1!B502</f>
        <v>2.3697576134343564E-3</v>
      </c>
      <c r="C503" s="13">
        <f>(Tavola1!C503-Tavola1!C502)/Tavola1!C502</f>
        <v>2.544797399210767E-3</v>
      </c>
      <c r="D503" s="13">
        <f>(Tavola1!D503-Tavola1!D502)/Tavola1!D502</f>
        <v>1.2328028285976012E-3</v>
      </c>
      <c r="E503" s="13">
        <f>(Tavola1!E503-Tavola1!E502)/Tavola1!E502</f>
        <v>3.7681159420289857E-2</v>
      </c>
      <c r="F503" s="13">
        <f>(Tavola1!F503-Tavola1!F502)/Tavola1!F502</f>
        <v>-1.2578616352201259E-2</v>
      </c>
      <c r="G503" s="13">
        <f>(Tavola1!G503-Tavola1!G502)/Tavola1!G502</f>
        <v>-1.4388489208633094E-2</v>
      </c>
      <c r="H503" s="13">
        <f>(Tavola1!H503-Tavola1!H502)/Tavola1!H502</f>
        <v>0</v>
      </c>
      <c r="I503" s="13">
        <f>(Tavola1!J503-Tavola1!J502)/Tavola1!J502</f>
        <v>3.987898789878988E-2</v>
      </c>
      <c r="J503" s="13">
        <f>(Tavola1!K503-Tavola1!K502)/Tavola1!K502</f>
        <v>6.0315517172051126E-4</v>
      </c>
      <c r="K503" s="13">
        <f>(Tavola1!L503-Tavola1!L502)/Tavola1!L502</f>
        <v>1.667778519012675E-3</v>
      </c>
    </row>
    <row r="504" spans="1:11">
      <c r="A504" s="4">
        <v>44392</v>
      </c>
      <c r="B504" s="13">
        <f>(Tavola1!B504-Tavola1!B503)/Tavola1!B503</f>
        <v>2.3918778726445332E-3</v>
      </c>
      <c r="C504" s="13">
        <f>(Tavola1!C504-Tavola1!C503)/Tavola1!C503</f>
        <v>2.0865199827430677E-3</v>
      </c>
      <c r="D504" s="13">
        <f>(Tavola1!D504-Tavola1!D503)/Tavola1!D503</f>
        <v>1.5946849535275456E-3</v>
      </c>
      <c r="E504" s="13">
        <f>(Tavola1!E504-Tavola1!E503)/Tavola1!E503</f>
        <v>5.1295073641442354E-2</v>
      </c>
      <c r="F504" s="13">
        <f>(Tavola1!F504-Tavola1!F503)/Tavola1!F503</f>
        <v>2.5477707006369428E-2</v>
      </c>
      <c r="G504" s="13">
        <f>(Tavola1!G504-Tavola1!G503)/Tavola1!G503</f>
        <v>2.1897810218978103E-2</v>
      </c>
      <c r="H504" s="13">
        <f>(Tavola1!H504-Tavola1!H503)/Tavola1!H503</f>
        <v>0.05</v>
      </c>
      <c r="I504" s="13">
        <f>(Tavola1!J504-Tavola1!J503)/Tavola1!J503</f>
        <v>5.2367098651150489E-2</v>
      </c>
      <c r="J504" s="13">
        <f>(Tavola1!K504-Tavola1!K503)/Tavola1!K503</f>
        <v>7.6353602014663468E-4</v>
      </c>
      <c r="K504" s="13">
        <f>(Tavola1!L504-Tavola1!L503)/Tavola1!L503</f>
        <v>0</v>
      </c>
    </row>
    <row r="505" spans="1:11">
      <c r="A505" s="4">
        <v>44393</v>
      </c>
      <c r="B505" s="13">
        <f>(Tavola1!B505-Tavola1!B504)/Tavola1!B504</f>
        <v>1.8930930845505194E-3</v>
      </c>
      <c r="C505" s="13">
        <f>(Tavola1!C505-Tavola1!C504)/Tavola1!C504</f>
        <v>2.4062433953550267E-3</v>
      </c>
      <c r="D505" s="13">
        <f>(Tavola1!D505-Tavola1!D504)/Tavola1!D504</f>
        <v>1.6476363248319283E-3</v>
      </c>
      <c r="E505" s="13">
        <f>(Tavola1!E505-Tavola1!E504)/Tavola1!E504</f>
        <v>6.4975845410628022E-2</v>
      </c>
      <c r="F505" s="13">
        <f>(Tavola1!F505-Tavola1!F504)/Tavola1!F504</f>
        <v>3.7267080745341616E-2</v>
      </c>
      <c r="G505" s="13">
        <f>(Tavola1!G505-Tavola1!G504)/Tavola1!G504</f>
        <v>2.8571428571428571E-2</v>
      </c>
      <c r="H505" s="13">
        <f>(Tavola1!H505-Tavola1!H504)/Tavola1!H504</f>
        <v>9.5238095238095233E-2</v>
      </c>
      <c r="I505" s="13">
        <f>(Tavola1!J505-Tavola1!J504)/Tavola1!J504</f>
        <v>6.6097009298818801E-2</v>
      </c>
      <c r="J505" s="13">
        <f>(Tavola1!K505-Tavola1!K504)/Tavola1!K504</f>
        <v>5.2202080052112844E-4</v>
      </c>
      <c r="K505" s="13">
        <f>(Tavola1!L505-Tavola1!L504)/Tavola1!L504</f>
        <v>0</v>
      </c>
    </row>
    <row r="506" spans="1:11">
      <c r="A506" s="4">
        <v>44394</v>
      </c>
      <c r="B506" s="13">
        <f>(Tavola1!B506-Tavola1!B505)/Tavola1!B505</f>
        <v>2.5979613417200531E-3</v>
      </c>
      <c r="C506" s="13">
        <f>(Tavola1!C506-Tavola1!C505)/Tavola1!C505</f>
        <v>2.2994716993704955E-3</v>
      </c>
      <c r="D506" s="13">
        <f>(Tavola1!D506-Tavola1!D505)/Tavola1!D505</f>
        <v>1.8366920792121401E-3</v>
      </c>
      <c r="E506" s="13">
        <f>(Tavola1!E506-Tavola1!E505)/Tavola1!E505</f>
        <v>8.5733726468586985E-2</v>
      </c>
      <c r="F506" s="13">
        <f>(Tavola1!F506-Tavola1!F505)/Tavola1!F505</f>
        <v>-5.9880239520958087E-3</v>
      </c>
      <c r="G506" s="13">
        <f>(Tavola1!G506-Tavola1!G505)/Tavola1!G505</f>
        <v>-6.9444444444444441E-3</v>
      </c>
      <c r="H506" s="13">
        <f>(Tavola1!H506-Tavola1!H505)/Tavola1!H505</f>
        <v>0</v>
      </c>
      <c r="I506" s="13">
        <f>(Tavola1!J506-Tavola1!J505)/Tavola1!J505</f>
        <v>8.9344648750589339E-2</v>
      </c>
      <c r="J506" s="13">
        <f>(Tavola1!K506-Tavola1!K505)/Tavola1!K505</f>
        <v>2.3634758256557529E-4</v>
      </c>
      <c r="K506" s="13">
        <f>(Tavola1!L506-Tavola1!L505)/Tavola1!L505</f>
        <v>0</v>
      </c>
    </row>
    <row r="507" spans="1:11">
      <c r="A507" s="4">
        <v>44395</v>
      </c>
      <c r="B507" s="13">
        <f>(Tavola1!B507-Tavola1!B506)/Tavola1!B506</f>
        <v>1.1469376156008689E-3</v>
      </c>
      <c r="C507" s="13">
        <f>(Tavola1!C507-Tavola1!C506)/Tavola1!C506</f>
        <v>1.6392310157466942E-3</v>
      </c>
      <c r="D507" s="13">
        <f>(Tavola1!D507-Tavola1!D506)/Tavola1!D506</f>
        <v>1.7184761710309156E-3</v>
      </c>
      <c r="E507" s="13">
        <f>(Tavola1!E507-Tavola1!E506)/Tavola1!E506</f>
        <v>7.019009818257782E-2</v>
      </c>
      <c r="F507" s="13">
        <f>(Tavola1!F507-Tavola1!F506)/Tavola1!F506</f>
        <v>2.4096385542168676E-2</v>
      </c>
      <c r="G507" s="13">
        <f>(Tavola1!G507-Tavola1!G506)/Tavola1!G506</f>
        <v>4.195804195804196E-2</v>
      </c>
      <c r="H507" s="13">
        <f>(Tavola1!H507-Tavola1!H506)/Tavola1!H506</f>
        <v>-8.6956521739130432E-2</v>
      </c>
      <c r="I507" s="13">
        <f>(Tavola1!J507-Tavola1!J506)/Tavola1!J506</f>
        <v>7.1845920796364426E-2</v>
      </c>
      <c r="J507" s="13">
        <f>(Tavola1!K507-Tavola1!K506)/Tavola1!K506</f>
        <v>3.0316675509030355E-4</v>
      </c>
      <c r="K507" s="13">
        <f>(Tavola1!L507-Tavola1!L506)/Tavola1!L506</f>
        <v>0</v>
      </c>
    </row>
    <row r="508" spans="1:11">
      <c r="A508" s="4">
        <v>44396</v>
      </c>
      <c r="B508" s="13">
        <f>(Tavola1!B508-Tavola1!B507)/Tavola1!B507</f>
        <v>1.8706745684316645E-3</v>
      </c>
      <c r="C508" s="13">
        <f>(Tavola1!C508-Tavola1!C507)/Tavola1!C507</f>
        <v>1.3487522874600262E-3</v>
      </c>
      <c r="D508" s="13">
        <f>(Tavola1!D508-Tavola1!D507)/Tavola1!D507</f>
        <v>1.2739069878044639E-3</v>
      </c>
      <c r="E508" s="13">
        <f>(Tavola1!E508-Tavola1!E507)/Tavola1!E507</f>
        <v>5.0361116533281278E-2</v>
      </c>
      <c r="F508" s="13">
        <f>(Tavola1!F508-Tavola1!F507)/Tavola1!F507</f>
        <v>3.5294117647058823E-2</v>
      </c>
      <c r="G508" s="13">
        <f>(Tavola1!G508-Tavola1!G507)/Tavola1!G507</f>
        <v>3.3557046979865772E-2</v>
      </c>
      <c r="H508" s="13">
        <f>(Tavola1!H508-Tavola1!H507)/Tavola1!H507</f>
        <v>4.7619047619047616E-2</v>
      </c>
      <c r="I508" s="13">
        <f>(Tavola1!J508-Tavola1!J507)/Tavola1!J507</f>
        <v>5.0878255602665054E-2</v>
      </c>
      <c r="J508" s="13">
        <f>(Tavola1!K508-Tavola1!K507)/Tavola1!K507</f>
        <v>1.8273632040362442E-4</v>
      </c>
      <c r="K508" s="13">
        <f>(Tavola1!L508-Tavola1!L507)/Tavola1!L507</f>
        <v>1.665001665001665E-4</v>
      </c>
    </row>
    <row r="509" spans="1:11">
      <c r="A509" s="4">
        <v>44397</v>
      </c>
      <c r="B509" s="13">
        <f>(Tavola1!B509-Tavola1!B508)/Tavola1!B508</f>
        <v>3.5367240500372536E-3</v>
      </c>
      <c r="C509" s="13">
        <f>(Tavola1!C509-Tavola1!C508)/Tavola1!C508</f>
        <v>3.3820978224282125E-3</v>
      </c>
      <c r="D509" s="13">
        <f>(Tavola1!D509-Tavola1!D508)/Tavola1!D508</f>
        <v>2.3410066328521262E-3</v>
      </c>
      <c r="E509" s="13">
        <f>(Tavola1!E509-Tavola1!E508)/Tavola1!E508</f>
        <v>7.786656755249953E-2</v>
      </c>
      <c r="F509" s="13">
        <f>(Tavola1!F509-Tavola1!F508)/Tavola1!F508</f>
        <v>5.681818181818182E-3</v>
      </c>
      <c r="G509" s="13">
        <f>(Tavola1!G509-Tavola1!G508)/Tavola1!G508</f>
        <v>1.2987012987012988E-2</v>
      </c>
      <c r="H509" s="13">
        <f>(Tavola1!H509-Tavola1!H508)/Tavola1!H508</f>
        <v>-4.5454545454545456E-2</v>
      </c>
      <c r="I509" s="13">
        <f>(Tavola1!J509-Tavola1!J508)/Tavola1!J508</f>
        <v>8.03073967339097E-2</v>
      </c>
      <c r="J509" s="13">
        <f>(Tavola1!K509-Tavola1!K508)/Tavola1!K508</f>
        <v>5.7930198566896014E-4</v>
      </c>
      <c r="K509" s="13">
        <f>(Tavola1!L509-Tavola1!L508)/Tavola1!L508</f>
        <v>4.99417346429166E-4</v>
      </c>
    </row>
    <row r="510" spans="1:11">
      <c r="A510" s="4">
        <v>44398</v>
      </c>
      <c r="B510" s="13">
        <f>(Tavola1!B510-Tavola1!B509)/Tavola1!B509</f>
        <v>2.7810351921891872E-3</v>
      </c>
      <c r="C510" s="13">
        <f>(Tavola1!C510-Tavola1!C509)/Tavola1!C509</f>
        <v>3.1503199092063764E-3</v>
      </c>
      <c r="D510" s="13">
        <f>(Tavola1!D510-Tavola1!D509)/Tavola1!D509</f>
        <v>2.3270770220183796E-3</v>
      </c>
      <c r="E510" s="13">
        <f>(Tavola1!E510-Tavola1!E509)/Tavola1!E509</f>
        <v>6.7413793103448277E-2</v>
      </c>
      <c r="F510" s="13">
        <f>(Tavola1!F510-Tavola1!F509)/Tavola1!F509</f>
        <v>4.519774011299435E-2</v>
      </c>
      <c r="G510" s="13">
        <f>(Tavola1!G510-Tavola1!G509)/Tavola1!G509</f>
        <v>5.7692307692307696E-2</v>
      </c>
      <c r="H510" s="13">
        <f>(Tavola1!H510-Tavola1!H509)/Tavola1!H509</f>
        <v>-4.7619047619047616E-2</v>
      </c>
      <c r="I510" s="13">
        <f>(Tavola1!J510-Tavola1!J509)/Tavola1!J509</f>
        <v>6.8113106882447094E-2</v>
      </c>
      <c r="J510" s="13">
        <f>(Tavola1!K510-Tavola1!K509)/Tavola1!K509</f>
        <v>6.6803837212409481E-4</v>
      </c>
      <c r="K510" s="13">
        <f>(Tavola1!L510-Tavola1!L509)/Tavola1!L509</f>
        <v>1.497504159733777E-3</v>
      </c>
    </row>
    <row r="511" spans="1:11">
      <c r="A511" s="4">
        <v>44399</v>
      </c>
      <c r="B511" s="13">
        <f>(Tavola1!B511-Tavola1!B510)/Tavola1!B510</f>
        <v>2.5625078909344268E-3</v>
      </c>
      <c r="C511" s="13">
        <f>(Tavola1!C511-Tavola1!C510)/Tavola1!C510</f>
        <v>2.9058206448061286E-3</v>
      </c>
      <c r="D511" s="13">
        <f>(Tavola1!D511-Tavola1!D510)/Tavola1!D510</f>
        <v>2.1950375266992545E-3</v>
      </c>
      <c r="E511" s="13">
        <f>(Tavola1!E511-Tavola1!E510)/Tavola1!E510</f>
        <v>6.6548215151025686E-2</v>
      </c>
      <c r="F511" s="13">
        <f>(Tavola1!F511-Tavola1!F510)/Tavola1!F510</f>
        <v>-2.7027027027027029E-2</v>
      </c>
      <c r="G511" s="13">
        <f>(Tavola1!G511-Tavola1!G510)/Tavola1!G510</f>
        <v>-4.2424242424242427E-2</v>
      </c>
      <c r="H511" s="13">
        <f>(Tavola1!H511-Tavola1!H510)/Tavola1!H510</f>
        <v>0.1</v>
      </c>
      <c r="I511" s="13">
        <f>(Tavola1!J511-Tavola1!J510)/Tavola1!J510</f>
        <v>6.9430569430569425E-2</v>
      </c>
      <c r="J511" s="13">
        <f>(Tavola1!K511-Tavola1!K510)/Tavola1!K510</f>
        <v>4.717652923164566E-4</v>
      </c>
      <c r="K511" s="13">
        <f>(Tavola1!L511-Tavola1!L510)/Tavola1!L510</f>
        <v>3.3228110981890682E-4</v>
      </c>
    </row>
    <row r="512" spans="1:11">
      <c r="A512" s="4">
        <v>44400</v>
      </c>
      <c r="B512" s="13">
        <f>(Tavola1!B512-Tavola1!B511)/Tavola1!B511</f>
        <v>2.9953607181558545E-3</v>
      </c>
      <c r="C512" s="13">
        <f>(Tavola1!C512-Tavola1!C511)/Tavola1!C511</f>
        <v>2.4059511638083383E-3</v>
      </c>
      <c r="D512" s="13">
        <f>(Tavola1!D512-Tavola1!D511)/Tavola1!D511</f>
        <v>2.0385985898289092E-3</v>
      </c>
      <c r="E512" s="13">
        <f>(Tavola1!E512-Tavola1!E511)/Tavola1!E511</f>
        <v>4.5433893684688781E-2</v>
      </c>
      <c r="F512" s="13">
        <f>(Tavola1!F512-Tavola1!F511)/Tavola1!F511</f>
        <v>7.2222222222222215E-2</v>
      </c>
      <c r="G512" s="13">
        <f>(Tavola1!G512-Tavola1!G511)/Tavola1!G511</f>
        <v>8.8607594936708861E-2</v>
      </c>
      <c r="H512" s="13">
        <f>(Tavola1!H512-Tavola1!H511)/Tavola1!H511</f>
        <v>-4.5454545454545456E-2</v>
      </c>
      <c r="I512" s="13">
        <f>(Tavola1!J512-Tavola1!J511)/Tavola1!J511</f>
        <v>4.4683169858321659E-2</v>
      </c>
      <c r="J512" s="13">
        <f>(Tavola1!K512-Tavola1!K511)/Tavola1!K511</f>
        <v>8.0963015027091473E-4</v>
      </c>
      <c r="K512" s="13">
        <f>(Tavola1!L512-Tavola1!L511)/Tavola1!L511</f>
        <v>3.3217073575817971E-4</v>
      </c>
    </row>
    <row r="513" spans="1:11">
      <c r="A513" s="4">
        <v>44401</v>
      </c>
      <c r="B513" s="13">
        <f>(Tavola1!B513-Tavola1!B512)/Tavola1!B512</f>
        <v>2.6612868692861532E-3</v>
      </c>
      <c r="C513" s="13">
        <f>(Tavola1!C513-Tavola1!C512)/Tavola1!C512</f>
        <v>2.7957705717895848E-3</v>
      </c>
      <c r="D513" s="13">
        <f>(Tavola1!D513-Tavola1!D512)/Tavola1!D512</f>
        <v>2.6313355919664401E-3</v>
      </c>
      <c r="E513" s="13">
        <f>(Tavola1!E513-Tavola1!E512)/Tavola1!E512</f>
        <v>8.2427929885557E-2</v>
      </c>
      <c r="F513" s="13">
        <f>(Tavola1!F513-Tavola1!F512)/Tavola1!F512</f>
        <v>8.2901554404145081E-2</v>
      </c>
      <c r="G513" s="13">
        <f>(Tavola1!G513-Tavola1!G512)/Tavola1!G512</f>
        <v>5.8139534883720929E-2</v>
      </c>
      <c r="H513" s="13">
        <f>(Tavola1!H513-Tavola1!H512)/Tavola1!H512</f>
        <v>0.2857142857142857</v>
      </c>
      <c r="I513" s="13">
        <f>(Tavola1!J513-Tavola1!J512)/Tavola1!J512</f>
        <v>8.2414307004470944E-2</v>
      </c>
      <c r="J513" s="13">
        <f>(Tavola1!K513-Tavola1!K512)/Tavola1!K512</f>
        <v>2.489154398691416E-4</v>
      </c>
      <c r="K513" s="13">
        <f>(Tavola1!L513-Tavola1!L512)/Tavola1!L512</f>
        <v>1.6603021749958492E-4</v>
      </c>
    </row>
    <row r="514" spans="1:11">
      <c r="A514" s="4">
        <v>44402</v>
      </c>
      <c r="B514" s="13">
        <f>(Tavola1!B514-Tavola1!B513)/Tavola1!B513</f>
        <v>1.5507929624725494E-3</v>
      </c>
      <c r="C514" s="13">
        <f>(Tavola1!C514-Tavola1!C513)/Tavola1!C513</f>
        <v>1.9938902344798586E-3</v>
      </c>
      <c r="D514" s="13">
        <f>(Tavola1!D514-Tavola1!D513)/Tavola1!D513</f>
        <v>2.3812718003756372E-3</v>
      </c>
      <c r="E514" s="13">
        <f>(Tavola1!E514-Tavola1!E513)/Tavola1!E513</f>
        <v>6.0091006423982872E-2</v>
      </c>
      <c r="F514" s="13">
        <f>(Tavola1!F514-Tavola1!F513)/Tavola1!F513</f>
        <v>5.7416267942583733E-2</v>
      </c>
      <c r="G514" s="13">
        <f>(Tavola1!G514-Tavola1!G513)/Tavola1!G513</f>
        <v>5.4945054945054944E-2</v>
      </c>
      <c r="H514" s="13">
        <f>(Tavola1!H514-Tavola1!H513)/Tavola1!H513</f>
        <v>7.407407407407407E-2</v>
      </c>
      <c r="I514" s="13">
        <f>(Tavola1!J514-Tavola1!J513)/Tavola1!J513</f>
        <v>6.0167974666115932E-2</v>
      </c>
      <c r="J514" s="13">
        <f>(Tavola1!K514-Tavola1!K513)/Tavola1!K513</f>
        <v>5.2881367983220165E-4</v>
      </c>
      <c r="K514" s="13">
        <f>(Tavola1!L514-Tavola1!L513)/Tavola1!L513</f>
        <v>0</v>
      </c>
    </row>
    <row r="515" spans="1:11">
      <c r="A515" s="4">
        <v>44403</v>
      </c>
      <c r="B515" s="13">
        <f>(Tavola1!B515-Tavola1!B514)/Tavola1!B514</f>
        <v>1.2338897317413745E-3</v>
      </c>
      <c r="C515" s="13">
        <f>(Tavola1!C515-Tavola1!C514)/Tavola1!C514</f>
        <v>1.4800908427400933E-3</v>
      </c>
      <c r="D515" s="13">
        <f>(Tavola1!D515-Tavola1!D514)/Tavola1!D514</f>
        <v>1.9113661458159065E-3</v>
      </c>
      <c r="E515" s="13">
        <f>(Tavola1!E515-Tavola1!E514)/Tavola1!E514</f>
        <v>5.6306021966923366E-2</v>
      </c>
      <c r="F515" s="13">
        <f>(Tavola1!F515-Tavola1!F514)/Tavola1!F514</f>
        <v>0.10407239819004525</v>
      </c>
      <c r="G515" s="13">
        <f>(Tavola1!G515-Tavola1!G514)/Tavola1!G514</f>
        <v>0.125</v>
      </c>
      <c r="H515" s="13">
        <f>(Tavola1!H515-Tavola1!H514)/Tavola1!H514</f>
        <v>-3.4482758620689655E-2</v>
      </c>
      <c r="I515" s="13">
        <f>(Tavola1!J515-Tavola1!J514)/Tavola1!J514</f>
        <v>5.4935064935064934E-2</v>
      </c>
      <c r="J515" s="13">
        <f>(Tavola1!K515-Tavola1!K514)/Tavola1!K514</f>
        <v>4.8856101016651046E-5</v>
      </c>
      <c r="K515" s="13">
        <f>(Tavola1!L515-Tavola1!L514)/Tavola1!L514</f>
        <v>0</v>
      </c>
    </row>
    <row r="516" spans="1:11">
      <c r="A516" s="4">
        <v>44404</v>
      </c>
      <c r="B516" s="13">
        <f>(Tavola1!B516-Tavola1!B515)/Tavola1!B515</f>
        <v>2.1920561043029434E-3</v>
      </c>
      <c r="C516" s="13">
        <f>(Tavola1!C516-Tavola1!C515)/Tavola1!C515</f>
        <v>2.8754528177047335E-3</v>
      </c>
      <c r="D516" s="13">
        <f>(Tavola1!D516-Tavola1!D515)/Tavola1!D515</f>
        <v>1.8200565219387776E-3</v>
      </c>
      <c r="E516" s="13">
        <f>(Tavola1!E516-Tavola1!E515)/Tavola1!E515</f>
        <v>1.6851918250268914E-2</v>
      </c>
      <c r="F516" s="13">
        <f>(Tavola1!F516-Tavola1!F515)/Tavola1!F515</f>
        <v>8.1967213114754092E-2</v>
      </c>
      <c r="G516" s="13">
        <f>(Tavola1!G516-Tavola1!G515)/Tavola1!G515</f>
        <v>8.3333333333333329E-2</v>
      </c>
      <c r="H516" s="13">
        <f>(Tavola1!H516-Tavola1!H515)/Tavola1!H515</f>
        <v>7.1428571428571425E-2</v>
      </c>
      <c r="I516" s="13">
        <f>(Tavola1!J516-Tavola1!J515)/Tavola1!J515</f>
        <v>1.4895974393696909E-2</v>
      </c>
      <c r="J516" s="13">
        <f>(Tavola1!K516-Tavola1!K515)/Tavola1!K515</f>
        <v>1.283520309821373E-3</v>
      </c>
      <c r="K516" s="13">
        <f>(Tavola1!L516-Tavola1!L515)/Tavola1!L515</f>
        <v>9.9601593625498006E-4</v>
      </c>
    </row>
    <row r="517" spans="1:11">
      <c r="A517" s="4">
        <v>44405</v>
      </c>
      <c r="B517" s="13">
        <f>(Tavola1!B517-Tavola1!B516)/Tavola1!B516</f>
        <v>4.3775995963517052E-3</v>
      </c>
      <c r="C517" s="13">
        <f>(Tavola1!C517-Tavola1!C516)/Tavola1!C516</f>
        <v>2.9772514862169636E-3</v>
      </c>
      <c r="D517" s="13">
        <f>(Tavola1!D517-Tavola1!D516)/Tavola1!D516</f>
        <v>2.612619745071649E-3</v>
      </c>
      <c r="E517" s="13">
        <f>(Tavola1!E517-Tavola1!E516)/Tavola1!E516</f>
        <v>5.1128349788434412E-2</v>
      </c>
      <c r="F517" s="13">
        <f>(Tavola1!F517-Tavola1!F516)/Tavola1!F516</f>
        <v>9.4696969696969696E-2</v>
      </c>
      <c r="G517" s="13">
        <f>(Tavola1!G517-Tavola1!G516)/Tavola1!G516</f>
        <v>0.12393162393162394</v>
      </c>
      <c r="H517" s="13">
        <f>(Tavola1!H517-Tavola1!H516)/Tavola1!H516</f>
        <v>-0.13333333333333333</v>
      </c>
      <c r="I517" s="13">
        <f>(Tavola1!J517-Tavola1!J516)/Tavola1!J516</f>
        <v>4.973313925278991E-2</v>
      </c>
      <c r="J517" s="13">
        <f>(Tavola1!K517-Tavola1!K516)/Tavola1!K516</f>
        <v>8.2501297399434912E-4</v>
      </c>
      <c r="K517" s="13">
        <f>(Tavola1!L517-Tavola1!L516)/Tavola1!L516</f>
        <v>9.9502487562189048E-4</v>
      </c>
    </row>
    <row r="518" spans="1:11">
      <c r="A518" s="4">
        <v>44406</v>
      </c>
      <c r="B518" s="13">
        <f>(Tavola1!B518-Tavola1!B517)/Tavola1!B517</f>
        <v>2.6890875998141417E-3</v>
      </c>
      <c r="C518" s="13">
        <f>(Tavola1!C518-Tavola1!C517)/Tavola1!C517</f>
        <v>2.786901160062776E-3</v>
      </c>
      <c r="D518" s="13">
        <f>(Tavola1!D518-Tavola1!D517)/Tavola1!D517</f>
        <v>2.9881637131362834E-3</v>
      </c>
      <c r="E518" s="13">
        <f>(Tavola1!E518-Tavola1!E517)/Tavola1!E517</f>
        <v>5.9487867605948784E-2</v>
      </c>
      <c r="F518" s="13">
        <f>(Tavola1!F518-Tavola1!F517)/Tavola1!F517</f>
        <v>2.4221453287197232E-2</v>
      </c>
      <c r="G518" s="13">
        <f>(Tavola1!G518-Tavola1!G517)/Tavola1!G517</f>
        <v>1.5209125475285171E-2</v>
      </c>
      <c r="H518" s="13">
        <f>(Tavola1!H518-Tavola1!H517)/Tavola1!H517</f>
        <v>0.11538461538461539</v>
      </c>
      <c r="I518" s="13">
        <f>(Tavola1!J518-Tavola1!J517)/Tavola1!J517</f>
        <v>6.0665588167321469E-2</v>
      </c>
      <c r="J518" s="13">
        <f>(Tavola1!K518-Tavola1!K517)/Tavola1!K517</f>
        <v>8.1546909416452089E-4</v>
      </c>
      <c r="K518" s="13">
        <f>(Tavola1!L518-Tavola1!L517)/Tavola1!L517</f>
        <v>4.9701789264413514E-4</v>
      </c>
    </row>
    <row r="519" spans="1:11">
      <c r="A519" s="4">
        <v>44407</v>
      </c>
      <c r="B519" s="13">
        <f>(Tavola1!B519-Tavola1!B518)/Tavola1!B518</f>
        <v>2.5266454843157235E-3</v>
      </c>
      <c r="C519" s="13">
        <f>(Tavola1!C519-Tavola1!C518)/Tavola1!C518</f>
        <v>2.7811727311963276E-3</v>
      </c>
      <c r="D519" s="13">
        <f>(Tavola1!D519-Tavola1!D518)/Tavola1!D518</f>
        <v>2.9999792819110365E-3</v>
      </c>
      <c r="E519" s="13">
        <f>(Tavola1!E519-Tavola1!E518)/Tavola1!E518</f>
        <v>5.488126649076517E-2</v>
      </c>
      <c r="F519" s="13">
        <f>(Tavola1!F519-Tavola1!F518)/Tavola1!F518</f>
        <v>6.7567567567567571E-3</v>
      </c>
      <c r="G519" s="13">
        <f>(Tavola1!G519-Tavola1!G518)/Tavola1!G518</f>
        <v>3.7453183520599251E-3</v>
      </c>
      <c r="H519" s="13">
        <f>(Tavola1!H519-Tavola1!H518)/Tavola1!H518</f>
        <v>3.4482758620689655E-2</v>
      </c>
      <c r="I519" s="13">
        <f>(Tavola1!J519-Tavola1!J518)/Tavola1!J518</f>
        <v>5.6433162653883866E-2</v>
      </c>
      <c r="J519" s="13">
        <f>(Tavola1!K519-Tavola1!K518)/Tavola1!K518</f>
        <v>8.8565722408456252E-4</v>
      </c>
      <c r="K519" s="13">
        <f>(Tavola1!L519-Tavola1!L518)/Tavola1!L518</f>
        <v>6.6236131809902302E-4</v>
      </c>
    </row>
    <row r="520" spans="1:11">
      <c r="A520" s="4">
        <v>44408</v>
      </c>
      <c r="B520" s="13">
        <f>(Tavola1!B520-Tavola1!B519)/Tavola1!B519</f>
        <v>3.9252567129317495E-3</v>
      </c>
      <c r="C520" s="13">
        <f>(Tavola1!C520-Tavola1!C519)/Tavola1!C519</f>
        <v>3.0223465597239009E-3</v>
      </c>
      <c r="D520" s="13">
        <f>(Tavola1!D520-Tavola1!D519)/Tavola1!D519</f>
        <v>3.7222330093076481E-3</v>
      </c>
      <c r="E520" s="13">
        <f>(Tavola1!E520-Tavola1!E519)/Tavola1!E519</f>
        <v>6.7533766883441718E-2</v>
      </c>
      <c r="F520" s="13">
        <f>(Tavola1!F520-Tavola1!F519)/Tavola1!F519</f>
        <v>2.6845637583892617E-2</v>
      </c>
      <c r="G520" s="13">
        <f>(Tavola1!G520-Tavola1!G519)/Tavola1!G519</f>
        <v>2.6119402985074626E-2</v>
      </c>
      <c r="H520" s="13">
        <f>(Tavola1!H520-Tavola1!H519)/Tavola1!H519</f>
        <v>3.3333333333333333E-2</v>
      </c>
      <c r="I520" s="13">
        <f>(Tavola1!J520-Tavola1!J519)/Tavola1!J519</f>
        <v>6.8784160049499846E-2</v>
      </c>
      <c r="J520" s="13">
        <f>(Tavola1!K520-Tavola1!K519)/Tavola1!K519</f>
        <v>9.8220961769039162E-4</v>
      </c>
      <c r="K520" s="13">
        <f>(Tavola1!L520-Tavola1!L519)/Tavola1!L519</f>
        <v>6.6192288598378288E-4</v>
      </c>
    </row>
    <row r="521" spans="1:11">
      <c r="A521" s="4">
        <v>44409</v>
      </c>
      <c r="B521" s="13">
        <f>(Tavola1!B521-Tavola1!B520)/Tavola1!B520</f>
        <v>1.7608820117991615E-3</v>
      </c>
      <c r="C521" s="13">
        <f>(Tavola1!C521-Tavola1!C520)/Tavola1!C520</f>
        <v>2.0753304863542006E-3</v>
      </c>
      <c r="D521" s="13">
        <f>(Tavola1!D521-Tavola1!D520)/Tavola1!D520</f>
        <v>2.3913401382943695E-3</v>
      </c>
      <c r="E521" s="13">
        <f>(Tavola1!E521-Tavola1!E520)/Tavola1!E520</f>
        <v>5.1452671040299908E-2</v>
      </c>
      <c r="F521" s="13">
        <f>(Tavola1!F521-Tavola1!F520)/Tavola1!F520</f>
        <v>7.1895424836601302E-2</v>
      </c>
      <c r="G521" s="13">
        <f>(Tavola1!G521-Tavola1!G520)/Tavola1!G520</f>
        <v>7.2727272727272724E-2</v>
      </c>
      <c r="H521" s="13">
        <f>(Tavola1!H521-Tavola1!H520)/Tavola1!H520</f>
        <v>6.4516129032258063E-2</v>
      </c>
      <c r="I521" s="13">
        <f>(Tavola1!J521-Tavola1!J520)/Tavola1!J520</f>
        <v>5.08490930142802E-2</v>
      </c>
      <c r="J521" s="13">
        <f>(Tavola1!K521-Tavola1!K520)/Tavola1!K520</f>
        <v>1.4144084015859054E-4</v>
      </c>
      <c r="K521" s="13">
        <f>(Tavola1!L521-Tavola1!L520)/Tavola1!L520</f>
        <v>0</v>
      </c>
    </row>
    <row r="522" spans="1:11">
      <c r="A522" s="4">
        <v>44410</v>
      </c>
      <c r="B522" s="13">
        <f>(Tavola1!B522-Tavola1!B521)/Tavola1!B521</f>
        <v>1.4616029076012442E-3</v>
      </c>
      <c r="C522" s="13">
        <f>(Tavola1!C522-Tavola1!C521)/Tavola1!C521</f>
        <v>1.7953950044096983E-3</v>
      </c>
      <c r="D522" s="13">
        <f>(Tavola1!D522-Tavola1!D521)/Tavola1!D521</f>
        <v>1.0757942194538086E-3</v>
      </c>
      <c r="E522" s="13">
        <f>(Tavola1!E522-Tavola1!E521)/Tavola1!E521</f>
        <v>1.1587485515643106E-2</v>
      </c>
      <c r="F522" s="13">
        <f>(Tavola1!F522-Tavola1!F521)/Tavola1!F521</f>
        <v>7.926829268292683E-2</v>
      </c>
      <c r="G522" s="13">
        <f>(Tavola1!G522-Tavola1!G521)/Tavola1!G521</f>
        <v>8.4745762711864403E-2</v>
      </c>
      <c r="H522" s="13">
        <f>(Tavola1!H522-Tavola1!H521)/Tavola1!H521</f>
        <v>3.0303030303030304E-2</v>
      </c>
      <c r="I522" s="13">
        <f>(Tavola1!J522-Tavola1!J521)/Tavola1!J521</f>
        <v>9.549169038655771E-3</v>
      </c>
      <c r="J522" s="13">
        <f>(Tavola1!K522-Tavola1!K521)/Tavola1!K521</f>
        <v>5.7010275107722901E-4</v>
      </c>
      <c r="K522" s="13">
        <f>(Tavola1!L522-Tavola1!L521)/Tavola1!L521</f>
        <v>4.9611377542583103E-4</v>
      </c>
    </row>
    <row r="523" spans="1:11">
      <c r="A523" s="4">
        <v>44411</v>
      </c>
      <c r="B523" s="13">
        <f>(Tavola1!B523-Tavola1!B522)/Tavola1!B522</f>
        <v>2.7033660841016128E-3</v>
      </c>
      <c r="C523" s="13">
        <f>(Tavola1!C523-Tavola1!C522)/Tavola1!C522</f>
        <v>2.9082309327112064E-3</v>
      </c>
      <c r="D523" s="13">
        <f>(Tavola1!D523-Tavola1!D522)/Tavola1!D522</f>
        <v>3.318252851687633E-3</v>
      </c>
      <c r="E523" s="13">
        <f>(Tavola1!E523-Tavola1!E522)/Tavola1!E522</f>
        <v>3.5950303991541102E-2</v>
      </c>
      <c r="F523" s="13">
        <f>(Tavola1!F523-Tavola1!F522)/Tavola1!F522</f>
        <v>4.519774011299435E-2</v>
      </c>
      <c r="G523" s="13">
        <f>(Tavola1!G523-Tavola1!G522)/Tavola1!G522</f>
        <v>5.6250000000000001E-2</v>
      </c>
      <c r="H523" s="13">
        <f>(Tavola1!H523-Tavola1!H522)/Tavola1!H522</f>
        <v>-5.8823529411764705E-2</v>
      </c>
      <c r="I523" s="13">
        <f>(Tavola1!J523-Tavola1!J522)/Tavola1!J522</f>
        <v>3.5652569349704413E-2</v>
      </c>
      <c r="J523" s="13">
        <f>(Tavola1!K523-Tavola1!K522)/Tavola1!K522</f>
        <v>1.7446688221056164E-3</v>
      </c>
      <c r="K523" s="13">
        <f>(Tavola1!L523-Tavola1!L522)/Tavola1!L522</f>
        <v>9.9173553719008266E-4</v>
      </c>
    </row>
    <row r="524" spans="1:11">
      <c r="A524" s="4">
        <v>44412</v>
      </c>
      <c r="B524" s="13">
        <f>(Tavola1!B524-Tavola1!B523)/Tavola1!B523</f>
        <v>2.9399240134592658E-3</v>
      </c>
      <c r="C524" s="13">
        <f>(Tavola1!C524-Tavola1!C523)/Tavola1!C523</f>
        <v>3.3284936985166422E-3</v>
      </c>
      <c r="D524" s="13">
        <f>(Tavola1!D524-Tavola1!D523)/Tavola1!D523</f>
        <v>3.3031903586087353E-3</v>
      </c>
      <c r="E524" s="13">
        <f>(Tavola1!E524-Tavola1!E523)/Tavola1!E523</f>
        <v>2.8748830483966998E-2</v>
      </c>
      <c r="F524" s="13">
        <f>(Tavola1!F524-Tavola1!F523)/Tavola1!F523</f>
        <v>4.5945945945945948E-2</v>
      </c>
      <c r="G524" s="13">
        <f>(Tavola1!G524-Tavola1!G523)/Tavola1!G523</f>
        <v>3.8461538461538464E-2</v>
      </c>
      <c r="H524" s="13">
        <f>(Tavola1!H524-Tavola1!H523)/Tavola1!H523</f>
        <v>0.125</v>
      </c>
      <c r="I524" s="13">
        <f>(Tavola1!J524-Tavola1!J523)/Tavola1!J523</f>
        <v>2.8190041275138314E-2</v>
      </c>
      <c r="J524" s="13">
        <f>(Tavola1!K524-Tavola1!K523)/Tavola1!K523</f>
        <v>2.0458643997548491E-3</v>
      </c>
      <c r="K524" s="13">
        <f>(Tavola1!L524-Tavola1!L523)/Tavola1!L523</f>
        <v>9.9075297225891673E-4</v>
      </c>
    </row>
    <row r="525" spans="1:11">
      <c r="A525" s="4">
        <v>44413</v>
      </c>
      <c r="B525" s="13">
        <f>(Tavola1!B525-Tavola1!B524)/Tavola1!B524</f>
        <v>4.1219554251164933E-3</v>
      </c>
      <c r="C525" s="13">
        <f>(Tavola1!C525-Tavola1!C524)/Tavola1!C524</f>
        <v>3.0827238932440606E-3</v>
      </c>
      <c r="D525" s="13">
        <f>(Tavola1!D525-Tavola1!D524)/Tavola1!D524</f>
        <v>3.3860321082226389E-3</v>
      </c>
      <c r="E525" s="13">
        <f>(Tavola1!E525-Tavola1!E524)/Tavola1!E524</f>
        <v>3.7370814386109966E-2</v>
      </c>
      <c r="F525" s="13">
        <f>(Tavola1!F525-Tavola1!F524)/Tavola1!F524</f>
        <v>3.875968992248062E-2</v>
      </c>
      <c r="G525" s="13">
        <f>(Tavola1!G525-Tavola1!G524)/Tavola1!G524</f>
        <v>3.1339031339031341E-2</v>
      </c>
      <c r="H525" s="13">
        <f>(Tavola1!H525-Tavola1!H524)/Tavola1!H524</f>
        <v>0.1111111111111111</v>
      </c>
      <c r="I525" s="13">
        <f>(Tavola1!J525-Tavola1!J524)/Tavola1!J524</f>
        <v>3.7324906047147249E-2</v>
      </c>
      <c r="J525" s="13">
        <f>(Tavola1!K525-Tavola1!K524)/Tavola1!K524</f>
        <v>1.6456704346946049E-3</v>
      </c>
      <c r="K525" s="13">
        <f>(Tavola1!L525-Tavola1!L524)/Tavola1!L524</f>
        <v>8.2481029363246452E-4</v>
      </c>
    </row>
    <row r="526" spans="1:11">
      <c r="A526" s="4">
        <v>44414</v>
      </c>
      <c r="B526" s="13">
        <f>(Tavola1!B526-Tavola1!B525)/Tavola1!B525</f>
        <v>2.7241430194748042E-3</v>
      </c>
      <c r="C526" s="13">
        <f>(Tavola1!C526-Tavola1!C525)/Tavola1!C525</f>
        <v>3.3443608189330401E-3</v>
      </c>
      <c r="D526" s="13">
        <f>(Tavola1!D526-Tavola1!D525)/Tavola1!D525</f>
        <v>3.2040479023435439E-3</v>
      </c>
      <c r="E526" s="13">
        <f>(Tavola1!E526-Tavola1!E525)/Tavola1!E525</f>
        <v>3.4430541165218778E-2</v>
      </c>
      <c r="F526" s="13">
        <f>(Tavola1!F526-Tavola1!F525)/Tavola1!F525</f>
        <v>3.7313432835820892E-2</v>
      </c>
      <c r="G526" s="13">
        <f>(Tavola1!G526-Tavola1!G525)/Tavola1!G525</f>
        <v>3.591160220994475E-2</v>
      </c>
      <c r="H526" s="13">
        <f>(Tavola1!H526-Tavola1!H525)/Tavola1!H525</f>
        <v>0.05</v>
      </c>
      <c r="I526" s="13">
        <f>(Tavola1!J526-Tavola1!J525)/Tavola1!J525</f>
        <v>3.4335117332235487E-2</v>
      </c>
      <c r="J526" s="13">
        <f>(Tavola1!K526-Tavola1!K525)/Tavola1!K525</f>
        <v>1.528749719948866E-3</v>
      </c>
      <c r="K526" s="13">
        <f>(Tavola1!L526-Tavola1!L525)/Tavola1!L525</f>
        <v>1.4834349761002142E-3</v>
      </c>
    </row>
    <row r="527" spans="1:11">
      <c r="A527" s="4">
        <v>44415</v>
      </c>
      <c r="B527" s="13">
        <f>(Tavola1!B527-Tavola1!B526)/Tavola1!B526</f>
        <v>3.2984877417908984E-3</v>
      </c>
      <c r="C527" s="13">
        <f>(Tavola1!C527-Tavola1!C526)/Tavola1!C526</f>
        <v>3.1004801109230291E-3</v>
      </c>
      <c r="D527" s="13">
        <f>(Tavola1!D527-Tavola1!D526)/Tavola1!D526</f>
        <v>3.1411917098445596E-3</v>
      </c>
      <c r="E527" s="13">
        <f>(Tavola1!E527-Tavola1!E526)/Tavola1!E526</f>
        <v>3.3284536559056936E-2</v>
      </c>
      <c r="F527" s="13">
        <f>(Tavola1!F527-Tavola1!F526)/Tavola1!F526</f>
        <v>5.7553956834532377E-2</v>
      </c>
      <c r="G527" s="13">
        <f>(Tavola1!G527-Tavola1!G526)/Tavola1!G526</f>
        <v>5.0666666666666665E-2</v>
      </c>
      <c r="H527" s="13">
        <f>(Tavola1!H527-Tavola1!H526)/Tavola1!H526</f>
        <v>0.11904761904761904</v>
      </c>
      <c r="I527" s="13">
        <f>(Tavola1!J527-Tavola1!J526)/Tavola1!J526</f>
        <v>3.2478904633020222E-2</v>
      </c>
      <c r="J527" s="13">
        <f>(Tavola1!K527-Tavola1!K526)/Tavola1!K526</f>
        <v>1.4781674232953923E-3</v>
      </c>
      <c r="K527" s="13">
        <f>(Tavola1!L527-Tavola1!L526)/Tavola1!L526</f>
        <v>1.152073732718894E-3</v>
      </c>
    </row>
    <row r="528" spans="1:11">
      <c r="A528" s="4">
        <v>44416</v>
      </c>
      <c r="B528" s="13">
        <f>(Tavola1!B528-Tavola1!B527)/Tavola1!B527</f>
        <v>1.6907295787583459E-3</v>
      </c>
      <c r="C528" s="13">
        <f>(Tavola1!C528-Tavola1!C527)/Tavola1!C527</f>
        <v>2.1741470663269695E-3</v>
      </c>
      <c r="D528" s="13">
        <f>(Tavola1!D528-Tavola1!D527)/Tavola1!D527</f>
        <v>3.3169771120508764E-3</v>
      </c>
      <c r="E528" s="13">
        <f>(Tavola1!E528-Tavola1!E527)/Tavola1!E527</f>
        <v>4.9660726269480281E-2</v>
      </c>
      <c r="F528" s="13">
        <f>(Tavola1!F528-Tavola1!F527)/Tavola1!F527</f>
        <v>7.029478458049887E-2</v>
      </c>
      <c r="G528" s="13">
        <f>(Tavola1!G528-Tavola1!G527)/Tavola1!G527</f>
        <v>6.0913705583756347E-2</v>
      </c>
      <c r="H528" s="13">
        <f>(Tavola1!H528-Tavola1!H527)/Tavola1!H527</f>
        <v>0.14893617021276595</v>
      </c>
      <c r="I528" s="13">
        <f>(Tavola1!J528-Tavola1!J527)/Tavola1!J527</f>
        <v>4.8959136468774096E-2</v>
      </c>
      <c r="J528" s="13">
        <f>(Tavola1!K528-Tavola1!K527)/Tavola1!K527</f>
        <v>6.7010625344907635E-4</v>
      </c>
      <c r="K528" s="13">
        <f>(Tavola1!L528-Tavola1!L527)/Tavola1!L527</f>
        <v>4.9317770836758174E-4</v>
      </c>
    </row>
    <row r="529" spans="1:11">
      <c r="A529" s="4">
        <v>44417</v>
      </c>
      <c r="B529" s="13">
        <f>(Tavola1!B529-Tavola1!B528)/Tavola1!B528</f>
        <v>3.2252309842194854E-3</v>
      </c>
      <c r="C529" s="13">
        <f>(Tavola1!C529-Tavola1!C528)/Tavola1!C528</f>
        <v>2.2856761677548972E-3</v>
      </c>
      <c r="D529" s="13">
        <f>(Tavola1!D529-Tavola1!D528)/Tavola1!D528</f>
        <v>3.7122241974275856E-3</v>
      </c>
      <c r="E529" s="13">
        <f>(Tavola1!E529-Tavola1!E528)/Tavola1!E528</f>
        <v>6.1234638062087093E-2</v>
      </c>
      <c r="F529" s="13">
        <f>(Tavola1!F529-Tavola1!F528)/Tavola1!F528</f>
        <v>4.6610169491525424E-2</v>
      </c>
      <c r="G529" s="13">
        <f>(Tavola1!G529-Tavola1!G528)/Tavola1!G528</f>
        <v>5.7416267942583733E-2</v>
      </c>
      <c r="H529" s="13">
        <f>(Tavola1!H529-Tavola1!H528)/Tavola1!H528</f>
        <v>-3.7037037037037035E-2</v>
      </c>
      <c r="I529" s="13">
        <f>(Tavola1!J529-Tavola1!J528)/Tavola1!J528</f>
        <v>6.1742006615214992E-2</v>
      </c>
      <c r="J529" s="13">
        <f>(Tavola1!K529-Tavola1!K528)/Tavola1!K528</f>
        <v>2.5823394244446878E-4</v>
      </c>
      <c r="K529" s="13">
        <f>(Tavola1!L529-Tavola1!L528)/Tavola1!L528</f>
        <v>3.2862306933946765E-4</v>
      </c>
    </row>
    <row r="530" spans="1:11">
      <c r="A530" s="4">
        <v>44418</v>
      </c>
      <c r="B530" s="13">
        <f>(Tavola1!B530-Tavola1!B529)/Tavola1!B529</f>
        <v>3.4747408438661627E-3</v>
      </c>
      <c r="C530" s="13">
        <f>(Tavola1!C530-Tavola1!C529)/Tavola1!C529</f>
        <v>3.1300099244217115E-3</v>
      </c>
      <c r="D530" s="13">
        <f>(Tavola1!D530-Tavola1!D529)/Tavola1!D529</f>
        <v>3.3979668297530463E-3</v>
      </c>
      <c r="E530" s="13">
        <f>(Tavola1!E530-Tavola1!E529)/Tavola1!E529</f>
        <v>1.7270232277930248E-2</v>
      </c>
      <c r="F530" s="13">
        <f>(Tavola1!F530-Tavola1!F529)/Tavola1!F529</f>
        <v>8.0971659919028341E-3</v>
      </c>
      <c r="G530" s="13">
        <f>(Tavola1!G530-Tavola1!G529)/Tavola1!G529</f>
        <v>1.3574660633484163E-2</v>
      </c>
      <c r="H530" s="13">
        <f>(Tavola1!H530-Tavola1!H529)/Tavola1!H529</f>
        <v>-3.8461538461538464E-2</v>
      </c>
      <c r="I530" s="13">
        <f>(Tavola1!J530-Tavola1!J529)/Tavola1!J529</f>
        <v>1.7583939079266184E-2</v>
      </c>
      <c r="J530" s="13">
        <f>(Tavola1!K530-Tavola1!K529)/Tavola1!K529</f>
        <v>2.5291641506296654E-3</v>
      </c>
      <c r="K530" s="13">
        <f>(Tavola1!L530-Tavola1!L529)/Tavola1!L529</f>
        <v>1.9710906701708277E-3</v>
      </c>
    </row>
    <row r="531" spans="1:11">
      <c r="A531" s="4">
        <v>44419</v>
      </c>
      <c r="B531" s="13">
        <f>(Tavola1!B531-Tavola1!B530)/Tavola1!B530</f>
        <v>2.6591920346067835E-3</v>
      </c>
      <c r="C531" s="13">
        <f>(Tavola1!C531-Tavola1!C530)/Tavola1!C530</f>
        <v>3.0734106076571832E-3</v>
      </c>
      <c r="D531" s="13">
        <f>(Tavola1!D531-Tavola1!D530)/Tavola1!D530</f>
        <v>3.4663290856159325E-3</v>
      </c>
      <c r="E531" s="13">
        <f>(Tavola1!E531-Tavola1!E530)/Tavola1!E530</f>
        <v>2.5465552411660194E-2</v>
      </c>
      <c r="F531" s="13">
        <f>(Tavola1!F531-Tavola1!F530)/Tavola1!F530</f>
        <v>4.0160642570281124E-2</v>
      </c>
      <c r="G531" s="13">
        <f>(Tavola1!G531-Tavola1!G530)/Tavola1!G530</f>
        <v>2.4553571428571428E-2</v>
      </c>
      <c r="H531" s="13">
        <f>(Tavola1!H531-Tavola1!H530)/Tavola1!H530</f>
        <v>0.18</v>
      </c>
      <c r="I531" s="13">
        <f>(Tavola1!J531-Tavola1!J530)/Tavola1!J530</f>
        <v>2.4967684876522213E-2</v>
      </c>
      <c r="J531" s="13">
        <f>(Tavola1!K531-Tavola1!K530)/Tavola1!K530</f>
        <v>2.0601277977583018E-3</v>
      </c>
      <c r="K531" s="13">
        <f>(Tavola1!L531-Tavola1!L530)/Tavola1!L530</f>
        <v>1.4754098360655738E-3</v>
      </c>
    </row>
    <row r="532" spans="1:11">
      <c r="A532" s="4">
        <v>44420</v>
      </c>
      <c r="B532" s="13">
        <f>(Tavola1!B532-Tavola1!B531)/Tavola1!B531</f>
        <v>3.0564223069121503E-3</v>
      </c>
      <c r="C532" s="13">
        <f>(Tavola1!C532-Tavola1!C531)/Tavola1!C531</f>
        <v>3.4044374410302802E-3</v>
      </c>
      <c r="D532" s="13">
        <f>(Tavola1!D532-Tavola1!D531)/Tavola1!D531</f>
        <v>4.5129478623192731E-3</v>
      </c>
      <c r="E532" s="13">
        <f>(Tavola1!E532-Tavola1!E531)/Tavola1!E531</f>
        <v>4.1709445585215603E-2</v>
      </c>
      <c r="F532" s="13">
        <f>(Tavola1!F532-Tavola1!F531)/Tavola1!F531</f>
        <v>2.7027027027027029E-2</v>
      </c>
      <c r="G532" s="13">
        <f>(Tavola1!G532-Tavola1!G531)/Tavola1!G531</f>
        <v>3.0501089324618737E-2</v>
      </c>
      <c r="H532" s="13">
        <f>(Tavola1!H532-Tavola1!H531)/Tavola1!H531</f>
        <v>0</v>
      </c>
      <c r="I532" s="13">
        <f>(Tavola1!J532-Tavola1!J531)/Tavola1!J531</f>
        <v>4.2214257268020708E-2</v>
      </c>
      <c r="J532" s="13">
        <f>(Tavola1!K532-Tavola1!K531)/Tavola1!K531</f>
        <v>2.0558923966826955E-3</v>
      </c>
      <c r="K532" s="13">
        <f>(Tavola1!L532-Tavola1!L531)/Tavola1!L531</f>
        <v>1.9643149451628746E-3</v>
      </c>
    </row>
    <row r="533" spans="1:11">
      <c r="A533" s="4">
        <v>44421</v>
      </c>
      <c r="B533" s="13">
        <f>(Tavola1!B533-Tavola1!B532)/Tavola1!B532</f>
        <v>2.5610986478155321E-3</v>
      </c>
      <c r="C533" s="13">
        <f>(Tavola1!C533-Tavola1!C532)/Tavola1!C532</f>
        <v>3.1471446436015008E-3</v>
      </c>
      <c r="D533" s="13">
        <f>(Tavola1!D533-Tavola1!D532)/Tavola1!D532</f>
        <v>4.361933513198712E-3</v>
      </c>
      <c r="E533" s="13">
        <f>(Tavola1!E533-Tavola1!E532)/Tavola1!E532</f>
        <v>4.2872982629050142E-2</v>
      </c>
      <c r="F533" s="13">
        <f>(Tavola1!F533-Tavola1!F532)/Tavola1!F532</f>
        <v>6.0150375939849621E-2</v>
      </c>
      <c r="G533" s="13">
        <f>(Tavola1!G533-Tavola1!G532)/Tavola1!G532</f>
        <v>5.4968287526427059E-2</v>
      </c>
      <c r="H533" s="13">
        <f>(Tavola1!H533-Tavola1!H532)/Tavola1!H532</f>
        <v>0.10169491525423729</v>
      </c>
      <c r="I533" s="13">
        <f>(Tavola1!J533-Tavola1!J532)/Tavola1!J532</f>
        <v>4.2287606674309003E-2</v>
      </c>
      <c r="J533" s="13">
        <f>(Tavola1!K533-Tavola1!K532)/Tavola1!K532</f>
        <v>1.7039329554543242E-3</v>
      </c>
      <c r="K533" s="13">
        <f>(Tavola1!L533-Tavola1!L532)/Tavola1!L532</f>
        <v>2.1238359745139684E-3</v>
      </c>
    </row>
    <row r="534" spans="1:11">
      <c r="A534" s="4">
        <v>44422</v>
      </c>
      <c r="B534" s="13">
        <f>(Tavola1!B534-Tavola1!B533)/Tavola1!B533</f>
        <v>3.4076615083085317E-3</v>
      </c>
      <c r="C534" s="13">
        <f>(Tavola1!C534-Tavola1!C533)/Tavola1!C533</f>
        <v>2.9652600243618072E-3</v>
      </c>
      <c r="D534" s="13">
        <f>(Tavola1!D534-Tavola1!D533)/Tavola1!D533</f>
        <v>3.9958660734008651E-3</v>
      </c>
      <c r="E534" s="13">
        <f>(Tavola1!E534-Tavola1!E533)/Tavola1!E533</f>
        <v>3.2900177200236268E-2</v>
      </c>
      <c r="F534" s="13">
        <f>(Tavola1!F534-Tavola1!F533)/Tavola1!F533</f>
        <v>5.6737588652482268E-2</v>
      </c>
      <c r="G534" s="13">
        <f>(Tavola1!G534-Tavola1!G533)/Tavola1!G533</f>
        <v>6.4128256513026047E-2</v>
      </c>
      <c r="H534" s="13">
        <f>(Tavola1!H534-Tavola1!H533)/Tavola1!H533</f>
        <v>0</v>
      </c>
      <c r="I534" s="13">
        <f>(Tavola1!J534-Tavola1!J533)/Tavola1!J533</f>
        <v>3.2078699743370402E-2</v>
      </c>
      <c r="J534" s="13">
        <f>(Tavola1!K534-Tavola1!K533)/Tavola1!K533</f>
        <v>1.9657363049364715E-3</v>
      </c>
      <c r="K534" s="13">
        <f>(Tavola1!L534-Tavola1!L533)/Tavola1!L533</f>
        <v>4.8907727420932504E-4</v>
      </c>
    </row>
    <row r="535" spans="1:11">
      <c r="A535" s="4">
        <v>44423</v>
      </c>
      <c r="B535" s="13">
        <f>(Tavola1!B535-Tavola1!B534)/Tavola1!B534</f>
        <v>1.6174023369046331E-3</v>
      </c>
      <c r="C535" s="13">
        <f>(Tavola1!C535-Tavola1!C534)/Tavola1!C534</f>
        <v>2.103315877963358E-3</v>
      </c>
      <c r="D535" s="13">
        <f>(Tavola1!D535-Tavola1!D534)/Tavola1!D534</f>
        <v>3.7167272370101168E-3</v>
      </c>
      <c r="E535" s="13">
        <f>(Tavola1!E535-Tavola1!E534)/Tavola1!E534</f>
        <v>3.1394750386001029E-2</v>
      </c>
      <c r="F535" s="13">
        <f>(Tavola1!F535-Tavola1!F534)/Tavola1!F534</f>
        <v>1.6778523489932886E-2</v>
      </c>
      <c r="G535" s="13">
        <f>(Tavola1!G535-Tavola1!G534)/Tavola1!G534</f>
        <v>1.3182674199623353E-2</v>
      </c>
      <c r="H535" s="13">
        <f>(Tavola1!H535-Tavola1!H534)/Tavola1!H534</f>
        <v>4.6153846153846156E-2</v>
      </c>
      <c r="I535" s="13">
        <f>(Tavola1!J535-Tavola1!J534)/Tavola1!J534</f>
        <v>3.1910484873601326E-2</v>
      </c>
      <c r="J535" s="13">
        <f>(Tavola1!K535-Tavola1!K534)/Tavola1!K534</f>
        <v>1.7020281419309574E-3</v>
      </c>
      <c r="K535" s="13">
        <f>(Tavola1!L535-Tavola1!L534)/Tavola1!L534</f>
        <v>6.5178425941013528E-4</v>
      </c>
    </row>
    <row r="536" spans="1:11">
      <c r="A536" s="4">
        <v>44424</v>
      </c>
      <c r="B536" s="13">
        <f>(Tavola1!B536-Tavola1!B535)/Tavola1!B535</f>
        <v>1.462328110871721E-3</v>
      </c>
      <c r="C536" s="13">
        <f>(Tavola1!C536-Tavola1!C535)/Tavola1!C535</f>
        <v>2.1416868897033655E-3</v>
      </c>
      <c r="D536" s="13">
        <f>(Tavola1!D536-Tavola1!D535)/Tavola1!D535</f>
        <v>3.4485323187367647E-3</v>
      </c>
      <c r="E536" s="13">
        <f>(Tavola1!E536-Tavola1!E535)/Tavola1!E535</f>
        <v>3.8644932357507211E-2</v>
      </c>
      <c r="F536" s="13">
        <f>(Tavola1!F536-Tavola1!F535)/Tavola1!F535</f>
        <v>7.9207920792079209E-2</v>
      </c>
      <c r="G536" s="13">
        <f>(Tavola1!G536-Tavola1!G535)/Tavola1!G535</f>
        <v>8.3643122676579931E-2</v>
      </c>
      <c r="H536" s="13">
        <f>(Tavola1!H536-Tavola1!H535)/Tavola1!H535</f>
        <v>4.4117647058823532E-2</v>
      </c>
      <c r="I536" s="13">
        <f>(Tavola1!J536-Tavola1!J535)/Tavola1!J535</f>
        <v>3.7234652897303502E-2</v>
      </c>
      <c r="J536" s="13">
        <f>(Tavola1!K536-Tavola1!K535)/Tavola1!K535</f>
        <v>7.6525979921658149E-4</v>
      </c>
      <c r="K536" s="13">
        <f>(Tavola1!L536-Tavola1!L535)/Tavola1!L535</f>
        <v>1.1398794984530207E-3</v>
      </c>
    </row>
    <row r="537" spans="1:11">
      <c r="A537" s="4">
        <v>44425</v>
      </c>
      <c r="B537" s="13">
        <f>(Tavola1!B537-Tavola1!B536)/Tavola1!B536</f>
        <v>4.8864076200675751E-3</v>
      </c>
      <c r="C537" s="13">
        <f>(Tavola1!C537-Tavola1!C536)/Tavola1!C536</f>
        <v>3.5316280267927856E-3</v>
      </c>
      <c r="D537" s="13">
        <f>(Tavola1!D537-Tavola1!D536)/Tavola1!D536</f>
        <v>4.7941892397952816E-3</v>
      </c>
      <c r="E537" s="13">
        <f>(Tavola1!E537-Tavola1!E536)/Tavola1!E536</f>
        <v>6.4912187049591633E-2</v>
      </c>
      <c r="F537" s="13">
        <f>(Tavola1!F537-Tavola1!F536)/Tavola1!F536</f>
        <v>4.5871559633027525E-2</v>
      </c>
      <c r="G537" s="13">
        <f>(Tavola1!G537-Tavola1!G536)/Tavola1!G536</f>
        <v>4.1166380789022301E-2</v>
      </c>
      <c r="H537" s="13">
        <f>(Tavola1!H537-Tavola1!H536)/Tavola1!H536</f>
        <v>8.4507042253521125E-2</v>
      </c>
      <c r="I537" s="13">
        <f>(Tavola1!J537-Tavola1!J536)/Tavola1!J536</f>
        <v>6.5600973505171745E-2</v>
      </c>
      <c r="J537" s="13">
        <f>(Tavola1!K537-Tavola1!K536)/Tavola1!K536</f>
        <v>5.6162543039948846E-5</v>
      </c>
      <c r="K537" s="13">
        <f>(Tavola1!L537-Tavola1!L536)/Tavola1!L536</f>
        <v>0</v>
      </c>
    </row>
    <row r="538" spans="1:11">
      <c r="A538" s="4">
        <v>44426</v>
      </c>
      <c r="B538" s="13">
        <f>(Tavola1!B538-Tavola1!B537)/Tavola1!B537</f>
        <v>2.7219237582603003E-3</v>
      </c>
      <c r="C538" s="13">
        <f>(Tavola1!C538-Tavola1!C537)/Tavola1!C537</f>
        <v>3.3036115056122198E-3</v>
      </c>
      <c r="D538" s="13">
        <f>(Tavola1!D538-Tavola1!D537)/Tavola1!D537</f>
        <v>3.8706271037071832E-3</v>
      </c>
      <c r="E538" s="13">
        <f>(Tavola1!E538-Tavola1!E537)/Tavola1!E537</f>
        <v>-1.1629655621835681E-2</v>
      </c>
      <c r="F538" s="13">
        <f>(Tavola1!F538-Tavola1!F537)/Tavola1!F537</f>
        <v>2.4853801169590642E-2</v>
      </c>
      <c r="G538" s="13">
        <f>(Tavola1!G538-Tavola1!G537)/Tavola1!G537</f>
        <v>2.3064250411861616E-2</v>
      </c>
      <c r="H538" s="13">
        <f>(Tavola1!H538-Tavola1!H537)/Tavola1!H537</f>
        <v>3.896103896103896E-2</v>
      </c>
      <c r="I538" s="13">
        <f>(Tavola1!J538-Tavola1!J537)/Tavola1!J537</f>
        <v>-1.2924993511549443E-2</v>
      </c>
      <c r="J538" s="13">
        <f>(Tavola1!K538-Tavola1!K537)/Tavola1!K537</f>
        <v>5.2012234106892921E-3</v>
      </c>
      <c r="K538" s="13">
        <f>(Tavola1!L538-Tavola1!L537)/Tavola1!L537</f>
        <v>4.0663630448926477E-3</v>
      </c>
    </row>
    <row r="539" spans="1:11">
      <c r="A539" s="4">
        <v>44427</v>
      </c>
      <c r="B539" s="13">
        <f>(Tavola1!B539-Tavola1!B538)/Tavola1!B538</f>
        <v>2.9360228614462563E-3</v>
      </c>
      <c r="C539" s="13">
        <f>(Tavola1!C539-Tavola1!C538)/Tavola1!C538</f>
        <v>3.8344552100564879E-3</v>
      </c>
      <c r="D539" s="13">
        <f>(Tavola1!D539-Tavola1!D538)/Tavola1!D538</f>
        <v>5.3252790260579011E-3</v>
      </c>
      <c r="E539" s="13">
        <f>(Tavola1!E539-Tavola1!E538)/Tavola1!E538</f>
        <v>4.9956889993406702E-2</v>
      </c>
      <c r="F539" s="13">
        <f>(Tavola1!F539-Tavola1!F538)/Tavola1!F538</f>
        <v>3.2810271041369472E-2</v>
      </c>
      <c r="G539" s="13">
        <f>(Tavola1!G539-Tavola1!G538)/Tavola1!G538</f>
        <v>3.2206119162640899E-2</v>
      </c>
      <c r="H539" s="13">
        <f>(Tavola1!H539-Tavola1!H538)/Tavola1!H538</f>
        <v>3.7499999999999999E-2</v>
      </c>
      <c r="I539" s="13">
        <f>(Tavola1!J539-Tavola1!J538)/Tavola1!J538</f>
        <v>5.0588977702986961E-2</v>
      </c>
      <c r="J539" s="13">
        <f>(Tavola1!K539-Tavola1!K538)/Tavola1!K538</f>
        <v>1.6158976827339614E-3</v>
      </c>
      <c r="K539" s="13">
        <f>(Tavola1!L539-Tavola1!L538)/Tavola1!L538</f>
        <v>2.5919326097521463E-3</v>
      </c>
    </row>
    <row r="540" spans="1:11">
      <c r="A540" s="4">
        <v>44428</v>
      </c>
      <c r="B540" s="13">
        <f>(Tavola1!B540-Tavola1!B539)/Tavola1!B539</f>
        <v>3.1574464837748682E-3</v>
      </c>
      <c r="C540" s="13">
        <f>(Tavola1!C540-Tavola1!C539)/Tavola1!C539</f>
        <v>3.5117745781503926E-3</v>
      </c>
      <c r="D540" s="13">
        <f>(Tavola1!D540-Tavola1!D539)/Tavola1!D539</f>
        <v>5.8010040199265259E-3</v>
      </c>
      <c r="E540" s="13">
        <f>(Tavola1!E540-Tavola1!E539)/Tavola1!E539</f>
        <v>2.7195440054101051E-2</v>
      </c>
      <c r="F540" s="13">
        <f>(Tavola1!F540-Tavola1!F539)/Tavola1!F539</f>
        <v>3.0386740331491711E-2</v>
      </c>
      <c r="G540" s="13">
        <f>(Tavola1!G540-Tavola1!G539)/Tavola1!G539</f>
        <v>3.4321372854914198E-2</v>
      </c>
      <c r="H540" s="13">
        <f>(Tavola1!H540-Tavola1!H539)/Tavola1!H539</f>
        <v>0</v>
      </c>
      <c r="I540" s="13">
        <f>(Tavola1!J540-Tavola1!J539)/Tavola1!J539</f>
        <v>2.7079787766543198E-2</v>
      </c>
      <c r="J540" s="13">
        <f>(Tavola1!K540-Tavola1!K539)/Tavola1!K539</f>
        <v>4.0031922562043043E-3</v>
      </c>
      <c r="K540" s="13">
        <f>(Tavola1!L540-Tavola1!L539)/Tavola1!L539</f>
        <v>1.9389238972370335E-3</v>
      </c>
    </row>
    <row r="541" spans="1:11">
      <c r="A541" s="4">
        <v>44429</v>
      </c>
      <c r="B541" s="13">
        <f>(Tavola1!B541-Tavola1!B540)/Tavola1!B540</f>
        <v>3.7340218152850527E-3</v>
      </c>
      <c r="C541" s="13">
        <f>(Tavola1!C541-Tavola1!C540)/Tavola1!C540</f>
        <v>3.7482659835757371E-3</v>
      </c>
      <c r="D541" s="13">
        <f>(Tavola1!D541-Tavola1!D540)/Tavola1!D540</f>
        <v>6.6510366667559082E-3</v>
      </c>
      <c r="E541" s="13">
        <f>(Tavola1!E541-Tavola1!E540)/Tavola1!E540</f>
        <v>6.4142957912062079E-2</v>
      </c>
      <c r="F541" s="13">
        <f>(Tavola1!F541-Tavola1!F540)/Tavola1!F540</f>
        <v>2.0107238605898123E-2</v>
      </c>
      <c r="G541" s="13">
        <f>(Tavola1!G541-Tavola1!G540)/Tavola1!G540</f>
        <v>2.1116138763197588E-2</v>
      </c>
      <c r="H541" s="13">
        <f>(Tavola1!H541-Tavola1!H540)/Tavola1!H540</f>
        <v>1.2048192771084338E-2</v>
      </c>
      <c r="I541" s="13">
        <f>(Tavola1!J541-Tavola1!J540)/Tavola1!J540</f>
        <v>6.5743944636678195E-2</v>
      </c>
      <c r="J541" s="13">
        <f>(Tavola1!K541-Tavola1!K540)/Tavola1!K540</f>
        <v>1.5513019397684585E-3</v>
      </c>
      <c r="K541" s="13">
        <f>(Tavola1!L541-Tavola1!L540)/Tavola1!L540</f>
        <v>1.9351717464925011E-3</v>
      </c>
    </row>
    <row r="542" spans="1:11">
      <c r="A542" s="4">
        <v>44430</v>
      </c>
      <c r="B542" s="13">
        <f>(Tavola1!B542-Tavola1!B541)/Tavola1!B541</f>
        <v>2.004673579617716E-3</v>
      </c>
      <c r="C542" s="13">
        <f>(Tavola1!C542-Tavola1!C541)/Tavola1!C541</f>
        <v>3.0566817262547615E-3</v>
      </c>
      <c r="D542" s="13">
        <f>(Tavola1!D542-Tavola1!D541)/Tavola1!D541</f>
        <v>5.129140356076322E-3</v>
      </c>
      <c r="E542" s="13">
        <f>(Tavola1!E542-Tavola1!E541)/Tavola1!E541</f>
        <v>3.6722789341110965E-2</v>
      </c>
      <c r="F542" s="13">
        <f>(Tavola1!F542-Tavola1!F541)/Tavola1!F541</f>
        <v>3.5479632063074903E-2</v>
      </c>
      <c r="G542" s="13">
        <f>(Tavola1!G542-Tavola1!G541)/Tavola1!G541</f>
        <v>3.9881831610044313E-2</v>
      </c>
      <c r="H542" s="13">
        <f>(Tavola1!H542-Tavola1!H541)/Tavola1!H541</f>
        <v>0</v>
      </c>
      <c r="I542" s="13">
        <f>(Tavola1!J542-Tavola1!J541)/Tavola1!J541</f>
        <v>3.676605085055789E-2</v>
      </c>
      <c r="J542" s="13">
        <f>(Tavola1!K542-Tavola1!K541)/Tavola1!K541</f>
        <v>2.1889400921658985E-3</v>
      </c>
      <c r="K542" s="13">
        <f>(Tavola1!L542-Tavola1!L541)/Tavola1!L541</f>
        <v>9.6571704490584255E-4</v>
      </c>
    </row>
    <row r="543" spans="1:11">
      <c r="A543" s="4">
        <v>44431</v>
      </c>
      <c r="B543" s="13">
        <f>(Tavola1!B543-Tavola1!B542)/Tavola1!B542</f>
        <v>2.2414916971151564E-3</v>
      </c>
      <c r="C543" s="13">
        <f>(Tavola1!C543-Tavola1!C542)/Tavola1!C542</f>
        <v>2.4470069614505974E-3</v>
      </c>
      <c r="D543" s="13">
        <f>(Tavola1!D543-Tavola1!D542)/Tavola1!D542</f>
        <v>4.2373522029695489E-3</v>
      </c>
      <c r="E543" s="13">
        <f>(Tavola1!E543-Tavola1!E542)/Tavola1!E542</f>
        <v>2.9241261722080136E-2</v>
      </c>
      <c r="F543" s="13">
        <f>(Tavola1!F543-Tavola1!F542)/Tavola1!F542</f>
        <v>3.6802030456852791E-2</v>
      </c>
      <c r="G543" s="13">
        <f>(Tavola1!G543-Tavola1!G542)/Tavola1!G542</f>
        <v>3.551136363636364E-2</v>
      </c>
      <c r="H543" s="13">
        <f>(Tavola1!H543-Tavola1!H542)/Tavola1!H542</f>
        <v>4.7619047619047616E-2</v>
      </c>
      <c r="I543" s="13">
        <f>(Tavola1!J543-Tavola1!J542)/Tavola1!J542</f>
        <v>2.8978475652787581E-2</v>
      </c>
      <c r="J543" s="13">
        <f>(Tavola1!K543-Tavola1!K542)/Tavola1!K542</f>
        <v>1.7669123313450248E-3</v>
      </c>
      <c r="K543" s="13">
        <f>(Tavola1!L543-Tavola1!L542)/Tavola1!L542</f>
        <v>3.2159511175430134E-3</v>
      </c>
    </row>
    <row r="544" spans="1:11">
      <c r="A544" s="4">
        <v>44432</v>
      </c>
      <c r="B544" s="13">
        <f>(Tavola1!B544-Tavola1!B543)/Tavola1!B543</f>
        <v>3.5468611249104918E-3</v>
      </c>
      <c r="C544" s="13">
        <f>(Tavola1!C544-Tavola1!C543)/Tavola1!C543</f>
        <v>4.2461521735462984E-3</v>
      </c>
      <c r="D544" s="13">
        <f>(Tavola1!D544-Tavola1!D543)/Tavola1!D543</f>
        <v>5.6121623198443198E-3</v>
      </c>
      <c r="E544" s="13">
        <f>(Tavola1!E544-Tavola1!E543)/Tavola1!E543</f>
        <v>3.3173196388635799E-2</v>
      </c>
      <c r="F544" s="13">
        <f>(Tavola1!F544-Tavola1!F543)/Tavola1!F543</f>
        <v>3.0599755201958383E-2</v>
      </c>
      <c r="G544" s="13">
        <f>(Tavola1!G544-Tavola1!G543)/Tavola1!G543</f>
        <v>1.5089163237311385E-2</v>
      </c>
      <c r="H544" s="13">
        <f>(Tavola1!H544-Tavola1!H543)/Tavola1!H543</f>
        <v>0.15909090909090909</v>
      </c>
      <c r="I544" s="13">
        <f>(Tavola1!J544-Tavola1!J543)/Tavola1!J543</f>
        <v>3.3263320330918597E-2</v>
      </c>
      <c r="J544" s="13">
        <f>(Tavola1!K544-Tavola1!K543)/Tavola1!K543</f>
        <v>2.8858250314508179E-3</v>
      </c>
      <c r="K544" s="13">
        <f>(Tavola1!L544-Tavola1!L543)/Tavola1!L543</f>
        <v>1.7631030613880429E-3</v>
      </c>
    </row>
    <row r="545" spans="1:11">
      <c r="A545" s="4">
        <v>44433</v>
      </c>
      <c r="B545" s="13">
        <f>(Tavola1!B545-Tavola1!B544)/Tavola1!B544</f>
        <v>3.8166882872950518E-3</v>
      </c>
      <c r="C545" s="13">
        <f>(Tavola1!C545-Tavola1!C544)/Tavola1!C544</f>
        <v>3.8413564580005626E-3</v>
      </c>
      <c r="D545" s="13">
        <f>(Tavola1!D545-Tavola1!D544)/Tavola1!D544</f>
        <v>5.2739141501100444E-3</v>
      </c>
      <c r="E545" s="13">
        <f>(Tavola1!E545-Tavola1!E544)/Tavola1!E544</f>
        <v>2.2407503908285567E-2</v>
      </c>
      <c r="F545" s="13">
        <f>(Tavola1!F545-Tavola1!F544)/Tavola1!F544</f>
        <v>1.3064133016627079E-2</v>
      </c>
      <c r="G545" s="13">
        <f>(Tavola1!G545-Tavola1!G544)/Tavola1!G544</f>
        <v>1.4864864864864866E-2</v>
      </c>
      <c r="H545" s="13">
        <f>(Tavola1!H545-Tavola1!H544)/Tavola1!H544</f>
        <v>0</v>
      </c>
      <c r="I545" s="13">
        <f>(Tavola1!J545-Tavola1!J544)/Tavola1!J544</f>
        <v>2.2733872640531009E-2</v>
      </c>
      <c r="J545" s="13">
        <f>(Tavola1!K545-Tavola1!K544)/Tavola1!K544</f>
        <v>3.5640576860323687E-3</v>
      </c>
      <c r="K545" s="13">
        <f>(Tavola1!L545-Tavola1!L544)/Tavola1!L544</f>
        <v>1.4400000000000001E-3</v>
      </c>
    </row>
    <row r="546" spans="1:11">
      <c r="A546" s="4">
        <v>44434</v>
      </c>
      <c r="B546" s="13">
        <f>(Tavola1!B546-Tavola1!B545)/Tavola1!B545</f>
        <v>3.018206239852514E-3</v>
      </c>
      <c r="C546" s="13">
        <f>(Tavola1!C546-Tavola1!C545)/Tavola1!C545</f>
        <v>3.3562272658601493E-3</v>
      </c>
      <c r="D546" s="13">
        <f>(Tavola1!D546-Tavola1!D545)/Tavola1!D545</f>
        <v>4.0845505691190108E-3</v>
      </c>
      <c r="E546" s="13">
        <f>(Tavola1!E546-Tavola1!E545)/Tavola1!E545</f>
        <v>2.3680702579785148E-2</v>
      </c>
      <c r="F546" s="13">
        <f>(Tavola1!F546-Tavola1!F545)/Tavola1!F545</f>
        <v>2.3446658851113715E-3</v>
      </c>
      <c r="G546" s="13">
        <f>(Tavola1!G546-Tavola1!G545)/Tavola1!G545</f>
        <v>1.3315579227696406E-3</v>
      </c>
      <c r="H546" s="13">
        <f>(Tavola1!H546-Tavola1!H545)/Tavola1!H545</f>
        <v>9.8039215686274508E-3</v>
      </c>
      <c r="I546" s="13">
        <f>(Tavola1!J546-Tavola1!J545)/Tavola1!J545</f>
        <v>2.4418934815235469E-2</v>
      </c>
      <c r="J546" s="13">
        <f>(Tavola1!K546-Tavola1!K545)/Tavola1!K545</f>
        <v>2.0185128880781055E-3</v>
      </c>
      <c r="K546" s="13">
        <f>(Tavola1!L546-Tavola1!L545)/Tavola1!L545</f>
        <v>2.3965489694839433E-3</v>
      </c>
    </row>
    <row r="547" spans="1:11">
      <c r="A547" s="4">
        <v>44435</v>
      </c>
      <c r="B547" s="13">
        <f>(Tavola1!B547-Tavola1!B546)/Tavola1!B546</f>
        <v>3.979223972935147E-3</v>
      </c>
      <c r="C547" s="13">
        <f>(Tavola1!C547-Tavola1!C546)/Tavola1!C546</f>
        <v>4.1418706522519683E-3</v>
      </c>
      <c r="D547" s="13">
        <f>(Tavola1!D547-Tavola1!D546)/Tavola1!D546</f>
        <v>6.2335447027848856E-3</v>
      </c>
      <c r="E547" s="13">
        <f>(Tavola1!E547-Tavola1!E546)/Tavola1!E546</f>
        <v>1.5894293374186137E-2</v>
      </c>
      <c r="F547" s="13">
        <f>(Tavola1!F547-Tavola1!F546)/Tavola1!F546</f>
        <v>3.0409356725146199E-2</v>
      </c>
      <c r="G547" s="13">
        <f>(Tavola1!G547-Tavola1!G546)/Tavola1!G546</f>
        <v>3.4574468085106384E-2</v>
      </c>
      <c r="H547" s="13">
        <f>(Tavola1!H547-Tavola1!H546)/Tavola1!H546</f>
        <v>0</v>
      </c>
      <c r="I547" s="13">
        <f>(Tavola1!J547-Tavola1!J546)/Tavola1!J546</f>
        <v>1.5402890516729361E-2</v>
      </c>
      <c r="J547" s="13">
        <f>(Tavola1!K547-Tavola1!K546)/Tavola1!K546</f>
        <v>5.2889761722141214E-3</v>
      </c>
      <c r="K547" s="13">
        <f>(Tavola1!L547-Tavola1!L546)/Tavola1!L546</f>
        <v>1.7532674529805547E-3</v>
      </c>
    </row>
    <row r="548" spans="1:11">
      <c r="A548" s="4">
        <v>44436</v>
      </c>
      <c r="B548" s="13">
        <f>(Tavola1!B548-Tavola1!B547)/Tavola1!B547</f>
        <v>3.5295413982430199E-3</v>
      </c>
      <c r="C548" s="13">
        <f>(Tavola1!C548-Tavola1!C547)/Tavola1!C547</f>
        <v>3.3390468237069096E-3</v>
      </c>
      <c r="D548" s="13">
        <f>(Tavola1!D548-Tavola1!D547)/Tavola1!D547</f>
        <v>4.1975153951892569E-3</v>
      </c>
      <c r="E548" s="13">
        <f>(Tavola1!E548-Tavola1!E547)/Tavola1!E547</f>
        <v>1.5230914231856739E-2</v>
      </c>
      <c r="F548" s="13">
        <f>(Tavola1!F548-Tavola1!F547)/Tavola1!F547</f>
        <v>2.383654937570942E-2</v>
      </c>
      <c r="G548" s="13">
        <f>(Tavola1!G548-Tavola1!G547)/Tavola1!G547</f>
        <v>2.570694087403599E-2</v>
      </c>
      <c r="H548" s="13">
        <f>(Tavola1!H548-Tavola1!H547)/Tavola1!H547</f>
        <v>9.7087378640776691E-3</v>
      </c>
      <c r="I548" s="13">
        <f>(Tavola1!J548-Tavola1!J547)/Tavola1!J547</f>
        <v>1.4935267508968959E-2</v>
      </c>
      <c r="J548" s="13">
        <f>(Tavola1!K548-Tavola1!K547)/Tavola1!K547</f>
        <v>3.001580441098176E-3</v>
      </c>
      <c r="K548" s="13">
        <f>(Tavola1!L548-Tavola1!L547)/Tavola1!L547</f>
        <v>3.0230708035003978E-3</v>
      </c>
    </row>
    <row r="549" spans="1:11">
      <c r="A549" s="4">
        <v>44437</v>
      </c>
      <c r="B549" s="13">
        <f>(Tavola1!B549-Tavola1!B548)/Tavola1!B548</f>
        <v>2.3614199991607572E-3</v>
      </c>
      <c r="C549" s="13">
        <f>(Tavola1!C549-Tavola1!C548)/Tavola1!C548</f>
        <v>3.1426151303536889E-3</v>
      </c>
      <c r="D549" s="13">
        <f>(Tavola1!D549-Tavola1!D548)/Tavola1!D548</f>
        <v>5.0240375793607107E-3</v>
      </c>
      <c r="E549" s="13">
        <f>(Tavola1!E549-Tavola1!E548)/Tavola1!E548</f>
        <v>1.838167031824427E-2</v>
      </c>
      <c r="F549" s="13">
        <f>(Tavola1!F549-Tavola1!F548)/Tavola1!F548</f>
        <v>1.3303769401330377E-2</v>
      </c>
      <c r="G549" s="13">
        <f>(Tavola1!G549-Tavola1!G548)/Tavola1!G548</f>
        <v>1.0025062656641603E-2</v>
      </c>
      <c r="H549" s="13">
        <f>(Tavola1!H549-Tavola1!H548)/Tavola1!H548</f>
        <v>3.8461538461538464E-2</v>
      </c>
      <c r="I549" s="13">
        <f>(Tavola1!J549-Tavola1!J548)/Tavola1!J548</f>
        <v>1.8557651669420219E-2</v>
      </c>
      <c r="J549" s="13">
        <f>(Tavola1!K549-Tavola1!K548)/Tavola1!K548</f>
        <v>3.6111796102099416E-3</v>
      </c>
      <c r="K549" s="13">
        <f>(Tavola1!L549-Tavola1!L548)/Tavola1!L548</f>
        <v>1.5862944162436548E-3</v>
      </c>
    </row>
    <row r="550" spans="1:11">
      <c r="A550" s="4">
        <v>44438</v>
      </c>
      <c r="B550" s="13">
        <f>(Tavola1!B550-Tavola1!B549)/Tavola1!B549</f>
        <v>1.9611208617698475E-3</v>
      </c>
      <c r="C550" s="13">
        <f>(Tavola1!C550-Tavola1!C549)/Tavola1!C549</f>
        <v>3.1245186700992367E-3</v>
      </c>
      <c r="D550" s="13">
        <f>(Tavola1!D550-Tavola1!D549)/Tavola1!D549</f>
        <v>5.842422560514717E-3</v>
      </c>
      <c r="E550" s="13">
        <f>(Tavola1!E550-Tavola1!E549)/Tavola1!E549</f>
        <v>3.8834597432905488E-2</v>
      </c>
      <c r="F550" s="13">
        <f>(Tavola1!F550-Tavola1!F549)/Tavola1!F549</f>
        <v>3.6105032822757115E-2</v>
      </c>
      <c r="G550" s="13">
        <f>(Tavola1!G550-Tavola1!G549)/Tavola1!G549</f>
        <v>3.1017369727047148E-2</v>
      </c>
      <c r="H550" s="13">
        <f>(Tavola1!H550-Tavola1!H549)/Tavola1!H549</f>
        <v>7.407407407407407E-2</v>
      </c>
      <c r="I550" s="13">
        <f>(Tavola1!J550-Tavola1!J549)/Tavola1!J549</f>
        <v>3.8928706148623163E-2</v>
      </c>
      <c r="J550" s="13">
        <f>(Tavola1!K550-Tavola1!K549)/Tavola1!K549</f>
        <v>2.1905622581948267E-3</v>
      </c>
      <c r="K550" s="13">
        <f>(Tavola1!L550-Tavola1!L549)/Tavola1!L549</f>
        <v>1.4254038644282547E-3</v>
      </c>
    </row>
    <row r="551" spans="1:11">
      <c r="A551" s="4">
        <v>44439</v>
      </c>
      <c r="B551" s="13">
        <f>(Tavola1!B551-Tavola1!B550)/Tavola1!B550</f>
        <v>3.6755406202685879E-3</v>
      </c>
      <c r="C551" s="13">
        <f>(Tavola1!C551-Tavola1!C550)/Tavola1!C550</f>
        <v>3.8295056556040567E-3</v>
      </c>
      <c r="D551" s="13">
        <f>(Tavola1!D551-Tavola1!D550)/Tavola1!D550</f>
        <v>3.9606620222973291E-3</v>
      </c>
      <c r="E551" s="13">
        <f>(Tavola1!E551-Tavola1!E550)/Tavola1!E550</f>
        <v>-1.6146582891642389E-3</v>
      </c>
      <c r="F551" s="13">
        <f>(Tavola1!F551-Tavola1!F550)/Tavola1!F550</f>
        <v>-6.3357972544878568E-3</v>
      </c>
      <c r="G551" s="13">
        <f>(Tavola1!G551-Tavola1!G550)/Tavola1!G550</f>
        <v>-8.4235860409145602E-3</v>
      </c>
      <c r="H551" s="13">
        <f>(Tavola1!H551-Tavola1!H550)/Tavola1!H550</f>
        <v>8.6206896551724137E-3</v>
      </c>
      <c r="I551" s="13">
        <f>(Tavola1!J551-Tavola1!J550)/Tavola1!J550</f>
        <v>-1.4523273545857236E-3</v>
      </c>
      <c r="J551" s="13">
        <f>(Tavola1!K551-Tavola1!K550)/Tavola1!K550</f>
        <v>4.6458090065531667E-3</v>
      </c>
      <c r="K551" s="13">
        <f>(Tavola1!L551-Tavola1!L550)/Tavola1!L550</f>
        <v>3.0049027360430176E-3</v>
      </c>
    </row>
    <row r="552" spans="1:11">
      <c r="A552" s="4">
        <v>44440</v>
      </c>
      <c r="B552" s="13">
        <f>(Tavola1!B552-Tavola1!B551)/Tavola1!B551</f>
        <v>3.6353689711310874E-3</v>
      </c>
      <c r="C552" s="13">
        <f>(Tavola1!C552-Tavola1!C551)/Tavola1!C551</f>
        <v>3.9387212904001181E-3</v>
      </c>
      <c r="D552" s="13">
        <f>(Tavola1!D552-Tavola1!D551)/Tavola1!D551</f>
        <v>4.1764599529922255E-3</v>
      </c>
      <c r="E552" s="13">
        <f>(Tavola1!E552-Tavola1!E551)/Tavola1!E551</f>
        <v>-5.0275990577646522E-3</v>
      </c>
      <c r="F552" s="13">
        <f>(Tavola1!F552-Tavola1!F551)/Tavola1!F551</f>
        <v>9.5642933049946872E-3</v>
      </c>
      <c r="G552" s="13">
        <f>(Tavola1!G552-Tavola1!G551)/Tavola1!G551</f>
        <v>1.4563106796116505E-2</v>
      </c>
      <c r="H552" s="13">
        <f>(Tavola1!H552-Tavola1!H551)/Tavola1!H551</f>
        <v>-2.564102564102564E-2</v>
      </c>
      <c r="I552" s="13">
        <f>(Tavola1!J552-Tavola1!J551)/Tavola1!J551</f>
        <v>-5.526870773034688E-3</v>
      </c>
      <c r="J552" s="13">
        <f>(Tavola1!K552-Tavola1!K551)/Tavola1!K551</f>
        <v>5.25717121998635E-3</v>
      </c>
      <c r="K552" s="13">
        <f>(Tavola1!L552-Tavola1!L551)/Tavola1!L551</f>
        <v>4.2573320719016088E-3</v>
      </c>
    </row>
    <row r="553" spans="1:11">
      <c r="A553" s="4">
        <v>44441</v>
      </c>
      <c r="B553" s="13">
        <f>(Tavola1!B553-Tavola1!B552)/Tavola1!B552</f>
        <v>3.9223947900034238E-3</v>
      </c>
      <c r="C553" s="13">
        <f>(Tavola1!C553-Tavola1!C552)/Tavola1!C552</f>
        <v>3.8325781842321965E-3</v>
      </c>
      <c r="D553" s="13">
        <f>(Tavola1!D553-Tavola1!D552)/Tavola1!D552</f>
        <v>4.2563151545704971E-3</v>
      </c>
      <c r="E553" s="13">
        <f>(Tavola1!E553-Tavola1!E552)/Tavola1!E552</f>
        <v>-6.183745583038869E-3</v>
      </c>
      <c r="F553" s="13">
        <f>(Tavola1!F553-Tavola1!F552)/Tavola1!F552</f>
        <v>1.7894736842105262E-2</v>
      </c>
      <c r="G553" s="13">
        <f>(Tavola1!G553-Tavola1!G552)/Tavola1!G552</f>
        <v>1.555023923444976E-2</v>
      </c>
      <c r="H553" s="13">
        <f>(Tavola1!H553-Tavola1!H552)/Tavola1!H552</f>
        <v>3.5087719298245612E-2</v>
      </c>
      <c r="I553" s="13">
        <f>(Tavola1!J553-Tavola1!J552)/Tavola1!J552</f>
        <v>-7.0201096892138944E-3</v>
      </c>
      <c r="J553" s="13">
        <f>(Tavola1!K553-Tavola1!K552)/Tavola1!K552</f>
        <v>5.4888987639691239E-3</v>
      </c>
      <c r="K553" s="13">
        <f>(Tavola1!L553-Tavola1!L552)/Tavola1!L552</f>
        <v>3.6112419532108651E-3</v>
      </c>
    </row>
    <row r="554" spans="1:11">
      <c r="A554" s="4">
        <v>44442</v>
      </c>
      <c r="B554" s="13">
        <f>(Tavola1!B554-Tavola1!B553)/Tavola1!B553</f>
        <v>3.7834674968329081E-3</v>
      </c>
      <c r="C554" s="13">
        <f>(Tavola1!C554-Tavola1!C553)/Tavola1!C553</f>
        <v>4.229915130664807E-3</v>
      </c>
      <c r="D554" s="13">
        <f>(Tavola1!D554-Tavola1!D553)/Tavola1!D553</f>
        <v>4.8334988723031189E-3</v>
      </c>
      <c r="E554" s="13">
        <f>(Tavola1!E554-Tavola1!E553)/Tavola1!E553</f>
        <v>1.7777777777777779E-4</v>
      </c>
      <c r="F554" s="13">
        <f>(Tavola1!F554-Tavola1!F553)/Tavola1!F553</f>
        <v>-1.0341261633919338E-2</v>
      </c>
      <c r="G554" s="13">
        <f>(Tavola1!G554-Tavola1!G553)/Tavola1!G553</f>
        <v>-8.2449941107184919E-3</v>
      </c>
      <c r="H554" s="13">
        <f>(Tavola1!H554-Tavola1!H553)/Tavola1!H553</f>
        <v>-2.5423728813559324E-2</v>
      </c>
      <c r="I554" s="13">
        <f>(Tavola1!J554-Tavola1!J553)/Tavola1!J553</f>
        <v>5.5232344060681933E-4</v>
      </c>
      <c r="J554" s="13">
        <f>(Tavola1!K554-Tavola1!K553)/Tavola1!K553</f>
        <v>5.4098293571223964E-3</v>
      </c>
      <c r="K554" s="13">
        <f>(Tavola1!L554-Tavola1!L553)/Tavola1!L553</f>
        <v>3.2853566958698371E-3</v>
      </c>
    </row>
    <row r="555" spans="1:11">
      <c r="A555" s="4">
        <v>44443</v>
      </c>
      <c r="B555" s="13">
        <f>(Tavola1!B555-Tavola1!B554)/Tavola1!B554</f>
        <v>3.1315732382542422E-3</v>
      </c>
      <c r="C555" s="13">
        <f>(Tavola1!C555-Tavola1!C554)/Tavola1!C554</f>
        <v>3.715049120155457E-3</v>
      </c>
      <c r="D555" s="13">
        <f>(Tavola1!D555-Tavola1!D554)/Tavola1!D554</f>
        <v>4.282120363266544E-3</v>
      </c>
      <c r="E555" s="13">
        <f>(Tavola1!E555-Tavola1!E554)/Tavola1!E554</f>
        <v>5.5101315321720587E-3</v>
      </c>
      <c r="F555" s="13">
        <f>(Tavola1!F555-Tavola1!F554)/Tavola1!F554</f>
        <v>8.3594566353187051E-3</v>
      </c>
      <c r="G555" s="13">
        <f>(Tavola1!G555-Tavola1!G554)/Tavola1!G554</f>
        <v>7.1258907363420431E-3</v>
      </c>
      <c r="H555" s="13">
        <f>(Tavola1!H555-Tavola1!H554)/Tavola1!H554</f>
        <v>1.7391304347826087E-2</v>
      </c>
      <c r="I555" s="13">
        <f>(Tavola1!J555-Tavola1!J554)/Tavola1!J554</f>
        <v>5.4097817686674272E-3</v>
      </c>
      <c r="J555" s="13">
        <f>(Tavola1!K555-Tavola1!K554)/Tavola1!K554</f>
        <v>4.1637497354411216E-3</v>
      </c>
      <c r="K555" s="13">
        <f>(Tavola1!L555-Tavola1!L554)/Tavola1!L554</f>
        <v>3.4305317324185248E-3</v>
      </c>
    </row>
    <row r="556" spans="1:11">
      <c r="A556" s="4">
        <v>44444</v>
      </c>
      <c r="B556" s="13">
        <f>(Tavola1!B556-Tavola1!B555)/Tavola1!B555</f>
        <v>2.434864968598243E-3</v>
      </c>
      <c r="C556" s="13">
        <f>(Tavola1!C556-Tavola1!C555)/Tavola1!C555</f>
        <v>2.7028129242051666E-3</v>
      </c>
      <c r="D556" s="13">
        <f>(Tavola1!D556-Tavola1!D555)/Tavola1!D555</f>
        <v>3.6384955673601366E-3</v>
      </c>
      <c r="E556" s="13">
        <f>(Tavola1!E556-Tavola1!E555)/Tavola1!E555</f>
        <v>6.25773378115609E-3</v>
      </c>
      <c r="F556" s="13">
        <f>(Tavola1!F556-Tavola1!F555)/Tavola1!F555</f>
        <v>0</v>
      </c>
      <c r="G556" s="13">
        <f>(Tavola1!G556-Tavola1!G555)/Tavola1!G555</f>
        <v>-3.5377358490566039E-3</v>
      </c>
      <c r="H556" s="13">
        <f>(Tavola1!H556-Tavola1!H555)/Tavola1!H555</f>
        <v>2.564102564102564E-2</v>
      </c>
      <c r="I556" s="13">
        <f>(Tavola1!J556-Tavola1!J555)/Tavola1!J555</f>
        <v>6.4787701317715963E-3</v>
      </c>
      <c r="J556" s="13">
        <f>(Tavola1!K556-Tavola1!K555)/Tavola1!K555</f>
        <v>3.3925784812435401E-3</v>
      </c>
      <c r="K556" s="13">
        <f>(Tavola1!L556-Tavola1!L555)/Tavola1!L555</f>
        <v>1.554001554001554E-3</v>
      </c>
    </row>
    <row r="557" spans="1:11">
      <c r="A557" s="4">
        <v>44445</v>
      </c>
      <c r="B557" s="13">
        <f>(Tavola1!B557-Tavola1!B556)/Tavola1!B556</f>
        <v>2.1837021528499411E-3</v>
      </c>
      <c r="C557" s="13">
        <f>(Tavola1!C557-Tavola1!C556)/Tavola1!C556</f>
        <v>2.9824663338413613E-3</v>
      </c>
      <c r="D557" s="13">
        <f>(Tavola1!D557-Tavola1!D556)/Tavola1!D556</f>
        <v>3.3385376284699726E-3</v>
      </c>
      <c r="E557" s="13">
        <f>(Tavola1!E557-Tavola1!E556)/Tavola1!E556</f>
        <v>1.7180802473473405E-2</v>
      </c>
      <c r="F557" s="13">
        <f>(Tavola1!F557-Tavola1!F556)/Tavola1!F556</f>
        <v>1.0362694300518135E-2</v>
      </c>
      <c r="G557" s="13">
        <f>(Tavola1!G557-Tavola1!G556)/Tavola1!G556</f>
        <v>1.1834319526627219E-2</v>
      </c>
      <c r="H557" s="13">
        <f>(Tavola1!H557-Tavola1!H556)/Tavola1!H556</f>
        <v>0</v>
      </c>
      <c r="I557" s="13">
        <f>(Tavola1!J557-Tavola1!J556)/Tavola1!J556</f>
        <v>1.7420082190784451E-2</v>
      </c>
      <c r="J557" s="13">
        <f>(Tavola1!K557-Tavola1!K556)/Tavola1!K556</f>
        <v>1.7935625646328852E-3</v>
      </c>
      <c r="K557" s="13">
        <f>(Tavola1!L557-Tavola1!L556)/Tavola1!L556</f>
        <v>1.5515903801396431E-3</v>
      </c>
    </row>
    <row r="558" spans="1:11">
      <c r="A558" s="4">
        <v>44446</v>
      </c>
      <c r="B558" s="13">
        <f>(Tavola1!B558-Tavola1!B557)/Tavola1!B557</f>
        <v>4.1633758724327341E-3</v>
      </c>
      <c r="C558" s="13">
        <f>(Tavola1!C558-Tavola1!C557)/Tavola1!C557</f>
        <v>4.1286351708025061E-3</v>
      </c>
      <c r="D558" s="13">
        <f>(Tavola1!D558-Tavola1!D557)/Tavola1!D557</f>
        <v>3.0874870325544633E-3</v>
      </c>
      <c r="E558" s="13">
        <f>(Tavola1!E558-Tavola1!E557)/Tavola1!E557</f>
        <v>-1.3954612966736901E-2</v>
      </c>
      <c r="F558" s="13">
        <f>(Tavola1!F558-Tavola1!F557)/Tavola1!F557</f>
        <v>-9.2307692307692316E-3</v>
      </c>
      <c r="G558" s="13">
        <f>(Tavola1!G558-Tavola1!G557)/Tavola1!G557</f>
        <v>-5.8479532163742687E-3</v>
      </c>
      <c r="H558" s="13">
        <f>(Tavola1!H558-Tavola1!H557)/Tavola1!H557</f>
        <v>-3.3333333333333333E-2</v>
      </c>
      <c r="I558" s="13">
        <f>(Tavola1!J558-Tavola1!J557)/Tavola1!J557</f>
        <v>-1.4119245067200458E-2</v>
      </c>
      <c r="J558" s="13">
        <f>(Tavola1!K558-Tavola1!K557)/Tavola1!K557</f>
        <v>5.040403877481895E-3</v>
      </c>
      <c r="K558" s="13">
        <f>(Tavola1!L558-Tavola1!L557)/Tavola1!L557</f>
        <v>4.4926413632842754E-3</v>
      </c>
    </row>
    <row r="559" spans="1:11">
      <c r="A559" s="4">
        <v>44447</v>
      </c>
      <c r="B559" s="13">
        <f>(Tavola1!B559-Tavola1!B558)/Tavola1!B558</f>
        <v>3.2804549150559272E-3</v>
      </c>
      <c r="C559" s="13">
        <f>(Tavola1!C559-Tavola1!C558)/Tavola1!C558</f>
        <v>3.9079627292366737E-3</v>
      </c>
      <c r="D559" s="13">
        <f>(Tavola1!D559-Tavola1!D558)/Tavola1!D558</f>
        <v>3.0850191890304177E-3</v>
      </c>
      <c r="E559" s="13">
        <f>(Tavola1!E559-Tavola1!E558)/Tavola1!E558</f>
        <v>-1.8600903772725681E-2</v>
      </c>
      <c r="F559" s="13">
        <f>(Tavola1!F559-Tavola1!F558)/Tavola1!F558</f>
        <v>-2.7950310559006212E-2</v>
      </c>
      <c r="G559" s="13">
        <f>(Tavola1!G559-Tavola1!G558)/Tavola1!G558</f>
        <v>-3.1764705882352938E-2</v>
      </c>
      <c r="H559" s="13">
        <f>(Tavola1!H559-Tavola1!H558)/Tavola1!H558</f>
        <v>0</v>
      </c>
      <c r="I559" s="13">
        <f>(Tavola1!J559-Tavola1!J558)/Tavola1!J558</f>
        <v>-1.8273449113520177E-2</v>
      </c>
      <c r="J559" s="13">
        <f>(Tavola1!K559-Tavola1!K558)/Tavola1!K558</f>
        <v>5.532686582733524E-3</v>
      </c>
      <c r="K559" s="13">
        <f>(Tavola1!L559-Tavola1!L558)/Tavola1!L558</f>
        <v>4.472547809993831E-3</v>
      </c>
    </row>
    <row r="560" spans="1:11">
      <c r="A560" s="4">
        <v>44448</v>
      </c>
      <c r="B560" s="13">
        <f>(Tavola1!B560-Tavola1!B559)/Tavola1!B559</f>
        <v>3.2587491045281106E-3</v>
      </c>
      <c r="C560" s="13">
        <f>(Tavola1!C560-Tavola1!C559)/Tavola1!C559</f>
        <v>3.4776589038588886E-3</v>
      </c>
      <c r="D560" s="13">
        <f>(Tavola1!D560-Tavola1!D559)/Tavola1!D559</f>
        <v>3.2578887197794878E-3</v>
      </c>
      <c r="E560" s="13">
        <f>(Tavola1!E560-Tavola1!E559)/Tavola1!E559</f>
        <v>-2.9518846373500857E-2</v>
      </c>
      <c r="F560" s="13">
        <f>(Tavola1!F560-Tavola1!F559)/Tavola1!F559</f>
        <v>-1.3844515441959531E-2</v>
      </c>
      <c r="G560" s="13">
        <f>(Tavola1!G560-Tavola1!G559)/Tavola1!G559</f>
        <v>-1.7010935601458079E-2</v>
      </c>
      <c r="H560" s="13">
        <f>(Tavola1!H560-Tavola1!H559)/Tavola1!H559</f>
        <v>8.6206896551724137E-3</v>
      </c>
      <c r="I560" s="13">
        <f>(Tavola1!J560-Tavola1!J559)/Tavola1!J559</f>
        <v>-3.0062414595413083E-2</v>
      </c>
      <c r="J560" s="13">
        <f>(Tavola1!K560-Tavola1!K559)/Tavola1!K559</f>
        <v>6.9586034912718208E-3</v>
      </c>
      <c r="K560" s="13">
        <f>(Tavola1!L560-Tavola1!L559)/Tavola1!L559</f>
        <v>1.8424689083371719E-3</v>
      </c>
    </row>
    <row r="561" spans="1:11">
      <c r="A561" s="4">
        <v>44449</v>
      </c>
      <c r="B561" s="13">
        <f>(Tavola1!B561-Tavola1!B560)/Tavola1!B560</f>
        <v>3.5037474607933017E-3</v>
      </c>
      <c r="C561" s="13">
        <f>(Tavola1!C561-Tavola1!C560)/Tavola1!C560</f>
        <v>3.5766188947150709E-3</v>
      </c>
      <c r="D561" s="13">
        <f>(Tavola1!D561-Tavola1!D560)/Tavola1!D560</f>
        <v>3.4011108664268761E-3</v>
      </c>
      <c r="E561" s="13">
        <f>(Tavola1!E561-Tavola1!E560)/Tavola1!E560</f>
        <v>-3.0747728860936407E-2</v>
      </c>
      <c r="F561" s="13">
        <f>(Tavola1!F561-Tavola1!F560)/Tavola1!F560</f>
        <v>-2.6997840172786176E-2</v>
      </c>
      <c r="G561" s="13">
        <f>(Tavola1!G561-Tavola1!G560)/Tavola1!G560</f>
        <v>-1.9777503090234856E-2</v>
      </c>
      <c r="H561" s="13">
        <f>(Tavola1!H561-Tavola1!H560)/Tavola1!H560</f>
        <v>-7.6923076923076927E-2</v>
      </c>
      <c r="I561" s="13">
        <f>(Tavola1!J561-Tavola1!J560)/Tavola1!J560</f>
        <v>-3.0879945170011042E-2</v>
      </c>
      <c r="J561" s="13">
        <f>(Tavola1!K561-Tavola1!K560)/Tavola1!K560</f>
        <v>7.0967511857637031E-3</v>
      </c>
      <c r="K561" s="13">
        <f>(Tavola1!L561-Tavola1!L560)/Tavola1!L560</f>
        <v>2.7586206896551722E-3</v>
      </c>
    </row>
    <row r="562" spans="1:11">
      <c r="A562" s="4">
        <v>44450</v>
      </c>
      <c r="B562" s="13">
        <f>(Tavola1!B562-Tavola1!B561)/Tavola1!B561</f>
        <v>3.0940418595793908E-3</v>
      </c>
      <c r="C562" s="13">
        <f>(Tavola1!C562-Tavola1!C561)/Tavola1!C561</f>
        <v>3.160911972047372E-3</v>
      </c>
      <c r="D562" s="13">
        <f>(Tavola1!D562-Tavola1!D561)/Tavola1!D561</f>
        <v>2.6824034334763948E-3</v>
      </c>
      <c r="E562" s="13">
        <f>(Tavola1!E562-Tavola1!E561)/Tavola1!E561</f>
        <v>-3.7187416992372786E-3</v>
      </c>
      <c r="F562" s="13">
        <f>(Tavola1!F562-Tavola1!F561)/Tavola1!F561</f>
        <v>6.6592674805771362E-3</v>
      </c>
      <c r="G562" s="13">
        <f>(Tavola1!G562-Tavola1!G561)/Tavola1!G561</f>
        <v>1.0088272383354351E-2</v>
      </c>
      <c r="H562" s="13">
        <f>(Tavola1!H562-Tavola1!H561)/Tavola1!H561</f>
        <v>-1.8518518518518517E-2</v>
      </c>
      <c r="I562" s="13">
        <f>(Tavola1!J562-Tavola1!J561)/Tavola1!J561</f>
        <v>-4.0861228980040862E-3</v>
      </c>
      <c r="J562" s="13">
        <f>(Tavola1!K562-Tavola1!K561)/Tavola1!K561</f>
        <v>3.3168083097261567E-3</v>
      </c>
      <c r="K562" s="13">
        <f>(Tavola1!L562-Tavola1!L561)/Tavola1!L561</f>
        <v>3.8208772734219776E-3</v>
      </c>
    </row>
    <row r="563" spans="1:11">
      <c r="A563" s="4">
        <v>44451</v>
      </c>
      <c r="B563" s="13">
        <f>(Tavola1!B563-Tavola1!B562)/Tavola1!B562</f>
        <v>2.6581447247067294E-3</v>
      </c>
      <c r="C563" s="13">
        <f>(Tavola1!C563-Tavola1!C562)/Tavola1!C562</f>
        <v>2.8468399245451773E-3</v>
      </c>
      <c r="D563" s="13">
        <f>(Tavola1!D563-Tavola1!D562)/Tavola1!D562</f>
        <v>3.0747743428321279E-3</v>
      </c>
      <c r="E563" s="13">
        <f>(Tavola1!E563-Tavola1!E562)/Tavola1!E562</f>
        <v>-2.4757189106836791E-3</v>
      </c>
      <c r="F563" s="13">
        <f>(Tavola1!F563-Tavola1!F562)/Tavola1!F562</f>
        <v>-1.6538037486218304E-2</v>
      </c>
      <c r="G563" s="13">
        <f>(Tavola1!G563-Tavola1!G562)/Tavola1!G562</f>
        <v>-1.8726591760299626E-2</v>
      </c>
      <c r="H563" s="13">
        <f>(Tavola1!H563-Tavola1!H562)/Tavola1!H562</f>
        <v>0</v>
      </c>
      <c r="I563" s="13">
        <f>(Tavola1!J563-Tavola1!J562)/Tavola1!J562</f>
        <v>-1.9725422124033452E-3</v>
      </c>
      <c r="J563" s="13">
        <f>(Tavola1!K563-Tavola1!K562)/Tavola1!K562</f>
        <v>3.6901526648706095E-3</v>
      </c>
      <c r="K563" s="13">
        <f>(Tavola1!L563-Tavola1!L562)/Tavola1!L562</f>
        <v>1.3702801461632156E-3</v>
      </c>
    </row>
    <row r="564" spans="1:11">
      <c r="A564" s="4">
        <v>44452</v>
      </c>
      <c r="B564" s="13">
        <f>(Tavola1!B564-Tavola1!B563)/Tavola1!B563</f>
        <v>2.0530493128865838E-3</v>
      </c>
      <c r="C564" s="13">
        <f>(Tavola1!C564-Tavola1!C563)/Tavola1!C563</f>
        <v>2.4517343435229316E-3</v>
      </c>
      <c r="D564" s="13">
        <f>(Tavola1!D564-Tavola1!D563)/Tavola1!D563</f>
        <v>2.1405488533516215E-3</v>
      </c>
      <c r="E564" s="13">
        <f>(Tavola1!E564-Tavola1!E563)/Tavola1!E563</f>
        <v>-6.7201221840397099E-3</v>
      </c>
      <c r="F564" s="13">
        <f>(Tavola1!F564-Tavola1!F563)/Tavola1!F563</f>
        <v>3.3632286995515697E-3</v>
      </c>
      <c r="G564" s="13">
        <f>(Tavola1!G564-Tavola1!G563)/Tavola1!G563</f>
        <v>7.6335877862595417E-3</v>
      </c>
      <c r="H564" s="13">
        <f>(Tavola1!H564-Tavola1!H563)/Tavola1!H563</f>
        <v>-2.8301886792452831E-2</v>
      </c>
      <c r="I564" s="13">
        <f>(Tavola1!J564-Tavola1!J563)/Tavola1!J563</f>
        <v>-7.0756581547948456E-3</v>
      </c>
      <c r="J564" s="13">
        <f>(Tavola1!K564-Tavola1!K563)/Tavola1!K563</f>
        <v>3.070984277810771E-3</v>
      </c>
      <c r="K564" s="13">
        <f>(Tavola1!L564-Tavola1!L563)/Tavola1!L563</f>
        <v>1.2163600425726016E-3</v>
      </c>
    </row>
    <row r="565" spans="1:11">
      <c r="A565" s="4">
        <v>44453</v>
      </c>
      <c r="B565" s="13">
        <f>(Tavola1!B565-Tavola1!B564)/Tavola1!B564</f>
        <v>3.6292171961633513E-3</v>
      </c>
      <c r="C565" s="13">
        <f>(Tavola1!C565-Tavola1!C564)/Tavola1!C564</f>
        <v>3.5761138576153031E-3</v>
      </c>
      <c r="D565" s="13">
        <f>(Tavola1!D565-Tavola1!D564)/Tavola1!D564</f>
        <v>2.3640907064276309E-3</v>
      </c>
      <c r="E565" s="13">
        <f>(Tavola1!E565-Tavola1!E564)/Tavola1!E564</f>
        <v>-1.9604828169447221E-2</v>
      </c>
      <c r="F565" s="13">
        <f>(Tavola1!F565-Tavola1!F564)/Tavola1!F564</f>
        <v>-2.6815642458100558E-2</v>
      </c>
      <c r="G565" s="13">
        <f>(Tavola1!G565-Tavola1!G564)/Tavola1!G564</f>
        <v>-2.5252525252525252E-2</v>
      </c>
      <c r="H565" s="13">
        <f>(Tavola1!H565-Tavola1!H564)/Tavola1!H564</f>
        <v>-3.8834951456310676E-2</v>
      </c>
      <c r="I565" s="13">
        <f>(Tavola1!J565-Tavola1!J564)/Tavola1!J564</f>
        <v>-1.9347903977069151E-2</v>
      </c>
      <c r="J565" s="13">
        <f>(Tavola1!K565-Tavola1!K564)/Tavola1!K564</f>
        <v>4.5573170256689903E-3</v>
      </c>
      <c r="K565" s="13">
        <f>(Tavola1!L565-Tavola1!L564)/Tavola1!L564</f>
        <v>3.6446469248291574E-3</v>
      </c>
    </row>
    <row r="566" spans="1:11">
      <c r="A566" s="4">
        <v>44454</v>
      </c>
      <c r="B566" s="13">
        <f>(Tavola1!B566-Tavola1!B565)/Tavola1!B565</f>
        <v>3.1640819061789583E-3</v>
      </c>
      <c r="C566" s="13">
        <f>(Tavola1!C566-Tavola1!C565)/Tavola1!C565</f>
        <v>3.2675798310434832E-3</v>
      </c>
      <c r="D566" s="13">
        <f>(Tavola1!D566-Tavola1!D565)/Tavola1!D565</f>
        <v>1.6240651281149467E-3</v>
      </c>
      <c r="E566" s="13">
        <f>(Tavola1!E566-Tavola1!E565)/Tavola1!E565</f>
        <v>-7.4027603513174403E-2</v>
      </c>
      <c r="F566" s="13">
        <f>(Tavola1!F566-Tavola1!F565)/Tavola1!F565</f>
        <v>-4.7072330654420208E-2</v>
      </c>
      <c r="G566" s="13">
        <f>(Tavola1!G566-Tavola1!G565)/Tavola1!G565</f>
        <v>-5.181347150259067E-2</v>
      </c>
      <c r="H566" s="13">
        <f>(Tavola1!H566-Tavola1!H565)/Tavola1!H565</f>
        <v>-1.0101010101010102E-2</v>
      </c>
      <c r="I566" s="13">
        <f>(Tavola1!J566-Tavola1!J565)/Tavola1!J565</f>
        <v>-7.4980716924450935E-2</v>
      </c>
      <c r="J566" s="13">
        <f>(Tavola1!K566-Tavola1!K565)/Tavola1!K565</f>
        <v>9.0383869716944547E-3</v>
      </c>
      <c r="K566" s="13">
        <f>(Tavola1!L566-Tavola1!L565)/Tavola1!L565</f>
        <v>4.2366469965198971E-3</v>
      </c>
    </row>
    <row r="567" spans="1:11">
      <c r="A567" s="4">
        <v>44455</v>
      </c>
      <c r="B567" s="13">
        <f>(Tavola1!B567-Tavola1!B566)/Tavola1!B566</f>
        <v>3.0891184718768189E-3</v>
      </c>
      <c r="C567" s="13">
        <f>(Tavola1!C567-Tavola1!C566)/Tavola1!C566</f>
        <v>3.4458520086321381E-3</v>
      </c>
      <c r="D567" s="13">
        <f>(Tavola1!D567-Tavola1!D566)/Tavola1!D566</f>
        <v>3.0225416890431143E-3</v>
      </c>
      <c r="E567" s="13">
        <f>(Tavola1!E567-Tavola1!E566)/Tavola1!E566</f>
        <v>-3.7940379403794036E-2</v>
      </c>
      <c r="F567" s="13">
        <f>(Tavola1!F567-Tavola1!F566)/Tavola1!F566</f>
        <v>-4.0963855421686748E-2</v>
      </c>
      <c r="G567" s="13">
        <f>(Tavola1!G567-Tavola1!G566)/Tavola1!G566</f>
        <v>-4.7814207650273222E-2</v>
      </c>
      <c r="H567" s="13">
        <f>(Tavola1!H567-Tavola1!H566)/Tavola1!H566</f>
        <v>1.020408163265306E-2</v>
      </c>
      <c r="I567" s="13">
        <f>(Tavola1!J567-Tavola1!J566)/Tavola1!J566</f>
        <v>-3.7830246642675328E-2</v>
      </c>
      <c r="J567" s="13">
        <f>(Tavola1!K567-Tavola1!K566)/Tavola1!K566</f>
        <v>6.7401654683723307E-3</v>
      </c>
      <c r="K567" s="13">
        <f>(Tavola1!L567-Tavola1!L566)/Tavola1!L566</f>
        <v>3.0134096730450506E-3</v>
      </c>
    </row>
    <row r="568" spans="1:11">
      <c r="A568" s="4">
        <v>44456</v>
      </c>
      <c r="B568" s="13">
        <f>(Tavola1!B568-Tavola1!B567)/Tavola1!B567</f>
        <v>3.0921333082331716E-3</v>
      </c>
      <c r="C568" s="13">
        <f>(Tavola1!C568-Tavola1!C567)/Tavola1!C567</f>
        <v>2.7485937151983018E-3</v>
      </c>
      <c r="D568" s="13">
        <f>(Tavola1!D568-Tavola1!D567)/Tavola1!D567</f>
        <v>2.0661582498747262E-3</v>
      </c>
      <c r="E568" s="13">
        <f>(Tavola1!E568-Tavola1!E567)/Tavola1!E567</f>
        <v>-4.1505281690140845E-2</v>
      </c>
      <c r="F568" s="13">
        <f>(Tavola1!F568-Tavola1!F567)/Tavola1!F567</f>
        <v>-1.2562814070351759E-3</v>
      </c>
      <c r="G568" s="13">
        <f>(Tavola1!G568-Tavola1!G567)/Tavola1!G567</f>
        <v>-1.4347202295552368E-3</v>
      </c>
      <c r="H568" s="13">
        <f>(Tavola1!H568-Tavola1!H567)/Tavola1!H567</f>
        <v>0</v>
      </c>
      <c r="I568" s="13">
        <f>(Tavola1!J568-Tavola1!J567)/Tavola1!J567</f>
        <v>-4.2966611932129174E-2</v>
      </c>
      <c r="J568" s="13">
        <f>(Tavola1!K568-Tavola1!K567)/Tavola1!K567</f>
        <v>5.8362119968700501E-3</v>
      </c>
      <c r="K568" s="13">
        <f>(Tavola1!L568-Tavola1!L567)/Tavola1!L567</f>
        <v>2.4034850533273247E-3</v>
      </c>
    </row>
    <row r="569" spans="1:11">
      <c r="A569" s="4">
        <v>44457</v>
      </c>
      <c r="B569" s="13">
        <f>(Tavola1!B569-Tavola1!B568)/Tavola1!B568</f>
        <v>2.9646087505258729E-3</v>
      </c>
      <c r="C569" s="13">
        <f>(Tavola1!C569-Tavola1!C568)/Tavola1!C568</f>
        <v>2.8385863865572937E-3</v>
      </c>
      <c r="D569" s="13">
        <f>(Tavola1!D569-Tavola1!D568)/Tavola1!D568</f>
        <v>2.2023263142031211E-3</v>
      </c>
      <c r="E569" s="13">
        <f>(Tavola1!E569-Tavola1!E568)/Tavola1!E568</f>
        <v>-4.7710887633742025E-2</v>
      </c>
      <c r="F569" s="13">
        <f>(Tavola1!F569-Tavola1!F568)/Tavola1!F568</f>
        <v>-3.6477987421383647E-2</v>
      </c>
      <c r="G569" s="13">
        <f>(Tavola1!G569-Tavola1!G568)/Tavola1!G568</f>
        <v>-4.3103448275862072E-2</v>
      </c>
      <c r="H569" s="13">
        <f>(Tavola1!H569-Tavola1!H568)/Tavola1!H568</f>
        <v>1.0101010101010102E-2</v>
      </c>
      <c r="I569" s="13">
        <f>(Tavola1!J569-Tavola1!J568)/Tavola1!J568</f>
        <v>-4.8136497950624343E-2</v>
      </c>
      <c r="J569" s="13">
        <f>(Tavola1!K569-Tavola1!K568)/Tavola1!K568</f>
        <v>6.3146550088420354E-3</v>
      </c>
      <c r="K569" s="13">
        <f>(Tavola1!L569-Tavola1!L568)/Tavola1!L568</f>
        <v>2.6974374344372848E-3</v>
      </c>
    </row>
    <row r="570" spans="1:11">
      <c r="A570" s="4">
        <v>44458</v>
      </c>
      <c r="B570" s="13">
        <f>(Tavola1!B570-Tavola1!B569)/Tavola1!B569</f>
        <v>2.3063462206463535E-3</v>
      </c>
      <c r="C570" s="13">
        <f>(Tavola1!C570-Tavola1!C569)/Tavola1!C569</f>
        <v>2.0889616626695354E-3</v>
      </c>
      <c r="D570" s="13">
        <f>(Tavola1!D570-Tavola1!D569)/Tavola1!D569</f>
        <v>1.8386436414713251E-3</v>
      </c>
      <c r="E570" s="13">
        <f>(Tavola1!E570-Tavola1!E569)/Tavola1!E569</f>
        <v>1.4369756003471887E-2</v>
      </c>
      <c r="F570" s="13">
        <f>(Tavola1!F570-Tavola1!F569)/Tavola1!F569</f>
        <v>-1.0443864229765013E-2</v>
      </c>
      <c r="G570" s="13">
        <f>(Tavola1!G570-Tavola1!G569)/Tavola1!G569</f>
        <v>-1.3513513513513514E-2</v>
      </c>
      <c r="H570" s="13">
        <f>(Tavola1!H570-Tavola1!H569)/Tavola1!H569</f>
        <v>0.01</v>
      </c>
      <c r="I570" s="13">
        <f>(Tavola1!J570-Tavola1!J569)/Tavola1!J569</f>
        <v>1.5321450030042059E-2</v>
      </c>
      <c r="J570" s="13">
        <f>(Tavola1!K570-Tavola1!K569)/Tavola1!K569</f>
        <v>8.9751035153745791E-4</v>
      </c>
      <c r="K570" s="13">
        <f>(Tavola1!L570-Tavola1!L569)/Tavola1!L569</f>
        <v>2.9890898221491554E-4</v>
      </c>
    </row>
    <row r="571" spans="1:11">
      <c r="A571" s="4">
        <v>44459</v>
      </c>
      <c r="B571" s="13">
        <f>(Tavola1!B571-Tavola1!B570)/Tavola1!B570</f>
        <v>2.0445508396275702E-3</v>
      </c>
      <c r="C571" s="13">
        <f>(Tavola1!C571-Tavola1!C570)/Tavola1!C570</f>
        <v>2.0166306833971056E-3</v>
      </c>
      <c r="D571" s="13">
        <f>(Tavola1!D571-Tavola1!D570)/Tavola1!D570</f>
        <v>1.7533984888024698E-3</v>
      </c>
      <c r="E571" s="13">
        <f>(Tavola1!E571-Tavola1!E570)/Tavola1!E570</f>
        <v>2.8522532800912719E-4</v>
      </c>
      <c r="F571" s="13">
        <f>(Tavola1!F571-Tavola1!F570)/Tavola1!F570</f>
        <v>-2.6385224274406332E-3</v>
      </c>
      <c r="G571" s="13">
        <f>(Tavola1!G571-Tavola1!G570)/Tavola1!G570</f>
        <v>4.5662100456621002E-3</v>
      </c>
      <c r="H571" s="13">
        <f>(Tavola1!H571-Tavola1!H570)/Tavola1!H570</f>
        <v>-4.9504950495049507E-2</v>
      </c>
      <c r="I571" s="13">
        <f>(Tavola1!J571-Tavola1!J570)/Tavola1!J570</f>
        <v>3.9451622447973171E-4</v>
      </c>
      <c r="J571" s="13">
        <f>(Tavola1!K571-Tavola1!K570)/Tavola1!K570</f>
        <v>1.8876028574012116E-3</v>
      </c>
      <c r="K571" s="13">
        <f>(Tavola1!L571-Tavola1!L570)/Tavola1!L570</f>
        <v>1.0458688181682356E-3</v>
      </c>
    </row>
    <row r="572" spans="1:11">
      <c r="A572" s="4">
        <v>44460</v>
      </c>
      <c r="B572" s="13">
        <f>(Tavola1!B572-Tavola1!B571)/Tavola1!B571</f>
        <v>2.9061577296144391E-3</v>
      </c>
      <c r="C572" s="13">
        <f>(Tavola1!C572-Tavola1!C571)/Tavola1!C571</f>
        <v>3.2776295595935943E-3</v>
      </c>
      <c r="D572" s="13">
        <f>(Tavola1!D572-Tavola1!D571)/Tavola1!D571</f>
        <v>1.6754126384684277E-3</v>
      </c>
      <c r="E572" s="13">
        <f>(Tavola1!E572-Tavola1!E571)/Tavola1!E571</f>
        <v>-2.8656971770744225E-2</v>
      </c>
      <c r="F572" s="13">
        <f>(Tavola1!F572-Tavola1!F571)/Tavola1!F571</f>
        <v>-2.6455026455026454E-2</v>
      </c>
      <c r="G572" s="13">
        <f>(Tavola1!G572-Tavola1!G571)/Tavola1!G571</f>
        <v>-2.1212121212121213E-2</v>
      </c>
      <c r="H572" s="13">
        <f>(Tavola1!H572-Tavola1!H571)/Tavola1!H571</f>
        <v>-6.25E-2</v>
      </c>
      <c r="I572" s="13">
        <f>(Tavola1!J572-Tavola1!J571)/Tavola1!J571</f>
        <v>-2.8739031844621905E-2</v>
      </c>
      <c r="J572" s="13">
        <f>(Tavola1!K572-Tavola1!K571)/Tavola1!K571</f>
        <v>4.0313330851355876E-3</v>
      </c>
      <c r="K572" s="13">
        <f>(Tavola1!L572-Tavola1!L571)/Tavola1!L571</f>
        <v>3.4328358208955225E-3</v>
      </c>
    </row>
    <row r="573" spans="1:11">
      <c r="A573" s="4">
        <v>44461</v>
      </c>
      <c r="B573" s="13">
        <f>(Tavola1!B573-Tavola1!B572)/Tavola1!B572</f>
        <v>2.9229497180750011E-3</v>
      </c>
      <c r="C573" s="13">
        <f>(Tavola1!C573-Tavola1!C572)/Tavola1!C572</f>
        <v>2.6124317388980158E-3</v>
      </c>
      <c r="D573" s="13">
        <f>(Tavola1!D573-Tavola1!D572)/Tavola1!D572</f>
        <v>1.4074403962590642E-3</v>
      </c>
      <c r="E573" s="13">
        <f>(Tavola1!E573-Tavola1!E572)/Tavola1!E572</f>
        <v>-5.9004843681197711E-2</v>
      </c>
      <c r="F573" s="13">
        <f>(Tavola1!F573-Tavola1!F572)/Tavola1!F572</f>
        <v>-5.434782608695652E-2</v>
      </c>
      <c r="G573" s="13">
        <f>(Tavola1!G573-Tavola1!G572)/Tavola1!G572</f>
        <v>-6.5015479876160992E-2</v>
      </c>
      <c r="H573" s="13">
        <f>(Tavola1!H573-Tavola1!H572)/Tavola1!H572</f>
        <v>2.2222222222222223E-2</v>
      </c>
      <c r="I573" s="13">
        <f>(Tavola1!J573-Tavola1!J572)/Tavola1!J572</f>
        <v>-5.9178805258082529E-2</v>
      </c>
      <c r="J573" s="13">
        <f>(Tavola1!K573-Tavola1!K572)/Tavola1!K572</f>
        <v>6.0002472011955552E-3</v>
      </c>
      <c r="K573" s="13">
        <f>(Tavola1!L573-Tavola1!L572)/Tavola1!L572</f>
        <v>2.6773761713520749E-3</v>
      </c>
    </row>
    <row r="574" spans="1:11">
      <c r="A574" s="4">
        <v>44462</v>
      </c>
      <c r="B574" s="13">
        <f>(Tavola1!B574-Tavola1!B573)/Tavola1!B573</f>
        <v>3.4838876683027532E-3</v>
      </c>
      <c r="C574" s="13">
        <f>(Tavola1!C574-Tavola1!C573)/Tavola1!C573</f>
        <v>3.0369970715882987E-3</v>
      </c>
      <c r="D574" s="13">
        <f>(Tavola1!D574-Tavola1!D573)/Tavola1!D573</f>
        <v>2.1964591855787347E-3</v>
      </c>
      <c r="E574" s="13">
        <f>(Tavola1!E574-Tavola1!E573)/Tavola1!E573</f>
        <v>-4.2479072427598401E-2</v>
      </c>
      <c r="F574" s="13">
        <f>(Tavola1!F574-Tavola1!F573)/Tavola1!F573</f>
        <v>-5.7471264367816091E-2</v>
      </c>
      <c r="G574" s="13">
        <f>(Tavola1!G574-Tavola1!G573)/Tavola1!G573</f>
        <v>-4.9668874172185427E-2</v>
      </c>
      <c r="H574" s="13">
        <f>(Tavola1!H574-Tavola1!H573)/Tavola1!H573</f>
        <v>-0.10869565217391304</v>
      </c>
      <c r="I574" s="13">
        <f>(Tavola1!J574-Tavola1!J573)/Tavola1!J573</f>
        <v>-4.1916167664670656E-2</v>
      </c>
      <c r="J574" s="13">
        <f>(Tavola1!K574-Tavola1!K573)/Tavola1!K573</f>
        <v>5.394819632824629E-3</v>
      </c>
      <c r="K574" s="13">
        <f>(Tavola1!L574-Tavola1!L573)/Tavola1!L573</f>
        <v>2.2251891410769915E-3</v>
      </c>
    </row>
    <row r="575" spans="1:11">
      <c r="A575" s="4">
        <v>44463</v>
      </c>
      <c r="B575" s="13">
        <f>(Tavola1!B575-Tavola1!B574)/Tavola1!B574</f>
        <v>2.1826389048273105E-3</v>
      </c>
      <c r="C575" s="13">
        <f>(Tavola1!C575-Tavola1!C574)/Tavola1!C574</f>
        <v>2.4167439122580298E-3</v>
      </c>
      <c r="D575" s="13">
        <f>(Tavola1!D575-Tavola1!D574)/Tavola1!D574</f>
        <v>1.571751825806539E-3</v>
      </c>
      <c r="E575" s="13">
        <f>(Tavola1!E575-Tavola1!E574)/Tavola1!E574</f>
        <v>-4.6046915725456126E-2</v>
      </c>
      <c r="F575" s="13">
        <f>(Tavola1!F575-Tavola1!F574)/Tavola1!F574</f>
        <v>-5.0304878048780491E-2</v>
      </c>
      <c r="G575" s="13">
        <f>(Tavola1!G575-Tavola1!G574)/Tavola1!G574</f>
        <v>-5.4006968641114983E-2</v>
      </c>
      <c r="H575" s="13">
        <f>(Tavola1!H575-Tavola1!H574)/Tavola1!H574</f>
        <v>-2.4390243902439025E-2</v>
      </c>
      <c r="I575" s="13">
        <f>(Tavola1!J575-Tavola1!J574)/Tavola1!J574</f>
        <v>-4.5889639639639643E-2</v>
      </c>
      <c r="J575" s="13">
        <f>(Tavola1!K575-Tavola1!K574)/Tavola1!K574</f>
        <v>4.8103984594874832E-3</v>
      </c>
      <c r="K575" s="13">
        <f>(Tavola1!L575-Tavola1!L574)/Tavola1!L574</f>
        <v>1.9242155121373594E-3</v>
      </c>
    </row>
    <row r="576" spans="1:11">
      <c r="A576" s="4">
        <v>44464</v>
      </c>
      <c r="B576" s="13">
        <f>(Tavola1!B576-Tavola1!B575)/Tavola1!B575</f>
        <v>2.1835300644624392E-3</v>
      </c>
      <c r="C576" s="13">
        <f>(Tavola1!C576-Tavola1!C575)/Tavola1!C575</f>
        <v>2.5560364265775478E-3</v>
      </c>
      <c r="D576" s="13">
        <f>(Tavola1!D576-Tavola1!D575)/Tavola1!D575</f>
        <v>1.4340020833615173E-3</v>
      </c>
      <c r="E576" s="13">
        <f>(Tavola1!E576-Tavola1!E575)/Tavola1!E575</f>
        <v>-1.7133424408014571E-2</v>
      </c>
      <c r="F576" s="13">
        <f>(Tavola1!F576-Tavola1!F575)/Tavola1!F575</f>
        <v>-2.4077046548956663E-2</v>
      </c>
      <c r="G576" s="13">
        <f>(Tavola1!G576-Tavola1!G575)/Tavola1!G575</f>
        <v>-2.2099447513812154E-2</v>
      </c>
      <c r="H576" s="13">
        <f>(Tavola1!H576-Tavola1!H575)/Tavola1!H575</f>
        <v>-3.7499999999999999E-2</v>
      </c>
      <c r="I576" s="13">
        <f>(Tavola1!J576-Tavola1!J575)/Tavola1!J575</f>
        <v>-1.6878135143110061E-2</v>
      </c>
      <c r="J576" s="13">
        <f>(Tavola1!K576-Tavola1!K575)/Tavola1!K575</f>
        <v>2.6240238225982994E-3</v>
      </c>
      <c r="K576" s="13">
        <f>(Tavola1!L576-Tavola1!L575)/Tavola1!L575</f>
        <v>1.9205200177278771E-3</v>
      </c>
    </row>
    <row r="577" spans="1:11">
      <c r="A577" s="4">
        <v>44465</v>
      </c>
      <c r="B577" s="13">
        <f>(Tavola1!B577-Tavola1!B576)/Tavola1!B576</f>
        <v>1.7333303937577577E-3</v>
      </c>
      <c r="C577" s="13">
        <f>(Tavola1!C577-Tavola1!C576)/Tavola1!C576</f>
        <v>2.1060152508325177E-3</v>
      </c>
      <c r="D577" s="13">
        <f>(Tavola1!D577-Tavola1!D576)/Tavola1!D576</f>
        <v>1.425194191151638E-3</v>
      </c>
      <c r="E577" s="13">
        <f>(Tavola1!E577-Tavola1!E576)/Tavola1!E576</f>
        <v>-1.5289280129727226E-2</v>
      </c>
      <c r="F577" s="13">
        <f>(Tavola1!F577-Tavola1!F576)/Tavola1!F576</f>
        <v>-1.6447368421052631E-3</v>
      </c>
      <c r="G577" s="13">
        <f>(Tavola1!G577-Tavola1!G576)/Tavola1!G576</f>
        <v>5.6497175141242938E-3</v>
      </c>
      <c r="H577" s="13">
        <f>(Tavola1!H577-Tavola1!H576)/Tavola1!H576</f>
        <v>-5.1948051948051951E-2</v>
      </c>
      <c r="I577" s="13">
        <f>(Tavola1!J577-Tavola1!J576)/Tavola1!J576</f>
        <v>-1.5787262140584669E-2</v>
      </c>
      <c r="J577" s="13">
        <f>(Tavola1!K577-Tavola1!K576)/Tavola1!K576</f>
        <v>2.5105586820118285E-3</v>
      </c>
      <c r="K577" s="13">
        <f>(Tavola1!L577-Tavola1!L576)/Tavola1!L576</f>
        <v>4.423473901503981E-4</v>
      </c>
    </row>
    <row r="578" spans="1:11">
      <c r="A578" s="4">
        <v>44466</v>
      </c>
      <c r="B578" s="13">
        <f>(Tavola1!B578-Tavola1!B577)/Tavola1!B577</f>
        <v>1.9722658647157668E-3</v>
      </c>
      <c r="C578" s="13">
        <f>(Tavola1!C578-Tavola1!C577)/Tavola1!C577</f>
        <v>1.2034275430384909E-3</v>
      </c>
      <c r="D578" s="13">
        <f>(Tavola1!D578-Tavola1!D577)/Tavola1!D577</f>
        <v>7.6554184849690751E-4</v>
      </c>
      <c r="E578" s="13">
        <f>(Tavola1!E578-Tavola1!E577)/Tavola1!E577</f>
        <v>-9.9982356054813849E-3</v>
      </c>
      <c r="F578" s="13">
        <f>(Tavola1!F578-Tavola1!F577)/Tavola1!F577</f>
        <v>1.3179571663920923E-2</v>
      </c>
      <c r="G578" s="13">
        <f>(Tavola1!G578-Tavola1!G577)/Tavola1!G577</f>
        <v>1.6853932584269662E-2</v>
      </c>
      <c r="H578" s="13">
        <f>(Tavola1!H578-Tavola1!H577)/Tavola1!H577</f>
        <v>-1.3698630136986301E-2</v>
      </c>
      <c r="I578" s="13">
        <f>(Tavola1!J578-Tavola1!J577)/Tavola1!J577</f>
        <v>-1.0856306416199073E-2</v>
      </c>
      <c r="J578" s="13">
        <f>(Tavola1!K578-Tavola1!K577)/Tavola1!K577</f>
        <v>1.4299647275367207E-3</v>
      </c>
      <c r="K578" s="13">
        <f>(Tavola1!L578-Tavola1!L577)/Tavola1!L577</f>
        <v>1.0316875460574797E-3</v>
      </c>
    </row>
    <row r="579" spans="1:11">
      <c r="A579" s="4">
        <v>44467</v>
      </c>
      <c r="B579" s="13">
        <f>(Tavola1!B579-Tavola1!B578)/Tavola1!B578</f>
        <v>3.2628961839137661E-3</v>
      </c>
      <c r="C579" s="13">
        <f>(Tavola1!C579-Tavola1!C578)/Tavola1!C578</f>
        <v>3.6873054277454637E-3</v>
      </c>
      <c r="D579" s="13">
        <f>(Tavola1!D579-Tavola1!D578)/Tavola1!D578</f>
        <v>1.86352776251984E-3</v>
      </c>
      <c r="E579" s="13">
        <f>(Tavola1!E579-Tavola1!E578)/Tavola1!E578</f>
        <v>-1.4020079605536744E-2</v>
      </c>
      <c r="F579" s="13">
        <f>(Tavola1!F579-Tavola1!F578)/Tavola1!F578</f>
        <v>-3.0894308943089432E-2</v>
      </c>
      <c r="G579" s="13">
        <f>(Tavola1!G579-Tavola1!G578)/Tavola1!G578</f>
        <v>-3.1307550644567222E-2</v>
      </c>
      <c r="H579" s="13">
        <f>(Tavola1!H579-Tavola1!H578)/Tavola1!H578</f>
        <v>-2.7777777777777776E-2</v>
      </c>
      <c r="I579" s="13">
        <f>(Tavola1!J579-Tavola1!J578)/Tavola1!J578</f>
        <v>-1.338019484523369E-2</v>
      </c>
      <c r="J579" s="13">
        <f>(Tavola1!K579-Tavola1!K578)/Tavola1!K578</f>
        <v>2.8412003339142659E-3</v>
      </c>
      <c r="K579" s="13">
        <f>(Tavola1!L579-Tavola1!L578)/Tavola1!L578</f>
        <v>1.9140164899882214E-3</v>
      </c>
    </row>
    <row r="580" spans="1:11">
      <c r="A580" s="4">
        <v>44468</v>
      </c>
      <c r="B580" s="13">
        <f>(Tavola1!B580-Tavola1!B579)/Tavola1!B579</f>
        <v>2.5005401563065327E-3</v>
      </c>
      <c r="C580" s="13">
        <f>(Tavola1!C580-Tavola1!C579)/Tavola1!C579</f>
        <v>2.3178278021501854E-3</v>
      </c>
      <c r="D580" s="13">
        <f>(Tavola1!D580-Tavola1!D579)/Tavola1!D579</f>
        <v>9.3507611788686256E-4</v>
      </c>
      <c r="E580" s="13">
        <f>(Tavola1!E580-Tavola1!E579)/Tavola1!E579</f>
        <v>-8.013496415014762E-2</v>
      </c>
      <c r="F580" s="13">
        <f>(Tavola1!F580-Tavola1!F579)/Tavola1!F579</f>
        <v>-4.0268456375838924E-2</v>
      </c>
      <c r="G580" s="13">
        <f>(Tavola1!G580-Tavola1!G579)/Tavola1!G579</f>
        <v>-3.6121673003802278E-2</v>
      </c>
      <c r="H580" s="13">
        <f>(Tavola1!H580-Tavola1!H579)/Tavola1!H579</f>
        <v>-7.1428571428571425E-2</v>
      </c>
      <c r="I580" s="13">
        <f>(Tavola1!J580-Tavola1!J579)/Tavola1!J579</f>
        <v>-8.1619898756327733E-2</v>
      </c>
      <c r="J580" s="13">
        <f>(Tavola1!K580-Tavola1!K579)/Tavola1!K579</f>
        <v>5.8451989777290984E-3</v>
      </c>
      <c r="K580" s="13">
        <f>(Tavola1!L580-Tavola1!L579)/Tavola1!L579</f>
        <v>1.0286554004408524E-3</v>
      </c>
    </row>
    <row r="581" spans="1:11">
      <c r="A581" s="4">
        <v>44469</v>
      </c>
      <c r="B581" s="13">
        <f>(Tavola1!B581-Tavola1!B580)/Tavola1!B580</f>
        <v>3.2647361469896438E-3</v>
      </c>
      <c r="C581" s="13">
        <f>(Tavola1!C581-Tavola1!C580)/Tavola1!C580</f>
        <v>4.2993476564323879E-3</v>
      </c>
      <c r="D581" s="13">
        <f>(Tavola1!D581-Tavola1!D580)/Tavola1!D580</f>
        <v>2.6749109483164193E-3</v>
      </c>
      <c r="E581" s="13">
        <f>(Tavola1!E581-Tavola1!E580)/Tavola1!E580</f>
        <v>-5.6199646295932403E-2</v>
      </c>
      <c r="F581" s="13">
        <f>(Tavola1!F581-Tavola1!F580)/Tavola1!F580</f>
        <v>-4.72027972027972E-2</v>
      </c>
      <c r="G581" s="13">
        <f>(Tavola1!G581-Tavola1!G580)/Tavola1!G580</f>
        <v>-4.9309664694280081E-2</v>
      </c>
      <c r="H581" s="13">
        <f>(Tavola1!H581-Tavola1!H580)/Tavola1!H580</f>
        <v>-3.0769230769230771E-2</v>
      </c>
      <c r="I581" s="13">
        <f>(Tavola1!J581-Tavola1!J580)/Tavola1!J580</f>
        <v>-5.6549846886696155E-2</v>
      </c>
      <c r="J581" s="13">
        <f>(Tavola1!K581-Tavola1!K580)/Tavola1!K580</f>
        <v>5.9781997161534803E-3</v>
      </c>
      <c r="K581" s="13">
        <f>(Tavola1!L581-Tavola1!L580)/Tavola1!L580</f>
        <v>1.0275983558426305E-3</v>
      </c>
    </row>
    <row r="582" spans="1:11">
      <c r="A582" s="4">
        <v>44470</v>
      </c>
      <c r="B582" s="13">
        <f>(Tavola1!B582-Tavola1!B581)/Tavola1!B581</f>
        <v>2.2157517785996034E-3</v>
      </c>
      <c r="C582" s="13">
        <f>(Tavola1!C582-Tavola1!C581)/Tavola1!C581</f>
        <v>2.5175909663937928E-3</v>
      </c>
      <c r="D582" s="13">
        <f>(Tavola1!D582-Tavola1!D581)/Tavola1!D581</f>
        <v>1.4545405796712871E-3</v>
      </c>
      <c r="E582" s="13">
        <f>(Tavola1!E582-Tavola1!E581)/Tavola1!E581</f>
        <v>-7.4953154278575894E-3</v>
      </c>
      <c r="F582" s="13">
        <f>(Tavola1!F582-Tavola1!F581)/Tavola1!F581</f>
        <v>-3.8532110091743121E-2</v>
      </c>
      <c r="G582" s="13">
        <f>(Tavola1!G582-Tavola1!G581)/Tavola1!G581</f>
        <v>-3.9419087136929459E-2</v>
      </c>
      <c r="H582" s="13">
        <f>(Tavola1!H582-Tavola1!H581)/Tavola1!H581</f>
        <v>-3.1746031746031744E-2</v>
      </c>
      <c r="I582" s="13">
        <f>(Tavola1!J582-Tavola1!J581)/Tavola1!J581</f>
        <v>-6.275245239469129E-3</v>
      </c>
      <c r="J582" s="13">
        <f>(Tavola1!K582-Tavola1!K581)/Tavola1!K581</f>
        <v>1.9087274669129851E-3</v>
      </c>
      <c r="K582" s="13">
        <f>(Tavola1!L582-Tavola1!L581)/Tavola1!L581</f>
        <v>1.9064378941193723E-3</v>
      </c>
    </row>
    <row r="583" spans="1:11">
      <c r="A583" s="4">
        <v>44471</v>
      </c>
      <c r="B583" s="13">
        <f>(Tavola1!B583-Tavola1!B582)/Tavola1!B582</f>
        <v>2.5212761909593627E-3</v>
      </c>
      <c r="C583" s="13">
        <f>(Tavola1!C583-Tavola1!C582)/Tavola1!C582</f>
        <v>2.7891022949641298E-3</v>
      </c>
      <c r="D583" s="13">
        <f>(Tavola1!D583-Tavola1!D582)/Tavola1!D582</f>
        <v>1.3721093671563869E-3</v>
      </c>
      <c r="E583" s="13">
        <f>(Tavola1!E583-Tavola1!E582)/Tavola1!E582</f>
        <v>-3.0627228865114327E-2</v>
      </c>
      <c r="F583" s="13">
        <f>(Tavola1!F583-Tavola1!F582)/Tavola1!F582</f>
        <v>-3.6259541984732822E-2</v>
      </c>
      <c r="G583" s="13">
        <f>(Tavola1!G583-Tavola1!G582)/Tavola1!G582</f>
        <v>-2.8077753779697623E-2</v>
      </c>
      <c r="H583" s="13">
        <f>(Tavola1!H583-Tavola1!H582)/Tavola1!H582</f>
        <v>-9.8360655737704916E-2</v>
      </c>
      <c r="I583" s="13">
        <f>(Tavola1!J583-Tavola1!J582)/Tavola1!J582</f>
        <v>-3.0413007185889525E-2</v>
      </c>
      <c r="J583" s="13">
        <f>(Tavola1!K583-Tavola1!K582)/Tavola1!K582</f>
        <v>3.0286988119289679E-3</v>
      </c>
      <c r="K583" s="13">
        <f>(Tavola1!L583-Tavola1!L582)/Tavola1!L582</f>
        <v>1.0245901639344263E-3</v>
      </c>
    </row>
    <row r="584" spans="1:11">
      <c r="A584" s="4">
        <v>44472</v>
      </c>
      <c r="B584" s="13">
        <f>(Tavola1!B584-Tavola1!B583)/Tavola1!B583</f>
        <v>1.8004489024378094E-3</v>
      </c>
      <c r="C584" s="13">
        <f>(Tavola1!C584-Tavola1!C583)/Tavola1!C583</f>
        <v>2.0765117575407229E-3</v>
      </c>
      <c r="D584" s="13">
        <f>(Tavola1!D584-Tavola1!D583)/Tavola1!D583</f>
        <v>1.3434930820132344E-3</v>
      </c>
      <c r="E584" s="13">
        <f>(Tavola1!E584-Tavola1!E583)/Tavola1!E583</f>
        <v>-1.7312270071413113E-3</v>
      </c>
      <c r="F584" s="13">
        <f>(Tavola1!F584-Tavola1!F583)/Tavola1!F583</f>
        <v>-6.1386138613861385E-2</v>
      </c>
      <c r="G584" s="13">
        <f>(Tavola1!G584-Tavola1!G583)/Tavola1!G583</f>
        <v>-5.7777777777777775E-2</v>
      </c>
      <c r="H584" s="13">
        <f>(Tavola1!H584-Tavola1!H583)/Tavola1!H583</f>
        <v>-9.0909090909090912E-2</v>
      </c>
      <c r="I584" s="13">
        <f>(Tavola1!J584-Tavola1!J583)/Tavola1!J583</f>
        <v>5.2403054349453506E-4</v>
      </c>
      <c r="J584" s="13">
        <f>(Tavola1!K584-Tavola1!K583)/Tavola1!K583</f>
        <v>1.5043910986004495E-3</v>
      </c>
      <c r="K584" s="13">
        <f>(Tavola1!L584-Tavola1!L583)/Tavola1!L583</f>
        <v>1.0235414534288639E-3</v>
      </c>
    </row>
    <row r="585" spans="1:11">
      <c r="A585" s="4">
        <v>44473</v>
      </c>
      <c r="B585" s="13">
        <f>(Tavola1!B585-Tavola1!B584)/Tavola1!B584</f>
        <v>1.8529369793054502E-3</v>
      </c>
      <c r="C585" s="13">
        <f>(Tavola1!C585-Tavola1!C584)/Tavola1!C584</f>
        <v>1.1492126307079999E-3</v>
      </c>
      <c r="D585" s="13">
        <f>(Tavola1!D585-Tavola1!D584)/Tavola1!D584</f>
        <v>6.1076956965776881E-4</v>
      </c>
      <c r="E585" s="13">
        <f>(Tavola1!E585-Tavola1!E584)/Tavola1!E584</f>
        <v>-1.6041621504443961E-2</v>
      </c>
      <c r="F585" s="13">
        <f>(Tavola1!F585-Tavola1!F584)/Tavola1!F584</f>
        <v>2.5316455696202531E-2</v>
      </c>
      <c r="G585" s="13">
        <f>(Tavola1!G585-Tavola1!G584)/Tavola1!G584</f>
        <v>2.8301886792452831E-2</v>
      </c>
      <c r="H585" s="13">
        <f>(Tavola1!H585-Tavola1!H584)/Tavola1!H584</f>
        <v>0</v>
      </c>
      <c r="I585" s="13">
        <f>(Tavola1!J585-Tavola1!J584)/Tavola1!J584</f>
        <v>-1.7508417508417508E-2</v>
      </c>
      <c r="J585" s="13">
        <f>(Tavola1!K585-Tavola1!K584)/Tavola1!K584</f>
        <v>1.4304305273233741E-3</v>
      </c>
      <c r="K585" s="13">
        <f>(Tavola1!L585-Tavola1!L584)/Tavola1!L584</f>
        <v>8.7642418930762491E-4</v>
      </c>
    </row>
    <row r="586" spans="1:11">
      <c r="A586" s="4">
        <v>44474</v>
      </c>
      <c r="B586" s="13">
        <f>(Tavola1!B586-Tavola1!B585)/Tavola1!B585</f>
        <v>2.5790406309195582E-3</v>
      </c>
      <c r="C586" s="13">
        <f>(Tavola1!C586-Tavola1!C585)/Tavola1!C585</f>
        <v>2.7032499913568439E-3</v>
      </c>
      <c r="D586" s="13">
        <f>(Tavola1!D586-Tavola1!D585)/Tavola1!D585</f>
        <v>1.0706959523690399E-3</v>
      </c>
      <c r="E586" s="13">
        <f>(Tavola1!E586-Tavola1!E585)/Tavola1!E585</f>
        <v>-1.8285966071821987E-2</v>
      </c>
      <c r="F586" s="13">
        <f>(Tavola1!F586-Tavola1!F585)/Tavola1!F585</f>
        <v>-5.7613168724279837E-2</v>
      </c>
      <c r="G586" s="13">
        <f>(Tavola1!G586-Tavola1!G585)/Tavola1!G585</f>
        <v>-6.1926605504587159E-2</v>
      </c>
      <c r="H586" s="13">
        <f>(Tavola1!H586-Tavola1!H585)/Tavola1!H585</f>
        <v>-0.02</v>
      </c>
      <c r="I586" s="13">
        <f>(Tavola1!J586-Tavola1!J585)/Tavola1!J585</f>
        <v>-1.6830401340339654E-2</v>
      </c>
      <c r="J586" s="13">
        <f>(Tavola1!K586-Tavola1!K585)/Tavola1!K585</f>
        <v>2.0047541312254776E-3</v>
      </c>
      <c r="K586" s="13">
        <f>(Tavola1!L586-Tavola1!L585)/Tavola1!L585</f>
        <v>1.4594279042615295E-3</v>
      </c>
    </row>
    <row r="587" spans="1:11">
      <c r="A587" s="4">
        <v>44475</v>
      </c>
      <c r="B587" s="13">
        <f>(Tavola1!B587-Tavola1!B586)/Tavola1!B586</f>
        <v>2.4669514628046208E-3</v>
      </c>
      <c r="C587" s="13">
        <f>(Tavola1!C587-Tavola1!C586)/Tavola1!C586</f>
        <v>2.1286936076800439E-3</v>
      </c>
      <c r="D587" s="13">
        <f>(Tavola1!D587-Tavola1!D586)/Tavola1!D586</f>
        <v>9.4960116750964592E-4</v>
      </c>
      <c r="E587" s="13">
        <f>(Tavola1!E587-Tavola1!E586)/Tavola1!E586</f>
        <v>-7.4506283662477552E-2</v>
      </c>
      <c r="F587" s="13">
        <f>(Tavola1!F587-Tavola1!F586)/Tavola1!F586</f>
        <v>-4.3668122270742356E-2</v>
      </c>
      <c r="G587" s="13">
        <f>(Tavola1!G587-Tavola1!G586)/Tavola1!G586</f>
        <v>-4.8899755501222497E-2</v>
      </c>
      <c r="H587" s="13">
        <f>(Tavola1!H587-Tavola1!H586)/Tavola1!H586</f>
        <v>0</v>
      </c>
      <c r="I587" s="13">
        <f>(Tavola1!J587-Tavola1!J586)/Tavola1!J586</f>
        <v>-7.56003098373354E-2</v>
      </c>
      <c r="J587" s="13">
        <f>(Tavola1!K587-Tavola1!K586)/Tavola1!K586</f>
        <v>4.5552633835424586E-3</v>
      </c>
      <c r="K587" s="13">
        <f>(Tavola1!L587-Tavola1!L586)/Tavola1!L586</f>
        <v>8.7438064704167882E-4</v>
      </c>
    </row>
    <row r="588" spans="1:11">
      <c r="A588" s="4">
        <v>44476</v>
      </c>
      <c r="B588" s="13">
        <f>(Tavola1!B588-Tavola1!B587)/Tavola1!B587</f>
        <v>2.3523930209884253E-3</v>
      </c>
      <c r="C588" s="13">
        <f>(Tavola1!C588-Tavola1!C587)/Tavola1!C587</f>
        <v>2.1495669327138037E-3</v>
      </c>
      <c r="D588" s="13">
        <f>(Tavola1!D588-Tavola1!D587)/Tavola1!D587</f>
        <v>8.1554936403793472E-4</v>
      </c>
      <c r="E588" s="13">
        <f>(Tavola1!E588-Tavola1!E587)/Tavola1!E587</f>
        <v>-4.7849983834464919E-2</v>
      </c>
      <c r="F588" s="13">
        <f>(Tavola1!F588-Tavola1!F587)/Tavola1!F587</f>
        <v>-5.2511415525114152E-2</v>
      </c>
      <c r="G588" s="13">
        <f>(Tavola1!G588-Tavola1!G587)/Tavola1!G587</f>
        <v>-4.8843187660668377E-2</v>
      </c>
      <c r="H588" s="13">
        <f>(Tavola1!H588-Tavola1!H587)/Tavola1!H587</f>
        <v>-8.1632653061224483E-2</v>
      </c>
      <c r="I588" s="13">
        <f>(Tavola1!J588-Tavola1!J587)/Tavola1!J587</f>
        <v>-4.767890062007709E-2</v>
      </c>
      <c r="J588" s="13">
        <f>(Tavola1!K588-Tavola1!K587)/Tavola1!K587</f>
        <v>2.9448271692315352E-3</v>
      </c>
      <c r="K588" s="13">
        <f>(Tavola1!L588-Tavola1!L587)/Tavola1!L587</f>
        <v>1.3104251601630751E-3</v>
      </c>
    </row>
    <row r="589" spans="1:11">
      <c r="A589" s="4">
        <v>44477</v>
      </c>
      <c r="B589" s="13">
        <f>(Tavola1!B589-Tavola1!B588)/Tavola1!B588</f>
        <v>2.3424928866544376E-3</v>
      </c>
      <c r="C589" s="13">
        <f>(Tavola1!C589-Tavola1!C588)/Tavola1!C588</f>
        <v>2.635010034046275E-3</v>
      </c>
      <c r="D589" s="13">
        <f>(Tavola1!D589-Tavola1!D588)/Tavola1!D588</f>
        <v>1.5599223032302697E-3</v>
      </c>
      <c r="E589" s="13">
        <f>(Tavola1!E589-Tavola1!E588)/Tavola1!E588</f>
        <v>-4.9405772495755521E-2</v>
      </c>
      <c r="F589" s="13">
        <f>(Tavola1!F589-Tavola1!F588)/Tavola1!F588</f>
        <v>-2.4096385542168676E-2</v>
      </c>
      <c r="G589" s="13">
        <f>(Tavola1!G589-Tavola1!G588)/Tavola1!G588</f>
        <v>-1.3513513513513514E-2</v>
      </c>
      <c r="H589" s="13">
        <f>(Tavola1!H589-Tavola1!H588)/Tavola1!H588</f>
        <v>-0.1111111111111111</v>
      </c>
      <c r="I589" s="13">
        <f>(Tavola1!J589-Tavola1!J588)/Tavola1!J588</f>
        <v>-5.0329960404751427E-2</v>
      </c>
      <c r="J589" s="13">
        <f>(Tavola1!K589-Tavola1!K588)/Tavola1!K588</f>
        <v>3.7163252351958696E-3</v>
      </c>
      <c r="K589" s="13">
        <f>(Tavola1!L589-Tavola1!L588)/Tavola1!L588</f>
        <v>4.3623673113276138E-4</v>
      </c>
    </row>
    <row r="590" spans="1:11">
      <c r="A590" s="4">
        <v>44478</v>
      </c>
      <c r="B590" s="13">
        <f>(Tavola1!B590-Tavola1!B589)/Tavola1!B589</f>
        <v>2.6717252913393001E-3</v>
      </c>
      <c r="C590" s="13">
        <f>(Tavola1!C590-Tavola1!C589)/Tavola1!C589</f>
        <v>1.9085922114599506E-3</v>
      </c>
      <c r="D590" s="13">
        <f>(Tavola1!D590-Tavola1!D589)/Tavola1!D589</f>
        <v>9.3980904939809054E-4</v>
      </c>
      <c r="E590" s="13">
        <f>(Tavola1!E590-Tavola1!E589)/Tavola1!E589</f>
        <v>-2.0807287015538488E-2</v>
      </c>
      <c r="F590" s="13">
        <f>(Tavola1!F590-Tavola1!F589)/Tavola1!F589</f>
        <v>-3.7037037037037035E-2</v>
      </c>
      <c r="G590" s="13">
        <f>(Tavola1!G590-Tavola1!G589)/Tavola1!G589</f>
        <v>-4.6575342465753428E-2</v>
      </c>
      <c r="H590" s="13">
        <f>(Tavola1!H590-Tavola1!H589)/Tavola1!H589</f>
        <v>0.05</v>
      </c>
      <c r="I590" s="13">
        <f>(Tavola1!J590-Tavola1!J589)/Tavola1!J589</f>
        <v>-2.0198276660798667E-2</v>
      </c>
      <c r="J590" s="13">
        <f>(Tavola1!K590-Tavola1!K589)/Tavola1!K589</f>
        <v>1.7912219525379176E-3</v>
      </c>
      <c r="K590" s="13">
        <f>(Tavola1!L590-Tavola1!L589)/Tavola1!L589</f>
        <v>1.3081395348837209E-3</v>
      </c>
    </row>
    <row r="591" spans="1:11">
      <c r="A591" s="4">
        <v>44479</v>
      </c>
      <c r="B591" s="13">
        <f>(Tavola1!B591-Tavola1!B590)/Tavola1!B590</f>
        <v>1.5668295279202393E-3</v>
      </c>
      <c r="C591" s="13">
        <f>(Tavola1!C591-Tavola1!C590)/Tavola1!C590</f>
        <v>1.4553671801477664E-3</v>
      </c>
      <c r="D591" s="13">
        <f>(Tavola1!D591-Tavola1!D590)/Tavola1!D590</f>
        <v>8.2944049262129735E-4</v>
      </c>
      <c r="E591" s="13">
        <f>(Tavola1!E591-Tavola1!E590)/Tavola1!E590</f>
        <v>-1.9790241678066575E-2</v>
      </c>
      <c r="F591" s="13">
        <f>(Tavola1!F591-Tavola1!F590)/Tavola1!F590</f>
        <v>-3.0769230769230771E-2</v>
      </c>
      <c r="G591" s="13">
        <f>(Tavola1!G591-Tavola1!G590)/Tavola1!G590</f>
        <v>-3.7356321839080463E-2</v>
      </c>
      <c r="H591" s="13">
        <f>(Tavola1!H591-Tavola1!H590)/Tavola1!H590</f>
        <v>2.3809523809523808E-2</v>
      </c>
      <c r="I591" s="13">
        <f>(Tavola1!J591-Tavola1!J590)/Tavola1!J590</f>
        <v>-1.9385342789598109E-2</v>
      </c>
      <c r="J591" s="13">
        <f>(Tavola1!K591-Tavola1!K590)/Tavola1!K590</f>
        <v>1.6363726133293835E-3</v>
      </c>
      <c r="K591" s="13">
        <f>(Tavola1!L591-Tavola1!L590)/Tavola1!L590</f>
        <v>4.3547684714762664E-4</v>
      </c>
    </row>
    <row r="592" spans="1:11">
      <c r="A592" s="4">
        <v>44480</v>
      </c>
      <c r="B592" s="13">
        <f>(Tavola1!B592-Tavola1!B591)/Tavola1!B591</f>
        <v>1.95127772331665E-3</v>
      </c>
      <c r="C592" s="13">
        <f>(Tavola1!C592-Tavola1!C591)/Tavola1!C591</f>
        <v>1.5353200811253542E-3</v>
      </c>
      <c r="D592" s="13">
        <f>(Tavola1!D592-Tavola1!D591)/Tavola1!D591</f>
        <v>7.6576785631410403E-4</v>
      </c>
      <c r="E592" s="13">
        <f>(Tavola1!E592-Tavola1!E591)/Tavola1!E591</f>
        <v>-8.8388537402307402E-3</v>
      </c>
      <c r="F592" s="13">
        <f>(Tavola1!F592-Tavola1!F591)/Tavola1!F591</f>
        <v>2.3809523809523808E-2</v>
      </c>
      <c r="G592" s="13">
        <f>(Tavola1!G592-Tavola1!G591)/Tavola1!G591</f>
        <v>2.9850746268656716E-2</v>
      </c>
      <c r="H592" s="13">
        <f>(Tavola1!H592-Tavola1!H591)/Tavola1!H591</f>
        <v>-2.3255813953488372E-2</v>
      </c>
      <c r="I592" s="13">
        <f>(Tavola1!J592-Tavola1!J591)/Tavola1!J591</f>
        <v>-1.0028929604628737E-2</v>
      </c>
      <c r="J592" s="13">
        <f>(Tavola1!K592-Tavola1!K591)/Tavola1!K591</f>
        <v>1.1302100571090564E-3</v>
      </c>
      <c r="K592" s="13">
        <f>(Tavola1!L592-Tavola1!L591)/Tavola1!L591</f>
        <v>7.2547881601857226E-4</v>
      </c>
    </row>
    <row r="593" spans="1:11">
      <c r="A593" s="4">
        <v>44481</v>
      </c>
      <c r="B593" s="13">
        <f>(Tavola1!B593-Tavola1!B592)/Tavola1!B592</f>
        <v>2.1523365467179855E-3</v>
      </c>
      <c r="C593" s="13">
        <f>(Tavola1!C593-Tavola1!C592)/Tavola1!C592</f>
        <v>2.3000582113497934E-3</v>
      </c>
      <c r="D593" s="13">
        <f>(Tavola1!D593-Tavola1!D592)/Tavola1!D592</f>
        <v>9.0430588726319943E-4</v>
      </c>
      <c r="E593" s="13">
        <f>(Tavola1!E593-Tavola1!E592)/Tavola1!E592</f>
        <v>-5.7917957382896838E-2</v>
      </c>
      <c r="F593" s="13">
        <f>(Tavola1!F593-Tavola1!F592)/Tavola1!F592</f>
        <v>-2.0671834625322998E-2</v>
      </c>
      <c r="G593" s="13">
        <f>(Tavola1!G593-Tavola1!G592)/Tavola1!G592</f>
        <v>-1.4492753623188406E-2</v>
      </c>
      <c r="H593" s="13">
        <f>(Tavola1!H593-Tavola1!H592)/Tavola1!H592</f>
        <v>-7.1428571428571425E-2</v>
      </c>
      <c r="I593" s="13">
        <f>(Tavola1!J593-Tavola1!J592)/Tavola1!J592</f>
        <v>-5.9322033898305086E-2</v>
      </c>
      <c r="J593" s="13">
        <f>(Tavola1!K593-Tavola1!K592)/Tavola1!K592</f>
        <v>3.0878634306233054E-3</v>
      </c>
      <c r="K593" s="13">
        <f>(Tavola1!L593-Tavola1!L592)/Tavola1!L592</f>
        <v>1.7398869073510222E-3</v>
      </c>
    </row>
    <row r="594" spans="1:11">
      <c r="A594" s="4">
        <v>44482</v>
      </c>
      <c r="B594" s="13">
        <f>(Tavola1!B594-Tavola1!B593)/Tavola1!B593</f>
        <v>2.6733846882340743E-3</v>
      </c>
      <c r="C594" s="13">
        <f>(Tavola1!C594-Tavola1!C593)/Tavola1!C593</f>
        <v>2.2883045136745826E-3</v>
      </c>
      <c r="D594" s="13">
        <f>(Tavola1!D594-Tavola1!D593)/Tavola1!D593</f>
        <v>1.006082829740338E-3</v>
      </c>
      <c r="E594" s="13">
        <f>(Tavola1!E594-Tavola1!E593)/Tavola1!E593</f>
        <v>-7.443204463929852E-2</v>
      </c>
      <c r="F594" s="13">
        <f>(Tavola1!F594-Tavola1!F593)/Tavola1!F593</f>
        <v>-6.3324538258575203E-2</v>
      </c>
      <c r="G594" s="13">
        <f>(Tavola1!G594-Tavola1!G593)/Tavola1!G593</f>
        <v>-7.6470588235294124E-2</v>
      </c>
      <c r="H594" s="13">
        <f>(Tavola1!H594-Tavola1!H593)/Tavola1!H593</f>
        <v>5.128205128205128E-2</v>
      </c>
      <c r="I594" s="13">
        <f>(Tavola1!J594-Tavola1!J593)/Tavola1!J593</f>
        <v>-7.4867971419695561E-2</v>
      </c>
      <c r="J594" s="13">
        <f>(Tavola1!K594-Tavola1!K593)/Tavola1!K593</f>
        <v>3.66387697788E-3</v>
      </c>
      <c r="K594" s="13">
        <f>(Tavola1!L594-Tavola1!L593)/Tavola1!L593</f>
        <v>8.6843247937472864E-4</v>
      </c>
    </row>
    <row r="595" spans="1:11">
      <c r="A595" s="4">
        <v>44483</v>
      </c>
      <c r="B595" s="13">
        <f>(Tavola1!B595-Tavola1!B594)/Tavola1!B594</f>
        <v>1.7737490693720624E-3</v>
      </c>
      <c r="C595" s="13">
        <f>(Tavola1!C595-Tavola1!C594)/Tavola1!C594</f>
        <v>2.0290904950132829E-3</v>
      </c>
      <c r="D595" s="13">
        <f>(Tavola1!D595-Tavola1!D594)/Tavola1!D594</f>
        <v>8.9266231576441647E-4</v>
      </c>
      <c r="E595" s="13">
        <f>(Tavola1!E595-Tavola1!E594)/Tavola1!E594</f>
        <v>-5.5872537409839593E-2</v>
      </c>
      <c r="F595" s="13">
        <f>(Tavola1!F595-Tavola1!F594)/Tavola1!F594</f>
        <v>-6.4788732394366194E-2</v>
      </c>
      <c r="G595" s="13">
        <f>(Tavola1!G595-Tavola1!G594)/Tavola1!G594</f>
        <v>-7.32484076433121E-2</v>
      </c>
      <c r="H595" s="13">
        <f>(Tavola1!H595-Tavola1!H594)/Tavola1!H594</f>
        <v>0</v>
      </c>
      <c r="I595" s="13">
        <f>(Tavola1!J595-Tavola1!J594)/Tavola1!J594</f>
        <v>-5.5518244907096483E-2</v>
      </c>
      <c r="J595" s="13">
        <f>(Tavola1!K595-Tavola1!K594)/Tavola1!K594</f>
        <v>2.7352565132640729E-3</v>
      </c>
      <c r="K595" s="13">
        <f>(Tavola1!L595-Tavola1!L594)/Tavola1!L594</f>
        <v>8.6767895878524942E-4</v>
      </c>
    </row>
    <row r="596" spans="1:11">
      <c r="A596" s="4">
        <v>44484</v>
      </c>
      <c r="B596" s="13">
        <f>(Tavola1!B596-Tavola1!B595)/Tavola1!B595</f>
        <v>2.3210638625331208E-3</v>
      </c>
      <c r="C596" s="13">
        <f>(Tavola1!C596-Tavola1!C595)/Tavola1!C595</f>
        <v>1.7340290404528867E-3</v>
      </c>
      <c r="D596" s="13">
        <f>(Tavola1!D596-Tavola1!D595)/Tavola1!D595</f>
        <v>6.0448707785000792E-4</v>
      </c>
      <c r="E596" s="13">
        <f>(Tavola1!E596-Tavola1!E595)/Tavola1!E595</f>
        <v>-9.1220068415051314E-2</v>
      </c>
      <c r="F596" s="13">
        <f>(Tavola1!F596-Tavola1!F595)/Tavola1!F595</f>
        <v>-9.036144578313253E-2</v>
      </c>
      <c r="G596" s="13">
        <f>(Tavola1!G596-Tavola1!G595)/Tavola1!G595</f>
        <v>-0.10996563573883161</v>
      </c>
      <c r="H596" s="13">
        <f>(Tavola1!H596-Tavola1!H595)/Tavola1!H595</f>
        <v>4.878048780487805E-2</v>
      </c>
      <c r="I596" s="13">
        <f>(Tavola1!J596-Tavola1!J595)/Tavola1!J595</f>
        <v>-9.1253851623607496E-2</v>
      </c>
      <c r="J596" s="13">
        <f>(Tavola1!K596-Tavola1!K595)/Tavola1!K595</f>
        <v>3.3827448657875944E-3</v>
      </c>
      <c r="K596" s="13">
        <f>(Tavola1!L596-Tavola1!L595)/Tavola1!L595</f>
        <v>1.7338534893801473E-3</v>
      </c>
    </row>
    <row r="597" spans="1:11">
      <c r="A597" s="4">
        <v>44485</v>
      </c>
      <c r="B597" s="13">
        <f>(Tavola1!B597-Tavola1!B596)/Tavola1!B596</f>
        <v>1.9906072112824131E-3</v>
      </c>
      <c r="C597" s="13">
        <f>(Tavola1!C597-Tavola1!C596)/Tavola1!C596</f>
        <v>1.742693620220717E-3</v>
      </c>
      <c r="D597" s="13">
        <f>(Tavola1!D597-Tavola1!D596)/Tavola1!D596</f>
        <v>8.7812253440688762E-4</v>
      </c>
      <c r="E597" s="13">
        <f>(Tavola1!E597-Tavola1!E596)/Tavola1!E596</f>
        <v>-3.0489335006273526E-2</v>
      </c>
      <c r="F597" s="13">
        <f>(Tavola1!F597-Tavola1!F596)/Tavola1!F596</f>
        <v>-2.9801324503311258E-2</v>
      </c>
      <c r="G597" s="13">
        <f>(Tavola1!G597-Tavola1!G596)/Tavola1!G596</f>
        <v>-3.4749034749034749E-2</v>
      </c>
      <c r="H597" s="13">
        <f>(Tavola1!H597-Tavola1!H596)/Tavola1!H596</f>
        <v>0</v>
      </c>
      <c r="I597" s="13">
        <f>(Tavola1!J597-Tavola1!J596)/Tavola1!J596</f>
        <v>-3.0516431924882629E-2</v>
      </c>
      <c r="J597" s="13">
        <f>(Tavola1!K597-Tavola1!K596)/Tavola1!K596</f>
        <v>1.7603188711738237E-3</v>
      </c>
      <c r="K597" s="13">
        <f>(Tavola1!L597-Tavola1!L596)/Tavola1!L596</f>
        <v>2.8847540747151308E-4</v>
      </c>
    </row>
    <row r="598" spans="1:11">
      <c r="A598" s="4">
        <v>44486</v>
      </c>
      <c r="B598" s="13">
        <f>(Tavola1!B598-Tavola1!B597)/Tavola1!B597</f>
        <v>1.5016092944231069E-3</v>
      </c>
      <c r="C598" s="13">
        <f>(Tavola1!C598-Tavola1!C597)/Tavola1!C597</f>
        <v>1.3469127627011987E-3</v>
      </c>
      <c r="D598" s="13">
        <f>(Tavola1!D598-Tavola1!D597)/Tavola1!D597</f>
        <v>7.553144119926777E-4</v>
      </c>
      <c r="E598" s="13">
        <f>(Tavola1!E598-Tavola1!E597)/Tavola1!E597</f>
        <v>-4.0119063025753849E-3</v>
      </c>
      <c r="F598" s="13">
        <f>(Tavola1!F598-Tavola1!F597)/Tavola1!F597</f>
        <v>-1.7064846416382253E-2</v>
      </c>
      <c r="G598" s="13">
        <f>(Tavola1!G598-Tavola1!G597)/Tavola1!G597</f>
        <v>-1.6E-2</v>
      </c>
      <c r="H598" s="13">
        <f>(Tavola1!H598-Tavola1!H597)/Tavola1!H597</f>
        <v>-2.3255813953488372E-2</v>
      </c>
      <c r="I598" s="13">
        <f>(Tavola1!J598-Tavola1!J597)/Tavola1!J597</f>
        <v>-3.4974441754102772E-3</v>
      </c>
      <c r="J598" s="13">
        <f>(Tavola1!K598-Tavola1!K597)/Tavola1!K597</f>
        <v>8.9420947376812247E-4</v>
      </c>
      <c r="K598" s="13">
        <f>(Tavola1!L598-Tavola1!L597)/Tavola1!L597</f>
        <v>2.8839221341023794E-4</v>
      </c>
    </row>
    <row r="599" spans="1:11">
      <c r="A599" s="4">
        <v>44487</v>
      </c>
      <c r="B599" s="13">
        <f>(Tavola1!B599-Tavola1!B598)/Tavola1!B598</f>
        <v>1.6787171292711749E-3</v>
      </c>
      <c r="C599" s="13">
        <f>(Tavola1!C599-Tavola1!C598)/Tavola1!C598</f>
        <v>1.3338718015250093E-3</v>
      </c>
      <c r="D599" s="13">
        <f>(Tavola1!D599-Tavola1!D598)/Tavola1!D598</f>
        <v>8.5691497425959245E-4</v>
      </c>
      <c r="E599" s="13">
        <f>(Tavola1!E599-Tavola1!E598)/Tavola1!E598</f>
        <v>-1.9750519750519752E-2</v>
      </c>
      <c r="F599" s="13">
        <f>(Tavola1!F599-Tavola1!F598)/Tavola1!F598</f>
        <v>3.125E-2</v>
      </c>
      <c r="G599" s="13">
        <f>(Tavola1!G599-Tavola1!G598)/Tavola1!G598</f>
        <v>3.2520325203252036E-2</v>
      </c>
      <c r="H599" s="13">
        <f>(Tavola1!H599-Tavola1!H598)/Tavola1!H598</f>
        <v>2.3809523809523808E-2</v>
      </c>
      <c r="I599" s="13">
        <f>(Tavola1!J599-Tavola1!J598)/Tavola1!J598</f>
        <v>-2.1733261339092872E-2</v>
      </c>
      <c r="J599" s="13">
        <f>(Tavola1!K599-Tavola1!K598)/Tavola1!K598</f>
        <v>1.4093725002683694E-3</v>
      </c>
      <c r="K599" s="13">
        <f>(Tavola1!L599-Tavola1!L598)/Tavola1!L598</f>
        <v>7.207726683004181E-4</v>
      </c>
    </row>
    <row r="600" spans="1:11">
      <c r="A600" s="4">
        <v>44488</v>
      </c>
      <c r="B600" s="13">
        <f>(Tavola1!B600-Tavola1!B599)/Tavola1!B599</f>
        <v>2.948428496174551E-3</v>
      </c>
      <c r="C600" s="13">
        <f>(Tavola1!C600-Tavola1!C599)/Tavola1!C599</f>
        <v>2.2901139409785012E-3</v>
      </c>
      <c r="D600" s="13">
        <f>(Tavola1!D600-Tavola1!D599)/Tavola1!D599</f>
        <v>8.6935331967833926E-4</v>
      </c>
      <c r="E600" s="13">
        <f>(Tavola1!E600-Tavola1!E599)/Tavola1!E599</f>
        <v>-9.2391304347826081E-2</v>
      </c>
      <c r="F600" s="13">
        <f>(Tavola1!F600-Tavola1!F599)/Tavola1!F599</f>
        <v>2.0202020202020204E-2</v>
      </c>
      <c r="G600" s="13">
        <f>(Tavola1!G600-Tavola1!G599)/Tavola1!G599</f>
        <v>3.937007874015748E-3</v>
      </c>
      <c r="H600" s="13">
        <f>(Tavola1!H600-Tavola1!H599)/Tavola1!H599</f>
        <v>0.11627906976744186</v>
      </c>
      <c r="I600" s="13">
        <f>(Tavola1!J600-Tavola1!J599)/Tavola1!J599</f>
        <v>-9.7005657513453844E-2</v>
      </c>
      <c r="J600" s="13">
        <f>(Tavola1!K600-Tavola1!K599)/Tavola1!K599</f>
        <v>3.2781443213411345E-3</v>
      </c>
      <c r="K600" s="13">
        <f>(Tavola1!L600-Tavola1!L599)/Tavola1!L599</f>
        <v>1.8726591760299626E-3</v>
      </c>
    </row>
    <row r="601" spans="1:11">
      <c r="A601" s="4">
        <v>44489</v>
      </c>
      <c r="B601" s="13">
        <f>(Tavola1!B601-Tavola1!B600)/Tavola1!B600</f>
        <v>2.2288332875695016E-3</v>
      </c>
      <c r="C601" s="13">
        <f>(Tavola1!C601-Tavola1!C600)/Tavola1!C600</f>
        <v>2.4135507287204945E-3</v>
      </c>
      <c r="D601" s="13">
        <f>(Tavola1!D601-Tavola1!D600)/Tavola1!D600</f>
        <v>1.2107732498075265E-3</v>
      </c>
      <c r="E601" s="13">
        <f>(Tavola1!E601-Tavola1!E600)/Tavola1!E600</f>
        <v>-5.9880239520958087E-3</v>
      </c>
      <c r="F601" s="13">
        <f>(Tavola1!F601-Tavola1!F600)/Tavola1!F600</f>
        <v>2.9702970297029702E-2</v>
      </c>
      <c r="G601" s="13">
        <f>(Tavola1!G601-Tavola1!G600)/Tavola1!G600</f>
        <v>3.1372549019607843E-2</v>
      </c>
      <c r="H601" s="13">
        <f>(Tavola1!H601-Tavola1!H600)/Tavola1!H600</f>
        <v>2.0833333333333332E-2</v>
      </c>
      <c r="I601" s="13">
        <f>(Tavola1!J601-Tavola1!J600)/Tavola1!J600</f>
        <v>-7.6405867970660143E-3</v>
      </c>
      <c r="J601" s="13">
        <f>(Tavola1!K601-Tavola1!K600)/Tavola1!K600</f>
        <v>1.3924504370364243E-3</v>
      </c>
      <c r="K601" s="13">
        <f>(Tavola1!L601-Tavola1!L600)/Tavola1!L600</f>
        <v>7.1890726096333576E-4</v>
      </c>
    </row>
    <row r="602" spans="1:11">
      <c r="A602" s="4">
        <v>44490</v>
      </c>
      <c r="B602" s="13">
        <f>(Tavola1!B602-Tavola1!B601)/Tavola1!B601</f>
        <v>2.348921209141458E-3</v>
      </c>
      <c r="C602" s="13">
        <f>(Tavola1!C602-Tavola1!C601)/Tavola1!C601</f>
        <v>2.0912254238159723E-3</v>
      </c>
      <c r="D602" s="13">
        <f>(Tavola1!D602-Tavola1!D601)/Tavola1!D601</f>
        <v>9.398434470565812E-4</v>
      </c>
      <c r="E602" s="13">
        <f>(Tavola1!E602-Tavola1!E601)/Tavola1!E601</f>
        <v>-1.821921833676168E-2</v>
      </c>
      <c r="F602" s="13">
        <f>(Tavola1!F602-Tavola1!F601)/Tavola1!F601</f>
        <v>6.41025641025641E-3</v>
      </c>
      <c r="G602" s="13">
        <f>(Tavola1!G602-Tavola1!G601)/Tavola1!G601</f>
        <v>1.1406844106463879E-2</v>
      </c>
      <c r="H602" s="13">
        <f>(Tavola1!H602-Tavola1!H601)/Tavola1!H601</f>
        <v>-2.0408163265306121E-2</v>
      </c>
      <c r="I602" s="13">
        <f>(Tavola1!J602-Tavola1!J601)/Tavola1!J601</f>
        <v>-1.9402525408068985E-2</v>
      </c>
      <c r="J602" s="13">
        <f>(Tavola1!K602-Tavola1!K601)/Tavola1!K601</f>
        <v>1.3870723480415778E-3</v>
      </c>
      <c r="K602" s="13">
        <f>(Tavola1!L602-Tavola1!L601)/Tavola1!L601</f>
        <v>1.0057471264367816E-3</v>
      </c>
    </row>
    <row r="603" spans="1:11">
      <c r="A603" s="4">
        <v>44491</v>
      </c>
      <c r="B603" s="13">
        <f>(Tavola1!B603-Tavola1!B602)/Tavola1!B602</f>
        <v>2.0842006120110235E-3</v>
      </c>
      <c r="C603" s="13">
        <f>(Tavola1!C603-Tavola1!C602)/Tavola1!C602</f>
        <v>1.6902542462217905E-3</v>
      </c>
      <c r="D603" s="13">
        <f>(Tavola1!D603-Tavola1!D602)/Tavola1!D602</f>
        <v>1.3132321269107526E-3</v>
      </c>
      <c r="E603" s="13">
        <f>(Tavola1!E603-Tavola1!E602)/Tavola1!E602</f>
        <v>1.9455252918287938E-3</v>
      </c>
      <c r="F603" s="13">
        <f>(Tavola1!F603-Tavola1!F602)/Tavola1!F602</f>
        <v>-1.9108280254777069E-2</v>
      </c>
      <c r="G603" s="13">
        <f>(Tavola1!G603-Tavola1!G602)/Tavola1!G602</f>
        <v>-7.5187969924812026E-3</v>
      </c>
      <c r="H603" s="13">
        <f>(Tavola1!H603-Tavola1!H602)/Tavola1!H602</f>
        <v>-8.3333333333333329E-2</v>
      </c>
      <c r="I603" s="13">
        <f>(Tavola1!J603-Tavola1!J602)/Tavola1!J602</f>
        <v>2.9836683417085426E-3</v>
      </c>
      <c r="J603" s="13">
        <f>(Tavola1!K603-Tavola1!K602)/Tavola1!K602</f>
        <v>1.309534857343191E-3</v>
      </c>
      <c r="K603" s="13">
        <f>(Tavola1!L603-Tavola1!L602)/Tavola1!L602</f>
        <v>8.6120281326252334E-4</v>
      </c>
    </row>
    <row r="604" spans="1:11">
      <c r="A604" s="4">
        <v>44492</v>
      </c>
      <c r="B604" s="13">
        <f>(Tavola1!B604-Tavola1!B603)/Tavola1!B603</f>
        <v>1.8414831216311794E-3</v>
      </c>
      <c r="C604" s="13">
        <f>(Tavola1!C604-Tavola1!C603)/Tavola1!C603</f>
        <v>1.8263973389164409E-3</v>
      </c>
      <c r="D604" s="13">
        <f>(Tavola1!D604-Tavola1!D603)/Tavola1!D603</f>
        <v>9.5412338684293363E-4</v>
      </c>
      <c r="E604" s="13">
        <f>(Tavola1!E604-Tavola1!E603)/Tavola1!E603</f>
        <v>-2.3002240477968634E-2</v>
      </c>
      <c r="F604" s="13">
        <f>(Tavola1!F604-Tavola1!F603)/Tavola1!F603</f>
        <v>6.4935064935064939E-3</v>
      </c>
      <c r="G604" s="13">
        <f>(Tavola1!G604-Tavola1!G603)/Tavola1!G603</f>
        <v>1.5151515151515152E-2</v>
      </c>
      <c r="H604" s="13">
        <f>(Tavola1!H604-Tavola1!H603)/Tavola1!H603</f>
        <v>-4.5454545454545456E-2</v>
      </c>
      <c r="I604" s="13">
        <f>(Tavola1!J604-Tavola1!J603)/Tavola1!J603</f>
        <v>-2.4424612494128698E-2</v>
      </c>
      <c r="J604" s="13">
        <f>(Tavola1!K604-Tavola1!K603)/Tavola1!K603</f>
        <v>1.5069132649558566E-3</v>
      </c>
      <c r="K604" s="13">
        <f>(Tavola1!L604-Tavola1!L603)/Tavola1!L603</f>
        <v>8.6046178115588702E-4</v>
      </c>
    </row>
    <row r="605" spans="1:11">
      <c r="A605" s="4">
        <v>44493</v>
      </c>
      <c r="B605" s="13">
        <f>(Tavola1!B605-Tavola1!B604)/Tavola1!B604</f>
        <v>1.4742276971284457E-3</v>
      </c>
      <c r="C605" s="13">
        <f>(Tavola1!C605-Tavola1!C604)/Tavola1!C604</f>
        <v>1.4278516699165289E-3</v>
      </c>
      <c r="D605" s="13">
        <f>(Tavola1!D605-Tavola1!D604)/Tavola1!D604</f>
        <v>1.2283684319139945E-3</v>
      </c>
      <c r="E605" s="13">
        <f>(Tavola1!E605-Tavola1!E604)/Tavola1!E604</f>
        <v>1.9415991438617948E-2</v>
      </c>
      <c r="F605" s="13">
        <f>(Tavola1!F605-Tavola1!F604)/Tavola1!F604</f>
        <v>-3.2258064516129032E-3</v>
      </c>
      <c r="G605" s="13">
        <f>(Tavola1!G605-Tavola1!G604)/Tavola1!G604</f>
        <v>-3.7313432835820895E-3</v>
      </c>
      <c r="H605" s="13">
        <f>(Tavola1!H605-Tavola1!H604)/Tavola1!H604</f>
        <v>0</v>
      </c>
      <c r="I605" s="13">
        <f>(Tavola1!J605-Tavola1!J604)/Tavola1!J604</f>
        <v>2.0542449045097094E-2</v>
      </c>
      <c r="J605" s="13">
        <f>(Tavola1!K605-Tavola1!K604)/Tavola1!K604</f>
        <v>8.260128940270014E-4</v>
      </c>
      <c r="K605" s="13">
        <f>(Tavola1!L605-Tavola1!L604)/Tavola1!L604</f>
        <v>1.0030090270812437E-3</v>
      </c>
    </row>
    <row r="606" spans="1:11">
      <c r="A606" s="4">
        <v>44494</v>
      </c>
      <c r="B606" s="13">
        <f>(Tavola1!B606-Tavola1!B605)/Tavola1!B605</f>
        <v>1.5150780989022815E-3</v>
      </c>
      <c r="C606" s="13">
        <f>(Tavola1!C606-Tavola1!C605)/Tavola1!C605</f>
        <v>1.53863022721614E-3</v>
      </c>
      <c r="D606" s="13">
        <f>(Tavola1!D606-Tavola1!D605)/Tavola1!D605</f>
        <v>1.4493322602385672E-3</v>
      </c>
      <c r="E606" s="13">
        <f>(Tavola1!E606-Tavola1!E605)/Tavola1!E605</f>
        <v>5.4289142171565684E-2</v>
      </c>
      <c r="F606" s="13">
        <f>(Tavola1!F606-Tavola1!F605)/Tavola1!F605</f>
        <v>6.4724919093851127E-2</v>
      </c>
      <c r="G606" s="13">
        <f>(Tavola1!G606-Tavola1!G605)/Tavola1!G605</f>
        <v>8.6142322097378279E-2</v>
      </c>
      <c r="H606" s="13">
        <f>(Tavola1!H606-Tavola1!H605)/Tavola1!H605</f>
        <v>-7.1428571428571425E-2</v>
      </c>
      <c r="I606" s="13">
        <f>(Tavola1!J606-Tavola1!J605)/Tavola1!J605</f>
        <v>5.3782041201446772E-2</v>
      </c>
      <c r="J606" s="13">
        <f>(Tavola1!K606-Tavola1!K605)/Tavola1!K605</f>
        <v>2.7739346036355665E-4</v>
      </c>
      <c r="K606" s="13">
        <f>(Tavola1!L606-Tavola1!L605)/Tavola1!L605</f>
        <v>0</v>
      </c>
    </row>
    <row r="607" spans="1:11">
      <c r="A607" s="4">
        <v>44495</v>
      </c>
      <c r="B607" s="13">
        <f>(Tavola1!B607-Tavola1!B606)/Tavola1!B606</f>
        <v>2.712524819971369E-3</v>
      </c>
      <c r="C607" s="13">
        <f>(Tavola1!C607-Tavola1!C606)/Tavola1!C606</f>
        <v>2.6753248806399596E-3</v>
      </c>
      <c r="D607" s="13">
        <f>(Tavola1!D607-Tavola1!D606)/Tavola1!D606</f>
        <v>1.581177454500312E-3</v>
      </c>
      <c r="E607" s="13">
        <f>(Tavola1!E607-Tavola1!E606)/Tavola1!E606</f>
        <v>1.2091038406827881E-2</v>
      </c>
      <c r="F607" s="13">
        <f>(Tavola1!F607-Tavola1!F606)/Tavola1!F606</f>
        <v>-2.1276595744680851E-2</v>
      </c>
      <c r="G607" s="13">
        <f>(Tavola1!G607-Tavola1!G606)/Tavola1!G606</f>
        <v>-2.0689655172413793E-2</v>
      </c>
      <c r="H607" s="13">
        <f>(Tavola1!H607-Tavola1!H606)/Tavola1!H606</f>
        <v>-2.564102564102564E-2</v>
      </c>
      <c r="I607" s="13">
        <f>(Tavola1!J607-Tavola1!J606)/Tavola1!J606</f>
        <v>1.37292941352037E-2</v>
      </c>
      <c r="J607" s="13">
        <f>(Tavola1!K607-Tavola1!K606)/Tavola1!K606</f>
        <v>1.3386514199633668E-3</v>
      </c>
      <c r="K607" s="13">
        <f>(Tavola1!L607-Tavola1!L606)/Tavola1!L606</f>
        <v>1.145147437732608E-3</v>
      </c>
    </row>
    <row r="608" spans="1:11">
      <c r="A608" s="4">
        <v>44496</v>
      </c>
      <c r="B608" s="13">
        <f>(Tavola1!B608-Tavola1!B607)/Tavola1!B607</f>
        <v>1.9109319043557013E-3</v>
      </c>
      <c r="C608" s="13">
        <f>(Tavola1!C608-Tavola1!C607)/Tavola1!C607</f>
        <v>1.8743133922943843E-3</v>
      </c>
      <c r="D608" s="13">
        <f>(Tavola1!D608-Tavola1!D607)/Tavola1!D607</f>
        <v>9.1981016683790793E-4</v>
      </c>
      <c r="E608" s="13">
        <f>(Tavola1!E608-Tavola1!E607)/Tavola1!E607</f>
        <v>-1.9114546732255797E-2</v>
      </c>
      <c r="F608" s="13">
        <f>(Tavola1!F608-Tavola1!F607)/Tavola1!F607</f>
        <v>-1.2422360248447204E-2</v>
      </c>
      <c r="G608" s="13">
        <f>(Tavola1!G608-Tavola1!G607)/Tavola1!G607</f>
        <v>-1.4084507042253521E-2</v>
      </c>
      <c r="H608" s="13">
        <f>(Tavola1!H608-Tavola1!H607)/Tavola1!H607</f>
        <v>0</v>
      </c>
      <c r="I608" s="13">
        <f>(Tavola1!J608-Tavola1!J607)/Tavola1!J607</f>
        <v>-1.943176799646695E-2</v>
      </c>
      <c r="J608" s="13">
        <f>(Tavola1!K608-Tavola1!K607)/Tavola1!K607</f>
        <v>1.4086625911185874E-3</v>
      </c>
      <c r="K608" s="13">
        <f>(Tavola1!L608-Tavola1!L607)/Tavola1!L607</f>
        <v>8.5787818129825567E-4</v>
      </c>
    </row>
    <row r="609" spans="1:11">
      <c r="A609" s="4">
        <v>44497</v>
      </c>
      <c r="B609" s="13">
        <f>(Tavola1!B609-Tavola1!B608)/Tavola1!B608</f>
        <v>2.0117056695623785E-3</v>
      </c>
      <c r="C609" s="13">
        <f>(Tavola1!C609-Tavola1!C608)/Tavola1!C608</f>
        <v>1.840905478415098E-3</v>
      </c>
      <c r="D609" s="13">
        <f>(Tavola1!D609-Tavola1!D608)/Tavola1!D608</f>
        <v>1.0036921532781302E-3</v>
      </c>
      <c r="E609" s="13">
        <f>(Tavola1!E609-Tavola1!E608)/Tavola1!E608</f>
        <v>9.3136552514686919E-3</v>
      </c>
      <c r="F609" s="13">
        <f>(Tavola1!F609-Tavola1!F608)/Tavola1!F608</f>
        <v>1.8867924528301886E-2</v>
      </c>
      <c r="G609" s="13">
        <f>(Tavola1!G609-Tavola1!G608)/Tavola1!G608</f>
        <v>2.1428571428571429E-2</v>
      </c>
      <c r="H609" s="13">
        <f>(Tavola1!H609-Tavola1!H608)/Tavola1!H608</f>
        <v>0</v>
      </c>
      <c r="I609" s="13">
        <f>(Tavola1!J609-Tavola1!J608)/Tavola1!J608</f>
        <v>8.8575288995646293E-3</v>
      </c>
      <c r="J609" s="13">
        <f>(Tavola1!K609-Tavola1!K608)/Tavola1!K608</f>
        <v>7.9894020922673516E-4</v>
      </c>
      <c r="K609" s="13">
        <f>(Tavola1!L609-Tavola1!L608)/Tavola1!L608</f>
        <v>1.2857142857142856E-3</v>
      </c>
    </row>
    <row r="610" spans="1:11">
      <c r="A610" s="4">
        <v>44498</v>
      </c>
      <c r="B610" s="13">
        <f>(Tavola1!B610-Tavola1!B609)/Tavola1!B609</f>
        <v>1.8941750411782066E-3</v>
      </c>
      <c r="C610" s="13">
        <f>(Tavola1!C610-Tavola1!C609)/Tavola1!C609</f>
        <v>1.8229922442322638E-3</v>
      </c>
      <c r="D610" s="13">
        <f>(Tavola1!D610-Tavola1!D609)/Tavola1!D609</f>
        <v>1.5333279075445594E-3</v>
      </c>
      <c r="E610" s="13">
        <f>(Tavola1!E610-Tavola1!E609)/Tavola1!E609</f>
        <v>1.3912549687677456E-2</v>
      </c>
      <c r="F610" s="13">
        <f>(Tavola1!F610-Tavola1!F609)/Tavola1!F609</f>
        <v>-9.2592592592592587E-3</v>
      </c>
      <c r="G610" s="13">
        <f>(Tavola1!G610-Tavola1!G609)/Tavola1!G609</f>
        <v>-3.4965034965034965E-3</v>
      </c>
      <c r="H610" s="13">
        <f>(Tavola1!H610-Tavola1!H609)/Tavola1!H609</f>
        <v>-5.2631578947368418E-2</v>
      </c>
      <c r="I610" s="13">
        <f>(Tavola1!J610-Tavola1!J609)/Tavola1!J609</f>
        <v>1.5029761904761905E-2</v>
      </c>
      <c r="J610" s="13">
        <f>(Tavola1!K610-Tavola1!K609)/Tavola1!K609</f>
        <v>1.262273046717749E-3</v>
      </c>
      <c r="K610" s="13">
        <f>(Tavola1!L610-Tavola1!L609)/Tavola1!L609</f>
        <v>4.2802111570837496E-4</v>
      </c>
    </row>
    <row r="611" spans="1:11">
      <c r="A611" s="4">
        <v>44499</v>
      </c>
      <c r="B611" s="13">
        <f>(Tavola1!B611-Tavola1!B610)/Tavola1!B610</f>
        <v>1.6667294324123505E-3</v>
      </c>
      <c r="C611" s="13">
        <f>(Tavola1!C611-Tavola1!C610)/Tavola1!C610</f>
        <v>1.3034078725835505E-3</v>
      </c>
      <c r="D611" s="13">
        <f>(Tavola1!D611-Tavola1!D610)/Tavola1!D610</f>
        <v>9.2638942160795201E-4</v>
      </c>
      <c r="E611" s="13">
        <f>(Tavola1!E611-Tavola1!E610)/Tavola1!E610</f>
        <v>2.800336040324839E-3</v>
      </c>
      <c r="F611" s="13">
        <f>(Tavola1!F611-Tavola1!F610)/Tavola1!F610</f>
        <v>-9.3457943925233638E-3</v>
      </c>
      <c r="G611" s="13">
        <f>(Tavola1!G611-Tavola1!G610)/Tavola1!G610</f>
        <v>0</v>
      </c>
      <c r="H611" s="13">
        <f>(Tavola1!H611-Tavola1!H610)/Tavola1!H610</f>
        <v>-8.3333333333333329E-2</v>
      </c>
      <c r="I611" s="13">
        <f>(Tavola1!J611-Tavola1!J610)/Tavola1!J610</f>
        <v>3.3719395982993697E-3</v>
      </c>
      <c r="J611" s="13">
        <f>(Tavola1!K611-Tavola1!K610)/Tavola1!K610</f>
        <v>8.9269894920474837E-4</v>
      </c>
      <c r="K611" s="13">
        <f>(Tavola1!L611-Tavola1!L610)/Tavola1!L610</f>
        <v>4.2783799201369084E-4</v>
      </c>
    </row>
    <row r="612" spans="1:11">
      <c r="A612" s="4">
        <v>44500</v>
      </c>
      <c r="B612" s="13">
        <f>(Tavola1!B612-Tavola1!B611)/Tavola1!B611</f>
        <v>1.6715649407604487E-3</v>
      </c>
      <c r="C612" s="13">
        <f>(Tavola1!C612-Tavola1!C611)/Tavola1!C611</f>
        <v>1.3991927433025489E-3</v>
      </c>
      <c r="D612" s="13">
        <f>(Tavola1!D612-Tavola1!D611)/Tavola1!D611</f>
        <v>9.7749171080534279E-4</v>
      </c>
      <c r="E612" s="13">
        <f>(Tavola1!E612-Tavola1!E611)/Tavola1!E611</f>
        <v>4.8869030996928232E-3</v>
      </c>
      <c r="F612" s="13">
        <f>(Tavola1!F612-Tavola1!F611)/Tavola1!F611</f>
        <v>9.433962264150943E-3</v>
      </c>
      <c r="G612" s="13">
        <f>(Tavola1!G612-Tavola1!G611)/Tavola1!G611</f>
        <v>1.0526315789473684E-2</v>
      </c>
      <c r="H612" s="13">
        <f>(Tavola1!H612-Tavola1!H611)/Tavola1!H611</f>
        <v>0</v>
      </c>
      <c r="I612" s="13">
        <f>(Tavola1!J612-Tavola1!J611)/Tavola1!J611</f>
        <v>4.6756282875511394E-3</v>
      </c>
      <c r="J612" s="13">
        <f>(Tavola1!K612-Tavola1!K611)/Tavola1!K611</f>
        <v>8.9871116648624358E-4</v>
      </c>
      <c r="K612" s="13">
        <f>(Tavola1!L612-Tavola1!L611)/Tavola1!L611</f>
        <v>2.8510334996436211E-4</v>
      </c>
    </row>
    <row r="613" spans="1:11">
      <c r="A613" s="4">
        <v>44501</v>
      </c>
      <c r="B613" s="13">
        <f>(Tavola1!B613-Tavola1!B612)/Tavola1!B612</f>
        <v>1.0432080882884103E-3</v>
      </c>
      <c r="C613" s="13">
        <f>(Tavola1!C613-Tavola1!C612)/Tavola1!C612</f>
        <v>1.0727533167781121E-3</v>
      </c>
      <c r="D613" s="13">
        <f>(Tavola1!D613-Tavola1!D612)/Tavola1!D612</f>
        <v>9.5707129694515823E-4</v>
      </c>
      <c r="E613" s="13">
        <f>(Tavola1!E613-Tavola1!E612)/Tavola1!E612</f>
        <v>2.5983048492427399E-2</v>
      </c>
      <c r="F613" s="13">
        <f>(Tavola1!F613-Tavola1!F612)/Tavola1!F612</f>
        <v>4.6728971962616821E-2</v>
      </c>
      <c r="G613" s="13">
        <f>(Tavola1!G613-Tavola1!G612)/Tavola1!G612</f>
        <v>4.1666666666666664E-2</v>
      </c>
      <c r="H613" s="13">
        <f>(Tavola1!H613-Tavola1!H612)/Tavola1!H612</f>
        <v>9.0909090909090912E-2</v>
      </c>
      <c r="I613" s="13">
        <f>(Tavola1!J613-Tavola1!J612)/Tavola1!J612</f>
        <v>2.501454333915067E-2</v>
      </c>
      <c r="J613" s="13">
        <f>(Tavola1!K613-Tavola1!K612)/Tavola1!K612</f>
        <v>3.6052214490269304E-4</v>
      </c>
      <c r="K613" s="13">
        <f>(Tavola1!L613-Tavola1!L612)/Tavola1!L612</f>
        <v>2.8502208921191391E-4</v>
      </c>
    </row>
    <row r="614" spans="1:11">
      <c r="A614" s="4">
        <v>44502</v>
      </c>
      <c r="B614" s="13">
        <f>(Tavola1!B614-Tavola1!B613)/Tavola1!B613</f>
        <v>1.9384282691522828E-3</v>
      </c>
      <c r="C614" s="13">
        <f>(Tavola1!C614-Tavola1!C613)/Tavola1!C613</f>
        <v>1.4492425354832058E-3</v>
      </c>
      <c r="D614" s="13">
        <f>(Tavola1!D614-Tavola1!D613)/Tavola1!D613</f>
        <v>1.2381412323718831E-3</v>
      </c>
      <c r="E614" s="13">
        <f>(Tavola1!E614-Tavola1!E613)/Tavola1!E613</f>
        <v>3.0742145178764897E-2</v>
      </c>
      <c r="F614" s="13">
        <f>(Tavola1!F614-Tavola1!F613)/Tavola1!F613</f>
        <v>2.6785714285714284E-2</v>
      </c>
      <c r="G614" s="13">
        <f>(Tavola1!G614-Tavola1!G613)/Tavola1!G613</f>
        <v>1.6666666666666666E-2</v>
      </c>
      <c r="H614" s="13">
        <f>(Tavola1!H614-Tavola1!H613)/Tavola1!H613</f>
        <v>0.1111111111111111</v>
      </c>
      <c r="I614" s="13">
        <f>(Tavola1!J614-Tavola1!J613)/Tavola1!J613</f>
        <v>3.0930760499432462E-2</v>
      </c>
      <c r="J614" s="13">
        <f>(Tavola1!K614-Tavola1!K613)/Tavola1!K613</f>
        <v>5.1678883736111297E-4</v>
      </c>
      <c r="K614" s="13">
        <f>(Tavola1!L614-Tavola1!L613)/Tavola1!L613</f>
        <v>4.274113121527283E-4</v>
      </c>
    </row>
    <row r="615" spans="1:11">
      <c r="A615" s="4">
        <v>44503</v>
      </c>
      <c r="B615" s="13">
        <f>(Tavola1!B615-Tavola1!B614)/Tavola1!B614</f>
        <v>4.9618818827678367E-3</v>
      </c>
      <c r="C615" s="13">
        <f>(Tavola1!C615-Tavola1!C614)/Tavola1!C614</f>
        <v>2.1701329650021702E-3</v>
      </c>
      <c r="D615" s="13">
        <f>(Tavola1!D615-Tavola1!D614)/Tavola1!D614</f>
        <v>1.2884053232505366E-3</v>
      </c>
      <c r="E615" s="13">
        <f>(Tavola1!E615-Tavola1!E614)/Tavola1!E614</f>
        <v>-2.7591643673630272E-2</v>
      </c>
      <c r="F615" s="13">
        <f>(Tavola1!F615-Tavola1!F614)/Tavola1!F614</f>
        <v>0</v>
      </c>
      <c r="G615" s="13">
        <f>(Tavola1!G615-Tavola1!G614)/Tavola1!G614</f>
        <v>0</v>
      </c>
      <c r="H615" s="13">
        <f>(Tavola1!H615-Tavola1!H614)/Tavola1!H614</f>
        <v>0</v>
      </c>
      <c r="I615" s="13">
        <f>(Tavola1!J615-Tavola1!J614)/Tavola1!J614</f>
        <v>-2.8901734104046242E-2</v>
      </c>
      <c r="J615" s="13">
        <f>(Tavola1!K615-Tavola1!K614)/Tavola1!K614</f>
        <v>2.042300425450937E-3</v>
      </c>
      <c r="K615" s="13">
        <f>(Tavola1!L615-Tavola1!L614)/Tavola1!L614</f>
        <v>9.9686698946169173E-4</v>
      </c>
    </row>
    <row r="616" spans="1:11">
      <c r="A616" s="4">
        <v>44504</v>
      </c>
      <c r="B616" s="13">
        <f>(Tavola1!B616-Tavola1!B615)/Tavola1!B615</f>
        <v>3.7335145958166788E-3</v>
      </c>
      <c r="C616" s="13">
        <f>(Tavola1!C616-Tavola1!C615)/Tavola1!C615</f>
        <v>2.1934500786793694E-3</v>
      </c>
      <c r="D616" s="13">
        <f>(Tavola1!D616-Tavola1!D615)/Tavola1!D615</f>
        <v>1.2026885909468587E-3</v>
      </c>
      <c r="E616" s="13">
        <f>(Tavola1!E616-Tavola1!E615)/Tavola1!E615</f>
        <v>8.9177138224564249E-3</v>
      </c>
      <c r="F616" s="13">
        <f>(Tavola1!F616-Tavola1!F615)/Tavola1!F615</f>
        <v>-1.7391304347826087E-2</v>
      </c>
      <c r="G616" s="13">
        <f>(Tavola1!G616-Tavola1!G615)/Tavola1!G615</f>
        <v>-9.8360655737704927E-3</v>
      </c>
      <c r="H616" s="13">
        <f>(Tavola1!H616-Tavola1!H615)/Tavola1!H615</f>
        <v>-7.4999999999999997E-2</v>
      </c>
      <c r="I616" s="13">
        <f>(Tavola1!J616-Tavola1!J615)/Tavola1!J615</f>
        <v>1.020408163265306E-2</v>
      </c>
      <c r="J616" s="13">
        <f>(Tavola1!K616-Tavola1!K615)/Tavola1!K615</f>
        <v>1.0241558344665743E-3</v>
      </c>
      <c r="K616" s="13">
        <f>(Tavola1!L616-Tavola1!L615)/Tavola1!L615</f>
        <v>5.6907099160620283E-4</v>
      </c>
    </row>
    <row r="617" spans="1:11">
      <c r="A617" s="4">
        <v>44505</v>
      </c>
      <c r="B617" s="13">
        <f>(Tavola1!B617-Tavola1!B616)/Tavola1!B616</f>
        <v>3.6217268869607822E-3</v>
      </c>
      <c r="C617" s="13">
        <f>(Tavola1!C617-Tavola1!C616)/Tavola1!C616</f>
        <v>2.0042235458604942E-3</v>
      </c>
      <c r="D617" s="13">
        <f>(Tavola1!D617-Tavola1!D616)/Tavola1!D616</f>
        <v>1.5047839859984049E-3</v>
      </c>
      <c r="E617" s="13">
        <f>(Tavola1!E617-Tavola1!E616)/Tavola1!E616</f>
        <v>2.3034685951520022E-2</v>
      </c>
      <c r="F617" s="13">
        <f>(Tavola1!F617-Tavola1!F616)/Tavola1!F616</f>
        <v>3.2448377581120944E-2</v>
      </c>
      <c r="G617" s="13">
        <f>(Tavola1!G617-Tavola1!G616)/Tavola1!G616</f>
        <v>2.9801324503311258E-2</v>
      </c>
      <c r="H617" s="13">
        <f>(Tavola1!H617-Tavola1!H616)/Tavola1!H616</f>
        <v>5.4054054054054057E-2</v>
      </c>
      <c r="I617" s="13">
        <f>(Tavola1!J617-Tavola1!J616)/Tavola1!J616</f>
        <v>2.2586980920314255E-2</v>
      </c>
      <c r="J617" s="13">
        <f>(Tavola1!K617-Tavola1!K616)/Tavola1!K616</f>
        <v>9.6551583954143075E-4</v>
      </c>
      <c r="K617" s="13">
        <f>(Tavola1!L617-Tavola1!L616)/Tavola1!L616</f>
        <v>1.2796815014929617E-3</v>
      </c>
    </row>
    <row r="618" spans="1:11">
      <c r="A618" s="4">
        <v>44506</v>
      </c>
      <c r="B618" s="13">
        <f>(Tavola1!B618-Tavola1!B617)/Tavola1!B617</f>
        <v>3.0956913943035701E-3</v>
      </c>
      <c r="C618" s="13">
        <f>(Tavola1!C618-Tavola1!C617)/Tavola1!C617</f>
        <v>1.6278384003242503E-3</v>
      </c>
      <c r="D618" s="13">
        <f>(Tavola1!D618-Tavola1!D617)/Tavola1!D617</f>
        <v>9.7051379193602988E-4</v>
      </c>
      <c r="E618" s="13">
        <f>(Tavola1!E618-Tavola1!E617)/Tavola1!E617</f>
        <v>-8.7707815159052231E-3</v>
      </c>
      <c r="F618" s="13">
        <f>(Tavola1!F618-Tavola1!F617)/Tavola1!F617</f>
        <v>4.8571428571428571E-2</v>
      </c>
      <c r="G618" s="13">
        <f>(Tavola1!G618-Tavola1!G617)/Tavola1!G617</f>
        <v>4.1800643086816719E-2</v>
      </c>
      <c r="H618" s="13">
        <f>(Tavola1!H618-Tavola1!H617)/Tavola1!H617</f>
        <v>0.10256410256410256</v>
      </c>
      <c r="I618" s="13">
        <f>(Tavola1!J618-Tavola1!J617)/Tavola1!J617</f>
        <v>-1.1524214569899849E-2</v>
      </c>
      <c r="J618" s="13">
        <f>(Tavola1!K618-Tavola1!K617)/Tavola1!K617</f>
        <v>1.2319605772615277E-3</v>
      </c>
      <c r="K618" s="13">
        <f>(Tavola1!L618-Tavola1!L617)/Tavola1!L617</f>
        <v>5.6802044873615449E-4</v>
      </c>
    </row>
    <row r="619" spans="1:11">
      <c r="A619" s="4">
        <v>44507</v>
      </c>
      <c r="B619" s="13">
        <f>(Tavola1!B619-Tavola1!B618)/Tavola1!B618</f>
        <v>3.1124599152335787E-3</v>
      </c>
      <c r="C619" s="13">
        <f>(Tavola1!C619-Tavola1!C618)/Tavola1!C618</f>
        <v>1.4584568056933201E-3</v>
      </c>
      <c r="D619" s="13">
        <f>(Tavola1!D619-Tavola1!D618)/Tavola1!D618</f>
        <v>1.1564007911198727E-3</v>
      </c>
      <c r="E619" s="13">
        <f>(Tavola1!E619-Tavola1!E618)/Tavola1!E618</f>
        <v>2.7073428420496565E-2</v>
      </c>
      <c r="F619" s="13">
        <f>(Tavola1!F619-Tavola1!F618)/Tavola1!F618</f>
        <v>-1.3623978201634877E-2</v>
      </c>
      <c r="G619" s="13">
        <f>(Tavola1!G619-Tavola1!G618)/Tavola1!G618</f>
        <v>-1.2345679012345678E-2</v>
      </c>
      <c r="H619" s="13">
        <f>(Tavola1!H619-Tavola1!H618)/Tavola1!H618</f>
        <v>-2.3255813953488372E-2</v>
      </c>
      <c r="I619" s="13">
        <f>(Tavola1!J619-Tavola1!J618)/Tavola1!J618</f>
        <v>2.9146426092990979E-2</v>
      </c>
      <c r="J619" s="13">
        <f>(Tavola1!K619-Tavola1!K618)/Tavola1!K618</f>
        <v>5.1381207999242804E-4</v>
      </c>
      <c r="K619" s="13">
        <f>(Tavola1!L619-Tavola1!L618)/Tavola1!L618</f>
        <v>2.838489923360772E-4</v>
      </c>
    </row>
    <row r="620" spans="1:11">
      <c r="A620" s="4">
        <v>44508</v>
      </c>
      <c r="B620" s="13">
        <f>(Tavola1!B620-Tavola1!B619)/Tavola1!B619</f>
        <v>2.3428462717605459E-3</v>
      </c>
      <c r="C620" s="13">
        <f>(Tavola1!C620-Tavola1!C619)/Tavola1!C619</f>
        <v>2.800640013844819E-3</v>
      </c>
      <c r="D620" s="13">
        <f>(Tavola1!D620-Tavola1!D619)/Tavola1!D619</f>
        <v>2.4774376216598832E-3</v>
      </c>
      <c r="E620" s="13">
        <f>(Tavola1!E620-Tavola1!E619)/Tavola1!E619</f>
        <v>8.3322617976083327E-2</v>
      </c>
      <c r="F620" s="13">
        <f>(Tavola1!F620-Tavola1!F619)/Tavola1!F619</f>
        <v>4.6961325966850827E-2</v>
      </c>
      <c r="G620" s="13">
        <f>(Tavola1!G620-Tavola1!G619)/Tavola1!G619</f>
        <v>4.0625000000000001E-2</v>
      </c>
      <c r="H620" s="13">
        <f>(Tavola1!H620-Tavola1!H619)/Tavola1!H619</f>
        <v>9.5238095238095233E-2</v>
      </c>
      <c r="I620" s="13">
        <f>(Tavola1!J620-Tavola1!J619)/Tavola1!J619</f>
        <v>8.5097774780849636E-2</v>
      </c>
      <c r="J620" s="13">
        <f>(Tavola1!K620-Tavola1!K619)/Tavola1!K619</f>
        <v>4.08811406176093E-4</v>
      </c>
      <c r="K620" s="13">
        <f>(Tavola1!L620-Tavola1!L619)/Tavola1!L619</f>
        <v>1.4188422247446084E-4</v>
      </c>
    </row>
    <row r="621" spans="1:11">
      <c r="A621" s="4">
        <v>44509</v>
      </c>
      <c r="B621" s="13">
        <f>(Tavola1!B621-Tavola1!B620)/Tavola1!B620</f>
        <v>4.8236711561161407E-3</v>
      </c>
      <c r="C621" s="13">
        <f>(Tavola1!C621-Tavola1!C620)/Tavola1!C620</f>
        <v>2.6252492349603846E-3</v>
      </c>
      <c r="D621" s="13">
        <f>(Tavola1!D621-Tavola1!D620)/Tavola1!D620</f>
        <v>1.6175880606595523E-3</v>
      </c>
      <c r="E621" s="13">
        <f>(Tavola1!E621-Tavola1!E620)/Tavola1!E620</f>
        <v>2.3620178041543028E-2</v>
      </c>
      <c r="F621" s="13">
        <f>(Tavola1!F621-Tavola1!F620)/Tavola1!F620</f>
        <v>3.9577836411609502E-2</v>
      </c>
      <c r="G621" s="13">
        <f>(Tavola1!G621-Tavola1!G620)/Tavola1!G620</f>
        <v>3.903903903903904E-2</v>
      </c>
      <c r="H621" s="13">
        <f>(Tavola1!H621-Tavola1!H620)/Tavola1!H620</f>
        <v>4.3478260869565216E-2</v>
      </c>
      <c r="I621" s="13">
        <f>(Tavola1!J621-Tavola1!J620)/Tavola1!J620</f>
        <v>2.2868506089982601E-2</v>
      </c>
      <c r="J621" s="13">
        <f>(Tavola1!K621-Tavola1!K620)/Tavola1!K620</f>
        <v>9.9290444814438311E-4</v>
      </c>
      <c r="K621" s="13">
        <f>(Tavola1!L621-Tavola1!L620)/Tavola1!L620</f>
        <v>1.560505036175344E-3</v>
      </c>
    </row>
    <row r="622" spans="1:11">
      <c r="A622" s="4">
        <v>44510</v>
      </c>
      <c r="B622" s="13">
        <f>(Tavola1!B622-Tavola1!B621)/Tavola1!B621</f>
        <v>3.3701740465334131E-3</v>
      </c>
      <c r="C622" s="13">
        <f>(Tavola1!C622-Tavola1!C621)/Tavola1!C621</f>
        <v>2.4938920583888096E-3</v>
      </c>
      <c r="D622" s="13">
        <f>(Tavola1!D622-Tavola1!D621)/Tavola1!D621</f>
        <v>1.8328692414420708E-3</v>
      </c>
      <c r="E622" s="13">
        <f>(Tavola1!E622-Tavola1!E621)/Tavola1!E621</f>
        <v>5.4499072356215209E-3</v>
      </c>
      <c r="F622" s="13">
        <f>(Tavola1!F622-Tavola1!F621)/Tavola1!F621</f>
        <v>-6.0913705583756347E-2</v>
      </c>
      <c r="G622" s="13">
        <f>(Tavola1!G622-Tavola1!G621)/Tavola1!G621</f>
        <v>-7.5144508670520235E-2</v>
      </c>
      <c r="H622" s="13">
        <f>(Tavola1!H622-Tavola1!H621)/Tavola1!H621</f>
        <v>4.1666666666666664E-2</v>
      </c>
      <c r="I622" s="13">
        <f>(Tavola1!J622-Tavola1!J621)/Tavola1!J621</f>
        <v>8.6269744835965976E-3</v>
      </c>
      <c r="J622" s="13">
        <f>(Tavola1!K622-Tavola1!K621)/Tavola1!K621</f>
        <v>1.740920056006343E-3</v>
      </c>
      <c r="K622" s="13">
        <f>(Tavola1!L622-Tavola1!L621)/Tavola1!L621</f>
        <v>1.2747875354107649E-3</v>
      </c>
    </row>
    <row r="623" spans="1:11">
      <c r="A623" s="4">
        <v>44511</v>
      </c>
      <c r="B623" s="13">
        <f>(Tavola1!B623-Tavola1!B622)/Tavola1!B622</f>
        <v>3.7868613467210493E-3</v>
      </c>
      <c r="C623" s="13">
        <f>(Tavola1!C623-Tavola1!C622)/Tavola1!C622</f>
        <v>2.4018396090830698E-3</v>
      </c>
      <c r="D623" s="13">
        <f>(Tavola1!D623-Tavola1!D622)/Tavola1!D622</f>
        <v>1.9702479761779107E-3</v>
      </c>
      <c r="E623" s="13">
        <f>(Tavola1!E623-Tavola1!E622)/Tavola1!E622</f>
        <v>2.1681466958828277E-2</v>
      </c>
      <c r="F623" s="13">
        <f>(Tavola1!F623-Tavola1!F622)/Tavola1!F622</f>
        <v>-5.4054054054054057E-3</v>
      </c>
      <c r="G623" s="13">
        <f>(Tavola1!G623-Tavola1!G622)/Tavola1!G622</f>
        <v>3.1250000000000002E-3</v>
      </c>
      <c r="H623" s="13">
        <f>(Tavola1!H623-Tavola1!H622)/Tavola1!H622</f>
        <v>-0.06</v>
      </c>
      <c r="I623" s="13">
        <f>(Tavola1!J623-Tavola1!J622)/Tavola1!J622</f>
        <v>2.2888808577279846E-2</v>
      </c>
      <c r="J623" s="13">
        <f>(Tavola1!K623-Tavola1!K622)/Tavola1!K622</f>
        <v>1.4111972948122502E-3</v>
      </c>
      <c r="K623" s="13">
        <f>(Tavola1!L623-Tavola1!L622)/Tavola1!L622</f>
        <v>1.2731645211486774E-3</v>
      </c>
    </row>
    <row r="624" spans="1:11">
      <c r="A624" s="4">
        <v>44512</v>
      </c>
      <c r="B624" s="13">
        <f>(Tavola1!B624-Tavola1!B623)/Tavola1!B623</f>
        <v>3.3210330512416903E-3</v>
      </c>
      <c r="C624" s="13">
        <f>(Tavola1!C624-Tavola1!C623)/Tavola1!C623</f>
        <v>2.2894135270388224E-3</v>
      </c>
      <c r="D624" s="13">
        <f>(Tavola1!D624-Tavola1!D623)/Tavola1!D623</f>
        <v>1.7429221718214814E-3</v>
      </c>
      <c r="E624" s="13">
        <f>(Tavola1!E624-Tavola1!E623)/Tavola1!E623</f>
        <v>1.4222824246528954E-2</v>
      </c>
      <c r="F624" s="13">
        <f>(Tavola1!F624-Tavola1!F623)/Tavola1!F623</f>
        <v>-2.717391304347826E-2</v>
      </c>
      <c r="G624" s="13">
        <f>(Tavola1!G624-Tavola1!G623)/Tavola1!G623</f>
        <v>-4.0498442367601244E-2</v>
      </c>
      <c r="H624" s="13">
        <f>(Tavola1!H624-Tavola1!H623)/Tavola1!H623</f>
        <v>6.3829787234042548E-2</v>
      </c>
      <c r="I624" s="13">
        <f>(Tavola1!J624-Tavola1!J623)/Tavola1!J623</f>
        <v>1.6016959133199858E-2</v>
      </c>
      <c r="J624" s="13">
        <f>(Tavola1!K624-Tavola1!K623)/Tavola1!K623</f>
        <v>1.3890290249890694E-3</v>
      </c>
      <c r="K624" s="13">
        <f>(Tavola1!L624-Tavola1!L623)/Tavola1!L623</f>
        <v>9.8897993783554671E-4</v>
      </c>
    </row>
    <row r="625" spans="1:11">
      <c r="A625" s="4">
        <v>44513</v>
      </c>
      <c r="B625" s="13">
        <f>(Tavola1!B625-Tavola1!B624)/Tavola1!B624</f>
        <v>2.9724330894597513E-3</v>
      </c>
      <c r="C625" s="13">
        <f>(Tavola1!C625-Tavola1!C624)/Tavola1!C624</f>
        <v>1.9271372741993626E-3</v>
      </c>
      <c r="D625" s="13">
        <f>(Tavola1!D625-Tavola1!D624)/Tavola1!D624</f>
        <v>1.042021841032717E-3</v>
      </c>
      <c r="E625" s="13">
        <f>(Tavola1!E625-Tavola1!E624)/Tavola1!E624</f>
        <v>2.337228714524207E-3</v>
      </c>
      <c r="F625" s="13">
        <f>(Tavola1!F625-Tavola1!F624)/Tavola1!F624</f>
        <v>3.3519553072625698E-2</v>
      </c>
      <c r="G625" s="13">
        <f>(Tavola1!G625-Tavola1!G624)/Tavola1!G624</f>
        <v>3.896103896103896E-2</v>
      </c>
      <c r="H625" s="13">
        <f>(Tavola1!H625-Tavola1!H624)/Tavola1!H624</f>
        <v>0</v>
      </c>
      <c r="I625" s="13">
        <f>(Tavola1!J625-Tavola1!J624)/Tavola1!J624</f>
        <v>1.0432363509910744E-3</v>
      </c>
      <c r="J625" s="13">
        <f>(Tavola1!K625-Tavola1!K624)/Tavola1!K624</f>
        <v>1.0176561665597513E-3</v>
      </c>
      <c r="K625" s="13">
        <f>(Tavola1!L625-Tavola1!L624)/Tavola1!L624</f>
        <v>4.2342978122794639E-4</v>
      </c>
    </row>
    <row r="626" spans="1:11">
      <c r="A626" s="4">
        <v>44514</v>
      </c>
      <c r="B626" s="13">
        <f>(Tavola1!B626-Tavola1!B625)/Tavola1!B625</f>
        <v>3.121144982504165E-3</v>
      </c>
      <c r="C626" s="13">
        <f>(Tavola1!C626-Tavola1!C625)/Tavola1!C625</f>
        <v>1.5149109651913131E-3</v>
      </c>
      <c r="D626" s="13">
        <f>(Tavola1!D626-Tavola1!D625)/Tavola1!D625</f>
        <v>1.5948303304259247E-3</v>
      </c>
      <c r="E626" s="13">
        <f>(Tavola1!E626-Tavola1!E625)/Tavola1!E625</f>
        <v>7.8836331334665773E-3</v>
      </c>
      <c r="F626" s="13">
        <f>(Tavola1!F626-Tavola1!F625)/Tavola1!F625</f>
        <v>1.6216216216216217E-2</v>
      </c>
      <c r="G626" s="13">
        <f>(Tavola1!G626-Tavola1!G625)/Tavola1!G625</f>
        <v>1.8749999999999999E-2</v>
      </c>
      <c r="H626" s="13">
        <f>(Tavola1!H626-Tavola1!H625)/Tavola1!H625</f>
        <v>0</v>
      </c>
      <c r="I626" s="13">
        <f>(Tavola1!J626-Tavola1!J625)/Tavola1!J625</f>
        <v>7.5266327003242241E-3</v>
      </c>
      <c r="J626" s="13">
        <f>(Tavola1!K626-Tavola1!K625)/Tavola1!K625</f>
        <v>1.4360199432302395E-3</v>
      </c>
      <c r="K626" s="13">
        <f>(Tavola1!L626-Tavola1!L625)/Tavola1!L625</f>
        <v>2.821670428893905E-4</v>
      </c>
    </row>
    <row r="627" spans="1:11">
      <c r="A627" s="4">
        <v>44515</v>
      </c>
      <c r="B627" s="13">
        <f>(Tavola1!B627-Tavola1!B626)/Tavola1!B626</f>
        <v>1.8894966225532605E-3</v>
      </c>
      <c r="C627" s="13">
        <f>(Tavola1!C627-Tavola1!C626)/Tavola1!C626</f>
        <v>1.63996995289173E-3</v>
      </c>
      <c r="D627" s="13">
        <f>(Tavola1!D627-Tavola1!D626)/Tavola1!D626</f>
        <v>1.4047756013996905E-3</v>
      </c>
      <c r="E627" s="13">
        <f>(Tavola1!E627-Tavola1!E626)/Tavola1!E626</f>
        <v>3.9109838052219896E-2</v>
      </c>
      <c r="F627" s="13">
        <f>(Tavola1!F627-Tavola1!F626)/Tavola1!F626</f>
        <v>2.1276595744680851E-2</v>
      </c>
      <c r="G627" s="13">
        <f>(Tavola1!G627-Tavola1!G626)/Tavola1!G626</f>
        <v>3.6809815950920248E-2</v>
      </c>
      <c r="H627" s="13">
        <f>(Tavola1!H627-Tavola1!H626)/Tavola1!H626</f>
        <v>-0.08</v>
      </c>
      <c r="I627" s="13">
        <f>(Tavola1!J627-Tavola1!J626)/Tavola1!J626</f>
        <v>3.9880473508792091E-2</v>
      </c>
      <c r="J627" s="13">
        <f>(Tavola1!K627-Tavola1!K626)/Tavola1!K626</f>
        <v>2.814315484765842E-4</v>
      </c>
      <c r="K627" s="13">
        <f>(Tavola1!L627-Tavola1!L626)/Tavola1!L626</f>
        <v>4.231311706629055E-4</v>
      </c>
    </row>
    <row r="628" spans="1:11">
      <c r="A628" s="4">
        <v>44516</v>
      </c>
      <c r="B628" s="13">
        <f>(Tavola1!B628-Tavola1!B627)/Tavola1!B627</f>
        <v>5.0048562210429611E-3</v>
      </c>
      <c r="C628" s="13">
        <f>(Tavola1!C628-Tavola1!C627)/Tavola1!C627</f>
        <v>3.2825398030248403E-3</v>
      </c>
      <c r="D628" s="13">
        <f>(Tavola1!D628-Tavola1!D627)/Tavola1!D627</f>
        <v>1.7519193355401592E-3</v>
      </c>
      <c r="E628" s="13">
        <f>(Tavola1!E628-Tavola1!E627)/Tavola1!E627</f>
        <v>1.102629346904156E-2</v>
      </c>
      <c r="F628" s="13">
        <f>(Tavola1!F628-Tavola1!F627)/Tavola1!F627</f>
        <v>3.6458333333333336E-2</v>
      </c>
      <c r="G628" s="13">
        <f>(Tavola1!G628-Tavola1!G627)/Tavola1!G627</f>
        <v>3.8461538461538464E-2</v>
      </c>
      <c r="H628" s="13">
        <f>(Tavola1!H628-Tavola1!H627)/Tavola1!H627</f>
        <v>2.1739130434782608E-2</v>
      </c>
      <c r="I628" s="13">
        <f>(Tavola1!J628-Tavola1!J627)/Tavola1!J627</f>
        <v>9.9469496021220155E-3</v>
      </c>
      <c r="J628" s="13">
        <f>(Tavola1!K628-Tavola1!K627)/Tavola1!K627</f>
        <v>1.446955030513334E-3</v>
      </c>
      <c r="K628" s="13">
        <f>(Tavola1!L628-Tavola1!L627)/Tavola1!L627</f>
        <v>2.2557451008036094E-3</v>
      </c>
    </row>
    <row r="629" spans="1:11">
      <c r="A629" s="4">
        <v>44517</v>
      </c>
      <c r="B629" s="13">
        <f>(Tavola1!B629-Tavola1!B628)/Tavola1!B628</f>
        <v>3.7293289894248017E-3</v>
      </c>
      <c r="C629" s="13">
        <f>(Tavola1!C629-Tavola1!C628)/Tavola1!C628</f>
        <v>2.4543228501315868E-3</v>
      </c>
      <c r="D629" s="13">
        <f>(Tavola1!D629-Tavola1!D628)/Tavola1!D628</f>
        <v>1.5555942782010867E-3</v>
      </c>
      <c r="E629" s="13">
        <f>(Tavola1!E629-Tavola1!E628)/Tavola1!E628</f>
        <v>8.0746644295302018E-3</v>
      </c>
      <c r="F629" s="13">
        <f>(Tavola1!F629-Tavola1!F628)/Tavola1!F628</f>
        <v>-1.0050251256281407E-2</v>
      </c>
      <c r="G629" s="13">
        <f>(Tavola1!G629-Tavola1!G628)/Tavola1!G628</f>
        <v>0</v>
      </c>
      <c r="H629" s="13">
        <f>(Tavola1!H629-Tavola1!H628)/Tavola1!H628</f>
        <v>-8.5106382978723402E-2</v>
      </c>
      <c r="I629" s="13">
        <f>(Tavola1!J629-Tavola1!J628)/Tavola1!J628</f>
        <v>8.86408404464872E-3</v>
      </c>
      <c r="J629" s="13">
        <f>(Tavola1!K629-Tavola1!K628)/Tavola1!K628</f>
        <v>1.3612495401183987E-3</v>
      </c>
      <c r="K629" s="13">
        <f>(Tavola1!L629-Tavola1!L628)/Tavola1!L628</f>
        <v>9.8466732311154864E-4</v>
      </c>
    </row>
    <row r="630" spans="1:11">
      <c r="A630" s="4">
        <v>44518</v>
      </c>
      <c r="B630" s="13">
        <f>(Tavola1!B630-Tavola1!B629)/Tavola1!B629</f>
        <v>3.7057530382610866E-3</v>
      </c>
      <c r="C630" s="13">
        <f>(Tavola1!C630-Tavola1!C629)/Tavola1!C629</f>
        <v>2.3418982810104352E-3</v>
      </c>
      <c r="D630" s="13">
        <f>(Tavola1!D630-Tavola1!D629)/Tavola1!D629</f>
        <v>1.6290972586879915E-3</v>
      </c>
      <c r="E630" s="13">
        <f>(Tavola1!E630-Tavola1!E629)/Tavola1!E629</f>
        <v>1.2587121606158328E-2</v>
      </c>
      <c r="F630" s="13">
        <f>(Tavola1!F630-Tavola1!F629)/Tavola1!F629</f>
        <v>-1.5228426395939087E-2</v>
      </c>
      <c r="G630" s="13">
        <f>(Tavola1!G630-Tavola1!G629)/Tavola1!G629</f>
        <v>-1.7094017094017096E-2</v>
      </c>
      <c r="H630" s="13">
        <f>(Tavola1!H630-Tavola1!H629)/Tavola1!H629</f>
        <v>0</v>
      </c>
      <c r="I630" s="13">
        <f>(Tavola1!J630-Tavola1!J629)/Tavola1!J629</f>
        <v>1.3775897602776874E-2</v>
      </c>
      <c r="J630" s="13">
        <f>(Tavola1!K630-Tavola1!K629)/Tavola1!K629</f>
        <v>1.2859180285707606E-3</v>
      </c>
      <c r="K630" s="13">
        <f>(Tavola1!L630-Tavola1!L629)/Tavola1!L629</f>
        <v>1.2647554806070826E-3</v>
      </c>
    </row>
    <row r="631" spans="1:11">
      <c r="A631" s="4">
        <v>44519</v>
      </c>
      <c r="B631" s="13">
        <f>(Tavola1!B631-Tavola1!B630)/Tavola1!B630</f>
        <v>3.839574337474136E-3</v>
      </c>
      <c r="C631" s="13">
        <f>(Tavola1!C631-Tavola1!C630)/Tavola1!C630</f>
        <v>2.5852790064577386E-3</v>
      </c>
      <c r="D631" s="13">
        <f>(Tavola1!D631-Tavola1!D630)/Tavola1!D630</f>
        <v>2.0685887171907618E-3</v>
      </c>
      <c r="E631" s="13">
        <f>(Tavola1!E631-Tavola1!E630)/Tavola1!E630</f>
        <v>3.0717074173001849E-2</v>
      </c>
      <c r="F631" s="13">
        <f>(Tavola1!F631-Tavola1!F630)/Tavola1!F630</f>
        <v>-4.6391752577319589E-2</v>
      </c>
      <c r="G631" s="13">
        <f>(Tavola1!G631-Tavola1!G630)/Tavola1!G630</f>
        <v>-3.7681159420289857E-2</v>
      </c>
      <c r="H631" s="13">
        <f>(Tavola1!H631-Tavola1!H630)/Tavola1!H630</f>
        <v>-0.11627906976744186</v>
      </c>
      <c r="I631" s="13">
        <f>(Tavola1!J631-Tavola1!J630)/Tavola1!J630</f>
        <v>3.3918253798416433E-2</v>
      </c>
      <c r="J631" s="13">
        <f>(Tavola1!K631-Tavola1!K630)/Tavola1!K630</f>
        <v>1.1675150609442861E-3</v>
      </c>
      <c r="K631" s="13">
        <f>(Tavola1!L631-Tavola1!L630)/Tavola1!L630</f>
        <v>8.4210526315789478E-4</v>
      </c>
    </row>
    <row r="632" spans="1:11">
      <c r="A632" s="4">
        <v>44520</v>
      </c>
      <c r="B632" s="13">
        <f>(Tavola1!B632-Tavola1!B631)/Tavola1!B631</f>
        <v>3.5034680265027102E-3</v>
      </c>
      <c r="C632" s="13">
        <f>(Tavola1!C632-Tavola1!C631)/Tavola1!C631</f>
        <v>2.4670867348088291E-3</v>
      </c>
      <c r="D632" s="13">
        <f>(Tavola1!D632-Tavola1!D631)/Tavola1!D631</f>
        <v>2.042257072260602E-3</v>
      </c>
      <c r="E632" s="13">
        <f>(Tavola1!E632-Tavola1!E631)/Tavola1!E631</f>
        <v>5.8805940396690921E-3</v>
      </c>
      <c r="F632" s="13">
        <f>(Tavola1!F632-Tavola1!F631)/Tavola1!F631</f>
        <v>4.3243243243243246E-2</v>
      </c>
      <c r="G632" s="13">
        <f>(Tavola1!G632-Tavola1!G631)/Tavola1!G631</f>
        <v>5.4216867469879519E-2</v>
      </c>
      <c r="H632" s="13">
        <f>(Tavola1!H632-Tavola1!H631)/Tavola1!H631</f>
        <v>-5.2631578947368418E-2</v>
      </c>
      <c r="I632" s="13">
        <f>(Tavola1!J632-Tavola1!J631)/Tavola1!J631</f>
        <v>4.4499637793645862E-3</v>
      </c>
      <c r="J632" s="13">
        <f>(Tavola1!K632-Tavola1!K631)/Tavola1!K631</f>
        <v>1.9424786427305319E-3</v>
      </c>
      <c r="K632" s="13">
        <f>(Tavola1!L632-Tavola1!L631)/Tavola1!L631</f>
        <v>8.4139671855279767E-4</v>
      </c>
    </row>
    <row r="633" spans="1:11">
      <c r="A633" s="4">
        <v>44521</v>
      </c>
      <c r="B633" s="13">
        <f>(Tavola1!B633-Tavola1!B632)/Tavola1!B632</f>
        <v>3.1717743016342593E-3</v>
      </c>
      <c r="C633" s="13">
        <f>(Tavola1!C633-Tavola1!C632)/Tavola1!C632</f>
        <v>1.9890396796559823E-3</v>
      </c>
      <c r="D633" s="13">
        <f>(Tavola1!D633-Tavola1!D632)/Tavola1!D632</f>
        <v>1.7833329139722719E-3</v>
      </c>
      <c r="E633" s="13">
        <f>(Tavola1!E633-Tavola1!E632)/Tavola1!E632</f>
        <v>2.8735632183908046E-2</v>
      </c>
      <c r="F633" s="13">
        <f>(Tavola1!F633-Tavola1!F632)/Tavola1!F632</f>
        <v>-1.8134715025906734E-2</v>
      </c>
      <c r="G633" s="13">
        <f>(Tavola1!G633-Tavola1!G632)/Tavola1!G632</f>
        <v>-3.1428571428571431E-2</v>
      </c>
      <c r="H633" s="13">
        <f>(Tavola1!H633-Tavola1!H632)/Tavola1!H632</f>
        <v>0.1111111111111111</v>
      </c>
      <c r="I633" s="13">
        <f>(Tavola1!J633-Tavola1!J632)/Tavola1!J632</f>
        <v>3.0599629095404906E-2</v>
      </c>
      <c r="J633" s="13">
        <f>(Tavola1!K633-Tavola1!K632)/Tavola1!K632</f>
        <v>8.9120928453851657E-4</v>
      </c>
      <c r="K633" s="13">
        <f>(Tavola1!L633-Tavola1!L632)/Tavola1!L632</f>
        <v>1.2610340479192938E-3</v>
      </c>
    </row>
    <row r="634" spans="1:11">
      <c r="A634" s="4">
        <v>44522</v>
      </c>
      <c r="B634" s="13">
        <f>(Tavola1!B634-Tavola1!B633)/Tavola1!B633</f>
        <v>1.9341841317739496E-3</v>
      </c>
      <c r="C634" s="13">
        <f>(Tavola1!C634-Tavola1!C633)/Tavola1!C633</f>
        <v>1.5047066476257412E-3</v>
      </c>
      <c r="D634" s="13">
        <f>(Tavola1!D634-Tavola1!D633)/Tavola1!D633</f>
        <v>1.6137590224513439E-3</v>
      </c>
      <c r="E634" s="13">
        <f>(Tavola1!E634-Tavola1!E633)/Tavola1!E633</f>
        <v>3.8142939703332691E-2</v>
      </c>
      <c r="F634" s="13">
        <f>(Tavola1!F634-Tavola1!F633)/Tavola1!F633</f>
        <v>3.6939313984168866E-2</v>
      </c>
      <c r="G634" s="13">
        <f>(Tavola1!G634-Tavola1!G633)/Tavola1!G633</f>
        <v>3.8348082595870206E-2</v>
      </c>
      <c r="H634" s="13">
        <f>(Tavola1!H634-Tavola1!H633)/Tavola1!H633</f>
        <v>2.5000000000000001E-2</v>
      </c>
      <c r="I634" s="13">
        <f>(Tavola1!J634-Tavola1!J633)/Tavola1!J633</f>
        <v>3.8188543436968911E-2</v>
      </c>
      <c r="J634" s="13">
        <f>(Tavola1!K634-Tavola1!K633)/Tavola1!K633</f>
        <v>3.9204872035962166E-4</v>
      </c>
      <c r="K634" s="13">
        <f>(Tavola1!L634-Tavola1!L633)/Tavola1!L633</f>
        <v>0</v>
      </c>
    </row>
    <row r="635" spans="1:11">
      <c r="A635" s="4">
        <v>44523</v>
      </c>
      <c r="B635" s="13">
        <f>(Tavola1!B635-Tavola1!B634)/Tavola1!B634</f>
        <v>4.8074823903762193E-3</v>
      </c>
      <c r="C635" s="13">
        <f>(Tavola1!C635-Tavola1!C634)/Tavola1!C634</f>
        <v>2.8391561666539131E-3</v>
      </c>
      <c r="D635" s="13">
        <f>(Tavola1!D635-Tavola1!D634)/Tavola1!D634</f>
        <v>1.5829480448240733E-3</v>
      </c>
      <c r="E635" s="13">
        <f>(Tavola1!E635-Tavola1!E634)/Tavola1!E634</f>
        <v>1.1597699016515124E-2</v>
      </c>
      <c r="F635" s="13">
        <f>(Tavola1!F635-Tavola1!F634)/Tavola1!F634</f>
        <v>-2.7989821882951654E-2</v>
      </c>
      <c r="G635" s="13">
        <f>(Tavola1!G635-Tavola1!G634)/Tavola1!G634</f>
        <v>-3.4090909090909088E-2</v>
      </c>
      <c r="H635" s="13">
        <f>(Tavola1!H635-Tavola1!H634)/Tavola1!H634</f>
        <v>2.4390243902439025E-2</v>
      </c>
      <c r="I635" s="13">
        <f>(Tavola1!J635-Tavola1!J634)/Tavola1!J634</f>
        <v>1.3095811266249398E-2</v>
      </c>
      <c r="J635" s="13">
        <f>(Tavola1!K635-Tavola1!K634)/Tavola1!K634</f>
        <v>1.208896682508527E-3</v>
      </c>
      <c r="K635" s="13">
        <f>(Tavola1!L635-Tavola1!L634)/Tavola1!L634</f>
        <v>2.2390148334732718E-3</v>
      </c>
    </row>
    <row r="636" spans="1:11">
      <c r="A636" s="4">
        <v>44524</v>
      </c>
      <c r="B636" s="13">
        <f>(Tavola1!B636-Tavola1!B635)/Tavola1!B635</f>
        <v>3.6397812572164507E-3</v>
      </c>
      <c r="C636" s="13">
        <f>(Tavola1!C636-Tavola1!C635)/Tavola1!C635</f>
        <v>3.1359677447571643E-3</v>
      </c>
      <c r="D636" s="13">
        <f>(Tavola1!D636-Tavola1!D635)/Tavola1!D635</f>
        <v>2.1969768096892313E-3</v>
      </c>
      <c r="E636" s="13">
        <f>(Tavola1!E636-Tavola1!E635)/Tavola1!E635</f>
        <v>1.7884985783729247E-2</v>
      </c>
      <c r="F636" s="13">
        <f>(Tavola1!F636-Tavola1!F635)/Tavola1!F635</f>
        <v>5.235602094240838E-3</v>
      </c>
      <c r="G636" s="13">
        <f>(Tavola1!G636-Tavola1!G635)/Tavola1!G635</f>
        <v>8.8235294117647058E-3</v>
      </c>
      <c r="H636" s="13">
        <f>(Tavola1!H636-Tavola1!H635)/Tavola1!H635</f>
        <v>-2.3809523809523808E-2</v>
      </c>
      <c r="I636" s="13">
        <f>(Tavola1!J636-Tavola1!J635)/Tavola1!J635</f>
        <v>1.834426385324589E-2</v>
      </c>
      <c r="J636" s="13">
        <f>(Tavola1!K636-Tavola1!K635)/Tavola1!K635</f>
        <v>1.6618844641998242E-3</v>
      </c>
      <c r="K636" s="13">
        <f>(Tavola1!L636-Tavola1!L635)/Tavola1!L635</f>
        <v>8.3775481709019825E-4</v>
      </c>
    </row>
    <row r="637" spans="1:11">
      <c r="A637" s="4">
        <v>44525</v>
      </c>
      <c r="B637" s="13">
        <f>(Tavola1!B637-Tavola1!B636)/Tavola1!B636</f>
        <v>3.9520595779200919E-3</v>
      </c>
      <c r="C637" s="13">
        <f>(Tavola1!C637-Tavola1!C636)/Tavola1!C636</f>
        <v>2.746942852605347E-3</v>
      </c>
      <c r="D637" s="13">
        <f>(Tavola1!D637-Tavola1!D636)/Tavola1!D636</f>
        <v>2.0453920907342175E-3</v>
      </c>
      <c r="E637" s="13">
        <f>(Tavola1!E637-Tavola1!E636)/Tavola1!E636</f>
        <v>1.8561903045593801E-2</v>
      </c>
      <c r="F637" s="13">
        <f>(Tavola1!F637-Tavola1!F636)/Tavola1!F636</f>
        <v>-2.0833333333333332E-2</v>
      </c>
      <c r="G637" s="13">
        <f>(Tavola1!G637-Tavola1!G636)/Tavola1!G636</f>
        <v>-2.3323615160349854E-2</v>
      </c>
      <c r="H637" s="13">
        <f>(Tavola1!H637-Tavola1!H636)/Tavola1!H636</f>
        <v>0</v>
      </c>
      <c r="I637" s="13">
        <f>(Tavola1!J637-Tavola1!J636)/Tavola1!J636</f>
        <v>1.9973865969759193E-2</v>
      </c>
      <c r="J637" s="13">
        <f>(Tavola1!K637-Tavola1!K636)/Tavola1!K636</f>
        <v>1.4703642131895644E-3</v>
      </c>
      <c r="K637" s="13">
        <f>(Tavola1!L637-Tavola1!L636)/Tavola1!L636</f>
        <v>6.9754464285714287E-4</v>
      </c>
    </row>
    <row r="638" spans="1:11">
      <c r="A638" s="4">
        <v>44526</v>
      </c>
      <c r="B638" s="13">
        <f>(Tavola1!B638-Tavola1!B637)/Tavola1!B637</f>
        <v>3.708961967087429E-3</v>
      </c>
      <c r="C638" s="13">
        <f>(Tavola1!C638-Tavola1!C637)/Tavola1!C637</f>
        <v>2.4911199271462135E-3</v>
      </c>
      <c r="D638" s="13">
        <f>(Tavola1!D638-Tavola1!D637)/Tavola1!D637</f>
        <v>2.5211367241427668E-3</v>
      </c>
      <c r="E638" s="13">
        <f>(Tavola1!E638-Tavola1!E637)/Tavola1!E637</f>
        <v>-5.7501769285208774E-3</v>
      </c>
      <c r="F638" s="13">
        <f>(Tavola1!F638-Tavola1!F637)/Tavola1!F637</f>
        <v>-1.3297872340425532E-2</v>
      </c>
      <c r="G638" s="13">
        <f>(Tavola1!G638-Tavola1!G637)/Tavola1!G637</f>
        <v>-2.0895522388059702E-2</v>
      </c>
      <c r="H638" s="13">
        <f>(Tavola1!H638-Tavola1!H637)/Tavola1!H637</f>
        <v>4.878048780487805E-2</v>
      </c>
      <c r="I638" s="13">
        <f>(Tavola1!J638-Tavola1!J637)/Tavola1!J637</f>
        <v>-5.4904831625183018E-3</v>
      </c>
      <c r="J638" s="13">
        <f>(Tavola1!K638-Tavola1!K637)/Tavola1!K637</f>
        <v>2.8702754538540392E-3</v>
      </c>
      <c r="K638" s="13">
        <f>(Tavola1!L638-Tavola1!L637)/Tavola1!L637</f>
        <v>8.3647009619406104E-4</v>
      </c>
    </row>
    <row r="639" spans="1:11">
      <c r="A639" s="4">
        <v>44527</v>
      </c>
      <c r="B639" s="13">
        <f>(Tavola1!B639-Tavola1!B638)/Tavola1!B638</f>
        <v>3.6454698087962953E-3</v>
      </c>
      <c r="C639" s="13">
        <f>(Tavola1!C639-Tavola1!C638)/Tavola1!C638</f>
        <v>2.6366388336333682E-3</v>
      </c>
      <c r="D639" s="13">
        <f>(Tavola1!D639-Tavola1!D638)/Tavola1!D638</f>
        <v>2.0049985079080871E-3</v>
      </c>
      <c r="E639" s="13">
        <f>(Tavola1!E639-Tavola1!E638)/Tavola1!E638</f>
        <v>1.2189696592223508E-2</v>
      </c>
      <c r="F639" s="13">
        <f>(Tavola1!F639-Tavola1!F638)/Tavola1!F638</f>
        <v>-1.078167115902965E-2</v>
      </c>
      <c r="G639" s="13">
        <f>(Tavola1!G639-Tavola1!G638)/Tavola1!G638</f>
        <v>-1.8292682926829267E-2</v>
      </c>
      <c r="H639" s="13">
        <f>(Tavola1!H639-Tavola1!H638)/Tavola1!H638</f>
        <v>4.6511627906976744E-2</v>
      </c>
      <c r="I639" s="13">
        <f>(Tavola1!J639-Tavola1!J638)/Tavola1!J638</f>
        <v>1.2973868237026133E-2</v>
      </c>
      <c r="J639" s="13">
        <f>(Tavola1!K639-Tavola1!K638)/Tavola1!K638</f>
        <v>1.6486523915351591E-3</v>
      </c>
      <c r="K639" s="13">
        <f>(Tavola1!L639-Tavola1!L638)/Tavola1!L638</f>
        <v>1.1143613316617913E-3</v>
      </c>
    </row>
    <row r="640" spans="1:11">
      <c r="A640" s="4">
        <v>44528</v>
      </c>
      <c r="B640" s="13">
        <f>(Tavola1!B640-Tavola1!B639)/Tavola1!B639</f>
        <v>3.3684347290852956E-3</v>
      </c>
      <c r="C640" s="13">
        <f>(Tavola1!C640-Tavola1!C639)/Tavola1!C639</f>
        <v>2.165466370476616E-3</v>
      </c>
      <c r="D640" s="13">
        <f>(Tavola1!D640-Tavola1!D639)/Tavola1!D639</f>
        <v>2.4104907535808353E-3</v>
      </c>
      <c r="E640" s="13">
        <f>(Tavola1!E640-Tavola1!E639)/Tavola1!E639</f>
        <v>4.1402953586497891E-2</v>
      </c>
      <c r="F640" s="13">
        <f>(Tavola1!F640-Tavola1!F639)/Tavola1!F639</f>
        <v>-2.1798365122615803E-2</v>
      </c>
      <c r="G640" s="13">
        <f>(Tavola1!G640-Tavola1!G639)/Tavola1!G639</f>
        <v>-2.4844720496894408E-2</v>
      </c>
      <c r="H640" s="13">
        <f>(Tavola1!H640-Tavola1!H639)/Tavola1!H639</f>
        <v>0</v>
      </c>
      <c r="I640" s="13">
        <f>(Tavola1!J640-Tavola1!J639)/Tavola1!J639</f>
        <v>4.3509855572713238E-2</v>
      </c>
      <c r="J640" s="13">
        <f>(Tavola1!K640-Tavola1!K639)/Tavola1!K639</f>
        <v>9.9414704158958195E-4</v>
      </c>
      <c r="K640" s="13">
        <f>(Tavola1!L640-Tavola1!L639)/Tavola1!L639</f>
        <v>5.5656045637957421E-4</v>
      </c>
    </row>
    <row r="641" spans="1:11">
      <c r="A641" s="4">
        <v>44529</v>
      </c>
      <c r="B641" s="13">
        <f>(Tavola1!B641-Tavola1!B640)/Tavola1!B640</f>
        <v>1.9959901403288345E-3</v>
      </c>
      <c r="C641" s="13">
        <f>(Tavola1!C641-Tavola1!C640)/Tavola1!C640</f>
        <v>1.7769003686783564E-3</v>
      </c>
      <c r="D641" s="13">
        <f>(Tavola1!D641-Tavola1!D640)/Tavola1!D640</f>
        <v>1.7300181357894019E-3</v>
      </c>
      <c r="E641" s="13">
        <f>(Tavola1!E641-Tavola1!E640)/Tavola1!E640</f>
        <v>3.0471849413353593E-2</v>
      </c>
      <c r="F641" s="13">
        <f>(Tavola1!F641-Tavola1!F640)/Tavola1!F640</f>
        <v>1.6713091922005572E-2</v>
      </c>
      <c r="G641" s="13">
        <f>(Tavola1!G641-Tavola1!G640)/Tavola1!G640</f>
        <v>2.2292993630573247E-2</v>
      </c>
      <c r="H641" s="13">
        <f>(Tavola1!H641-Tavola1!H640)/Tavola1!H640</f>
        <v>-2.2222222222222223E-2</v>
      </c>
      <c r="I641" s="13">
        <f>(Tavola1!J641-Tavola1!J640)/Tavola1!J640</f>
        <v>3.0901810584958216E-2</v>
      </c>
      <c r="J641" s="13">
        <f>(Tavola1!K641-Tavola1!K640)/Tavola1!K640</f>
        <v>6.3141278610891866E-4</v>
      </c>
      <c r="K641" s="13">
        <f>(Tavola1!L641-Tavola1!L640)/Tavola1!L640</f>
        <v>8.3437630371297454E-4</v>
      </c>
    </row>
    <row r="642" spans="1:11">
      <c r="A642" s="4">
        <v>44530</v>
      </c>
      <c r="B642" s="13">
        <f>(Tavola1!B642-Tavola1!B641)/Tavola1!B641</f>
        <v>4.3795652012872388E-3</v>
      </c>
      <c r="C642" s="13">
        <f>(Tavola1!C642-Tavola1!C641)/Tavola1!C641</f>
        <v>2.5181582791008266E-3</v>
      </c>
      <c r="D642" s="13">
        <f>(Tavola1!D642-Tavola1!D641)/Tavola1!D641</f>
        <v>1.6837773459343727E-3</v>
      </c>
      <c r="E642" s="13">
        <f>(Tavola1!E642-Tavola1!E641)/Tavola1!E641</f>
        <v>2.7604849279161205E-2</v>
      </c>
      <c r="F642" s="13">
        <f>(Tavola1!F642-Tavola1!F641)/Tavola1!F641</f>
        <v>-3.8356164383561646E-2</v>
      </c>
      <c r="G642" s="13">
        <f>(Tavola1!G642-Tavola1!G641)/Tavola1!G641</f>
        <v>-4.0498442367601244E-2</v>
      </c>
      <c r="H642" s="13">
        <f>(Tavola1!H642-Tavola1!H641)/Tavola1!H641</f>
        <v>-2.2727272727272728E-2</v>
      </c>
      <c r="I642" s="13">
        <f>(Tavola1!J642-Tavola1!J641)/Tavola1!J641</f>
        <v>2.9637760702524697E-2</v>
      </c>
      <c r="J642" s="13">
        <f>(Tavola1!K642-Tavola1!K641)/Tavola1!K641</f>
        <v>6.573066203922806E-4</v>
      </c>
      <c r="K642" s="13">
        <f>(Tavola1!L642-Tavola1!L641)/Tavola1!L641</f>
        <v>1.1115742670557178E-3</v>
      </c>
    </row>
    <row r="643" spans="1:11">
      <c r="A643" s="4">
        <v>44531</v>
      </c>
      <c r="B643" s="13">
        <f>(Tavola1!B643-Tavola1!B642)/Tavola1!B642</f>
        <v>3.7604630780130543E-3</v>
      </c>
      <c r="C643" s="13">
        <f>(Tavola1!C643-Tavola1!C642)/Tavola1!C642</f>
        <v>3.2591281192160533E-3</v>
      </c>
      <c r="D643" s="13">
        <f>(Tavola1!D643-Tavola1!D642)/Tavola1!D642</f>
        <v>2.2484593889372097E-3</v>
      </c>
      <c r="E643" s="13">
        <f>(Tavola1!E643-Tavola1!E642)/Tavola1!E642</f>
        <v>7.3335990434436034E-3</v>
      </c>
      <c r="F643" s="13">
        <f>(Tavola1!F643-Tavola1!F642)/Tavola1!F642</f>
        <v>0</v>
      </c>
      <c r="G643" s="13">
        <f>(Tavola1!G643-Tavola1!G642)/Tavola1!G642</f>
        <v>0</v>
      </c>
      <c r="H643" s="13">
        <f>(Tavola1!H643-Tavola1!H642)/Tavola1!H642</f>
        <v>0</v>
      </c>
      <c r="I643" s="13">
        <f>(Tavola1!J643-Tavola1!J642)/Tavola1!J642</f>
        <v>7.5446941118582911E-3</v>
      </c>
      <c r="J643" s="13">
        <f>(Tavola1!K643-Tavola1!K642)/Tavola1!K642</f>
        <v>2.0625870359179169E-3</v>
      </c>
      <c r="K643" s="13">
        <f>(Tavola1!L643-Tavola1!L642)/Tavola1!L642</f>
        <v>1.2491325468424704E-3</v>
      </c>
    </row>
    <row r="644" spans="1:11">
      <c r="A644" s="4">
        <v>44532</v>
      </c>
      <c r="B644" s="13">
        <f>(Tavola1!B644-Tavola1!B643)/Tavola1!B643</f>
        <v>4.3861013511085458E-3</v>
      </c>
      <c r="C644" s="13">
        <f>(Tavola1!C644-Tavola1!C643)/Tavola1!C643</f>
        <v>3.6302715867535373E-3</v>
      </c>
      <c r="D644" s="13">
        <f>(Tavola1!D644-Tavola1!D643)/Tavola1!D643</f>
        <v>2.0772362602361587E-3</v>
      </c>
      <c r="E644" s="13">
        <f>(Tavola1!E644-Tavola1!E643)/Tavola1!E643</f>
        <v>-6.0932183271346051E-3</v>
      </c>
      <c r="F644" s="13">
        <f>(Tavola1!F644-Tavola1!F643)/Tavola1!F643</f>
        <v>0</v>
      </c>
      <c r="G644" s="13">
        <f>(Tavola1!G644-Tavola1!G643)/Tavola1!G643</f>
        <v>-3.246753246753247E-3</v>
      </c>
      <c r="H644" s="13">
        <f>(Tavola1!H644-Tavola1!H643)/Tavola1!H643</f>
        <v>2.3255813953488372E-2</v>
      </c>
      <c r="I644" s="13">
        <f>(Tavola1!J644-Tavola1!J643)/Tavola1!J643</f>
        <v>-6.267296109392805E-3</v>
      </c>
      <c r="J644" s="13">
        <f>(Tavola1!K644-Tavola1!K643)/Tavola1!K643</f>
        <v>2.451655195018027E-3</v>
      </c>
      <c r="K644" s="13">
        <f>(Tavola1!L644-Tavola1!L643)/Tavola1!L643</f>
        <v>5.5447740504574439E-4</v>
      </c>
    </row>
    <row r="645" spans="1:11">
      <c r="A645" s="4">
        <v>44533</v>
      </c>
      <c r="B645" s="13">
        <f>(Tavola1!B645-Tavola1!B644)/Tavola1!B644</f>
        <v>3.5189498499917297E-3</v>
      </c>
      <c r="C645" s="13">
        <f>(Tavola1!C645-Tavola1!C644)/Tavola1!C644</f>
        <v>2.7285669810337169E-3</v>
      </c>
      <c r="D645" s="13">
        <f>(Tavola1!D645-Tavola1!D644)/Tavola1!D644</f>
        <v>2.5673625570439705E-3</v>
      </c>
      <c r="E645" s="13">
        <f>(Tavola1!E645-Tavola1!E644)/Tavola1!E644</f>
        <v>2.0859872611464967E-2</v>
      </c>
      <c r="F645" s="13">
        <f>(Tavola1!F645-Tavola1!F644)/Tavola1!F644</f>
        <v>1.4245014245014245E-2</v>
      </c>
      <c r="G645" s="13">
        <f>(Tavola1!G645-Tavola1!G644)/Tavola1!G644</f>
        <v>1.3029315960912053E-2</v>
      </c>
      <c r="H645" s="13">
        <f>(Tavola1!H645-Tavola1!H644)/Tavola1!H644</f>
        <v>2.2727272727272728E-2</v>
      </c>
      <c r="I645" s="13">
        <f>(Tavola1!J645-Tavola1!J644)/Tavola1!J644</f>
        <v>2.1050045048734541E-2</v>
      </c>
      <c r="J645" s="13">
        <f>(Tavola1!K645-Tavola1!K644)/Tavola1!K644</f>
        <v>1.8604012450629071E-3</v>
      </c>
      <c r="K645" s="13">
        <f>(Tavola1!L645-Tavola1!L644)/Tavola1!L644</f>
        <v>6.9271266278747579E-4</v>
      </c>
    </row>
    <row r="646" spans="1:11">
      <c r="A646" s="4">
        <v>44534</v>
      </c>
      <c r="B646" s="13">
        <f>(Tavola1!B646-Tavola1!B645)/Tavola1!B645</f>
        <v>3.4524659349688025E-3</v>
      </c>
      <c r="C646" s="13">
        <f>(Tavola1!C646-Tavola1!C645)/Tavola1!C645</f>
        <v>2.0516346778792264E-3</v>
      </c>
      <c r="D646" s="13">
        <f>(Tavola1!D646-Tavola1!D645)/Tavola1!D645</f>
        <v>1.6816658600388406E-3</v>
      </c>
      <c r="E646" s="13">
        <f>(Tavola1!E646-Tavola1!E645)/Tavola1!E645</f>
        <v>1.793791920137264E-3</v>
      </c>
      <c r="F646" s="13">
        <f>(Tavola1!F646-Tavola1!F645)/Tavola1!F645</f>
        <v>-3.0898876404494381E-2</v>
      </c>
      <c r="G646" s="13">
        <f>(Tavola1!G646-Tavola1!G645)/Tavola1!G645</f>
        <v>-3.5369774919614148E-2</v>
      </c>
      <c r="H646" s="13">
        <f>(Tavola1!H646-Tavola1!H645)/Tavola1!H645</f>
        <v>0</v>
      </c>
      <c r="I646" s="13">
        <f>(Tavola1!J646-Tavola1!J645)/Tavola1!J645</f>
        <v>2.7274185785336113E-3</v>
      </c>
      <c r="J646" s="13">
        <f>(Tavola1!K646-Tavola1!K645)/Tavola1!K645</f>
        <v>1.7002973072642836E-3</v>
      </c>
      <c r="K646" s="13">
        <f>(Tavola1!L646-Tavola1!L645)/Tavola1!L645</f>
        <v>6.9223314412294058E-4</v>
      </c>
    </row>
    <row r="647" spans="1:11">
      <c r="A647" s="4">
        <v>44535</v>
      </c>
      <c r="B647" s="13">
        <f>(Tavola1!B647-Tavola1!B646)/Tavola1!B646</f>
        <v>3.3521598727703863E-3</v>
      </c>
      <c r="C647" s="13">
        <f>(Tavola1!C647-Tavola1!C646)/Tavola1!C646</f>
        <v>2.2057911689536249E-3</v>
      </c>
      <c r="D647" s="13">
        <f>(Tavola1!D647-Tavola1!D646)/Tavola1!D646</f>
        <v>2.6604609630868688E-3</v>
      </c>
      <c r="E647" s="13">
        <f>(Tavola1!E647-Tavola1!E646)/Tavola1!E646</f>
        <v>3.6745815492409496E-2</v>
      </c>
      <c r="F647" s="13">
        <f>(Tavola1!F647-Tavola1!F646)/Tavola1!F646</f>
        <v>5.7971014492753624E-3</v>
      </c>
      <c r="G647" s="13">
        <f>(Tavola1!G647-Tavola1!G646)/Tavola1!G646</f>
        <v>1.3333333333333334E-2</v>
      </c>
      <c r="H647" s="13">
        <f>(Tavola1!H647-Tavola1!H646)/Tavola1!H646</f>
        <v>-4.4444444444444446E-2</v>
      </c>
      <c r="I647" s="13">
        <f>(Tavola1!J647-Tavola1!J646)/Tavola1!J646</f>
        <v>3.7600000000000001E-2</v>
      </c>
      <c r="J647" s="13">
        <f>(Tavola1!K647-Tavola1!K646)/Tavola1!K646</f>
        <v>1.2771308863679309E-3</v>
      </c>
      <c r="K647" s="13">
        <f>(Tavola1!L647-Tavola1!L646)/Tavola1!L646</f>
        <v>8.3010514665190929E-4</v>
      </c>
    </row>
    <row r="648" spans="1:11">
      <c r="A648" s="4">
        <v>44536</v>
      </c>
      <c r="B648" s="13">
        <f>(Tavola1!B648-Tavola1!B647)/Tavola1!B647</f>
        <v>1.9778855770268768E-3</v>
      </c>
      <c r="C648" s="13">
        <f>(Tavola1!C648-Tavola1!C647)/Tavola1!C647</f>
        <v>1.6172427004020921E-3</v>
      </c>
      <c r="D648" s="13">
        <f>(Tavola1!D648-Tavola1!D647)/Tavola1!D647</f>
        <v>1.5401929358517267E-3</v>
      </c>
      <c r="E648" s="13">
        <f>(Tavola1!E648-Tavola1!E647)/Tavola1!E647</f>
        <v>2.8985507246376812E-2</v>
      </c>
      <c r="F648" s="13">
        <f>(Tavola1!F648-Tavola1!F647)/Tavola1!F647</f>
        <v>4.3227665706051875E-2</v>
      </c>
      <c r="G648" s="13">
        <f>(Tavola1!G648-Tavola1!G647)/Tavola1!G647</f>
        <v>4.2763157894736843E-2</v>
      </c>
      <c r="H648" s="13">
        <f>(Tavola1!H648-Tavola1!H647)/Tavola1!H647</f>
        <v>4.6511627906976744E-2</v>
      </c>
      <c r="I648" s="13">
        <f>(Tavola1!J648-Tavola1!J647)/Tavola1!J647</f>
        <v>2.8604471858134157E-2</v>
      </c>
      <c r="J648" s="13">
        <f>(Tavola1!K648-Tavola1!K647)/Tavola1!K647</f>
        <v>3.676829466697036E-4</v>
      </c>
      <c r="K648" s="13">
        <f>(Tavola1!L648-Tavola1!L647)/Tavola1!L647</f>
        <v>8.2941664362731543E-4</v>
      </c>
    </row>
    <row r="649" spans="1:11">
      <c r="A649" s="4">
        <v>44537</v>
      </c>
      <c r="B649" s="13">
        <f>(Tavola1!B649-Tavola1!B648)/Tavola1!B648</f>
        <v>4.2422992444302848E-3</v>
      </c>
      <c r="C649" s="13">
        <f>(Tavola1!C649-Tavola1!C648)/Tavola1!C648</f>
        <v>3.3963806755664084E-3</v>
      </c>
      <c r="D649" s="13">
        <f>(Tavola1!D649-Tavola1!D648)/Tavola1!D648</f>
        <v>2.9690668907931522E-3</v>
      </c>
      <c r="E649" s="13">
        <f>(Tavola1!E649-Tavola1!E648)/Tavola1!E648</f>
        <v>2.9701525213456908E-2</v>
      </c>
      <c r="F649" s="13">
        <f>(Tavola1!F649-Tavola1!F648)/Tavola1!F648</f>
        <v>3.0386740331491711E-2</v>
      </c>
      <c r="G649" s="13">
        <f>(Tavola1!G649-Tavola1!G648)/Tavola1!G648</f>
        <v>3.1545741324921134E-2</v>
      </c>
      <c r="H649" s="13">
        <f>(Tavola1!H649-Tavola1!H648)/Tavola1!H648</f>
        <v>2.2222222222222223E-2</v>
      </c>
      <c r="I649" s="13">
        <f>(Tavola1!J649-Tavola1!J648)/Tavola1!J648</f>
        <v>2.9682932313919497E-2</v>
      </c>
      <c r="J649" s="13">
        <f>(Tavola1!K649-Tavola1!K648)/Tavola1!K648</f>
        <v>1.8149705799123739E-3</v>
      </c>
      <c r="K649" s="13">
        <f>(Tavola1!L649-Tavola1!L648)/Tavola1!L648</f>
        <v>1.3812154696132596E-3</v>
      </c>
    </row>
    <row r="650" spans="1:11">
      <c r="A650" s="4">
        <v>44538</v>
      </c>
      <c r="B650" s="13">
        <f>(Tavola1!B650-Tavola1!B649)/Tavola1!B649</f>
        <v>3.0634292285999201E-3</v>
      </c>
      <c r="C650" s="13">
        <f>(Tavola1!C650-Tavola1!C649)/Tavola1!C649</f>
        <v>1.95519245920999E-3</v>
      </c>
      <c r="D650" s="13">
        <f>(Tavola1!D650-Tavola1!D649)/Tavola1!D649</f>
        <v>1.8763605891407907E-3</v>
      </c>
      <c r="E650" s="13">
        <f>(Tavola1!E650-Tavola1!E649)/Tavola1!E649</f>
        <v>-7.1580439404677534E-3</v>
      </c>
      <c r="F650" s="13">
        <f>(Tavola1!F650-Tavola1!F649)/Tavola1!F649</f>
        <v>-1.876675603217158E-2</v>
      </c>
      <c r="G650" s="13">
        <f>(Tavola1!G650-Tavola1!G649)/Tavola1!G649</f>
        <v>-2.1406727828746176E-2</v>
      </c>
      <c r="H650" s="13">
        <f>(Tavola1!H650-Tavola1!H649)/Tavola1!H649</f>
        <v>0</v>
      </c>
      <c r="I650" s="13">
        <f>(Tavola1!J650-Tavola1!J649)/Tavola1!J649</f>
        <v>-6.8428332241391859E-3</v>
      </c>
      <c r="J650" s="13">
        <f>(Tavola1!K650-Tavola1!K649)/Tavola1!K649</f>
        <v>2.3019405781150061E-3</v>
      </c>
      <c r="K650" s="13">
        <f>(Tavola1!L650-Tavola1!L649)/Tavola1!L649</f>
        <v>1.3793103448275861E-3</v>
      </c>
    </row>
    <row r="651" spans="1:11">
      <c r="A651" s="4">
        <v>44539</v>
      </c>
      <c r="B651" s="13">
        <f>(Tavola1!B651-Tavola1!B650)/Tavola1!B650</f>
        <v>2.1304808925031397E-3</v>
      </c>
      <c r="C651" s="13">
        <f>(Tavola1!C651-Tavola1!C650)/Tavola1!C650</f>
        <v>2.3647953937898417E-3</v>
      </c>
      <c r="D651" s="13">
        <f>(Tavola1!D651-Tavola1!D650)/Tavola1!D650</f>
        <v>2.3910612493522315E-3</v>
      </c>
      <c r="E651" s="13">
        <f>(Tavola1!E651-Tavola1!E650)/Tavola1!E650</f>
        <v>3.811835248768649E-2</v>
      </c>
      <c r="F651" s="13">
        <f>(Tavola1!F651-Tavola1!F650)/Tavola1!F650</f>
        <v>5.737704918032787E-2</v>
      </c>
      <c r="G651" s="13">
        <f>(Tavola1!G651-Tavola1!G650)/Tavola1!G650</f>
        <v>5.9374999999999997E-2</v>
      </c>
      <c r="H651" s="13">
        <f>(Tavola1!H651-Tavola1!H650)/Tavola1!H650</f>
        <v>4.3478260869565216E-2</v>
      </c>
      <c r="I651" s="13">
        <f>(Tavola1!J651-Tavola1!J650)/Tavola1!J650</f>
        <v>3.7601700505753864E-2</v>
      </c>
      <c r="J651" s="13">
        <f>(Tavola1!K651-Tavola1!K650)/Tavola1!K650</f>
        <v>8.1953937352207578E-4</v>
      </c>
      <c r="K651" s="13">
        <f>(Tavola1!L651-Tavola1!L650)/Tavola1!L650</f>
        <v>2.7548209366391182E-4</v>
      </c>
    </row>
    <row r="652" spans="1:11">
      <c r="A652" s="4">
        <v>44540</v>
      </c>
      <c r="B652" s="13">
        <f>(Tavola1!B652-Tavola1!B651)/Tavola1!B651</f>
        <v>4.2458939832852706E-3</v>
      </c>
      <c r="C652" s="13">
        <f>(Tavola1!C652-Tavola1!C651)/Tavola1!C651</f>
        <v>2.9475014501621358E-3</v>
      </c>
      <c r="D652" s="13">
        <f>(Tavola1!D652-Tavola1!D651)/Tavola1!D651</f>
        <v>3.4555942533739661E-3</v>
      </c>
      <c r="E652" s="13">
        <f>(Tavola1!E652-Tavola1!E651)/Tavola1!E651</f>
        <v>3.8781544385615076E-2</v>
      </c>
      <c r="F652" s="13">
        <f>(Tavola1!F652-Tavola1!F651)/Tavola1!F651</f>
        <v>1.2919896640826873E-2</v>
      </c>
      <c r="G652" s="13">
        <f>(Tavola1!G652-Tavola1!G651)/Tavola1!G651</f>
        <v>2.0648967551622419E-2</v>
      </c>
      <c r="H652" s="13">
        <f>(Tavola1!H652-Tavola1!H651)/Tavola1!H651</f>
        <v>-4.1666666666666664E-2</v>
      </c>
      <c r="I652" s="13">
        <f>(Tavola1!J652-Tavola1!J651)/Tavola1!J651</f>
        <v>3.9488556089290763E-2</v>
      </c>
      <c r="J652" s="13">
        <f>(Tavola1!K652-Tavola1!K651)/Tavola1!K651</f>
        <v>1.8545910028061612E-3</v>
      </c>
      <c r="K652" s="13">
        <f>(Tavola1!L652-Tavola1!L651)/Tavola1!L651</f>
        <v>8.262186725419994E-4</v>
      </c>
    </row>
    <row r="653" spans="1:11">
      <c r="A653" s="4">
        <v>44541</v>
      </c>
      <c r="B653" s="13">
        <f>(Tavola1!B653-Tavola1!B652)/Tavola1!B652</f>
        <v>3.0855577555403127E-3</v>
      </c>
      <c r="C653" s="13">
        <f>(Tavola1!C653-Tavola1!C652)/Tavola1!C652</f>
        <v>2.6487682675209625E-3</v>
      </c>
      <c r="D653" s="13">
        <f>(Tavola1!D653-Tavola1!D652)/Tavola1!D652</f>
        <v>2.6724031442163713E-3</v>
      </c>
      <c r="E653" s="13">
        <f>(Tavola1!E653-Tavola1!E652)/Tavola1!E652</f>
        <v>1.3040312437942675E-2</v>
      </c>
      <c r="F653" s="13">
        <f>(Tavola1!F653-Tavola1!F652)/Tavola1!F652</f>
        <v>2.0408163265306121E-2</v>
      </c>
      <c r="G653" s="13">
        <f>(Tavola1!G653-Tavola1!G652)/Tavola1!G652</f>
        <v>2.8901734104046242E-2</v>
      </c>
      <c r="H653" s="13">
        <f>(Tavola1!H653-Tavola1!H652)/Tavola1!H652</f>
        <v>-4.3478260869565216E-2</v>
      </c>
      <c r="I653" s="13">
        <f>(Tavola1!J653-Tavola1!J652)/Tavola1!J652</f>
        <v>1.2844036697247707E-2</v>
      </c>
      <c r="J653" s="13">
        <f>(Tavola1!K653-Tavola1!K652)/Tavola1!K652</f>
        <v>2.2032978393466351E-3</v>
      </c>
      <c r="K653" s="13">
        <f>(Tavola1!L653-Tavola1!L652)/Tavola1!L652</f>
        <v>1.1007154650522839E-3</v>
      </c>
    </row>
    <row r="654" spans="1:11">
      <c r="A654" s="4">
        <v>44542</v>
      </c>
      <c r="B654" s="13">
        <f>(Tavola1!B654-Tavola1!B653)/Tavola1!B653</f>
        <v>2.816312540793218E-3</v>
      </c>
      <c r="C654" s="13">
        <f>(Tavola1!C654-Tavola1!C653)/Tavola1!C653</f>
        <v>2.3631285134610184E-3</v>
      </c>
      <c r="D654" s="13">
        <f>(Tavola1!D654-Tavola1!D653)/Tavola1!D653</f>
        <v>3.0889608711590815E-3</v>
      </c>
      <c r="E654" s="13">
        <f>(Tavola1!E654-Tavola1!E653)/Tavola1!E653</f>
        <v>4.6654469419759537E-2</v>
      </c>
      <c r="F654" s="13">
        <f>(Tavola1!F654-Tavola1!F653)/Tavola1!F653</f>
        <v>8.7499999999999994E-2</v>
      </c>
      <c r="G654" s="13">
        <f>(Tavola1!G654-Tavola1!G653)/Tavola1!G653</f>
        <v>8.7078651685393263E-2</v>
      </c>
      <c r="H654" s="13">
        <f>(Tavola1!H654-Tavola1!H653)/Tavola1!H653</f>
        <v>9.0909090909090912E-2</v>
      </c>
      <c r="I654" s="13">
        <f>(Tavola1!J654-Tavola1!J653)/Tavola1!J653</f>
        <v>4.555823939881911E-2</v>
      </c>
      <c r="J654" s="13">
        <f>(Tavola1!K654-Tavola1!K653)/Tavola1!K653</f>
        <v>9.92850189221773E-4</v>
      </c>
      <c r="K654" s="13">
        <f>(Tavola1!L654-Tavola1!L653)/Tavola1!L653</f>
        <v>8.2462891698735572E-4</v>
      </c>
    </row>
    <row r="655" spans="1:11">
      <c r="A655" s="4">
        <v>44543</v>
      </c>
      <c r="B655" s="13">
        <f>(Tavola1!B655-Tavola1!B654)/Tavola1!B654</f>
        <v>1.9647313078310961E-3</v>
      </c>
      <c r="C655" s="13">
        <f>(Tavola1!C655-Tavola1!C654)/Tavola1!C654</f>
        <v>1.5367203112301847E-3</v>
      </c>
      <c r="D655" s="13">
        <f>(Tavola1!D655-Tavola1!D654)/Tavola1!D654</f>
        <v>2.3425377292361888E-3</v>
      </c>
      <c r="E655" s="13">
        <f>(Tavola1!E655-Tavola1!E654)/Tavola1!E654</f>
        <v>3.0340866525159195E-2</v>
      </c>
      <c r="F655" s="13">
        <f>(Tavola1!F655-Tavola1!F654)/Tavola1!F654</f>
        <v>3.4482758620689655E-2</v>
      </c>
      <c r="G655" s="13">
        <f>(Tavola1!G655-Tavola1!G654)/Tavola1!G654</f>
        <v>2.8423772609819122E-2</v>
      </c>
      <c r="H655" s="13">
        <f>(Tavola1!H655-Tavola1!H654)/Tavola1!H654</f>
        <v>8.3333333333333329E-2</v>
      </c>
      <c r="I655" s="13">
        <f>(Tavola1!J655-Tavola1!J654)/Tavola1!J654</f>
        <v>3.0225245459795932E-2</v>
      </c>
      <c r="J655" s="13">
        <f>(Tavola1!K655-Tavola1!K654)/Tavola1!K654</f>
        <v>9.3711959707077665E-4</v>
      </c>
      <c r="K655" s="13">
        <f>(Tavola1!L655-Tavola1!L654)/Tavola1!L654</f>
        <v>6.866245536940401E-4</v>
      </c>
    </row>
    <row r="656" spans="1:11">
      <c r="A656" s="4">
        <v>44544</v>
      </c>
      <c r="B656" s="13">
        <f>(Tavola1!B656-Tavola1!B655)/Tavola1!B655</f>
        <v>4.5482370612399984E-3</v>
      </c>
      <c r="C656" s="13">
        <f>(Tavola1!C656-Tavola1!C655)/Tavola1!C655</f>
        <v>3.0864263091821714E-3</v>
      </c>
      <c r="D656" s="13">
        <f>(Tavola1!D656-Tavola1!D655)/Tavola1!D655</f>
        <v>3.0991488547793241E-3</v>
      </c>
      <c r="E656" s="13">
        <f>(Tavola1!E656-Tavola1!E655)/Tavola1!E655</f>
        <v>2.4357731459040233E-2</v>
      </c>
      <c r="F656" s="13">
        <f>(Tavola1!F656-Tavola1!F655)/Tavola1!F655</f>
        <v>5.3333333333333337E-2</v>
      </c>
      <c r="G656" s="13">
        <f>(Tavola1!G656-Tavola1!G655)/Tavola1!G655</f>
        <v>7.0351758793969849E-2</v>
      </c>
      <c r="H656" s="13">
        <f>(Tavola1!H656-Tavola1!H655)/Tavola1!H655</f>
        <v>-7.6923076923076927E-2</v>
      </c>
      <c r="I656" s="13">
        <f>(Tavola1!J656-Tavola1!J655)/Tavola1!J655</f>
        <v>2.3545533823346208E-2</v>
      </c>
      <c r="J656" s="13">
        <f>(Tavola1!K656-Tavola1!K655)/Tavola1!K655</f>
        <v>2.0172641779568042E-3</v>
      </c>
      <c r="K656" s="13">
        <f>(Tavola1!L656-Tavola1!L655)/Tavola1!L655</f>
        <v>1.0978454782489364E-3</v>
      </c>
    </row>
    <row r="657" spans="1:11">
      <c r="A657" s="4">
        <v>44545</v>
      </c>
      <c r="B657" s="13">
        <f>(Tavola1!B657-Tavola1!B656)/Tavola1!B656</f>
        <v>4.0622887704272366E-3</v>
      </c>
      <c r="C657" s="13">
        <f>(Tavola1!C657-Tavola1!C656)/Tavola1!C656</f>
        <v>3.2915170201712183E-3</v>
      </c>
      <c r="D657" s="13">
        <f>(Tavola1!D657-Tavola1!D656)/Tavola1!D656</f>
        <v>4.182990957708293E-3</v>
      </c>
      <c r="E657" s="13">
        <f>(Tavola1!E657-Tavola1!E656)/Tavola1!E656</f>
        <v>3.6259316219093812E-2</v>
      </c>
      <c r="F657" s="13">
        <f>(Tavola1!F657-Tavola1!F656)/Tavola1!F656</f>
        <v>4.852320675105485E-2</v>
      </c>
      <c r="G657" s="13">
        <f>(Tavola1!G657-Tavola1!G656)/Tavola1!G656</f>
        <v>5.39906103286385E-2</v>
      </c>
      <c r="H657" s="13">
        <f>(Tavola1!H657-Tavola1!H656)/Tavola1!H656</f>
        <v>0</v>
      </c>
      <c r="I657" s="13">
        <f>(Tavola1!J657-Tavola1!J656)/Tavola1!J656</f>
        <v>3.5905550146056474E-2</v>
      </c>
      <c r="J657" s="13">
        <f>(Tavola1!K657-Tavola1!K656)/Tavola1!K656</f>
        <v>2.5012522315408228E-3</v>
      </c>
      <c r="K657" s="13">
        <f>(Tavola1!L657-Tavola1!L656)/Tavola1!L656</f>
        <v>1.6449623029472242E-3</v>
      </c>
    </row>
    <row r="658" spans="1:11">
      <c r="A658" s="4">
        <v>44546</v>
      </c>
      <c r="B658" s="13">
        <f>(Tavola1!B658-Tavola1!B657)/Tavola1!B657</f>
        <v>4.0444457809202016E-3</v>
      </c>
      <c r="C658" s="13">
        <f>(Tavola1!C658-Tavola1!C657)/Tavola1!C657</f>
        <v>3.0995507744479662E-3</v>
      </c>
      <c r="D658" s="13">
        <f>(Tavola1!D658-Tavola1!D657)/Tavola1!D657</f>
        <v>3.9934846268643428E-3</v>
      </c>
      <c r="E658" s="13">
        <f>(Tavola1!E658-Tavola1!E657)/Tavola1!E657</f>
        <v>3.8472515554540787E-2</v>
      </c>
      <c r="F658" s="13">
        <f>(Tavola1!F658-Tavola1!F657)/Tavola1!F657</f>
        <v>3.0181086519114688E-2</v>
      </c>
      <c r="G658" s="13">
        <f>(Tavola1!G658-Tavola1!G657)/Tavola1!G657</f>
        <v>2.4498886414253896E-2</v>
      </c>
      <c r="H658" s="13">
        <f>(Tavola1!H658-Tavola1!H657)/Tavola1!H657</f>
        <v>8.3333333333333329E-2</v>
      </c>
      <c r="I658" s="13">
        <f>(Tavola1!J658-Tavola1!J657)/Tavola1!J657</f>
        <v>3.8714604629303255E-2</v>
      </c>
      <c r="J658" s="13">
        <f>(Tavola1!K658-Tavola1!K657)/Tavola1!K657</f>
        <v>2.1170765766775671E-3</v>
      </c>
      <c r="K658" s="13">
        <f>(Tavola1!L658-Tavola1!L657)/Tavola1!L657</f>
        <v>1.5054057752839742E-3</v>
      </c>
    </row>
    <row r="659" spans="1:11">
      <c r="A659" s="4">
        <v>44547</v>
      </c>
      <c r="B659" s="13">
        <f>(Tavola1!B659-Tavola1!B658)/Tavola1!B658</f>
        <v>3.9204631045449178E-3</v>
      </c>
      <c r="C659" s="13">
        <f>(Tavola1!C659-Tavola1!C658)/Tavola1!C658</f>
        <v>3.2691783673115828E-3</v>
      </c>
      <c r="D659" s="13">
        <f>(Tavola1!D659-Tavola1!D658)/Tavola1!D658</f>
        <v>4.4977023892196991E-3</v>
      </c>
      <c r="E659" s="13">
        <f>(Tavola1!E659-Tavola1!E658)/Tavola1!E658</f>
        <v>5.0843731105370195E-2</v>
      </c>
      <c r="F659" s="13">
        <f>(Tavola1!F659-Tavola1!F658)/Tavola1!F658</f>
        <v>4.1015625E-2</v>
      </c>
      <c r="G659" s="13">
        <f>(Tavola1!G659-Tavola1!G658)/Tavola1!G658</f>
        <v>5.434782608695652E-2</v>
      </c>
      <c r="H659" s="13">
        <f>(Tavola1!H659-Tavola1!H658)/Tavola1!H658</f>
        <v>-7.6923076923076927E-2</v>
      </c>
      <c r="I659" s="13">
        <f>(Tavola1!J659-Tavola1!J658)/Tavola1!J658</f>
        <v>5.1128329845596968E-2</v>
      </c>
      <c r="J659" s="13">
        <f>(Tavola1!K659-Tavola1!K658)/Tavola1!K658</f>
        <v>1.8728985822221655E-3</v>
      </c>
      <c r="K659" s="13">
        <f>(Tavola1!L659-Tavola1!L658)/Tavola1!L658</f>
        <v>1.5031429352282044E-3</v>
      </c>
    </row>
    <row r="660" spans="1:11">
      <c r="A660" s="4">
        <v>44548</v>
      </c>
      <c r="B660" s="13">
        <f>(Tavola1!B660-Tavola1!B659)/Tavola1!B659</f>
        <v>3.91454719672415E-3</v>
      </c>
      <c r="C660" s="13">
        <f>(Tavola1!C660-Tavola1!C659)/Tavola1!C659</f>
        <v>3.2382516377394738E-3</v>
      </c>
      <c r="D660" s="13">
        <f>(Tavola1!D660-Tavola1!D659)/Tavola1!D659</f>
        <v>4.0245118661320261E-3</v>
      </c>
      <c r="E660" s="13">
        <f>(Tavola1!E660-Tavola1!E659)/Tavola1!E659</f>
        <v>3.959619207030024E-2</v>
      </c>
      <c r="F660" s="13">
        <f>(Tavola1!F660-Tavola1!F659)/Tavola1!F659</f>
        <v>3.0018761726078799E-2</v>
      </c>
      <c r="G660" s="13">
        <f>(Tavola1!G660-Tavola1!G659)/Tavola1!G659</f>
        <v>1.8556701030927835E-2</v>
      </c>
      <c r="H660" s="13">
        <f>(Tavola1!H660-Tavola1!H659)/Tavola1!H659</f>
        <v>0.14583333333333334</v>
      </c>
      <c r="I660" s="13">
        <f>(Tavola1!J660-Tavola1!J659)/Tavola1!J659</f>
        <v>3.9870863599677162E-2</v>
      </c>
      <c r="J660" s="13">
        <f>(Tavola1!K660-Tavola1!K659)/Tavola1!K659</f>
        <v>1.9172488595399879E-3</v>
      </c>
      <c r="K660" s="13">
        <f>(Tavola1!L660-Tavola1!L659)/Tavola1!L659</f>
        <v>1.3644426251876109E-3</v>
      </c>
    </row>
    <row r="661" spans="1:11">
      <c r="A661" s="4">
        <v>44549</v>
      </c>
      <c r="B661" s="13">
        <f>(Tavola1!B661-Tavola1!B660)/Tavola1!B660</f>
        <v>3.3865191726984416E-3</v>
      </c>
      <c r="C661" s="13">
        <f>(Tavola1!C661-Tavola1!C660)/Tavola1!C660</f>
        <v>2.7877397984088872E-3</v>
      </c>
      <c r="D661" s="13">
        <f>(Tavola1!D661-Tavola1!D660)/Tavola1!D660</f>
        <v>3.6948591353267797E-3</v>
      </c>
      <c r="E661" s="13">
        <f>(Tavola1!E661-Tavola1!E660)/Tavola1!E660</f>
        <v>4.5886792452830186E-2</v>
      </c>
      <c r="F661" s="13">
        <f>(Tavola1!F661-Tavola1!F660)/Tavola1!F660</f>
        <v>4.7358834244080147E-2</v>
      </c>
      <c r="G661" s="13">
        <f>(Tavola1!G661-Tavola1!G660)/Tavola1!G660</f>
        <v>4.048582995951417E-2</v>
      </c>
      <c r="H661" s="13">
        <f>(Tavola1!H661-Tavola1!H660)/Tavola1!H660</f>
        <v>0.10909090909090909</v>
      </c>
      <c r="I661" s="13">
        <f>(Tavola1!J661-Tavola1!J660)/Tavola1!J660</f>
        <v>4.5844975680430507E-2</v>
      </c>
      <c r="J661" s="13">
        <f>(Tavola1!K661-Tavola1!K660)/Tavola1!K660</f>
        <v>1.0793737721725343E-3</v>
      </c>
      <c r="K661" s="13">
        <f>(Tavola1!L661-Tavola1!L660)/Tavola1!L660</f>
        <v>1.3625834582368171E-3</v>
      </c>
    </row>
    <row r="662" spans="1:11">
      <c r="A662" s="4">
        <v>44550</v>
      </c>
      <c r="B662" s="13">
        <f>(Tavola1!B662-Tavola1!B661)/Tavola1!B661</f>
        <v>1.7523848123624983E-3</v>
      </c>
      <c r="C662" s="13">
        <f>(Tavola1!C662-Tavola1!C661)/Tavola1!C661</f>
        <v>9.7912905462970291E-4</v>
      </c>
      <c r="D662" s="13">
        <f>(Tavola1!D662-Tavola1!D661)/Tavola1!D661</f>
        <v>1.7749440950996362E-3</v>
      </c>
      <c r="E662" s="13">
        <f>(Tavola1!E662-Tavola1!E661)/Tavola1!E661</f>
        <v>1.3518064174724587E-2</v>
      </c>
      <c r="F662" s="13">
        <f>(Tavola1!F662-Tavola1!F661)/Tavola1!F661</f>
        <v>2.782608695652174E-2</v>
      </c>
      <c r="G662" s="13">
        <f>(Tavola1!G662-Tavola1!G661)/Tavola1!G661</f>
        <v>2.7237354085603113E-2</v>
      </c>
      <c r="H662" s="13">
        <f>(Tavola1!H662-Tavola1!H661)/Tavola1!H661</f>
        <v>3.2786885245901641E-2</v>
      </c>
      <c r="I662" s="13">
        <f>(Tavola1!J662-Tavola1!J661)/Tavola1!J661</f>
        <v>1.3111023154561646E-2</v>
      </c>
      <c r="J662" s="13">
        <f>(Tavola1!K662-Tavola1!K661)/Tavola1!K661</f>
        <v>1.0209598931331702E-3</v>
      </c>
      <c r="K662" s="13">
        <f>(Tavola1!L662-Tavola1!L661)/Tavola1!L661</f>
        <v>8.1643761055925977E-4</v>
      </c>
    </row>
    <row r="663" spans="1:11">
      <c r="A663" s="4">
        <v>44551</v>
      </c>
      <c r="B663" s="13">
        <f>(Tavola1!B663-Tavola1!B662)/Tavola1!B662</f>
        <v>4.0136845709909134E-3</v>
      </c>
      <c r="C663" s="13">
        <f>(Tavola1!C663-Tavola1!C662)/Tavola1!C662</f>
        <v>2.907786007499082E-3</v>
      </c>
      <c r="D663" s="13">
        <f>(Tavola1!D663-Tavola1!D662)/Tavola1!D662</f>
        <v>4.1468262063097039E-3</v>
      </c>
      <c r="E663" s="13">
        <f>(Tavola1!E663-Tavola1!E662)/Tavola1!E662</f>
        <v>4.1104993354850961E-2</v>
      </c>
      <c r="F663" s="13">
        <f>(Tavola1!F663-Tavola1!F662)/Tavola1!F662</f>
        <v>2.3688663282571912E-2</v>
      </c>
      <c r="G663" s="13">
        <f>(Tavola1!G663-Tavola1!G662)/Tavola1!G662</f>
        <v>1.893939393939394E-2</v>
      </c>
      <c r="H663" s="13">
        <f>(Tavola1!H663-Tavola1!H662)/Tavola1!H662</f>
        <v>6.3492063492063489E-2</v>
      </c>
      <c r="I663" s="13">
        <f>(Tavola1!J663-Tavola1!J662)/Tavola1!J662</f>
        <v>4.1607657371685307E-2</v>
      </c>
      <c r="J663" s="13">
        <f>(Tavola1!K663-Tavola1!K662)/Tavola1!K662</f>
        <v>1.7411694431117366E-3</v>
      </c>
      <c r="K663" s="13">
        <f>(Tavola1!L663-Tavola1!L662)/Tavola1!L662</f>
        <v>1.2236573759347384E-3</v>
      </c>
    </row>
    <row r="664" spans="1:11">
      <c r="A664" s="4">
        <v>44552</v>
      </c>
      <c r="B664" s="13">
        <f>(Tavola1!B664-Tavola1!B663)/Tavola1!B663</f>
        <v>4.3969772113007493E-3</v>
      </c>
      <c r="C664" s="13">
        <f>(Tavola1!C664-Tavola1!C663)/Tavola1!C663</f>
        <v>3.0845236311128478E-3</v>
      </c>
      <c r="D664" s="13">
        <f>(Tavola1!D664-Tavola1!D663)/Tavola1!D663</f>
        <v>4.208057995745508E-3</v>
      </c>
      <c r="E664" s="13">
        <f>(Tavola1!E664-Tavola1!E663)/Tavola1!E663</f>
        <v>2.142792012400839E-2</v>
      </c>
      <c r="F664" s="13">
        <f>(Tavola1!F664-Tavola1!F663)/Tavola1!F663</f>
        <v>4.7933884297520664E-2</v>
      </c>
      <c r="G664" s="13">
        <f>(Tavola1!G664-Tavola1!G663)/Tavola1!G663</f>
        <v>4.2750929368029739E-2</v>
      </c>
      <c r="H664" s="13">
        <f>(Tavola1!H664-Tavola1!H663)/Tavola1!H663</f>
        <v>8.9552238805970144E-2</v>
      </c>
      <c r="I664" s="13">
        <f>(Tavola1!J664-Tavola1!J663)/Tavola1!J663</f>
        <v>2.0676074827699377E-2</v>
      </c>
      <c r="J664" s="13">
        <f>(Tavola1!K664-Tavola1!K663)/Tavola1!K663</f>
        <v>3.0544374982158658E-3</v>
      </c>
      <c r="K664" s="13">
        <f>(Tavola1!L664-Tavola1!L663)/Tavola1!L663</f>
        <v>2.3085279739272135E-3</v>
      </c>
    </row>
    <row r="665" spans="1:11">
      <c r="A665" s="4">
        <v>44553</v>
      </c>
      <c r="B665" s="13">
        <f>(Tavola1!B665-Tavola1!B664)/Tavola1!B664</f>
        <v>5.1961120292282701E-3</v>
      </c>
      <c r="C665" s="13">
        <f>(Tavola1!C665-Tavola1!C664)/Tavola1!C664</f>
        <v>4.0570358932776659E-3</v>
      </c>
      <c r="D665" s="13">
        <f>(Tavola1!D665-Tavola1!D664)/Tavola1!D664</f>
        <v>6.0053117242296122E-3</v>
      </c>
      <c r="E665" s="13">
        <f>(Tavola1!E665-Tavola1!E664)/Tavola1!E664</f>
        <v>5.4945545438314584E-2</v>
      </c>
      <c r="F665" s="13">
        <f>(Tavola1!F665-Tavola1!F664)/Tavola1!F664</f>
        <v>1.5772870662460567E-2</v>
      </c>
      <c r="G665" s="13">
        <f>(Tavola1!G665-Tavola1!G664)/Tavola1!G664</f>
        <v>1.2477718360071301E-2</v>
      </c>
      <c r="H665" s="13">
        <f>(Tavola1!H665-Tavola1!H664)/Tavola1!H664</f>
        <v>4.1095890410958902E-2</v>
      </c>
      <c r="I665" s="13">
        <f>(Tavola1!J665-Tavola1!J664)/Tavola1!J664</f>
        <v>5.6086357372531009E-2</v>
      </c>
      <c r="J665" s="13">
        <f>(Tavola1!K665-Tavola1!K664)/Tavola1!K664</f>
        <v>2.6308965918505449E-3</v>
      </c>
      <c r="K665" s="13">
        <f>(Tavola1!L665-Tavola1!L664)/Tavola1!L664</f>
        <v>2.0322449532583662E-3</v>
      </c>
    </row>
    <row r="666" spans="1:11">
      <c r="A666" s="4">
        <v>44554</v>
      </c>
      <c r="B666" s="13">
        <f>(Tavola1!B666-Tavola1!B665)/Tavola1!B665</f>
        <v>5.3613723047931279E-3</v>
      </c>
      <c r="C666" s="13">
        <f>(Tavola1!C666-Tavola1!C665)/Tavola1!C665</f>
        <v>4.0396119085903352E-3</v>
      </c>
      <c r="D666" s="13">
        <f>(Tavola1!D666-Tavola1!D665)/Tavola1!D665</f>
        <v>6.1217161488631303E-3</v>
      </c>
      <c r="E666" s="13">
        <f>(Tavola1!E666-Tavola1!E665)/Tavola1!E665</f>
        <v>6.4734503913687333E-2</v>
      </c>
      <c r="F666" s="13">
        <f>(Tavola1!F666-Tavola1!F665)/Tavola1!F665</f>
        <v>3.1055900621118012E-2</v>
      </c>
      <c r="G666" s="13">
        <f>(Tavola1!G666-Tavola1!G665)/Tavola1!G665</f>
        <v>4.0492957746478875E-2</v>
      </c>
      <c r="H666" s="13">
        <f>(Tavola1!H666-Tavola1!H665)/Tavola1!H665</f>
        <v>-3.9473684210526314E-2</v>
      </c>
      <c r="I666" s="13">
        <f>(Tavola1!J666-Tavola1!J665)/Tavola1!J665</f>
        <v>6.5677873950676355E-2</v>
      </c>
      <c r="J666" s="13">
        <f>(Tavola1!K666-Tavola1!K665)/Tavola1!K665</f>
        <v>1.8702258778707809E-3</v>
      </c>
      <c r="K666" s="13">
        <f>(Tavola1!L666-Tavola1!L665)/Tavola1!L665</f>
        <v>1.081665765278529E-3</v>
      </c>
    </row>
    <row r="667" spans="1:11">
      <c r="A667" s="4">
        <v>44555</v>
      </c>
      <c r="B667" s="13">
        <f>(Tavola1!B667-Tavola1!B666)/Tavola1!B666</f>
        <v>5.9687795462364688E-3</v>
      </c>
      <c r="C667" s="13">
        <f>(Tavola1!C667-Tavola1!C666)/Tavola1!C666</f>
        <v>4.6586083113597347E-3</v>
      </c>
      <c r="D667" s="13">
        <f>(Tavola1!D667-Tavola1!D666)/Tavola1!D666</f>
        <v>6.983862309985267E-3</v>
      </c>
      <c r="E667" s="13">
        <f>(Tavola1!E667-Tavola1!E666)/Tavola1!E666</f>
        <v>7.5899066163322079E-2</v>
      </c>
      <c r="F667" s="13">
        <f>(Tavola1!F667-Tavola1!F666)/Tavola1!F666</f>
        <v>1.355421686746988E-2</v>
      </c>
      <c r="G667" s="13">
        <f>(Tavola1!G667-Tavola1!G666)/Tavola1!G666</f>
        <v>1.015228426395939E-2</v>
      </c>
      <c r="H667" s="13">
        <f>(Tavola1!H667-Tavola1!H666)/Tavola1!H666</f>
        <v>4.1095890410958902E-2</v>
      </c>
      <c r="I667" s="13">
        <f>(Tavola1!J667-Tavola1!J666)/Tavola1!J666</f>
        <v>7.7588669850210193E-2</v>
      </c>
      <c r="J667" s="13">
        <f>(Tavola1!K667-Tavola1!K666)/Tavola1!K666</f>
        <v>1.6463781255213793E-3</v>
      </c>
      <c r="K667" s="13">
        <f>(Tavola1!L667-Tavola1!L666)/Tavola1!L666</f>
        <v>1.7558076715289033E-3</v>
      </c>
    </row>
    <row r="668" spans="1:11">
      <c r="A668" s="4">
        <v>44556</v>
      </c>
      <c r="B668" s="13">
        <f>(Tavola1!B668-Tavola1!B667)/Tavola1!B667</f>
        <v>1.8817028146514137E-3</v>
      </c>
      <c r="C668" s="13">
        <f>(Tavola1!C668-Tavola1!C667)/Tavola1!C667</f>
        <v>2.543522823398911E-3</v>
      </c>
      <c r="D668" s="13">
        <f>(Tavola1!D668-Tavola1!D667)/Tavola1!D667</f>
        <v>4.8967625226124384E-3</v>
      </c>
      <c r="E668" s="13">
        <f>(Tavola1!E668-Tavola1!E667)/Tavola1!E667</f>
        <v>5.3702677746999078E-2</v>
      </c>
      <c r="F668" s="13">
        <f>(Tavola1!F668-Tavola1!F667)/Tavola1!F667</f>
        <v>5.4977711738484397E-2</v>
      </c>
      <c r="G668" s="13">
        <f>(Tavola1!G668-Tavola1!G667)/Tavola1!G667</f>
        <v>6.030150753768844E-2</v>
      </c>
      <c r="H668" s="13">
        <f>(Tavola1!H668-Tavola1!H667)/Tavola1!H667</f>
        <v>1.3157894736842105E-2</v>
      </c>
      <c r="I668" s="13">
        <f>(Tavola1!J668-Tavola1!J667)/Tavola1!J667</f>
        <v>5.3670176501780166E-2</v>
      </c>
      <c r="J668" s="13">
        <f>(Tavola1!K668-Tavola1!K667)/Tavola1!K667</f>
        <v>8.2655017442408629E-4</v>
      </c>
      <c r="K668" s="13">
        <f>(Tavola1!L668-Tavola1!L667)/Tavola1!L667</f>
        <v>1.348254011055683E-3</v>
      </c>
    </row>
    <row r="669" spans="1:11">
      <c r="A669" s="4">
        <v>44557</v>
      </c>
      <c r="B669" s="13">
        <f>(Tavola1!B669-Tavola1!B668)/Tavola1!B668</f>
        <v>2.2235733561186116E-3</v>
      </c>
      <c r="C669" s="13">
        <f>(Tavola1!C669-Tavola1!C668)/Tavola1!C668</f>
        <v>2.3413354447263035E-3</v>
      </c>
      <c r="D669" s="13">
        <f>(Tavola1!D669-Tavola1!D668)/Tavola1!D668</f>
        <v>5.8886766419588669E-3</v>
      </c>
      <c r="E669" s="13">
        <f>(Tavola1!E669-Tavola1!E668)/Tavola1!E668</f>
        <v>4.6794489817378805E-2</v>
      </c>
      <c r="F669" s="13">
        <f>(Tavola1!F669-Tavola1!F668)/Tavola1!F668</f>
        <v>3.9436619718309862E-2</v>
      </c>
      <c r="G669" s="13">
        <f>(Tavola1!G669-Tavola1!G668)/Tavola1!G668</f>
        <v>3.7914691943127965E-2</v>
      </c>
      <c r="H669" s="13">
        <f>(Tavola1!H669-Tavola1!H668)/Tavola1!H668</f>
        <v>5.1948051948051951E-2</v>
      </c>
      <c r="I669" s="13">
        <f>(Tavola1!J669-Tavola1!J668)/Tavola1!J668</f>
        <v>4.6982278299004275E-2</v>
      </c>
      <c r="J669" s="13">
        <f>(Tavola1!K669-Tavola1!K668)/Tavola1!K668</f>
        <v>2.298612354099349E-3</v>
      </c>
      <c r="K669" s="13">
        <f>(Tavola1!L669-Tavola1!L668)/Tavola1!L668</f>
        <v>2.6928773394371886E-3</v>
      </c>
    </row>
    <row r="670" spans="1:11">
      <c r="A670" s="4">
        <v>44558</v>
      </c>
      <c r="B670" s="13">
        <f>(Tavola1!B670-Tavola1!B669)/Tavola1!B669</f>
        <v>6.1511838083517364E-3</v>
      </c>
      <c r="C670" s="13">
        <f>(Tavola1!C670-Tavola1!C669)/Tavola1!C669</f>
        <v>4.0269116218676418E-3</v>
      </c>
      <c r="D670" s="13">
        <f>(Tavola1!D670-Tavola1!D669)/Tavola1!D669</f>
        <v>7.9075221040348278E-3</v>
      </c>
      <c r="E670" s="13">
        <f>(Tavola1!E670-Tavola1!E669)/Tavola1!E669</f>
        <v>7.6312617197964103E-2</v>
      </c>
      <c r="F670" s="13">
        <f>(Tavola1!F670-Tavola1!F669)/Tavola1!F669</f>
        <v>4.7425474254742549E-2</v>
      </c>
      <c r="G670" s="13">
        <f>(Tavola1!G670-Tavola1!G669)/Tavola1!G669</f>
        <v>4.2617960426179602E-2</v>
      </c>
      <c r="H670" s="13">
        <f>(Tavola1!H670-Tavola1!H669)/Tavola1!H669</f>
        <v>8.6419753086419748E-2</v>
      </c>
      <c r="I670" s="13">
        <f>(Tavola1!J670-Tavola1!J669)/Tavola1!J669</f>
        <v>7.7044564993476616E-2</v>
      </c>
      <c r="J670" s="13">
        <f>(Tavola1!K670-Tavola1!K669)/Tavola1!K669</f>
        <v>1.6040854050158998E-3</v>
      </c>
      <c r="K670" s="13">
        <f>(Tavola1!L670-Tavola1!L669)/Tavola1!L669</f>
        <v>3.7599033167718546E-3</v>
      </c>
    </row>
    <row r="671" spans="1:11">
      <c r="A671" s="4">
        <v>44559</v>
      </c>
      <c r="B671" s="13">
        <f>(Tavola1!B671-Tavola1!B670)/Tavola1!B670</f>
        <v>6.7572212784389116E-3</v>
      </c>
      <c r="C671" s="13">
        <f>(Tavola1!C671-Tavola1!C670)/Tavola1!C670</f>
        <v>5.5136984798075861E-3</v>
      </c>
      <c r="D671" s="13">
        <f>(Tavola1!D671-Tavola1!D670)/Tavola1!D670</f>
        <v>1.0378080514311955E-2</v>
      </c>
      <c r="E671" s="13">
        <f>(Tavola1!E671-Tavola1!E670)/Tavola1!E670</f>
        <v>9.5977351211772394E-2</v>
      </c>
      <c r="F671" s="13">
        <f>(Tavola1!F671-Tavola1!F670)/Tavola1!F670</f>
        <v>2.4579560155239329E-2</v>
      </c>
      <c r="G671" s="13">
        <f>(Tavola1!G671-Tavola1!G670)/Tavola1!G670</f>
        <v>2.6277372262773723E-2</v>
      </c>
      <c r="H671" s="13">
        <f>(Tavola1!H671-Tavola1!H670)/Tavola1!H670</f>
        <v>1.1363636363636364E-2</v>
      </c>
      <c r="I671" s="13">
        <f>(Tavola1!J671-Tavola1!J670)/Tavola1!J670</f>
        <v>9.7736691106152379E-2</v>
      </c>
      <c r="J671" s="13">
        <f>(Tavola1!K671-Tavola1!K670)/Tavola1!K670</f>
        <v>1.9956396212663864E-3</v>
      </c>
      <c r="K671" s="13">
        <f>(Tavola1!L671-Tavola1!L670)/Tavola1!L670</f>
        <v>8.0267558528428098E-4</v>
      </c>
    </row>
    <row r="672" spans="1:11">
      <c r="A672" s="4">
        <v>44560</v>
      </c>
      <c r="B672" s="13">
        <f>(Tavola1!B672-Tavola1!B671)/Tavola1!B671</f>
        <v>6.728517372300959E-3</v>
      </c>
      <c r="C672" s="13">
        <f>(Tavola1!C672-Tavola1!C671)/Tavola1!C671</f>
        <v>6.0775146732790167E-3</v>
      </c>
      <c r="D672" s="13">
        <f>(Tavola1!D672-Tavola1!D671)/Tavola1!D671</f>
        <v>1.1241061689492182E-2</v>
      </c>
      <c r="E672" s="13">
        <f>(Tavola1!E672-Tavola1!E671)/Tavola1!E671</f>
        <v>7.7154536164414672E-2</v>
      </c>
      <c r="F672" s="13">
        <f>(Tavola1!F672-Tavola1!F671)/Tavola1!F671</f>
        <v>5.3030303030303032E-2</v>
      </c>
      <c r="G672" s="13">
        <f>(Tavola1!G672-Tavola1!G671)/Tavola1!G671</f>
        <v>5.5476529160739689E-2</v>
      </c>
      <c r="H672" s="13">
        <f>(Tavola1!H672-Tavola1!H671)/Tavola1!H671</f>
        <v>3.3707865168539325E-2</v>
      </c>
      <c r="I672" s="13">
        <f>(Tavola1!J672-Tavola1!J671)/Tavola1!J671</f>
        <v>7.7709373911023352E-2</v>
      </c>
      <c r="J672" s="13">
        <f>(Tavola1!K672-Tavola1!K671)/Tavola1!K671</f>
        <v>4.201851187038569E-3</v>
      </c>
      <c r="K672" s="13">
        <f>(Tavola1!L672-Tavola1!L671)/Tavola1!L671</f>
        <v>2.2724234727977545E-3</v>
      </c>
    </row>
    <row r="673" spans="1:11">
      <c r="A673" s="4">
        <v>44561</v>
      </c>
      <c r="B673" s="13">
        <f>(Tavola1!B673-Tavola1!B672)/Tavola1!B672</f>
        <v>7.4826628534092211E-3</v>
      </c>
      <c r="C673" s="13">
        <f>(Tavola1!C673-Tavola1!C672)/Tavola1!C672</f>
        <v>7.1496281659301194E-3</v>
      </c>
      <c r="D673" s="13">
        <f>(Tavola1!D673-Tavola1!D672)/Tavola1!D672</f>
        <v>1.492407218249915E-2</v>
      </c>
      <c r="E673" s="13">
        <f>(Tavola1!E673-Tavola1!E672)/Tavola1!E672</f>
        <v>0.12217361513730038</v>
      </c>
      <c r="F673" s="13">
        <f>(Tavola1!F673-Tavola1!F672)/Tavola1!F672</f>
        <v>1.5587529976019185E-2</v>
      </c>
      <c r="G673" s="13">
        <f>(Tavola1!G673-Tavola1!G672)/Tavola1!G672</f>
        <v>9.433962264150943E-3</v>
      </c>
      <c r="H673" s="13">
        <f>(Tavola1!H673-Tavola1!H672)/Tavola1!H672</f>
        <v>6.5217391304347824E-2</v>
      </c>
      <c r="I673" s="13">
        <f>(Tavola1!J673-Tavola1!J672)/Tavola1!J672</f>
        <v>0.12456887260185384</v>
      </c>
      <c r="J673" s="13">
        <f>(Tavola1!K673-Tavola1!K672)/Tavola1!K672</f>
        <v>2.6081739362909216E-3</v>
      </c>
      <c r="K673" s="13">
        <f>(Tavola1!L673-Tavola1!L672)/Tavola1!L672</f>
        <v>5.3347559349159772E-4</v>
      </c>
    </row>
    <row r="674" spans="1:11">
      <c r="A674" s="4">
        <v>44562</v>
      </c>
      <c r="B674" s="13">
        <f>(Tavola1!B674-Tavola1!B673)/Tavola1!B673</f>
        <v>6.7077777271565319E-3</v>
      </c>
      <c r="C674" s="13">
        <f>(Tavola1!C674-Tavola1!C673)/Tavola1!C673</f>
        <v>6.9020143303130527E-3</v>
      </c>
      <c r="D674" s="13">
        <f>(Tavola1!D674-Tavola1!D673)/Tavola1!D673</f>
        <v>1.5469506500198602E-2</v>
      </c>
      <c r="E674" s="13">
        <f>(Tavola1!E674-Tavola1!E673)/Tavola1!E673</f>
        <v>0.12171809684843361</v>
      </c>
      <c r="F674" s="13">
        <f>(Tavola1!F674-Tavola1!F673)/Tavola1!F673</f>
        <v>2.7154663518299881E-2</v>
      </c>
      <c r="G674" s="13">
        <f>(Tavola1!G674-Tavola1!G673)/Tavola1!G673</f>
        <v>2.5367156208277702E-2</v>
      </c>
      <c r="H674" s="13">
        <f>(Tavola1!H674-Tavola1!H673)/Tavola1!H673</f>
        <v>4.0816326530612242E-2</v>
      </c>
      <c r="I674" s="13">
        <f>(Tavola1!J674-Tavola1!J673)/Tavola1!J673</f>
        <v>0.12363723493470707</v>
      </c>
      <c r="J674" s="13">
        <f>(Tavola1!K674-Tavola1!K673)/Tavola1!K673</f>
        <v>1.7642316755550043E-3</v>
      </c>
      <c r="K674" s="13">
        <f>(Tavola1!L674-Tavola1!L673)/Tavola1!L673</f>
        <v>1.5995734470807784E-3</v>
      </c>
    </row>
    <row r="675" spans="1:11">
      <c r="A675" s="4">
        <v>44563</v>
      </c>
      <c r="B675" s="13">
        <f>(Tavola1!B675-Tavola1!B674)/Tavola1!B674</f>
        <v>2.6978456582255404E-3</v>
      </c>
      <c r="C675" s="13">
        <f>(Tavola1!C675-Tavola1!C674)/Tavola1!C674</f>
        <v>3.9546363873944031E-3</v>
      </c>
      <c r="D675" s="13">
        <f>(Tavola1!D675-Tavola1!D674)/Tavola1!D674</f>
        <v>1.0476573071718539E-2</v>
      </c>
      <c r="E675" s="13">
        <f>(Tavola1!E675-Tavola1!E674)/Tavola1!E674</f>
        <v>7.3924421647649952E-2</v>
      </c>
      <c r="F675" s="13">
        <f>(Tavola1!F675-Tavola1!F674)/Tavola1!F674</f>
        <v>5.5172413793103448E-2</v>
      </c>
      <c r="G675" s="13">
        <f>(Tavola1!G675-Tavola1!G674)/Tavola1!G674</f>
        <v>5.5989583333333336E-2</v>
      </c>
      <c r="H675" s="13">
        <f>(Tavola1!H675-Tavola1!H674)/Tavola1!H674</f>
        <v>4.9019607843137254E-2</v>
      </c>
      <c r="I675" s="13">
        <f>(Tavola1!J675-Tavola1!J674)/Tavola1!J674</f>
        <v>7.4272310480861498E-2</v>
      </c>
      <c r="J675" s="13">
        <f>(Tavola1!K675-Tavola1!K674)/Tavola1!K674</f>
        <v>1.2999514065783731E-3</v>
      </c>
      <c r="K675" s="13">
        <f>(Tavola1!L675-Tavola1!L674)/Tavola1!L674</f>
        <v>1.7301038062283738E-3</v>
      </c>
    </row>
    <row r="676" spans="1:11">
      <c r="A676" s="4">
        <v>44564</v>
      </c>
      <c r="B676" s="13">
        <f>(Tavola1!B676-Tavola1!B675)/Tavola1!B675</f>
        <v>2.9797731078246323E-3</v>
      </c>
      <c r="C676" s="13">
        <f>(Tavola1!C676-Tavola1!C675)/Tavola1!C675</f>
        <v>3.4895832138064748E-3</v>
      </c>
      <c r="D676" s="13">
        <f>(Tavola1!D676-Tavola1!D675)/Tavola1!D675</f>
        <v>1.1466474163815741E-2</v>
      </c>
      <c r="E676" s="13">
        <f>(Tavola1!E676-Tavola1!E675)/Tavola1!E675</f>
        <v>7.9616344354335622E-2</v>
      </c>
      <c r="F676" s="13">
        <f>(Tavola1!F676-Tavola1!F675)/Tavola1!F675</f>
        <v>7.1895424836601302E-2</v>
      </c>
      <c r="G676" s="13">
        <f>(Tavola1!G676-Tavola1!G675)/Tavola1!G675</f>
        <v>7.52157829839704E-2</v>
      </c>
      <c r="H676" s="13">
        <f>(Tavola1!H676-Tavola1!H675)/Tavola1!H675</f>
        <v>4.6728971962616821E-2</v>
      </c>
      <c r="I676" s="13">
        <f>(Tavola1!J676-Tavola1!J675)/Tavola1!J675</f>
        <v>7.975703680177855E-2</v>
      </c>
      <c r="J676" s="13">
        <f>(Tavola1!K676-Tavola1!K675)/Tavola1!K675</f>
        <v>8.7787356765963234E-4</v>
      </c>
      <c r="K676" s="13">
        <f>(Tavola1!L676-Tavola1!L675)/Tavola1!L675</f>
        <v>2.1256808821575662E-3</v>
      </c>
    </row>
    <row r="677" spans="1:11">
      <c r="A677" s="4">
        <v>44565</v>
      </c>
      <c r="B677" s="13">
        <f>(Tavola1!B677-Tavola1!B676)/Tavola1!B676</f>
        <v>7.0294708116995005E-3</v>
      </c>
      <c r="C677" s="13">
        <f>(Tavola1!C677-Tavola1!C676)/Tavola1!C676</f>
        <v>5.307649961693835E-3</v>
      </c>
      <c r="D677" s="13">
        <f>(Tavola1!D677-Tavola1!D676)/Tavola1!D676</f>
        <v>1.6588400790244002E-2</v>
      </c>
      <c r="E677" s="13">
        <f>(Tavola1!E677-Tavola1!E676)/Tavola1!E676</f>
        <v>0.10007222824124233</v>
      </c>
      <c r="F677" s="13">
        <f>(Tavola1!F677-Tavola1!F676)/Tavola1!F676</f>
        <v>2.3373983739837397E-2</v>
      </c>
      <c r="G677" s="13">
        <f>(Tavola1!G677-Tavola1!G676)/Tavola1!G676</f>
        <v>2.4082568807339451E-2</v>
      </c>
      <c r="H677" s="13">
        <f>(Tavola1!H677-Tavola1!H676)/Tavola1!H676</f>
        <v>1.7857142857142856E-2</v>
      </c>
      <c r="I677" s="13">
        <f>(Tavola1!J677-Tavola1!J676)/Tavola1!J676</f>
        <v>0.10145966615192294</v>
      </c>
      <c r="J677" s="13">
        <f>(Tavola1!K677-Tavola1!K676)/Tavola1!K676</f>
        <v>2.5726312798608989E-3</v>
      </c>
      <c r="K677" s="13">
        <f>(Tavola1!L677-Tavola1!L676)/Tavola1!L676</f>
        <v>5.3029298687524854E-3</v>
      </c>
    </row>
    <row r="678" spans="1:11">
      <c r="A678" s="4">
        <v>44566</v>
      </c>
      <c r="B678" s="13">
        <f>(Tavola1!B678-Tavola1!B677)/Tavola1!B677</f>
        <v>7.1009250266830136E-3</v>
      </c>
      <c r="C678" s="13">
        <f>(Tavola1!C678-Tavola1!C677)/Tavola1!C677</f>
        <v>7.3419515903066224E-3</v>
      </c>
      <c r="D678" s="13">
        <f>(Tavola1!D678-Tavola1!D677)/Tavola1!D677</f>
        <v>1.8640097066881016E-2</v>
      </c>
      <c r="E678" s="13">
        <f>(Tavola1!E678-Tavola1!E677)/Tavola1!E677</f>
        <v>0.10301697252224155</v>
      </c>
      <c r="F678" s="13">
        <f>(Tavola1!F678-Tavola1!F677)/Tavola1!F677</f>
        <v>2.0854021847070508E-2</v>
      </c>
      <c r="G678" s="13">
        <f>(Tavola1!G678-Tavola1!G677)/Tavola1!G677</f>
        <v>2.2396416573348264E-2</v>
      </c>
      <c r="H678" s="13">
        <f>(Tavola1!H678-Tavola1!H677)/Tavola1!H677</f>
        <v>8.771929824561403E-3</v>
      </c>
      <c r="I678" s="13">
        <f>(Tavola1!J678-Tavola1!J677)/Tavola1!J677</f>
        <v>0.10439789702077944</v>
      </c>
      <c r="J678" s="13">
        <f>(Tavola1!K678-Tavola1!K677)/Tavola1!K677</f>
        <v>3.1420773443901597E-3</v>
      </c>
      <c r="K678" s="13">
        <f>(Tavola1!L678-Tavola1!L677)/Tavola1!L677</f>
        <v>4.2199657127785836E-3</v>
      </c>
    </row>
    <row r="679" spans="1:11">
      <c r="A679" s="4">
        <v>44567</v>
      </c>
      <c r="B679" s="13">
        <f>(Tavola1!B679-Tavola1!B678)/Tavola1!B678</f>
        <v>6.9432328474356275E-3</v>
      </c>
      <c r="C679" s="13">
        <f>(Tavola1!C679-Tavola1!C678)/Tavola1!C678</f>
        <v>1.8811479680472611E-2</v>
      </c>
      <c r="D679" s="13">
        <f>(Tavola1!D679-Tavola1!D678)/Tavola1!D678</f>
        <v>3.5631612724398749E-2</v>
      </c>
      <c r="E679" s="13">
        <f>(Tavola1!E679-Tavola1!E678)/Tavola1!E678</f>
        <v>0.19223786422214947</v>
      </c>
      <c r="F679" s="13">
        <f>(Tavola1!F679-Tavola1!F678)/Tavola1!F678</f>
        <v>3.4046692607003888E-2</v>
      </c>
      <c r="G679" s="13">
        <f>(Tavola1!G679-Tavola1!G678)/Tavola1!G678</f>
        <v>3.3953997809419496E-2</v>
      </c>
      <c r="H679" s="13">
        <f>(Tavola1!H679-Tavola1!H678)/Tavola1!H678</f>
        <v>3.4782608695652174E-2</v>
      </c>
      <c r="I679" s="13">
        <f>(Tavola1!J679-Tavola1!J678)/Tavola1!J678</f>
        <v>0.19469548133595285</v>
      </c>
      <c r="J679" s="13">
        <f>(Tavola1!K679-Tavola1!K678)/Tavola1!K678</f>
        <v>4.0903312185624884E-3</v>
      </c>
      <c r="K679" s="13">
        <f>(Tavola1!L679-Tavola1!L678)/Tavola1!L678</f>
        <v>2.4950755088640839E-3</v>
      </c>
    </row>
    <row r="680" spans="1:11">
      <c r="A680" s="4">
        <v>44568</v>
      </c>
      <c r="B680" s="13">
        <f>(Tavola1!B680-Tavola1!B679)/Tavola1!B679</f>
        <v>3.3139315015743016E-3</v>
      </c>
      <c r="C680" s="13">
        <f>(Tavola1!C680-Tavola1!C679)/Tavola1!C679</f>
        <v>8.3014224450627654E-3</v>
      </c>
      <c r="D680" s="13">
        <f>(Tavola1!D680-Tavola1!D679)/Tavola1!D679</f>
        <v>2.2298952566501419E-2</v>
      </c>
      <c r="E680" s="13">
        <f>(Tavola1!E680-Tavola1!E679)/Tavola1!E679</f>
        <v>0.1032003594787558</v>
      </c>
      <c r="F680" s="13">
        <f>(Tavola1!F680-Tavola1!F679)/Tavola1!F679</f>
        <v>7.0555032925682035E-2</v>
      </c>
      <c r="G680" s="13">
        <f>(Tavola1!G680-Tavola1!G679)/Tavola1!G679</f>
        <v>6.25E-2</v>
      </c>
      <c r="H680" s="13">
        <f>(Tavola1!H680-Tavola1!H679)/Tavola1!H679</f>
        <v>0.13445378151260504</v>
      </c>
      <c r="I680" s="13">
        <f>(Tavola1!J680-Tavola1!J679)/Tavola1!J679</f>
        <v>0.10363933057568973</v>
      </c>
      <c r="J680" s="13">
        <f>(Tavola1!K680-Tavola1!K679)/Tavola1!K679</f>
        <v>2.9696187511086374E-3</v>
      </c>
      <c r="K680" s="13">
        <f>(Tavola1!L680-Tavola1!L679)/Tavola1!L679</f>
        <v>1.1789363374377785E-3</v>
      </c>
    </row>
    <row r="681" spans="1:11">
      <c r="A681" s="4">
        <v>44569</v>
      </c>
      <c r="B681" s="13">
        <f>(Tavola1!B681-Tavola1!B680)/Tavola1!B680</f>
        <v>5.2658104177524586E-3</v>
      </c>
      <c r="C681" s="13">
        <f>(Tavola1!C681-Tavola1!C680)/Tavola1!C680</f>
        <v>1.4243636371630307E-2</v>
      </c>
      <c r="D681" s="13">
        <f>(Tavola1!D681-Tavola1!D680)/Tavola1!D680</f>
        <v>2.9305904107779685E-2</v>
      </c>
      <c r="E681" s="13">
        <f>(Tavola1!E681-Tavola1!E680)/Tavola1!E680</f>
        <v>0.12634639753801594</v>
      </c>
      <c r="F681" s="13">
        <f>(Tavola1!F681-Tavola1!F680)/Tavola1!F680</f>
        <v>4.3057996485061513E-2</v>
      </c>
      <c r="G681" s="13">
        <f>(Tavola1!G681-Tavola1!G680)/Tavola1!G680</f>
        <v>4.6859421734795612E-2</v>
      </c>
      <c r="H681" s="13">
        <f>(Tavola1!H681-Tavola1!H680)/Tavola1!H680</f>
        <v>1.4814814814814815E-2</v>
      </c>
      <c r="I681" s="13">
        <f>(Tavola1!J681-Tavola1!J680)/Tavola1!J680</f>
        <v>0.12743277628773811</v>
      </c>
      <c r="J681" s="13">
        <f>(Tavola1!K681-Tavola1!K680)/Tavola1!K680</f>
        <v>3.7627801883829497E-3</v>
      </c>
      <c r="K681" s="13">
        <f>(Tavola1!L681-Tavola1!L680)/Tavola1!L680</f>
        <v>3.1401282219023943E-3</v>
      </c>
    </row>
    <row r="682" spans="1:11">
      <c r="A682" s="4">
        <v>44570</v>
      </c>
      <c r="B682" s="13">
        <f>(Tavola1!B682-Tavola1!B681)/Tavola1!B681</f>
        <v>5.8073241410840975E-3</v>
      </c>
      <c r="C682" s="13">
        <f>(Tavola1!C682-Tavola1!C681)/Tavola1!C681</f>
        <v>1.5522742247917998E-2</v>
      </c>
      <c r="D682" s="13">
        <f>(Tavola1!D682-Tavola1!D681)/Tavola1!D681</f>
        <v>2.9672250980176489E-2</v>
      </c>
      <c r="E682" s="13">
        <f>(Tavola1!E682-Tavola1!E681)/Tavola1!E681</f>
        <v>0.12281142329057468</v>
      </c>
      <c r="F682" s="13">
        <f>(Tavola1!F682-Tavola1!F681)/Tavola1!F681</f>
        <v>6.2342038753159225E-2</v>
      </c>
      <c r="G682" s="13">
        <f>(Tavola1!G682-Tavola1!G681)/Tavola1!G681</f>
        <v>6.9523809523809529E-2</v>
      </c>
      <c r="H682" s="13">
        <f>(Tavola1!H682-Tavola1!H681)/Tavola1!H681</f>
        <v>7.2992700729927005E-3</v>
      </c>
      <c r="I682" s="13">
        <f>(Tavola1!J682-Tavola1!J681)/Tavola1!J681</f>
        <v>0.12354113293481354</v>
      </c>
      <c r="J682" s="13">
        <f>(Tavola1!K682-Tavola1!K681)/Tavola1!K681</f>
        <v>2.1507793537333337E-3</v>
      </c>
      <c r="K682" s="13">
        <f>(Tavola1!L682-Tavola1!L681)/Tavola1!L681</f>
        <v>1.9564366766662319E-3</v>
      </c>
    </row>
    <row r="683" spans="1:11">
      <c r="A683" s="4">
        <v>44571</v>
      </c>
      <c r="B683" s="13">
        <f>(Tavola1!B683-Tavola1!B682)/Tavola1!B682</f>
        <v>3.6049069195477229E-3</v>
      </c>
      <c r="C683" s="13">
        <f>(Tavola1!C683-Tavola1!C682)/Tavola1!C682</f>
        <v>9.593818489161866E-3</v>
      </c>
      <c r="D683" s="13">
        <f>(Tavola1!D683-Tavola1!D682)/Tavola1!D682</f>
        <v>1.736508289751864E-2</v>
      </c>
      <c r="E683" s="13">
        <f>(Tavola1!E683-Tavola1!E682)/Tavola1!E682</f>
        <v>6.1399035579770438E-2</v>
      </c>
      <c r="F683" s="13">
        <f>(Tavola1!F683-Tavola1!F682)/Tavola1!F682</f>
        <v>3.3306899286280729E-2</v>
      </c>
      <c r="G683" s="13">
        <f>(Tavola1!G683-Tavola1!G682)/Tavola1!G682</f>
        <v>3.2947462154942118E-2</v>
      </c>
      <c r="H683" s="13">
        <f>(Tavola1!H683-Tavola1!H682)/Tavola1!H682</f>
        <v>3.6231884057971016E-2</v>
      </c>
      <c r="I683" s="13">
        <f>(Tavola1!J683-Tavola1!J682)/Tavola1!J682</f>
        <v>6.1719570017011109E-2</v>
      </c>
      <c r="J683" s="13">
        <f>(Tavola1!K683-Tavola1!K682)/Tavola1!K682</f>
        <v>2.7797060241109943E-3</v>
      </c>
      <c r="K683" s="13">
        <f>(Tavola1!L683-Tavola1!L682)/Tavola1!L682</f>
        <v>2.9940119760479044E-3</v>
      </c>
    </row>
    <row r="684" spans="1:11">
      <c r="A684" s="4">
        <v>44572</v>
      </c>
      <c r="B684" s="13">
        <f>(Tavola1!B684-Tavola1!B683)/Tavola1!B683</f>
        <v>6.3865573567454372E-3</v>
      </c>
      <c r="C684" s="13">
        <f>(Tavola1!C684-Tavola1!C683)/Tavola1!C683</f>
        <v>1.6948333540208162E-2</v>
      </c>
      <c r="D684" s="13">
        <f>(Tavola1!D684-Tavola1!D683)/Tavola1!D683</f>
        <v>2.8942170345595458E-2</v>
      </c>
      <c r="E684" s="13">
        <f>(Tavola1!E684-Tavola1!E683)/Tavola1!E683</f>
        <v>8.9961227242076877E-2</v>
      </c>
      <c r="F684" s="13">
        <f>(Tavola1!F684-Tavola1!F683)/Tavola1!F683</f>
        <v>6.3699155794320797E-2</v>
      </c>
      <c r="G684" s="13">
        <f>(Tavola1!G684-Tavola1!G683)/Tavola1!G683</f>
        <v>5.4310344827586204E-2</v>
      </c>
      <c r="H684" s="13">
        <f>(Tavola1!H684-Tavola1!H683)/Tavola1!H683</f>
        <v>0.13986013986013987</v>
      </c>
      <c r="I684" s="13">
        <f>(Tavola1!J684-Tavola1!J683)/Tavola1!J683</f>
        <v>9.0252861416262556E-2</v>
      </c>
      <c r="J684" s="13">
        <f>(Tavola1!K684-Tavola1!K683)/Tavola1!K683</f>
        <v>7.626780488984547E-3</v>
      </c>
      <c r="K684" s="13">
        <f>(Tavola1!L684-Tavola1!L683)/Tavola1!L683</f>
        <v>4.5425048669695007E-3</v>
      </c>
    </row>
    <row r="685" spans="1:11">
      <c r="A685" s="4">
        <v>44573</v>
      </c>
      <c r="B685" s="13">
        <f>(Tavola1!B685-Tavola1!B684)/Tavola1!B684</f>
        <v>7.0600629168103947E-3</v>
      </c>
      <c r="C685" s="13">
        <f>(Tavola1!C685-Tavola1!C684)/Tavola1!C684</f>
        <v>1.8374662192260863E-2</v>
      </c>
      <c r="D685" s="13">
        <f>(Tavola1!D685-Tavola1!D684)/Tavola1!D684</f>
        <v>2.773903874281438E-2</v>
      </c>
      <c r="E685" s="13">
        <f>(Tavola1!E685-Tavola1!E684)/Tavola1!E684</f>
        <v>8.9782156473053751E-2</v>
      </c>
      <c r="F685" s="13">
        <f>(Tavola1!F685-Tavola1!F684)/Tavola1!F684</f>
        <v>3.968253968253968E-2</v>
      </c>
      <c r="G685" s="13">
        <f>(Tavola1!G685-Tavola1!G684)/Tavola1!G684</f>
        <v>4.3336058871627149E-2</v>
      </c>
      <c r="H685" s="13">
        <f>(Tavola1!H685-Tavola1!H684)/Tavola1!H684</f>
        <v>1.2269938650306749E-2</v>
      </c>
      <c r="I685" s="13">
        <f>(Tavola1!J685-Tavola1!J684)/Tavola1!J684</f>
        <v>9.0324950948587862E-2</v>
      </c>
      <c r="J685" s="13">
        <f>(Tavola1!K685-Tavola1!K684)/Tavola1!K684</f>
        <v>4.2390296732077127E-3</v>
      </c>
      <c r="K685" s="13">
        <f>(Tavola1!L685-Tavola1!L684)/Tavola1!L684</f>
        <v>3.2299741602067182E-3</v>
      </c>
    </row>
    <row r="686" spans="1:11">
      <c r="A686" s="4">
        <v>44574</v>
      </c>
      <c r="B686" s="13">
        <f>(Tavola1!B686-Tavola1!B685)/Tavola1!B685</f>
        <v>6.5971255500996088E-3</v>
      </c>
      <c r="C686" s="13">
        <f>(Tavola1!C686-Tavola1!C685)/Tavola1!C685</f>
        <v>1.7075545619891445E-2</v>
      </c>
      <c r="D686" s="13">
        <f>(Tavola1!D686-Tavola1!D685)/Tavola1!D685</f>
        <v>2.3486240050306972E-2</v>
      </c>
      <c r="E686" s="13">
        <f>(Tavola1!E686-Tavola1!E685)/Tavola1!E685</f>
        <v>6.7717831723707267E-2</v>
      </c>
      <c r="F686" s="13">
        <f>(Tavola1!F686-Tavola1!F685)/Tavola1!F685</f>
        <v>1.5267175572519083E-2</v>
      </c>
      <c r="G686" s="13">
        <f>(Tavola1!G686-Tavola1!G685)/Tavola1!G685</f>
        <v>1.8808777429467086E-2</v>
      </c>
      <c r="H686" s="13">
        <f>(Tavola1!H686-Tavola1!H685)/Tavola1!H685</f>
        <v>-1.2121212121212121E-2</v>
      </c>
      <c r="I686" s="13">
        <f>(Tavola1!J686-Tavola1!J685)/Tavola1!J685</f>
        <v>6.8259703761058776E-2</v>
      </c>
      <c r="J686" s="13">
        <f>(Tavola1!K686-Tavola1!K685)/Tavola1!K685</f>
        <v>5.3324331429390817E-3</v>
      </c>
      <c r="K686" s="13">
        <f>(Tavola1!L686-Tavola1!L685)/Tavola1!L685</f>
        <v>3.3483580167417899E-3</v>
      </c>
    </row>
    <row r="687" spans="1:11">
      <c r="A687" s="4">
        <v>44575</v>
      </c>
      <c r="B687" s="13">
        <f>(Tavola1!B687-Tavola1!B686)/Tavola1!B686</f>
        <v>5.6012725180194E-3</v>
      </c>
      <c r="C687" s="13">
        <f>(Tavola1!C687-Tavola1!C686)/Tavola1!C686</f>
        <v>1.4286951276016938E-2</v>
      </c>
      <c r="D687" s="13">
        <f>(Tavola1!D687-Tavola1!D686)/Tavola1!D686</f>
        <v>2.0257242525051233E-2</v>
      </c>
      <c r="E687" s="13">
        <f>(Tavola1!E687-Tavola1!E686)/Tavola1!E686</f>
        <v>6.0658221790969385E-2</v>
      </c>
      <c r="F687" s="13">
        <f>(Tavola1!F687-Tavola1!F686)/Tavola1!F686</f>
        <v>6.1517429938482571E-3</v>
      </c>
      <c r="G687" s="13">
        <f>(Tavola1!G687-Tavola1!G686)/Tavola1!G686</f>
        <v>5.3846153846153844E-3</v>
      </c>
      <c r="H687" s="13">
        <f>(Tavola1!H687-Tavola1!H686)/Tavola1!H686</f>
        <v>1.2269938650306749E-2</v>
      </c>
      <c r="I687" s="13">
        <f>(Tavola1!J687-Tavola1!J686)/Tavola1!J686</f>
        <v>6.1193398790628378E-2</v>
      </c>
      <c r="J687" s="13">
        <f>(Tavola1!K687-Tavola1!K686)/Tavola1!K686</f>
        <v>2.6000730991979889E-3</v>
      </c>
      <c r="K687" s="13">
        <f>(Tavola1!L687-Tavola1!L686)/Tavola1!L686</f>
        <v>2.6954177897574125E-3</v>
      </c>
    </row>
    <row r="688" spans="1:11">
      <c r="A688" s="4">
        <v>44576</v>
      </c>
      <c r="B688" s="13">
        <f>(Tavola1!B688-Tavola1!B687)/Tavola1!B687</f>
        <v>5.4339247375372827E-3</v>
      </c>
      <c r="C688" s="13">
        <f>(Tavola1!C688-Tavola1!C687)/Tavola1!C687</f>
        <v>1.3808116731405317E-2</v>
      </c>
      <c r="D688" s="13">
        <f>(Tavola1!D688-Tavola1!D687)/Tavola1!D687</f>
        <v>1.8406961841013137E-2</v>
      </c>
      <c r="E688" s="13">
        <f>(Tavola1!E688-Tavola1!E687)/Tavola1!E687</f>
        <v>4.2282556252467213E-2</v>
      </c>
      <c r="F688" s="13">
        <f>(Tavola1!F688-Tavola1!F687)/Tavola1!F687</f>
        <v>1.0869565217391304E-2</v>
      </c>
      <c r="G688" s="13">
        <f>(Tavola1!G688-Tavola1!G687)/Tavola1!G687</f>
        <v>1.8362662586074982E-2</v>
      </c>
      <c r="H688" s="13">
        <f>(Tavola1!H688-Tavola1!H687)/Tavola1!H687</f>
        <v>-4.8484848484848485E-2</v>
      </c>
      <c r="I688" s="13">
        <f>(Tavola1!J688-Tavola1!J687)/Tavola1!J687</f>
        <v>4.2574990039273723E-2</v>
      </c>
      <c r="J688" s="13">
        <f>(Tavola1!K688-Tavola1!K687)/Tavola1!K687</f>
        <v>7.3443112707614611E-3</v>
      </c>
      <c r="K688" s="13">
        <f>(Tavola1!L688-Tavola1!L687)/Tavola1!L687</f>
        <v>8.4485407066052232E-3</v>
      </c>
    </row>
    <row r="689" spans="1:11">
      <c r="A689" s="4">
        <v>44577</v>
      </c>
      <c r="B689" s="13">
        <f>(Tavola1!B689-Tavola1!B688)/Tavola1!B688</f>
        <v>5.2125033469666076E-3</v>
      </c>
      <c r="C689" s="13">
        <f>(Tavola1!C689-Tavola1!C688)/Tavola1!C688</f>
        <v>1.3104491295459184E-2</v>
      </c>
      <c r="D689" s="13">
        <f>(Tavola1!D689-Tavola1!D688)/Tavola1!D688</f>
        <v>1.657456414206547E-2</v>
      </c>
      <c r="E689" s="13">
        <f>(Tavola1!E689-Tavola1!E688)/Tavola1!E688</f>
        <v>4.4174316614665053E-2</v>
      </c>
      <c r="F689" s="13">
        <f>(Tavola1!F689-Tavola1!F688)/Tavola1!F688</f>
        <v>1.8817204301075269E-2</v>
      </c>
      <c r="G689" s="13">
        <f>(Tavola1!G689-Tavola1!G688)/Tavola1!G688</f>
        <v>1.2772351615326822E-2</v>
      </c>
      <c r="H689" s="13">
        <f>(Tavola1!H689-Tavola1!H688)/Tavola1!H688</f>
        <v>7.0063694267515922E-2</v>
      </c>
      <c r="I689" s="13">
        <f>(Tavola1!J689-Tavola1!J688)/Tavola1!J688</f>
        <v>4.4403195574238864E-2</v>
      </c>
      <c r="J689" s="13">
        <f>(Tavola1!K689-Tavola1!K688)/Tavola1!K688</f>
        <v>3.3423364579471698E-3</v>
      </c>
      <c r="K689" s="13">
        <f>(Tavola1!L689-Tavola1!L688)/Tavola1!L688</f>
        <v>4.6966235085046963E-3</v>
      </c>
    </row>
    <row r="690" spans="1:11">
      <c r="A690" s="4">
        <v>44578</v>
      </c>
      <c r="B690" s="13">
        <f>(Tavola1!B690-Tavola1!B689)/Tavola1!B689</f>
        <v>2.6755685896596125E-3</v>
      </c>
      <c r="C690" s="13">
        <f>(Tavola1!C690-Tavola1!C689)/Tavola1!C689</f>
        <v>6.6615254794267194E-3</v>
      </c>
      <c r="D690" s="13">
        <f>(Tavola1!D690-Tavola1!D689)/Tavola1!D689</f>
        <v>7.7245121713207633E-3</v>
      </c>
      <c r="E690" s="13">
        <f>(Tavola1!E690-Tavola1!E689)/Tavola1!E689</f>
        <v>1.7646483081830169E-2</v>
      </c>
      <c r="F690" s="13">
        <f>(Tavola1!F690-Tavola1!F689)/Tavola1!F689</f>
        <v>3.0343007915567283E-2</v>
      </c>
      <c r="G690" s="13">
        <f>(Tavola1!G690-Tavola1!G689)/Tavola1!G689</f>
        <v>3.2640949554896145E-2</v>
      </c>
      <c r="H690" s="13">
        <f>(Tavola1!H690-Tavola1!H689)/Tavola1!H689</f>
        <v>1.1904761904761904E-2</v>
      </c>
      <c r="I690" s="13">
        <f>(Tavola1!J690-Tavola1!J689)/Tavola1!J689</f>
        <v>1.7534688946582798E-2</v>
      </c>
      <c r="J690" s="13">
        <f>(Tavola1!K690-Tavola1!K689)/Tavola1!K689</f>
        <v>2.7828443073386155E-3</v>
      </c>
      <c r="K690" s="13">
        <f>(Tavola1!L690-Tavola1!L689)/Tavola1!L689</f>
        <v>2.9058749210360076E-3</v>
      </c>
    </row>
    <row r="691" spans="1:11">
      <c r="A691" s="4">
        <v>44579</v>
      </c>
      <c r="B691" s="13">
        <f>(Tavola1!B691-Tavola1!B690)/Tavola1!B690</f>
        <v>4.6411903743507326E-3</v>
      </c>
      <c r="C691" s="13">
        <f>(Tavola1!C691-Tavola1!C690)/Tavola1!C690</f>
        <v>1.1517096155244714E-2</v>
      </c>
      <c r="D691" s="13">
        <f>(Tavola1!D691-Tavola1!D690)/Tavola1!D690</f>
        <v>1.6340744200706719E-2</v>
      </c>
      <c r="E691" s="13">
        <f>(Tavola1!E691-Tavola1!E690)/Tavola1!E690</f>
        <v>4.1775575093067202E-2</v>
      </c>
      <c r="F691" s="13">
        <f>(Tavola1!F691-Tavola1!F690)/Tavola1!F690</f>
        <v>-1.9206145966709346E-3</v>
      </c>
      <c r="G691" s="13">
        <f>(Tavola1!G691-Tavola1!G690)/Tavola1!G690</f>
        <v>-2.1551724137931034E-3</v>
      </c>
      <c r="H691" s="13">
        <f>(Tavola1!H691-Tavola1!H690)/Tavola1!H690</f>
        <v>0</v>
      </c>
      <c r="I691" s="13">
        <f>(Tavola1!J691-Tavola1!J690)/Tavola1!J690</f>
        <v>4.2165167359240148E-2</v>
      </c>
      <c r="J691" s="13">
        <f>(Tavola1!K691-Tavola1!K690)/Tavola1!K690</f>
        <v>3.3628975895334929E-3</v>
      </c>
      <c r="K691" s="13">
        <f>(Tavola1!L691-Tavola1!L690)/Tavola1!L690</f>
        <v>9.0702947845804991E-3</v>
      </c>
    </row>
    <row r="692" spans="1:11">
      <c r="A692" s="4">
        <v>44580</v>
      </c>
      <c r="B692" s="13">
        <f>(Tavola1!B692-Tavola1!B691)/Tavola1!B691</f>
        <v>5.0329494434023375E-3</v>
      </c>
      <c r="C692" s="13">
        <f>(Tavola1!C692-Tavola1!C691)/Tavola1!C691</f>
        <v>1.2403604478271529E-2</v>
      </c>
      <c r="D692" s="13">
        <f>(Tavola1!D692-Tavola1!D691)/Tavola1!D691</f>
        <v>1.5194342988986764E-2</v>
      </c>
      <c r="E692" s="13">
        <f>(Tavola1!E692-Tavola1!E691)/Tavola1!E691</f>
        <v>3.6190248617884412E-2</v>
      </c>
      <c r="F692" s="13">
        <f>(Tavola1!F692-Tavola1!F691)/Tavola1!F691</f>
        <v>-1.9243104554201411E-3</v>
      </c>
      <c r="G692" s="13">
        <f>(Tavola1!G692-Tavola1!G691)/Tavola1!G691</f>
        <v>-2.1598272138228943E-3</v>
      </c>
      <c r="H692" s="13">
        <f>(Tavola1!H692-Tavola1!H691)/Tavola1!H691</f>
        <v>0</v>
      </c>
      <c r="I692" s="13">
        <f>(Tavola1!J692-Tavola1!J691)/Tavola1!J691</f>
        <v>3.6515700053127688E-2</v>
      </c>
      <c r="J692" s="13">
        <f>(Tavola1!K692-Tavola1!K691)/Tavola1!K691</f>
        <v>4.1560167523031506E-3</v>
      </c>
      <c r="K692" s="13">
        <f>(Tavola1!L692-Tavola1!L691)/Tavola1!L691</f>
        <v>5.3682896379525589E-3</v>
      </c>
    </row>
    <row r="693" spans="1:11">
      <c r="A693" s="4">
        <v>44581</v>
      </c>
      <c r="B693" s="13">
        <f>(Tavola1!B693-Tavola1!B692)/Tavola1!B692</f>
        <v>4.6757404718048533E-3</v>
      </c>
      <c r="C693" s="13">
        <f>(Tavola1!C693-Tavola1!C692)/Tavola1!C692</f>
        <v>1.1454442400872913E-2</v>
      </c>
      <c r="D693" s="13">
        <f>(Tavola1!D693-Tavola1!D692)/Tavola1!D692</f>
        <v>1.471665335536752E-2</v>
      </c>
      <c r="E693" s="13">
        <f>(Tavola1!E693-Tavola1!E692)/Tavola1!E692</f>
        <v>3.2573033825641244E-2</v>
      </c>
      <c r="F693" s="13">
        <f>(Tavola1!F693-Tavola1!F692)/Tavola1!F692</f>
        <v>1.0925449871465296E-2</v>
      </c>
      <c r="G693" s="13">
        <f>(Tavola1!G693-Tavola1!G692)/Tavola1!G692</f>
        <v>1.2265512265512266E-2</v>
      </c>
      <c r="H693" s="13">
        <f>(Tavola1!H693-Tavola1!H692)/Tavola1!H692</f>
        <v>0</v>
      </c>
      <c r="I693" s="13">
        <f>(Tavola1!J693-Tavola1!J692)/Tavola1!J692</f>
        <v>3.2751022478678546E-2</v>
      </c>
      <c r="J693" s="13">
        <f>(Tavola1!K693-Tavola1!K692)/Tavola1!K692</f>
        <v>5.0733870663458554E-3</v>
      </c>
      <c r="K693" s="13">
        <f>(Tavola1!L693-Tavola1!L692)/Tavola1!L692</f>
        <v>4.2220290574941019E-3</v>
      </c>
    </row>
    <row r="694" spans="1:11">
      <c r="A694" s="4">
        <v>44582</v>
      </c>
      <c r="B694" s="13">
        <f>(Tavola1!B694-Tavola1!B693)/Tavola1!B693</f>
        <v>5.0360875496373242E-3</v>
      </c>
      <c r="C694" s="13">
        <f>(Tavola1!C694-Tavola1!C693)/Tavola1!C693</f>
        <v>1.2258332728436528E-2</v>
      </c>
      <c r="D694" s="13">
        <f>(Tavola1!D694-Tavola1!D693)/Tavola1!D693</f>
        <v>1.3453150645181766E-2</v>
      </c>
      <c r="E694" s="13">
        <f>(Tavola1!E694-Tavola1!E693)/Tavola1!E693</f>
        <v>2.7520467776892349E-2</v>
      </c>
      <c r="F694" s="13">
        <f>(Tavola1!F694-Tavola1!F693)/Tavola1!F693</f>
        <v>8.9001907183725373E-3</v>
      </c>
      <c r="G694" s="13">
        <f>(Tavola1!G694-Tavola1!G693)/Tavola1!G693</f>
        <v>9.9786172487526734E-3</v>
      </c>
      <c r="H694" s="13">
        <f>(Tavola1!H694-Tavola1!H693)/Tavola1!H693</f>
        <v>0</v>
      </c>
      <c r="I694" s="13">
        <f>(Tavola1!J694-Tavola1!J693)/Tavola1!J693</f>
        <v>2.7670330120136713E-2</v>
      </c>
      <c r="J694" s="13">
        <f>(Tavola1!K694-Tavola1!K693)/Tavola1!K693</f>
        <v>5.6888570595250813E-3</v>
      </c>
      <c r="K694" s="13">
        <f>(Tavola1!L694-Tavola1!L693)/Tavola1!L693</f>
        <v>3.2150364782985038E-3</v>
      </c>
    </row>
    <row r="695" spans="1:11">
      <c r="A695" s="4">
        <v>44583</v>
      </c>
      <c r="B695" s="13">
        <f>(Tavola1!B695-Tavola1!B694)/Tavola1!B694</f>
        <v>4.6120014388915673E-3</v>
      </c>
      <c r="C695" s="13">
        <f>(Tavola1!C695-Tavola1!C694)/Tavola1!C694</f>
        <v>1.1166722208228182E-2</v>
      </c>
      <c r="D695" s="13">
        <f>(Tavola1!D695-Tavola1!D694)/Tavola1!D694</f>
        <v>1.3435621576448651E-2</v>
      </c>
      <c r="E695" s="13">
        <f>(Tavola1!E695-Tavola1!E694)/Tavola1!E694</f>
        <v>2.6556147777849131E-2</v>
      </c>
      <c r="F695" s="13">
        <f>(Tavola1!F695-Tavola1!F694)/Tavola1!F694</f>
        <v>-8.8216761184625077E-3</v>
      </c>
      <c r="G695" s="13">
        <f>(Tavola1!G695-Tavola1!G694)/Tavola1!G694</f>
        <v>-2.8228652081863093E-3</v>
      </c>
      <c r="H695" s="13">
        <f>(Tavola1!H695-Tavola1!H694)/Tavola1!H694</f>
        <v>-5.8823529411764705E-2</v>
      </c>
      <c r="I695" s="13">
        <f>(Tavola1!J695-Tavola1!J694)/Tavola1!J694</f>
        <v>2.6835680003186427E-2</v>
      </c>
      <c r="J695" s="13">
        <f>(Tavola1!K695-Tavola1!K694)/Tavola1!K694</f>
        <v>5.9955033724706473E-3</v>
      </c>
      <c r="K695" s="13">
        <f>(Tavola1!L695-Tavola1!L694)/Tavola1!L694</f>
        <v>5.4233945519536544E-3</v>
      </c>
    </row>
    <row r="696" spans="1:11">
      <c r="A696" s="4">
        <v>44584</v>
      </c>
      <c r="B696" s="13">
        <f>(Tavola1!B696-Tavola1!B695)/Tavola1!B695</f>
        <v>3.7061564095216869E-3</v>
      </c>
      <c r="C696" s="13">
        <f>(Tavola1!C696-Tavola1!C695)/Tavola1!C695</f>
        <v>8.8844419115011383E-3</v>
      </c>
      <c r="D696" s="13">
        <f>(Tavola1!D696-Tavola1!D695)/Tavola1!D695</f>
        <v>9.5246335558808529E-3</v>
      </c>
      <c r="E696" s="13">
        <f>(Tavola1!E696-Tavola1!E695)/Tavola1!E695</f>
        <v>2.0994634651011718E-2</v>
      </c>
      <c r="F696" s="13">
        <f>(Tavola1!F696-Tavola1!F695)/Tavola1!F695</f>
        <v>1.0807374443738081E-2</v>
      </c>
      <c r="G696" s="13">
        <f>(Tavola1!G696-Tavola1!G695)/Tavola1!G695</f>
        <v>9.200283085633405E-3</v>
      </c>
      <c r="H696" s="13">
        <f>(Tavola1!H696-Tavola1!H695)/Tavola1!H695</f>
        <v>2.5000000000000001E-2</v>
      </c>
      <c r="I696" s="13">
        <f>(Tavola1!J696-Tavola1!J695)/Tavola1!J695</f>
        <v>2.1072332502594038E-2</v>
      </c>
      <c r="J696" s="13">
        <f>(Tavola1!K696-Tavola1!K695)/Tavola1!K695</f>
        <v>2.8742767925696946E-3</v>
      </c>
      <c r="K696" s="13">
        <f>(Tavola1!L696-Tavola1!L695)/Tavola1!L695</f>
        <v>2.942258183155572E-3</v>
      </c>
    </row>
    <row r="697" spans="1:11">
      <c r="A697" s="4">
        <v>44585</v>
      </c>
      <c r="B697" s="13">
        <f>(Tavola1!B697-Tavola1!B696)/Tavola1!B696</f>
        <v>2.7592559736474981E-3</v>
      </c>
      <c r="C697" s="13">
        <f>(Tavola1!C697-Tavola1!C696)/Tavola1!C696</f>
        <v>6.5780695570468286E-3</v>
      </c>
      <c r="D697" s="13">
        <f>(Tavola1!D697-Tavola1!D696)/Tavola1!D696</f>
        <v>6.3475682813989489E-3</v>
      </c>
      <c r="E697" s="13">
        <f>(Tavola1!E697-Tavola1!E696)/Tavola1!E696</f>
        <v>1.2277427442995975E-2</v>
      </c>
      <c r="F697" s="13">
        <f>(Tavola1!F697-Tavola1!F696)/Tavola1!F696</f>
        <v>2.20125786163522E-2</v>
      </c>
      <c r="G697" s="13">
        <f>(Tavola1!G697-Tavola1!G696)/Tavola1!G696</f>
        <v>2.4544179523141654E-2</v>
      </c>
      <c r="H697" s="13">
        <f>(Tavola1!H697-Tavola1!H696)/Tavola1!H696</f>
        <v>0</v>
      </c>
      <c r="I697" s="13">
        <f>(Tavola1!J697-Tavola1!J696)/Tavola1!J696</f>
        <v>1.2203924250194693E-2</v>
      </c>
      <c r="J697" s="13">
        <f>(Tavola1!K697-Tavola1!K696)/Tavola1!K696</f>
        <v>2.8205011441387083E-3</v>
      </c>
      <c r="K697" s="13">
        <f>(Tavola1!L697-Tavola1!L696)/Tavola1!L696</f>
        <v>4.0337367070040339E-3</v>
      </c>
    </row>
    <row r="698" spans="1:11">
      <c r="A698" s="4">
        <v>44586</v>
      </c>
      <c r="B698" s="13">
        <f>(Tavola1!B698-Tavola1!B697)/Tavola1!B697</f>
        <v>4.4238978847747261E-3</v>
      </c>
      <c r="C698" s="13">
        <f>(Tavola1!C698-Tavola1!C697)/Tavola1!C697</f>
        <v>1.0538913762066157E-2</v>
      </c>
      <c r="D698" s="13">
        <f>(Tavola1!D698-Tavola1!D697)/Tavola1!D697</f>
        <v>1.3063488973553214E-2</v>
      </c>
      <c r="E698" s="13">
        <f>(Tavola1!E698-Tavola1!E697)/Tavola1!E697</f>
        <v>2.5653799416154911E-2</v>
      </c>
      <c r="F698" s="13">
        <f>(Tavola1!F698-Tavola1!F697)/Tavola1!F697</f>
        <v>-1.8461538461538461E-3</v>
      </c>
      <c r="G698" s="13">
        <f>(Tavola1!G698-Tavola1!G697)/Tavola1!G697</f>
        <v>2.0533880903490761E-3</v>
      </c>
      <c r="H698" s="13">
        <f>(Tavola1!H698-Tavola1!H697)/Tavola1!H697</f>
        <v>-3.6585365853658534E-2</v>
      </c>
      <c r="I698" s="13">
        <f>(Tavola1!J698-Tavola1!J697)/Tavola1!J697</f>
        <v>2.5863444018052337E-2</v>
      </c>
      <c r="J698" s="13">
        <f>(Tavola1!K698-Tavola1!K697)/Tavola1!K697</f>
        <v>5.4917453533022843E-3</v>
      </c>
      <c r="K698" s="13">
        <f>(Tavola1!L698-Tavola1!L697)/Tavola1!L697</f>
        <v>8.6437789140491848E-3</v>
      </c>
    </row>
    <row r="699" spans="1:11">
      <c r="A699" s="4">
        <v>44587</v>
      </c>
      <c r="B699" s="13">
        <f>(Tavola1!B699-Tavola1!B698)/Tavola1!B698</f>
        <v>5.2833012428623151E-3</v>
      </c>
      <c r="C699" s="13">
        <f>(Tavola1!C699-Tavola1!C698)/Tavola1!C698</f>
        <v>1.2496610737234699E-2</v>
      </c>
      <c r="D699" s="13">
        <f>(Tavola1!D699-Tavola1!D698)/Tavola1!D698</f>
        <v>1.3583021651854647E-2</v>
      </c>
      <c r="E699" s="13">
        <f>(Tavola1!E699-Tavola1!E698)/Tavola1!E698</f>
        <v>2.6378504991080062E-2</v>
      </c>
      <c r="F699" s="13">
        <f>(Tavola1!F699-Tavola1!F698)/Tavola1!F698</f>
        <v>-4.3156596794081377E-3</v>
      </c>
      <c r="G699" s="13">
        <f>(Tavola1!G699-Tavola1!G698)/Tavola1!G698</f>
        <v>-2.7322404371584699E-3</v>
      </c>
      <c r="H699" s="13">
        <f>(Tavola1!H699-Tavola1!H698)/Tavola1!H698</f>
        <v>-1.8987341772151899E-2</v>
      </c>
      <c r="I699" s="13">
        <f>(Tavola1!J699-Tavola1!J698)/Tavola1!J698</f>
        <v>2.6606180060456119E-2</v>
      </c>
      <c r="J699" s="13">
        <f>(Tavola1!K699-Tavola1!K698)/Tavola1!K698</f>
        <v>5.8004640371229696E-3</v>
      </c>
      <c r="K699" s="13">
        <f>(Tavola1!L699-Tavola1!L698)/Tavola1!L698</f>
        <v>6.1557030778515388E-3</v>
      </c>
    </row>
    <row r="700" spans="1:11">
      <c r="A700" s="4">
        <v>44588</v>
      </c>
      <c r="B700" s="13">
        <f>(Tavola1!B700-Tavola1!B699)/Tavola1!B699</f>
        <v>4.9557226399331664E-3</v>
      </c>
      <c r="C700" s="13">
        <f>(Tavola1!C700-Tavola1!C699)/Tavola1!C699</f>
        <v>1.1641242735236618E-2</v>
      </c>
      <c r="D700" s="13">
        <f>(Tavola1!D700-Tavola1!D699)/Tavola1!D699</f>
        <v>1.3091234086635059E-2</v>
      </c>
      <c r="E700" s="13">
        <f>(Tavola1!E700-Tavola1!E699)/Tavola1!E699</f>
        <v>1.5369033718996568E-2</v>
      </c>
      <c r="F700" s="13">
        <f>(Tavola1!F700-Tavola1!F699)/Tavola1!F699</f>
        <v>-9.2879256965944269E-3</v>
      </c>
      <c r="G700" s="13">
        <f>(Tavola1!G700-Tavola1!G699)/Tavola1!G699</f>
        <v>-6.8493150684931503E-3</v>
      </c>
      <c r="H700" s="13">
        <f>(Tavola1!H700-Tavola1!H699)/Tavola1!H699</f>
        <v>-3.2258064516129031E-2</v>
      </c>
      <c r="I700" s="13">
        <f>(Tavola1!J700-Tavola1!J699)/Tavola1!J699</f>
        <v>1.5546418755484679E-2</v>
      </c>
      <c r="J700" s="13">
        <f>(Tavola1!K700-Tavola1!K699)/Tavola1!K699</f>
        <v>1.1837109253319189E-2</v>
      </c>
      <c r="K700" s="13">
        <f>(Tavola1!L700-Tavola1!L699)/Tavola1!L699</f>
        <v>4.9184261036468334E-3</v>
      </c>
    </row>
    <row r="701" spans="1:11">
      <c r="A701" s="4">
        <v>44589</v>
      </c>
      <c r="B701" s="13">
        <f>(Tavola1!B701-Tavola1!B700)/Tavola1!B700</f>
        <v>4.7447611336301635E-3</v>
      </c>
      <c r="C701" s="13">
        <f>(Tavola1!C701-Tavola1!C700)/Tavola1!C700</f>
        <v>1.1071329212087788E-2</v>
      </c>
      <c r="D701" s="13">
        <f>(Tavola1!D701-Tavola1!D700)/Tavola1!D700</f>
        <v>1.2795086472930322E-2</v>
      </c>
      <c r="E701" s="13">
        <f>(Tavola1!E701-Tavola1!E700)/Tavola1!E700</f>
        <v>9.3083426620030572E-3</v>
      </c>
      <c r="F701" s="13">
        <f>(Tavola1!F701-Tavola1!F700)/Tavola1!F700</f>
        <v>6.2500000000000001E-4</v>
      </c>
      <c r="G701" s="13">
        <f>(Tavola1!G701-Tavola1!G700)/Tavola1!G700</f>
        <v>4.1379310344827587E-3</v>
      </c>
      <c r="H701" s="13">
        <f>(Tavola1!H701-Tavola1!H700)/Tavola1!H700</f>
        <v>-3.3333333333333333E-2</v>
      </c>
      <c r="I701" s="13">
        <f>(Tavola1!J701-Tavola1!J700)/Tavola1!J700</f>
        <v>9.3692840130011976E-3</v>
      </c>
      <c r="J701" s="13">
        <f>(Tavola1!K701-Tavola1!K700)/Tavola1!K700</f>
        <v>1.5182149741370943E-2</v>
      </c>
      <c r="K701" s="13">
        <f>(Tavola1!L701-Tavola1!L700)/Tavola1!L700</f>
        <v>5.6106004536230153E-3</v>
      </c>
    </row>
    <row r="702" spans="1:11">
      <c r="A702" s="4">
        <v>44590</v>
      </c>
      <c r="B702" s="13">
        <f>(Tavola1!B702-Tavola1!B701)/Tavola1!B701</f>
        <v>4.7767546922847246E-3</v>
      </c>
      <c r="C702" s="13">
        <f>(Tavola1!C702-Tavola1!C701)/Tavola1!C701</f>
        <v>1.1096654843370033E-2</v>
      </c>
      <c r="D702" s="13">
        <f>(Tavola1!D702-Tavola1!D701)/Tavola1!D701</f>
        <v>1.266478490322006E-2</v>
      </c>
      <c r="E702" s="13">
        <f>(Tavola1!E702-Tavola1!E701)/Tavola1!E701</f>
        <v>2.4560237532151426E-2</v>
      </c>
      <c r="F702" s="13">
        <f>(Tavola1!F702-Tavola1!F701)/Tavola1!F701</f>
        <v>1.1867582760774516E-2</v>
      </c>
      <c r="G702" s="13">
        <f>(Tavola1!G702-Tavola1!G701)/Tavola1!G701</f>
        <v>1.3736263736263736E-2</v>
      </c>
      <c r="H702" s="13">
        <f>(Tavola1!H702-Tavola1!H701)/Tavola1!H701</f>
        <v>-6.8965517241379309E-3</v>
      </c>
      <c r="I702" s="13">
        <f>(Tavola1!J702-Tavola1!J701)/Tavola1!J701</f>
        <v>2.4648545292571107E-2</v>
      </c>
      <c r="J702" s="13">
        <f>(Tavola1!K702-Tavola1!K701)/Tavola1!K701</f>
        <v>5.2973944687442799E-3</v>
      </c>
      <c r="K702" s="13">
        <f>(Tavola1!L702-Tavola1!L701)/Tavola1!L701</f>
        <v>5.5792972459639129E-3</v>
      </c>
    </row>
    <row r="703" spans="1:11">
      <c r="A703" s="4">
        <v>44591</v>
      </c>
      <c r="B703" s="13">
        <f>(Tavola1!B703-Tavola1!B702)/Tavola1!B702</f>
        <v>4.2937410913750102E-3</v>
      </c>
      <c r="C703" s="13">
        <f>(Tavola1!C703-Tavola1!C702)/Tavola1!C702</f>
        <v>9.8951901307759542E-3</v>
      </c>
      <c r="D703" s="13">
        <f>(Tavola1!D703-Tavola1!D702)/Tavola1!D702</f>
        <v>1.0139350912118024E-2</v>
      </c>
      <c r="E703" s="13">
        <f>(Tavola1!E703-Tavola1!E702)/Tavola1!E702</f>
        <v>2.121672907707018E-2</v>
      </c>
      <c r="F703" s="13">
        <f>(Tavola1!F703-Tavola1!F702)/Tavola1!F702</f>
        <v>-6.1728395061728392E-3</v>
      </c>
      <c r="G703" s="13">
        <f>(Tavola1!G703-Tavola1!G702)/Tavola1!G702</f>
        <v>-4.0650406504065045E-3</v>
      </c>
      <c r="H703" s="13">
        <f>(Tavola1!H703-Tavola1!H702)/Tavola1!H702</f>
        <v>-2.7777777777777776E-2</v>
      </c>
      <c r="I703" s="13">
        <f>(Tavola1!J703-Tavola1!J702)/Tavola1!J702</f>
        <v>2.1404912060461349E-2</v>
      </c>
      <c r="J703" s="13">
        <f>(Tavola1!K703-Tavola1!K702)/Tavola1!K702</f>
        <v>3.1524480389599095E-3</v>
      </c>
      <c r="K703" s="13">
        <f>(Tavola1!L703-Tavola1!L702)/Tavola1!L702</f>
        <v>3.1873450596151577E-3</v>
      </c>
    </row>
    <row r="704" spans="1:11">
      <c r="A704" s="4">
        <v>44592</v>
      </c>
      <c r="B704" s="13">
        <f>(Tavola1!B704-Tavola1!B703)/Tavola1!B703</f>
        <v>2.2451529509166681E-3</v>
      </c>
      <c r="C704" s="13">
        <f>(Tavola1!C704-Tavola1!C703)/Tavola1!C703</f>
        <v>5.1603925377244992E-3</v>
      </c>
      <c r="D704" s="13">
        <f>(Tavola1!D704-Tavola1!D703)/Tavola1!D703</f>
        <v>5.8041833986485396E-3</v>
      </c>
      <c r="E704" s="13">
        <f>(Tavola1!E704-Tavola1!E703)/Tavola1!E703</f>
        <v>1.0377654221180973E-2</v>
      </c>
      <c r="F704" s="13">
        <f>(Tavola1!F704-Tavola1!F703)/Tavola1!F703</f>
        <v>1.6770186335403725E-2</v>
      </c>
      <c r="G704" s="13">
        <f>(Tavola1!G704-Tavola1!G703)/Tavola1!G703</f>
        <v>1.7687074829931974E-2</v>
      </c>
      <c r="H704" s="13">
        <f>(Tavola1!H704-Tavola1!H703)/Tavola1!H703</f>
        <v>7.1428571428571426E-3</v>
      </c>
      <c r="I704" s="13">
        <f>(Tavola1!J704-Tavola1!J703)/Tavola1!J703</f>
        <v>1.0334919488112144E-2</v>
      </c>
      <c r="J704" s="13">
        <f>(Tavola1!K704-Tavola1!K703)/Tavola1!K703</f>
        <v>2.8553780802323312E-3</v>
      </c>
      <c r="K704" s="13">
        <f>(Tavola1!L704-Tavola1!L703)/Tavola1!L703</f>
        <v>3.4125676629795246E-3</v>
      </c>
    </row>
    <row r="705" spans="1:11">
      <c r="A705" s="4">
        <v>44593</v>
      </c>
      <c r="B705" s="13">
        <f>(Tavola1!B705-Tavola1!B704)/Tavola1!B704</f>
        <v>3.8373338582717424E-3</v>
      </c>
      <c r="C705" s="13">
        <f>(Tavola1!C705-Tavola1!C704)/Tavola1!C704</f>
        <v>8.7805380854450547E-3</v>
      </c>
      <c r="D705" s="13">
        <f>(Tavola1!D705-Tavola1!D704)/Tavola1!D704</f>
        <v>1.1866871689950919E-2</v>
      </c>
      <c r="E705" s="13">
        <f>(Tavola1!E705-Tavola1!E704)/Tavola1!E704</f>
        <v>2.3256858262573482E-2</v>
      </c>
      <c r="F705" s="13">
        <f>(Tavola1!F705-Tavola1!F704)/Tavola1!F704</f>
        <v>-1.0384850335980453E-2</v>
      </c>
      <c r="G705" s="13">
        <f>(Tavola1!G705-Tavola1!G704)/Tavola1!G704</f>
        <v>-1.06951871657754E-2</v>
      </c>
      <c r="H705" s="13">
        <f>(Tavola1!H705-Tavola1!H704)/Tavola1!H704</f>
        <v>-7.0921985815602835E-3</v>
      </c>
      <c r="I705" s="13">
        <f>(Tavola1!J705-Tavola1!J704)/Tavola1!J704</f>
        <v>2.348318901213613E-2</v>
      </c>
      <c r="J705" s="13">
        <f>(Tavola1!K705-Tavola1!K704)/Tavola1!K704</f>
        <v>4.478877957329098E-3</v>
      </c>
      <c r="K705" s="13">
        <f>(Tavola1!L705-Tavola1!L704)/Tavola1!L704</f>
        <v>5.3946288260818577E-3</v>
      </c>
    </row>
    <row r="706" spans="1:11">
      <c r="A706" s="4">
        <v>44594</v>
      </c>
      <c r="B706" s="13">
        <f>(Tavola1!B706-Tavola1!B705)/Tavola1!B705</f>
        <v>5.6662031589831355E-3</v>
      </c>
      <c r="C706" s="13">
        <f>(Tavola1!C706-Tavola1!C705)/Tavola1!C705</f>
        <v>1.288919031915153E-2</v>
      </c>
      <c r="D706" s="13">
        <f>(Tavola1!D706-Tavola1!D705)/Tavola1!D705</f>
        <v>1.4237723231971096E-2</v>
      </c>
      <c r="E706" s="13">
        <f>(Tavola1!E706-Tavola1!E705)/Tavola1!E705</f>
        <v>1.5958062212505536E-2</v>
      </c>
      <c r="F706" s="13">
        <f>(Tavola1!F706-Tavola1!F705)/Tavola1!F705</f>
        <v>-4.9382716049382715E-3</v>
      </c>
      <c r="G706" s="13">
        <f>(Tavola1!G706-Tavola1!G705)/Tavola1!G705</f>
        <v>-1.0810810810810811E-2</v>
      </c>
      <c r="H706" s="13">
        <f>(Tavola1!H706-Tavola1!H705)/Tavola1!H705</f>
        <v>5.7142857142857141E-2</v>
      </c>
      <c r="I706" s="13">
        <f>(Tavola1!J706-Tavola1!J705)/Tavola1!J705</f>
        <v>1.6093994065138915E-2</v>
      </c>
      <c r="J706" s="13">
        <f>(Tavola1!K706-Tavola1!K705)/Tavola1!K705</f>
        <v>1.3274526678141135E-2</v>
      </c>
      <c r="K706" s="13">
        <f>(Tavola1!L706-Tavola1!L705)/Tavola1!L705</f>
        <v>5.7156188032194098E-3</v>
      </c>
    </row>
    <row r="707" spans="1:11">
      <c r="A707" s="4">
        <v>44595</v>
      </c>
      <c r="B707" s="13">
        <f>(Tavola1!B707-Tavola1!B706)/Tavola1!B706</f>
        <v>3.9792051759752157E-3</v>
      </c>
      <c r="C707" s="13">
        <f>(Tavola1!C707-Tavola1!C706)/Tavola1!C706</f>
        <v>9.0028766355326143E-3</v>
      </c>
      <c r="D707" s="13">
        <f>(Tavola1!D707-Tavola1!D706)/Tavola1!D706</f>
        <v>1.0536594511409175E-2</v>
      </c>
      <c r="E707" s="13">
        <f>(Tavola1!E707-Tavola1!E706)/Tavola1!E706</f>
        <v>1.3818587354755612E-2</v>
      </c>
      <c r="F707" s="13">
        <f>(Tavola1!F707-Tavola1!F706)/Tavola1!F706</f>
        <v>-3.1017369727047149E-3</v>
      </c>
      <c r="G707" s="13">
        <f>(Tavola1!G707-Tavola1!G706)/Tavola1!G706</f>
        <v>2.0491803278688526E-3</v>
      </c>
      <c r="H707" s="13">
        <f>(Tavola1!H707-Tavola1!H706)/Tavola1!H706</f>
        <v>-5.4054054054054057E-2</v>
      </c>
      <c r="I707" s="13">
        <f>(Tavola1!J707-Tavola1!J706)/Tavola1!J706</f>
        <v>1.392637673141141E-2</v>
      </c>
      <c r="J707" s="13">
        <f>(Tavola1!K707-Tavola1!K706)/Tavola1!K706</f>
        <v>8.4639148990381559E-3</v>
      </c>
      <c r="K707" s="13">
        <f>(Tavola1!L707-Tavola1!L706)/Tavola1!L706</f>
        <v>4.1753653444676405E-3</v>
      </c>
    </row>
    <row r="708" spans="1:11">
      <c r="A708" s="4">
        <v>44596</v>
      </c>
      <c r="B708" s="13">
        <f>(Tavola1!B708-Tavola1!B707)/Tavola1!B707</f>
        <v>4.4082771730000591E-3</v>
      </c>
      <c r="C708" s="13">
        <f>(Tavola1!C708-Tavola1!C707)/Tavola1!C707</f>
        <v>9.9000819541689537E-3</v>
      </c>
      <c r="D708" s="13">
        <f>(Tavola1!D708-Tavola1!D707)/Tavola1!D707</f>
        <v>1.1281711938330146E-2</v>
      </c>
      <c r="E708" s="13">
        <f>(Tavola1!E708-Tavola1!E707)/Tavola1!E707</f>
        <v>1.7813429598413484E-2</v>
      </c>
      <c r="F708" s="13">
        <f>(Tavola1!F708-Tavola1!F707)/Tavola1!F707</f>
        <v>-3.0491599253266957E-2</v>
      </c>
      <c r="G708" s="13">
        <f>(Tavola1!G708-Tavola1!G707)/Tavola1!G707</f>
        <v>-2.8629856850715747E-2</v>
      </c>
      <c r="H708" s="13">
        <f>(Tavola1!H708-Tavola1!H707)/Tavola1!H707</f>
        <v>-0.05</v>
      </c>
      <c r="I708" s="13">
        <f>(Tavola1!J708-Tavola1!J707)/Tavola1!J707</f>
        <v>1.8115984394061636E-2</v>
      </c>
      <c r="J708" s="13">
        <f>(Tavola1!K708-Tavola1!K707)/Tavola1!K707</f>
        <v>6.9848538681194323E-3</v>
      </c>
      <c r="K708" s="13">
        <f>(Tavola1!L708-Tavola1!L707)/Tavola1!L707</f>
        <v>5.0820050820050821E-3</v>
      </c>
    </row>
    <row r="709" spans="1:11">
      <c r="A709" s="4">
        <v>44597</v>
      </c>
      <c r="B709" s="13">
        <f>(Tavola1!B709-Tavola1!B708)/Tavola1!B708</f>
        <v>4.7303644071193234E-3</v>
      </c>
      <c r="C709" s="13">
        <f>(Tavola1!C709-Tavola1!C708)/Tavola1!C708</f>
        <v>1.0467858936620658E-2</v>
      </c>
      <c r="D709" s="13">
        <f>(Tavola1!D709-Tavola1!D708)/Tavola1!D708</f>
        <v>1.1389765416697244E-2</v>
      </c>
      <c r="E709" s="13">
        <f>(Tavola1!E709-Tavola1!E708)/Tavola1!E708</f>
        <v>9.0229283607649122E-3</v>
      </c>
      <c r="F709" s="13">
        <f>(Tavola1!F709-Tavola1!F708)/Tavola1!F708</f>
        <v>-1.0269576379974325E-2</v>
      </c>
      <c r="G709" s="13">
        <f>(Tavola1!G709-Tavola1!G708)/Tavola1!G708</f>
        <v>-7.7192982456140355E-3</v>
      </c>
      <c r="H709" s="13">
        <f>(Tavola1!H709-Tavola1!H708)/Tavola1!H708</f>
        <v>-3.7593984962406013E-2</v>
      </c>
      <c r="I709" s="13">
        <f>(Tavola1!J709-Tavola1!J708)/Tavola1!J708</f>
        <v>9.1379963784899137E-3</v>
      </c>
      <c r="J709" s="13">
        <f>(Tavola1!K709-Tavola1!K708)/Tavola1!K708</f>
        <v>1.3070443443739073E-2</v>
      </c>
      <c r="K709" s="13">
        <f>(Tavola1!L709-Tavola1!L708)/Tavola1!L708</f>
        <v>8.9634566766260623E-3</v>
      </c>
    </row>
    <row r="710" spans="1:11">
      <c r="A710" s="4">
        <v>44598</v>
      </c>
      <c r="B710" s="13">
        <f>(Tavola1!B710-Tavola1!B709)/Tavola1!B709</f>
        <v>4.3022801724991195E-3</v>
      </c>
      <c r="C710" s="13">
        <f>(Tavola1!C710-Tavola1!C709)/Tavola1!C709</f>
        <v>9.0967923150384808E-3</v>
      </c>
      <c r="D710" s="13">
        <f>(Tavola1!D710-Tavola1!D709)/Tavola1!D709</f>
        <v>1.1869167072282199E-2</v>
      </c>
      <c r="E710" s="13">
        <f>(Tavola1!E710-Tavola1!E709)/Tavola1!E709</f>
        <v>2.1848340159761039E-2</v>
      </c>
      <c r="F710" s="13">
        <f>(Tavola1!F710-Tavola1!F709)/Tavola1!F709</f>
        <v>-1.232166018158236E-2</v>
      </c>
      <c r="G710" s="13">
        <f>(Tavola1!G710-Tavola1!G709)/Tavola1!G709</f>
        <v>-1.272984441301273E-2</v>
      </c>
      <c r="H710" s="13">
        <f>(Tavola1!H710-Tavola1!H709)/Tavola1!H709</f>
        <v>-7.8125E-3</v>
      </c>
      <c r="I710" s="13">
        <f>(Tavola1!J710-Tavola1!J709)/Tavola1!J709</f>
        <v>2.2048223850927907E-2</v>
      </c>
      <c r="J710" s="13">
        <f>(Tavola1!K710-Tavola1!K709)/Tavola1!K709</f>
        <v>5.2861049481450909E-3</v>
      </c>
      <c r="K710" s="13">
        <f>(Tavola1!L710-Tavola1!L709)/Tavola1!L709</f>
        <v>1.1389521640091116E-3</v>
      </c>
    </row>
    <row r="711" spans="1:11">
      <c r="A711" s="4">
        <v>44599</v>
      </c>
      <c r="B711" s="13">
        <f>(Tavola1!B711-Tavola1!B710)/Tavola1!B710</f>
        <v>2.797264755101208E-3</v>
      </c>
      <c r="C711" s="13">
        <f>(Tavola1!C711-Tavola1!C710)/Tavola1!C710</f>
        <v>6.2001014088345933E-3</v>
      </c>
      <c r="D711" s="13">
        <f>(Tavola1!D711-Tavola1!D710)/Tavola1!D710</f>
        <v>5.7096077371010965E-3</v>
      </c>
      <c r="E711" s="13">
        <f>(Tavola1!E711-Tavola1!E710)/Tavola1!E710</f>
        <v>1.1271909913301518E-2</v>
      </c>
      <c r="F711" s="13">
        <f>(Tavola1!F711-Tavola1!F710)/Tavola1!F710</f>
        <v>1.0505581089954037E-2</v>
      </c>
      <c r="G711" s="13">
        <f>(Tavola1!G711-Tavola1!G710)/Tavola1!G710</f>
        <v>1.1461318051575931E-2</v>
      </c>
      <c r="H711" s="13">
        <f>(Tavola1!H711-Tavola1!H710)/Tavola1!H710</f>
        <v>0</v>
      </c>
      <c r="I711" s="13">
        <f>(Tavola1!J711-Tavola1!J710)/Tavola1!J710</f>
        <v>1.1276241945541467E-2</v>
      </c>
      <c r="J711" s="13">
        <f>(Tavola1!K711-Tavola1!K710)/Tavola1!K710</f>
        <v>1.9067464951022534E-3</v>
      </c>
      <c r="K711" s="13">
        <f>(Tavola1!L711-Tavola1!L710)/Tavola1!L710</f>
        <v>2.844141069397042E-3</v>
      </c>
    </row>
    <row r="712" spans="1:11">
      <c r="A712" s="4">
        <v>44600</v>
      </c>
      <c r="B712" s="13">
        <f>(Tavola1!B712-Tavola1!B711)/Tavola1!B711</f>
        <v>4.7599245091141714E-3</v>
      </c>
      <c r="C712" s="13">
        <f>(Tavola1!C712-Tavola1!C711)/Tavola1!C711</f>
        <v>1.0346401167093349E-2</v>
      </c>
      <c r="D712" s="13">
        <f>(Tavola1!D712-Tavola1!D711)/Tavola1!D711</f>
        <v>1.1627699711832685E-2</v>
      </c>
      <c r="E712" s="13">
        <f>(Tavola1!E712-Tavola1!E711)/Tavola1!E711</f>
        <v>1.3934662564372082E-2</v>
      </c>
      <c r="F712" s="13">
        <f>(Tavola1!F712-Tavola1!F711)/Tavola1!F711</f>
        <v>-1.9493177387914229E-2</v>
      </c>
      <c r="G712" s="13">
        <f>(Tavola1!G712-Tavola1!G711)/Tavola1!G711</f>
        <v>-1.9121813031161474E-2</v>
      </c>
      <c r="H712" s="13">
        <f>(Tavola1!H712-Tavola1!H711)/Tavola1!H711</f>
        <v>-2.3622047244094488E-2</v>
      </c>
      <c r="I712" s="13">
        <f>(Tavola1!J712-Tavola1!J711)/Tavola1!J711</f>
        <v>1.4123485065368833E-2</v>
      </c>
      <c r="J712" s="13">
        <f>(Tavola1!K712-Tavola1!K711)/Tavola1!K711</f>
        <v>1.0140569449709537E-2</v>
      </c>
      <c r="K712" s="13">
        <f>(Tavola1!L712-Tavola1!L711)/Tavola1!L711</f>
        <v>5.785592739648327E-3</v>
      </c>
    </row>
    <row r="713" spans="1:11">
      <c r="A713" s="4">
        <v>44601</v>
      </c>
      <c r="B713" s="13">
        <f>(Tavola1!B713-Tavola1!B712)/Tavola1!B712</f>
        <v>4.9904077740848757E-3</v>
      </c>
      <c r="C713" s="13">
        <f>(Tavola1!C713-Tavola1!C712)/Tavola1!C712</f>
        <v>1.0769436669049117E-2</v>
      </c>
      <c r="D713" s="13">
        <f>(Tavola1!D713-Tavola1!D712)/Tavola1!D712</f>
        <v>1.0991883097813957E-2</v>
      </c>
      <c r="E713" s="13">
        <f>(Tavola1!E713-Tavola1!E712)/Tavola1!E712</f>
        <v>-7.5338989456860961E-3</v>
      </c>
      <c r="F713" s="13">
        <f>(Tavola1!F713-Tavola1!F712)/Tavola1!F712</f>
        <v>-1.656726308813784E-2</v>
      </c>
      <c r="G713" s="13">
        <f>(Tavola1!G713-Tavola1!G712)/Tavola1!G712</f>
        <v>-1.1552346570397111E-2</v>
      </c>
      <c r="H713" s="13">
        <f>(Tavola1!H713-Tavola1!H712)/Tavola1!H712</f>
        <v>-7.2580645161290328E-2</v>
      </c>
      <c r="I713" s="13">
        <f>(Tavola1!J713-Tavola1!J712)/Tavola1!J712</f>
        <v>-7.4845639915744368E-3</v>
      </c>
      <c r="J713" s="13">
        <f>(Tavola1!K713-Tavola1!K712)/Tavola1!K712</f>
        <v>2.4144777379675485E-2</v>
      </c>
      <c r="K713" s="13">
        <f>(Tavola1!L713-Tavola1!L712)/Tavola1!L712</f>
        <v>6.4290548161515908E-3</v>
      </c>
    </row>
    <row r="714" spans="1:11">
      <c r="A714" s="4">
        <v>44602</v>
      </c>
      <c r="B714" s="13">
        <f>(Tavola1!B714-Tavola1!B713)/Tavola1!B713</f>
        <v>4.6716751906215326E-3</v>
      </c>
      <c r="C714" s="13">
        <f>(Tavola1!C714-Tavola1!C713)/Tavola1!C713</f>
        <v>1.0190718677003085E-2</v>
      </c>
      <c r="D714" s="13">
        <f>(Tavola1!D714-Tavola1!D713)/Tavola1!D713</f>
        <v>1.0992921191981805E-2</v>
      </c>
      <c r="E714" s="13">
        <f>(Tavola1!E714-Tavola1!E713)/Tavola1!E713</f>
        <v>-3.0647255529200126E-3</v>
      </c>
      <c r="F714" s="13">
        <f>(Tavola1!F714-Tavola1!F713)/Tavola1!F713</f>
        <v>-8.7601078167115903E-3</v>
      </c>
      <c r="G714" s="13">
        <f>(Tavola1!G714-Tavola1!G713)/Tavola1!G713</f>
        <v>-9.4959824689554422E-3</v>
      </c>
      <c r="H714" s="13">
        <f>(Tavola1!H714-Tavola1!H713)/Tavola1!H713</f>
        <v>0</v>
      </c>
      <c r="I714" s="13">
        <f>(Tavola1!J714-Tavola1!J713)/Tavola1!J713</f>
        <v>-3.0339053509047019E-3</v>
      </c>
      <c r="J714" s="13">
        <f>(Tavola1!K714-Tavola1!K713)/Tavola1!K713</f>
        <v>2.0770352543866815E-2</v>
      </c>
      <c r="K714" s="13">
        <f>(Tavola1!L714-Tavola1!L713)/Tavola1!L713</f>
        <v>2.8017482909335426E-3</v>
      </c>
    </row>
    <row r="715" spans="1:11">
      <c r="A715" s="4">
        <v>44603</v>
      </c>
      <c r="B715" s="13">
        <f>(Tavola1!B715-Tavola1!B714)/Tavola1!B714</f>
        <v>3.7202356925585011E-3</v>
      </c>
      <c r="C715" s="13">
        <f>(Tavola1!C715-Tavola1!C714)/Tavola1!C714</f>
        <v>8.0514544832820546E-3</v>
      </c>
      <c r="D715" s="13">
        <f>(Tavola1!D715-Tavola1!D714)/Tavola1!D714</f>
        <v>8.7573247062575511E-3</v>
      </c>
      <c r="E715" s="13">
        <f>(Tavola1!E715-Tavola1!E714)/Tavola1!E714</f>
        <v>1.0226540984381877E-2</v>
      </c>
      <c r="F715" s="13">
        <f>(Tavola1!F715-Tavola1!F714)/Tavola1!F714</f>
        <v>-2.1753908905506457E-2</v>
      </c>
      <c r="G715" s="13">
        <f>(Tavola1!G715-Tavola1!G714)/Tavola1!G714</f>
        <v>-2.4336283185840708E-2</v>
      </c>
      <c r="H715" s="13">
        <f>(Tavola1!H715-Tavola1!H714)/Tavola1!H714</f>
        <v>8.6956521739130436E-3</v>
      </c>
      <c r="I715" s="13">
        <f>(Tavola1!J715-Tavola1!J714)/Tavola1!J714</f>
        <v>1.0398607179172062E-2</v>
      </c>
      <c r="J715" s="13">
        <f>(Tavola1!K715-Tavola1!K714)/Tavola1!K714</f>
        <v>7.8853794247626622E-3</v>
      </c>
      <c r="K715" s="13">
        <f>(Tavola1!L715-Tavola1!L714)/Tavola1!L714</f>
        <v>3.7997317836388021E-3</v>
      </c>
    </row>
    <row r="716" spans="1:11">
      <c r="A716" s="4">
        <v>44604</v>
      </c>
      <c r="B716" s="13">
        <f>(Tavola1!B716-Tavola1!B715)/Tavola1!B715</f>
        <v>3.7347194860851284E-3</v>
      </c>
      <c r="C716" s="13">
        <f>(Tavola1!C716-Tavola1!C715)/Tavola1!C715</f>
        <v>8.0720571179280914E-3</v>
      </c>
      <c r="D716" s="13">
        <f>(Tavola1!D716-Tavola1!D715)/Tavola1!D715</f>
        <v>8.4662609886940882E-3</v>
      </c>
      <c r="E716" s="13">
        <f>(Tavola1!E716-Tavola1!E715)/Tavola1!E715</f>
        <v>4.0117543682747295E-3</v>
      </c>
      <c r="F716" s="13">
        <f>(Tavola1!F716-Tavola1!F715)/Tavola1!F715</f>
        <v>-1.1118832522585128E-2</v>
      </c>
      <c r="G716" s="13">
        <f>(Tavola1!G716-Tavola1!G715)/Tavola1!G715</f>
        <v>-1.1337868480725623E-2</v>
      </c>
      <c r="H716" s="13">
        <f>(Tavola1!H716-Tavola1!H715)/Tavola1!H715</f>
        <v>-8.6206896551724137E-3</v>
      </c>
      <c r="I716" s="13">
        <f>(Tavola1!J716-Tavola1!J715)/Tavola1!J715</f>
        <v>4.0905717750547525E-3</v>
      </c>
      <c r="J716" s="13">
        <f>(Tavola1!K716-Tavola1!K715)/Tavola1!K715</f>
        <v>1.1524957103286623E-2</v>
      </c>
      <c r="K716" s="13">
        <f>(Tavola1!L716-Tavola1!L715)/Tavola1!L715</f>
        <v>4.6760187040748163E-3</v>
      </c>
    </row>
    <row r="717" spans="1:11">
      <c r="A717" s="4">
        <v>44605</v>
      </c>
      <c r="B717" s="13">
        <f>(Tavola1!B717-Tavola1!B716)/Tavola1!B716</f>
        <v>3.5271477414900057E-3</v>
      </c>
      <c r="C717" s="13">
        <f>(Tavola1!C717-Tavola1!C716)/Tavola1!C716</f>
        <v>7.5755000917250882E-3</v>
      </c>
      <c r="D717" s="13">
        <f>(Tavola1!D717-Tavola1!D716)/Tavola1!D716</f>
        <v>7.7173569217560273E-3</v>
      </c>
      <c r="E717" s="13">
        <f>(Tavola1!E717-Tavola1!E716)/Tavola1!E716</f>
        <v>-6.7403639911333649E-2</v>
      </c>
      <c r="F717" s="13">
        <f>(Tavola1!F717-Tavola1!F716)/Tavola1!F716</f>
        <v>-9.8383696416022483E-3</v>
      </c>
      <c r="G717" s="13">
        <f>(Tavola1!G717-Tavola1!G716)/Tavola1!G716</f>
        <v>-1.0703363914373088E-2</v>
      </c>
      <c r="H717" s="13">
        <f>(Tavola1!H717-Tavola1!H716)/Tavola1!H716</f>
        <v>0</v>
      </c>
      <c r="I717" s="13">
        <f>(Tavola1!J717-Tavola1!J716)/Tavola1!J716</f>
        <v>-6.7698963497070747E-2</v>
      </c>
      <c r="J717" s="13">
        <f>(Tavola1!K717-Tavola1!K716)/Tavola1!K716</f>
        <v>5.7681967634337486E-2</v>
      </c>
      <c r="K717" s="13">
        <f>(Tavola1!L717-Tavola1!L716)/Tavola1!L716</f>
        <v>1.3297872340425532E-3</v>
      </c>
    </row>
    <row r="718" spans="1:11">
      <c r="A718" s="4">
        <v>44606</v>
      </c>
      <c r="B718" s="13">
        <f>(Tavola1!B718-Tavola1!B717)/Tavola1!B717</f>
        <v>1.907009224357414E-3</v>
      </c>
      <c r="C718" s="13">
        <f>(Tavola1!C718-Tavola1!C717)/Tavola1!C717</f>
        <v>4.0797290349236705E-3</v>
      </c>
      <c r="D718" s="13">
        <f>(Tavola1!D718-Tavola1!D717)/Tavola1!D717</f>
        <v>3.7597619985173954E-3</v>
      </c>
      <c r="E718" s="13">
        <f>(Tavola1!E718-Tavola1!E717)/Tavola1!E717</f>
        <v>3.4383821911802034E-3</v>
      </c>
      <c r="F718" s="13">
        <f>(Tavola1!F718-Tavola1!F717)/Tavola1!F717</f>
        <v>1.4904187366926898E-2</v>
      </c>
      <c r="G718" s="13">
        <f>(Tavola1!G718-Tavola1!G717)/Tavola1!G717</f>
        <v>1.5455950540958269E-2</v>
      </c>
      <c r="H718" s="13">
        <f>(Tavola1!H718-Tavola1!H717)/Tavola1!H717</f>
        <v>8.6956521739130436E-3</v>
      </c>
      <c r="I718" s="13">
        <f>(Tavola1!J718-Tavola1!J717)/Tavola1!J717</f>
        <v>3.375909233285769E-3</v>
      </c>
      <c r="J718" s="13">
        <f>(Tavola1!K718-Tavola1!K717)/Tavola1!K717</f>
        <v>3.9814021283631042E-3</v>
      </c>
      <c r="K718" s="13">
        <f>(Tavola1!L718-Tavola1!L717)/Tavola1!L717</f>
        <v>2.1027003098716248E-3</v>
      </c>
    </row>
    <row r="719" spans="1:11">
      <c r="A719" s="4">
        <v>44607</v>
      </c>
      <c r="B719" s="13">
        <f>(Tavola1!B719-Tavola1!B718)/Tavola1!B718</f>
        <v>3.4693227744380861E-3</v>
      </c>
      <c r="C719" s="13">
        <f>(Tavola1!C719-Tavola1!C718)/Tavola1!C718</f>
        <v>7.4283157824009908E-3</v>
      </c>
      <c r="D719" s="13">
        <f>(Tavola1!D719-Tavola1!D718)/Tavola1!D718</f>
        <v>8.6501035890391067E-3</v>
      </c>
      <c r="E719" s="13">
        <f>(Tavola1!E719-Tavola1!E718)/Tavola1!E718</f>
        <v>6.0482943656573404E-3</v>
      </c>
      <c r="F719" s="13">
        <f>(Tavola1!F719-Tavola1!F718)/Tavola1!F718</f>
        <v>6.993006993006993E-4</v>
      </c>
      <c r="G719" s="13">
        <f>(Tavola1!G719-Tavola1!G718)/Tavola1!G718</f>
        <v>4.5662100456621002E-3</v>
      </c>
      <c r="H719" s="13">
        <f>(Tavola1!H719-Tavola1!H718)/Tavola1!H718</f>
        <v>-4.3103448275862072E-2</v>
      </c>
      <c r="I719" s="13">
        <f>(Tavola1!J719-Tavola1!J718)/Tavola1!J718</f>
        <v>6.0777739237676803E-3</v>
      </c>
      <c r="J719" s="13">
        <f>(Tavola1!K719-Tavola1!K718)/Tavola1!K718</f>
        <v>1.0212014688452896E-2</v>
      </c>
      <c r="K719" s="13">
        <f>(Tavola1!L719-Tavola1!L718)/Tavola1!L718</f>
        <v>6.6261733848702372E-3</v>
      </c>
    </row>
    <row r="720" spans="1:11">
      <c r="A720" s="4">
        <v>44608</v>
      </c>
      <c r="B720" s="13">
        <f>(Tavola1!B720-Tavola1!B719)/Tavola1!B719</f>
        <v>4.2941993459254544E-3</v>
      </c>
      <c r="C720" s="13">
        <f>(Tavola1!C720-Tavola1!C719)/Tavola1!C719</f>
        <v>9.1204586969548269E-3</v>
      </c>
      <c r="D720" s="13">
        <f>(Tavola1!D720-Tavola1!D719)/Tavola1!D719</f>
        <v>9.59739123694788E-3</v>
      </c>
      <c r="E720" s="13">
        <f>(Tavola1!E720-Tavola1!E719)/Tavola1!E719</f>
        <v>-3.4395263603044825E-2</v>
      </c>
      <c r="F720" s="13">
        <f>(Tavola1!F720-Tavola1!F719)/Tavola1!F719</f>
        <v>-2.0964360587002098E-2</v>
      </c>
      <c r="G720" s="13">
        <f>(Tavola1!G720-Tavola1!G719)/Tavola1!G719</f>
        <v>-2.1969696969696969E-2</v>
      </c>
      <c r="H720" s="13">
        <f>(Tavola1!H720-Tavola1!H719)/Tavola1!H719</f>
        <v>-9.0090090090090089E-3</v>
      </c>
      <c r="I720" s="13">
        <f>(Tavola1!J720-Tavola1!J719)/Tavola1!J719</f>
        <v>-3.4468888744172504E-2</v>
      </c>
      <c r="J720" s="13">
        <f>(Tavola1!K720-Tavola1!K719)/Tavola1!K719</f>
        <v>3.5325297463932842E-2</v>
      </c>
      <c r="K720" s="13">
        <f>(Tavola1!L720-Tavola1!L719)/Tavola1!L719</f>
        <v>3.7301151947339551E-3</v>
      </c>
    </row>
    <row r="721" spans="1:11">
      <c r="A721" s="4">
        <v>44609</v>
      </c>
      <c r="B721" s="13">
        <f>(Tavola1!B721-Tavola1!B720)/Tavola1!B720</f>
        <v>3.1704045980356604E-3</v>
      </c>
      <c r="C721" s="13">
        <f>(Tavola1!C721-Tavola1!C720)/Tavola1!C720</f>
        <v>6.7243845918591449E-3</v>
      </c>
      <c r="D721" s="13">
        <f>(Tavola1!D721-Tavola1!D720)/Tavola1!D720</f>
        <v>7.5306201348464951E-3</v>
      </c>
      <c r="E721" s="13">
        <f>(Tavola1!E721-Tavola1!E720)/Tavola1!E720</f>
        <v>-8.5815742750049318E-3</v>
      </c>
      <c r="F721" s="13">
        <f>(Tavola1!F721-Tavola1!F720)/Tavola1!F720</f>
        <v>-4.1399000713775877E-2</v>
      </c>
      <c r="G721" s="13">
        <f>(Tavola1!G721-Tavola1!G720)/Tavola1!G720</f>
        <v>-4.0278853601859024E-2</v>
      </c>
      <c r="H721" s="13">
        <f>(Tavola1!H721-Tavola1!H720)/Tavola1!H720</f>
        <v>-5.4545454545454543E-2</v>
      </c>
      <c r="I721" s="13">
        <f>(Tavola1!J721-Tavola1!J720)/Tavola1!J720</f>
        <v>-8.399160480700182E-3</v>
      </c>
      <c r="J721" s="13">
        <f>(Tavola1!K721-Tavola1!K720)/Tavola1!K720</f>
        <v>1.6348808863316504E-2</v>
      </c>
      <c r="K721" s="13">
        <f>(Tavola1!L721-Tavola1!L720)/Tavola1!L720</f>
        <v>3.9348562684446385E-3</v>
      </c>
    </row>
    <row r="722" spans="1:11">
      <c r="A722" s="4">
        <v>44610</v>
      </c>
      <c r="B722" s="13">
        <f>(Tavola1!B722-Tavola1!B721)/Tavola1!B721</f>
        <v>3.3691724968732029E-3</v>
      </c>
      <c r="C722" s="13">
        <f>(Tavola1!C722-Tavola1!C721)/Tavola1!C721</f>
        <v>7.1098700418024963E-3</v>
      </c>
      <c r="D722" s="13">
        <f>(Tavola1!D722-Tavola1!D721)/Tavola1!D721</f>
        <v>7.7532775899253658E-3</v>
      </c>
      <c r="E722" s="13">
        <f>(Tavola1!E722-Tavola1!E721)/Tavola1!E721</f>
        <v>-4.6920704407521644E-3</v>
      </c>
      <c r="F722" s="13">
        <f>(Tavola1!F722-Tavola1!F721)/Tavola1!F721</f>
        <v>-3.4251675353685777E-2</v>
      </c>
      <c r="G722" s="13">
        <f>(Tavola1!G722-Tavola1!G721)/Tavola1!G721</f>
        <v>-3.1476997578692496E-2</v>
      </c>
      <c r="H722" s="13">
        <f>(Tavola1!H722-Tavola1!H721)/Tavola1!H721</f>
        <v>-6.7307692307692304E-2</v>
      </c>
      <c r="I722" s="13">
        <f>(Tavola1!J722-Tavola1!J721)/Tavola1!J721</f>
        <v>-4.5332330393867129E-3</v>
      </c>
      <c r="J722" s="13">
        <f>(Tavola1!K722-Tavola1!K721)/Tavola1!K721</f>
        <v>1.44270794912057E-2</v>
      </c>
      <c r="K722" s="13">
        <f>(Tavola1!L722-Tavola1!L721)/Tavola1!L721</f>
        <v>3.4839412084921068E-3</v>
      </c>
    </row>
    <row r="723" spans="1:11">
      <c r="A723" s="4">
        <v>44611</v>
      </c>
      <c r="B723" s="13">
        <f>(Tavola1!B723-Tavola1!B722)/Tavola1!B722</f>
        <v>3.5829927126863254E-3</v>
      </c>
      <c r="C723" s="13">
        <f>(Tavola1!C723-Tavola1!C722)/Tavola1!C722</f>
        <v>7.5202399868977325E-3</v>
      </c>
      <c r="D723" s="13">
        <f>(Tavola1!D723-Tavola1!D722)/Tavola1!D722</f>
        <v>7.6369169863342934E-3</v>
      </c>
      <c r="E723" s="13">
        <f>(Tavola1!E723-Tavola1!E722)/Tavola1!E722</f>
        <v>-6.545486533171262E-3</v>
      </c>
      <c r="F723" s="13">
        <f>(Tavola1!F723-Tavola1!F722)/Tavola1!F722</f>
        <v>-6.9390902081727058E-3</v>
      </c>
      <c r="G723" s="13">
        <f>(Tavola1!G723-Tavola1!G722)/Tavola1!G722</f>
        <v>-9.1666666666666667E-3</v>
      </c>
      <c r="H723" s="13">
        <f>(Tavola1!H723-Tavola1!H722)/Tavola1!H722</f>
        <v>2.0618556701030927E-2</v>
      </c>
      <c r="I723" s="13">
        <f>(Tavola1!J723-Tavola1!J722)/Tavola1!J722</f>
        <v>-6.5434346601071546E-3</v>
      </c>
      <c r="J723" s="13">
        <f>(Tavola1!K723-Tavola1!K722)/Tavola1!K722</f>
        <v>1.5077913982962808E-2</v>
      </c>
      <c r="K723" s="13">
        <f>(Tavola1!L723-Tavola1!L722)/Tavola1!L722</f>
        <v>3.9058261907345122E-3</v>
      </c>
    </row>
    <row r="724" spans="1:11">
      <c r="A724" s="4">
        <v>44612</v>
      </c>
      <c r="B724" s="13">
        <f>(Tavola1!B724-Tavola1!B723)/Tavola1!B723</f>
        <v>2.8084857720057283E-3</v>
      </c>
      <c r="C724" s="13">
        <f>(Tavola1!C724-Tavola1!C723)/Tavola1!C723</f>
        <v>5.8831566785552819E-3</v>
      </c>
      <c r="D724" s="13">
        <f>(Tavola1!D724-Tavola1!D723)/Tavola1!D723</f>
        <v>6.1680171627121055E-3</v>
      </c>
      <c r="E724" s="13">
        <f>(Tavola1!E724-Tavola1!E723)/Tavola1!E723</f>
        <v>-3.7712459600980444E-3</v>
      </c>
      <c r="F724" s="13">
        <f>(Tavola1!F724-Tavola1!F723)/Tavola1!F723</f>
        <v>-6.987577639751553E-3</v>
      </c>
      <c r="G724" s="13">
        <f>(Tavola1!G724-Tavola1!G723)/Tavola1!G723</f>
        <v>-8.4104289318755257E-3</v>
      </c>
      <c r="H724" s="13">
        <f>(Tavola1!H724-Tavola1!H723)/Tavola1!H723</f>
        <v>1.0101010101010102E-2</v>
      </c>
      <c r="I724" s="13">
        <f>(Tavola1!J724-Tavola1!J723)/Tavola1!J723</f>
        <v>-3.7544857608700051E-3</v>
      </c>
      <c r="J724" s="13">
        <f>(Tavola1!K724-Tavola1!K723)/Tavola1!K723</f>
        <v>1.1319047726263262E-2</v>
      </c>
      <c r="K724" s="13">
        <f>(Tavola1!L724-Tavola1!L723)/Tavola1!L723</f>
        <v>1.0807305738679347E-3</v>
      </c>
    </row>
    <row r="725" spans="1:11">
      <c r="A725" s="4">
        <v>44613</v>
      </c>
      <c r="B725" s="13">
        <f>(Tavola1!B725-Tavola1!B724)/Tavola1!B724</f>
        <v>1.6847629167443801E-3</v>
      </c>
      <c r="C725" s="13">
        <f>(Tavola1!C725-Tavola1!C724)/Tavola1!C724</f>
        <v>3.5221529879271574E-3</v>
      </c>
      <c r="D725" s="13">
        <f>(Tavola1!D725-Tavola1!D724)/Tavola1!D724</f>
        <v>3.398715093917472E-3</v>
      </c>
      <c r="E725" s="13">
        <f>(Tavola1!E725-Tavola1!E724)/Tavola1!E724</f>
        <v>-3.4582784560564313E-3</v>
      </c>
      <c r="F725" s="13">
        <f>(Tavola1!F725-Tavola1!F724)/Tavola1!F724</f>
        <v>-1.7982799061767005E-2</v>
      </c>
      <c r="G725" s="13">
        <f>(Tavola1!G725-Tavola1!G724)/Tavola1!G724</f>
        <v>-1.441899915182358E-2</v>
      </c>
      <c r="H725" s="13">
        <f>(Tavola1!H725-Tavola1!H724)/Tavola1!H724</f>
        <v>-0.06</v>
      </c>
      <c r="I725" s="13">
        <f>(Tavola1!J725-Tavola1!J724)/Tavola1!J724</f>
        <v>-3.3828372786231485E-3</v>
      </c>
      <c r="J725" s="13">
        <f>(Tavola1!K725-Tavola1!K724)/Tavola1!K724</f>
        <v>6.8611398397448219E-3</v>
      </c>
      <c r="K725" s="13">
        <f>(Tavola1!L725-Tavola1!L724)/Tavola1!L724</f>
        <v>1.9432149411637699E-3</v>
      </c>
    </row>
    <row r="726" spans="1:11">
      <c r="A726" s="4">
        <v>44614</v>
      </c>
      <c r="B726" s="13">
        <f>(Tavola1!B726-Tavola1!B725)/Tavola1!B725</f>
        <v>3.1618834244661761E-3</v>
      </c>
      <c r="C726" s="13">
        <f>(Tavola1!C726-Tavola1!C725)/Tavola1!C725</f>
        <v>6.5824505276132284E-3</v>
      </c>
      <c r="D726" s="13">
        <f>(Tavola1!D726-Tavola1!D725)/Tavola1!D725</f>
        <v>7.8654250461891312E-3</v>
      </c>
      <c r="E726" s="13">
        <f>(Tavola1!E726-Tavola1!E725)/Tavola1!E725</f>
        <v>5.1527166289638618E-3</v>
      </c>
      <c r="F726" s="13">
        <f>(Tavola1!F726-Tavola1!F725)/Tavola1!F725</f>
        <v>-1.5923566878980893E-3</v>
      </c>
      <c r="G726" s="13">
        <f>(Tavola1!G726-Tavola1!G725)/Tavola1!G725</f>
        <v>6.024096385542169E-3</v>
      </c>
      <c r="H726" s="13">
        <f>(Tavola1!H726-Tavola1!H725)/Tavola1!H725</f>
        <v>-9.5744680851063829E-2</v>
      </c>
      <c r="I726" s="13">
        <f>(Tavola1!J726-Tavola1!J725)/Tavola1!J725</f>
        <v>5.1872376838759627E-3</v>
      </c>
      <c r="J726" s="13">
        <f>(Tavola1!K726-Tavola1!K725)/Tavola1!K725</f>
        <v>9.2989223622398625E-3</v>
      </c>
      <c r="K726" s="13">
        <f>(Tavola1!L726-Tavola1!L725)/Tavola1!L725</f>
        <v>3.124663290593686E-3</v>
      </c>
    </row>
    <row r="727" spans="1:11">
      <c r="A727" s="4">
        <v>44615</v>
      </c>
      <c r="B727" s="13">
        <f>(Tavola1!B727-Tavola1!B726)/Tavola1!B726</f>
        <v>3.5035535114497848E-3</v>
      </c>
      <c r="C727" s="13">
        <f>(Tavola1!C727-Tavola1!C726)/Tavola1!C726</f>
        <v>7.2673461441180656E-3</v>
      </c>
      <c r="D727" s="13">
        <f>(Tavola1!D727-Tavola1!D726)/Tavola1!D726</f>
        <v>7.148218871403174E-3</v>
      </c>
      <c r="E727" s="13">
        <f>(Tavola1!E727-Tavola1!E726)/Tavola1!E726</f>
        <v>-6.4770486050891959E-2</v>
      </c>
      <c r="F727" s="13">
        <f>(Tavola1!F727-Tavola1!F726)/Tavola1!F726</f>
        <v>-3.1100478468899521E-2</v>
      </c>
      <c r="G727" s="13">
        <f>(Tavola1!G727-Tavola1!G726)/Tavola1!G726</f>
        <v>-2.9940119760479042E-2</v>
      </c>
      <c r="H727" s="13">
        <f>(Tavola1!H727-Tavola1!H726)/Tavola1!H726</f>
        <v>-4.7058823529411764E-2</v>
      </c>
      <c r="I727" s="13">
        <f>(Tavola1!J727-Tavola1!J726)/Tavola1!J726</f>
        <v>-6.4941645755889135E-2</v>
      </c>
      <c r="J727" s="13">
        <f>(Tavola1!K727-Tavola1!K726)/Tavola1!K726</f>
        <v>4.2718326717824828E-2</v>
      </c>
      <c r="K727" s="13">
        <f>(Tavola1!L727-Tavola1!L726)/Tavola1!L726</f>
        <v>4.0816326530612249E-3</v>
      </c>
    </row>
    <row r="728" spans="1:11">
      <c r="A728" s="4">
        <v>44616</v>
      </c>
      <c r="B728" s="13">
        <f>(Tavola1!B728-Tavola1!B727)/Tavola1!B727</f>
        <v>3.8378823395382399E-3</v>
      </c>
      <c r="C728" s="13">
        <f>(Tavola1!C728-Tavola1!C727)/Tavola1!C727</f>
        <v>7.8967652358565201E-3</v>
      </c>
      <c r="D728" s="13">
        <f>(Tavola1!D728-Tavola1!D727)/Tavola1!D727</f>
        <v>7.9879389836004702E-3</v>
      </c>
      <c r="E728" s="13">
        <f>(Tavola1!E728-Tavola1!E727)/Tavola1!E727</f>
        <v>-4.761124384374542E-3</v>
      </c>
      <c r="F728" s="13">
        <f>(Tavola1!F728-Tavola1!F727)/Tavola1!F727</f>
        <v>-1.3168724279835391E-2</v>
      </c>
      <c r="G728" s="13">
        <f>(Tavola1!G728-Tavola1!G727)/Tavola1!G727</f>
        <v>-3.5273368606701938E-3</v>
      </c>
      <c r="H728" s="13">
        <f>(Tavola1!H728-Tavola1!H727)/Tavola1!H727</f>
        <v>-0.14814814814814814</v>
      </c>
      <c r="I728" s="13">
        <f>(Tavola1!J728-Tavola1!J727)/Tavola1!J727</f>
        <v>-4.7168379844188275E-3</v>
      </c>
      <c r="J728" s="13">
        <f>(Tavola1!K728-Tavola1!K727)/Tavola1!K727</f>
        <v>1.37178350956543E-2</v>
      </c>
      <c r="K728" s="13">
        <f>(Tavola1!L728-Tavola1!L727)/Tavola1!L727</f>
        <v>3.3162173727000429E-3</v>
      </c>
    </row>
    <row r="729" spans="1:11">
      <c r="A729" s="4">
        <v>44617</v>
      </c>
      <c r="B729" s="13">
        <f>(Tavola1!B729-Tavola1!B728)/Tavola1!B728</f>
        <v>2.9045434463422291E-3</v>
      </c>
      <c r="C729" s="13">
        <f>(Tavola1!C729-Tavola1!C728)/Tavola1!C728</f>
        <v>5.9664569413873034E-3</v>
      </c>
      <c r="D729" s="13">
        <f>(Tavola1!D729-Tavola1!D728)/Tavola1!D728</f>
        <v>5.8893197057415681E-3</v>
      </c>
      <c r="E729" s="13">
        <f>(Tavola1!E729-Tavola1!E728)/Tavola1!E728</f>
        <v>1.6899650740551362E-3</v>
      </c>
      <c r="F729" s="13">
        <f>(Tavola1!F729-Tavola1!F728)/Tavola1!F728</f>
        <v>-1.0842368640533779E-2</v>
      </c>
      <c r="G729" s="13">
        <f>(Tavola1!G729-Tavola1!G728)/Tavola1!G728</f>
        <v>-1.5929203539823009E-2</v>
      </c>
      <c r="H729" s="13">
        <f>(Tavola1!H729-Tavola1!H728)/Tavola1!H728</f>
        <v>7.2463768115942032E-2</v>
      </c>
      <c r="I729" s="13">
        <f>(Tavola1!J729-Tavola1!J728)/Tavola1!J728</f>
        <v>1.7554176195143198E-3</v>
      </c>
      <c r="J729" s="13">
        <f>(Tavola1!K729-Tavola1!K728)/Tavola1!K728</f>
        <v>7.7892126752761269E-3</v>
      </c>
      <c r="K729" s="13">
        <f>(Tavola1!L729-Tavola1!L728)/Tavola1!L728</f>
        <v>1.7059387994455698E-3</v>
      </c>
    </row>
    <row r="730" spans="1:11">
      <c r="A730" s="4">
        <v>44618</v>
      </c>
      <c r="B730" s="13">
        <f>(Tavola1!B730-Tavola1!B729)/Tavola1!B729</f>
        <v>2.8311619648728236E-3</v>
      </c>
      <c r="C730" s="13">
        <f>(Tavola1!C730-Tavola1!C729)/Tavola1!C729</f>
        <v>5.8216651530789082E-3</v>
      </c>
      <c r="D730" s="13">
        <f>(Tavola1!D730-Tavola1!D729)/Tavola1!D729</f>
        <v>5.6136812362736922E-3</v>
      </c>
      <c r="E730" s="13">
        <f>(Tavola1!E730-Tavola1!E729)/Tavola1!E729</f>
        <v>-5.7318613624958905E-3</v>
      </c>
      <c r="F730" s="13">
        <f>(Tavola1!F730-Tavola1!F729)/Tavola1!F729</f>
        <v>-5.3119730185497468E-2</v>
      </c>
      <c r="G730" s="13">
        <f>(Tavola1!G730-Tavola1!G729)/Tavola1!G729</f>
        <v>-5.935251798561151E-2</v>
      </c>
      <c r="H730" s="13">
        <f>(Tavola1!H730-Tavola1!H729)/Tavola1!H729</f>
        <v>4.0540540540540543E-2</v>
      </c>
      <c r="I730" s="13">
        <f>(Tavola1!J730-Tavola1!J729)/Tavola1!J729</f>
        <v>-5.4874814112654251E-3</v>
      </c>
      <c r="J730" s="13">
        <f>(Tavola1!K730-Tavola1!K729)/Tavola1!K729</f>
        <v>1.0561484328843752E-2</v>
      </c>
      <c r="K730" s="13">
        <f>(Tavola1!L730-Tavola1!L729)/Tavola1!L729</f>
        <v>3.0867482703565725E-3</v>
      </c>
    </row>
    <row r="731" spans="1:11">
      <c r="A731" s="4">
        <v>44619</v>
      </c>
      <c r="B731" s="13">
        <f>(Tavola1!B731-Tavola1!B730)/Tavola1!B730</f>
        <v>3.0183640305221642E-3</v>
      </c>
      <c r="C731" s="13">
        <f>(Tavola1!C731-Tavola1!C730)/Tavola1!C730</f>
        <v>6.1874385756185276E-3</v>
      </c>
      <c r="D731" s="13">
        <f>(Tavola1!D731-Tavola1!D730)/Tavola1!D730</f>
        <v>5.8875580291877193E-3</v>
      </c>
      <c r="E731" s="13">
        <f>(Tavola1!E731-Tavola1!E730)/Tavola1!E730</f>
        <v>3.9418897576129382E-3</v>
      </c>
      <c r="F731" s="13">
        <f>(Tavola1!F731-Tavola1!F730)/Tavola1!F730</f>
        <v>-1.7809439002671415E-3</v>
      </c>
      <c r="G731" s="13">
        <f>(Tavola1!G731-Tavola1!G730)/Tavola1!G730</f>
        <v>1.9120458891013384E-3</v>
      </c>
      <c r="H731" s="13">
        <f>(Tavola1!H731-Tavola1!H730)/Tavola1!H730</f>
        <v>-5.1948051948051951E-2</v>
      </c>
      <c r="I731" s="13">
        <f>(Tavola1!J731-Tavola1!J730)/Tavola1!J730</f>
        <v>3.9699889819689044E-3</v>
      </c>
      <c r="J731" s="13">
        <f>(Tavola1!K731-Tavola1!K730)/Tavola1!K730</f>
        <v>6.8082965013126322E-3</v>
      </c>
      <c r="K731" s="13">
        <f>(Tavola1!L731-Tavola1!L730)/Tavola1!L730</f>
        <v>5.305602716468591E-4</v>
      </c>
    </row>
    <row r="732" spans="1:11">
      <c r="A732" s="4">
        <v>44620</v>
      </c>
      <c r="B732" s="13">
        <f>(Tavola1!B732-Tavola1!B731)/Tavola1!B731</f>
        <v>1.1768194644586436E-3</v>
      </c>
      <c r="C732" s="13">
        <f>(Tavola1!C732-Tavola1!C731)/Tavola1!C731</f>
        <v>2.409053034180389E-3</v>
      </c>
      <c r="D732" s="13">
        <f>(Tavola1!D732-Tavola1!D731)/Tavola1!D731</f>
        <v>2.4325223650542918E-3</v>
      </c>
      <c r="E732" s="13">
        <f>(Tavola1!E732-Tavola1!E731)/Tavola1!E731</f>
        <v>-1.0830137164402263E-2</v>
      </c>
      <c r="F732" s="13">
        <f>(Tavola1!F732-Tavola1!F731)/Tavola1!F731</f>
        <v>-4.4603033006244425E-3</v>
      </c>
      <c r="G732" s="13">
        <f>(Tavola1!G732-Tavola1!G731)/Tavola1!G731</f>
        <v>9.5419847328244271E-4</v>
      </c>
      <c r="H732" s="13">
        <f>(Tavola1!H732-Tavola1!H731)/Tavola1!H731</f>
        <v>-8.2191780821917804E-2</v>
      </c>
      <c r="I732" s="13">
        <f>(Tavola1!J732-Tavola1!J731)/Tavola1!J731</f>
        <v>-1.0861234017350103E-2</v>
      </c>
      <c r="J732" s="13">
        <f>(Tavola1!K732-Tavola1!K731)/Tavola1!K731</f>
        <v>8.0320178170772711E-3</v>
      </c>
      <c r="K732" s="13">
        <f>(Tavola1!L732-Tavola1!L731)/Tavola1!L731</f>
        <v>3.8180082723512569E-3</v>
      </c>
    </row>
    <row r="733" spans="1:11">
      <c r="A733" s="4">
        <v>44621</v>
      </c>
      <c r="B733" s="13">
        <f>(Tavola1!B733-Tavola1!B732)/Tavola1!B732</f>
        <v>3.1718912748831436E-3</v>
      </c>
      <c r="C733" s="13">
        <f>(Tavola1!C733-Tavola1!C732)/Tavola1!C732</f>
        <v>6.4524121007969648E-3</v>
      </c>
      <c r="D733" s="13">
        <f>(Tavola1!D733-Tavola1!D732)/Tavola1!D732</f>
        <v>6.7062709292757408E-3</v>
      </c>
      <c r="E733" s="13">
        <f>(Tavola1!E733-Tavola1!E732)/Tavola1!E732</f>
        <v>6.2783137492004237E-3</v>
      </c>
      <c r="F733" s="13">
        <f>(Tavola1!F733-Tavola1!F732)/Tavola1!F732</f>
        <v>-4.4802867383512543E-3</v>
      </c>
      <c r="G733" s="13">
        <f>(Tavola1!G733-Tavola1!G732)/Tavola1!G732</f>
        <v>-9.5328884652049577E-3</v>
      </c>
      <c r="H733" s="13">
        <f>(Tavola1!H733-Tavola1!H732)/Tavola1!H732</f>
        <v>7.4626865671641784E-2</v>
      </c>
      <c r="I733" s="13">
        <f>(Tavola1!J733-Tavola1!J732)/Tavola1!J732</f>
        <v>6.3311759785145069E-3</v>
      </c>
      <c r="J733" s="13">
        <f>(Tavola1!K733-Tavola1!K732)/Tavola1!K732</f>
        <v>6.9398871242945265E-3</v>
      </c>
      <c r="K733" s="13">
        <f>(Tavola1!L733-Tavola1!L732)/Tavola1!L732</f>
        <v>3.486529318541997E-3</v>
      </c>
    </row>
    <row r="734" spans="1:11">
      <c r="A734" s="4">
        <v>44622</v>
      </c>
      <c r="B734" s="13">
        <f>(Tavola1!B734-Tavola1!B733)/Tavola1!B733</f>
        <v>3.2211909354906481E-3</v>
      </c>
      <c r="C734" s="13">
        <f>(Tavola1!C734-Tavola1!C733)/Tavola1!C733</f>
        <v>6.5373508585642405E-3</v>
      </c>
      <c r="D734" s="13">
        <f>(Tavola1!D734-Tavola1!D733)/Tavola1!D733</f>
        <v>6.2952276034928846E-3</v>
      </c>
      <c r="E734" s="13">
        <f>(Tavola1!E734-Tavola1!E733)/Tavola1!E733</f>
        <v>1.1333208521458209E-2</v>
      </c>
      <c r="F734" s="13">
        <f>(Tavola1!F734-Tavola1!F733)/Tavola1!F733</f>
        <v>-3.6003600360036005E-2</v>
      </c>
      <c r="G734" s="13">
        <f>(Tavola1!G734-Tavola1!G733)/Tavola1!G733</f>
        <v>-3.1761308950914342E-2</v>
      </c>
      <c r="H734" s="13">
        <f>(Tavola1!H734-Tavola1!H733)/Tavola1!H733</f>
        <v>-9.7222222222222224E-2</v>
      </c>
      <c r="I734" s="13">
        <f>(Tavola1!J734-Tavola1!J733)/Tavola1!J733</f>
        <v>1.1563298449476742E-2</v>
      </c>
      <c r="J734" s="13">
        <f>(Tavola1!K734-Tavola1!K733)/Tavola1!K733</f>
        <v>4.2434940031681372E-3</v>
      </c>
      <c r="K734" s="13">
        <f>(Tavola1!L734-Tavola1!L733)/Tavola1!L733</f>
        <v>3.7902716361339229E-3</v>
      </c>
    </row>
    <row r="735" spans="1:11">
      <c r="A735" s="4">
        <v>44623</v>
      </c>
      <c r="B735" s="13">
        <f>(Tavola1!B735-Tavola1!B734)/Tavola1!B734</f>
        <v>3.1136333619919306E-3</v>
      </c>
      <c r="C735" s="13">
        <f>(Tavola1!C735-Tavola1!C734)/Tavola1!C734</f>
        <v>6.3194760826483466E-3</v>
      </c>
      <c r="D735" s="13">
        <f>(Tavola1!D735-Tavola1!D734)/Tavola1!D734</f>
        <v>6.9337819430407956E-3</v>
      </c>
      <c r="E735" s="13">
        <f>(Tavola1!E735-Tavola1!E734)/Tavola1!E734</f>
        <v>-4.2508674800458064E-2</v>
      </c>
      <c r="F735" s="13">
        <f>(Tavola1!F735-Tavola1!F734)/Tavola1!F734</f>
        <v>-3.454715219421102E-2</v>
      </c>
      <c r="G735" s="13">
        <f>(Tavola1!G735-Tavola1!G734)/Tavola1!G734</f>
        <v>-3.8767395626242547E-2</v>
      </c>
      <c r="H735" s="13">
        <f>(Tavola1!H735-Tavola1!H734)/Tavola1!H734</f>
        <v>3.0769230769230771E-2</v>
      </c>
      <c r="I735" s="13">
        <f>(Tavola1!J735-Tavola1!J734)/Tavola1!J734</f>
        <v>-4.2545553628503832E-2</v>
      </c>
      <c r="J735" s="13">
        <f>(Tavola1!K735-Tavola1!K734)/Tavola1!K734</f>
        <v>2.7723946718969425E-2</v>
      </c>
      <c r="K735" s="13">
        <f>(Tavola1!L735-Tavola1!L734)/Tavola1!L734</f>
        <v>1.8879798615481435E-3</v>
      </c>
    </row>
    <row r="736" spans="1:11">
      <c r="A736" s="4">
        <v>44624</v>
      </c>
      <c r="B736" s="13">
        <f>(Tavola1!B736-Tavola1!B735)/Tavola1!B735</f>
        <v>1.5488670156515061E-3</v>
      </c>
      <c r="C736" s="13">
        <f>(Tavola1!C736-Tavola1!C735)/Tavola1!C735</f>
        <v>3.1318445322941159E-3</v>
      </c>
      <c r="D736" s="13">
        <f>(Tavola1!D736-Tavola1!D735)/Tavola1!D735</f>
        <v>3.3688336753701104E-3</v>
      </c>
      <c r="E736" s="13">
        <f>(Tavola1!E736-Tavola1!E735)/Tavola1!E735</f>
        <v>-6.7488579547498291E-3</v>
      </c>
      <c r="F736" s="13">
        <f>(Tavola1!F736-Tavola1!F735)/Tavola1!F735</f>
        <v>0</v>
      </c>
      <c r="G736" s="13">
        <f>(Tavola1!G736-Tavola1!G735)/Tavola1!G735</f>
        <v>0</v>
      </c>
      <c r="H736" s="13">
        <f>(Tavola1!H736-Tavola1!H735)/Tavola1!H735</f>
        <v>0</v>
      </c>
      <c r="I736" s="13">
        <f>(Tavola1!J736-Tavola1!J735)/Tavola1!J735</f>
        <v>-6.7803807131822163E-3</v>
      </c>
      <c r="J736" s="13">
        <f>(Tavola1!K736-Tavola1!K735)/Tavola1!K735</f>
        <v>7.3233023094275021E-3</v>
      </c>
      <c r="K736" s="13">
        <f>(Tavola1!L736-Tavola1!L735)/Tavola1!L735</f>
        <v>2.9313232830820769E-3</v>
      </c>
    </row>
    <row r="737" spans="1:11">
      <c r="A737" s="4">
        <v>44625</v>
      </c>
      <c r="B737" s="13">
        <f>(Tavola1!B737-Tavola1!B736)/Tavola1!B736</f>
        <v>2.5442220152285307E-3</v>
      </c>
      <c r="C737" s="13">
        <f>(Tavola1!C737-Tavola1!C736)/Tavola1!C736</f>
        <v>5.119017244253051E-3</v>
      </c>
      <c r="D737" s="13">
        <f>(Tavola1!D737-Tavola1!D736)/Tavola1!D736</f>
        <v>6.1782394751230176E-3</v>
      </c>
      <c r="E737" s="13">
        <f>(Tavola1!E737-Tavola1!E736)/Tavola1!E736</f>
        <v>2.4263604141109155E-3</v>
      </c>
      <c r="F737" s="13">
        <f>(Tavola1!F737-Tavola1!F736)/Tavola1!F736</f>
        <v>-5.6092843326885883E-2</v>
      </c>
      <c r="G737" s="13">
        <f>(Tavola1!G737-Tavola1!G736)/Tavola1!G736</f>
        <v>-5.7911065149948295E-2</v>
      </c>
      <c r="H737" s="13">
        <f>(Tavola1!H737-Tavola1!H736)/Tavola1!H736</f>
        <v>-2.9850746268656716E-2</v>
      </c>
      <c r="I737" s="13">
        <f>(Tavola1!J737-Tavola1!J736)/Tavola1!J736</f>
        <v>2.7015595366416067E-3</v>
      </c>
      <c r="J737" s="13">
        <f>(Tavola1!K737-Tavola1!K736)/Tavola1!K736</f>
        <v>7.6862398197373024E-3</v>
      </c>
      <c r="K737" s="13">
        <f>(Tavola1!L737-Tavola1!L736)/Tavola1!L736</f>
        <v>2.2964509394572024E-3</v>
      </c>
    </row>
    <row r="738" spans="1:11">
      <c r="A738" s="4">
        <v>44626</v>
      </c>
      <c r="B738" s="13">
        <f>(Tavola1!B738-Tavola1!B737)/Tavola1!B737</f>
        <v>2.515302427541694E-3</v>
      </c>
      <c r="C738" s="13">
        <f>(Tavola1!C738-Tavola1!C737)/Tavola1!C737</f>
        <v>5.1152300934338207E-3</v>
      </c>
      <c r="D738" s="13">
        <f>(Tavola1!D738-Tavola1!D737)/Tavola1!D737</f>
        <v>5.9921060301433068E-3</v>
      </c>
      <c r="E738" s="13">
        <f>(Tavola1!E738-Tavola1!E737)/Tavola1!E737</f>
        <v>1.4811938060810231E-3</v>
      </c>
      <c r="F738" s="13">
        <f>(Tavola1!F738-Tavola1!F737)/Tavola1!F737</f>
        <v>-2.7663934426229508E-2</v>
      </c>
      <c r="G738" s="13">
        <f>(Tavola1!G738-Tavola1!G737)/Tavola1!G737</f>
        <v>-2.7442371020856202E-2</v>
      </c>
      <c r="H738" s="13">
        <f>(Tavola1!H738-Tavola1!H737)/Tavola1!H737</f>
        <v>-3.0769230769230771E-2</v>
      </c>
      <c r="I738" s="13">
        <f>(Tavola1!J738-Tavola1!J737)/Tavola1!J737</f>
        <v>1.6102183093161335E-3</v>
      </c>
      <c r="J738" s="13">
        <f>(Tavola1!K738-Tavola1!K737)/Tavola1!K737</f>
        <v>7.7917769018484946E-3</v>
      </c>
      <c r="K738" s="13">
        <f>(Tavola1!L738-Tavola1!L737)/Tavola1!L737</f>
        <v>1.5621745469693814E-3</v>
      </c>
    </row>
    <row r="739" spans="1:11">
      <c r="A739" s="4">
        <v>44627</v>
      </c>
      <c r="B739" s="13">
        <f>(Tavola1!B739-Tavola1!B738)/Tavola1!B738</f>
        <v>1.5723778847687381E-3</v>
      </c>
      <c r="C739" s="13">
        <f>(Tavola1!C739-Tavola1!C738)/Tavola1!C738</f>
        <v>3.1598253052437801E-3</v>
      </c>
      <c r="D739" s="13">
        <f>(Tavola1!D739-Tavola1!D738)/Tavola1!D738</f>
        <v>3.62393565304499E-3</v>
      </c>
      <c r="E739" s="13">
        <f>(Tavola1!E739-Tavola1!E738)/Tavola1!E738</f>
        <v>7.0568288910633041E-3</v>
      </c>
      <c r="F739" s="13">
        <f>(Tavola1!F739-Tavola1!F738)/Tavola1!F738</f>
        <v>4.0042149631190724E-2</v>
      </c>
      <c r="G739" s="13">
        <f>(Tavola1!G739-Tavola1!G738)/Tavola1!G738</f>
        <v>4.0632054176072234E-2</v>
      </c>
      <c r="H739" s="13">
        <f>(Tavola1!H739-Tavola1!H738)/Tavola1!H738</f>
        <v>3.1746031746031744E-2</v>
      </c>
      <c r="I739" s="13">
        <f>(Tavola1!J739-Tavola1!J738)/Tavola1!J738</f>
        <v>6.9150718678392554E-3</v>
      </c>
      <c r="J739" s="13">
        <f>(Tavola1!K739-Tavola1!K738)/Tavola1!K738</f>
        <v>2.3731301312080329E-3</v>
      </c>
      <c r="K739" s="13">
        <f>(Tavola1!L739-Tavola1!L738)/Tavola1!L738</f>
        <v>3.1194759280440883E-4</v>
      </c>
    </row>
    <row r="740" spans="1:11">
      <c r="A740" s="4">
        <v>44628</v>
      </c>
      <c r="B740" s="13">
        <f>(Tavola1!B740-Tavola1!B739)/Tavola1!B739</f>
        <v>3.6022522738813931E-3</v>
      </c>
      <c r="C740" s="13">
        <f>(Tavola1!C740-Tavola1!C739)/Tavola1!C739</f>
        <v>7.2178356843342895E-3</v>
      </c>
      <c r="D740" s="13">
        <f>(Tavola1!D740-Tavola1!D739)/Tavola1!D739</f>
        <v>9.3696179740097064E-3</v>
      </c>
      <c r="E740" s="13">
        <f>(Tavola1!E740-Tavola1!E739)/Tavola1!E739</f>
        <v>1.404162338360139E-2</v>
      </c>
      <c r="F740" s="13">
        <f>(Tavola1!F740-Tavola1!F739)/Tavola1!F739</f>
        <v>-2.8368794326241134E-2</v>
      </c>
      <c r="G740" s="13">
        <f>(Tavola1!G740-Tavola1!G739)/Tavola1!G739</f>
        <v>-2.8199566160520606E-2</v>
      </c>
      <c r="H740" s="13">
        <f>(Tavola1!H740-Tavola1!H739)/Tavola1!H739</f>
        <v>-3.0769230769230771E-2</v>
      </c>
      <c r="I740" s="13">
        <f>(Tavola1!J740-Tavola1!J739)/Tavola1!J739</f>
        <v>1.4229881852403203E-2</v>
      </c>
      <c r="J740" s="13">
        <f>(Tavola1!K740-Tavola1!K739)/Tavola1!K739</f>
        <v>7.6790174142119128E-3</v>
      </c>
      <c r="K740" s="13">
        <f>(Tavola1!L740-Tavola1!L739)/Tavola1!L739</f>
        <v>3.6382536382536385E-3</v>
      </c>
    </row>
    <row r="741" spans="1:11">
      <c r="A741" s="4">
        <v>44629</v>
      </c>
      <c r="B741" s="13">
        <f>(Tavola1!B741-Tavola1!B740)/Tavola1!B740</f>
        <v>3.3103212303753236E-3</v>
      </c>
      <c r="C741" s="13">
        <f>(Tavola1!C741-Tavola1!C740)/Tavola1!C740</f>
        <v>6.5881199904551796E-3</v>
      </c>
      <c r="D741" s="13">
        <f>(Tavola1!D741-Tavola1!D740)/Tavola1!D740</f>
        <v>7.5436623541558613E-3</v>
      </c>
      <c r="E741" s="13">
        <f>(Tavola1!E741-Tavola1!E740)/Tavola1!E740</f>
        <v>-2.8303719665124166E-2</v>
      </c>
      <c r="F741" s="13">
        <f>(Tavola1!F741-Tavola1!F740)/Tavola1!F740</f>
        <v>1.0427528675703858E-3</v>
      </c>
      <c r="G741" s="13">
        <f>(Tavola1!G741-Tavola1!G740)/Tavola1!G740</f>
        <v>-2.232142857142857E-3</v>
      </c>
      <c r="H741" s="13">
        <f>(Tavola1!H741-Tavola1!H740)/Tavola1!H740</f>
        <v>4.7619047619047616E-2</v>
      </c>
      <c r="I741" s="13">
        <f>(Tavola1!J741-Tavola1!J740)/Tavola1!J740</f>
        <v>-2.8428516316132552E-2</v>
      </c>
      <c r="J741" s="13">
        <f>(Tavola1!K741-Tavola1!K740)/Tavola1!K740</f>
        <v>2.1404962746299671E-2</v>
      </c>
      <c r="K741" s="13">
        <f>(Tavola1!L741-Tavola1!L740)/Tavola1!L740</f>
        <v>2.6929052304505438E-3</v>
      </c>
    </row>
    <row r="742" spans="1:11">
      <c r="A742" s="4">
        <v>44630</v>
      </c>
      <c r="B742" s="13">
        <f>(Tavola1!B742-Tavola1!B741)/Tavola1!B741</f>
        <v>3.1023311376776625E-3</v>
      </c>
      <c r="C742" s="13">
        <f>(Tavola1!C742-Tavola1!C741)/Tavola1!C741</f>
        <v>6.1913200174751335E-3</v>
      </c>
      <c r="D742" s="13">
        <f>(Tavola1!D742-Tavola1!D741)/Tavola1!D741</f>
        <v>7.7650191659820959E-3</v>
      </c>
      <c r="E742" s="13">
        <f>(Tavola1!E742-Tavola1!E741)/Tavola1!E741</f>
        <v>1.0719706264598158E-2</v>
      </c>
      <c r="F742" s="13">
        <f>(Tavola1!F742-Tavola1!F741)/Tavola1!F741</f>
        <v>-2.8125000000000001E-2</v>
      </c>
      <c r="G742" s="13">
        <f>(Tavola1!G742-Tavola1!G741)/Tavola1!G741</f>
        <v>-2.7964205816554809E-2</v>
      </c>
      <c r="H742" s="13">
        <f>(Tavola1!H742-Tavola1!H741)/Tavola1!H741</f>
        <v>-3.0303030303030304E-2</v>
      </c>
      <c r="I742" s="13">
        <f>(Tavola1!J742-Tavola1!J741)/Tavola1!J741</f>
        <v>1.0889905158328085E-2</v>
      </c>
      <c r="J742" s="13">
        <f>(Tavola1!K742-Tavola1!K741)/Tavola1!K741</f>
        <v>6.7843597405921443E-3</v>
      </c>
      <c r="K742" s="13">
        <f>(Tavola1!L742-Tavola1!L741)/Tavola1!L741</f>
        <v>1.5494267121165168E-3</v>
      </c>
    </row>
    <row r="743" spans="1:11">
      <c r="A743" s="4">
        <v>44631</v>
      </c>
      <c r="B743" s="13">
        <f>(Tavola1!B743-Tavola1!B742)/Tavola1!B742</f>
        <v>3.0577124428575299E-3</v>
      </c>
      <c r="C743" s="13">
        <f>(Tavola1!C743-Tavola1!C742)/Tavola1!C742</f>
        <v>6.0681907793541413E-3</v>
      </c>
      <c r="D743" s="13">
        <f>(Tavola1!D743-Tavola1!D742)/Tavola1!D742</f>
        <v>7.9438867518740811E-3</v>
      </c>
      <c r="E743" s="13">
        <f>(Tavola1!E743-Tavola1!E742)/Tavola1!E742</f>
        <v>5.6244689125577174E-3</v>
      </c>
      <c r="F743" s="13">
        <f>(Tavola1!F743-Tavola1!F742)/Tavola1!F742</f>
        <v>0</v>
      </c>
      <c r="G743" s="13">
        <f>(Tavola1!G743-Tavola1!G742)/Tavola1!G742</f>
        <v>-1.1507479861910242E-3</v>
      </c>
      <c r="H743" s="13">
        <f>(Tavola1!H743-Tavola1!H742)/Tavola1!H742</f>
        <v>1.5625E-2</v>
      </c>
      <c r="I743" s="13">
        <f>(Tavola1!J743-Tavola1!J742)/Tavola1!J742</f>
        <v>5.6481615256808492E-3</v>
      </c>
      <c r="J743" s="13">
        <f>(Tavola1!K743-Tavola1!K742)/Tavola1!K742</f>
        <v>8.8814051769677757E-3</v>
      </c>
      <c r="K743" s="13">
        <f>(Tavola1!L743-Tavola1!L742)/Tavola1!L742</f>
        <v>2.5783828382838284E-3</v>
      </c>
    </row>
    <row r="744" spans="1:11">
      <c r="A744" s="4">
        <v>44632</v>
      </c>
      <c r="B744" s="13">
        <f>(Tavola1!B744-Tavola1!B743)/Tavola1!B743</f>
        <v>2.7829664929182639E-3</v>
      </c>
      <c r="C744" s="13">
        <f>(Tavola1!C744-Tavola1!C743)/Tavola1!C743</f>
        <v>5.5137044068721223E-3</v>
      </c>
      <c r="D744" s="13">
        <f>(Tavola1!D744-Tavola1!D743)/Tavola1!D743</f>
        <v>7.4360622971512066E-3</v>
      </c>
      <c r="E744" s="13">
        <f>(Tavola1!E744-Tavola1!E743)/Tavola1!E743</f>
        <v>2.906040988590436E-3</v>
      </c>
      <c r="F744" s="13">
        <f>(Tavola1!F744-Tavola1!F743)/Tavola1!F743</f>
        <v>-3.965702036441586E-2</v>
      </c>
      <c r="G744" s="13">
        <f>(Tavola1!G744-Tavola1!G743)/Tavola1!G743</f>
        <v>-4.6082949308755762E-2</v>
      </c>
      <c r="H744" s="13">
        <f>(Tavola1!H744-Tavola1!H743)/Tavola1!H743</f>
        <v>4.6153846153846156E-2</v>
      </c>
      <c r="I744" s="13">
        <f>(Tavola1!J744-Tavola1!J743)/Tavola1!J743</f>
        <v>3.0843273966391156E-3</v>
      </c>
      <c r="J744" s="13">
        <f>(Tavola1!K744-Tavola1!K743)/Tavola1!K743</f>
        <v>9.2008377785777404E-3</v>
      </c>
      <c r="K744" s="13">
        <f>(Tavola1!L744-Tavola1!L743)/Tavola1!L743</f>
        <v>7.2009052566608374E-4</v>
      </c>
    </row>
    <row r="745" spans="1:11">
      <c r="A745" s="4">
        <v>44633</v>
      </c>
      <c r="B745" s="13">
        <f>(Tavola1!B745-Tavola1!B744)/Tavola1!B744</f>
        <v>2.6631735339700531E-3</v>
      </c>
      <c r="C745" s="13">
        <f>(Tavola1!C745-Tavola1!C744)/Tavola1!C744</f>
        <v>5.2689570199161723E-3</v>
      </c>
      <c r="D745" s="13">
        <f>(Tavola1!D745-Tavola1!D744)/Tavola1!D744</f>
        <v>7.0485523846015516E-3</v>
      </c>
      <c r="E745" s="13">
        <f>(Tavola1!E745-Tavola1!E744)/Tavola1!E744</f>
        <v>1.7251985984433092E-2</v>
      </c>
      <c r="F745" s="13">
        <f>(Tavola1!F745-Tavola1!F744)/Tavola1!F744</f>
        <v>-1.1160714285714285E-3</v>
      </c>
      <c r="G745" s="13">
        <f>(Tavola1!G745-Tavola1!G744)/Tavola1!G744</f>
        <v>1.2077294685990338E-3</v>
      </c>
      <c r="H745" s="13">
        <f>(Tavola1!H745-Tavola1!H744)/Tavola1!H744</f>
        <v>-2.9411764705882353E-2</v>
      </c>
      <c r="I745" s="13">
        <f>(Tavola1!J745-Tavola1!J744)/Tavola1!J744</f>
        <v>1.7325646970361552E-2</v>
      </c>
      <c r="J745" s="13">
        <f>(Tavola1!K745-Tavola1!K744)/Tavola1!K744</f>
        <v>3.4340581390258497E-3</v>
      </c>
      <c r="K745" s="13">
        <f>(Tavola1!L745-Tavola1!L744)/Tavola1!L744</f>
        <v>9.2516447368421047E-4</v>
      </c>
    </row>
    <row r="746" spans="1:11">
      <c r="A746" s="4">
        <v>44634</v>
      </c>
      <c r="B746" s="13">
        <f>(Tavola1!B746-Tavola1!B745)/Tavola1!B745</f>
        <v>1.5575751072233383E-3</v>
      </c>
      <c r="C746" s="13">
        <f>(Tavola1!C746-Tavola1!C745)/Tavola1!C745</f>
        <v>3.0646681732887618E-3</v>
      </c>
      <c r="D746" s="13">
        <f>(Tavola1!D746-Tavola1!D745)/Tavola1!D745</f>
        <v>3.8841750212999381E-3</v>
      </c>
      <c r="E746" s="13">
        <f>(Tavola1!E746-Tavola1!E745)/Tavola1!E745</f>
        <v>8.3701444397700185E-3</v>
      </c>
      <c r="F746" s="13">
        <f>(Tavola1!F746-Tavola1!F745)/Tavola1!F745</f>
        <v>3.3519553072625698E-2</v>
      </c>
      <c r="G746" s="13">
        <f>(Tavola1!G746-Tavola1!G745)/Tavola1!G745</f>
        <v>3.739445114595899E-2</v>
      </c>
      <c r="H746" s="13">
        <f>(Tavola1!H746-Tavola1!H745)/Tavola1!H745</f>
        <v>-1.5151515151515152E-2</v>
      </c>
      <c r="I746" s="13">
        <f>(Tavola1!J746-Tavola1!J745)/Tavola1!J745</f>
        <v>8.2711166447423413E-3</v>
      </c>
      <c r="J746" s="13">
        <f>(Tavola1!K746-Tavola1!K745)/Tavola1!K745</f>
        <v>2.2815371614252175E-3</v>
      </c>
      <c r="K746" s="13">
        <f>(Tavola1!L746-Tavola1!L745)/Tavola1!L745</f>
        <v>6.1620622368285924E-4</v>
      </c>
    </row>
    <row r="747" spans="1:11">
      <c r="A747" s="4">
        <v>44635</v>
      </c>
      <c r="B747" s="13">
        <f>(Tavola1!B747-Tavola1!B746)/Tavola1!B746</f>
        <v>2.7654391504000459E-3</v>
      </c>
      <c r="C747" s="13">
        <f>(Tavola1!C747-Tavola1!C746)/Tavola1!C746</f>
        <v>5.4299222342395533E-3</v>
      </c>
      <c r="D747" s="13">
        <f>(Tavola1!D747-Tavola1!D746)/Tavola1!D746</f>
        <v>8.4126035589637948E-3</v>
      </c>
      <c r="E747" s="13">
        <f>(Tavola1!E747-Tavola1!E746)/Tavola1!E746</f>
        <v>1.4311044667147613E-2</v>
      </c>
      <c r="F747" s="13">
        <f>(Tavola1!F747-Tavola1!F746)/Tavola1!F746</f>
        <v>1.7297297297297298E-2</v>
      </c>
      <c r="G747" s="13">
        <f>(Tavola1!G747-Tavola1!G746)/Tavola1!G746</f>
        <v>2.5581395348837209E-2</v>
      </c>
      <c r="H747" s="13">
        <f>(Tavola1!H747-Tavola1!H746)/Tavola1!H746</f>
        <v>-9.2307692307692313E-2</v>
      </c>
      <c r="I747" s="13">
        <f>(Tavola1!J747-Tavola1!J746)/Tavola1!J746</f>
        <v>1.4298991609105626E-2</v>
      </c>
      <c r="J747" s="13">
        <f>(Tavola1!K747-Tavola1!K746)/Tavola1!K746</f>
        <v>6.3179819859324549E-3</v>
      </c>
      <c r="K747" s="13">
        <f>(Tavola1!L747-Tavola1!L746)/Tavola1!L746</f>
        <v>2.4633069896335832E-3</v>
      </c>
    </row>
    <row r="748" spans="1:11">
      <c r="A748" s="4">
        <v>44636</v>
      </c>
      <c r="B748" s="13">
        <f>(Tavola1!B748-Tavola1!B747)/Tavola1!B747</f>
        <v>3.1597732166930462E-3</v>
      </c>
      <c r="C748" s="13">
        <f>(Tavola1!C748-Tavola1!C747)/Tavola1!C747</f>
        <v>6.1830503271251697E-3</v>
      </c>
      <c r="D748" s="13">
        <f>(Tavola1!D748-Tavola1!D747)/Tavola1!D747</f>
        <v>8.7620795642940653E-3</v>
      </c>
      <c r="E748" s="13">
        <f>(Tavola1!E748-Tavola1!E747)/Tavola1!E747</f>
        <v>-2.4923413097966966E-2</v>
      </c>
      <c r="F748" s="13">
        <f>(Tavola1!F748-Tavola1!F747)/Tavola1!F747</f>
        <v>1.0626992561105207E-3</v>
      </c>
      <c r="G748" s="13">
        <f>(Tavola1!G748-Tavola1!G747)/Tavola1!G747</f>
        <v>-2.2675736961451248E-3</v>
      </c>
      <c r="H748" s="13">
        <f>(Tavola1!H748-Tavola1!H747)/Tavola1!H747</f>
        <v>5.0847457627118647E-2</v>
      </c>
      <c r="I748" s="13">
        <f>(Tavola1!J748-Tavola1!J747)/Tavola1!J747</f>
        <v>-2.5028607810577575E-2</v>
      </c>
      <c r="J748" s="13">
        <f>(Tavola1!K748-Tavola1!K747)/Tavola1!K747</f>
        <v>2.1447841438485642E-2</v>
      </c>
      <c r="K748" s="13">
        <f>(Tavola1!L748-Tavola1!L747)/Tavola1!L747</f>
        <v>2.9691819391829632E-3</v>
      </c>
    </row>
    <row r="749" spans="1:11">
      <c r="A749" s="4">
        <v>44637</v>
      </c>
      <c r="B749" s="13">
        <f>(Tavola1!B749-Tavola1!B748)/Tavola1!B748</f>
        <v>3.6112128895684293E-3</v>
      </c>
      <c r="C749" s="13">
        <f>(Tavola1!C749-Tavola1!C748)/Tavola1!C748</f>
        <v>7.0350165798398808E-3</v>
      </c>
      <c r="D749" s="13">
        <f>(Tavola1!D749-Tavola1!D748)/Tavola1!D748</f>
        <v>9.9602959630800455E-3</v>
      </c>
      <c r="E749" s="13">
        <f>(Tavola1!E749-Tavola1!E748)/Tavola1!E748</f>
        <v>1.8617792581005193E-2</v>
      </c>
      <c r="F749" s="13">
        <f>(Tavola1!F749-Tavola1!F748)/Tavola1!F748</f>
        <v>-3.1847133757961785E-3</v>
      </c>
      <c r="G749" s="13">
        <f>(Tavola1!G749-Tavola1!G748)/Tavola1!G748</f>
        <v>-6.8181818181818179E-3</v>
      </c>
      <c r="H749" s="13">
        <f>(Tavola1!H749-Tavola1!H748)/Tavola1!H748</f>
        <v>4.8387096774193547E-2</v>
      </c>
      <c r="I749" s="13">
        <f>(Tavola1!J749-Tavola1!J748)/Tavola1!J748</f>
        <v>1.8708413491237051E-2</v>
      </c>
      <c r="J749" s="13">
        <f>(Tavola1!K749-Tavola1!K748)/Tavola1!K748</f>
        <v>6.9949811794228359E-3</v>
      </c>
      <c r="K749" s="13">
        <f>(Tavola1!L749-Tavola1!L748)/Tavola1!L748</f>
        <v>1.8374846876276032E-3</v>
      </c>
    </row>
    <row r="750" spans="1:11">
      <c r="A750" s="4">
        <v>44638</v>
      </c>
      <c r="B750" s="13">
        <f>(Tavola1!B750-Tavola1!B749)/Tavola1!B749</f>
        <v>3.4269340559319361E-3</v>
      </c>
      <c r="C750" s="13">
        <f>(Tavola1!C750-Tavola1!C749)/Tavola1!C749</f>
        <v>6.6655200749106613E-3</v>
      </c>
      <c r="D750" s="13">
        <f>(Tavola1!D750-Tavola1!D749)/Tavola1!D749</f>
        <v>9.3845232881703856E-3</v>
      </c>
      <c r="E750" s="13">
        <f>(Tavola1!E750-Tavola1!E749)/Tavola1!E749</f>
        <v>8.2220736363048125E-3</v>
      </c>
      <c r="F750" s="13">
        <f>(Tavola1!F750-Tavola1!F749)/Tavola1!F749</f>
        <v>-2.2364217252396165E-2</v>
      </c>
      <c r="G750" s="13">
        <f>(Tavola1!G750-Tavola1!G749)/Tavola1!G749</f>
        <v>-1.8306636155606407E-2</v>
      </c>
      <c r="H750" s="13">
        <f>(Tavola1!H750-Tavola1!H749)/Tavola1!H749</f>
        <v>-7.6923076923076927E-2</v>
      </c>
      <c r="I750" s="13">
        <f>(Tavola1!J750-Tavola1!J749)/Tavola1!J749</f>
        <v>8.3464716990938864E-3</v>
      </c>
      <c r="J750" s="13">
        <f>(Tavola1!K750-Tavola1!K749)/Tavola1!K749</f>
        <v>9.9180761922561759E-3</v>
      </c>
      <c r="K750" s="13">
        <f>(Tavola1!L750-Tavola1!L749)/Tavola1!L749</f>
        <v>1.9360097819441614E-3</v>
      </c>
    </row>
    <row r="751" spans="1:11">
      <c r="A751" s="4">
        <v>44639</v>
      </c>
      <c r="B751" s="13">
        <f>(Tavola1!B751-Tavola1!B750)/Tavola1!B750</f>
        <v>3.5341043045152855E-3</v>
      </c>
      <c r="C751" s="13">
        <f>(Tavola1!C751-Tavola1!C750)/Tavola1!C750</f>
        <v>6.8443529256243529E-3</v>
      </c>
      <c r="D751" s="13">
        <f>(Tavola1!D751-Tavola1!D750)/Tavola1!D750</f>
        <v>8.8062315158826069E-3</v>
      </c>
      <c r="E751" s="13">
        <f>(Tavola1!E751-Tavola1!E750)/Tavola1!E750</f>
        <v>-2.3746261568280127E-3</v>
      </c>
      <c r="F751" s="13">
        <f>(Tavola1!F751-Tavola1!F750)/Tavola1!F750</f>
        <v>-8.7145969498910684E-3</v>
      </c>
      <c r="G751" s="13">
        <f>(Tavola1!G751-Tavola1!G750)/Tavola1!G750</f>
        <v>-6.993006993006993E-3</v>
      </c>
      <c r="H751" s="13">
        <f>(Tavola1!H751-Tavola1!H750)/Tavola1!H750</f>
        <v>-3.3333333333333333E-2</v>
      </c>
      <c r="I751" s="13">
        <f>(Tavola1!J751-Tavola1!J750)/Tavola1!J750</f>
        <v>-2.3496260787017349E-3</v>
      </c>
      <c r="J751" s="13">
        <f>(Tavola1!K751-Tavola1!K750)/Tavola1!K750</f>
        <v>1.294669570098762E-2</v>
      </c>
      <c r="K751" s="13">
        <f>(Tavola1!L751-Tavola1!L750)/Tavola1!L750</f>
        <v>1.5254754398454184E-3</v>
      </c>
    </row>
    <row r="752" spans="1:11">
      <c r="A752" s="4">
        <v>44640</v>
      </c>
      <c r="B752" s="13">
        <f>(Tavola1!B752-Tavola1!B751)/Tavola1!B751</f>
        <v>2.6774774667347296E-3</v>
      </c>
      <c r="C752" s="13">
        <f>(Tavola1!C752-Tavola1!C751)/Tavola1!C751</f>
        <v>5.18304252600777E-3</v>
      </c>
      <c r="D752" s="13">
        <f>(Tavola1!D752-Tavola1!D751)/Tavola1!D751</f>
        <v>6.593416363185777E-3</v>
      </c>
      <c r="E752" s="13">
        <f>(Tavola1!E752-Tavola1!E751)/Tavola1!E751</f>
        <v>1.5851367695118499E-2</v>
      </c>
      <c r="F752" s="13">
        <f>(Tavola1!F752-Tavola1!F751)/Tavola1!F751</f>
        <v>3.0769230769230771E-2</v>
      </c>
      <c r="G752" s="13">
        <f>(Tavola1!G752-Tavola1!G751)/Tavola1!G751</f>
        <v>3.0516431924882629E-2</v>
      </c>
      <c r="H752" s="13">
        <f>(Tavola1!H752-Tavola1!H751)/Tavola1!H751</f>
        <v>3.4482758620689655E-2</v>
      </c>
      <c r="I752" s="13">
        <f>(Tavola1!J752-Tavola1!J751)/Tavola1!J751</f>
        <v>1.5792918159272525E-2</v>
      </c>
      <c r="J752" s="13">
        <f>(Tavola1!K752-Tavola1!K751)/Tavola1!K751</f>
        <v>3.387518402979189E-3</v>
      </c>
      <c r="K752" s="13">
        <f>(Tavola1!L752-Tavola1!L751)/Tavola1!L751</f>
        <v>1.2185215272136475E-3</v>
      </c>
    </row>
    <row r="753" spans="1:11">
      <c r="A753" s="4">
        <v>44641</v>
      </c>
      <c r="B753" s="13">
        <f>(Tavola1!B753-Tavola1!B752)/Tavola1!B752</f>
        <v>1.7161208236505497E-3</v>
      </c>
      <c r="C753" s="13">
        <f>(Tavola1!C753-Tavola1!C752)/Tavola1!C752</f>
        <v>3.314373351190059E-3</v>
      </c>
      <c r="D753" s="13">
        <f>(Tavola1!D753-Tavola1!D752)/Tavola1!D752</f>
        <v>4.067257692350155E-3</v>
      </c>
      <c r="E753" s="13">
        <f>(Tavola1!E753-Tavola1!E752)/Tavola1!E752</f>
        <v>6.8689785613564019E-3</v>
      </c>
      <c r="F753" s="13">
        <f>(Tavola1!F753-Tavola1!F752)/Tavola1!F752</f>
        <v>4.5842217484008532E-2</v>
      </c>
      <c r="G753" s="13">
        <f>(Tavola1!G753-Tavola1!G752)/Tavola1!G752</f>
        <v>5.011389521640091E-2</v>
      </c>
      <c r="H753" s="13">
        <f>(Tavola1!H753-Tavola1!H752)/Tavola1!H752</f>
        <v>-1.6666666666666666E-2</v>
      </c>
      <c r="I753" s="13">
        <f>(Tavola1!J753-Tavola1!J752)/Tavola1!J752</f>
        <v>6.7140265509231783E-3</v>
      </c>
      <c r="J753" s="13">
        <f>(Tavola1!K753-Tavola1!K752)/Tavola1!K752</f>
        <v>3.1090299947803498E-3</v>
      </c>
      <c r="K753" s="13">
        <f>(Tavola1!L753-Tavola1!L752)/Tavola1!L752</f>
        <v>8.1135902636916835E-4</v>
      </c>
    </row>
    <row r="754" spans="1:11">
      <c r="A754" s="4">
        <v>44642</v>
      </c>
      <c r="B754" s="13">
        <f>(Tavola1!B754-Tavola1!B753)/Tavola1!B753</f>
        <v>3.1568793484238735E-3</v>
      </c>
      <c r="C754" s="13">
        <f>(Tavola1!C754-Tavola1!C753)/Tavola1!C753</f>
        <v>6.0827064525635572E-3</v>
      </c>
      <c r="D754" s="13">
        <f>(Tavola1!D754-Tavola1!D753)/Tavola1!D753</f>
        <v>8.3577619098931886E-3</v>
      </c>
      <c r="E754" s="13">
        <f>(Tavola1!E754-Tavola1!E753)/Tavola1!E753</f>
        <v>-2.9351458557837049E-3</v>
      </c>
      <c r="F754" s="13">
        <f>(Tavola1!F754-Tavola1!F753)/Tavola1!F753</f>
        <v>2.4464831804281346E-2</v>
      </c>
      <c r="G754" s="13">
        <f>(Tavola1!G754-Tavola1!G753)/Tavola1!G753</f>
        <v>2.6030368763557483E-2</v>
      </c>
      <c r="H754" s="13">
        <f>(Tavola1!H754-Tavola1!H753)/Tavola1!H753</f>
        <v>0</v>
      </c>
      <c r="I754" s="13">
        <f>(Tavola1!J754-Tavola1!J753)/Tavola1!J753</f>
        <v>-3.0483183724337708E-3</v>
      </c>
      <c r="J754" s="13">
        <f>(Tavola1!K754-Tavola1!K753)/Tavola1!K753</f>
        <v>1.2511023344531892E-2</v>
      </c>
      <c r="K754" s="13">
        <f>(Tavola1!L754-Tavola1!L753)/Tavola1!L753</f>
        <v>3.0401297122010537E-3</v>
      </c>
    </row>
    <row r="755" spans="1:11">
      <c r="A755" s="4">
        <v>44643</v>
      </c>
      <c r="B755" s="13">
        <f>(Tavola1!B755-Tavola1!B754)/Tavola1!B754</f>
        <v>4.0550972491492166E-3</v>
      </c>
      <c r="C755" s="13">
        <f>(Tavola1!C755-Tavola1!C754)/Tavola1!C754</f>
        <v>7.7896049856715326E-3</v>
      </c>
      <c r="D755" s="13">
        <f>(Tavola1!D755-Tavola1!D754)/Tavola1!D754</f>
        <v>9.3658504669839864E-3</v>
      </c>
      <c r="E755" s="13">
        <f>(Tavola1!E755-Tavola1!E754)/Tavola1!E754</f>
        <v>6.8127625752242536E-3</v>
      </c>
      <c r="F755" s="13">
        <f>(Tavola1!F755-Tavola1!F754)/Tavola1!F754</f>
        <v>-1.5920398009950248E-2</v>
      </c>
      <c r="G755" s="13">
        <f>(Tavola1!G755-Tavola1!G754)/Tavola1!G754</f>
        <v>-2.0084566596194502E-2</v>
      </c>
      <c r="H755" s="13">
        <f>(Tavola1!H755-Tavola1!H754)/Tavola1!H754</f>
        <v>5.0847457627118647E-2</v>
      </c>
      <c r="I755" s="13">
        <f>(Tavola1!J755-Tavola1!J754)/Tavola1!J754</f>
        <v>6.9092506250422328E-3</v>
      </c>
      <c r="J755" s="13">
        <f>(Tavola1!K755-Tavola1!K754)/Tavola1!K754</f>
        <v>1.0381434427698963E-2</v>
      </c>
      <c r="K755" s="13">
        <f>(Tavola1!L755-Tavola1!L754)/Tavola1!L754</f>
        <v>2.020610224287735E-3</v>
      </c>
    </row>
    <row r="756" spans="1:11">
      <c r="A756" s="4">
        <v>44644</v>
      </c>
      <c r="B756" s="13">
        <f>(Tavola1!B756-Tavola1!B755)/Tavola1!B755</f>
        <v>3.4521395360850027E-3</v>
      </c>
      <c r="C756" s="13">
        <f>(Tavola1!C756-Tavola1!C755)/Tavola1!C755</f>
        <v>6.625436069218592E-3</v>
      </c>
      <c r="D756" s="13">
        <f>(Tavola1!D756-Tavola1!D755)/Tavola1!D755</f>
        <v>8.2537130905618143E-3</v>
      </c>
      <c r="E756" s="13">
        <f>(Tavola1!E756-Tavola1!E755)/Tavola1!E755</f>
        <v>-1.8854763187683001E-2</v>
      </c>
      <c r="F756" s="13">
        <f>(Tavola1!F756-Tavola1!F755)/Tavola1!F755</f>
        <v>-6.0667340748230538E-3</v>
      </c>
      <c r="G756" s="13">
        <f>(Tavola1!G756-Tavola1!G755)/Tavola1!G755</f>
        <v>-7.551240560949299E-3</v>
      </c>
      <c r="H756" s="13">
        <f>(Tavola1!H756-Tavola1!H755)/Tavola1!H755</f>
        <v>1.6129032258064516E-2</v>
      </c>
      <c r="I756" s="13">
        <f>(Tavola1!J756-Tavola1!J755)/Tavola1!J755</f>
        <v>-1.8907809747504403E-2</v>
      </c>
      <c r="J756" s="13">
        <f>(Tavola1!K756-Tavola1!K755)/Tavola1!K755</f>
        <v>1.7944248037532695E-2</v>
      </c>
      <c r="K756" s="13">
        <f>(Tavola1!L756-Tavola1!L755)/Tavola1!L755</f>
        <v>1.8148820326678765E-3</v>
      </c>
    </row>
    <row r="757" spans="1:11">
      <c r="A757" s="4">
        <v>44645</v>
      </c>
      <c r="B757" s="13">
        <f>(Tavola1!B757-Tavola1!B756)/Tavola1!B756</f>
        <v>3.1377902697839752E-3</v>
      </c>
      <c r="C757" s="13">
        <f>(Tavola1!C757-Tavola1!C756)/Tavola1!C756</f>
        <v>5.9567163925597997E-3</v>
      </c>
      <c r="D757" s="13">
        <f>(Tavola1!D757-Tavola1!D756)/Tavola1!D756</f>
        <v>6.7610716566447087E-3</v>
      </c>
      <c r="E757" s="13">
        <f>(Tavola1!E757-Tavola1!E756)/Tavola1!E756</f>
        <v>-6.3900891887864793E-3</v>
      </c>
      <c r="F757" s="13">
        <f>(Tavola1!F757-Tavola1!F756)/Tavola1!F756</f>
        <v>-1.4242115971515769E-2</v>
      </c>
      <c r="G757" s="13">
        <f>(Tavola1!G757-Tavola1!G756)/Tavola1!G756</f>
        <v>-1.8478260869565218E-2</v>
      </c>
      <c r="H757" s="13">
        <f>(Tavola1!H757-Tavola1!H756)/Tavola1!H756</f>
        <v>4.7619047619047616E-2</v>
      </c>
      <c r="I757" s="13">
        <f>(Tavola1!J757-Tavola1!J756)/Tavola1!J756</f>
        <v>-6.3570915557987617E-3</v>
      </c>
      <c r="J757" s="13">
        <f>(Tavola1!K757-Tavola1!K756)/Tavola1!K756</f>
        <v>1.1319581728890716E-2</v>
      </c>
      <c r="K757" s="13">
        <f>(Tavola1!L757-Tavola1!L756)/Tavola1!L756</f>
        <v>1.8115942028985507E-3</v>
      </c>
    </row>
    <row r="758" spans="1:11">
      <c r="A758" s="4">
        <v>44646</v>
      </c>
      <c r="B758" s="13">
        <f>(Tavola1!B758-Tavola1!B757)/Tavola1!B757</f>
        <v>3.1844578138768139E-3</v>
      </c>
      <c r="C758" s="13">
        <f>(Tavola1!C758-Tavola1!C757)/Tavola1!C757</f>
        <v>6.0644644827575929E-3</v>
      </c>
      <c r="D758" s="13">
        <f>(Tavola1!D758-Tavola1!D757)/Tavola1!D757</f>
        <v>7.1999182625687268E-3</v>
      </c>
      <c r="E758" s="13">
        <f>(Tavola1!E758-Tavola1!E757)/Tavola1!E757</f>
        <v>-2.0244736368544177E-2</v>
      </c>
      <c r="F758" s="13">
        <f>(Tavola1!F758-Tavola1!F757)/Tavola1!F757</f>
        <v>-5.1599587203302374E-3</v>
      </c>
      <c r="G758" s="13">
        <f>(Tavola1!G758-Tavola1!G757)/Tavola1!G757</f>
        <v>-1.1074197120708748E-3</v>
      </c>
      <c r="H758" s="13">
        <f>(Tavola1!H758-Tavola1!H757)/Tavola1!H757</f>
        <v>-6.0606060606060608E-2</v>
      </c>
      <c r="I758" s="13">
        <f>(Tavola1!J758-Tavola1!J757)/Tavola1!J757</f>
        <v>-2.0307626115951383E-2</v>
      </c>
      <c r="J758" s="13">
        <f>(Tavola1!K758-Tavola1!K757)/Tavola1!K757</f>
        <v>1.6475498602505436E-2</v>
      </c>
      <c r="K758" s="13">
        <f>(Tavola1!L758-Tavola1!L757)/Tavola1!L757</f>
        <v>1.908780389793048E-3</v>
      </c>
    </row>
    <row r="759" spans="1:11">
      <c r="A759" s="4">
        <v>44647</v>
      </c>
      <c r="B759" s="13">
        <f>(Tavola1!B759-Tavola1!B758)/Tavola1!B758</f>
        <v>2.6829838316322079E-3</v>
      </c>
      <c r="C759" s="13">
        <f>(Tavola1!C759-Tavola1!C758)/Tavola1!C758</f>
        <v>5.0870966627342773E-3</v>
      </c>
      <c r="D759" s="13">
        <f>(Tavola1!D759-Tavola1!D758)/Tavola1!D758</f>
        <v>5.717703324002836E-3</v>
      </c>
      <c r="E759" s="13">
        <f>(Tavola1!E759-Tavola1!E758)/Tavola1!E758</f>
        <v>2.1340890107535344E-3</v>
      </c>
      <c r="F759" s="13">
        <f>(Tavola1!F759-Tavola1!F758)/Tavola1!F758</f>
        <v>3.0082987551867221E-2</v>
      </c>
      <c r="G759" s="13">
        <f>(Tavola1!G759-Tavola1!G758)/Tavola1!G758</f>
        <v>2.8824833702882482E-2</v>
      </c>
      <c r="H759" s="13">
        <f>(Tavola1!H759-Tavola1!H758)/Tavola1!H758</f>
        <v>4.8387096774193547E-2</v>
      </c>
      <c r="I759" s="13">
        <f>(Tavola1!J759-Tavola1!J758)/Tavola1!J758</f>
        <v>2.015766013043192E-3</v>
      </c>
      <c r="J759" s="13">
        <f>(Tavola1!K759-Tavola1!K758)/Tavola1!K758</f>
        <v>6.9363884151433415E-3</v>
      </c>
      <c r="K759" s="13">
        <f>(Tavola1!L759-Tavola1!L758)/Tavola1!L758</f>
        <v>1.4037902336308031E-3</v>
      </c>
    </row>
    <row r="760" spans="1:11">
      <c r="A760" s="4">
        <v>44648</v>
      </c>
      <c r="B760" s="13">
        <f>(Tavola1!B760-Tavola1!B759)/Tavola1!B759</f>
        <v>1.0592796881001248E-3</v>
      </c>
      <c r="C760" s="13">
        <f>(Tavola1!C760-Tavola1!C759)/Tavola1!C759</f>
        <v>2.0071544472688558E-3</v>
      </c>
      <c r="D760" s="13">
        <f>(Tavola1!D760-Tavola1!D759)/Tavola1!D759</f>
        <v>1.8449835569517845E-3</v>
      </c>
      <c r="E760" s="13">
        <f>(Tavola1!E760-Tavola1!E759)/Tavola1!E759</f>
        <v>-1.370239617380224E-2</v>
      </c>
      <c r="F760" s="13">
        <f>(Tavola1!F760-Tavola1!F759)/Tavola1!F759</f>
        <v>2.6183282980866064E-2</v>
      </c>
      <c r="G760" s="13">
        <f>(Tavola1!G760-Tavola1!G759)/Tavola1!G759</f>
        <v>3.3405172413793101E-2</v>
      </c>
      <c r="H760" s="13">
        <f>(Tavola1!H760-Tavola1!H759)/Tavola1!H759</f>
        <v>-7.6923076923076927E-2</v>
      </c>
      <c r="I760" s="13">
        <f>(Tavola1!J760-Tavola1!J759)/Tavola1!J759</f>
        <v>-1.3875983941375502E-2</v>
      </c>
      <c r="J760" s="13">
        <f>(Tavola1!K760-Tavola1!K759)/Tavola1!K759</f>
        <v>6.8591378928077283E-3</v>
      </c>
      <c r="K760" s="13">
        <f>(Tavola1!L760-Tavola1!L759)/Tavola1!L759</f>
        <v>8.0104135375988787E-4</v>
      </c>
    </row>
    <row r="761" spans="1:11">
      <c r="A761" s="4">
        <v>44649</v>
      </c>
      <c r="B761" s="13">
        <f>(Tavola1!B761-Tavola1!B760)/Tavola1!B760</f>
        <v>3.1989316315688575E-3</v>
      </c>
      <c r="C761" s="13">
        <f>(Tavola1!C761-Tavola1!C760)/Tavola1!C760</f>
        <v>6.0428933022856571E-3</v>
      </c>
      <c r="D761" s="13">
        <f>(Tavola1!D761-Tavola1!D760)/Tavola1!D760</f>
        <v>7.8414222580191831E-3</v>
      </c>
      <c r="E761" s="13">
        <f>(Tavola1!E761-Tavola1!E760)/Tavola1!E760</f>
        <v>-2.2653163257631065E-3</v>
      </c>
      <c r="F761" s="13">
        <f>(Tavola1!F761-Tavola1!F760)/Tavola1!F760</f>
        <v>2.0608439646712464E-2</v>
      </c>
      <c r="G761" s="13">
        <f>(Tavola1!G761-Tavola1!G760)/Tavola1!G760</f>
        <v>2.3983315954118872E-2</v>
      </c>
      <c r="H761" s="13">
        <f>(Tavola1!H761-Tavola1!H760)/Tavola1!H760</f>
        <v>-3.3333333333333333E-2</v>
      </c>
      <c r="I761" s="13">
        <f>(Tavola1!J761-Tavola1!J760)/Tavola1!J760</f>
        <v>-2.3689099458661855E-3</v>
      </c>
      <c r="J761" s="13">
        <f>(Tavola1!K761-Tavola1!K760)/Tavola1!K760</f>
        <v>1.1091072787429932E-2</v>
      </c>
      <c r="K761" s="13">
        <f>(Tavola1!L761-Tavola1!L760)/Tavola1!L760</f>
        <v>3.1015507753876939E-3</v>
      </c>
    </row>
    <row r="762" spans="1:11">
      <c r="A762" s="4">
        <v>44650</v>
      </c>
      <c r="B762" s="13">
        <f>(Tavola1!B762-Tavola1!B761)/Tavola1!B761</f>
        <v>3.5908703980386376E-3</v>
      </c>
      <c r="C762" s="13">
        <f>(Tavola1!C762-Tavola1!C761)/Tavola1!C761</f>
        <v>6.7613992244430201E-3</v>
      </c>
      <c r="D762" s="13">
        <f>(Tavola1!D762-Tavola1!D761)/Tavola1!D761</f>
        <v>7.4796852871427044E-3</v>
      </c>
      <c r="E762" s="13">
        <f>(Tavola1!E762-Tavola1!E761)/Tavola1!E761</f>
        <v>-2.3680184474845346E-3</v>
      </c>
      <c r="F762" s="13">
        <f>(Tavola1!F762-Tavola1!F761)/Tavola1!F761</f>
        <v>5.7692307692307696E-3</v>
      </c>
      <c r="G762" s="13">
        <f>(Tavola1!G762-Tavola1!G761)/Tavola1!G761</f>
        <v>8.1466395112016286E-3</v>
      </c>
      <c r="H762" s="13">
        <f>(Tavola1!H762-Tavola1!H761)/Tavola1!H761</f>
        <v>-3.4482758620689655E-2</v>
      </c>
      <c r="I762" s="13">
        <f>(Tavola1!J762-Tavola1!J761)/Tavola1!J761</f>
        <v>-2.4057202681932593E-3</v>
      </c>
      <c r="J762" s="13">
        <f>(Tavola1!K762-Tavola1!K761)/Tavola1!K761</f>
        <v>1.0601374002029023E-2</v>
      </c>
      <c r="K762" s="13">
        <f>(Tavola1!L762-Tavola1!L761)/Tavola1!L761</f>
        <v>3.0919609016556954E-3</v>
      </c>
    </row>
    <row r="763" spans="1:11">
      <c r="A763" s="4">
        <v>44651</v>
      </c>
      <c r="B763" s="13">
        <f>(Tavola1!B763-Tavola1!B762)/Tavola1!B762</f>
        <v>2.3771098984218448E-3</v>
      </c>
      <c r="C763" s="13">
        <f>(Tavola1!C763-Tavola1!C762)/Tavola1!C762</f>
        <v>4.4700141123533016E-3</v>
      </c>
      <c r="D763" s="13">
        <f>(Tavola1!D763-Tavola1!D762)/Tavola1!D762</f>
        <v>5.2665228245253265E-3</v>
      </c>
      <c r="E763" s="13">
        <f>(Tavola1!E763-Tavola1!E762)/Tavola1!E762</f>
        <v>-7.1947050953233976E-2</v>
      </c>
      <c r="F763" s="13">
        <f>(Tavola1!F763-Tavola1!F762)/Tavola1!F762</f>
        <v>2.8680688336520078E-3</v>
      </c>
      <c r="G763" s="13">
        <f>(Tavola1!G763-Tavola1!G762)/Tavola1!G762</f>
        <v>1.0101010101010101E-3</v>
      </c>
      <c r="H763" s="13">
        <f>(Tavola1!H763-Tavola1!H762)/Tavola1!H762</f>
        <v>3.5714285714285712E-2</v>
      </c>
      <c r="I763" s="13">
        <f>(Tavola1!J763-Tavola1!J762)/Tavola1!J762</f>
        <v>-7.2296527855308698E-2</v>
      </c>
      <c r="J763" s="13">
        <f>(Tavola1!K763-Tavola1!K762)/Tavola1!K762</f>
        <v>2.9004464218734441E-2</v>
      </c>
      <c r="K763" s="13">
        <f>(Tavola1!L763-Tavola1!L762)/Tavola1!L762</f>
        <v>1.9886646117132346E-3</v>
      </c>
    </row>
    <row r="764" spans="1:11">
      <c r="A764" s="4">
        <v>44652</v>
      </c>
      <c r="B764" s="13">
        <f>(Tavola1!B764-Tavola1!B763)/Tavola1!B763</f>
        <v>3.6848528147437492E-3</v>
      </c>
      <c r="C764" s="13">
        <f>(Tavola1!C764-Tavola1!C763)/Tavola1!C763</f>
        <v>6.8706145333931783E-3</v>
      </c>
      <c r="D764" s="13">
        <f>(Tavola1!D764-Tavola1!D763)/Tavola1!D763</f>
        <v>7.6482857113501631E-3</v>
      </c>
      <c r="E764" s="13">
        <f>(Tavola1!E764-Tavola1!E763)/Tavola1!E763</f>
        <v>-0.10242115094475178</v>
      </c>
      <c r="F764" s="13">
        <f>(Tavola1!F764-Tavola1!F763)/Tavola1!F763</f>
        <v>-1.6205910390848427E-2</v>
      </c>
      <c r="G764" s="13">
        <f>(Tavola1!G764-Tavola1!G763)/Tavola1!G763</f>
        <v>-2.0181634712411706E-2</v>
      </c>
      <c r="H764" s="13">
        <f>(Tavola1!H764-Tavola1!H763)/Tavola1!H763</f>
        <v>5.1724137931034482E-2</v>
      </c>
      <c r="I764" s="13">
        <f>(Tavola1!J764-Tavola1!J763)/Tavola1!J763</f>
        <v>-0.10285651018600532</v>
      </c>
      <c r="J764" s="13">
        <f>(Tavola1!K764-Tavola1!K763)/Tavola1!K763</f>
        <v>3.8175942568409442E-2</v>
      </c>
      <c r="K764" s="13">
        <f>(Tavola1!L764-Tavola1!L763)/Tavola1!L763</f>
        <v>2.6793688597796963E-3</v>
      </c>
    </row>
    <row r="765" spans="1:11">
      <c r="A765" s="4">
        <v>44653</v>
      </c>
      <c r="B765" s="13">
        <f>(Tavola1!B765-Tavola1!B764)/Tavola1!B764</f>
        <v>2.5208804999484629E-3</v>
      </c>
      <c r="C765" s="13">
        <f>(Tavola1!C765-Tavola1!C764)/Tavola1!C764</f>
        <v>4.7165643545565173E-3</v>
      </c>
      <c r="D765" s="13">
        <f>(Tavola1!D765-Tavola1!D764)/Tavola1!D764</f>
        <v>5.6834982778204892E-3</v>
      </c>
      <c r="E765" s="13">
        <f>(Tavola1!E765-Tavola1!E764)/Tavola1!E764</f>
        <v>-6.221951857247293E-3</v>
      </c>
      <c r="F765" s="13">
        <f>(Tavola1!F765-Tavola1!F764)/Tavola1!F764</f>
        <v>5.8139534883720929E-3</v>
      </c>
      <c r="G765" s="13">
        <f>(Tavola1!G765-Tavola1!G764)/Tavola1!G764</f>
        <v>2.0597322348094747E-3</v>
      </c>
      <c r="H765" s="13">
        <f>(Tavola1!H765-Tavola1!H764)/Tavola1!H764</f>
        <v>6.5573770491803282E-2</v>
      </c>
      <c r="I765" s="13">
        <f>(Tavola1!J765-Tavola1!J764)/Tavola1!J764</f>
        <v>-6.2885994988436918E-3</v>
      </c>
      <c r="J765" s="13">
        <f>(Tavola1!K765-Tavola1!K764)/Tavola1!K764</f>
        <v>8.584973232605023E-3</v>
      </c>
      <c r="K765" s="13">
        <f>(Tavola1!L765-Tavola1!L764)/Tavola1!L764</f>
        <v>1.5835312747426761E-3</v>
      </c>
    </row>
    <row r="766" spans="1:11">
      <c r="A766" s="4">
        <v>44654</v>
      </c>
      <c r="B766" s="13">
        <f>(Tavola1!B766-Tavola1!B765)/Tavola1!B765</f>
        <v>2.5415715742106819E-3</v>
      </c>
      <c r="C766" s="13">
        <f>(Tavola1!C766-Tavola1!C765)/Tavola1!C765</f>
        <v>4.7218848552837379E-3</v>
      </c>
      <c r="D766" s="13">
        <f>(Tavola1!D766-Tavola1!D765)/Tavola1!D765</f>
        <v>4.9244252302526187E-3</v>
      </c>
      <c r="E766" s="13">
        <f>(Tavola1!E766-Tavola1!E765)/Tavola1!E765</f>
        <v>4.4406260906918677E-3</v>
      </c>
      <c r="F766" s="13">
        <f>(Tavola1!F766-Tavola1!F765)/Tavola1!F765</f>
        <v>3.8535645472061657E-3</v>
      </c>
      <c r="G766" s="13">
        <f>(Tavola1!G766-Tavola1!G765)/Tavola1!G765</f>
        <v>4.1109969167523125E-3</v>
      </c>
      <c r="H766" s="13">
        <f>(Tavola1!H766-Tavola1!H765)/Tavola1!H765</f>
        <v>0</v>
      </c>
      <c r="I766" s="13">
        <f>(Tavola1!J766-Tavola1!J765)/Tavola1!J765</f>
        <v>4.4439164781286955E-3</v>
      </c>
      <c r="J766" s="13">
        <f>(Tavola1!K766-Tavola1!K765)/Tavola1!K765</f>
        <v>5.0800490662102678E-3</v>
      </c>
      <c r="K766" s="13">
        <f>(Tavola1!L766-Tavola1!L765)/Tavola1!L765</f>
        <v>1.6798418972332016E-3</v>
      </c>
    </row>
    <row r="767" spans="1:11">
      <c r="A767" s="4">
        <v>44655</v>
      </c>
      <c r="B767" s="13">
        <f>(Tavola1!B767-Tavola1!B766)/Tavola1!B766</f>
        <v>1.3946019731719702E-3</v>
      </c>
      <c r="C767" s="13">
        <f>(Tavola1!C767-Tavola1!C766)/Tavola1!C766</f>
        <v>2.5956855910457773E-3</v>
      </c>
      <c r="D767" s="13">
        <f>(Tavola1!D767-Tavola1!D766)/Tavola1!D766</f>
        <v>2.7159958230970624E-3</v>
      </c>
      <c r="E767" s="13">
        <f>(Tavola1!E767-Tavola1!E766)/Tavola1!E766</f>
        <v>-6.0942361356127914E-4</v>
      </c>
      <c r="F767" s="13">
        <f>(Tavola1!F767-Tavola1!F766)/Tavola1!F766</f>
        <v>3.0710172744721688E-2</v>
      </c>
      <c r="G767" s="13">
        <f>(Tavola1!G767-Tavola1!G766)/Tavola1!G766</f>
        <v>3.6847492323439097E-2</v>
      </c>
      <c r="H767" s="13">
        <f>(Tavola1!H767-Tavola1!H766)/Tavola1!H766</f>
        <v>-6.1538461538461542E-2</v>
      </c>
      <c r="I767" s="13">
        <f>(Tavola1!J767-Tavola1!J766)/Tavola1!J766</f>
        <v>-7.8486184281260083E-4</v>
      </c>
      <c r="J767" s="13">
        <f>(Tavola1!K767-Tavola1!K766)/Tavola1!K766</f>
        <v>3.5278588755689789E-3</v>
      </c>
      <c r="K767" s="13">
        <f>(Tavola1!L767-Tavola1!L766)/Tavola1!L766</f>
        <v>4.9324257669922068E-4</v>
      </c>
    </row>
    <row r="768" spans="1:11">
      <c r="A768" s="4">
        <v>44656</v>
      </c>
      <c r="B768" s="13">
        <f>(Tavola1!B768-Tavola1!B767)/Tavola1!B767</f>
        <v>2.8257472629505029E-3</v>
      </c>
      <c r="C768" s="13">
        <f>(Tavola1!C768-Tavola1!C767)/Tavola1!C767</f>
        <v>5.2463228307072828E-3</v>
      </c>
      <c r="D768" s="13">
        <f>(Tavola1!D768-Tavola1!D767)/Tavola1!D767</f>
        <v>6.5542628366052659E-3</v>
      </c>
      <c r="E768" s="13">
        <f>(Tavola1!E768-Tavola1!E767)/Tavola1!E767</f>
        <v>-1.7705458202280848E-3</v>
      </c>
      <c r="F768" s="13">
        <f>(Tavola1!F768-Tavola1!F767)/Tavola1!F767</f>
        <v>-1.4897579143389199E-2</v>
      </c>
      <c r="G768" s="13">
        <f>(Tavola1!G768-Tavola1!G767)/Tavola1!G767</f>
        <v>-3.9486673247778872E-3</v>
      </c>
      <c r="H768" s="13">
        <f>(Tavola1!H768-Tavola1!H767)/Tavola1!H767</f>
        <v>-0.19672131147540983</v>
      </c>
      <c r="I768" s="13">
        <f>(Tavola1!J768-Tavola1!J767)/Tavola1!J767</f>
        <v>-1.6946964072436167E-3</v>
      </c>
      <c r="J768" s="13">
        <f>(Tavola1!K768-Tavola1!K767)/Tavola1!K767</f>
        <v>8.537000151863719E-3</v>
      </c>
      <c r="K768" s="13">
        <f>(Tavola1!L768-Tavola1!L767)/Tavola1!L767</f>
        <v>4.2397949122461049E-3</v>
      </c>
    </row>
    <row r="769" spans="1:11">
      <c r="A769" s="4">
        <v>44657</v>
      </c>
      <c r="B769" s="13">
        <f>(Tavola1!B769-Tavola1!B768)/Tavola1!B768</f>
        <v>2.5705491711413325E-3</v>
      </c>
      <c r="C769" s="13">
        <f>(Tavola1!C769-Tavola1!C768)/Tavola1!C768</f>
        <v>4.7622929361176474E-3</v>
      </c>
      <c r="D769" s="13">
        <f>(Tavola1!D769-Tavola1!D768)/Tavola1!D768</f>
        <v>5.1750800453031929E-3</v>
      </c>
      <c r="E769" s="13">
        <f>(Tavola1!E769-Tavola1!E768)/Tavola1!E768</f>
        <v>-1.5513056152440561E-2</v>
      </c>
      <c r="F769" s="13">
        <f>(Tavola1!F769-Tavola1!F768)/Tavola1!F768</f>
        <v>-9.4517958412098301E-4</v>
      </c>
      <c r="G769" s="13">
        <f>(Tavola1!G769-Tavola1!G768)/Tavola1!G768</f>
        <v>-7.9286422200198214E-3</v>
      </c>
      <c r="H769" s="13">
        <f>(Tavola1!H769-Tavola1!H768)/Tavola1!H768</f>
        <v>0.14285714285714285</v>
      </c>
      <c r="I769" s="13">
        <f>(Tavola1!J769-Tavola1!J768)/Tavola1!J768</f>
        <v>-1.5596117676857495E-2</v>
      </c>
      <c r="J769" s="13">
        <f>(Tavola1!K769-Tavola1!K768)/Tavola1!K768</f>
        <v>1.0016563605614452E-2</v>
      </c>
      <c r="K769" s="13">
        <f>(Tavola1!L769-Tavola1!L768)/Tavola1!L768</f>
        <v>2.2582228767795776E-3</v>
      </c>
    </row>
    <row r="770" spans="1:11">
      <c r="A770" s="4">
        <v>44658</v>
      </c>
      <c r="B770" s="13">
        <f>(Tavola1!B770-Tavola1!B769)/Tavola1!B769</f>
        <v>2.3126847949609133E-3</v>
      </c>
      <c r="C770" s="13">
        <f>(Tavola1!C770-Tavola1!C769)/Tavola1!C769</f>
        <v>4.2818033188188253E-3</v>
      </c>
      <c r="D770" s="13">
        <f>(Tavola1!D770-Tavola1!D769)/Tavola1!D769</f>
        <v>4.6531841344222254E-3</v>
      </c>
      <c r="E770" s="13">
        <f>(Tavola1!E770-Tavola1!E769)/Tavola1!E769</f>
        <v>-0.1352750351073905</v>
      </c>
      <c r="F770" s="13">
        <f>(Tavola1!F770-Tavola1!F769)/Tavola1!F769</f>
        <v>0</v>
      </c>
      <c r="G770" s="13">
        <f>(Tavola1!G770-Tavola1!G769)/Tavola1!G769</f>
        <v>-6.993006993006993E-3</v>
      </c>
      <c r="H770" s="13">
        <f>(Tavola1!H770-Tavola1!H769)/Tavola1!H769</f>
        <v>0.125</v>
      </c>
      <c r="I770" s="13">
        <f>(Tavola1!J770-Tavola1!J769)/Tavola1!J769</f>
        <v>-0.1360578107464484</v>
      </c>
      <c r="J770" s="13">
        <f>(Tavola1!K770-Tavola1!K769)/Tavola1!K769</f>
        <v>3.6368094349804959E-2</v>
      </c>
      <c r="K770" s="13">
        <f>(Tavola1!L770-Tavola1!L769)/Tavola1!L769</f>
        <v>1.4694357366771161E-3</v>
      </c>
    </row>
    <row r="771" spans="1:11">
      <c r="A771" s="4">
        <v>44659</v>
      </c>
      <c r="B771" s="13">
        <f>(Tavola1!B771-Tavola1!B770)/Tavola1!B770</f>
        <v>2.6951250206414565E-3</v>
      </c>
      <c r="C771" s="13">
        <f>(Tavola1!C771-Tavola1!C770)/Tavola1!C770</f>
        <v>4.9705657682984636E-3</v>
      </c>
      <c r="D771" s="13">
        <f>(Tavola1!D771-Tavola1!D770)/Tavola1!D770</f>
        <v>5.5056932748778244E-3</v>
      </c>
      <c r="E771" s="13">
        <f>(Tavola1!E771-Tavola1!E770)/Tavola1!E770</f>
        <v>-1.0675462173237069E-2</v>
      </c>
      <c r="F771" s="13">
        <f>(Tavola1!F771-Tavola1!F770)/Tavola1!F770</f>
        <v>-1.2298959318826869E-2</v>
      </c>
      <c r="G771" s="13">
        <f>(Tavola1!G771-Tavola1!G770)/Tavola1!G770</f>
        <v>-1.5090543259557344E-2</v>
      </c>
      <c r="H771" s="13">
        <f>(Tavola1!H771-Tavola1!H770)/Tavola1!H770</f>
        <v>3.1746031746031744E-2</v>
      </c>
      <c r="I771" s="13">
        <f>(Tavola1!J771-Tavola1!J770)/Tavola1!J770</f>
        <v>-1.0664588244239982E-2</v>
      </c>
      <c r="J771" s="13">
        <f>(Tavola1!K771-Tavola1!K770)/Tavola1!K770</f>
        <v>8.606228488887039E-3</v>
      </c>
      <c r="K771" s="13">
        <f>(Tavola1!L771-Tavola1!L770)/Tavola1!L770</f>
        <v>1.8585542404382276E-3</v>
      </c>
    </row>
    <row r="772" spans="1:11">
      <c r="A772" s="4">
        <v>44660</v>
      </c>
      <c r="B772" s="13">
        <f>(Tavola1!B772-Tavola1!B771)/Tavola1!B771</f>
        <v>2.1724844042564158E-3</v>
      </c>
      <c r="C772" s="13">
        <f>(Tavola1!C772-Tavola1!C771)/Tavola1!C771</f>
        <v>4.0068710418235719E-3</v>
      </c>
      <c r="D772" s="13">
        <f>(Tavola1!D772-Tavola1!D771)/Tavola1!D771</f>
        <v>4.3749243199128953E-3</v>
      </c>
      <c r="E772" s="13">
        <f>(Tavola1!E772-Tavola1!E771)/Tavola1!E771</f>
        <v>-4.6560159823888329E-2</v>
      </c>
      <c r="F772" s="13">
        <f>(Tavola1!F772-Tavola1!F771)/Tavola1!F771</f>
        <v>-5.7471264367816091E-3</v>
      </c>
      <c r="G772" s="13">
        <f>(Tavola1!G772-Tavola1!G771)/Tavola1!G771</f>
        <v>-3.0643513789581204E-3</v>
      </c>
      <c r="H772" s="13">
        <f>(Tavola1!H772-Tavola1!H771)/Tavola1!H771</f>
        <v>-4.6153846153846156E-2</v>
      </c>
      <c r="I772" s="13">
        <f>(Tavola1!J772-Tavola1!J771)/Tavola1!J771</f>
        <v>-4.6833067527493291E-2</v>
      </c>
      <c r="J772" s="13">
        <f>(Tavola1!K772-Tavola1!K771)/Tavola1!K771</f>
        <v>1.3854738594063467E-2</v>
      </c>
      <c r="K772" s="13">
        <f>(Tavola1!L772-Tavola1!L771)/Tavola1!L771</f>
        <v>7.810974419058778E-4</v>
      </c>
    </row>
    <row r="773" spans="1:11">
      <c r="A773" s="4">
        <v>44661</v>
      </c>
      <c r="B773" s="13">
        <f>(Tavola1!B773-Tavola1!B772)/Tavola1!B772</f>
        <v>2.2551585083965663E-3</v>
      </c>
      <c r="C773" s="13">
        <f>(Tavola1!C773-Tavola1!C772)/Tavola1!C772</f>
        <v>4.140230165387491E-3</v>
      </c>
      <c r="D773" s="13">
        <f>(Tavola1!D773-Tavola1!D772)/Tavola1!D772</f>
        <v>4.1333695342142436E-3</v>
      </c>
      <c r="E773" s="13">
        <f>(Tavola1!E773-Tavola1!E772)/Tavola1!E772</f>
        <v>3.4099629641987255E-3</v>
      </c>
      <c r="F773" s="13">
        <f>(Tavola1!F773-Tavola1!F772)/Tavola1!F772</f>
        <v>1.0597302504816955E-2</v>
      </c>
      <c r="G773" s="13">
        <f>(Tavola1!G773-Tavola1!G772)/Tavola1!G772</f>
        <v>1.1270491803278689E-2</v>
      </c>
      <c r="H773" s="13">
        <f>(Tavola1!H773-Tavola1!H772)/Tavola1!H772</f>
        <v>0</v>
      </c>
      <c r="I773" s="13">
        <f>(Tavola1!J773-Tavola1!J772)/Tavola1!J772</f>
        <v>3.3598312020804073E-3</v>
      </c>
      <c r="J773" s="13">
        <f>(Tavola1!K773-Tavola1!K772)/Tavola1!K772</f>
        <v>4.2993600952416387E-3</v>
      </c>
      <c r="K773" s="13">
        <f>(Tavola1!L773-Tavola1!L772)/Tavola1!L772</f>
        <v>7.8048780487804882E-4</v>
      </c>
    </row>
    <row r="774" spans="1:11">
      <c r="A774" s="4">
        <v>44662</v>
      </c>
      <c r="B774" s="13">
        <f>(Tavola1!B774-Tavola1!B773)/Tavola1!B773</f>
        <v>1.0874814758740925E-3</v>
      </c>
      <c r="C774" s="13">
        <f>(Tavola1!C774-Tavola1!C773)/Tavola1!C773</f>
        <v>1.9996326110163333E-3</v>
      </c>
      <c r="D774" s="13">
        <f>(Tavola1!D774-Tavola1!D773)/Tavola1!D773</f>
        <v>2.1045439016057397E-3</v>
      </c>
      <c r="E774" s="13">
        <f>(Tavola1!E774-Tavola1!E773)/Tavola1!E773</f>
        <v>-1.5867948871420401E-2</v>
      </c>
      <c r="F774" s="13">
        <f>(Tavola1!F774-Tavola1!F773)/Tavola1!F773</f>
        <v>2.6692087702573881E-2</v>
      </c>
      <c r="G774" s="13">
        <f>(Tavola1!G774-Tavola1!G773)/Tavola1!G773</f>
        <v>2.5329280648429583E-2</v>
      </c>
      <c r="H774" s="13">
        <f>(Tavola1!H774-Tavola1!H773)/Tavola1!H773</f>
        <v>4.8387096774193547E-2</v>
      </c>
      <c r="I774" s="13">
        <f>(Tavola1!J774-Tavola1!J773)/Tavola1!J773</f>
        <v>-1.6166946831238239E-2</v>
      </c>
      <c r="J774" s="13">
        <f>(Tavola1!K774-Tavola1!K773)/Tavola1!K773</f>
        <v>5.2522151451797009E-3</v>
      </c>
      <c r="K774" s="13">
        <f>(Tavola1!L774-Tavola1!L773)/Tavola1!L773</f>
        <v>4.8742444921037238E-4</v>
      </c>
    </row>
    <row r="775" spans="1:11">
      <c r="A775" s="4">
        <v>44663</v>
      </c>
      <c r="B775" s="13">
        <f>(Tavola1!B775-Tavola1!B774)/Tavola1!B774</f>
        <v>2.9493308964019353E-3</v>
      </c>
      <c r="C775" s="13">
        <f>(Tavola1!C775-Tavola1!C774)/Tavola1!C774</f>
        <v>5.4168957627840986E-3</v>
      </c>
      <c r="D775" s="13">
        <f>(Tavola1!D775-Tavola1!D774)/Tavola1!D774</f>
        <v>5.956520807398359E-3</v>
      </c>
      <c r="E775" s="13">
        <f>(Tavola1!E775-Tavola1!E774)/Tavola1!E774</f>
        <v>2.2097580754155965E-3</v>
      </c>
      <c r="F775" s="13">
        <f>(Tavola1!F775-Tavola1!F774)/Tavola1!F774</f>
        <v>-4.6425255338904362E-2</v>
      </c>
      <c r="G775" s="13">
        <f>(Tavola1!G775-Tavola1!G774)/Tavola1!G774</f>
        <v>-4.4466403162055336E-2</v>
      </c>
      <c r="H775" s="13">
        <f>(Tavola1!H775-Tavola1!H774)/Tavola1!H774</f>
        <v>-7.6923076923076927E-2</v>
      </c>
      <c r="I775" s="13">
        <f>(Tavola1!J775-Tavola1!J774)/Tavola1!J774</f>
        <v>2.5663192719005056E-3</v>
      </c>
      <c r="J775" s="13">
        <f>(Tavola1!K775-Tavola1!K774)/Tavola1!K774</f>
        <v>6.6435350193409896E-3</v>
      </c>
      <c r="K775" s="13">
        <f>(Tavola1!L775-Tavola1!L774)/Tavola1!L774</f>
        <v>1.8513105329825588E-3</v>
      </c>
    </row>
    <row r="776" spans="1:11">
      <c r="A776" s="4">
        <v>44664</v>
      </c>
      <c r="B776" s="13">
        <f>(Tavola1!B776-Tavola1!B775)/Tavola1!B775</f>
        <v>2.2036620644345422E-3</v>
      </c>
      <c r="C776" s="13">
        <f>(Tavola1!C776-Tavola1!C775)/Tavola1!C775</f>
        <v>4.0235081855979566E-3</v>
      </c>
      <c r="D776" s="13">
        <f>(Tavola1!D776-Tavola1!D775)/Tavola1!D775</f>
        <v>4.1850606310901012E-3</v>
      </c>
      <c r="E776" s="13">
        <f>(Tavola1!E776-Tavola1!E775)/Tavola1!E775</f>
        <v>-3.9660973521141958E-2</v>
      </c>
      <c r="F776" s="13">
        <f>(Tavola1!F776-Tavola1!F775)/Tavola1!F775</f>
        <v>-2.3369036027263874E-2</v>
      </c>
      <c r="G776" s="13">
        <f>(Tavola1!G776-Tavola1!G775)/Tavola1!G775</f>
        <v>-2.3784901758014478E-2</v>
      </c>
      <c r="H776" s="13">
        <f>(Tavola1!H776-Tavola1!H775)/Tavola1!H775</f>
        <v>-1.6666666666666666E-2</v>
      </c>
      <c r="I776" s="13">
        <f>(Tavola1!J776-Tavola1!J775)/Tavola1!J775</f>
        <v>-3.9774579033134166E-2</v>
      </c>
      <c r="J776" s="13">
        <f>(Tavola1!K776-Tavola1!K775)/Tavola1!K775</f>
        <v>1.1642406410015878E-2</v>
      </c>
      <c r="K776" s="13">
        <f>(Tavola1!L776-Tavola1!L775)/Tavola1!L775</f>
        <v>2.6259482590935616E-3</v>
      </c>
    </row>
    <row r="777" spans="1:11">
      <c r="A777" s="4">
        <v>44665</v>
      </c>
      <c r="B777" s="13">
        <f>(Tavola1!B777-Tavola1!B776)/Tavola1!B776</f>
        <v>2.2528569299106157E-3</v>
      </c>
      <c r="C777" s="13">
        <f>(Tavola1!C777-Tavola1!C776)/Tavola1!C776</f>
        <v>4.1103166917605084E-3</v>
      </c>
      <c r="D777" s="13">
        <f>(Tavola1!D777-Tavola1!D776)/Tavola1!D776</f>
        <v>4.2592255094533208E-3</v>
      </c>
      <c r="E777" s="13">
        <f>(Tavola1!E777-Tavola1!E776)/Tavola1!E776</f>
        <v>-1.4309285588906442E-2</v>
      </c>
      <c r="F777" s="13">
        <f>(Tavola1!F777-Tavola1!F776)/Tavola1!F776</f>
        <v>-1.5952143569292122E-2</v>
      </c>
      <c r="G777" s="13">
        <f>(Tavola1!G777-Tavola1!G776)/Tavola1!G776</f>
        <v>-1.059322033898305E-2</v>
      </c>
      <c r="H777" s="13">
        <f>(Tavola1!H777-Tavola1!H776)/Tavola1!H776</f>
        <v>-0.10169491525423729</v>
      </c>
      <c r="I777" s="13">
        <f>(Tavola1!J777-Tavola1!J776)/Tavola1!J776</f>
        <v>-1.4297634031480251E-2</v>
      </c>
      <c r="J777" s="13">
        <f>(Tavola1!K777-Tavola1!K776)/Tavola1!K776</f>
        <v>7.277998979994549E-3</v>
      </c>
      <c r="K777" s="13">
        <f>(Tavola1!L777-Tavola1!L776)/Tavola1!L776</f>
        <v>1.8430497623435833E-3</v>
      </c>
    </row>
    <row r="778" spans="1:11">
      <c r="A778" s="4">
        <v>44666</v>
      </c>
      <c r="B778" s="13">
        <f>(Tavola1!B778-Tavola1!B777)/Tavola1!B777</f>
        <v>2.1324984270939401E-3</v>
      </c>
      <c r="C778" s="13">
        <f>(Tavola1!C778-Tavola1!C777)/Tavola1!C777</f>
        <v>3.8875635107098977E-3</v>
      </c>
      <c r="D778" s="13">
        <f>(Tavola1!D778-Tavola1!D777)/Tavola1!D777</f>
        <v>4.2690069709830428E-3</v>
      </c>
      <c r="E778" s="13">
        <f>(Tavola1!E778-Tavola1!E777)/Tavola1!E777</f>
        <v>-3.6698554709481648E-2</v>
      </c>
      <c r="F778" s="13">
        <f>(Tavola1!F778-Tavola1!F777)/Tavola1!F777</f>
        <v>2.0263424518743668E-2</v>
      </c>
      <c r="G778" s="13">
        <f>(Tavola1!G778-Tavola1!G777)/Tavola1!G777</f>
        <v>1.8201284796573874E-2</v>
      </c>
      <c r="H778" s="13">
        <f>(Tavola1!H778-Tavola1!H777)/Tavola1!H777</f>
        <v>5.6603773584905662E-2</v>
      </c>
      <c r="I778" s="13">
        <f>(Tavola1!J778-Tavola1!J777)/Tavola1!J777</f>
        <v>-3.7101865136298422E-2</v>
      </c>
      <c r="J778" s="13">
        <f>(Tavola1!K778-Tavola1!K777)/Tavola1!K777</f>
        <v>1.0757287439166091E-2</v>
      </c>
      <c r="K778" s="13">
        <f>(Tavola1!L778-Tavola1!L777)/Tavola1!L777</f>
        <v>1.5491866769945779E-3</v>
      </c>
    </row>
    <row r="779" spans="1:11">
      <c r="A779" s="4">
        <v>44667</v>
      </c>
      <c r="B779" s="13">
        <f>(Tavola1!B779-Tavola1!B778)/Tavola1!B778</f>
        <v>2.3531528142899782E-3</v>
      </c>
      <c r="C779" s="13">
        <f>(Tavola1!C779-Tavola1!C778)/Tavola1!C778</f>
        <v>4.2752498106606333E-3</v>
      </c>
      <c r="D779" s="13">
        <f>(Tavola1!D779-Tavola1!D778)/Tavola1!D778</f>
        <v>4.8971896135981624E-3</v>
      </c>
      <c r="E779" s="13">
        <f>(Tavola1!E779-Tavola1!E778)/Tavola1!E778</f>
        <v>-2.2435020519835841E-2</v>
      </c>
      <c r="F779" s="13">
        <f>(Tavola1!F779-Tavola1!F778)/Tavola1!F778</f>
        <v>-3.9721946375372394E-2</v>
      </c>
      <c r="G779" s="13">
        <f>(Tavola1!G779-Tavola1!G778)/Tavola1!G778</f>
        <v>-4.3112513144058888E-2</v>
      </c>
      <c r="H779" s="13">
        <f>(Tavola1!H779-Tavola1!H778)/Tavola1!H778</f>
        <v>1.7857142857142856E-2</v>
      </c>
      <c r="I779" s="13">
        <f>(Tavola1!J779-Tavola1!J778)/Tavola1!J778</f>
        <v>-2.2305331227463719E-2</v>
      </c>
      <c r="J779" s="13">
        <f>(Tavola1!K779-Tavola1!K778)/Tavola1!K778</f>
        <v>9.0489344427080384E-3</v>
      </c>
      <c r="K779" s="13">
        <f>(Tavola1!L779-Tavola1!L778)/Tavola1!L778</f>
        <v>8.7006960556844544E-4</v>
      </c>
    </row>
    <row r="780" spans="1:11">
      <c r="A780" s="4">
        <v>44668</v>
      </c>
      <c r="B780" s="13">
        <f>(Tavola1!B780-Tavola1!B779)/Tavola1!B779</f>
        <v>1.9083352966244662E-3</v>
      </c>
      <c r="C780" s="13">
        <f>(Tavola1!C780-Tavola1!C779)/Tavola1!C779</f>
        <v>3.4776090079103139E-3</v>
      </c>
      <c r="D780" s="13">
        <f>(Tavola1!D780-Tavola1!D779)/Tavola1!D779</f>
        <v>3.8514673253233975E-3</v>
      </c>
      <c r="E780" s="13">
        <f>(Tavola1!E780-Tavola1!E779)/Tavola1!E779</f>
        <v>-4.3948230346215235E-3</v>
      </c>
      <c r="F780" s="13">
        <f>(Tavola1!F780-Tavola1!F779)/Tavola1!F779</f>
        <v>-1.2409513960703205E-2</v>
      </c>
      <c r="G780" s="13">
        <f>(Tavola1!G780-Tavola1!G779)/Tavola1!G779</f>
        <v>-3.2967032967032967E-3</v>
      </c>
      <c r="H780" s="13">
        <f>(Tavola1!H780-Tavola1!H779)/Tavola1!H779</f>
        <v>-0.15789473684210525</v>
      </c>
      <c r="I780" s="13">
        <f>(Tavola1!J780-Tavola1!J779)/Tavola1!J779</f>
        <v>-4.335766645838731E-3</v>
      </c>
      <c r="J780" s="13">
        <f>(Tavola1!K780-Tavola1!K779)/Tavola1!K779</f>
        <v>5.0832494931060219E-3</v>
      </c>
      <c r="K780" s="13">
        <f>(Tavola1!L780-Tavola1!L779)/Tavola1!L779</f>
        <v>1.0624939631024824E-3</v>
      </c>
    </row>
    <row r="781" spans="1:11">
      <c r="A781" s="4">
        <v>44669</v>
      </c>
      <c r="B781" s="13">
        <f>(Tavola1!B781-Tavola1!B780)/Tavola1!B780</f>
        <v>7.4590523591929825E-4</v>
      </c>
      <c r="C781" s="13">
        <f>(Tavola1!C781-Tavola1!C780)/Tavola1!C780</f>
        <v>1.3414241599907597E-3</v>
      </c>
      <c r="D781" s="13">
        <f>(Tavola1!D781-Tavola1!D780)/Tavola1!D780</f>
        <v>1.4823576690209995E-3</v>
      </c>
      <c r="E781" s="13">
        <f>(Tavola1!E781-Tavola1!E780)/Tavola1!E780</f>
        <v>4.3002583194043462E-3</v>
      </c>
      <c r="F781" s="13">
        <f>(Tavola1!F781-Tavola1!F780)/Tavola1!F780</f>
        <v>-8.3769633507853412E-3</v>
      </c>
      <c r="G781" s="13">
        <f>(Tavola1!G781-Tavola1!G780)/Tavola1!G780</f>
        <v>-9.9228224917309819E-3</v>
      </c>
      <c r="H781" s="13">
        <f>(Tavola1!H781-Tavola1!H780)/Tavola1!H780</f>
        <v>2.0833333333333332E-2</v>
      </c>
      <c r="I781" s="13">
        <f>(Tavola1!J781-Tavola1!J780)/Tavola1!J780</f>
        <v>4.3929131749129453E-3</v>
      </c>
      <c r="J781" s="13">
        <f>(Tavola1!K781-Tavola1!K780)/Tavola1!K780</f>
        <v>1.0897039947781822E-3</v>
      </c>
      <c r="K781" s="13">
        <f>(Tavola1!L781-Tavola1!L780)/Tavola1!L780</f>
        <v>2.8946352759552294E-4</v>
      </c>
    </row>
    <row r="782" spans="1:11">
      <c r="A782" s="4">
        <v>44670</v>
      </c>
      <c r="B782" s="13">
        <f>(Tavola1!B782-Tavola1!B781)/Tavola1!B781</f>
        <v>8.9041616378710659E-4</v>
      </c>
      <c r="C782" s="13">
        <f>(Tavola1!C782-Tavola1!C781)/Tavola1!C781</f>
        <v>1.6163751349463106E-3</v>
      </c>
      <c r="D782" s="13">
        <f>(Tavola1!D782-Tavola1!D781)/Tavola1!D781</f>
        <v>1.9666111447607512E-3</v>
      </c>
      <c r="E782" s="13">
        <f>(Tavola1!E782-Tavola1!E781)/Tavola1!E781</f>
        <v>1.2096591166991966E-2</v>
      </c>
      <c r="F782" s="13">
        <f>(Tavola1!F782-Tavola1!F781)/Tavola1!F781</f>
        <v>4.118268215417107E-2</v>
      </c>
      <c r="G782" s="13">
        <f>(Tavola1!G782-Tavola1!G781)/Tavola1!G781</f>
        <v>4.0089086859688199E-2</v>
      </c>
      <c r="H782" s="13">
        <f>(Tavola1!H782-Tavola1!H781)/Tavola1!H781</f>
        <v>6.1224489795918366E-2</v>
      </c>
      <c r="I782" s="13">
        <f>(Tavola1!J782-Tavola1!J781)/Tavola1!J781</f>
        <v>1.1886710505261393E-2</v>
      </c>
      <c r="J782" s="13">
        <f>(Tavola1!K782-Tavola1!K781)/Tavola1!K781</f>
        <v>5.1308026478880022E-4</v>
      </c>
      <c r="K782" s="13">
        <f>(Tavola1!L782-Tavola1!L781)/Tavola1!L781</f>
        <v>9.6459920902864857E-4</v>
      </c>
    </row>
    <row r="783" spans="1:11">
      <c r="A783" s="4">
        <v>44671</v>
      </c>
      <c r="B783" s="13">
        <f>(Tavola1!B783-Tavola1!B782)/Tavola1!B782</f>
        <v>2.96508827226137E-3</v>
      </c>
      <c r="C783" s="13">
        <f>(Tavola1!C783-Tavola1!C782)/Tavola1!C782</f>
        <v>5.3773872096715301E-3</v>
      </c>
      <c r="D783" s="13">
        <f>(Tavola1!D783-Tavola1!D782)/Tavola1!D782</f>
        <v>7.2106075461076512E-3</v>
      </c>
      <c r="E783" s="13">
        <f>(Tavola1!E783-Tavola1!E782)/Tavola1!E782</f>
        <v>-4.6612101506147925E-2</v>
      </c>
      <c r="F783" s="13">
        <f>(Tavola1!F783-Tavola1!F782)/Tavola1!F782</f>
        <v>-4.3610547667342799E-2</v>
      </c>
      <c r="G783" s="13">
        <f>(Tavola1!G783-Tavola1!G782)/Tavola1!G782</f>
        <v>-4.17558886509636E-2</v>
      </c>
      <c r="H783" s="13">
        <f>(Tavola1!H783-Tavola1!H782)/Tavola1!H782</f>
        <v>-7.6923076923076927E-2</v>
      </c>
      <c r="I783" s="13">
        <f>(Tavola1!J783-Tavola1!J782)/Tavola1!J782</f>
        <v>-4.6634387307133339E-2</v>
      </c>
      <c r="J783" s="13">
        <f>(Tavola1!K783-Tavola1!K782)/Tavola1!K782</f>
        <v>1.5134119725856043E-2</v>
      </c>
      <c r="K783" s="13">
        <f>(Tavola1!L783-Tavola1!L782)/Tavola1!L782</f>
        <v>2.7946419967235232E-3</v>
      </c>
    </row>
    <row r="784" spans="1:11">
      <c r="A784" s="4">
        <v>44672</v>
      </c>
      <c r="B784" s="13">
        <f>(Tavola1!B784-Tavola1!B783)/Tavola1!B783</f>
        <v>2.5697215062494014E-3</v>
      </c>
      <c r="C784" s="13">
        <f>(Tavola1!C784-Tavola1!C783)/Tavola1!C783</f>
        <v>4.6197586140605765E-3</v>
      </c>
      <c r="D784" s="13">
        <f>(Tavola1!D784-Tavola1!D783)/Tavola1!D783</f>
        <v>5.6857397932390053E-3</v>
      </c>
      <c r="E784" s="13">
        <f>(Tavola1!E784-Tavola1!E783)/Tavola1!E783</f>
        <v>-3.0748967063638288E-2</v>
      </c>
      <c r="F784" s="13">
        <f>(Tavola1!F784-Tavola1!F783)/Tavola1!F783</f>
        <v>-1.2725344644750796E-2</v>
      </c>
      <c r="G784" s="13">
        <f>(Tavola1!G784-Tavola1!G783)/Tavola1!G783</f>
        <v>-1.3407821229050279E-2</v>
      </c>
      <c r="H784" s="13">
        <f>(Tavola1!H784-Tavola1!H783)/Tavola1!H783</f>
        <v>0</v>
      </c>
      <c r="I784" s="13">
        <f>(Tavola1!J784-Tavola1!J783)/Tavola1!J783</f>
        <v>-3.0883212485980128E-2</v>
      </c>
      <c r="J784" s="13">
        <f>(Tavola1!K784-Tavola1!K783)/Tavola1!K783</f>
        <v>1.0720629213579967E-2</v>
      </c>
      <c r="K784" s="13">
        <f>(Tavola1!L784-Tavola1!L783)/Tavola1!L783</f>
        <v>3.0751489525273879E-3</v>
      </c>
    </row>
    <row r="785" spans="1:11">
      <c r="A785" s="4">
        <v>44673</v>
      </c>
      <c r="B785" s="13">
        <f>(Tavola1!B785-Tavola1!B784)/Tavola1!B784</f>
        <v>2.3684705781920269E-3</v>
      </c>
      <c r="C785" s="13">
        <f>(Tavola1!C785-Tavola1!C784)/Tavola1!C784</f>
        <v>4.253066204261787E-3</v>
      </c>
      <c r="D785" s="13">
        <f>(Tavola1!D785-Tavola1!D784)/Tavola1!D784</f>
        <v>5.2367786724355778E-3</v>
      </c>
      <c r="E785" s="13">
        <f>(Tavola1!E785-Tavola1!E784)/Tavola1!E784</f>
        <v>-2.9047052828265672E-2</v>
      </c>
      <c r="F785" s="13">
        <f>(Tavola1!F785-Tavola1!F784)/Tavola1!F784</f>
        <v>-4.6186895810955961E-2</v>
      </c>
      <c r="G785" s="13">
        <f>(Tavola1!G785-Tavola1!G784)/Tavola1!G784</f>
        <v>-4.8697621744054363E-2</v>
      </c>
      <c r="H785" s="13">
        <f>(Tavola1!H785-Tavola1!H784)/Tavola1!H784</f>
        <v>0</v>
      </c>
      <c r="I785" s="13">
        <f>(Tavola1!J785-Tavola1!J784)/Tavola1!J784</f>
        <v>-2.8916998109147812E-2</v>
      </c>
      <c r="J785" s="13">
        <f>(Tavola1!K785-Tavola1!K784)/Tavola1!K784</f>
        <v>9.7831299621676353E-3</v>
      </c>
      <c r="K785" s="13">
        <f>(Tavola1!L785-Tavola1!L784)/Tavola1!L784</f>
        <v>2.5867024334163633E-3</v>
      </c>
    </row>
    <row r="786" spans="1:11">
      <c r="A786" s="4">
        <v>44674</v>
      </c>
      <c r="B786" s="13">
        <f>(Tavola1!B786-Tavola1!B785)/Tavola1!B785</f>
        <v>2.2530293227701614E-3</v>
      </c>
      <c r="C786" s="13">
        <f>(Tavola1!C786-Tavola1!C785)/Tavola1!C785</f>
        <v>4.0395179803876984E-3</v>
      </c>
      <c r="D786" s="13">
        <f>(Tavola1!D786-Tavola1!D785)/Tavola1!D785</f>
        <v>5.0638617998925821E-3</v>
      </c>
      <c r="E786" s="13">
        <f>(Tavola1!E786-Tavola1!E785)/Tavola1!E785</f>
        <v>-2.3009763737545402E-2</v>
      </c>
      <c r="F786" s="13">
        <f>(Tavola1!F786-Tavola1!F785)/Tavola1!F785</f>
        <v>-1.3513513513513514E-2</v>
      </c>
      <c r="G786" s="13">
        <f>(Tavola1!G786-Tavola1!G785)/Tavola1!G785</f>
        <v>-1.5476190476190477E-2</v>
      </c>
      <c r="H786" s="13">
        <f>(Tavola1!H786-Tavola1!H785)/Tavola1!H785</f>
        <v>2.0833333333333332E-2</v>
      </c>
      <c r="I786" s="13">
        <f>(Tavola1!J786-Tavola1!J785)/Tavola1!J785</f>
        <v>-2.3080538489945276E-2</v>
      </c>
      <c r="J786" s="13">
        <f>(Tavola1!K786-Tavola1!K785)/Tavola1!K785</f>
        <v>8.6614671830971043E-3</v>
      </c>
      <c r="K786" s="13">
        <f>(Tavola1!L786-Tavola1!L785)/Tavola1!L785</f>
        <v>1.3377926421404682E-3</v>
      </c>
    </row>
    <row r="787" spans="1:11">
      <c r="A787" s="4">
        <v>44675</v>
      </c>
      <c r="B787" s="13">
        <f>(Tavola1!B787-Tavola1!B786)/Tavola1!B786</f>
        <v>1.9615776372585323E-3</v>
      </c>
      <c r="C787" s="13">
        <f>(Tavola1!C787-Tavola1!C786)/Tavola1!C786</f>
        <v>3.4983333060615764E-3</v>
      </c>
      <c r="D787" s="13">
        <f>(Tavola1!D787-Tavola1!D786)/Tavola1!D786</f>
        <v>4.2464628192230664E-3</v>
      </c>
      <c r="E787" s="13">
        <f>(Tavola1!E787-Tavola1!E786)/Tavola1!E786</f>
        <v>2.7917526476456844E-2</v>
      </c>
      <c r="F787" s="13">
        <f>(Tavola1!F787-Tavola1!F786)/Tavola1!F786</f>
        <v>-1.1415525114155251E-2</v>
      </c>
      <c r="G787" s="13">
        <f>(Tavola1!G787-Tavola1!G786)/Tavola1!G786</f>
        <v>-1.2091898428053204E-2</v>
      </c>
      <c r="H787" s="13">
        <f>(Tavola1!H787-Tavola1!H786)/Tavola1!H786</f>
        <v>0</v>
      </c>
      <c r="I787" s="13">
        <f>(Tavola1!J787-Tavola1!J786)/Tavola1!J786</f>
        <v>2.8213543188027285E-2</v>
      </c>
      <c r="J787" s="13">
        <f>(Tavola1!K787-Tavola1!K786)/Tavola1!K786</f>
        <v>1.3811330941461929E-3</v>
      </c>
      <c r="K787" s="13">
        <f>(Tavola1!L787-Tavola1!L786)/Tavola1!L786</f>
        <v>6.680026720106881E-4</v>
      </c>
    </row>
    <row r="788" spans="1:11">
      <c r="A788" s="4">
        <v>44676</v>
      </c>
      <c r="B788" s="13">
        <f>(Tavola1!B788-Tavola1!B787)/Tavola1!B787</f>
        <v>9.0775344154041336E-4</v>
      </c>
      <c r="C788" s="13">
        <f>(Tavola1!C788-Tavola1!C787)/Tavola1!C787</f>
        <v>1.6148773707956154E-3</v>
      </c>
      <c r="D788" s="13">
        <f>(Tavola1!D788-Tavola1!D787)/Tavola1!D787</f>
        <v>2.0044279384720579E-3</v>
      </c>
      <c r="E788" s="13">
        <f>(Tavola1!E788-Tavola1!E787)/Tavola1!E787</f>
        <v>5.3090884958688659E-3</v>
      </c>
      <c r="F788" s="13">
        <f>(Tavola1!F788-Tavola1!F787)/Tavola1!F787</f>
        <v>-5.7736720554272519E-3</v>
      </c>
      <c r="G788" s="13">
        <f>(Tavola1!G788-Tavola1!G787)/Tavola1!G787</f>
        <v>-8.5679314565483469E-3</v>
      </c>
      <c r="H788" s="13">
        <f>(Tavola1!H788-Tavola1!H787)/Tavola1!H787</f>
        <v>4.0816326530612242E-2</v>
      </c>
      <c r="I788" s="13">
        <f>(Tavola1!J788-Tavola1!J787)/Tavola1!J787</f>
        <v>5.3892815962300099E-3</v>
      </c>
      <c r="J788" s="13">
        <f>(Tavola1!K788-Tavola1!K787)/Tavola1!K787</f>
        <v>1.6028303434382695E-3</v>
      </c>
      <c r="K788" s="13">
        <f>(Tavola1!L788-Tavola1!L787)/Tavola1!L787</f>
        <v>6.6755674232309744E-4</v>
      </c>
    </row>
    <row r="789" spans="1:11">
      <c r="A789" s="4">
        <v>44677</v>
      </c>
      <c r="B789" s="13">
        <f>(Tavola1!B789-Tavola1!B788)/Tavola1!B788</f>
        <v>1.000166734574765E-3</v>
      </c>
      <c r="C789" s="13">
        <f>(Tavola1!C789-Tavola1!C788)/Tavola1!C788</f>
        <v>1.7843736486560147E-3</v>
      </c>
      <c r="D789" s="13">
        <f>(Tavola1!D789-Tavola1!D788)/Tavola1!D788</f>
        <v>2.0361891344545216E-3</v>
      </c>
      <c r="E789" s="13">
        <f>(Tavola1!E789-Tavola1!E788)/Tavola1!E788</f>
        <v>6.4032742515760634E-3</v>
      </c>
      <c r="F789" s="13">
        <f>(Tavola1!F789-Tavola1!F788)/Tavola1!F788</f>
        <v>3.7166085946573751E-2</v>
      </c>
      <c r="G789" s="13">
        <f>(Tavola1!G789-Tavola1!G788)/Tavola1!G788</f>
        <v>3.9506172839506172E-2</v>
      </c>
      <c r="H789" s="13">
        <f>(Tavola1!H789-Tavola1!H788)/Tavola1!H788</f>
        <v>0</v>
      </c>
      <c r="I789" s="13">
        <f>(Tavola1!J789-Tavola1!J788)/Tavola1!J788</f>
        <v>6.1831509137600044E-3</v>
      </c>
      <c r="J789" s="13">
        <f>(Tavola1!K789-Tavola1!K788)/Tavola1!K788</f>
        <v>1.4949024140639752E-3</v>
      </c>
      <c r="K789" s="13">
        <f>(Tavola1!L789-Tavola1!L788)/Tavola1!L788</f>
        <v>1.0483179262365386E-3</v>
      </c>
    </row>
    <row r="790" spans="1:11">
      <c r="A790" s="4">
        <v>44678</v>
      </c>
      <c r="B790" s="13">
        <f>(Tavola1!B790-Tavola1!B789)/Tavola1!B789</f>
        <v>2.7540628599337239E-3</v>
      </c>
      <c r="C790" s="13">
        <f>(Tavola1!C790-Tavola1!C789)/Tavola1!C789</f>
        <v>4.9451530839882346E-3</v>
      </c>
      <c r="D790" s="13">
        <f>(Tavola1!D790-Tavola1!D789)/Tavola1!D789</f>
        <v>6.4467291293666225E-3</v>
      </c>
      <c r="E790" s="13">
        <f>(Tavola1!E790-Tavola1!E789)/Tavola1!E789</f>
        <v>1.8972811649339148E-2</v>
      </c>
      <c r="F790" s="13">
        <f>(Tavola1!F790-Tavola1!F789)/Tavola1!F789</f>
        <v>2.0156774916013438E-2</v>
      </c>
      <c r="G790" s="13">
        <f>(Tavola1!G790-Tavola1!G789)/Tavola1!G789</f>
        <v>2.3752969121140142E-2</v>
      </c>
      <c r="H790" s="13">
        <f>(Tavola1!H790-Tavola1!H789)/Tavola1!H789</f>
        <v>-3.9215686274509803E-2</v>
      </c>
      <c r="I790" s="13">
        <f>(Tavola1!J790-Tavola1!J789)/Tavola1!J789</f>
        <v>1.8964078928892965E-2</v>
      </c>
      <c r="J790" s="13">
        <f>(Tavola1!K790-Tavola1!K789)/Tavola1!K789</f>
        <v>4.8998775030624237E-3</v>
      </c>
      <c r="K790" s="13">
        <f>(Tavola1!L790-Tavola1!L789)/Tavola1!L789</f>
        <v>2.3800456968773799E-3</v>
      </c>
    </row>
    <row r="791" spans="1:11">
      <c r="A791" s="4">
        <v>44679</v>
      </c>
      <c r="B791" s="13">
        <f>(Tavola1!B791-Tavola1!B790)/Tavola1!B790</f>
        <v>2.3532054410381666E-3</v>
      </c>
      <c r="C791" s="13">
        <f>(Tavola1!C791-Tavola1!C790)/Tavola1!C790</f>
        <v>4.1984769746478637E-3</v>
      </c>
      <c r="D791" s="13">
        <f>(Tavola1!D791-Tavola1!D790)/Tavola1!D790</f>
        <v>4.4946272742568448E-3</v>
      </c>
      <c r="E791" s="13">
        <f>(Tavola1!E791-Tavola1!E790)/Tavola1!E790</f>
        <v>3.0818004795699961E-3</v>
      </c>
      <c r="F791" s="13">
        <f>(Tavola1!F791-Tavola1!F790)/Tavola1!F790</f>
        <v>-1.5367727771679473E-2</v>
      </c>
      <c r="G791" s="13">
        <f>(Tavola1!G791-Tavola1!G790)/Tavola1!G790</f>
        <v>-1.3921113689095127E-2</v>
      </c>
      <c r="H791" s="13">
        <f>(Tavola1!H791-Tavola1!H790)/Tavola1!H790</f>
        <v>-4.0816326530612242E-2</v>
      </c>
      <c r="I791" s="13">
        <f>(Tavola1!J791-Tavola1!J790)/Tavola1!J790</f>
        <v>3.218040480841716E-3</v>
      </c>
      <c r="J791" s="13">
        <f>(Tavola1!K791-Tavola1!K790)/Tavola1!K790</f>
        <v>4.7049531059531807E-3</v>
      </c>
      <c r="K791" s="13">
        <f>(Tavola1!L791-Tavola1!L790)/Tavola1!L790</f>
        <v>1.8995156235160034E-3</v>
      </c>
    </row>
    <row r="792" spans="1:11">
      <c r="A792" s="4">
        <v>44680</v>
      </c>
      <c r="B792" s="13">
        <f>(Tavola1!B792-Tavola1!B791)/Tavola1!B791</f>
        <v>2.0031608119922967E-3</v>
      </c>
      <c r="C792" s="13">
        <f>(Tavola1!C792-Tavola1!C791)/Tavola1!C791</f>
        <v>3.5563513833322645E-3</v>
      </c>
      <c r="D792" s="13">
        <f>(Tavola1!D792-Tavola1!D791)/Tavola1!D791</f>
        <v>3.6261506577321212E-3</v>
      </c>
      <c r="E792" s="13">
        <f>(Tavola1!E792-Tavola1!E791)/Tavola1!E791</f>
        <v>-1.9757582563913332E-2</v>
      </c>
      <c r="F792" s="13">
        <f>(Tavola1!F792-Tavola1!F791)/Tavola1!F791</f>
        <v>-2.564102564102564E-2</v>
      </c>
      <c r="G792" s="13">
        <f>(Tavola1!G792-Tavola1!G791)/Tavola1!G791</f>
        <v>-2.823529411764706E-2</v>
      </c>
      <c r="H792" s="13">
        <f>(Tavola1!H792-Tavola1!H791)/Tavola1!H791</f>
        <v>2.1276595744680851E-2</v>
      </c>
      <c r="I792" s="13">
        <f>(Tavola1!J792-Tavola1!J791)/Tavola1!J791</f>
        <v>-1.9714941339969618E-2</v>
      </c>
      <c r="J792" s="13">
        <f>(Tavola1!K792-Tavola1!K791)/Tavola1!K791</f>
        <v>6.6534814452570857E-3</v>
      </c>
      <c r="K792" s="13">
        <f>(Tavola1!L792-Tavola1!L791)/Tavola1!L791</f>
        <v>1.8011185894397574E-3</v>
      </c>
    </row>
    <row r="793" spans="1:11">
      <c r="A793" s="4">
        <v>44681</v>
      </c>
      <c r="B793" s="13">
        <f>(Tavola1!B793-Tavola1!B792)/Tavola1!B792</f>
        <v>1.7052281698759048E-3</v>
      </c>
      <c r="C793" s="13">
        <f>(Tavola1!C793-Tavola1!C792)/Tavola1!C792</f>
        <v>3.0345720001312341E-3</v>
      </c>
      <c r="D793" s="13">
        <f>(Tavola1!D793-Tavola1!D792)/Tavola1!D792</f>
        <v>3.1854373819331303E-3</v>
      </c>
      <c r="E793" s="13">
        <f>(Tavola1!E793-Tavola1!E792)/Tavola1!E792</f>
        <v>-5.8495229054485343E-2</v>
      </c>
      <c r="F793" s="13">
        <f>(Tavola1!F793-Tavola1!F792)/Tavola1!F792</f>
        <v>-1.8306636155606407E-2</v>
      </c>
      <c r="G793" s="13">
        <f>(Tavola1!G793-Tavola1!G792)/Tavola1!G792</f>
        <v>-1.6949152542372881E-2</v>
      </c>
      <c r="H793" s="13">
        <f>(Tavola1!H793-Tavola1!H792)/Tavola1!H792</f>
        <v>-4.1666666666666664E-2</v>
      </c>
      <c r="I793" s="13">
        <f>(Tavola1!J793-Tavola1!J792)/Tavola1!J792</f>
        <v>-5.8784741683426199E-2</v>
      </c>
      <c r="J793" s="13">
        <f>(Tavola1!K793-Tavola1!K792)/Tavola1!K792</f>
        <v>1.0925310233715549E-2</v>
      </c>
      <c r="K793" s="13">
        <f>(Tavola1!L793-Tavola1!L792)/Tavola1!L792</f>
        <v>1.797880393641181E-3</v>
      </c>
    </row>
    <row r="794" spans="1:11">
      <c r="A794" s="4">
        <v>44682</v>
      </c>
      <c r="B794" s="13">
        <f>(Tavola1!B794-Tavola1!B793)/Tavola1!B793</f>
        <v>1.8608382226023353E-3</v>
      </c>
      <c r="C794" s="13">
        <f>(Tavola1!C794-Tavola1!C793)/Tavola1!C793</f>
        <v>3.2864938799424888E-3</v>
      </c>
      <c r="D794" s="13">
        <f>(Tavola1!D794-Tavola1!D793)/Tavola1!D793</f>
        <v>3.2841342682144903E-3</v>
      </c>
      <c r="E794" s="13">
        <f>(Tavola1!E794-Tavola1!E793)/Tavola1!E793</f>
        <v>1.124728378965667E-2</v>
      </c>
      <c r="F794" s="13">
        <f>(Tavola1!F794-Tavola1!F793)/Tavola1!F793</f>
        <v>-1.1655011655011656E-2</v>
      </c>
      <c r="G794" s="13">
        <f>(Tavola1!G794-Tavola1!G793)/Tavola1!G793</f>
        <v>-1.2315270935960592E-2</v>
      </c>
      <c r="H794" s="13">
        <f>(Tavola1!H794-Tavola1!H793)/Tavola1!H793</f>
        <v>0</v>
      </c>
      <c r="I794" s="13">
        <f>(Tavola1!J794-Tavola1!J793)/Tavola1!J793</f>
        <v>1.1419363878380271E-2</v>
      </c>
      <c r="J794" s="13">
        <f>(Tavola1!K794-Tavola1!K793)/Tavola1!K793</f>
        <v>2.3784033674785275E-3</v>
      </c>
      <c r="K794" s="13">
        <f>(Tavola1!L794-Tavola1!L793)/Tavola1!L793</f>
        <v>1.1334655709832814E-3</v>
      </c>
    </row>
    <row r="795" spans="1:11">
      <c r="A795" s="4">
        <v>44683</v>
      </c>
      <c r="B795" s="13">
        <f>(Tavola1!B795-Tavola1!B794)/Tavola1!B794</f>
        <v>7.2360174114884546E-4</v>
      </c>
      <c r="C795" s="13">
        <f>(Tavola1!C795-Tavola1!C794)/Tavola1!C794</f>
        <v>1.2840102920137521E-3</v>
      </c>
      <c r="D795" s="13">
        <f>(Tavola1!D795-Tavola1!D794)/Tavola1!D794</f>
        <v>1.2360341141830209E-3</v>
      </c>
      <c r="E795" s="13">
        <f>(Tavola1!E795-Tavola1!E794)/Tavola1!E794</f>
        <v>-8.5952004400742621E-6</v>
      </c>
      <c r="F795" s="13">
        <f>(Tavola1!F795-Tavola1!F794)/Tavola1!F794</f>
        <v>2.3584905660377358E-3</v>
      </c>
      <c r="G795" s="13">
        <f>(Tavola1!G795-Tavola1!G794)/Tavola1!G794</f>
        <v>2.4937655860349127E-3</v>
      </c>
      <c r="H795" s="13">
        <f>(Tavola1!H795-Tavola1!H794)/Tavola1!H794</f>
        <v>0</v>
      </c>
      <c r="I795" s="13">
        <f>(Tavola1!J795-Tavola1!J794)/Tavola1!J794</f>
        <v>-2.597492553854679E-5</v>
      </c>
      <c r="J795" s="13">
        <f>(Tavola1!K795-Tavola1!K794)/Tavola1!K794</f>
        <v>1.3896727290380916E-3</v>
      </c>
      <c r="K795" s="13">
        <f>(Tavola1!L795-Tavola1!L794)/Tavola1!L794</f>
        <v>5.6609114067364841E-4</v>
      </c>
    </row>
    <row r="796" spans="1:11">
      <c r="A796" s="4">
        <v>44684</v>
      </c>
      <c r="B796" s="13">
        <f>(Tavola1!B796-Tavola1!B795)/Tavola1!B795</f>
        <v>2.1227949631764101E-3</v>
      </c>
      <c r="C796" s="13">
        <f>(Tavola1!C796-Tavola1!C795)/Tavola1!C795</f>
        <v>3.7562351541410013E-3</v>
      </c>
      <c r="D796" s="13">
        <f>(Tavola1!D796-Tavola1!D795)/Tavola1!D795</f>
        <v>4.4402906241831118E-3</v>
      </c>
      <c r="E796" s="13">
        <f>(Tavola1!E796-Tavola1!E795)/Tavola1!E795</f>
        <v>3.618610487953723E-3</v>
      </c>
      <c r="F796" s="13">
        <f>(Tavola1!F796-Tavola1!F795)/Tavola1!F795</f>
        <v>-3.5294117647058823E-2</v>
      </c>
      <c r="G796" s="13">
        <f>(Tavola1!G796-Tavola1!G795)/Tavola1!G795</f>
        <v>-3.6069651741293535E-2</v>
      </c>
      <c r="H796" s="13">
        <f>(Tavola1!H796-Tavola1!H795)/Tavola1!H795</f>
        <v>-2.1739130434782608E-2</v>
      </c>
      <c r="I796" s="13">
        <f>(Tavola1!J796-Tavola1!J795)/Tavola1!J795</f>
        <v>3.9049985713419861E-3</v>
      </c>
      <c r="J796" s="13">
        <f>(Tavola1!K796-Tavola1!K795)/Tavola1!K795</f>
        <v>4.5631938721093709E-3</v>
      </c>
      <c r="K796" s="13">
        <f>(Tavola1!L796-Tavola1!L795)/Tavola1!L795</f>
        <v>1.9801980198019802E-3</v>
      </c>
    </row>
    <row r="797" spans="1:11">
      <c r="A797" s="4">
        <v>44685</v>
      </c>
      <c r="B797" s="13">
        <f>(Tavola1!B797-Tavola1!B796)/Tavola1!B796</f>
        <v>1.8884851122842002E-3</v>
      </c>
      <c r="C797" s="13">
        <f>(Tavola1!C797-Tavola1!C796)/Tavola1!C796</f>
        <v>4.6013017308249114E-3</v>
      </c>
      <c r="D797" s="13">
        <f>(Tavola1!D797-Tavola1!D796)/Tavola1!D796</f>
        <v>3.335103974673887E-3</v>
      </c>
      <c r="E797" s="13">
        <f>(Tavola1!E797-Tavola1!E796)/Tavola1!E796</f>
        <v>-4.8816416018635884E-3</v>
      </c>
      <c r="F797" s="13">
        <f>(Tavola1!F797-Tavola1!F796)/Tavola1!F796</f>
        <v>-2.0731707317073172E-2</v>
      </c>
      <c r="G797" s="13">
        <f>(Tavola1!G797-Tavola1!G796)/Tavola1!G796</f>
        <v>-1.806451612903226E-2</v>
      </c>
      <c r="H797" s="13">
        <f>(Tavola1!H797-Tavola1!H796)/Tavola1!H796</f>
        <v>-6.6666666666666666E-2</v>
      </c>
      <c r="I797" s="13">
        <f>(Tavola1!J797-Tavola1!J796)/Tavola1!J796</f>
        <v>-4.7695439177533978E-3</v>
      </c>
      <c r="J797" s="13">
        <f>(Tavola1!K797-Tavola1!K796)/Tavola1!K796</f>
        <v>4.3152418928348079E-3</v>
      </c>
      <c r="K797" s="13">
        <f>(Tavola1!L797-Tavola1!L796)/Tavola1!L796</f>
        <v>1.8821757952192735E-3</v>
      </c>
    </row>
    <row r="798" spans="1:11">
      <c r="A798" s="4">
        <v>44686</v>
      </c>
      <c r="B798" s="13">
        <f>(Tavola1!B798-Tavola1!B797)/Tavola1!B797</f>
        <v>1.8538257672151789E-3</v>
      </c>
      <c r="C798" s="13">
        <f>(Tavola1!C798-Tavola1!C797)/Tavola1!C797</f>
        <v>3.2607130816424746E-3</v>
      </c>
      <c r="D798" s="13">
        <f>(Tavola1!D798-Tavola1!D797)/Tavola1!D797</f>
        <v>3.3115818310702413E-3</v>
      </c>
      <c r="E798" s="13">
        <f>(Tavola1!E798-Tavola1!E797)/Tavola1!E797</f>
        <v>-1.7186773843744084E-2</v>
      </c>
      <c r="F798" s="13">
        <f>(Tavola1!F798-Tavola1!F797)/Tavola1!F797</f>
        <v>-7.4719800747198011E-3</v>
      </c>
      <c r="G798" s="13">
        <f>(Tavola1!G798-Tavola1!G797)/Tavola1!G797</f>
        <v>-7.8843626806833107E-3</v>
      </c>
      <c r="H798" s="13">
        <f>(Tavola1!H798-Tavola1!H797)/Tavola1!H797</f>
        <v>0</v>
      </c>
      <c r="I798" s="13">
        <f>(Tavola1!J798-Tavola1!J797)/Tavola1!J797</f>
        <v>-1.7254378591051295E-2</v>
      </c>
      <c r="J798" s="13">
        <f>(Tavola1!K798-Tavola1!K797)/Tavola1!K797</f>
        <v>5.7142513910217775E-3</v>
      </c>
      <c r="K798" s="13">
        <f>(Tavola1!L798-Tavola1!L797)/Tavola1!L797</f>
        <v>1.5968438850272402E-3</v>
      </c>
    </row>
    <row r="799" spans="1:11">
      <c r="A799" s="4">
        <v>44687</v>
      </c>
      <c r="B799" s="13">
        <f>(Tavola1!B799-Tavola1!B798)/Tavola1!B798</f>
        <v>1.604027978269238E-3</v>
      </c>
      <c r="C799" s="13">
        <f>(Tavola1!C799-Tavola1!C798)/Tavola1!C798</f>
        <v>2.8244029766418951E-3</v>
      </c>
      <c r="D799" s="13">
        <f>(Tavola1!D799-Tavola1!D798)/Tavola1!D798</f>
        <v>3.0341557220440666E-3</v>
      </c>
      <c r="E799" s="13">
        <f>(Tavola1!E799-Tavola1!E798)/Tavola1!E798</f>
        <v>-1.2373354816676445E-2</v>
      </c>
      <c r="F799" s="13">
        <f>(Tavola1!F799-Tavola1!F798)/Tavola1!F798</f>
        <v>-1.5056461731493099E-2</v>
      </c>
      <c r="G799" s="13">
        <f>(Tavola1!G799-Tavola1!G798)/Tavola1!G798</f>
        <v>-1.3245033112582781E-2</v>
      </c>
      <c r="H799" s="13">
        <f>(Tavola1!H799-Tavola1!H798)/Tavola1!H798</f>
        <v>-4.7619047619047616E-2</v>
      </c>
      <c r="I799" s="13">
        <f>(Tavola1!J799-Tavola1!J798)/Tavola1!J798</f>
        <v>-1.2354497354497354E-2</v>
      </c>
      <c r="J799" s="13">
        <f>(Tavola1!K799-Tavola1!K798)/Tavola1!K798</f>
        <v>4.8068213263999906E-3</v>
      </c>
      <c r="K799" s="13">
        <f>(Tavola1!L799-Tavola1!L798)/Tavola1!L798</f>
        <v>1.0316046140860921E-3</v>
      </c>
    </row>
    <row r="800" spans="1:11">
      <c r="A800" s="4">
        <v>44688</v>
      </c>
      <c r="B800" s="13">
        <f>(Tavola1!B800-Tavola1!B799)/Tavola1!B799</f>
        <v>1.3930075567257865E-3</v>
      </c>
      <c r="C800" s="13">
        <f>(Tavola1!C800-Tavola1!C799)/Tavola1!C799</f>
        <v>2.4509377976429064E-3</v>
      </c>
      <c r="D800" s="13">
        <f>(Tavola1!D800-Tavola1!D799)/Tavola1!D799</f>
        <v>2.6869073290605268E-3</v>
      </c>
      <c r="E800" s="13">
        <f>(Tavola1!E800-Tavola1!E799)/Tavola1!E799</f>
        <v>-2.1279614129663782E-4</v>
      </c>
      <c r="F800" s="13">
        <f>(Tavola1!F800-Tavola1!F799)/Tavola1!F799</f>
        <v>-3.0573248407643312E-2</v>
      </c>
      <c r="G800" s="13">
        <f>(Tavola1!G800-Tavola1!G799)/Tavola1!G799</f>
        <v>-2.9530201342281879E-2</v>
      </c>
      <c r="H800" s="13">
        <f>(Tavola1!H800-Tavola1!H799)/Tavola1!H799</f>
        <v>-0.05</v>
      </c>
      <c r="I800" s="13">
        <f>(Tavola1!J800-Tavola1!J799)/Tavola1!J799</f>
        <v>0</v>
      </c>
      <c r="J800" s="13">
        <f>(Tavola1!K800-Tavola1!K799)/Tavola1!K799</f>
        <v>3.0254308564227994E-3</v>
      </c>
      <c r="K800" s="13">
        <f>(Tavola1!L800-Tavola1!L799)/Tavola1!L799</f>
        <v>1.3115982761851227E-3</v>
      </c>
    </row>
    <row r="801" spans="1:11">
      <c r="A801" s="4">
        <v>44689</v>
      </c>
      <c r="B801" s="13">
        <f>(Tavola1!B801-Tavola1!B800)/Tavola1!B800</f>
        <v>1.3297995599540944E-3</v>
      </c>
      <c r="C801" s="13">
        <f>(Tavola1!C801-Tavola1!C800)/Tavola1!C800</f>
        <v>2.3370143593007186E-3</v>
      </c>
      <c r="D801" s="13">
        <f>(Tavola1!D801-Tavola1!D800)/Tavola1!D800</f>
        <v>2.3874395327238554E-3</v>
      </c>
      <c r="E801" s="13">
        <f>(Tavola1!E801-Tavola1!E800)/Tavola1!E800</f>
        <v>3.5828307910606596E-3</v>
      </c>
      <c r="F801" s="13">
        <f>(Tavola1!F801-Tavola1!F800)/Tavola1!F800</f>
        <v>-9.1984231274638631E-3</v>
      </c>
      <c r="G801" s="13">
        <f>(Tavola1!G801-Tavola1!G800)/Tavola1!G800</f>
        <v>-1.2448132780082987E-2</v>
      </c>
      <c r="H801" s="13">
        <f>(Tavola1!H801-Tavola1!H800)/Tavola1!H800</f>
        <v>5.2631578947368418E-2</v>
      </c>
      <c r="I801" s="13">
        <f>(Tavola1!J801-Tavola1!J800)/Tavola1!J800</f>
        <v>3.669675622103769E-3</v>
      </c>
      <c r="J801" s="13">
        <f>(Tavola1!K801-Tavola1!K800)/Tavola1!K800</f>
        <v>2.2706240117254667E-3</v>
      </c>
      <c r="K801" s="13">
        <f>(Tavola1!L801-Tavola1!L800)/Tavola1!L800</f>
        <v>8.4206586826347308E-4</v>
      </c>
    </row>
    <row r="802" spans="1:11">
      <c r="A802" s="4">
        <v>44690</v>
      </c>
      <c r="B802" s="13">
        <f>(Tavola1!B802-Tavola1!B801)/Tavola1!B801</f>
        <v>8.4542604271499976E-4</v>
      </c>
      <c r="C802" s="13">
        <f>(Tavola1!C802-Tavola1!C801)/Tavola1!C801</f>
        <v>1.4487898065007102E-3</v>
      </c>
      <c r="D802" s="13">
        <f>(Tavola1!D802-Tavola1!D801)/Tavola1!D801</f>
        <v>1.3111938011183351E-3</v>
      </c>
      <c r="E802" s="13">
        <f>(Tavola1!E802-Tavola1!E801)/Tavola1!E801</f>
        <v>5.6466720865292848E-3</v>
      </c>
      <c r="F802" s="13">
        <f>(Tavola1!F802-Tavola1!F801)/Tavola1!F801</f>
        <v>1.1936339522546418E-2</v>
      </c>
      <c r="G802" s="13">
        <f>(Tavola1!G802-Tavola1!G801)/Tavola1!G801</f>
        <v>1.8207282913165267E-2</v>
      </c>
      <c r="H802" s="13">
        <f>(Tavola1!H802-Tavola1!H801)/Tavola1!H801</f>
        <v>-0.1</v>
      </c>
      <c r="I802" s="13">
        <f>(Tavola1!J802-Tavola1!J801)/Tavola1!J801</f>
        <v>5.6044835868694952E-3</v>
      </c>
      <c r="J802" s="13">
        <f>(Tavola1!K802-Tavola1!K801)/Tavola1!K801</f>
        <v>8.336650913089922E-4</v>
      </c>
      <c r="K802" s="13">
        <f>(Tavola1!L802-Tavola1!L801)/Tavola1!L801</f>
        <v>7.4787323548658501E-4</v>
      </c>
    </row>
    <row r="803" spans="1:11">
      <c r="A803" s="4">
        <v>44691</v>
      </c>
      <c r="B803" s="13">
        <f>(Tavola1!B803-Tavola1!B802)/Tavola1!B802</f>
        <v>1.7112137170490248E-3</v>
      </c>
      <c r="C803" s="13">
        <f>(Tavola1!C803-Tavola1!C802)/Tavola1!C802</f>
        <v>3.0080145474419341E-3</v>
      </c>
      <c r="D803" s="13">
        <f>(Tavola1!D803-Tavola1!D802)/Tavola1!D802</f>
        <v>3.4697188966364076E-3</v>
      </c>
      <c r="E803" s="13">
        <f>(Tavola1!E803-Tavola1!E802)/Tavola1!E802</f>
        <v>-9.700974491006388E-2</v>
      </c>
      <c r="F803" s="13">
        <f>(Tavola1!F803-Tavola1!F802)/Tavola1!F802</f>
        <v>-3.0144167758846659E-2</v>
      </c>
      <c r="G803" s="13">
        <f>(Tavola1!G803-Tavola1!G802)/Tavola1!G802</f>
        <v>-2.8885832187070151E-2</v>
      </c>
      <c r="H803" s="13">
        <f>(Tavola1!H803-Tavola1!H802)/Tavola1!H802</f>
        <v>-5.5555555555555552E-2</v>
      </c>
      <c r="I803" s="13">
        <f>(Tavola1!J803-Tavola1!J802)/Tavola1!J802</f>
        <v>-9.7461075725406937E-2</v>
      </c>
      <c r="J803" s="13">
        <f>(Tavola1!K803-Tavola1!K802)/Tavola1!K802</f>
        <v>1.4748306982184668E-2</v>
      </c>
      <c r="K803" s="13">
        <f>(Tavola1!L803-Tavola1!L802)/Tavola1!L802</f>
        <v>1.588042970574498E-3</v>
      </c>
    </row>
    <row r="804" spans="1:11">
      <c r="A804" s="4">
        <v>44692</v>
      </c>
      <c r="B804" s="13">
        <f>(Tavola1!B804-Tavola1!B803)/Tavola1!B803</f>
        <v>1.7076644902499431E-3</v>
      </c>
      <c r="C804" s="13">
        <f>(Tavola1!C804-Tavola1!C803)/Tavola1!C803</f>
        <v>2.9837187575332408E-3</v>
      </c>
      <c r="D804" s="13">
        <f>(Tavola1!D804-Tavola1!D803)/Tavola1!D803</f>
        <v>2.8039359989371613E-3</v>
      </c>
      <c r="E804" s="13">
        <f>(Tavola1!E804-Tavola1!E803)/Tavola1!E803</f>
        <v>-1.7136518007454044E-2</v>
      </c>
      <c r="F804" s="13">
        <f>(Tavola1!F804-Tavola1!F803)/Tavola1!F803</f>
        <v>-1.6216216216216217E-2</v>
      </c>
      <c r="G804" s="13">
        <f>(Tavola1!G804-Tavola1!G803)/Tavola1!G803</f>
        <v>-1.4164305949008499E-2</v>
      </c>
      <c r="H804" s="13">
        <f>(Tavola1!H804-Tavola1!H803)/Tavola1!H803</f>
        <v>-5.8823529411764705E-2</v>
      </c>
      <c r="I804" s="13">
        <f>(Tavola1!J804-Tavola1!J803)/Tavola1!J803</f>
        <v>-1.7143193201532989E-2</v>
      </c>
      <c r="J804" s="13">
        <f>(Tavola1!K804-Tavola1!K803)/Tavola1!K803</f>
        <v>4.8165135389245904E-3</v>
      </c>
      <c r="K804" s="13">
        <f>(Tavola1!L804-Tavola1!L803)/Tavola1!L803</f>
        <v>4.6633090841260961E-4</v>
      </c>
    </row>
    <row r="805" spans="1:11">
      <c r="A805" s="4">
        <v>44693</v>
      </c>
      <c r="B805" s="13">
        <f>(Tavola1!B805-Tavola1!B804)/Tavola1!B804</f>
        <v>6.7482423636830045E-4</v>
      </c>
      <c r="C805" s="13">
        <f>(Tavola1!C805-Tavola1!C804)/Tavola1!C804</f>
        <v>1.1837345732041535E-3</v>
      </c>
      <c r="D805" s="13">
        <f>(Tavola1!D805-Tavola1!D804)/Tavola1!D804</f>
        <v>1.0066991250869421E-3</v>
      </c>
      <c r="E805" s="13">
        <f>(Tavola1!E805-Tavola1!E804)/Tavola1!E804</f>
        <v>-2.9860794835745826E-2</v>
      </c>
      <c r="F805" s="13">
        <f>(Tavola1!F805-Tavola1!F804)/Tavola1!F804</f>
        <v>-1.510989010989011E-2</v>
      </c>
      <c r="G805" s="13">
        <f>(Tavola1!G805-Tavola1!G804)/Tavola1!G804</f>
        <v>-1.8678160919540231E-2</v>
      </c>
      <c r="H805" s="13">
        <f>(Tavola1!H805-Tavola1!H804)/Tavola1!H804</f>
        <v>6.25E-2</v>
      </c>
      <c r="I805" s="13">
        <f>(Tavola1!J805-Tavola1!J804)/Tavola1!J804</f>
        <v>-2.996788798691585E-2</v>
      </c>
      <c r="J805" s="13">
        <f>(Tavola1!K805-Tavola1!K804)/Tavola1!K804</f>
        <v>4.0180188009675691E-3</v>
      </c>
      <c r="K805" s="13">
        <f>(Tavola1!L805-Tavola1!L804)/Tavola1!L804</f>
        <v>9.3222709051925051E-4</v>
      </c>
    </row>
    <row r="806" spans="1:11">
      <c r="A806" s="4">
        <v>44694</v>
      </c>
      <c r="B806" s="13">
        <f>(Tavola1!B806-Tavola1!B805)/Tavola1!B805</f>
        <v>1.5694948772845632E-3</v>
      </c>
      <c r="C806" s="13">
        <f>(Tavola1!C806-Tavola1!C805)/Tavola1!C805</f>
        <v>2.7294652955636993E-3</v>
      </c>
      <c r="D806" s="13">
        <f>(Tavola1!D806-Tavola1!D805)/Tavola1!D805</f>
        <v>2.8106984167617934E-3</v>
      </c>
      <c r="E806" s="13">
        <f>(Tavola1!E806-Tavola1!E805)/Tavola1!E805</f>
        <v>-1.1256710142265222E-2</v>
      </c>
      <c r="F806" s="13">
        <f>(Tavola1!F806-Tavola1!F805)/Tavola1!F805</f>
        <v>-6.9735006973500697E-3</v>
      </c>
      <c r="G806" s="13">
        <f>(Tavola1!G806-Tavola1!G805)/Tavola1!G805</f>
        <v>-1.0248901903367497E-2</v>
      </c>
      <c r="H806" s="13">
        <f>(Tavola1!H806-Tavola1!H805)/Tavola1!H805</f>
        <v>5.8823529411764705E-2</v>
      </c>
      <c r="I806" s="13">
        <f>(Tavola1!J806-Tavola1!J805)/Tavola1!J805</f>
        <v>-1.128828300897511E-2</v>
      </c>
      <c r="J806" s="13">
        <f>(Tavola1!K806-Tavola1!K805)/Tavola1!K805</f>
        <v>4.15389912536331E-3</v>
      </c>
      <c r="K806" s="13">
        <f>(Tavola1!L806-Tavola1!L805)/Tavola1!L805</f>
        <v>1.1176306230790724E-3</v>
      </c>
    </row>
    <row r="807" spans="1:11">
      <c r="A807" s="4">
        <v>44695</v>
      </c>
      <c r="B807" s="13">
        <f>(Tavola1!B807-Tavola1!B806)/Tavola1!B806</f>
        <v>1.237432677528567E-3</v>
      </c>
      <c r="C807" s="13">
        <f>(Tavola1!C807-Tavola1!C806)/Tavola1!C806</f>
        <v>2.1625412983880855E-3</v>
      </c>
      <c r="D807" s="13">
        <f>(Tavola1!D807-Tavola1!D806)/Tavola1!D806</f>
        <v>2.3157132474947838E-3</v>
      </c>
      <c r="E807" s="13">
        <f>(Tavola1!E807-Tavola1!E806)/Tavola1!E806</f>
        <v>-1.4956184263493079E-2</v>
      </c>
      <c r="F807" s="13">
        <f>(Tavola1!F807-Tavola1!F806)/Tavola1!F806</f>
        <v>-3.6516853932584269E-2</v>
      </c>
      <c r="G807" s="13">
        <f>(Tavola1!G807-Tavola1!G806)/Tavola1!G806</f>
        <v>-3.8461538461538464E-2</v>
      </c>
      <c r="H807" s="13">
        <f>(Tavola1!H807-Tavola1!H806)/Tavola1!H806</f>
        <v>0</v>
      </c>
      <c r="I807" s="13">
        <f>(Tavola1!J807-Tavola1!J806)/Tavola1!J806</f>
        <v>-1.4796560293643613E-2</v>
      </c>
      <c r="J807" s="13">
        <f>(Tavola1!K807-Tavola1!K806)/Tavola1!K806</f>
        <v>3.9288741601337081E-3</v>
      </c>
      <c r="K807" s="13">
        <f>(Tavola1!L807-Tavola1!L806)/Tavola1!L806</f>
        <v>1.3024467392315565E-3</v>
      </c>
    </row>
    <row r="808" spans="1:11">
      <c r="A808" s="4">
        <v>44696</v>
      </c>
      <c r="B808" s="13">
        <f>(Tavola1!B808-Tavola1!B807)/Tavola1!B807</f>
        <v>1.2084249732650376E-3</v>
      </c>
      <c r="C808" s="13">
        <f>(Tavola1!C808-Tavola1!C807)/Tavola1!C807</f>
        <v>2.0962251708850797E-3</v>
      </c>
      <c r="D808" s="13">
        <f>(Tavola1!D808-Tavola1!D807)/Tavola1!D807</f>
        <v>2.0799331926498054E-3</v>
      </c>
      <c r="E808" s="13">
        <f>(Tavola1!E808-Tavola1!E807)/Tavola1!E807</f>
        <v>4.5371670473835319E-3</v>
      </c>
      <c r="F808" s="13">
        <f>(Tavola1!F808-Tavola1!F807)/Tavola1!F807</f>
        <v>-2.3323615160349854E-2</v>
      </c>
      <c r="G808" s="13">
        <f>(Tavola1!G808-Tavola1!G807)/Tavola1!G807</f>
        <v>-2.7692307692307693E-2</v>
      </c>
      <c r="H808" s="13">
        <f>(Tavola1!H808-Tavola1!H807)/Tavola1!H807</f>
        <v>5.5555555555555552E-2</v>
      </c>
      <c r="I808" s="13">
        <f>(Tavola1!J808-Tavola1!J807)/Tavola1!J807</f>
        <v>4.7388863089458354E-3</v>
      </c>
      <c r="J808" s="13">
        <f>(Tavola1!K808-Tavola1!K807)/Tavola1!K807</f>
        <v>1.8747012642069442E-3</v>
      </c>
      <c r="K808" s="13">
        <f>(Tavola1!L808-Tavola1!L807)/Tavola1!L807</f>
        <v>2.78732695345164E-4</v>
      </c>
    </row>
    <row r="809" spans="1:11">
      <c r="A809" s="4">
        <v>44697</v>
      </c>
      <c r="B809" s="13">
        <f>(Tavola1!B809-Tavola1!B808)/Tavola1!B808</f>
        <v>5.8521234414746453E-4</v>
      </c>
      <c r="C809" s="13">
        <f>(Tavola1!C809-Tavola1!C808)/Tavola1!C808</f>
        <v>1.0134432282973124E-3</v>
      </c>
      <c r="D809" s="13">
        <f>(Tavola1!D809-Tavola1!D808)/Tavola1!D808</f>
        <v>8.2817166840283031E-4</v>
      </c>
      <c r="E809" s="13">
        <f>(Tavola1!E809-Tavola1!E808)/Tavola1!E808</f>
        <v>-7.155747024523559E-3</v>
      </c>
      <c r="F809" s="13">
        <f>(Tavola1!F809-Tavola1!F808)/Tavola1!F808</f>
        <v>1.6417910447761194E-2</v>
      </c>
      <c r="G809" s="13">
        <f>(Tavola1!G809-Tavola1!G808)/Tavola1!G808</f>
        <v>1.8987341772151899E-2</v>
      </c>
      <c r="H809" s="13">
        <f>(Tavola1!H809-Tavola1!H808)/Tavola1!H808</f>
        <v>-2.6315789473684209E-2</v>
      </c>
      <c r="I809" s="13">
        <f>(Tavola1!J809-Tavola1!J808)/Tavola1!J808</f>
        <v>-7.3216592959862176E-3</v>
      </c>
      <c r="J809" s="13">
        <f>(Tavola1!K809-Tavola1!K808)/Tavola1!K808</f>
        <v>1.5636129553237117E-3</v>
      </c>
      <c r="K809" s="13">
        <f>(Tavola1!L809-Tavola1!L808)/Tavola1!L808</f>
        <v>1.8577001671930151E-4</v>
      </c>
    </row>
    <row r="810" spans="1:11">
      <c r="A810" s="4">
        <v>44698</v>
      </c>
      <c r="B810" s="13">
        <f>(Tavola1!B810-Tavola1!B809)/Tavola1!B809</f>
        <v>1.6235253437869696E-3</v>
      </c>
      <c r="C810" s="13">
        <f>(Tavola1!C810-Tavola1!C809)/Tavola1!C809</f>
        <v>2.8280461514085015E-3</v>
      </c>
      <c r="D810" s="13">
        <f>(Tavola1!D810-Tavola1!D809)/Tavola1!D809</f>
        <v>3.195928559767751E-3</v>
      </c>
      <c r="E810" s="13">
        <f>(Tavola1!E810-Tavola1!E809)/Tavola1!E809</f>
        <v>1.7860707494142738E-3</v>
      </c>
      <c r="F810" s="13">
        <f>(Tavola1!F810-Tavola1!F809)/Tavola1!F809</f>
        <v>-7.3421439060205578E-3</v>
      </c>
      <c r="G810" s="13">
        <f>(Tavola1!G810-Tavola1!G809)/Tavola1!G809</f>
        <v>-7.763975155279503E-3</v>
      </c>
      <c r="H810" s="13">
        <f>(Tavola1!H810-Tavola1!H809)/Tavola1!H809</f>
        <v>0</v>
      </c>
      <c r="I810" s="13">
        <f>(Tavola1!J810-Tavola1!J809)/Tavola1!J809</f>
        <v>1.8518518518518519E-3</v>
      </c>
      <c r="J810" s="13">
        <f>(Tavola1!K810-Tavola1!K809)/Tavola1!K809</f>
        <v>3.3334157337983257E-3</v>
      </c>
      <c r="K810" s="13">
        <f>(Tavola1!L810-Tavola1!L809)/Tavola1!L809</f>
        <v>2.2288261515601782E-3</v>
      </c>
    </row>
    <row r="811" spans="1:11">
      <c r="A811" s="4">
        <v>44699</v>
      </c>
      <c r="B811" s="13">
        <f>(Tavola1!B811-Tavola1!B810)/Tavola1!B810</f>
        <v>1.479703646561062E-3</v>
      </c>
      <c r="C811" s="13">
        <f>(Tavola1!C811-Tavola1!C810)/Tavola1!C810</f>
        <v>2.5675435356561469E-3</v>
      </c>
      <c r="D811" s="13">
        <f>(Tavola1!D811-Tavola1!D810)/Tavola1!D810</f>
        <v>2.3505647813070688E-3</v>
      </c>
      <c r="E811" s="13">
        <f>(Tavola1!E811-Tavola1!E810)/Tavola1!E810</f>
        <v>-2.6051116401506015E-2</v>
      </c>
      <c r="F811" s="13">
        <f>(Tavola1!F811-Tavola1!F810)/Tavola1!F810</f>
        <v>-2.0710059171597635E-2</v>
      </c>
      <c r="G811" s="13">
        <f>(Tavola1!G811-Tavola1!G810)/Tavola1!G810</f>
        <v>-1.0954616588419406E-2</v>
      </c>
      <c r="H811" s="13">
        <f>(Tavola1!H811-Tavola1!H810)/Tavola1!H810</f>
        <v>-0.1891891891891892</v>
      </c>
      <c r="I811" s="13">
        <f>(Tavola1!J811-Tavola1!J810)/Tavola1!J810</f>
        <v>-2.6089252706627937E-2</v>
      </c>
      <c r="J811" s="13">
        <f>(Tavola1!K811-Tavola1!K810)/Tavola1!K810</f>
        <v>4.9105450686073842E-3</v>
      </c>
      <c r="K811" s="13">
        <f>(Tavola1!L811-Tavola1!L810)/Tavola1!L810</f>
        <v>2.9651593773165306E-3</v>
      </c>
    </row>
    <row r="812" spans="1:11">
      <c r="A812" s="4">
        <v>44700</v>
      </c>
      <c r="B812" s="13">
        <f>(Tavola1!B812-Tavola1!B811)/Tavola1!B811</f>
        <v>1.3775134313950207E-3</v>
      </c>
      <c r="C812" s="13">
        <f>(Tavola1!C812-Tavola1!C811)/Tavola1!C811</f>
        <v>2.3871350408910296E-3</v>
      </c>
      <c r="D812" s="13">
        <f>(Tavola1!D812-Tavola1!D811)/Tavola1!D811</f>
        <v>2.3819893089654025E-3</v>
      </c>
      <c r="E812" s="13">
        <f>(Tavola1!E812-Tavola1!E811)/Tavola1!E811</f>
        <v>-2.7200189518343437E-2</v>
      </c>
      <c r="F812" s="13">
        <f>(Tavola1!F812-Tavola1!F811)/Tavola1!F811</f>
        <v>-2.4169184290030211E-2</v>
      </c>
      <c r="G812" s="13">
        <f>(Tavola1!G812-Tavola1!G811)/Tavola1!G811</f>
        <v>-2.5316455696202531E-2</v>
      </c>
      <c r="H812" s="13">
        <f>(Tavola1!H812-Tavola1!H811)/Tavola1!H811</f>
        <v>0</v>
      </c>
      <c r="I812" s="13">
        <f>(Tavola1!J812-Tavola1!J811)/Tavola1!J811</f>
        <v>-2.7221951087251235E-2</v>
      </c>
      <c r="J812" s="13">
        <f>(Tavola1!K812-Tavola1!K811)/Tavola1!K811</f>
        <v>4.9883918518532485E-3</v>
      </c>
      <c r="K812" s="13">
        <f>(Tavola1!L812-Tavola1!L811)/Tavola1!L811</f>
        <v>8.3148558758314856E-4</v>
      </c>
    </row>
    <row r="813" spans="1:11">
      <c r="A813" s="4">
        <v>44701</v>
      </c>
      <c r="B813" s="13">
        <f>(Tavola1!B813-Tavola1!B812)/Tavola1!B812</f>
        <v>1.1624258660525234E-3</v>
      </c>
      <c r="C813" s="13">
        <f>(Tavola1!C813-Tavola1!C812)/Tavola1!C812</f>
        <v>2.018685706289533E-3</v>
      </c>
      <c r="D813" s="13">
        <f>(Tavola1!D813-Tavola1!D812)/Tavola1!D812</f>
        <v>2.0344049237055305E-3</v>
      </c>
      <c r="E813" s="13">
        <f>(Tavola1!E813-Tavola1!E812)/Tavola1!E812</f>
        <v>-2.2669662722351977E-2</v>
      </c>
      <c r="F813" s="13">
        <f>(Tavola1!F813-Tavola1!F812)/Tavola1!F812</f>
        <v>-2.1671826625386997E-2</v>
      </c>
      <c r="G813" s="13">
        <f>(Tavola1!G813-Tavola1!G812)/Tavola1!G812</f>
        <v>-2.2727272727272728E-2</v>
      </c>
      <c r="H813" s="13">
        <f>(Tavola1!H813-Tavola1!H812)/Tavola1!H812</f>
        <v>0</v>
      </c>
      <c r="I813" s="13">
        <f>(Tavola1!J813-Tavola1!J812)/Tavola1!J812</f>
        <v>-2.2676849322704723E-2</v>
      </c>
      <c r="J813" s="13">
        <f>(Tavola1!K813-Tavola1!K812)/Tavola1!K812</f>
        <v>4.1454297059728721E-3</v>
      </c>
      <c r="K813" s="13">
        <f>(Tavola1!L813-Tavola1!L812)/Tavola1!L812</f>
        <v>3.6924213052709313E-4</v>
      </c>
    </row>
    <row r="814" spans="1:11">
      <c r="A814" s="4">
        <v>44702</v>
      </c>
      <c r="B814" s="13">
        <f>(Tavola1!B814-Tavola1!B813)/Tavola1!B813</f>
        <v>1.2057359497764811E-3</v>
      </c>
      <c r="C814" s="13">
        <f>(Tavola1!C814-Tavola1!C813)/Tavola1!C813</f>
        <v>2.0639314763338666E-3</v>
      </c>
      <c r="D814" s="13">
        <f>(Tavola1!D814-Tavola1!D813)/Tavola1!D813</f>
        <v>1.9438980586675789E-3</v>
      </c>
      <c r="E814" s="13">
        <f>(Tavola1!E814-Tavola1!E813)/Tavola1!E813</f>
        <v>-4.3774704676474915E-2</v>
      </c>
      <c r="F814" s="13">
        <f>(Tavola1!F814-Tavola1!F813)/Tavola1!F813</f>
        <v>1.5822784810126582E-3</v>
      </c>
      <c r="G814" s="13">
        <f>(Tavola1!G814-Tavola1!G813)/Tavola1!G813</f>
        <v>3.3222591362126247E-3</v>
      </c>
      <c r="H814" s="13">
        <f>(Tavola1!H814-Tavola1!H813)/Tavola1!H813</f>
        <v>-3.3333333333333333E-2</v>
      </c>
      <c r="I814" s="13">
        <f>(Tavola1!J814-Tavola1!J813)/Tavola1!J813</f>
        <v>-4.4101709996463651E-2</v>
      </c>
      <c r="J814" s="13">
        <f>(Tavola1!K814-Tavola1!K813)/Tavola1!K813</f>
        <v>5.7243241727949765E-3</v>
      </c>
      <c r="K814" s="13">
        <f>(Tavola1!L814-Tavola1!L813)/Tavola1!L813</f>
        <v>1.1073175232998063E-3</v>
      </c>
    </row>
    <row r="815" spans="1:11">
      <c r="A815" s="4">
        <v>44703</v>
      </c>
      <c r="B815" s="13">
        <f>(Tavola1!B815-Tavola1!B814)/Tavola1!B814</f>
        <v>1.099405860884334E-3</v>
      </c>
      <c r="C815" s="13">
        <f>(Tavola1!C815-Tavola1!C814)/Tavola1!C814</f>
        <v>1.8891362397336258E-3</v>
      </c>
      <c r="D815" s="13">
        <f>(Tavola1!D815-Tavola1!D814)/Tavola1!D814</f>
        <v>1.7130814725160105E-3</v>
      </c>
      <c r="E815" s="13">
        <f>(Tavola1!E815-Tavola1!E814)/Tavola1!E814</f>
        <v>-1.1725967688444592E-3</v>
      </c>
      <c r="F815" s="13">
        <f>(Tavola1!F815-Tavola1!F814)/Tavola1!F814</f>
        <v>-9.4786729857819912E-3</v>
      </c>
      <c r="G815" s="13">
        <f>(Tavola1!G815-Tavola1!G814)/Tavola1!G814</f>
        <v>-6.6225165562913907E-3</v>
      </c>
      <c r="H815" s="13">
        <f>(Tavola1!H815-Tavola1!H814)/Tavola1!H814</f>
        <v>-6.8965517241379309E-2</v>
      </c>
      <c r="I815" s="13">
        <f>(Tavola1!J815-Tavola1!J814)/Tavola1!J814</f>
        <v>-1.1098514231159377E-3</v>
      </c>
      <c r="J815" s="13">
        <f>(Tavola1!K815-Tavola1!K814)/Tavola1!K814</f>
        <v>1.9492778938135977E-3</v>
      </c>
      <c r="K815" s="13">
        <f>(Tavola1!L815-Tavola1!L814)/Tavola1!L814</f>
        <v>7.37395151626878E-4</v>
      </c>
    </row>
  </sheetData>
  <mergeCells count="1">
    <mergeCell ref="A1:K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70C0"/>
  </sheetPr>
  <dimension ref="A1:N815"/>
  <sheetViews>
    <sheetView showGridLines="0" workbookViewId="0">
      <pane ySplit="2" topLeftCell="A806" activePane="bottomLeft" state="frozen"/>
      <selection pane="bottomLeft" activeCell="A794" sqref="A794:I815"/>
    </sheetView>
  </sheetViews>
  <sheetFormatPr defaultRowHeight="14.4" outlineLevelRow="1" outlineLevelCol="1"/>
  <cols>
    <col min="2" max="9" width="10.6640625" customWidth="1"/>
    <col min="10" max="11" width="10.6640625" hidden="1" customWidth="1" outlineLevel="1"/>
    <col min="12" max="13" width="10.88671875" hidden="1" customWidth="1" outlineLevel="1"/>
    <col min="14" max="14" width="9.109375" collapsed="1"/>
  </cols>
  <sheetData>
    <row r="1" spans="1:13" ht="25.5" customHeight="1">
      <c r="A1" s="53" t="s">
        <v>22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</row>
    <row r="2" spans="1:13" ht="31.8">
      <c r="A2" s="10"/>
      <c r="B2" s="15" t="s">
        <v>24</v>
      </c>
      <c r="C2" s="15" t="s">
        <v>152</v>
      </c>
      <c r="D2" s="15" t="s">
        <v>23</v>
      </c>
      <c r="E2" s="15" t="s">
        <v>25</v>
      </c>
      <c r="F2" s="15" t="s">
        <v>26</v>
      </c>
      <c r="G2" s="15" t="s">
        <v>27</v>
      </c>
      <c r="H2" s="15" t="s">
        <v>28</v>
      </c>
      <c r="I2" s="15" t="s">
        <v>29</v>
      </c>
      <c r="J2" s="15" t="s">
        <v>30</v>
      </c>
      <c r="K2" s="15" t="s">
        <v>31</v>
      </c>
      <c r="L2" s="15" t="s">
        <v>33</v>
      </c>
      <c r="M2" s="15" t="s">
        <v>32</v>
      </c>
    </row>
    <row r="3" spans="1:13" hidden="1" outlineLevel="1">
      <c r="A3" s="4">
        <v>43891</v>
      </c>
      <c r="F3" s="5"/>
      <c r="G3" s="5"/>
      <c r="I3" s="5"/>
    </row>
    <row r="4" spans="1:13" hidden="1" outlineLevel="1">
      <c r="A4" s="4">
        <v>43892</v>
      </c>
      <c r="F4" s="5"/>
      <c r="G4" s="5"/>
      <c r="I4" s="5"/>
    </row>
    <row r="5" spans="1:13" hidden="1" outlineLevel="1">
      <c r="A5" s="4">
        <v>43893</v>
      </c>
      <c r="F5" s="5"/>
      <c r="G5" s="5"/>
      <c r="I5" s="5"/>
    </row>
    <row r="6" spans="1:13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</row>
    <row r="7" spans="1:13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</row>
    <row r="8" spans="1:13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</row>
    <row r="9" spans="1:13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3" hidden="1" outlineLevel="1">
      <c r="A10" s="4">
        <v>43898</v>
      </c>
      <c r="F10" s="5"/>
      <c r="G10" s="5"/>
      <c r="H10">
        <v>0</v>
      </c>
      <c r="I10" s="5"/>
    </row>
    <row r="11" spans="1:13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</row>
    <row r="12" spans="1:13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</row>
    <row r="13" spans="1:13" hidden="1" outlineLevel="1">
      <c r="A13" s="4">
        <v>43901</v>
      </c>
      <c r="F13" s="5"/>
      <c r="G13" s="5"/>
      <c r="H13">
        <v>1</v>
      </c>
      <c r="I13" s="5"/>
    </row>
    <row r="14" spans="1:13" hidden="1" outlineLevel="1">
      <c r="A14" s="4">
        <v>43902</v>
      </c>
      <c r="F14" s="5"/>
      <c r="G14" s="5"/>
      <c r="H14">
        <v>5</v>
      </c>
      <c r="I14" s="5"/>
    </row>
    <row r="15" spans="1:13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</row>
    <row r="16" spans="1:13" hidden="1" outlineLevel="1" collapsed="1">
      <c r="A16" s="4">
        <v>43904</v>
      </c>
      <c r="B16" s="14">
        <f>Tavola1!D16/Tavola1!B16</f>
        <v>7.4285714285714288E-2</v>
      </c>
      <c r="C16" s="14"/>
      <c r="D16" s="14">
        <f>Tavola1!F16/Tavola1!D16</f>
        <v>0.33974358974358976</v>
      </c>
      <c r="E16" s="14">
        <f>Tavola1!G16/Tavola1!D16</f>
        <v>0.26923076923076922</v>
      </c>
      <c r="F16" s="14">
        <f>Tavola1!H16/Tavola1!D16</f>
        <v>7.0512820512820512E-2</v>
      </c>
      <c r="G16" s="14">
        <f>Tavola1!J16/Tavola1!D16</f>
        <v>0.62179487179487181</v>
      </c>
      <c r="H16" s="14">
        <f>Tavola1!K16/Tavola1!D16</f>
        <v>2.564102564102564E-2</v>
      </c>
      <c r="I16" s="14">
        <f>Tavola1!L16/Tavola1!D16</f>
        <v>1.282051282051282E-2</v>
      </c>
      <c r="J16" s="2">
        <f>Tavola1!L16/Tavola1!F16</f>
        <v>3.7735849056603772E-2</v>
      </c>
      <c r="K16" s="2">
        <f>Tavola1!L16/Tavola1!H16</f>
        <v>0.18181818181818182</v>
      </c>
    </row>
    <row r="17" spans="1:13" hidden="1" outlineLevel="1">
      <c r="A17" s="4">
        <v>43905</v>
      </c>
      <c r="B17" s="14">
        <f>Tavola1!D17/Tavola1!B17</f>
        <v>7.6672104404567704E-2</v>
      </c>
      <c r="C17" s="14"/>
      <c r="D17" s="14">
        <f>Tavola1!F17/Tavola1!D17</f>
        <v>0.37765957446808512</v>
      </c>
      <c r="E17" s="14">
        <f>Tavola1!G17/Tavola1!D17</f>
        <v>0.2978723404255319</v>
      </c>
      <c r="F17" s="14">
        <f>Tavola1!H17/Tavola1!D17</f>
        <v>7.9787234042553196E-2</v>
      </c>
      <c r="G17" s="14">
        <f>Tavola1!J17/Tavola1!D17</f>
        <v>0.57446808510638303</v>
      </c>
      <c r="H17" s="14">
        <f>Tavola1!K17/Tavola1!D17</f>
        <v>3.7234042553191488E-2</v>
      </c>
      <c r="I17" s="14">
        <f>Tavola1!L17/Tavola1!D17</f>
        <v>1.0638297872340425E-2</v>
      </c>
      <c r="J17" s="2">
        <f>Tavola1!L17/Tavola1!F17</f>
        <v>2.8169014084507043E-2</v>
      </c>
      <c r="K17" s="2">
        <f>Tavola1!L17/Tavola1!H17</f>
        <v>0.13333333333333333</v>
      </c>
    </row>
    <row r="18" spans="1:13" hidden="1" outlineLevel="1">
      <c r="A18" s="4">
        <v>43906</v>
      </c>
      <c r="B18" s="14">
        <f>Tavola1!D18/Tavola1!B18</f>
        <v>8.0286468149264989E-2</v>
      </c>
      <c r="C18" s="14"/>
      <c r="D18" s="14">
        <f>Tavola1!F18/Tavola1!D18</f>
        <v>0.4460093896713615</v>
      </c>
      <c r="E18" s="14">
        <f>Tavola1!G18/Tavola1!D18</f>
        <v>0.352112676056338</v>
      </c>
      <c r="F18" s="14">
        <f>Tavola1!H18/Tavola1!D18</f>
        <v>9.3896713615023469E-2</v>
      </c>
      <c r="G18" s="14">
        <f>Tavola1!J18/Tavola1!D18</f>
        <v>0.50704225352112675</v>
      </c>
      <c r="H18" s="14">
        <f>Tavola1!K18/Tavola1!D18</f>
        <v>3.7558685446009391E-2</v>
      </c>
      <c r="I18" s="14">
        <f>Tavola1!L18/Tavola1!D18</f>
        <v>9.3896713615023476E-3</v>
      </c>
      <c r="J18" s="2">
        <f>Tavola1!L18/Tavola1!F18</f>
        <v>2.1052631578947368E-2</v>
      </c>
      <c r="K18" s="2">
        <f>Tavola1!L18/Tavola1!H18</f>
        <v>0.1</v>
      </c>
    </row>
    <row r="19" spans="1:13" hidden="1" outlineLevel="1">
      <c r="A19" s="4">
        <v>43907</v>
      </c>
      <c r="B19" s="14">
        <f>Tavola1!D19/Tavola1!B19</f>
        <v>8.1275720164609058E-2</v>
      </c>
      <c r="C19" s="14"/>
      <c r="D19" s="14">
        <f>Tavola1!F19/Tavola1!D19</f>
        <v>0.48101265822784811</v>
      </c>
      <c r="E19" s="14">
        <f>Tavola1!G19/Tavola1!D19</f>
        <v>0.3628691983122363</v>
      </c>
      <c r="F19" s="14">
        <f>Tavola1!H19/Tavola1!D19</f>
        <v>0.11814345991561181</v>
      </c>
      <c r="G19" s="14">
        <f>Tavola1!J19/Tavola1!D19</f>
        <v>0.47257383966244726</v>
      </c>
      <c r="H19" s="14">
        <f>Tavola1!K19/Tavola1!D19</f>
        <v>3.3755274261603373E-2</v>
      </c>
      <c r="I19" s="14">
        <f>Tavola1!L19/Tavola1!D19</f>
        <v>1.2658227848101266E-2</v>
      </c>
      <c r="J19" s="2">
        <f>Tavola1!L19/Tavola1!F19</f>
        <v>2.6315789473684209E-2</v>
      </c>
      <c r="K19" s="2">
        <f>Tavola1!L19/Tavola1!H19</f>
        <v>0.10714285714285714</v>
      </c>
      <c r="L19" s="2">
        <f>Tavola1!L19/Tavola1!F15</f>
        <v>6.8181818181818177E-2</v>
      </c>
      <c r="M19" s="2">
        <f>Tavola1!L19/Tavola1!H15</f>
        <v>0.42857142857142855</v>
      </c>
    </row>
    <row r="20" spans="1:13" hidden="1" outlineLevel="1">
      <c r="A20" s="4">
        <v>43908</v>
      </c>
      <c r="B20" s="14">
        <f>Tavola1!D20/Tavola1!B20</f>
        <v>8.5610200364298727E-2</v>
      </c>
      <c r="C20" s="14"/>
      <c r="D20" s="14">
        <f>Tavola1!F20/Tavola1!D20</f>
        <v>0.45744680851063829</v>
      </c>
      <c r="E20" s="14">
        <f>Tavola1!G20/Tavola1!D20</f>
        <v>0.3546099290780142</v>
      </c>
      <c r="F20" s="14">
        <f>Tavola1!H20/Tavola1!D20</f>
        <v>0.10283687943262411</v>
      </c>
      <c r="G20" s="14">
        <f>Tavola1!J20/Tavola1!D20</f>
        <v>0.48936170212765956</v>
      </c>
      <c r="H20" s="14">
        <f>Tavola1!K20/Tavola1!D20</f>
        <v>4.2553191489361701E-2</v>
      </c>
      <c r="I20" s="14">
        <f>Tavola1!L20/Tavola1!D20</f>
        <v>1.0638297872340425E-2</v>
      </c>
      <c r="J20" s="2">
        <f>Tavola1!L20/Tavola1!F20</f>
        <v>2.3255813953488372E-2</v>
      </c>
      <c r="K20" s="2">
        <f>Tavola1!L20/Tavola1!H20</f>
        <v>0.10344827586206896</v>
      </c>
      <c r="L20" s="2">
        <f>Tavola1!L20/Tavola1!F16</f>
        <v>5.6603773584905662E-2</v>
      </c>
      <c r="M20" s="2">
        <f>Tavola1!L20/Tavola1!H16</f>
        <v>0.27272727272727271</v>
      </c>
    </row>
    <row r="21" spans="1:13" hidden="1" outlineLevel="1">
      <c r="A21" s="4">
        <v>43909</v>
      </c>
      <c r="B21" s="14">
        <f>Tavola1!D21/Tavola1!B21</f>
        <v>8.5836909871244635E-2</v>
      </c>
      <c r="C21" s="14"/>
      <c r="D21" s="14">
        <f>Tavola1!F21/Tavola1!D21</f>
        <v>0.52647058823529413</v>
      </c>
      <c r="E21" s="14">
        <f>Tavola1!G21/Tavola1!D21</f>
        <v>0.42058823529411765</v>
      </c>
      <c r="F21" s="14">
        <f>Tavola1!H21/Tavola1!D21</f>
        <v>0.10588235294117647</v>
      </c>
      <c r="G21" s="14">
        <f>Tavola1!J21/Tavola1!D21</f>
        <v>0.41764705882352943</v>
      </c>
      <c r="H21" s="14">
        <f>Tavola1!K21/Tavola1!D21</f>
        <v>4.4117647058823532E-2</v>
      </c>
      <c r="I21" s="14">
        <f>Tavola1!L21/Tavola1!D21</f>
        <v>1.1764705882352941E-2</v>
      </c>
      <c r="J21" s="2">
        <f>Tavola1!L21/Tavola1!F21</f>
        <v>2.23463687150838E-2</v>
      </c>
      <c r="K21" s="2">
        <f>Tavola1!L21/Tavola1!H21</f>
        <v>0.1111111111111111</v>
      </c>
      <c r="L21" s="2">
        <f>Tavola1!L21/Tavola1!F17</f>
        <v>5.6338028169014086E-2</v>
      </c>
      <c r="M21" s="2">
        <f>Tavola1!L21/Tavola1!H17</f>
        <v>0.26666666666666666</v>
      </c>
    </row>
    <row r="22" spans="1:13" hidden="1" outlineLevel="1">
      <c r="A22" s="4">
        <v>43910</v>
      </c>
      <c r="B22" s="14">
        <f>Tavola1!D22/Tavola1!B22</f>
        <v>9.1316025067144133E-2</v>
      </c>
      <c r="C22" s="14"/>
      <c r="D22" s="14">
        <f>Tavola1!F22/Tavola1!D22</f>
        <v>0.51470588235294112</v>
      </c>
      <c r="E22" s="14">
        <f>Tavola1!G22/Tavola1!D22</f>
        <v>0.41176470588235292</v>
      </c>
      <c r="F22" s="14">
        <f>Tavola1!H22/Tavola1!D22</f>
        <v>0.10294117647058823</v>
      </c>
      <c r="G22" s="14">
        <f>Tavola1!J22/Tavola1!D22</f>
        <v>0.41421568627450983</v>
      </c>
      <c r="H22" s="14">
        <f>Tavola1!K22/Tavola1!D22</f>
        <v>6.1274509803921566E-2</v>
      </c>
      <c r="I22" s="14">
        <f>Tavola1!L22/Tavola1!D22</f>
        <v>9.8039215686274508E-3</v>
      </c>
      <c r="J22" s="2">
        <f>Tavola1!L22/Tavola1!F22</f>
        <v>1.9047619047619049E-2</v>
      </c>
      <c r="K22" s="2">
        <f>Tavola1!L22/Tavola1!H22</f>
        <v>9.5238095238095233E-2</v>
      </c>
      <c r="L22" s="2">
        <f>Tavola1!L22/Tavola1!F18</f>
        <v>4.2105263157894736E-2</v>
      </c>
      <c r="M22" s="2">
        <f>Tavola1!L22/Tavola1!H18</f>
        <v>0.2</v>
      </c>
    </row>
    <row r="23" spans="1:13" hidden="1" outlineLevel="1">
      <c r="A23" s="4">
        <v>43911</v>
      </c>
      <c r="B23" s="14">
        <f>Tavola1!D23/Tavola1!B23</f>
        <v>0.10034814663116937</v>
      </c>
      <c r="C23" s="14"/>
      <c r="D23" s="14">
        <f>Tavola1!F23/Tavola1!D23</f>
        <v>0.51836734693877551</v>
      </c>
      <c r="E23" s="14">
        <f>Tavola1!G23/Tavola1!D23</f>
        <v>0.42040816326530611</v>
      </c>
      <c r="F23" s="14">
        <f>Tavola1!H23/Tavola1!D23</f>
        <v>9.7959183673469383E-2</v>
      </c>
      <c r="G23" s="14">
        <f>Tavola1!J23/Tavola1!D23</f>
        <v>0.41632653061224489</v>
      </c>
      <c r="H23" s="14">
        <f>Tavola1!K23/Tavola1!D23</f>
        <v>5.3061224489795916E-2</v>
      </c>
      <c r="I23" s="14">
        <f>Tavola1!L23/Tavola1!D23</f>
        <v>1.2244897959183673E-2</v>
      </c>
      <c r="J23" s="2">
        <f>Tavola1!L23/Tavola1!F23</f>
        <v>2.3622047244094488E-2</v>
      </c>
      <c r="K23" s="2">
        <f>Tavola1!L23/Tavola1!H23</f>
        <v>0.125</v>
      </c>
      <c r="L23" s="2">
        <f>Tavola1!L23/Tavola1!F19</f>
        <v>5.2631578947368418E-2</v>
      </c>
      <c r="M23" s="2">
        <f>Tavola1!L23/Tavola1!H19</f>
        <v>0.21428571428571427</v>
      </c>
    </row>
    <row r="24" spans="1:13" hidden="1" outlineLevel="1">
      <c r="A24" s="4">
        <v>43912</v>
      </c>
      <c r="B24" s="14">
        <f>Tavola1!D24/Tavola1!B24</f>
        <v>0.11290322580645161</v>
      </c>
      <c r="C24" s="14"/>
      <c r="D24" s="14">
        <f>Tavola1!F24/Tavola1!D24</f>
        <v>0.43650793650793651</v>
      </c>
      <c r="E24" s="14">
        <f>Tavola1!G24/Tavola1!D24</f>
        <v>0.34920634920634919</v>
      </c>
      <c r="F24" s="14">
        <f>Tavola1!H24/Tavola1!D24</f>
        <v>8.7301587301587297E-2</v>
      </c>
      <c r="G24" s="14">
        <f>Tavola1!J24/Tavola1!D24</f>
        <v>0.50952380952380949</v>
      </c>
      <c r="H24" s="14">
        <f>Tavola1!K24/Tavola1!D24</f>
        <v>4.1269841269841269E-2</v>
      </c>
      <c r="I24" s="14">
        <f>Tavola1!L24/Tavola1!D24</f>
        <v>1.2698412698412698E-2</v>
      </c>
      <c r="J24" s="2">
        <f>Tavola1!L24/Tavola1!F24</f>
        <v>2.9090909090909091E-2</v>
      </c>
      <c r="K24" s="2">
        <f>Tavola1!L24/Tavola1!H24</f>
        <v>0.14545454545454545</v>
      </c>
      <c r="L24" s="2">
        <f>Tavola1!L24/Tavola1!F20</f>
        <v>6.2015503875968991E-2</v>
      </c>
      <c r="M24" s="2">
        <f>Tavola1!L24/Tavola1!H20</f>
        <v>0.27586206896551724</v>
      </c>
    </row>
    <row r="25" spans="1:13" hidden="1" outlineLevel="1">
      <c r="A25" s="4">
        <v>43913</v>
      </c>
      <c r="B25" s="14">
        <f>Tavola1!D25/Tavola1!B25</f>
        <v>0.11309803921568627</v>
      </c>
      <c r="C25" s="14"/>
      <c r="D25" s="14">
        <f>Tavola1!F25/Tavola1!D25</f>
        <v>0.42995839112343964</v>
      </c>
      <c r="E25" s="14">
        <f>Tavola1!G25/Tavola1!D25</f>
        <v>0.34674063800277394</v>
      </c>
      <c r="F25" s="14">
        <f>Tavola1!H25/Tavola1!D25</f>
        <v>8.3217753120665747E-2</v>
      </c>
      <c r="G25" s="14">
        <f>Tavola1!J25/Tavola1!D25</f>
        <v>0.5145631067961165</v>
      </c>
      <c r="H25" s="14">
        <f>Tavola1!K25/Tavola1!D25</f>
        <v>3.7447988904299581E-2</v>
      </c>
      <c r="I25" s="14">
        <f>Tavola1!L25/Tavola1!D25</f>
        <v>1.8030513176144243E-2</v>
      </c>
      <c r="J25" s="2">
        <f>Tavola1!L25/Tavola1!F25</f>
        <v>4.1935483870967745E-2</v>
      </c>
      <c r="K25" s="2">
        <f>Tavola1!L25/Tavola1!H25</f>
        <v>0.21666666666666667</v>
      </c>
      <c r="L25" s="2">
        <f>Tavola1!L25/Tavola1!F21</f>
        <v>7.2625698324022353E-2</v>
      </c>
      <c r="M25" s="2">
        <f>Tavola1!L25/Tavola1!H21</f>
        <v>0.3611111111111111</v>
      </c>
    </row>
    <row r="26" spans="1:13" hidden="1" outlineLevel="1">
      <c r="A26" s="4">
        <v>43914</v>
      </c>
      <c r="B26" s="14">
        <f>Tavola1!D26/Tavola1!B26</f>
        <v>0.11799163179916318</v>
      </c>
      <c r="C26" s="14"/>
      <c r="D26" s="14">
        <f>Tavola1!F26/Tavola1!D26</f>
        <v>0.39834515366430262</v>
      </c>
      <c r="E26" s="14">
        <f>Tavola1!G26/Tavola1!D26</f>
        <v>0.31914893617021278</v>
      </c>
      <c r="F26" s="14">
        <f>Tavola1!H26/Tavola1!D26</f>
        <v>7.9196217494089838E-2</v>
      </c>
      <c r="G26" s="14">
        <f>Tavola1!J26/Tavola1!D26</f>
        <v>0.54609929078014185</v>
      </c>
      <c r="H26" s="14">
        <f>Tavola1!K26/Tavola1!D26</f>
        <v>3.1914893617021274E-2</v>
      </c>
      <c r="I26" s="14">
        <f>Tavola1!L26/Tavola1!D26</f>
        <v>2.3640661938534278E-2</v>
      </c>
      <c r="J26" s="2">
        <f>Tavola1!L26/Tavola1!F26</f>
        <v>5.9347181008902079E-2</v>
      </c>
      <c r="K26" s="2">
        <f>Tavola1!L26/Tavola1!H26</f>
        <v>0.29850746268656714</v>
      </c>
      <c r="L26" s="2">
        <f>Tavola1!L26/Tavola1!F22</f>
        <v>9.5238095238095233E-2</v>
      </c>
      <c r="M26" s="2">
        <f>Tavola1!L26/Tavola1!H22</f>
        <v>0.47619047619047616</v>
      </c>
    </row>
    <row r="27" spans="1:13" hidden="1" outlineLevel="1">
      <c r="A27" s="4">
        <v>43915</v>
      </c>
      <c r="B27" s="14">
        <f>Tavola1!D27/Tavola1!B27</f>
        <v>0.11870074038691188</v>
      </c>
      <c r="C27" s="14"/>
      <c r="D27" s="14">
        <f>Tavola1!F27/Tavola1!D27</f>
        <v>0.40140845070422537</v>
      </c>
      <c r="E27" s="14">
        <f>Tavola1!G27/Tavola1!D27</f>
        <v>0.32092555331991951</v>
      </c>
      <c r="F27" s="14">
        <f>Tavola1!H27/Tavola1!D27</f>
        <v>8.0482897384305835E-2</v>
      </c>
      <c r="G27" s="14">
        <f>Tavola1!J27/Tavola1!D27</f>
        <v>0.54024144869215296</v>
      </c>
      <c r="H27" s="14">
        <f>Tavola1!K27/Tavola1!D27</f>
        <v>3.3199195171026159E-2</v>
      </c>
      <c r="I27" s="14">
        <f>Tavola1!L27/Tavola1!D27</f>
        <v>2.5150905432595575E-2</v>
      </c>
      <c r="J27" s="2">
        <f>Tavola1!L27/Tavola1!F27</f>
        <v>6.2656641604010022E-2</v>
      </c>
      <c r="K27" s="2">
        <f>Tavola1!L27/Tavola1!H27</f>
        <v>0.3125</v>
      </c>
      <c r="L27" s="2">
        <f>Tavola1!L27/Tavola1!F23</f>
        <v>9.8425196850393706E-2</v>
      </c>
      <c r="M27" s="2">
        <f>Tavola1!L27/Tavola1!H23</f>
        <v>0.52083333333333337</v>
      </c>
    </row>
    <row r="28" spans="1:13" hidden="1" outlineLevel="1">
      <c r="A28" s="4">
        <v>43916</v>
      </c>
      <c r="B28" s="14">
        <f>Tavola1!D28/Tavola1!B28</f>
        <v>0.12052184717332781</v>
      </c>
      <c r="C28" s="14"/>
      <c r="D28" s="14">
        <f>Tavola1!F28/Tavola1!D28</f>
        <v>0.35567010309278352</v>
      </c>
      <c r="E28" s="14">
        <f>Tavola1!G28/Tavola1!D28</f>
        <v>0.29725085910652921</v>
      </c>
      <c r="F28" s="14">
        <f>Tavola1!H28/Tavola1!D28</f>
        <v>5.8419243986254296E-2</v>
      </c>
      <c r="G28" s="14">
        <f>Tavola1!J28/Tavola1!D28</f>
        <v>0.58505154639175261</v>
      </c>
      <c r="H28" s="14">
        <f>Tavola1!K28/Tavola1!D28</f>
        <v>3.0927835051546393E-2</v>
      </c>
      <c r="I28" s="14">
        <f>Tavola1!L28/Tavola1!D28</f>
        <v>2.8350515463917526E-2</v>
      </c>
      <c r="J28" s="2">
        <f>Tavola1!L28/Tavola1!F28</f>
        <v>7.9710144927536225E-2</v>
      </c>
      <c r="K28" s="2">
        <f>Tavola1!L28/Tavola1!H28</f>
        <v>0.48529411764705882</v>
      </c>
      <c r="L28" s="2">
        <f>Tavola2!K28/Tavola1!F24</f>
        <v>2.9090909090909091E-2</v>
      </c>
      <c r="M28" s="2">
        <f>Tavola2!K28/Tavola1!H24</f>
        <v>0.14545454545454545</v>
      </c>
    </row>
    <row r="29" spans="1:13" hidden="1" outlineLevel="1">
      <c r="A29" s="4">
        <v>43917</v>
      </c>
      <c r="B29" s="14">
        <f>Tavola1!D29/Tavola1!B29</f>
        <v>0.11372867587327376</v>
      </c>
      <c r="C29" s="14"/>
      <c r="D29" s="14">
        <f>Tavola1!F29/Tavola1!D29</f>
        <v>0.3968253968253968</v>
      </c>
      <c r="E29" s="14">
        <f>Tavola1!G29/Tavola1!D29</f>
        <v>0.33730158730158732</v>
      </c>
      <c r="F29" s="14">
        <f>Tavola1!H29/Tavola1!D29</f>
        <v>5.9523809523809521E-2</v>
      </c>
      <c r="G29" s="14">
        <f>Tavola1!J29/Tavola1!D29</f>
        <v>0.53015873015873016</v>
      </c>
      <c r="H29" s="14">
        <f>Tavola1!K29/Tavola1!D29</f>
        <v>4.2063492063492067E-2</v>
      </c>
      <c r="I29" s="14">
        <f>Tavola1!L29/Tavola1!D29</f>
        <v>3.0952380952380953E-2</v>
      </c>
      <c r="J29" s="2">
        <f>Tavola1!L29/Tavola1!F29</f>
        <v>7.8E-2</v>
      </c>
      <c r="K29" s="2">
        <f>Tavola1!L29/Tavola1!H29</f>
        <v>0.52</v>
      </c>
      <c r="L29" s="2">
        <f>Tavola2!K29/Tavola1!F25</f>
        <v>1.935483870967742E-2</v>
      </c>
      <c r="M29" s="2">
        <f>Tavola2!K29/Tavola1!H25</f>
        <v>0.1</v>
      </c>
    </row>
    <row r="30" spans="1:13" hidden="1" outlineLevel="1">
      <c r="A30" s="4">
        <v>43918</v>
      </c>
      <c r="B30" s="14">
        <f>Tavola1!D30/Tavola1!B30</f>
        <v>0.10377214416615761</v>
      </c>
      <c r="C30" s="14"/>
      <c r="D30" s="14">
        <f>Tavola1!F30/Tavola1!D30</f>
        <v>0.37674760853568801</v>
      </c>
      <c r="E30" s="14">
        <f>Tavola1!G30/Tavola1!D30</f>
        <v>0.32450331125827814</v>
      </c>
      <c r="F30" s="14">
        <f>Tavola1!H30/Tavola1!D30</f>
        <v>5.2244297277409861E-2</v>
      </c>
      <c r="G30" s="14">
        <f>Tavola1!J30/Tavola1!D30</f>
        <v>0.53715967623252392</v>
      </c>
      <c r="H30" s="14">
        <f>Tavola1!K30/Tavola1!D30</f>
        <v>4.4150110375275942E-2</v>
      </c>
      <c r="I30" s="14">
        <f>Tavola1!L30/Tavola1!D30</f>
        <v>4.194260485651214E-2</v>
      </c>
      <c r="J30" s="2">
        <f>Tavola1!L30/Tavola1!F30</f>
        <v>0.111328125</v>
      </c>
      <c r="K30" s="2">
        <f>Tavola1!L30/Tavola1!H30</f>
        <v>0.80281690140845074</v>
      </c>
      <c r="L30" s="2">
        <f>Tavola2!K30/Tavola1!F26</f>
        <v>5.3412462908011868E-2</v>
      </c>
      <c r="M30" s="2">
        <f>Tavola2!K30/Tavola1!H26</f>
        <v>0.26865671641791045</v>
      </c>
    </row>
    <row r="31" spans="1:13" hidden="1" outlineLevel="1">
      <c r="A31" s="4">
        <v>43919</v>
      </c>
      <c r="B31" s="14">
        <f>Tavola1!D31/Tavola1!B31</f>
        <v>0.10568987983205444</v>
      </c>
      <c r="C31" s="14"/>
      <c r="D31" s="14">
        <f>Tavola1!F31/Tavola1!D31</f>
        <v>0.35753424657534244</v>
      </c>
      <c r="E31" s="14">
        <f>Tavola1!G31/Tavola1!D31</f>
        <v>0.30890410958904108</v>
      </c>
      <c r="F31" s="14">
        <f>Tavola1!H31/Tavola1!D31</f>
        <v>4.8630136986301371E-2</v>
      </c>
      <c r="G31" s="14">
        <f>Tavola1!J31/Tavola1!D31</f>
        <v>0.55342465753424652</v>
      </c>
      <c r="H31" s="14">
        <f>Tavola1!K31/Tavola1!D31</f>
        <v>4.4520547945205477E-2</v>
      </c>
      <c r="I31" s="14">
        <f>Tavola1!L31/Tavola1!D31</f>
        <v>4.4520547945205477E-2</v>
      </c>
      <c r="J31" s="2">
        <f>Tavola1!L31/Tavola1!F31</f>
        <v>0.12452107279693486</v>
      </c>
      <c r="K31" s="2">
        <f>Tavola1!L31/Tavola1!H31</f>
        <v>0.91549295774647887</v>
      </c>
      <c r="L31" s="2">
        <f>Tavola2!K31/Tavola1!F27</f>
        <v>2.0050125313283207E-2</v>
      </c>
      <c r="M31" s="2">
        <f>Tavola2!K31/Tavola1!H27</f>
        <v>0.1</v>
      </c>
    </row>
    <row r="32" spans="1:13" hidden="1" outlineLevel="1">
      <c r="A32" s="4">
        <v>43920</v>
      </c>
      <c r="B32" s="14">
        <f>Tavola1!D32/Tavola1!B32</f>
        <v>0.10536658083751185</v>
      </c>
      <c r="C32" s="14"/>
      <c r="D32" s="14">
        <f>Tavola1!F32/Tavola1!D32</f>
        <v>0.3594855305466238</v>
      </c>
      <c r="E32" s="14">
        <f>Tavola1!G32/Tavola1!D32</f>
        <v>0.31125401929260449</v>
      </c>
      <c r="F32" s="14">
        <f>Tavola1!H32/Tavola1!D32</f>
        <v>4.8231511254019289E-2</v>
      </c>
      <c r="G32" s="14">
        <f>Tavola1!J32/Tavola1!D32</f>
        <v>0.54598070739549842</v>
      </c>
      <c r="H32" s="14">
        <f>Tavola1!K32/Tavola1!D32</f>
        <v>4.5659163987138263E-2</v>
      </c>
      <c r="I32" s="14">
        <f>Tavola1!L32/Tavola1!D32</f>
        <v>4.8874598070739551E-2</v>
      </c>
      <c r="J32" s="2">
        <f>Tavola1!L32/Tavola1!F32</f>
        <v>0.13595706618962433</v>
      </c>
      <c r="K32" s="2">
        <f>Tavola1!L32/Tavola1!H32</f>
        <v>1.0133333333333334</v>
      </c>
      <c r="L32" s="2">
        <f>Tavola2!K32/Tavola1!F28</f>
        <v>2.6570048309178744E-2</v>
      </c>
      <c r="M32" s="2">
        <f>Tavola2!K32/Tavola1!H28</f>
        <v>0.16176470588235295</v>
      </c>
    </row>
    <row r="33" spans="1:13" hidden="1" outlineLevel="1">
      <c r="A33" s="4">
        <v>43921</v>
      </c>
      <c r="B33" s="14">
        <f>Tavola1!D33/Tavola1!B33</f>
        <v>0.10534731994371242</v>
      </c>
      <c r="C33" s="14"/>
      <c r="D33" s="14">
        <f>Tavola1!F33/Tavola1!D33</f>
        <v>0.34911961141469339</v>
      </c>
      <c r="E33" s="14">
        <f>Tavola1!G33/Tavola1!D33</f>
        <v>0.30540376442015787</v>
      </c>
      <c r="F33" s="14">
        <f>Tavola1!H33/Tavola1!D33</f>
        <v>4.3715846994535519E-2</v>
      </c>
      <c r="G33" s="14">
        <f>Tavola1!J33/Tavola1!D33</f>
        <v>0.55676988463873711</v>
      </c>
      <c r="H33" s="14">
        <f>Tavola1!K33/Tavola1!D33</f>
        <v>4.4930176077717064E-2</v>
      </c>
      <c r="I33" s="14">
        <f>Tavola1!L33/Tavola1!D33</f>
        <v>4.9180327868852458E-2</v>
      </c>
      <c r="J33" s="2">
        <f>Tavola1!L33/Tavola1!F33</f>
        <v>0.1408695652173913</v>
      </c>
      <c r="K33" s="2">
        <f>Tavola1!L33/Tavola1!H33</f>
        <v>1.125</v>
      </c>
      <c r="L33" s="2">
        <f>Tavola2!K33/Tavola1!F29</f>
        <v>0.01</v>
      </c>
      <c r="M33" s="2">
        <f>Tavola2!K33/Tavola1!H29</f>
        <v>6.6666666666666666E-2</v>
      </c>
    </row>
    <row r="34" spans="1:13" hidden="1" outlineLevel="1" collapsed="1">
      <c r="A34" s="4">
        <v>43922</v>
      </c>
      <c r="B34" s="14">
        <f>Tavola1!D34/Tavola1!B34</f>
        <v>0.1020432406747446</v>
      </c>
      <c r="C34" s="14"/>
      <c r="D34" s="14">
        <f>Tavola1!F34/Tavola1!D34</f>
        <v>0.33061699650756693</v>
      </c>
      <c r="E34" s="14">
        <f>Tavola1!G34/Tavola1!D34</f>
        <v>0.28870779976717115</v>
      </c>
      <c r="F34" s="14">
        <f>Tavola1!H34/Tavola1!D34</f>
        <v>4.190919674039581E-2</v>
      </c>
      <c r="G34" s="14">
        <f>Tavola1!J34/Tavola1!D34</f>
        <v>0.56810244470314319</v>
      </c>
      <c r="H34" s="14">
        <f>Tavola1!K34/Tavola1!D34</f>
        <v>5.0058207217694994E-2</v>
      </c>
      <c r="I34" s="14">
        <f>Tavola1!L34/Tavola1!D34</f>
        <v>5.1222351571594875E-2</v>
      </c>
      <c r="J34" s="2">
        <f>Tavola1!L34/Tavola1!F34</f>
        <v>0.15492957746478872</v>
      </c>
      <c r="K34" s="2">
        <f>Tavola1!L34/Tavola1!H34</f>
        <v>1.2222222222222223</v>
      </c>
      <c r="L34" s="2">
        <f>Tavola2!K34/Tavola1!F30</f>
        <v>1.3671875E-2</v>
      </c>
      <c r="M34" s="2">
        <f>Tavola2!K34/Tavola1!H30</f>
        <v>9.8591549295774641E-2</v>
      </c>
    </row>
    <row r="35" spans="1:13" hidden="1" outlineLevel="1">
      <c r="A35" s="4">
        <v>43923</v>
      </c>
      <c r="B35" s="14">
        <f>Tavola1!D35/Tavola1!B35</f>
        <v>0.10043178377165929</v>
      </c>
      <c r="C35" s="14"/>
      <c r="D35" s="14">
        <f>Tavola1!F35/Tavola1!D35</f>
        <v>0.32160804020100503</v>
      </c>
      <c r="E35" s="14">
        <f>Tavola1!G35/Tavola1!D35</f>
        <v>0.28084868788386375</v>
      </c>
      <c r="F35" s="14">
        <f>Tavola1!H35/Tavola1!D35</f>
        <v>4.0759352317141263E-2</v>
      </c>
      <c r="G35" s="14">
        <f>Tavola1!J35/Tavola1!D35</f>
        <v>0.57509771077610272</v>
      </c>
      <c r="H35" s="14">
        <f>Tavola1!K35/Tavola1!D35</f>
        <v>5.13679508654383E-2</v>
      </c>
      <c r="I35" s="14">
        <f>Tavola1!L35/Tavola1!D35</f>
        <v>5.1926298157453935E-2</v>
      </c>
      <c r="J35" s="2">
        <f>Tavola1!L35/Tavola1!F35</f>
        <v>0.16145833333333334</v>
      </c>
      <c r="K35" s="2">
        <f>Tavola1!L35/Tavola1!H35</f>
        <v>1.273972602739726</v>
      </c>
      <c r="L35" s="2">
        <f>Tavola2!K35/Tavola1!F31</f>
        <v>9.5785440613026813E-3</v>
      </c>
      <c r="M35" s="2">
        <f>Tavola2!K35/Tavola1!H31</f>
        <v>7.0422535211267609E-2</v>
      </c>
    </row>
    <row r="36" spans="1:13" hidden="1" outlineLevel="1">
      <c r="A36" s="4">
        <v>43924</v>
      </c>
      <c r="B36" s="14">
        <f>Tavola1!D36/Tavola1!B36</f>
        <v>9.948624638766991E-2</v>
      </c>
      <c r="C36" s="14"/>
      <c r="D36" s="14">
        <f>Tavola1!F36/Tavola1!D36</f>
        <v>0.32705755782678858</v>
      </c>
      <c r="E36" s="14">
        <f>Tavola1!G36/Tavola1!D36</f>
        <v>0.28778913394298011</v>
      </c>
      <c r="F36" s="14">
        <f>Tavola1!H36/Tavola1!D36</f>
        <v>3.9268423883808502E-2</v>
      </c>
      <c r="G36" s="14">
        <f>Tavola1!J36/Tavola1!D36</f>
        <v>0.56804733727810652</v>
      </c>
      <c r="H36" s="14">
        <f>Tavola1!K36/Tavola1!D36</f>
        <v>5.0564819795589029E-2</v>
      </c>
      <c r="I36" s="14">
        <f>Tavola1!L36/Tavola1!D36</f>
        <v>5.4330285099515867E-2</v>
      </c>
      <c r="J36" s="2">
        <f>Tavola1!L36/Tavola1!F36</f>
        <v>0.16611842105263158</v>
      </c>
      <c r="K36" s="2">
        <f>Tavola1!L36/Tavola1!H36</f>
        <v>1.3835616438356164</v>
      </c>
      <c r="L36" s="2">
        <f>Tavola2!K36/Tavola1!F32</f>
        <v>1.4311270125223614E-2</v>
      </c>
      <c r="M36" s="2">
        <f>Tavola2!K36/Tavola1!H32</f>
        <v>0.10666666666666667</v>
      </c>
    </row>
    <row r="37" spans="1:13" hidden="1" outlineLevel="1">
      <c r="A37" s="4">
        <v>43925</v>
      </c>
      <c r="B37" s="14">
        <f>Tavola1!D37/Tavola1!B37</f>
        <v>9.7104945717732205E-2</v>
      </c>
      <c r="C37" s="14"/>
      <c r="D37" s="14">
        <f>Tavola1!F37/Tavola1!D37</f>
        <v>0.3245341614906832</v>
      </c>
      <c r="E37" s="14">
        <f>Tavola1!G37/Tavola1!D37</f>
        <v>0.28623188405797101</v>
      </c>
      <c r="F37" s="14">
        <f>Tavola1!H37/Tavola1!D37</f>
        <v>3.8302277432712216E-2</v>
      </c>
      <c r="G37" s="14">
        <f>Tavola1!J37/Tavola1!D37</f>
        <v>0.5688405797101449</v>
      </c>
      <c r="H37" s="14">
        <f>Tavola1!K37/Tavola1!D37</f>
        <v>4.917184265010352E-2</v>
      </c>
      <c r="I37" s="14">
        <f>Tavola1!L37/Tavola1!D37</f>
        <v>5.745341614906832E-2</v>
      </c>
      <c r="J37" s="2">
        <f>Tavola1!L37/Tavola1!F37</f>
        <v>0.17703349282296652</v>
      </c>
      <c r="K37" s="2">
        <f>Tavola1!L37/Tavola1!H37</f>
        <v>1.5</v>
      </c>
      <c r="L37" s="2">
        <f>Tavola2!K37/Tavola1!F33</f>
        <v>1.7391304347826087E-2</v>
      </c>
      <c r="M37" s="2">
        <f>Tavola2!K37/Tavola1!H33</f>
        <v>0.1388888888888889</v>
      </c>
    </row>
    <row r="38" spans="1:13" hidden="1" outlineLevel="1">
      <c r="A38" s="4">
        <v>43926</v>
      </c>
      <c r="B38" s="14">
        <f>Tavola1!D38/Tavola1!B38</f>
        <v>9.1033601168736308E-2</v>
      </c>
      <c r="C38" s="14"/>
      <c r="D38" s="14">
        <f>Tavola1!F38/Tavola1!D38</f>
        <v>0.31695085255767302</v>
      </c>
      <c r="E38" s="14">
        <f>Tavola1!G38/Tavola1!D38</f>
        <v>0.27883650952858574</v>
      </c>
      <c r="F38" s="14">
        <f>Tavola1!H38/Tavola1!D38</f>
        <v>3.8114343029087262E-2</v>
      </c>
      <c r="G38" s="14">
        <f>Tavola1!J38/Tavola1!D38</f>
        <v>0.57271815446339014</v>
      </c>
      <c r="H38" s="14">
        <f>Tavola1!K38/Tavola1!D38</f>
        <v>5.2156469408224673E-2</v>
      </c>
      <c r="I38" s="14">
        <f>Tavola1!L38/Tavola1!D38</f>
        <v>5.8174523570712136E-2</v>
      </c>
      <c r="J38" s="2">
        <f>Tavola1!L38/Tavola1!F38</f>
        <v>0.18354430379746836</v>
      </c>
      <c r="K38" s="2">
        <f>Tavola1!L38/Tavola1!H38</f>
        <v>1.5263157894736843</v>
      </c>
      <c r="L38" s="2">
        <f>Tavola2!K38/Tavola1!F34</f>
        <v>8.8028169014084511E-3</v>
      </c>
      <c r="M38" s="2">
        <f>Tavola2!K38/Tavola1!H34</f>
        <v>6.9444444444444448E-2</v>
      </c>
    </row>
    <row r="39" spans="1:13" hidden="1" outlineLevel="1">
      <c r="A39" s="4">
        <v>43927</v>
      </c>
      <c r="B39" s="14">
        <f>Tavola1!D39/Tavola1!B39</f>
        <v>8.7197408796454143E-2</v>
      </c>
      <c r="C39" s="14"/>
      <c r="D39" s="14">
        <f>Tavola1!F39/Tavola1!D39</f>
        <v>0.31133919843597263</v>
      </c>
      <c r="E39" s="14">
        <f>Tavola1!G39/Tavola1!D39</f>
        <v>0.27517106549364612</v>
      </c>
      <c r="F39" s="14">
        <f>Tavola1!H39/Tavola1!D39</f>
        <v>3.6168132942326493E-2</v>
      </c>
      <c r="G39" s="14">
        <f>Tavola1!J39/Tavola1!D39</f>
        <v>0.5757575757575758</v>
      </c>
      <c r="H39" s="14">
        <f>Tavola1!K39/Tavola1!D39</f>
        <v>5.2785923753665691E-2</v>
      </c>
      <c r="I39" s="14">
        <f>Tavola1!L39/Tavola1!D39</f>
        <v>6.0117302052785926E-2</v>
      </c>
      <c r="J39" s="2">
        <f>Tavola1!L39/Tavola1!F39</f>
        <v>0.19309262166405022</v>
      </c>
      <c r="K39" s="2">
        <f>Tavola1!L39/Tavola1!H39</f>
        <v>1.6621621621621621</v>
      </c>
      <c r="L39" s="2">
        <f>Tavola2!K39/Tavola1!F35</f>
        <v>1.2152777777777778E-2</v>
      </c>
      <c r="M39" s="2">
        <f>Tavola2!K39/Tavola1!H35</f>
        <v>9.5890410958904104E-2</v>
      </c>
    </row>
    <row r="40" spans="1:13" hidden="1" outlineLevel="1">
      <c r="A40" s="4">
        <v>43928</v>
      </c>
      <c r="B40" s="14">
        <f>Tavola1!D40/Tavola1!B40</f>
        <v>8.4362553807780502E-2</v>
      </c>
      <c r="C40" s="14"/>
      <c r="D40" s="14">
        <f>Tavola1!F40/Tavola1!D40</f>
        <v>0.3028135431568908</v>
      </c>
      <c r="E40" s="14">
        <f>Tavola1!G40/Tavola1!D40</f>
        <v>0.26800190748688602</v>
      </c>
      <c r="F40" s="14">
        <f>Tavola1!H40/Tavola1!D40</f>
        <v>3.4811635670004767E-2</v>
      </c>
      <c r="G40" s="14">
        <f>Tavola1!J40/Tavola1!D40</f>
        <v>0.58369098712446355</v>
      </c>
      <c r="H40" s="14">
        <f>Tavola1!K40/Tavola1!D40</f>
        <v>5.3886504530281355E-2</v>
      </c>
      <c r="I40" s="14">
        <f>Tavola1!L40/Tavola1!D40</f>
        <v>5.9608965188364331E-2</v>
      </c>
      <c r="J40" s="2">
        <f>Tavola1!L40/Tavola1!F40</f>
        <v>0.19685039370078741</v>
      </c>
      <c r="K40" s="2">
        <f>Tavola1!L40/Tavola1!H40</f>
        <v>1.7123287671232876</v>
      </c>
      <c r="L40" s="2">
        <f>Tavola2!K40/Tavola1!F36</f>
        <v>3.2894736842105261E-3</v>
      </c>
      <c r="M40" s="2">
        <f>Tavola2!K40/Tavola1!H36</f>
        <v>2.7397260273972601E-2</v>
      </c>
    </row>
    <row r="41" spans="1:13" hidden="1" outlineLevel="1">
      <c r="A41" s="4">
        <v>43929</v>
      </c>
      <c r="B41" s="14">
        <f>Tavola1!D41/Tavola1!B41</f>
        <v>7.8686493184634443E-2</v>
      </c>
      <c r="C41" s="14"/>
      <c r="D41" s="14">
        <f>Tavola1!F41/Tavola1!D41</f>
        <v>0.29087540528022232</v>
      </c>
      <c r="E41" s="14">
        <f>Tavola1!G41/Tavola1!D41</f>
        <v>0.26076887447892544</v>
      </c>
      <c r="F41" s="14">
        <f>Tavola1!H41/Tavola1!D41</f>
        <v>3.0106530801296896E-2</v>
      </c>
      <c r="G41" s="14">
        <f>Tavola1!J41/Tavola1!D41</f>
        <v>0.58591940713293189</v>
      </c>
      <c r="H41" s="14">
        <f>Tavola1!K41/Tavola1!D41</f>
        <v>6.160259379342288E-2</v>
      </c>
      <c r="I41" s="14">
        <f>Tavola1!L41/Tavola1!D41</f>
        <v>6.160259379342288E-2</v>
      </c>
      <c r="J41" s="2">
        <f>Tavola1!L41/Tavola1!F41</f>
        <v>0.21178343949044587</v>
      </c>
      <c r="K41" s="2">
        <f>Tavola1!L41/Tavola1!H41</f>
        <v>2.046153846153846</v>
      </c>
      <c r="L41" s="2">
        <f>Tavola2!K41/Tavola1!F37</f>
        <v>1.2759170653907496E-2</v>
      </c>
      <c r="M41" s="2">
        <f>Tavola2!K41/Tavola1!H37</f>
        <v>0.10810810810810811</v>
      </c>
    </row>
    <row r="42" spans="1:13" hidden="1" outlineLevel="1">
      <c r="A42" s="4">
        <v>43930</v>
      </c>
      <c r="B42" s="14">
        <f>Tavola1!D42/Tavola1!B42</f>
        <v>7.7656391343678244E-2</v>
      </c>
      <c r="C42" s="14"/>
      <c r="D42" s="14">
        <f>Tavola1!F42/Tavola1!D42</f>
        <v>0.28181003584229392</v>
      </c>
      <c r="E42" s="14">
        <f>Tavola1!G42/Tavola1!D42</f>
        <v>0.25358422939068098</v>
      </c>
      <c r="F42" s="14">
        <f>Tavola1!H42/Tavola1!D42</f>
        <v>2.8225806451612902E-2</v>
      </c>
      <c r="G42" s="14">
        <f>Tavola1!J42/Tavola1!D42</f>
        <v>0.58826164874551967</v>
      </c>
      <c r="H42" s="14">
        <f>Tavola1!K42/Tavola1!D42</f>
        <v>6.8100358422939072E-2</v>
      </c>
      <c r="I42" s="14">
        <f>Tavola1!L42/Tavola1!D42</f>
        <v>6.1827956989247312E-2</v>
      </c>
      <c r="J42" s="2">
        <f>Tavola1!L42/Tavola1!F42</f>
        <v>0.21939586645468998</v>
      </c>
      <c r="K42" s="2">
        <f>Tavola1!L42/Tavola1!H42</f>
        <v>2.1904761904761907</v>
      </c>
      <c r="L42" s="2">
        <f>Tavola2!K42/Tavola1!F38</f>
        <v>7.9113924050632917E-3</v>
      </c>
      <c r="M42" s="2">
        <f>Tavola2!K42/Tavola1!H38</f>
        <v>6.5789473684210523E-2</v>
      </c>
    </row>
    <row r="43" spans="1:13" hidden="1" outlineLevel="1">
      <c r="A43" s="4">
        <v>43931</v>
      </c>
      <c r="B43" s="14">
        <f>Tavola1!D43/Tavola1!B43</f>
        <v>7.3886249839517262E-2</v>
      </c>
      <c r="C43" s="14"/>
      <c r="D43" s="14">
        <f>Tavola1!F43/Tavola1!D43</f>
        <v>0.27367506516072981</v>
      </c>
      <c r="E43" s="14">
        <f>Tavola1!G43/Tavola1!D43</f>
        <v>0.24674196350999131</v>
      </c>
      <c r="F43" s="14">
        <f>Tavola1!H43/Tavola1!D43</f>
        <v>2.6933101650738488E-2</v>
      </c>
      <c r="G43" s="14">
        <f>Tavola1!J43/Tavola1!D43</f>
        <v>0.58079930495221543</v>
      </c>
      <c r="H43" s="14">
        <f>Tavola1!K43/Tavola1!D43</f>
        <v>8.1233709817549959E-2</v>
      </c>
      <c r="I43" s="14">
        <f>Tavola1!L43/Tavola1!D43</f>
        <v>6.4291920069504779E-2</v>
      </c>
      <c r="J43" s="2">
        <f>Tavola1!L43/Tavola1!F43</f>
        <v>0.23492063492063492</v>
      </c>
      <c r="K43" s="2">
        <f>Tavola1!L43/Tavola1!H43</f>
        <v>2.3870967741935485</v>
      </c>
      <c r="L43" s="2">
        <f>Tavola2!K43/Tavola1!F39</f>
        <v>1.5698587127158554E-2</v>
      </c>
      <c r="M43" s="2">
        <f>Tavola2!K43/Tavola1!H39</f>
        <v>0.13513513513513514</v>
      </c>
    </row>
    <row r="44" spans="1:13" hidden="1" outlineLevel="1">
      <c r="A44" s="4">
        <v>43932</v>
      </c>
      <c r="B44" s="14">
        <f>Tavola1!D44/Tavola1!B44</f>
        <v>6.9967739071240417E-2</v>
      </c>
      <c r="C44" s="14"/>
      <c r="D44" s="14">
        <f>Tavola1!F44/Tavola1!D44</f>
        <v>0.26226734348561759</v>
      </c>
      <c r="E44" s="14">
        <f>Tavola1!G44/Tavola1!D44</f>
        <v>0.23773265651438241</v>
      </c>
      <c r="F44" s="14">
        <f>Tavola1!H44/Tavola1!D44</f>
        <v>2.4534686971235193E-2</v>
      </c>
      <c r="G44" s="14">
        <f>Tavola1!J44/Tavola1!D44</f>
        <v>0.58417935702199664</v>
      </c>
      <c r="H44" s="14">
        <f>Tavola1!K44/Tavola1!D44</f>
        <v>8.8409475465313025E-2</v>
      </c>
      <c r="I44" s="14">
        <f>Tavola1!L44/Tavola1!D44</f>
        <v>6.5143824027072764E-2</v>
      </c>
      <c r="J44" s="2">
        <f>Tavola1!L44/Tavola1!F44</f>
        <v>0.24838709677419354</v>
      </c>
      <c r="K44" s="2">
        <f>Tavola1!L44/Tavola1!H44</f>
        <v>2.6551724137931036</v>
      </c>
      <c r="L44" s="2">
        <f>Tavola2!K44/Tavola1!F40</f>
        <v>9.4488188976377951E-3</v>
      </c>
      <c r="M44" s="2">
        <f>Tavola2!K44/Tavola1!H40</f>
        <v>8.2191780821917804E-2</v>
      </c>
    </row>
    <row r="45" spans="1:13" hidden="1" outlineLevel="1">
      <c r="A45" s="4">
        <v>43933</v>
      </c>
      <c r="B45" s="14">
        <f>Tavola1!D45/Tavola1!B45</f>
        <v>6.6928915729403293E-2</v>
      </c>
      <c r="C45" s="14"/>
      <c r="D45" s="14">
        <f>Tavola1!F45/Tavola1!D45</f>
        <v>0.2504139072847682</v>
      </c>
      <c r="E45" s="14">
        <f>Tavola1!G45/Tavola1!D45</f>
        <v>0.22847682119205298</v>
      </c>
      <c r="F45" s="14">
        <f>Tavola1!H45/Tavola1!D45</f>
        <v>2.1937086092715233E-2</v>
      </c>
      <c r="G45" s="14">
        <f>Tavola1!J45/Tavola1!D45</f>
        <v>0.58981788079470199</v>
      </c>
      <c r="H45" s="14">
        <f>Tavola1!K45/Tavola1!D45</f>
        <v>9.2301324503311258E-2</v>
      </c>
      <c r="I45" s="14">
        <f>Tavola1!L45/Tavola1!D45</f>
        <v>6.7466887417218541E-2</v>
      </c>
      <c r="J45" s="2">
        <f>Tavola1!L45/Tavola1!F45</f>
        <v>0.26942148760330581</v>
      </c>
      <c r="K45" s="2">
        <f>Tavola1!L45/Tavola1!H45</f>
        <v>3.0754716981132075</v>
      </c>
      <c r="L45" s="2">
        <f>Tavola2!K45/Tavola1!F41</f>
        <v>1.4331210191082803E-2</v>
      </c>
      <c r="M45" s="2">
        <f>Tavola2!K45/Tavola1!H41</f>
        <v>0.13846153846153847</v>
      </c>
    </row>
    <row r="46" spans="1:13" hidden="1" outlineLevel="1">
      <c r="A46" s="4">
        <v>43934</v>
      </c>
      <c r="B46" s="14">
        <f>Tavola1!D46/Tavola1!B46</f>
        <v>6.5878695290932973E-2</v>
      </c>
      <c r="C46" s="14"/>
      <c r="D46" s="14">
        <f>Tavola1!F46/Tavola1!D46</f>
        <v>0.24613506916192027</v>
      </c>
      <c r="E46" s="14">
        <f>Tavola1!G46/Tavola1!D46</f>
        <v>0.22538649308380798</v>
      </c>
      <c r="F46" s="14">
        <f>Tavola1!H46/Tavola1!D46</f>
        <v>2.0748576078112285E-2</v>
      </c>
      <c r="G46" s="14">
        <f>Tavola1!J46/Tavola1!D46</f>
        <v>0.58787632221318142</v>
      </c>
      <c r="H46" s="14">
        <f>Tavola1!K46/Tavola1!D46</f>
        <v>9.6419853539462974E-2</v>
      </c>
      <c r="I46" s="14">
        <f>Tavola1!L46/Tavola1!D46</f>
        <v>6.9568755085435308E-2</v>
      </c>
      <c r="J46" s="2">
        <f>Tavola1!L46/Tavola1!F46</f>
        <v>0.28264462809917357</v>
      </c>
      <c r="K46" s="2">
        <f>Tavola1!L46/Tavola1!H46</f>
        <v>3.3529411764705883</v>
      </c>
      <c r="L46" s="2">
        <f>Tavola2!K46/Tavola1!F42</f>
        <v>1.2718600953895072E-2</v>
      </c>
      <c r="M46" s="2">
        <f>Tavola2!K46/Tavola1!H42</f>
        <v>0.12698412698412698</v>
      </c>
    </row>
    <row r="47" spans="1:13" hidden="1" outlineLevel="1">
      <c r="A47" s="4">
        <v>43935</v>
      </c>
      <c r="B47" s="14">
        <f>Tavola1!D47/Tavola1!B47</f>
        <v>6.6029516593183193E-2</v>
      </c>
      <c r="C47" s="14"/>
      <c r="D47" s="14">
        <f>Tavola1!F47/Tavola1!D47</f>
        <v>0.24190323870451819</v>
      </c>
      <c r="E47" s="14">
        <f>Tavola1!G47/Tavola1!D47</f>
        <v>0.22071171531387446</v>
      </c>
      <c r="F47" s="14">
        <f>Tavola1!H47/Tavola1!D47</f>
        <v>2.1191523390643743E-2</v>
      </c>
      <c r="G47" s="14">
        <f>Tavola1!J47/Tavola1!D47</f>
        <v>0.58616553378648539</v>
      </c>
      <c r="H47" s="14">
        <f>Tavola1!K47/Tavola1!D47</f>
        <v>0.10195921631347461</v>
      </c>
      <c r="I47" s="14">
        <f>Tavola1!L47/Tavola1!D47</f>
        <v>6.9972011195521794E-2</v>
      </c>
      <c r="J47" s="2">
        <f>Tavola1!L47/Tavola1!F47</f>
        <v>0.28925619834710742</v>
      </c>
      <c r="K47" s="2">
        <f>Tavola1!L47/Tavola1!H47</f>
        <v>3.3018867924528301</v>
      </c>
      <c r="L47" s="2">
        <f>Tavola2!K47/Tavola1!F43</f>
        <v>6.3492063492063492E-3</v>
      </c>
      <c r="M47" s="2">
        <f>Tavola2!K47/Tavola1!H43</f>
        <v>6.4516129032258063E-2</v>
      </c>
    </row>
    <row r="48" spans="1:13" hidden="1" outlineLevel="1">
      <c r="A48" s="4">
        <v>43936</v>
      </c>
      <c r="B48" s="14">
        <f>Tavola1!D48/Tavola1!B48</f>
        <v>6.358642486266837E-2</v>
      </c>
      <c r="C48" s="14"/>
      <c r="D48" s="14">
        <f>Tavola1!F48/Tavola1!D48</f>
        <v>0.23274161735700197</v>
      </c>
      <c r="E48" s="14">
        <f>Tavola1!G48/Tavola1!D48</f>
        <v>0.21341222879684418</v>
      </c>
      <c r="F48" s="14">
        <f>Tavola1!H48/Tavola1!D48</f>
        <v>1.9329388560157791E-2</v>
      </c>
      <c r="G48" s="14">
        <f>Tavola1!J48/Tavola1!D48</f>
        <v>0.58816568047337281</v>
      </c>
      <c r="H48" s="14">
        <f>Tavola1!K48/Tavola1!D48</f>
        <v>0.1076923076923077</v>
      </c>
      <c r="I48" s="14">
        <f>Tavola1!L48/Tavola1!D48</f>
        <v>7.1400394477317553E-2</v>
      </c>
      <c r="J48" s="2">
        <f>Tavola1!L48/Tavola1!F48</f>
        <v>0.30677966101694915</v>
      </c>
      <c r="K48" s="2">
        <f>Tavola1!L48/Tavola1!H48</f>
        <v>3.693877551020408</v>
      </c>
      <c r="L48" s="2">
        <f>Tavola2!K48/Tavola1!F44</f>
        <v>9.6774193548387101E-3</v>
      </c>
      <c r="M48" s="2">
        <f>Tavola2!K48/Tavola1!H44</f>
        <v>0.10344827586206896</v>
      </c>
    </row>
    <row r="49" spans="1:13" hidden="1" outlineLevel="1">
      <c r="A49" s="4">
        <v>43937</v>
      </c>
      <c r="B49" s="14">
        <f>Tavola1!D49/Tavola1!B49</f>
        <v>6.0818299728805564E-2</v>
      </c>
      <c r="C49" s="14"/>
      <c r="D49" s="14">
        <f>Tavola1!F49/Tavola1!D49</f>
        <v>0.2221791392012408</v>
      </c>
      <c r="E49" s="14">
        <f>Tavola1!G49/Tavola1!D49</f>
        <v>0.2035672741372625</v>
      </c>
      <c r="F49" s="14">
        <f>Tavola1!H49/Tavola1!D49</f>
        <v>1.8611865063978286E-2</v>
      </c>
      <c r="G49" s="14">
        <f>Tavola1!J49/Tavola1!D49</f>
        <v>0.59519193485847233</v>
      </c>
      <c r="H49" s="14">
        <f>Tavola1!K49/Tavola1!D49</f>
        <v>0.11012020162853819</v>
      </c>
      <c r="I49" s="14">
        <f>Tavola1!L49/Tavola1!D49</f>
        <v>7.2508724311748735E-2</v>
      </c>
      <c r="J49" s="2">
        <f>Tavola1!L49/Tavola1!F49</f>
        <v>0.32635253054101221</v>
      </c>
      <c r="K49" s="2">
        <f>Tavola1!L49/Tavola1!H49</f>
        <v>3.8958333333333335</v>
      </c>
      <c r="L49" s="2">
        <f>Tavola2!K49/Tavola1!F45</f>
        <v>9.9173553719008271E-3</v>
      </c>
      <c r="M49" s="2">
        <f>Tavola2!K49/Tavola1!H45</f>
        <v>0.11320754716981132</v>
      </c>
    </row>
    <row r="50" spans="1:13" hidden="1" outlineLevel="1">
      <c r="A50" s="4">
        <v>43938</v>
      </c>
      <c r="B50" s="14">
        <f>Tavola1!D50/Tavola1!B50</f>
        <v>5.8111219339413794E-2</v>
      </c>
      <c r="C50" s="14"/>
      <c r="D50" s="14">
        <f>Tavola1!F50/Tavola1!D50</f>
        <v>0.216</v>
      </c>
      <c r="E50" s="14">
        <f>Tavola1!G50/Tavola1!D50</f>
        <v>0.19847619047619047</v>
      </c>
      <c r="F50" s="14">
        <f>Tavola1!H50/Tavola1!D50</f>
        <v>1.7523809523809525E-2</v>
      </c>
      <c r="G50" s="14">
        <f>Tavola1!J50/Tavola1!D50</f>
        <v>0.59885714285714287</v>
      </c>
      <c r="H50" s="14">
        <f>Tavola1!K50/Tavola1!D50</f>
        <v>0.11276190476190476</v>
      </c>
      <c r="I50" s="14">
        <f>Tavola1!L50/Tavola1!D50</f>
        <v>7.2380952380952379E-2</v>
      </c>
      <c r="J50" s="2">
        <f>Tavola1!L50/Tavola1!F50</f>
        <v>0.33509700176366841</v>
      </c>
      <c r="K50" s="2">
        <f>Tavola1!L50/Tavola1!H50</f>
        <v>4.1304347826086953</v>
      </c>
      <c r="L50" s="2">
        <f>Tavola2!K50/Tavola1!F46</f>
        <v>4.9586776859504135E-3</v>
      </c>
      <c r="M50" s="2">
        <f>Tavola2!K50/Tavola1!H46</f>
        <v>5.8823529411764705E-2</v>
      </c>
    </row>
    <row r="51" spans="1:13" hidden="1" outlineLevel="1">
      <c r="A51" s="4">
        <v>43939</v>
      </c>
      <c r="B51" s="14">
        <f>Tavola1!D51/Tavola1!B51</f>
        <v>5.5999161689196268E-2</v>
      </c>
      <c r="C51" s="14"/>
      <c r="D51" s="14">
        <f>Tavola1!F51/Tavola1!D51</f>
        <v>0.21257485029940121</v>
      </c>
      <c r="E51" s="14">
        <f>Tavola1!G51/Tavola1!D51</f>
        <v>0.19685628742514971</v>
      </c>
      <c r="F51" s="14">
        <f>Tavola1!H51/Tavola1!D51</f>
        <v>1.5718562874251496E-2</v>
      </c>
      <c r="G51" s="14">
        <f>Tavola1!J51/Tavola1!D51</f>
        <v>0.59992514970059885</v>
      </c>
      <c r="H51" s="14">
        <f>Tavola1!K51/Tavola1!D51</f>
        <v>0.11414670658682635</v>
      </c>
      <c r="I51" s="14">
        <f>Tavola1!L51/Tavola1!D51</f>
        <v>7.3353293413173648E-2</v>
      </c>
      <c r="J51" s="2">
        <f>Tavola1!L51/Tavola1!F51</f>
        <v>0.34507042253521125</v>
      </c>
      <c r="K51" s="2">
        <f>Tavola1!L51/Tavola1!H51</f>
        <v>4.666666666666667</v>
      </c>
      <c r="L51" s="2">
        <f>Tavola2!K51/Tavola1!F47</f>
        <v>9.9173553719008271E-3</v>
      </c>
      <c r="M51" s="2">
        <f>Tavola2!K51/Tavola1!H47</f>
        <v>0.11320754716981132</v>
      </c>
    </row>
    <row r="52" spans="1:13" hidden="1" outlineLevel="1">
      <c r="A52" s="4">
        <v>43940</v>
      </c>
      <c r="B52" s="14">
        <f>Tavola1!D52/Tavola1!B52</f>
        <v>5.4588925500281285E-2</v>
      </c>
      <c r="C52" s="14"/>
      <c r="D52" s="14">
        <f>Tavola1!F52/Tavola1!D52</f>
        <v>0.20721383879278615</v>
      </c>
      <c r="E52" s="14">
        <f>Tavola1!G52/Tavola1!D52</f>
        <v>0.19212366580787632</v>
      </c>
      <c r="F52" s="14">
        <f>Tavola1!H52/Tavola1!D52</f>
        <v>1.5090172984909826E-2</v>
      </c>
      <c r="G52" s="14">
        <f>Tavola1!J52/Tavola1!D52</f>
        <v>0.60323886639676116</v>
      </c>
      <c r="H52" s="14">
        <f>Tavola1!K52/Tavola1!D52</f>
        <v>0.1159366948840633</v>
      </c>
      <c r="I52" s="14">
        <f>Tavola1!L52/Tavola1!D52</f>
        <v>7.3610599926389395E-2</v>
      </c>
      <c r="J52" s="2">
        <f>Tavola1!L52/Tavola1!F52</f>
        <v>0.35523978685612789</v>
      </c>
      <c r="K52" s="2">
        <f>Tavola1!L52/Tavola1!H52</f>
        <v>4.8780487804878048</v>
      </c>
      <c r="L52" s="2">
        <f>Tavola2!K52/Tavola1!F48</f>
        <v>6.7796610169491523E-3</v>
      </c>
      <c r="M52" s="2">
        <f>Tavola2!K52/Tavola1!H48</f>
        <v>8.1632653061224483E-2</v>
      </c>
    </row>
    <row r="53" spans="1:13" hidden="1" outlineLevel="1">
      <c r="A53" s="4">
        <v>43941</v>
      </c>
      <c r="B53" s="14">
        <f>Tavola1!D53/Tavola1!B53</f>
        <v>5.3705253732505405E-2</v>
      </c>
      <c r="C53" s="14"/>
      <c r="D53" s="14">
        <f>Tavola1!F53/Tavola1!D53</f>
        <v>0.20478434215295396</v>
      </c>
      <c r="E53" s="14">
        <f>Tavola1!G53/Tavola1!D53</f>
        <v>0.1906487857919536</v>
      </c>
      <c r="F53" s="14">
        <f>Tavola1!H53/Tavola1!D53</f>
        <v>1.4135556361000362E-2</v>
      </c>
      <c r="G53" s="14">
        <f>Tavola1!J53/Tavola1!D53</f>
        <v>0.59623051830373319</v>
      </c>
      <c r="H53" s="14">
        <f>Tavola1!K53/Tavola1!D53</f>
        <v>0.12540775643349039</v>
      </c>
      <c r="I53" s="14">
        <f>Tavola1!L53/Tavola1!D53</f>
        <v>7.3577383109822397E-2</v>
      </c>
      <c r="J53" s="2">
        <f>Tavola1!L53/Tavola1!F53</f>
        <v>0.35929203539823007</v>
      </c>
      <c r="K53" s="2">
        <f>Tavola1!L53/Tavola1!H53</f>
        <v>5.2051282051282053</v>
      </c>
      <c r="L53" s="2">
        <f>Tavola2!K53/Tavola1!F49</f>
        <v>5.235602094240838E-3</v>
      </c>
      <c r="M53" s="2">
        <f>Tavola2!K53/Tavola1!H49</f>
        <v>6.25E-2</v>
      </c>
    </row>
    <row r="54" spans="1:13" hidden="1" outlineLevel="1">
      <c r="A54" s="4">
        <v>43942</v>
      </c>
      <c r="B54" s="14">
        <f>Tavola1!D54/Tavola1!B54</f>
        <v>5.1458442996387924E-2</v>
      </c>
      <c r="C54" s="14"/>
      <c r="D54" s="14">
        <f>Tavola1!F54/Tavola1!D54</f>
        <v>0.19435626102292769</v>
      </c>
      <c r="E54" s="14">
        <f>Tavola1!G54/Tavola1!D54</f>
        <v>0.18130511463844798</v>
      </c>
      <c r="F54" s="14">
        <f>Tavola1!H54/Tavola1!D54</f>
        <v>1.3051146384479718E-2</v>
      </c>
      <c r="G54" s="14">
        <f>Tavola1!J54/Tavola1!D54</f>
        <v>0.60246913580246919</v>
      </c>
      <c r="H54" s="14">
        <f>Tavola1!K54/Tavola1!D54</f>
        <v>0.13051146384479717</v>
      </c>
      <c r="I54" s="14">
        <f>Tavola1!L54/Tavola1!D54</f>
        <v>7.266313932980599E-2</v>
      </c>
      <c r="J54" s="2">
        <f>Tavola1!L54/Tavola1!F54</f>
        <v>0.37386569872958259</v>
      </c>
      <c r="K54" s="2">
        <f>Tavola1!L54/Tavola1!H54</f>
        <v>5.5675675675675675</v>
      </c>
      <c r="L54" s="2">
        <f>Tavola2!K54/Tavola1!F50</f>
        <v>5.2910052910052907E-3</v>
      </c>
      <c r="M54" s="2">
        <f>Tavola2!K54/Tavola1!H50</f>
        <v>6.5217391304347824E-2</v>
      </c>
    </row>
    <row r="55" spans="1:13" hidden="1" outlineLevel="1">
      <c r="A55" s="4">
        <v>43943</v>
      </c>
      <c r="B55" s="14">
        <f>Tavola1!D55/Tavola1!B55</f>
        <v>4.9087379963222773E-2</v>
      </c>
      <c r="C55" s="14"/>
      <c r="D55" s="14">
        <f>Tavola1!F55/Tavola1!D55</f>
        <v>0.18557058619493583</v>
      </c>
      <c r="E55" s="14">
        <f>Tavola1!G55/Tavola1!D55</f>
        <v>0.17343045438779051</v>
      </c>
      <c r="F55" s="14">
        <f>Tavola1!H55/Tavola1!D55</f>
        <v>1.2140131807145335E-2</v>
      </c>
      <c r="G55" s="14">
        <f>Tavola1!J55/Tavola1!D55</f>
        <v>0.6077003121748179</v>
      </c>
      <c r="H55" s="14">
        <f>Tavola1!K55/Tavola1!D55</f>
        <v>0.13458203260492543</v>
      </c>
      <c r="I55" s="14">
        <f>Tavola1!L55/Tavola1!D55</f>
        <v>7.2147069025320851E-2</v>
      </c>
      <c r="J55" s="2">
        <f>Tavola1!L55/Tavola1!F55</f>
        <v>0.38878504672897196</v>
      </c>
      <c r="K55" s="2">
        <f>Tavola1!L55/Tavola1!H55</f>
        <v>5.9428571428571431</v>
      </c>
      <c r="L55" s="2">
        <f>Tavola2!K55/Tavola1!F51</f>
        <v>3.5211267605633804E-3</v>
      </c>
      <c r="M55" s="2">
        <f>Tavola2!K55/Tavola1!H51</f>
        <v>4.7619047619047616E-2</v>
      </c>
    </row>
    <row r="56" spans="1:13" hidden="1" outlineLevel="1">
      <c r="A56" s="4">
        <v>43944</v>
      </c>
      <c r="B56" s="14">
        <f>Tavola1!D56/Tavola1!B56</f>
        <v>4.7079646017699116E-2</v>
      </c>
      <c r="C56" s="14"/>
      <c r="D56" s="14">
        <f>Tavola1!F56/Tavola1!D56</f>
        <v>0.17429938482570062</v>
      </c>
      <c r="E56" s="14">
        <f>Tavola1!G56/Tavola1!D56</f>
        <v>0.16267942583732056</v>
      </c>
      <c r="F56" s="14">
        <f>Tavola1!H56/Tavola1!D56</f>
        <v>1.1619958988380041E-2</v>
      </c>
      <c r="G56" s="14">
        <f>Tavola1!J56/Tavola1!D56</f>
        <v>0.61209842788790159</v>
      </c>
      <c r="H56" s="14">
        <f>Tavola1!K56/Tavola1!D56</f>
        <v>0.14080656185919344</v>
      </c>
      <c r="I56" s="14">
        <f>Tavola1!L56/Tavola1!D56</f>
        <v>7.2795625427204372E-2</v>
      </c>
    </row>
    <row r="57" spans="1:13" hidden="1" outlineLevel="1">
      <c r="A57" s="4">
        <v>43945</v>
      </c>
      <c r="B57" s="14">
        <f>Tavola1!D57/Tavola1!B57</f>
        <v>4.5745415483771965E-2</v>
      </c>
      <c r="C57" s="14"/>
      <c r="D57" s="14">
        <f>Tavola1!F57/Tavola1!D57</f>
        <v>0.16538074471653808</v>
      </c>
      <c r="E57" s="14">
        <f>Tavola1!G57/Tavola1!D57</f>
        <v>0.15464609191546461</v>
      </c>
      <c r="F57" s="14">
        <f>Tavola1!H57/Tavola1!D57</f>
        <v>1.0734652801073465E-2</v>
      </c>
      <c r="G57" s="14">
        <f>Tavola1!J57/Tavola1!D57</f>
        <v>0.61288158336128817</v>
      </c>
      <c r="H57" s="14">
        <f>Tavola1!K57/Tavola1!D57</f>
        <v>0.1486078497148608</v>
      </c>
      <c r="I57" s="14">
        <f>Tavola1!L57/Tavola1!D57</f>
        <v>7.3129822207312983E-2</v>
      </c>
    </row>
    <row r="58" spans="1:13" hidden="1" outlineLevel="1">
      <c r="A58" s="4">
        <v>43946</v>
      </c>
      <c r="B58" s="14">
        <f>Tavola1!D58/Tavola1!B58</f>
        <v>4.4248435920352817E-2</v>
      </c>
      <c r="C58" s="14"/>
      <c r="D58" s="14">
        <f>Tavola1!F58/Tavola1!D58</f>
        <v>0.16059602649006621</v>
      </c>
      <c r="E58" s="14">
        <f>Tavola1!G58/Tavola1!D58</f>
        <v>0.14966887417218544</v>
      </c>
      <c r="F58" s="14">
        <f>Tavola1!H58/Tavola1!D58</f>
        <v>1.0927152317880795E-2</v>
      </c>
      <c r="G58" s="14">
        <f>Tavola1!J58/Tavola1!D58</f>
        <v>0.59172185430463575</v>
      </c>
      <c r="H58" s="14">
        <f>Tavola1!K58/Tavola1!D58</f>
        <v>0.17350993377483442</v>
      </c>
      <c r="I58" s="14">
        <f>Tavola1!L58/Tavola1!D58</f>
        <v>7.4172185430463583E-2</v>
      </c>
    </row>
    <row r="59" spans="1:13" hidden="1" outlineLevel="1">
      <c r="A59" s="4">
        <v>43947</v>
      </c>
      <c r="B59" s="14">
        <f>Tavola1!D59/Tavola1!B59</f>
        <v>4.3578112518543877E-2</v>
      </c>
      <c r="C59" s="14"/>
      <c r="D59" s="14">
        <f>Tavola1!F59/Tavola1!D59</f>
        <v>0.15646481178396071</v>
      </c>
      <c r="E59" s="14">
        <f>Tavola1!G59/Tavola1!D59</f>
        <v>0.14566284779050737</v>
      </c>
      <c r="F59" s="14">
        <f>Tavola1!H59/Tavola1!D59</f>
        <v>1.0801963993453356E-2</v>
      </c>
      <c r="G59" s="14">
        <f>Tavola1!J59/Tavola1!D59</f>
        <v>0.53322422258592472</v>
      </c>
      <c r="H59" s="14">
        <f>Tavola1!K59/Tavola1!D59</f>
        <v>0.23567921440261866</v>
      </c>
      <c r="I59" s="14">
        <f>Tavola1!L59/Tavola1!D59</f>
        <v>7.4631751227495907E-2</v>
      </c>
    </row>
    <row r="60" spans="1:13" hidden="1" outlineLevel="1">
      <c r="A60" s="4">
        <v>43948</v>
      </c>
      <c r="B60" s="14">
        <f>Tavola1!D60/Tavola1!B60</f>
        <v>4.3665958952583156E-2</v>
      </c>
      <c r="C60" s="14"/>
      <c r="D60" s="14">
        <f>Tavola1!F60/Tavola1!D60</f>
        <v>0.1539708265802269</v>
      </c>
      <c r="E60" s="14">
        <f>Tavola1!G60/Tavola1!D60</f>
        <v>0.14262560777957861</v>
      </c>
      <c r="F60" s="14">
        <f>Tavola1!H60/Tavola1!D60</f>
        <v>1.1345218800648298E-2</v>
      </c>
      <c r="G60" s="14">
        <f>Tavola1!J60/Tavola1!D60</f>
        <v>0.5341977309562399</v>
      </c>
      <c r="H60" s="14">
        <f>Tavola1!K60/Tavola1!D60</f>
        <v>0.23695299837925446</v>
      </c>
      <c r="I60" s="14">
        <f>Tavola1!L60/Tavola1!D60</f>
        <v>7.4878444084278767E-2</v>
      </c>
    </row>
    <row r="61" spans="1:13" hidden="1" outlineLevel="1">
      <c r="A61" s="4">
        <v>43949</v>
      </c>
      <c r="B61" s="14">
        <f>Tavola1!D61/Tavola1!B61</f>
        <v>4.2735042735042736E-2</v>
      </c>
      <c r="C61" s="14"/>
      <c r="D61" s="14">
        <f>Tavola1!F61/Tavola1!D61</f>
        <v>0.14807692307692308</v>
      </c>
      <c r="E61" s="14">
        <f>Tavola1!G61/Tavola1!D61</f>
        <v>0.13717948717948719</v>
      </c>
      <c r="F61" s="14">
        <f>Tavola1!H61/Tavola1!D61</f>
        <v>1.0897435897435897E-2</v>
      </c>
      <c r="G61" s="14">
        <f>Tavola1!J61/Tavola1!D61</f>
        <v>0.53878205128205126</v>
      </c>
      <c r="H61" s="14">
        <f>Tavola1!K61/Tavola1!D61</f>
        <v>0.23878205128205129</v>
      </c>
      <c r="I61" s="14">
        <f>Tavola1!L61/Tavola1!D61</f>
        <v>7.4358974358974358E-2</v>
      </c>
    </row>
    <row r="62" spans="1:13" hidden="1" outlineLevel="1">
      <c r="A62" s="4">
        <v>43950</v>
      </c>
      <c r="B62" s="14">
        <f>Tavola1!D62/Tavola1!B62</f>
        <v>4.1666666666666664E-2</v>
      </c>
      <c r="C62" s="14"/>
      <c r="D62" s="14">
        <f>Tavola1!F62/Tavola1!D62</f>
        <v>0.1429936305732484</v>
      </c>
      <c r="E62" s="14">
        <f>Tavola1!G62/Tavola1!D62</f>
        <v>0.1321656050955414</v>
      </c>
      <c r="F62" s="14">
        <f>Tavola1!H62/Tavola1!D62</f>
        <v>1.0828025477707006E-2</v>
      </c>
      <c r="G62" s="14">
        <f>Tavola1!J62/Tavola1!D62</f>
        <v>0.54012738853503184</v>
      </c>
      <c r="H62" s="14">
        <f>Tavola1!K62/Tavola1!D62</f>
        <v>0.24299363057324841</v>
      </c>
      <c r="I62" s="14">
        <f>Tavola1!L62/Tavola1!D62</f>
        <v>7.3885350318471335E-2</v>
      </c>
    </row>
    <row r="63" spans="1:13" hidden="1" outlineLevel="1">
      <c r="A63" s="4">
        <v>43951</v>
      </c>
      <c r="B63" s="14">
        <f>Tavola1!D63/Tavola1!B63</f>
        <v>3.9739421857937218E-2</v>
      </c>
      <c r="C63" s="14"/>
      <c r="D63" s="14">
        <f>Tavola1!F63/Tavola1!D63</f>
        <v>0.13929248262792165</v>
      </c>
      <c r="E63" s="14">
        <f>Tavola1!G63/Tavola1!D63</f>
        <v>0.12886923562855337</v>
      </c>
      <c r="F63" s="14">
        <f>Tavola1!H63/Tavola1!D63</f>
        <v>1.0423246999368288E-2</v>
      </c>
      <c r="G63" s="14">
        <f>Tavola1!J63/Tavola1!D63</f>
        <v>0.54200884396715099</v>
      </c>
      <c r="H63" s="14">
        <f>Tavola1!K63/Tavola1!D63</f>
        <v>0.24447252053063803</v>
      </c>
      <c r="I63" s="14">
        <f>Tavola1!L63/Tavola1!D63</f>
        <v>7.4226152874289325E-2</v>
      </c>
    </row>
    <row r="64" spans="1:13" hidden="1" outlineLevel="1">
      <c r="A64" s="4">
        <v>43952</v>
      </c>
      <c r="B64" s="14">
        <f>Tavola1!D64/Tavola1!B64</f>
        <v>3.8546946657011825E-2</v>
      </c>
      <c r="C64" s="14"/>
      <c r="D64" s="14">
        <f>Tavola1!F64/Tavola1!D64</f>
        <v>0.1343143393863494</v>
      </c>
      <c r="E64" s="14">
        <f>Tavola1!G64/Tavola1!D64</f>
        <v>0.12492172824045085</v>
      </c>
      <c r="F64" s="14">
        <f>Tavola1!H64/Tavola1!D64</f>
        <v>9.3926111458985592E-3</v>
      </c>
      <c r="G64" s="14">
        <f>Tavola1!J64/Tavola1!D64</f>
        <v>0.54539762053850971</v>
      </c>
      <c r="H64" s="14">
        <f>Tavola1!K64/Tavola1!D64</f>
        <v>0.24608641202254228</v>
      </c>
      <c r="I64" s="14">
        <f>Tavola1!L64/Tavola1!D64</f>
        <v>7.4201628052598625E-2</v>
      </c>
    </row>
    <row r="65" spans="1:9" hidden="1" outlineLevel="1">
      <c r="A65" s="4">
        <v>43953</v>
      </c>
      <c r="B65" s="14">
        <f>Tavola1!D65/Tavola1!B65</f>
        <v>3.8090383156297418E-2</v>
      </c>
      <c r="C65" s="14"/>
      <c r="D65" s="14">
        <f>Tavola1!F65/Tavola1!D65</f>
        <v>0.13258636788048553</v>
      </c>
      <c r="E65" s="14">
        <f>Tavola1!G65/Tavola1!D65</f>
        <v>0.12324929971988796</v>
      </c>
      <c r="F65" s="14">
        <f>Tavola1!H65/Tavola1!D65</f>
        <v>9.3370681605975722E-3</v>
      </c>
      <c r="G65" s="14">
        <f>Tavola1!J65/Tavola1!D65</f>
        <v>0.54777466542172426</v>
      </c>
      <c r="H65" s="14">
        <f>Tavola1!K65/Tavola1!D65</f>
        <v>0.24494242141300965</v>
      </c>
      <c r="I65" s="14">
        <f>Tavola1!L65/Tavola1!D65</f>
        <v>7.4696545284780577E-2</v>
      </c>
    </row>
    <row r="66" spans="1:9" hidden="1" outlineLevel="1">
      <c r="A66" s="4">
        <v>43954</v>
      </c>
      <c r="B66" s="14">
        <f>Tavola1!D66/Tavola1!B66</f>
        <v>3.7694142283753125E-2</v>
      </c>
      <c r="C66" s="14"/>
      <c r="D66" s="14">
        <f>Tavola1!F66/Tavola1!D66</f>
        <v>0.12716049382716049</v>
      </c>
      <c r="E66" s="14">
        <f>Tavola1!G66/Tavola1!D66</f>
        <v>0.11820987654320987</v>
      </c>
      <c r="F66" s="14">
        <f>Tavola1!H66/Tavola1!D66</f>
        <v>8.9506172839506175E-3</v>
      </c>
      <c r="G66" s="14">
        <f>Tavola1!J66/Tavola1!D66</f>
        <v>0.55277777777777781</v>
      </c>
      <c r="H66" s="14">
        <f>Tavola1!K66/Tavola1!D66</f>
        <v>0.24537037037037038</v>
      </c>
      <c r="I66" s="14">
        <f>Tavola1!L66/Tavola1!D66</f>
        <v>7.4691358024691359E-2</v>
      </c>
    </row>
    <row r="67" spans="1:9" hidden="1" outlineLevel="1">
      <c r="A67" s="4">
        <v>43955</v>
      </c>
      <c r="B67" s="14">
        <f>Tavola1!D67/Tavola1!B67</f>
        <v>3.7342541816763414E-2</v>
      </c>
      <c r="C67" s="14"/>
      <c r="D67" s="14">
        <f>Tavola1!F67/Tavola1!D67</f>
        <v>0.12380952380952381</v>
      </c>
      <c r="E67" s="14">
        <f>Tavola1!G67/Tavola1!D67</f>
        <v>0.11551459293394778</v>
      </c>
      <c r="F67" s="14">
        <f>Tavola1!H67/Tavola1!D67</f>
        <v>8.2949308755760377E-3</v>
      </c>
      <c r="G67" s="14">
        <f>Tavola1!J67/Tavola1!D67</f>
        <v>0.55268817204301079</v>
      </c>
      <c r="H67" s="14">
        <f>Tavola1!K67/Tavola1!D67</f>
        <v>0.24854070660522273</v>
      </c>
      <c r="I67" s="14">
        <f>Tavola1!L67/Tavola1!D67</f>
        <v>7.49615975422427E-2</v>
      </c>
    </row>
    <row r="68" spans="1:9" hidden="1" outlineLevel="1">
      <c r="A68" s="4">
        <v>43956</v>
      </c>
      <c r="B68" s="14">
        <f>Tavola1!D68/Tavola1!B68</f>
        <v>3.5780781109675155E-2</v>
      </c>
      <c r="C68" s="14"/>
      <c r="D68" s="14">
        <f>Tavola1!F68/Tavola1!D68</f>
        <v>0.12029384756657484</v>
      </c>
      <c r="E68" s="14">
        <f>Tavola1!G68/Tavola1!D68</f>
        <v>0.11233547597183961</v>
      </c>
      <c r="F68" s="14">
        <f>Tavola1!H68/Tavola1!D68</f>
        <v>7.9583715947352304E-3</v>
      </c>
      <c r="G68" s="14">
        <f>Tavola1!J68/Tavola1!D68</f>
        <v>0.55371900826446285</v>
      </c>
      <c r="H68" s="14">
        <f>Tavola1!K68/Tavola1!D68</f>
        <v>0.25038261401897766</v>
      </c>
      <c r="I68" s="14">
        <f>Tavola1!L68/Tavola1!D68</f>
        <v>7.5604530149984694E-2</v>
      </c>
    </row>
    <row r="69" spans="1:9" hidden="1" outlineLevel="1">
      <c r="A69" s="4">
        <v>43957</v>
      </c>
      <c r="B69" s="14">
        <f>Tavola1!D69/Tavola1!B69</f>
        <v>3.5279949246766092E-2</v>
      </c>
      <c r="C69" s="14"/>
      <c r="D69" s="14">
        <f>Tavola1!F69/Tavola1!D69</f>
        <v>0.11703748857055776</v>
      </c>
      <c r="E69" s="14">
        <f>Tavola1!G69/Tavola1!D69</f>
        <v>0.10941786040841207</v>
      </c>
      <c r="F69" s="14">
        <f>Tavola1!H69/Tavola1!D69</f>
        <v>7.6196281621456873E-3</v>
      </c>
      <c r="G69" s="14">
        <f>Tavola1!J69/Tavola1!D69</f>
        <v>0.55379457482474859</v>
      </c>
      <c r="H69" s="14">
        <f>Tavola1!K69/Tavola1!D69</f>
        <v>0.25297165498323682</v>
      </c>
      <c r="I69" s="14">
        <f>Tavola1!L69/Tavola1!D69</f>
        <v>7.6196281621456877E-2</v>
      </c>
    </row>
    <row r="70" spans="1:9" hidden="1" outlineLevel="1">
      <c r="A70" s="4">
        <v>43958</v>
      </c>
      <c r="B70" s="14">
        <f>Tavola1!D70/Tavola1!B70</f>
        <v>3.4359161920685513E-2</v>
      </c>
      <c r="C70" s="14"/>
      <c r="D70" s="14">
        <f>Tavola1!F70/Tavola1!D70</f>
        <v>0.11253041362530414</v>
      </c>
      <c r="E70" s="14">
        <f>Tavola1!G70/Tavola1!D70</f>
        <v>0.10614355231143552</v>
      </c>
      <c r="F70" s="14">
        <f>Tavola1!H70/Tavola1!D70</f>
        <v>6.3868613138686131E-3</v>
      </c>
      <c r="G70" s="14">
        <f>Tavola1!J70/Tavola1!D70</f>
        <v>0.53436739659367394</v>
      </c>
      <c r="H70" s="14">
        <f>Tavola1!K70/Tavola1!D70</f>
        <v>0.27676399026763993</v>
      </c>
      <c r="I70" s="14">
        <f>Tavola1!L70/Tavola1!D70</f>
        <v>7.6338199513381999E-2</v>
      </c>
    </row>
    <row r="71" spans="1:9" hidden="1" outlineLevel="1">
      <c r="A71" s="4">
        <v>43959</v>
      </c>
      <c r="B71" s="14">
        <f>Tavola1!D71/Tavola1!B71</f>
        <v>3.3441055201547956E-2</v>
      </c>
      <c r="C71" s="14"/>
      <c r="D71" s="14">
        <f>Tavola1!F71/Tavola1!D71</f>
        <v>9.9666767646167831E-2</v>
      </c>
      <c r="E71" s="14">
        <f>Tavola1!G71/Tavola1!D71</f>
        <v>9.3910936079975763E-2</v>
      </c>
      <c r="F71" s="14">
        <f>Tavola1!H71/Tavola1!D71</f>
        <v>5.7558315661920632E-3</v>
      </c>
      <c r="G71" s="14">
        <f>Tavola1!J71/Tavola1!D71</f>
        <v>0.54468342926385949</v>
      </c>
      <c r="H71" s="14">
        <f>Tavola1!K71/Tavola1!D71</f>
        <v>0.27900636170857318</v>
      </c>
      <c r="I71" s="14">
        <f>Tavola1!L71/Tavola1!D71</f>
        <v>7.6643441381399571E-2</v>
      </c>
    </row>
    <row r="72" spans="1:9" hidden="1" outlineLevel="1">
      <c r="A72" s="4">
        <v>43960</v>
      </c>
      <c r="B72" s="14">
        <f>Tavola1!D72/Tavola1!B72</f>
        <v>3.2624965533540787E-2</v>
      </c>
      <c r="C72" s="14"/>
      <c r="D72" s="14">
        <f>Tavola1!F72/Tavola1!D72</f>
        <v>8.8741322064594022E-2</v>
      </c>
      <c r="E72" s="14">
        <f>Tavola1!G72/Tavola1!D72</f>
        <v>8.36100211288862E-2</v>
      </c>
      <c r="F72" s="14">
        <f>Tavola1!H72/Tavola1!D72</f>
        <v>5.1313009357078177E-3</v>
      </c>
      <c r="G72" s="14">
        <f>Tavola1!J72/Tavola1!D72</f>
        <v>0.53908843948083307</v>
      </c>
      <c r="H72" s="14">
        <f>Tavola1!K72/Tavola1!D72</f>
        <v>0.29489888318744339</v>
      </c>
      <c r="I72" s="14">
        <f>Tavola1!L72/Tavola1!D72</f>
        <v>7.7271355267129485E-2</v>
      </c>
    </row>
    <row r="73" spans="1:9" hidden="1" outlineLevel="1">
      <c r="A73" s="4">
        <v>43961</v>
      </c>
      <c r="B73" s="14">
        <f>Tavola1!D73/Tavola1!B73</f>
        <v>3.2489282540550571E-2</v>
      </c>
      <c r="C73" s="14"/>
      <c r="D73" s="14">
        <f>Tavola1!F73/Tavola1!D73</f>
        <v>8.6865043582807333E-2</v>
      </c>
      <c r="E73" s="14">
        <f>Tavola1!G73/Tavola1!D73</f>
        <v>8.2055906221821462E-2</v>
      </c>
      <c r="F73" s="14">
        <f>Tavola1!H73/Tavola1!D73</f>
        <v>4.8091373609858729E-3</v>
      </c>
      <c r="G73" s="14">
        <f>Tavola1!J73/Tavola1!D73</f>
        <v>0.53501653140967842</v>
      </c>
      <c r="H73" s="14">
        <f>Tavola1!K73/Tavola1!D73</f>
        <v>0.30117222723174031</v>
      </c>
      <c r="I73" s="14">
        <f>Tavola1!L73/Tavola1!D73</f>
        <v>7.6946197775773967E-2</v>
      </c>
    </row>
    <row r="74" spans="1:9" hidden="1" outlineLevel="1">
      <c r="A74" s="4">
        <v>43962</v>
      </c>
      <c r="B74" s="14">
        <f>Tavola1!D74/Tavola1!B74</f>
        <v>3.2375356332538248E-2</v>
      </c>
      <c r="C74" s="14"/>
      <c r="D74" s="14">
        <f>Tavola1!F74/Tavola1!D74</f>
        <v>8.5953878406708595E-2</v>
      </c>
      <c r="E74" s="14">
        <f>Tavola1!G74/Tavola1!D74</f>
        <v>8.1162024558250973E-2</v>
      </c>
      <c r="F74" s="14">
        <f>Tavola1!H74/Tavola1!D74</f>
        <v>4.7918538484576223E-3</v>
      </c>
      <c r="G74" s="14">
        <f>Tavola1!J74/Tavola1!D74</f>
        <v>0.5315962863132675</v>
      </c>
      <c r="H74" s="14">
        <f>Tavola1!K74/Tavola1!D74</f>
        <v>0.3054806828391734</v>
      </c>
      <c r="I74" s="14">
        <f>Tavola1!L74/Tavola1!D74</f>
        <v>7.696915244085055E-2</v>
      </c>
    </row>
    <row r="75" spans="1:9" hidden="1" outlineLevel="1">
      <c r="A75" s="4">
        <v>43963</v>
      </c>
      <c r="B75" s="14">
        <f>Tavola1!D75/Tavola1!B75</f>
        <v>3.183294133330794E-2</v>
      </c>
      <c r="C75" s="14"/>
      <c r="D75" s="14">
        <f>Tavola1!F75/Tavola1!D75</f>
        <v>7.4483996410409814E-2</v>
      </c>
      <c r="E75" s="14">
        <f>Tavola1!G75/Tavola1!D75</f>
        <v>6.9997008674842959E-2</v>
      </c>
      <c r="F75" s="14">
        <f>Tavola1!H75/Tavola1!D75</f>
        <v>4.4869877355668561E-3</v>
      </c>
      <c r="G75" s="14">
        <f>Tavola1!J75/Tavola1!D75</f>
        <v>0.49715824110080764</v>
      </c>
      <c r="H75" s="14">
        <f>Tavola1!K75/Tavola1!D75</f>
        <v>0.35028417588991922</v>
      </c>
      <c r="I75" s="14">
        <f>Tavola1!L75/Tavola1!D75</f>
        <v>7.8073586598863293E-2</v>
      </c>
    </row>
    <row r="76" spans="1:9" hidden="1" outlineLevel="1">
      <c r="A76" s="4">
        <v>43964</v>
      </c>
      <c r="B76" s="14">
        <f>Tavola1!D76/Tavola1!B76</f>
        <v>3.1058143734200072E-2</v>
      </c>
      <c r="C76" s="14"/>
      <c r="D76" s="14">
        <f>Tavola1!F76/Tavola1!D76</f>
        <v>6.7084078711985684E-2</v>
      </c>
      <c r="E76" s="14">
        <f>Tavola1!G76/Tavola1!D76</f>
        <v>6.3208109719737629E-2</v>
      </c>
      <c r="F76" s="14">
        <f>Tavola1!H76/Tavola1!D76</f>
        <v>3.875968992248062E-3</v>
      </c>
      <c r="G76" s="14">
        <f>Tavola1!J76/Tavola1!D76</f>
        <v>0.49612403100775193</v>
      </c>
      <c r="H76" s="14">
        <f>Tavola1!K76/Tavola1!D76</f>
        <v>0.35867620751341683</v>
      </c>
      <c r="I76" s="14">
        <f>Tavola1!L76/Tavola1!D76</f>
        <v>7.8115682766845551E-2</v>
      </c>
    </row>
    <row r="77" spans="1:9" hidden="1" outlineLevel="1">
      <c r="A77" s="4">
        <v>43965</v>
      </c>
      <c r="B77" s="14">
        <f>Tavola1!D77/Tavola1!B77</f>
        <v>3.0286943142247856E-2</v>
      </c>
      <c r="C77" s="14"/>
      <c r="D77" s="14">
        <f>Tavola1!F77/Tavola1!D77</f>
        <v>6.387403446226976E-2</v>
      </c>
      <c r="E77" s="14">
        <f>Tavola1!G77/Tavola1!D77</f>
        <v>6.0308972073677955E-2</v>
      </c>
      <c r="F77" s="14">
        <f>Tavola1!H77/Tavola1!D77</f>
        <v>3.5650623885918001E-3</v>
      </c>
      <c r="G77" s="14">
        <f>Tavola1!J77/Tavola1!D77</f>
        <v>0.48692810457516339</v>
      </c>
      <c r="H77" s="14">
        <f>Tavola1!K77/Tavola1!D77</f>
        <v>0.3710635769459299</v>
      </c>
      <c r="I77" s="14">
        <f>Tavola1!L77/Tavola1!D77</f>
        <v>7.7837195484254301E-2</v>
      </c>
    </row>
    <row r="78" spans="1:9" hidden="1" outlineLevel="1">
      <c r="A78" s="4">
        <v>43966</v>
      </c>
      <c r="B78" s="14">
        <f>Tavola1!D78/Tavola1!B78</f>
        <v>2.9877179466744591E-2</v>
      </c>
      <c r="C78" s="14"/>
      <c r="D78" s="14">
        <f>Tavola1!F78/Tavola1!D78</f>
        <v>6.194427978660344E-2</v>
      </c>
      <c r="E78" s="14">
        <f>Tavola1!G78/Tavola1!D78</f>
        <v>5.8684054534676941E-2</v>
      </c>
      <c r="F78" s="14">
        <f>Tavola1!H78/Tavola1!D78</f>
        <v>3.2602252519264969E-3</v>
      </c>
      <c r="G78" s="14">
        <f>Tavola1!J78/Tavola1!D78</f>
        <v>0.45969176052163602</v>
      </c>
      <c r="H78" s="14">
        <f>Tavola1!K78/Tavola1!D78</f>
        <v>0.40041493775933612</v>
      </c>
      <c r="I78" s="14">
        <f>Tavola1!L78/Tavola1!D78</f>
        <v>7.7949021932424423E-2</v>
      </c>
    </row>
    <row r="79" spans="1:9" hidden="1" outlineLevel="1">
      <c r="A79" s="4">
        <v>43967</v>
      </c>
      <c r="B79" s="14">
        <f>Tavola1!D79/Tavola1!B79</f>
        <v>2.9418160625592583E-2</v>
      </c>
      <c r="C79" s="14"/>
      <c r="D79" s="14">
        <f>Tavola1!F79/Tavola1!D79</f>
        <v>5.0561797752808987E-2</v>
      </c>
      <c r="E79" s="14">
        <f>Tavola1!G79/Tavola1!D79</f>
        <v>4.7013601419278531E-2</v>
      </c>
      <c r="F79" s="14">
        <f>Tavola1!H79/Tavola1!D79</f>
        <v>3.5481963335304554E-3</v>
      </c>
      <c r="G79" s="14">
        <f>Tavola1!J79/Tavola1!D79</f>
        <v>0.43997634535777647</v>
      </c>
      <c r="H79" s="14">
        <f>Tavola1!K79/Tavola1!D79</f>
        <v>0.43110585452395034</v>
      </c>
      <c r="I79" s="14">
        <f>Tavola1!L79/Tavola1!D79</f>
        <v>7.8356002365464222E-2</v>
      </c>
    </row>
    <row r="80" spans="1:9" hidden="1" outlineLevel="1">
      <c r="A80" s="4">
        <v>43968</v>
      </c>
      <c r="B80" s="14">
        <f>Tavola1!D80/Tavola1!B80</f>
        <v>2.8852213308807249E-2</v>
      </c>
      <c r="C80" s="14"/>
      <c r="D80" s="14">
        <f>Tavola1!F80/Tavola1!D80</f>
        <v>4.6635182998819365E-2</v>
      </c>
      <c r="E80" s="14">
        <f>Tavola1!G80/Tavola1!D80</f>
        <v>4.2798110979929159E-2</v>
      </c>
      <c r="F80" s="14">
        <f>Tavola1!H80/Tavola1!D80</f>
        <v>3.8370720188902006E-3</v>
      </c>
      <c r="G80" s="14">
        <f>Tavola1!J80/Tavola1!D80</f>
        <v>0.41233766233766234</v>
      </c>
      <c r="H80" s="14">
        <f>Tavola1!K80/Tavola1!D80</f>
        <v>0.46221959858323497</v>
      </c>
      <c r="I80" s="14">
        <f>Tavola1!L80/Tavola1!D80</f>
        <v>7.880755608028335E-2</v>
      </c>
    </row>
    <row r="81" spans="1:9" hidden="1" outlineLevel="1">
      <c r="A81" s="4">
        <v>43969</v>
      </c>
      <c r="B81" s="14">
        <f>Tavola1!D81/Tavola1!B81</f>
        <v>2.8563255622207826E-2</v>
      </c>
      <c r="C81" s="14"/>
      <c r="D81" s="14">
        <f>Tavola1!F81/Tavola1!D81</f>
        <v>4.4182621502209134E-2</v>
      </c>
      <c r="E81" s="14">
        <f>Tavola1!G81/Tavola1!D81</f>
        <v>4.0353460972017675E-2</v>
      </c>
      <c r="F81" s="14">
        <f>Tavola1!H81/Tavola1!D81</f>
        <v>3.8291605301914579E-3</v>
      </c>
      <c r="G81" s="14">
        <f>Tavola1!J81/Tavola1!D81</f>
        <v>0.40913107511045654</v>
      </c>
      <c r="H81" s="14">
        <f>Tavola1!K81/Tavola1!D81</f>
        <v>0.46804123711340206</v>
      </c>
      <c r="I81" s="14">
        <f>Tavola1!L81/Tavola1!D81</f>
        <v>7.8645066273932251E-2</v>
      </c>
    </row>
    <row r="82" spans="1:9" hidden="1" outlineLevel="1">
      <c r="A82" s="4">
        <v>43970</v>
      </c>
      <c r="B82" s="14">
        <f>Tavola1!D82/Tavola1!B82</f>
        <v>2.7884300229432973E-2</v>
      </c>
      <c r="C82" s="14"/>
      <c r="D82" s="14">
        <f>Tavola1!F82/Tavola1!D82</f>
        <v>4.0258595357037907E-2</v>
      </c>
      <c r="E82" s="14">
        <f>Tavola1!G82/Tavola1!D82</f>
        <v>3.6732295033793709E-2</v>
      </c>
      <c r="F82" s="14">
        <f>Tavola1!H82/Tavola1!D82</f>
        <v>3.5263003232441962E-3</v>
      </c>
      <c r="G82" s="14">
        <f>Tavola1!J82/Tavola1!D82</f>
        <v>0.40758154569497501</v>
      </c>
      <c r="H82" s="14">
        <f>Tavola1!K82/Tavola1!D82</f>
        <v>0.47340581839553336</v>
      </c>
      <c r="I82" s="14">
        <f>Tavola1!L82/Tavola1!D82</f>
        <v>7.8754040552453719E-2</v>
      </c>
    </row>
    <row r="83" spans="1:9" hidden="1" outlineLevel="1">
      <c r="A83" s="4">
        <v>43971</v>
      </c>
      <c r="B83" s="14">
        <f>Tavola1!D83/Tavola1!B83</f>
        <v>2.7603117185793013E-2</v>
      </c>
      <c r="C83" s="14"/>
      <c r="D83" s="14">
        <f>Tavola1!F83/Tavola1!D83</f>
        <v>3.7818821459982409E-2</v>
      </c>
      <c r="E83" s="14">
        <f>Tavola1!G83/Tavola1!D83</f>
        <v>3.4593960715332744E-2</v>
      </c>
      <c r="F83" s="14">
        <f>Tavola1!H83/Tavola1!D83</f>
        <v>3.2248607446496626E-3</v>
      </c>
      <c r="G83" s="14">
        <f>Tavola1!J83/Tavola1!D83</f>
        <v>0.40867780709469365</v>
      </c>
      <c r="H83" s="14">
        <f>Tavola1!K83/Tavola1!D83</f>
        <v>0.47493403693931396</v>
      </c>
      <c r="I83" s="14">
        <f>Tavola1!L83/Tavola1!D83</f>
        <v>7.8569334506009975E-2</v>
      </c>
    </row>
    <row r="84" spans="1:9" hidden="1" outlineLevel="1">
      <c r="A84" s="4">
        <v>43972</v>
      </c>
      <c r="B84" s="14">
        <f>Tavola1!D84/Tavola1!B84</f>
        <v>2.6831987938562049E-2</v>
      </c>
      <c r="C84" s="14"/>
      <c r="D84" s="14">
        <f>Tavola1!F84/Tavola1!D84</f>
        <v>3.4533216271583261E-2</v>
      </c>
      <c r="E84" s="14">
        <f>Tavola1!G84/Tavola1!D84</f>
        <v>3.1314018144571264E-2</v>
      </c>
      <c r="F84" s="14">
        <f>Tavola1!H84/Tavola1!D84</f>
        <v>3.2191981270119989E-3</v>
      </c>
      <c r="G84" s="14">
        <f>Tavola1!J84/Tavola1!D84</f>
        <v>0.4108867427568042</v>
      </c>
      <c r="H84" s="14">
        <f>Tavola1!K84/Tavola1!D84</f>
        <v>0.4761486684225929</v>
      </c>
      <c r="I84" s="14">
        <f>Tavola1!L84/Tavola1!D84</f>
        <v>7.8431372549019607E-2</v>
      </c>
    </row>
    <row r="85" spans="1:9" hidden="1" outlineLevel="1">
      <c r="A85" s="4">
        <v>43973</v>
      </c>
      <c r="B85" s="14">
        <f>Tavola1!D85/Tavola1!B85</f>
        <v>2.6431071381662816E-2</v>
      </c>
      <c r="C85" s="14"/>
      <c r="D85" s="14">
        <f>Tavola1!F85/Tavola1!D85</f>
        <v>3.3031277404267756E-2</v>
      </c>
      <c r="E85" s="14">
        <f>Tavola1!G85/Tavola1!D85</f>
        <v>3.0108155510084771E-2</v>
      </c>
      <c r="F85" s="14">
        <f>Tavola1!H85/Tavola1!D85</f>
        <v>2.9231218941829875E-3</v>
      </c>
      <c r="G85" s="14">
        <f>Tavola1!J85/Tavola1!D85</f>
        <v>0.41099093832212802</v>
      </c>
      <c r="H85" s="14">
        <f>Tavola1!K85/Tavola1!D85</f>
        <v>0.47763811750950014</v>
      </c>
      <c r="I85" s="14">
        <f>Tavola1!L85/Tavola1!D85</f>
        <v>7.833966676410406E-2</v>
      </c>
    </row>
    <row r="86" spans="1:9" hidden="1" outlineLevel="1">
      <c r="A86" s="4">
        <v>43974</v>
      </c>
      <c r="B86" s="14">
        <f>Tavola1!D86/Tavola1!B86</f>
        <v>2.593375937170711E-2</v>
      </c>
      <c r="C86" s="14"/>
      <c r="D86" s="14">
        <f>Tavola1!F86/Tavola1!D86</f>
        <v>3.0400467699503071E-2</v>
      </c>
      <c r="E86" s="14">
        <f>Tavola1!G86/Tavola1!D86</f>
        <v>2.7769657994738382E-2</v>
      </c>
      <c r="F86" s="14">
        <f>Tavola1!H86/Tavola1!D86</f>
        <v>2.6308097047646889E-3</v>
      </c>
      <c r="G86" s="14">
        <f>Tavola1!J86/Tavola1!D86</f>
        <v>0.41157556270096463</v>
      </c>
      <c r="H86" s="14">
        <f>Tavola1!K86/Tavola1!D86</f>
        <v>0.47939199064600996</v>
      </c>
      <c r="I86" s="14">
        <f>Tavola1!L86/Tavola1!D86</f>
        <v>7.8631978953522363E-2</v>
      </c>
    </row>
    <row r="87" spans="1:9" hidden="1" outlineLevel="1">
      <c r="A87" s="4">
        <v>43975</v>
      </c>
      <c r="B87" s="14">
        <f>Tavola1!D87/Tavola1!B87</f>
        <v>2.5688748133194245E-2</v>
      </c>
      <c r="C87" s="14"/>
      <c r="D87" s="14">
        <f>Tavola1!F87/Tavola1!D87</f>
        <v>2.9214139643587496E-2</v>
      </c>
      <c r="E87" s="14">
        <f>Tavola1!G87/Tavola1!D87</f>
        <v>2.6584867075664622E-2</v>
      </c>
      <c r="F87" s="14">
        <f>Tavola1!H87/Tavola1!D87</f>
        <v>2.6292725679228747E-3</v>
      </c>
      <c r="G87" s="14">
        <f>Tavola1!J87/Tavola1!D87</f>
        <v>0.39526730937773885</v>
      </c>
      <c r="H87" s="14">
        <f>Tavola1!K87/Tavola1!D87</f>
        <v>0.49693251533742333</v>
      </c>
      <c r="I87" s="14">
        <f>Tavola1!L87/Tavola1!D87</f>
        <v>7.8586035641250371E-2</v>
      </c>
    </row>
    <row r="88" spans="1:9" hidden="1" outlineLevel="1">
      <c r="A88" s="4">
        <v>43976</v>
      </c>
      <c r="B88" s="14">
        <f>Tavola1!D88/Tavola1!B88</f>
        <v>2.5336201861586118E-2</v>
      </c>
      <c r="C88" s="14"/>
      <c r="D88" s="14">
        <f>Tavola1!F88/Tavola1!D88</f>
        <v>2.859644003501605E-2</v>
      </c>
      <c r="E88" s="14">
        <f>Tavola1!G88/Tavola1!D88</f>
        <v>2.59702363583309E-2</v>
      </c>
      <c r="F88" s="14">
        <f>Tavola1!H88/Tavola1!D88</f>
        <v>2.6262036766851473E-3</v>
      </c>
      <c r="G88" s="14">
        <f>Tavola1!J88/Tavola1!D88</f>
        <v>0.38955354537496351</v>
      </c>
      <c r="H88" s="14">
        <f>Tavola1!K88/Tavola1!D88</f>
        <v>0.50306390428946601</v>
      </c>
      <c r="I88" s="14">
        <f>Tavola1!L88/Tavola1!D88</f>
        <v>7.8786110300554421E-2</v>
      </c>
    </row>
    <row r="89" spans="1:9" hidden="1" outlineLevel="1">
      <c r="A89" s="4">
        <v>43977</v>
      </c>
      <c r="B89" s="14">
        <f>Tavola1!D89/Tavola1!B89</f>
        <v>2.4912479481704216E-2</v>
      </c>
      <c r="C89" s="14"/>
      <c r="D89" s="14">
        <f>Tavola1!F89/Tavola1!D89</f>
        <v>2.7113702623906704E-2</v>
      </c>
      <c r="E89" s="14">
        <f>Tavola1!G89/Tavola1!D89</f>
        <v>2.4198250728862974E-2</v>
      </c>
      <c r="F89" s="14">
        <f>Tavola1!H89/Tavola1!D89</f>
        <v>2.9154518950437317E-3</v>
      </c>
      <c r="G89" s="14">
        <f>Tavola1!J89/Tavola1!D89</f>
        <v>0.38979591836734695</v>
      </c>
      <c r="H89" s="14">
        <f>Tavola1!K89/Tavola1!D89</f>
        <v>0.50408163265306127</v>
      </c>
      <c r="I89" s="14">
        <f>Tavola1!L89/Tavola1!D89</f>
        <v>7.9008746355685125E-2</v>
      </c>
    </row>
    <row r="90" spans="1:9" hidden="1" outlineLevel="1">
      <c r="A90" s="4">
        <v>43978</v>
      </c>
      <c r="B90" s="14">
        <f>Tavola1!D90/Tavola1!B90</f>
        <v>2.4484122741366406E-2</v>
      </c>
      <c r="C90" s="14"/>
      <c r="D90" s="14">
        <f>Tavola1!F90/Tavola1!D90</f>
        <v>2.4163027656477438E-2</v>
      </c>
      <c r="E90" s="14">
        <f>Tavola1!G90/Tavola1!D90</f>
        <v>2.1251819505094614E-2</v>
      </c>
      <c r="F90" s="14">
        <f>Tavola1!H90/Tavola1!D90</f>
        <v>2.911208151382824E-3</v>
      </c>
      <c r="G90" s="14">
        <f>Tavola1!J90/Tavola1!D90</f>
        <v>0.35953420669577874</v>
      </c>
      <c r="H90" s="14">
        <f>Tavola1!K90/Tavola1!D90</f>
        <v>0.53711790393013104</v>
      </c>
      <c r="I90" s="14">
        <f>Tavola1!L90/Tavola1!D90</f>
        <v>7.9184861717612812E-2</v>
      </c>
    </row>
    <row r="91" spans="1:9" hidden="1" outlineLevel="1">
      <c r="A91" s="4">
        <v>43979</v>
      </c>
      <c r="B91" s="14">
        <f>Tavola1!D91/Tavola1!B91</f>
        <v>2.4123607173931347E-2</v>
      </c>
      <c r="C91" s="14"/>
      <c r="D91" s="14">
        <f>Tavola1!F91/Tavola1!D91</f>
        <v>2.326934264107039E-2</v>
      </c>
      <c r="E91" s="14">
        <f>Tavola1!G91/Tavola1!D91</f>
        <v>2.0942408376963352E-2</v>
      </c>
      <c r="F91" s="14">
        <f>Tavola1!H91/Tavola1!D91</f>
        <v>2.3269342641070389E-3</v>
      </c>
      <c r="G91" s="14">
        <f>Tavola1!J91/Tavola1!D91</f>
        <v>0.30977312390924955</v>
      </c>
      <c r="H91" s="14">
        <f>Tavola1!K91/Tavola1!D91</f>
        <v>0.58784176847004077</v>
      </c>
      <c r="I91" s="14">
        <f>Tavola1!L91/Tavola1!D91</f>
        <v>7.9115764979639319E-2</v>
      </c>
    </row>
    <row r="92" spans="1:9" hidden="1" outlineLevel="1">
      <c r="A92" s="4">
        <v>43980</v>
      </c>
      <c r="B92" s="14">
        <f>Tavola1!D92/Tavola1!B92</f>
        <v>2.3565033326711376E-2</v>
      </c>
      <c r="C92" s="14"/>
      <c r="D92" s="14">
        <f>Tavola1!F92/Tavola1!D92</f>
        <v>2.1511627906976746E-2</v>
      </c>
      <c r="E92" s="14">
        <f>Tavola1!G92/Tavola1!D92</f>
        <v>1.9476744186046512E-2</v>
      </c>
      <c r="F92" s="14">
        <f>Tavola1!H92/Tavola1!D92</f>
        <v>2.0348837209302325E-3</v>
      </c>
      <c r="G92" s="14">
        <f>Tavola1!J92/Tavola1!D92</f>
        <v>0.30901162790697673</v>
      </c>
      <c r="H92" s="14">
        <f>Tavola1!K92/Tavola1!D92</f>
        <v>0.59040697674418607</v>
      </c>
      <c r="I92" s="14">
        <f>Tavola1!L92/Tavola1!D92</f>
        <v>7.9069767441860464E-2</v>
      </c>
    </row>
    <row r="93" spans="1:9" hidden="1" outlineLevel="1">
      <c r="A93" s="4">
        <v>43981</v>
      </c>
      <c r="B93" s="14">
        <f>Tavola1!D93/Tavola1!B93</f>
        <v>2.3120688381215952E-2</v>
      </c>
      <c r="C93" s="14"/>
      <c r="D93" s="14">
        <f>Tavola1!F93/Tavola1!D93</f>
        <v>2.1499128413712959E-2</v>
      </c>
      <c r="E93" s="14">
        <f>Tavola1!G93/Tavola1!D93</f>
        <v>1.9465427077280651E-2</v>
      </c>
      <c r="F93" s="14">
        <f>Tavola1!H93/Tavola1!D93</f>
        <v>2.0337013364323067E-3</v>
      </c>
      <c r="G93" s="14">
        <f>Tavola1!J93/Tavola1!D93</f>
        <v>0.26873910517141197</v>
      </c>
      <c r="H93" s="14">
        <f>Tavola1!K93/Tavola1!D93</f>
        <v>0.63044741429401507</v>
      </c>
      <c r="I93" s="14">
        <f>Tavola1!L93/Tavola1!D93</f>
        <v>7.9314352120859966E-2</v>
      </c>
    </row>
    <row r="94" spans="1:9" hidden="1" outlineLevel="1">
      <c r="A94" s="4">
        <v>43982</v>
      </c>
      <c r="B94" s="14">
        <f>Tavola1!D94/Tavola1!B94</f>
        <v>2.2945073107014807E-2</v>
      </c>
      <c r="C94" s="14"/>
      <c r="D94" s="14">
        <f>Tavola1!F94/Tavola1!D94</f>
        <v>2.0911995352889921E-2</v>
      </c>
      <c r="E94" s="14">
        <f>Tavola1!G94/Tavola1!D94</f>
        <v>1.8878884693581181E-2</v>
      </c>
      <c r="F94" s="14">
        <f>Tavola1!H94/Tavola1!D94</f>
        <v>2.0331106593087424E-3</v>
      </c>
      <c r="G94" s="14">
        <f>Tavola1!J94/Tavola1!D94</f>
        <v>0.26546616322974148</v>
      </c>
      <c r="H94" s="14">
        <f>Tavola1!K94/Tavola1!D94</f>
        <v>0.63404008132442635</v>
      </c>
      <c r="I94" s="14">
        <f>Tavola1!L94/Tavola1!D94</f>
        <v>7.9581760092942197E-2</v>
      </c>
    </row>
    <row r="95" spans="1:9" hidden="1" outlineLevel="1">
      <c r="A95" s="4">
        <v>43983</v>
      </c>
      <c r="B95" s="14">
        <f>Tavola1!D95/Tavola1!B95</f>
        <v>2.2773272657521198E-2</v>
      </c>
      <c r="C95" s="14"/>
      <c r="D95" s="14">
        <f>Tavola1!F95/Tavola1!D95</f>
        <v>2.1202439732791172E-2</v>
      </c>
      <c r="E95" s="14">
        <f>Tavola1!G95/Tavola1!D95</f>
        <v>1.8878884693581181E-2</v>
      </c>
      <c r="F95" s="14">
        <f>Tavola1!H95/Tavola1!D95</f>
        <v>2.3235550392099913E-3</v>
      </c>
      <c r="G95" s="14">
        <f>Tavola1!J95/Tavola1!D95</f>
        <v>0.25965727563171653</v>
      </c>
      <c r="H95" s="14">
        <f>Tavola1!K95/Tavola1!D95</f>
        <v>0.63955852454255013</v>
      </c>
      <c r="I95" s="14">
        <f>Tavola1!L95/Tavola1!D95</f>
        <v>7.9581760092942197E-2</v>
      </c>
    </row>
    <row r="96" spans="1:9" hidden="1" outlineLevel="1">
      <c r="A96" s="4">
        <v>43984</v>
      </c>
      <c r="B96" s="14">
        <f>Tavola1!D96/Tavola1!B96</f>
        <v>2.2468174974090226E-2</v>
      </c>
      <c r="C96" s="14"/>
      <c r="D96" s="14">
        <f>Tavola1!F96/Tavola1!D96</f>
        <v>2.0017406440382943E-2</v>
      </c>
      <c r="E96" s="14">
        <f>Tavola1!G96/Tavola1!D96</f>
        <v>1.798665506237308E-2</v>
      </c>
      <c r="F96" s="14">
        <f>Tavola1!H96/Tavola1!D96</f>
        <v>2.0307513780098638E-3</v>
      </c>
      <c r="G96" s="14">
        <f>Tavola1!J96/Tavola1!D96</f>
        <v>0.25906585436611546</v>
      </c>
      <c r="H96" s="14">
        <f>Tavola1!K96/Tavola1!D96</f>
        <v>0.64113722077168556</v>
      </c>
      <c r="I96" s="14">
        <f>Tavola1!L96/Tavola1!D96</f>
        <v>7.9779518421816076E-2</v>
      </c>
    </row>
    <row r="97" spans="1:9" hidden="1" outlineLevel="1">
      <c r="A97" s="4">
        <v>43985</v>
      </c>
      <c r="B97" s="14">
        <f>Tavola1!D97/Tavola1!B97</f>
        <v>2.2256946013830686E-2</v>
      </c>
      <c r="C97" s="14"/>
      <c r="D97" s="14">
        <f>Tavola1!F97/Tavola1!D97</f>
        <v>1.9437191760951551E-2</v>
      </c>
      <c r="E97" s="14">
        <f>Tavola1!G97/Tavola1!D97</f>
        <v>1.7406440382941687E-2</v>
      </c>
      <c r="F97" s="14">
        <f>Tavola1!H97/Tavola1!D97</f>
        <v>2.0307513780098638E-3</v>
      </c>
      <c r="G97" s="14">
        <f>Tavola1!J97/Tavola1!D97</f>
        <v>0.24281984334203655</v>
      </c>
      <c r="H97" s="14">
        <f>Tavola1!K97/Tavola1!D97</f>
        <v>0.65796344647519578</v>
      </c>
      <c r="I97" s="14">
        <f>Tavola1!L97/Tavola1!D97</f>
        <v>7.9779518421816076E-2</v>
      </c>
    </row>
    <row r="98" spans="1:9" hidden="1" outlineLevel="1">
      <c r="A98" s="4">
        <v>43986</v>
      </c>
      <c r="B98" s="14">
        <f>Tavola1!D98/Tavola1!B98</f>
        <v>2.1834697342083261E-2</v>
      </c>
      <c r="C98" s="14"/>
      <c r="D98" s="14">
        <f>Tavola1!F98/Tavola1!D98</f>
        <v>1.8276762402088774E-2</v>
      </c>
      <c r="E98" s="14">
        <f>Tavola1!G98/Tavola1!D98</f>
        <v>1.6536118363794605E-2</v>
      </c>
      <c r="F98" s="14">
        <f>Tavola1!H98/Tavola1!D98</f>
        <v>1.7406440382941688E-3</v>
      </c>
      <c r="G98" s="14">
        <f>Tavola1!J98/Tavola1!D98</f>
        <v>0.23672758920800696</v>
      </c>
      <c r="H98" s="14">
        <f>Tavola1!K98/Tavola1!D98</f>
        <v>0.66492602262837253</v>
      </c>
      <c r="I98" s="14">
        <f>Tavola1!L98/Tavola1!D98</f>
        <v>8.0069625761531774E-2</v>
      </c>
    </row>
    <row r="99" spans="1:9" hidden="1" outlineLevel="1">
      <c r="A99" s="4">
        <v>43987</v>
      </c>
      <c r="B99" s="14">
        <f>Tavola1!D99/Tavola1!B99</f>
        <v>2.1464277043557294E-2</v>
      </c>
      <c r="C99" s="14"/>
      <c r="D99" s="14">
        <f>Tavola1!F99/Tavola1!D99</f>
        <v>1.7401392111368909E-2</v>
      </c>
      <c r="E99" s="14">
        <f>Tavola1!G99/Tavola1!D99</f>
        <v>1.5661252900232018E-2</v>
      </c>
      <c r="F99" s="14">
        <f>Tavola1!H99/Tavola1!D99</f>
        <v>1.7401392111368909E-3</v>
      </c>
      <c r="G99" s="14">
        <f>Tavola1!J99/Tavola1!D99</f>
        <v>0.23549883990719259</v>
      </c>
      <c r="H99" s="14">
        <f>Tavola1!K99/Tavola1!D99</f>
        <v>0.66705336426914152</v>
      </c>
      <c r="I99" s="14">
        <f>Tavola1!L99/Tavola1!D99</f>
        <v>8.0046403712296987E-2</v>
      </c>
    </row>
    <row r="100" spans="1:9" hidden="1" outlineLevel="1">
      <c r="A100" s="4">
        <v>43988</v>
      </c>
      <c r="B100" s="14">
        <f>Tavola1!D100/Tavola1!B100</f>
        <v>2.1109696999363648E-2</v>
      </c>
      <c r="C100" s="14"/>
      <c r="D100" s="14">
        <f>Tavola1!F100/Tavola1!D100</f>
        <v>1.5652173913043479E-2</v>
      </c>
      <c r="E100" s="14">
        <f>Tavola1!G100/Tavola1!D100</f>
        <v>1.3623188405797102E-2</v>
      </c>
      <c r="F100" s="14">
        <f>Tavola1!H100/Tavola1!D100</f>
        <v>2.0289855072463769E-3</v>
      </c>
      <c r="G100" s="14">
        <f>Tavola1!J100/Tavola1!D100</f>
        <v>0.2353623188405797</v>
      </c>
      <c r="H100" s="14">
        <f>Tavola1!K100/Tavola1!D100</f>
        <v>0.66898550724637684</v>
      </c>
      <c r="I100" s="14">
        <f>Tavola1!L100/Tavola1!D100</f>
        <v>0.08</v>
      </c>
    </row>
    <row r="101" spans="1:9" hidden="1" outlineLevel="1">
      <c r="A101" s="4">
        <v>43989</v>
      </c>
      <c r="B101" s="14">
        <f>Tavola1!D101/Tavola1!B101</f>
        <v>2.091705306543019E-2</v>
      </c>
      <c r="C101" s="14"/>
      <c r="D101" s="14">
        <f>Tavola1!F101/Tavola1!D101</f>
        <v>1.4198782961460446E-2</v>
      </c>
      <c r="E101" s="14">
        <f>Tavola1!G101/Tavola1!D101</f>
        <v>1.2170385395537525E-2</v>
      </c>
      <c r="F101" s="14">
        <f>Tavola1!H101/Tavola1!D101</f>
        <v>2.0283975659229209E-3</v>
      </c>
      <c r="G101" s="14">
        <f>Tavola1!J101/Tavola1!D101</f>
        <v>0.23558388872790495</v>
      </c>
      <c r="H101" s="14">
        <f>Tavola1!K101/Tavola1!D101</f>
        <v>0.66995073891625612</v>
      </c>
      <c r="I101" s="14">
        <f>Tavola1!L101/Tavola1!D101</f>
        <v>8.0266589394378446E-2</v>
      </c>
    </row>
    <row r="102" spans="1:9" hidden="1" outlineLevel="1">
      <c r="A102" s="4">
        <v>43990</v>
      </c>
      <c r="B102" s="14">
        <f>Tavola1!D102/Tavola1!B102</f>
        <v>2.0833710536956901E-2</v>
      </c>
      <c r="C102" s="14"/>
      <c r="D102" s="14">
        <f>Tavola1!F102/Tavola1!D102</f>
        <v>1.3615295480880649E-2</v>
      </c>
      <c r="E102" s="14">
        <f>Tavola1!G102/Tavola1!D102</f>
        <v>1.1587485515643106E-2</v>
      </c>
      <c r="F102" s="14">
        <f>Tavola1!H102/Tavola1!D102</f>
        <v>2.0278099652375433E-3</v>
      </c>
      <c r="G102" s="14">
        <f>Tavola1!J102/Tavola1!D102</f>
        <v>0.23348783314020857</v>
      </c>
      <c r="H102" s="14">
        <f>Tavola1!K102/Tavola1!D102</f>
        <v>0.67236384704519114</v>
      </c>
      <c r="I102" s="14">
        <f>Tavola1!L102/Tavola1!D102</f>
        <v>8.0533024333719588E-2</v>
      </c>
    </row>
    <row r="103" spans="1:9" hidden="1" outlineLevel="1">
      <c r="A103" s="4">
        <v>43991</v>
      </c>
      <c r="B103" s="14">
        <f>Tavola1!D103/Tavola1!B103</f>
        <v>2.0490976613946204E-2</v>
      </c>
      <c r="C103" s="14"/>
      <c r="D103" s="14">
        <f>Tavola1!F103/Tavola1!D103</f>
        <v>1.3028372900984365E-2</v>
      </c>
      <c r="E103" s="14">
        <f>Tavola1!G103/Tavola1!D103</f>
        <v>1.129125651418645E-2</v>
      </c>
      <c r="F103" s="14">
        <f>Tavola1!H103/Tavola1!D103</f>
        <v>1.7371163867979154E-3</v>
      </c>
      <c r="G103" s="14">
        <f>Tavola1!J103/Tavola1!D103</f>
        <v>0.23393167342211929</v>
      </c>
      <c r="H103" s="14">
        <f>Tavola1!K103/Tavola1!D103</f>
        <v>0.67255356108859299</v>
      </c>
      <c r="I103" s="14">
        <f>Tavola1!L103/Tavola1!D103</f>
        <v>8.048639258830341E-2</v>
      </c>
    </row>
    <row r="104" spans="1:9" hidden="1" outlineLevel="1">
      <c r="A104" s="4">
        <v>43992</v>
      </c>
      <c r="B104" s="14">
        <f>Tavola1!D104/Tavola1!B104</f>
        <v>2.015940811277599E-2</v>
      </c>
      <c r="C104" s="14"/>
      <c r="D104" s="14">
        <f>Tavola1!F104/Tavola1!D104</f>
        <v>1.3314037626628075E-2</v>
      </c>
      <c r="E104" s="14">
        <f>Tavola1!G104/Tavola1!D104</f>
        <v>1.1577424023154847E-2</v>
      </c>
      <c r="F104" s="14">
        <f>Tavola1!H104/Tavola1!D104</f>
        <v>1.7366136034732273E-3</v>
      </c>
      <c r="G104" s="14">
        <f>Tavola1!J104/Tavola1!D104</f>
        <v>0.23357452966714906</v>
      </c>
      <c r="H104" s="14">
        <f>Tavola1!K104/Tavola1!D104</f>
        <v>0.6726483357452967</v>
      </c>
      <c r="I104" s="14">
        <f>Tavola1!L104/Tavola1!D104</f>
        <v>8.0463096960926198E-2</v>
      </c>
    </row>
    <row r="105" spans="1:9" hidden="1" outlineLevel="1">
      <c r="A105" s="4">
        <v>43993</v>
      </c>
      <c r="B105" s="14">
        <f>Tavola1!D105/Tavola1!B105</f>
        <v>1.9807486140492693E-2</v>
      </c>
      <c r="C105" s="14"/>
      <c r="D105" s="14">
        <f>Tavola1!F105/Tavola1!D105</f>
        <v>1.215629522431259E-2</v>
      </c>
      <c r="E105" s="14">
        <f>Tavola1!G105/Tavola1!D105</f>
        <v>1.0709117221418235E-2</v>
      </c>
      <c r="F105" s="14">
        <f>Tavola1!H105/Tavola1!D105</f>
        <v>1.4471780028943559E-3</v>
      </c>
      <c r="G105" s="14">
        <f>Tavola1!J105/Tavola1!D105</f>
        <v>0.23357452966714906</v>
      </c>
      <c r="H105" s="14">
        <f>Tavola1!K105/Tavola1!D105</f>
        <v>0.67351664254703325</v>
      </c>
      <c r="I105" s="14">
        <f>Tavola1!L105/Tavola1!D105</f>
        <v>8.0752532561505067E-2</v>
      </c>
    </row>
    <row r="106" spans="1:9" hidden="1" outlineLevel="1">
      <c r="A106" s="4">
        <v>43994</v>
      </c>
      <c r="B106" s="14">
        <f>Tavola1!D106/Tavola1!B106</f>
        <v>1.9604727831904353E-2</v>
      </c>
      <c r="C106" s="14"/>
      <c r="D106" s="14">
        <f>Tavola1!F106/Tavola1!D106</f>
        <v>1.0709117221418235E-2</v>
      </c>
      <c r="E106" s="14">
        <f>Tavola1!G106/Tavola1!D106</f>
        <v>9.8408104196816212E-3</v>
      </c>
      <c r="F106" s="14">
        <f>Tavola1!H106/Tavola1!D106</f>
        <v>8.6830680173661363E-4</v>
      </c>
      <c r="G106" s="14">
        <f>Tavola1!J106/Tavola1!D106</f>
        <v>0.23270622286541245</v>
      </c>
      <c r="H106" s="14">
        <f>Tavola1!K106/Tavola1!D106</f>
        <v>0.6758321273516642</v>
      </c>
      <c r="I106" s="14">
        <f>Tavola1!L106/Tavola1!D106</f>
        <v>8.0752532561505067E-2</v>
      </c>
    </row>
    <row r="107" spans="1:9" hidden="1" outlineLevel="1">
      <c r="A107" s="4">
        <v>43995</v>
      </c>
      <c r="B107" s="14">
        <f>Tavola1!D107/Tavola1!B107</f>
        <v>1.9380996977327151E-2</v>
      </c>
      <c r="C107" s="14"/>
      <c r="D107" s="14">
        <f>Tavola1!F107/Tavola1!D107</f>
        <v>1.0416666666666666E-2</v>
      </c>
      <c r="E107" s="14">
        <f>Tavola1!G107/Tavola1!D107</f>
        <v>9.5486111111111119E-3</v>
      </c>
      <c r="F107" s="14">
        <f>Tavola1!H107/Tavola1!D107</f>
        <v>8.6805555555555551E-4</v>
      </c>
      <c r="G107" s="14">
        <f>Tavola1!J107/Tavola1!D107</f>
        <v>0.23321759259259259</v>
      </c>
      <c r="H107" s="14">
        <f>Tavola1!K107/Tavola1!D107</f>
        <v>0.67563657407407407</v>
      </c>
      <c r="I107" s="14">
        <f>Tavola1!L107/Tavola1!D107</f>
        <v>8.0729166666666671E-2</v>
      </c>
    </row>
    <row r="108" spans="1:9" hidden="1" outlineLevel="1">
      <c r="A108" s="4">
        <v>43996</v>
      </c>
      <c r="B108" s="14">
        <f>Tavola1!D108/Tavola1!B108</f>
        <v>1.9265707375249391E-2</v>
      </c>
      <c r="C108" s="14"/>
      <c r="D108" s="14">
        <f>Tavola1!F108/Tavola1!D108</f>
        <v>1.01243853051779E-2</v>
      </c>
      <c r="E108" s="14">
        <f>Tavola1!G108/Tavola1!D108</f>
        <v>9.2565808504483649E-3</v>
      </c>
      <c r="F108" s="14">
        <f>Tavola1!H108/Tavola1!D108</f>
        <v>8.6780445472953432E-4</v>
      </c>
      <c r="G108" s="14">
        <f>Tavola1!J108/Tavola1!D108</f>
        <v>0.23199305756436217</v>
      </c>
      <c r="H108" s="14">
        <f>Tavola1!K108/Tavola1!D108</f>
        <v>0.67717674284061324</v>
      </c>
      <c r="I108" s="14">
        <f>Tavola1!L108/Tavola1!D108</f>
        <v>8.0705814289846689E-2</v>
      </c>
    </row>
    <row r="109" spans="1:9" hidden="1" outlineLevel="1">
      <c r="A109" s="4">
        <v>43997</v>
      </c>
      <c r="B109" s="14">
        <f>Tavola1!D109/Tavola1!B109</f>
        <v>1.9176274212957572E-2</v>
      </c>
      <c r="C109" s="14"/>
      <c r="D109" s="14">
        <f>Tavola1!F109/Tavola1!D109</f>
        <v>9.8322729901677269E-3</v>
      </c>
      <c r="E109" s="14">
        <f>Tavola1!G109/Tavola1!D109</f>
        <v>8.6755349913244656E-3</v>
      </c>
      <c r="F109" s="14">
        <f>Tavola1!H109/Tavola1!D109</f>
        <v>1.1567379988432619E-3</v>
      </c>
      <c r="G109" s="14">
        <f>Tavola1!J109/Tavola1!D109</f>
        <v>0.22296124927703875</v>
      </c>
      <c r="H109" s="14">
        <f>Tavola1!K109/Tavola1!D109</f>
        <v>0.68623481781376516</v>
      </c>
      <c r="I109" s="14">
        <f>Tavola1!L109/Tavola1!D109</f>
        <v>8.0971659919028341E-2</v>
      </c>
    </row>
    <row r="110" spans="1:9" hidden="1" outlineLevel="1">
      <c r="A110" s="4">
        <v>43998</v>
      </c>
      <c r="B110" s="14">
        <f>Tavola1!D110/Tavola1!B110</f>
        <v>1.8957449839464371E-2</v>
      </c>
      <c r="C110" s="14"/>
      <c r="D110" s="14">
        <f>Tavola1!F110/Tavola1!D110</f>
        <v>1.0404624277456647E-2</v>
      </c>
      <c r="E110" s="14">
        <f>Tavola1!G110/Tavola1!D110</f>
        <v>9.2485549132947983E-3</v>
      </c>
      <c r="F110" s="14">
        <f>Tavola1!H110/Tavola1!D110</f>
        <v>1.1560693641618498E-3</v>
      </c>
      <c r="G110" s="14">
        <f>Tavola1!J110/Tavola1!D110</f>
        <v>0.22254335260115607</v>
      </c>
      <c r="H110" s="14">
        <f>Tavola1!K110/Tavola1!D110</f>
        <v>0.68612716763005777</v>
      </c>
      <c r="I110" s="14">
        <f>Tavola1!L110/Tavola1!D110</f>
        <v>8.0924855491329481E-2</v>
      </c>
    </row>
    <row r="111" spans="1:9" hidden="1" outlineLevel="1">
      <c r="A111" s="4">
        <v>43999</v>
      </c>
      <c r="B111" s="14">
        <f>Tavola1!D111/Tavola1!B111</f>
        <v>1.8773181788603779E-2</v>
      </c>
      <c r="C111" s="14"/>
      <c r="D111" s="14">
        <f>Tavola1!F111/Tavola1!D111</f>
        <v>8.0878105141536684E-3</v>
      </c>
      <c r="E111" s="14">
        <f>Tavola1!G111/Tavola1!D111</f>
        <v>7.2212593876372043E-3</v>
      </c>
      <c r="F111" s="14">
        <f>Tavola1!H111/Tavola1!D111</f>
        <v>8.6655112651646442E-4</v>
      </c>
      <c r="G111" s="14">
        <f>Tavola1!J111/Tavola1!D111</f>
        <v>0.22443674176776429</v>
      </c>
      <c r="H111" s="14">
        <f>Tavola1!K111/Tavola1!D111</f>
        <v>0.68659734257654537</v>
      </c>
      <c r="I111" s="14">
        <f>Tavola1!L111/Tavola1!D111</f>
        <v>8.0878105141536691E-2</v>
      </c>
    </row>
    <row r="112" spans="1:9" hidden="1" outlineLevel="1">
      <c r="A112" s="10">
        <v>44000</v>
      </c>
      <c r="B112" s="21">
        <f>Tavola1!D112/Tavola1!B112</f>
        <v>1.8598358147251321E-2</v>
      </c>
      <c r="C112" s="21"/>
      <c r="D112" s="21">
        <f>Tavola1!F112/Tavola1!D112</f>
        <v>7.7944572748267901E-3</v>
      </c>
      <c r="E112" s="21">
        <f>Tavola1!G112/Tavola1!D112</f>
        <v>6.9284064665127024E-3</v>
      </c>
      <c r="F112" s="21">
        <f>Tavola1!H112/Tavola1!D112</f>
        <v>8.660508083140878E-4</v>
      </c>
      <c r="G112" s="21">
        <f>Tavola1!J112/Tavola1!D112</f>
        <v>0.17609699769053117</v>
      </c>
      <c r="H112" s="21">
        <f>Tavola1!K112/Tavola1!D112</f>
        <v>0.73527713625866054</v>
      </c>
      <c r="I112" s="21">
        <f>Tavola1!L112/Tavola1!D112</f>
        <v>8.0831408775981523E-2</v>
      </c>
    </row>
    <row r="113" spans="1:9" hidden="1" outlineLevel="1">
      <c r="A113" s="4">
        <v>44001</v>
      </c>
      <c r="B113" s="14">
        <f>Tavola1!D113/Tavola1!B113</f>
        <v>1.634117390309205E-2</v>
      </c>
      <c r="C113" s="14"/>
      <c r="D113" s="14">
        <f>Tavola1!F113/Tavola1!D113</f>
        <v>8.4690553745928338E-3</v>
      </c>
      <c r="E113" s="14">
        <f>Tavola1!G113/Tavola1!D113</f>
        <v>6.8403908794788275E-3</v>
      </c>
      <c r="F113" s="14">
        <f>Tavola1!H113/Tavola1!D113</f>
        <v>1.6286644951140066E-3</v>
      </c>
      <c r="G113" s="14">
        <f>Tavola1!J113/Tavola1!D113</f>
        <v>4.0390879478827364E-2</v>
      </c>
      <c r="H113" s="14">
        <f>Tavola1!K113/Tavola1!D113</f>
        <v>0.85993485342019549</v>
      </c>
      <c r="I113" s="14">
        <f>Tavola1!L113/Tavola1!D113</f>
        <v>9.1205211726384364E-2</v>
      </c>
    </row>
    <row r="114" spans="1:9" hidden="1" outlineLevel="1">
      <c r="A114" s="4">
        <v>44002</v>
      </c>
      <c r="B114" s="14">
        <f>Tavola1!D114/Tavola1!B114</f>
        <v>1.6163169034105866E-2</v>
      </c>
      <c r="C114" s="14"/>
      <c r="D114" s="14">
        <f>Tavola1!F114/Tavola1!D114</f>
        <v>8.4690553745928338E-3</v>
      </c>
      <c r="E114" s="14">
        <f>Tavola1!G114/Tavola1!D114</f>
        <v>6.8403908794788275E-3</v>
      </c>
      <c r="F114" s="14">
        <f>Tavola1!H114/Tavola1!D114</f>
        <v>1.6286644951140066E-3</v>
      </c>
      <c r="G114" s="14">
        <f>Tavola1!J114/Tavola1!D114</f>
        <v>3.713355048859935E-2</v>
      </c>
      <c r="H114" s="14">
        <f>Tavola1!K114/Tavola1!D114</f>
        <v>0.8631921824104235</v>
      </c>
      <c r="I114" s="14">
        <f>Tavola1!L114/Tavola1!D114</f>
        <v>9.1205211726384364E-2</v>
      </c>
    </row>
    <row r="115" spans="1:9" hidden="1" outlineLevel="1">
      <c r="A115" s="4">
        <v>44003</v>
      </c>
      <c r="B115" s="14">
        <f>Tavola1!D115/Tavola1!B115</f>
        <v>1.6080233665895456E-2</v>
      </c>
      <c r="C115" s="14"/>
      <c r="D115" s="14">
        <f>Tavola1!F115/Tavola1!D115</f>
        <v>8.4635416666666661E-3</v>
      </c>
      <c r="E115" s="14">
        <f>Tavola1!G115/Tavola1!D115</f>
        <v>6.510416666666667E-3</v>
      </c>
      <c r="F115" s="14">
        <f>Tavola1!H115/Tavola1!D115</f>
        <v>1.953125E-3</v>
      </c>
      <c r="G115" s="14">
        <f>Tavola1!J115/Tavola1!D115</f>
        <v>3.7434895833333336E-2</v>
      </c>
      <c r="H115" s="14">
        <f>Tavola1!K115/Tavola1!D115</f>
        <v>0.86295572916666663</v>
      </c>
      <c r="I115" s="14">
        <f>Tavola1!L115/Tavola1!D115</f>
        <v>9.1145833333333329E-2</v>
      </c>
    </row>
    <row r="116" spans="1:9" hidden="1" outlineLevel="1">
      <c r="A116" s="4">
        <v>44004</v>
      </c>
      <c r="B116" s="14">
        <f>Tavola1!D116/Tavola1!B116</f>
        <v>1.5988508259688349E-2</v>
      </c>
      <c r="C116" s="14"/>
      <c r="D116" s="14">
        <f>Tavola1!F116/Tavola1!D116</f>
        <v>8.4635416666666661E-3</v>
      </c>
      <c r="E116" s="14">
        <f>Tavola1!G116/Tavola1!D116</f>
        <v>6.510416666666667E-3</v>
      </c>
      <c r="F116" s="14">
        <f>Tavola1!H116/Tavola1!D116</f>
        <v>1.953125E-3</v>
      </c>
      <c r="G116" s="14">
        <f>Tavola1!J116/Tavola1!D116</f>
        <v>3.7434895833333336E-2</v>
      </c>
      <c r="H116" s="14">
        <f>Tavola1!K116/Tavola1!D116</f>
        <v>0.86295572916666663</v>
      </c>
      <c r="I116" s="14">
        <f>Tavola1!L116/Tavola1!D116</f>
        <v>9.1145833333333329E-2</v>
      </c>
    </row>
    <row r="117" spans="1:9" hidden="1" outlineLevel="1">
      <c r="A117" s="4">
        <v>44005</v>
      </c>
      <c r="B117" s="14">
        <f>Tavola1!D117/Tavola1!B117</f>
        <v>1.5764229102008361E-2</v>
      </c>
      <c r="C117" s="14"/>
      <c r="D117" s="14">
        <f>Tavola1!F117/Tavola1!D117</f>
        <v>7.1591278880572731E-3</v>
      </c>
      <c r="E117" s="14">
        <f>Tavola1!G117/Tavola1!D117</f>
        <v>5.5320533680442568E-3</v>
      </c>
      <c r="F117" s="14">
        <f>Tavola1!H117/Tavola1!D117</f>
        <v>1.6270745200130166E-3</v>
      </c>
      <c r="G117" s="14">
        <f>Tavola1!J117/Tavola1!D117</f>
        <v>3.5795639440286367E-2</v>
      </c>
      <c r="H117" s="14">
        <f>Tavola1!K117/Tavola1!D117</f>
        <v>0.86592905955092747</v>
      </c>
      <c r="I117" s="14">
        <f>Tavola1!L117/Tavola1!D117</f>
        <v>9.1116173120728935E-2</v>
      </c>
    </row>
    <row r="118" spans="1:9" hidden="1" outlineLevel="1">
      <c r="A118" s="4">
        <v>44006</v>
      </c>
      <c r="B118" s="14">
        <f>Tavola1!D118/Tavola1!B118</f>
        <v>1.5581993014968648E-2</v>
      </c>
      <c r="C118" s="14"/>
      <c r="D118" s="14">
        <f>Tavola1!F118/Tavola1!D118</f>
        <v>7.1567989590110605E-3</v>
      </c>
      <c r="E118" s="14">
        <f>Tavola1!G118/Tavola1!D118</f>
        <v>5.5302537410540009E-3</v>
      </c>
      <c r="F118" s="30">
        <f>Tavola1!H118/Tavola1!D118</f>
        <v>1.6265452179570592E-3</v>
      </c>
      <c r="G118" s="14">
        <f>Tavola1!J118/Tavola1!D118</f>
        <v>3.5783994795055306E-2</v>
      </c>
      <c r="H118" s="14">
        <f>Tavola1!K118/Tavola1!D118</f>
        <v>0.86597267404033829</v>
      </c>
      <c r="I118" s="14">
        <f>Tavola1!L118/Tavola1!D118</f>
        <v>9.1086532205595316E-2</v>
      </c>
    </row>
    <row r="119" spans="1:9" hidden="1" outlineLevel="1">
      <c r="A119" s="4">
        <v>44007</v>
      </c>
      <c r="B119" s="14">
        <f>Tavola1!D119/Tavola1!B119</f>
        <v>1.5415069282617955E-2</v>
      </c>
      <c r="C119" s="14"/>
      <c r="D119" s="14">
        <f>Tavola1!F119/Tavola1!D119</f>
        <v>7.1521456436931079E-3</v>
      </c>
      <c r="E119" s="14">
        <f>Tavola1!G119/Tavola1!D119</f>
        <v>5.5266579973992196E-3</v>
      </c>
      <c r="F119" s="30">
        <f>Tavola1!H119/Tavola1!D119</f>
        <v>1.6254876462938881E-3</v>
      </c>
      <c r="G119" s="14">
        <f>Tavola1!J119/Tavola1!D119</f>
        <v>3.5110533159947985E-2</v>
      </c>
      <c r="H119" s="14">
        <f>Tavola1!K119/Tavola1!D119</f>
        <v>0.86671001300390116</v>
      </c>
      <c r="I119" s="14">
        <f>Tavola1!L119/Tavola1!D119</f>
        <v>9.1027308192457732E-2</v>
      </c>
    </row>
    <row r="120" spans="1:9" hidden="1" outlineLevel="1">
      <c r="A120" s="4">
        <v>44008</v>
      </c>
      <c r="B120" s="14">
        <f>Tavola1!D120/Tavola1!B120</f>
        <v>1.5240095919459363E-2</v>
      </c>
      <c r="C120" s="14"/>
      <c r="D120" s="14">
        <f>Tavola1!F120/Tavola1!D120</f>
        <v>7.1521456436931079E-3</v>
      </c>
      <c r="E120" s="14">
        <f>Tavola1!G120/Tavola1!D120</f>
        <v>5.8517555266579977E-3</v>
      </c>
      <c r="F120" s="30">
        <f>Tavola1!H120/Tavola1!D120</f>
        <v>1.3003901170351106E-3</v>
      </c>
      <c r="G120" s="14">
        <f>Tavola1!J120/Tavola1!D120</f>
        <v>3.4785435630689206E-2</v>
      </c>
      <c r="H120" s="14">
        <f>Tavola1!K120/Tavola1!D120</f>
        <v>0.86671001300390116</v>
      </c>
      <c r="I120" s="14">
        <f>Tavola1!L120/Tavola1!D120</f>
        <v>9.1352405721716518E-2</v>
      </c>
    </row>
    <row r="121" spans="1:9" hidden="1" outlineLevel="1">
      <c r="A121" s="4">
        <v>44009</v>
      </c>
      <c r="B121" s="14">
        <f>Tavola1!D121/Tavola1!B121</f>
        <v>1.5069741017905418E-2</v>
      </c>
      <c r="C121" s="14"/>
      <c r="D121" s="14">
        <f>Tavola1!F121/Tavola1!D121</f>
        <v>7.7998050048748782E-3</v>
      </c>
      <c r="E121" s="14">
        <f>Tavola1!G121/Tavola1!D121</f>
        <v>6.4998375040623982E-3</v>
      </c>
      <c r="F121" s="30">
        <f>Tavola1!H121/Tavola1!D121</f>
        <v>1.2999675008124798E-3</v>
      </c>
      <c r="G121" s="14">
        <f>Tavola1!J121/Tavola1!D121</f>
        <v>3.4449138771530712E-2</v>
      </c>
      <c r="H121" s="14">
        <f>Tavola1!K121/Tavola1!D121</f>
        <v>0.86642833929151775</v>
      </c>
      <c r="I121" s="14">
        <f>Tavola1!L121/Tavola1!D121</f>
        <v>9.1322716932076692E-2</v>
      </c>
    </row>
    <row r="122" spans="1:9" hidden="1" outlineLevel="1">
      <c r="A122" s="4">
        <v>44010</v>
      </c>
      <c r="B122" s="14">
        <f>Tavola1!D122/Tavola1!B122</f>
        <v>1.4973818932123878E-2</v>
      </c>
      <c r="C122" s="14"/>
      <c r="D122" s="14">
        <f>Tavola1!F122/Tavola1!D122</f>
        <v>8.1247968800779984E-3</v>
      </c>
      <c r="E122" s="14">
        <f>Tavola1!G122/Tavola1!D122</f>
        <v>6.8248293792655184E-3</v>
      </c>
      <c r="F122" s="30">
        <f>Tavola1!H122/Tavola1!D122</f>
        <v>1.2999675008124798E-3</v>
      </c>
      <c r="G122" s="14">
        <f>Tavola1!J122/Tavola1!D122</f>
        <v>3.412414689632759E-2</v>
      </c>
      <c r="H122" s="14">
        <f>Tavola1!K122/Tavola1!D122</f>
        <v>0.86642833929151775</v>
      </c>
      <c r="I122" s="14">
        <f>Tavola1!L122/Tavola1!D122</f>
        <v>9.1322716932076692E-2</v>
      </c>
    </row>
    <row r="123" spans="1:9" hidden="1" outlineLevel="1">
      <c r="A123" s="4">
        <v>44011</v>
      </c>
      <c r="B123" s="14">
        <f>Tavola1!D123/Tavola1!B123</f>
        <v>1.4901960784313726E-2</v>
      </c>
      <c r="C123" s="14"/>
      <c r="D123" s="14">
        <f>Tavola1!F123/Tavola1!D123</f>
        <v>7.7972709551656916E-3</v>
      </c>
      <c r="E123" s="14">
        <f>Tavola1!G123/Tavola1!D123</f>
        <v>6.8226120857699801E-3</v>
      </c>
      <c r="F123" s="30">
        <f>Tavola1!H123/Tavola1!D123</f>
        <v>9.7465886939571145E-4</v>
      </c>
      <c r="G123" s="14">
        <f>Tavola1!J123/Tavola1!D123</f>
        <v>3.346328784925276E-2</v>
      </c>
      <c r="H123" s="14">
        <f>Tavola1!K123/Tavola1!D123</f>
        <v>0.86744639376218324</v>
      </c>
      <c r="I123" s="14">
        <f>Tavola1!L123/Tavola1!D123</f>
        <v>9.1293047433398306E-2</v>
      </c>
    </row>
    <row r="124" spans="1:9" hidden="1" outlineLevel="1">
      <c r="A124" s="4">
        <v>44012</v>
      </c>
      <c r="B124" s="14">
        <f>Tavola1!D124/Tavola1!B124</f>
        <v>1.4731837509745493E-2</v>
      </c>
      <c r="C124" s="14"/>
      <c r="D124" s="14">
        <f>Tavola1!F124/Tavola1!D124</f>
        <v>7.1428571428571426E-3</v>
      </c>
      <c r="E124" s="14">
        <f>Tavola1!G124/Tavola1!D124</f>
        <v>6.1688311688311692E-3</v>
      </c>
      <c r="F124" s="30">
        <f>Tavola1!H124/Tavola1!D124</f>
        <v>9.7402597402597403E-4</v>
      </c>
      <c r="G124" s="14">
        <f>Tavola1!J124/Tavola1!D124</f>
        <v>3.4415584415584413E-2</v>
      </c>
      <c r="H124" s="14">
        <f>Tavola1!K124/Tavola1!D124</f>
        <v>0.86688311688311692</v>
      </c>
      <c r="I124" s="14">
        <f>Tavola1!L124/Tavola1!D124</f>
        <v>9.1558441558441561E-2</v>
      </c>
    </row>
    <row r="125" spans="1:9" collapsed="1">
      <c r="A125" s="4">
        <v>44013</v>
      </c>
      <c r="B125" s="14">
        <f>Tavola1!D125/Tavola1!B125</f>
        <v>1.4567651397662367E-2</v>
      </c>
      <c r="C125" s="14"/>
      <c r="D125" s="14">
        <f>Tavola1!F125/Tavola1!D125</f>
        <v>6.815968841285297E-3</v>
      </c>
      <c r="E125" s="14">
        <f>Tavola1!G125/Tavola1!D125</f>
        <v>5.8422590068159686E-3</v>
      </c>
      <c r="F125" s="30">
        <f>Tavola1!H125/Tavola1!D125</f>
        <v>9.7370983446932818E-4</v>
      </c>
      <c r="G125" s="14">
        <f>Tavola1!J125/Tavola1!D125</f>
        <v>3.4079844206426485E-2</v>
      </c>
      <c r="H125" s="14">
        <f>Tavola1!K125/Tavola1!D125</f>
        <v>0.86757546251217132</v>
      </c>
      <c r="I125" s="14">
        <f>Tavola1!L125/Tavola1!D125</f>
        <v>9.1528724440116851E-2</v>
      </c>
    </row>
    <row r="126" spans="1:9">
      <c r="A126" s="4">
        <v>44014</v>
      </c>
      <c r="B126" s="14">
        <f>Tavola1!D126/Tavola1!B126</f>
        <v>1.4417894987331849E-2</v>
      </c>
      <c r="C126" s="14"/>
      <c r="D126" s="14">
        <f>Tavola1!F126/Tavola1!D126</f>
        <v>6.4724919093851136E-3</v>
      </c>
      <c r="E126" s="14">
        <f>Tavola1!G126/Tavola1!D126</f>
        <v>5.501618122977346E-3</v>
      </c>
      <c r="F126" s="30">
        <f>Tavola1!H126/Tavola1!D126</f>
        <v>9.7087378640776695E-4</v>
      </c>
      <c r="G126" s="14">
        <f>Tavola1!J126/Tavola1!D126</f>
        <v>3.6893203883495145E-2</v>
      </c>
      <c r="H126" s="14">
        <f>Tavola1!K126/Tavola1!D126</f>
        <v>0.86537216828478969</v>
      </c>
      <c r="I126" s="14">
        <f>Tavola1!L126/Tavola1!D126</f>
        <v>9.1262135922330095E-2</v>
      </c>
    </row>
    <row r="127" spans="1:9">
      <c r="A127" s="4">
        <v>44015</v>
      </c>
      <c r="B127" s="14">
        <f>Tavola1!D127/Tavola1!B127</f>
        <v>1.4234596839928712E-2</v>
      </c>
      <c r="C127" s="14"/>
      <c r="D127" s="14">
        <f>Tavola1!F127/Tavola1!D127</f>
        <v>5.8233581365253967E-3</v>
      </c>
      <c r="E127" s="14">
        <f>Tavola1!G127/Tavola1!D127</f>
        <v>5.1763183435781304E-3</v>
      </c>
      <c r="F127" s="30">
        <f>Tavola1!H127/Tavola1!D127</f>
        <v>6.470397929472663E-4</v>
      </c>
      <c r="G127" s="14">
        <f>Tavola1!J127/Tavola1!D127</f>
        <v>3.7851827887415077E-2</v>
      </c>
      <c r="H127" s="14">
        <f>Tavola1!K127/Tavola1!D127</f>
        <v>0.86509220317049496</v>
      </c>
      <c r="I127" s="14">
        <f>Tavola1!L127/Tavola1!D127</f>
        <v>9.1232610805564537E-2</v>
      </c>
    </row>
    <row r="128" spans="1:9">
      <c r="A128" s="4">
        <v>44016</v>
      </c>
      <c r="B128" s="14">
        <f>Tavola1!D128/Tavola1!B128</f>
        <v>1.4073807888428455E-2</v>
      </c>
      <c r="C128" s="14"/>
      <c r="D128" s="14">
        <f>Tavola1!F128/Tavola1!D128</f>
        <v>5.4945054945054949E-3</v>
      </c>
      <c r="E128" s="14">
        <f>Tavola1!G128/Tavola1!D128</f>
        <v>4.8480930833872012E-3</v>
      </c>
      <c r="F128" s="30">
        <f>Tavola1!H128/Tavola1!D128</f>
        <v>6.4641241111829345E-4</v>
      </c>
      <c r="G128" s="14">
        <f>Tavola1!J128/Tavola1!D128</f>
        <v>3.9107950872656755E-2</v>
      </c>
      <c r="H128" s="14">
        <f>Tavola1!K128/Tavola1!D128</f>
        <v>0.86425339366515841</v>
      </c>
      <c r="I128" s="14">
        <f>Tavola1!L128/Tavola1!D128</f>
        <v>9.1144149967679375E-2</v>
      </c>
    </row>
    <row r="129" spans="1:9">
      <c r="A129" s="4">
        <v>44017</v>
      </c>
      <c r="B129" s="14">
        <f>Tavola1!D129/Tavola1!B129</f>
        <v>1.3986709461597578E-2</v>
      </c>
      <c r="C129" s="14"/>
      <c r="D129" s="14">
        <f>Tavola1!F129/Tavola1!D129</f>
        <v>4.8480930833872012E-3</v>
      </c>
      <c r="E129" s="14">
        <f>Tavola1!G129/Tavola1!D129</f>
        <v>4.2016806722689074E-3</v>
      </c>
      <c r="F129" s="30">
        <f>Tavola1!H129/Tavola1!D129</f>
        <v>6.4641241111829345E-4</v>
      </c>
      <c r="G129" s="14">
        <f>Tavola1!J129/Tavola1!D129</f>
        <v>3.9754363283775046E-2</v>
      </c>
      <c r="H129" s="14">
        <f>Tavola1!K129/Tavola1!D129</f>
        <v>0.86425339366515841</v>
      </c>
      <c r="I129" s="14">
        <f>Tavola1!L129/Tavola1!D129</f>
        <v>9.1144149967679375E-2</v>
      </c>
    </row>
    <row r="130" spans="1:9">
      <c r="A130" s="4">
        <v>44018</v>
      </c>
      <c r="B130" s="14">
        <f>Tavola1!D130/Tavola1!B130</f>
        <v>1.3930397522684719E-2</v>
      </c>
      <c r="C130" s="14"/>
      <c r="D130" s="14">
        <f>Tavola1!F130/Tavola1!D130</f>
        <v>5.1696284329563816E-3</v>
      </c>
      <c r="E130" s="14">
        <f>Tavola1!G130/Tavola1!D130</f>
        <v>4.5234248788368339E-3</v>
      </c>
      <c r="F130" s="30">
        <f>Tavola1!H130/Tavola1!D130</f>
        <v>6.462035541195477E-4</v>
      </c>
      <c r="G130" s="14">
        <f>Tavola1!J130/Tavola1!D130</f>
        <v>3.9741518578352182E-2</v>
      </c>
      <c r="H130" s="14">
        <f>Tavola1!K130/Tavola1!D130</f>
        <v>0.86397415185783522</v>
      </c>
      <c r="I130" s="14">
        <f>Tavola1!L130/Tavola1!D130</f>
        <v>9.1114701130856221E-2</v>
      </c>
    </row>
    <row r="131" spans="1:9">
      <c r="A131" s="4">
        <v>44019</v>
      </c>
      <c r="B131" s="14">
        <f>Tavola1!D131/Tavola1!B131</f>
        <v>1.3773283566817776E-2</v>
      </c>
      <c r="C131" s="14"/>
      <c r="D131" s="14">
        <f>Tavola1!F131/Tavola1!D131</f>
        <v>3.875968992248062E-3</v>
      </c>
      <c r="E131" s="14">
        <f>Tavola1!G131/Tavola1!D131</f>
        <v>3.875968992248062E-3</v>
      </c>
      <c r="F131" s="30">
        <f>Tavola1!H131/Tavola1!D131</f>
        <v>0</v>
      </c>
      <c r="G131" s="14">
        <f>Tavola1!J131/Tavola1!D131</f>
        <v>4.1343669250645997E-2</v>
      </c>
      <c r="H131" s="14">
        <f>Tavola1!K131/Tavola1!D131</f>
        <v>0.8636950904392765</v>
      </c>
      <c r="I131" s="14">
        <f>Tavola1!L131/Tavola1!D131</f>
        <v>9.1085271317829453E-2</v>
      </c>
    </row>
    <row r="132" spans="1:9">
      <c r="A132" s="4">
        <v>44020</v>
      </c>
      <c r="B132" s="14">
        <f>Tavola1!D132/Tavola1!B132</f>
        <v>1.3628822517261562E-2</v>
      </c>
      <c r="C132" s="14"/>
      <c r="D132" s="14">
        <f>Tavola1!F132/Tavola1!D132</f>
        <v>2.2602518566354536E-3</v>
      </c>
      <c r="E132" s="14">
        <f>Tavola1!G132/Tavola1!D132</f>
        <v>2.2602518566354536E-3</v>
      </c>
      <c r="F132" s="30">
        <f>Tavola1!H132/Tavola1!D132</f>
        <v>0</v>
      </c>
      <c r="G132" s="14">
        <f>Tavola1!J132/Tavola1!D132</f>
        <v>3.8747174685179207E-2</v>
      </c>
      <c r="H132" s="14">
        <f>Tavola1!K132/Tavola1!D132</f>
        <v>0.86761381982563768</v>
      </c>
      <c r="I132" s="14">
        <f>Tavola1!L132/Tavola1!D132</f>
        <v>9.1378753632547632E-2</v>
      </c>
    </row>
    <row r="133" spans="1:9">
      <c r="A133" s="4">
        <v>44021</v>
      </c>
      <c r="B133" s="14">
        <f>Tavola1!D133/Tavola1!B133</f>
        <v>1.3478296809672352E-2</v>
      </c>
      <c r="C133" s="14"/>
      <c r="D133" s="14">
        <f>Tavola1!F133/Tavola1!D133</f>
        <v>1.9367333763718529E-3</v>
      </c>
      <c r="E133" s="14">
        <f>Tavola1!G133/Tavola1!D133</f>
        <v>1.9367333763718529E-3</v>
      </c>
      <c r="F133" s="30">
        <f>Tavola1!H133/Tavola1!D133</f>
        <v>0</v>
      </c>
      <c r="G133" s="14">
        <f>Tavola1!J133/Tavola1!D133</f>
        <v>3.9380245319561004E-2</v>
      </c>
      <c r="H133" s="14">
        <f>Tavola1!K133/Tavola1!D133</f>
        <v>0.86733376371852811</v>
      </c>
      <c r="I133" s="14">
        <f>Tavola1!L133/Tavola1!D133</f>
        <v>9.1349257585539051E-2</v>
      </c>
    </row>
    <row r="134" spans="1:9">
      <c r="A134" s="4">
        <v>44022</v>
      </c>
      <c r="B134" s="14">
        <f>Tavola1!D134/Tavola1!B134</f>
        <v>1.3366872764457407E-2</v>
      </c>
      <c r="C134" s="14"/>
      <c r="D134" s="14">
        <f>Tavola1!F134/Tavola1!D134</f>
        <v>1.9367333763718529E-3</v>
      </c>
      <c r="E134" s="14">
        <f>Tavola1!G134/Tavola1!D134</f>
        <v>1.9367333763718529E-3</v>
      </c>
      <c r="F134" s="30">
        <f>Tavola1!H134/Tavola1!D134</f>
        <v>0</v>
      </c>
      <c r="G134" s="14">
        <f>Tavola1!J134/Tavola1!D134</f>
        <v>3.8089089735313109E-2</v>
      </c>
      <c r="H134" s="14">
        <f>Tavola1!K134/Tavola1!D134</f>
        <v>0.86862491930277597</v>
      </c>
      <c r="I134" s="14">
        <f>Tavola1!L134/Tavola1!D134</f>
        <v>9.1349257585539051E-2</v>
      </c>
    </row>
    <row r="135" spans="1:9">
      <c r="A135" s="4">
        <v>44023</v>
      </c>
      <c r="B135" s="14">
        <f>Tavola1!D135/Tavola1!B135</f>
        <v>1.326297409033716E-2</v>
      </c>
      <c r="C135" s="14"/>
      <c r="D135" s="14">
        <f>Tavola1!F135/Tavola1!D135</f>
        <v>1.9361084220716361E-3</v>
      </c>
      <c r="E135" s="14">
        <f>Tavola1!G135/Tavola1!D135</f>
        <v>1.9361084220716361E-3</v>
      </c>
      <c r="F135" s="30">
        <f>Tavola1!H135/Tavola1!D135</f>
        <v>0</v>
      </c>
      <c r="G135" s="14">
        <f>Tavola1!J135/Tavola1!D135</f>
        <v>3.7754114230396901E-2</v>
      </c>
      <c r="H135" s="14">
        <f>Tavola1!K135/Tavola1!D135</f>
        <v>0.86898999677315258</v>
      </c>
      <c r="I135" s="14">
        <f>Tavola1!L135/Tavola1!D135</f>
        <v>9.1319780574378825E-2</v>
      </c>
    </row>
    <row r="136" spans="1:9">
      <c r="A136" s="4">
        <v>44024</v>
      </c>
      <c r="B136" s="14">
        <f>Tavola1!D136/Tavola1!B136</f>
        <v>1.3177477102060601E-2</v>
      </c>
      <c r="C136" s="14"/>
      <c r="D136" s="14">
        <f>Tavola1!F136/Tavola1!D136</f>
        <v>1.6134236850596966E-3</v>
      </c>
      <c r="E136" s="14">
        <f>Tavola1!G136/Tavola1!D136</f>
        <v>1.6134236850596966E-3</v>
      </c>
      <c r="F136" s="30">
        <f>Tavola1!H136/Tavola1!D136</f>
        <v>0</v>
      </c>
      <c r="G136" s="14">
        <f>Tavola1!J136/Tavola1!D136</f>
        <v>3.8076798967408843E-2</v>
      </c>
      <c r="H136" s="14">
        <f>Tavola1!K136/Tavola1!D136</f>
        <v>0.86898999677315258</v>
      </c>
      <c r="I136" s="14">
        <f>Tavola1!L136/Tavola1!D136</f>
        <v>9.1319780574378825E-2</v>
      </c>
    </row>
    <row r="137" spans="1:9">
      <c r="A137" s="4">
        <v>44025</v>
      </c>
      <c r="B137" s="14">
        <f>Tavola1!D137/Tavola1!B137</f>
        <v>1.3138154046975258E-2</v>
      </c>
      <c r="C137" s="14"/>
      <c r="D137" s="14">
        <f>Tavola1!F137/Tavola1!D137</f>
        <v>1.9354838709677419E-3</v>
      </c>
      <c r="E137" s="14">
        <f>Tavola1!G137/Tavola1!D137</f>
        <v>1.9354838709677419E-3</v>
      </c>
      <c r="F137" s="30">
        <f>Tavola1!H137/Tavola1!D137</f>
        <v>0</v>
      </c>
      <c r="G137" s="14">
        <f>Tavola1!J137/Tavola1!D137</f>
        <v>3.7741935483870968E-2</v>
      </c>
      <c r="H137" s="14">
        <f>Tavola1!K137/Tavola1!D137</f>
        <v>0.86903225806451612</v>
      </c>
      <c r="I137" s="14">
        <f>Tavola1!L137/Tavola1!D137</f>
        <v>9.1290322580645164E-2</v>
      </c>
    </row>
    <row r="138" spans="1:9">
      <c r="A138" s="4">
        <v>44026</v>
      </c>
      <c r="B138" s="14">
        <f>Tavola1!D138/Tavola1!B138</f>
        <v>1.3049744032308066E-2</v>
      </c>
      <c r="C138" s="14"/>
      <c r="D138" s="14">
        <f>Tavola1!F138/Tavola1!D138</f>
        <v>1.2841091492776886E-3</v>
      </c>
      <c r="E138" s="14">
        <f>Tavola1!G138/Tavola1!D138</f>
        <v>1.2841091492776886E-3</v>
      </c>
      <c r="F138" s="30">
        <f>Tavola1!H138/Tavola1!D138</f>
        <v>0</v>
      </c>
      <c r="G138" s="14">
        <f>Tavola1!J138/Tavola1!D138</f>
        <v>4.2696629213483148E-2</v>
      </c>
      <c r="H138" s="14">
        <f>Tavola1!K138/Tavola1!D138</f>
        <v>0.8651685393258427</v>
      </c>
      <c r="I138" s="14">
        <f>Tavola1!L138/Tavola1!D138</f>
        <v>9.0850722311396473E-2</v>
      </c>
    </row>
    <row r="139" spans="1:9">
      <c r="A139" s="4">
        <v>44027</v>
      </c>
      <c r="B139" s="14">
        <f>Tavola1!D139/Tavola1!B139</f>
        <v>1.293916308745462E-2</v>
      </c>
      <c r="C139" s="14"/>
      <c r="D139" s="14">
        <f>Tavola1!F139/Tavola1!D139</f>
        <v>1.2841091492776886E-3</v>
      </c>
      <c r="E139" s="14">
        <f>Tavola1!G139/Tavola1!D139</f>
        <v>1.2841091492776886E-3</v>
      </c>
      <c r="F139" s="30">
        <f>Tavola1!H139/Tavola1!D139</f>
        <v>0</v>
      </c>
      <c r="G139" s="14">
        <f>Tavola1!J139/Tavola1!D139</f>
        <v>4.2696629213483148E-2</v>
      </c>
      <c r="H139" s="14">
        <f>Tavola1!K139/Tavola1!D139</f>
        <v>0.8651685393258427</v>
      </c>
      <c r="I139" s="14">
        <f>Tavola1!L139/Tavola1!D139</f>
        <v>9.0850722311396473E-2</v>
      </c>
    </row>
    <row r="140" spans="1:9">
      <c r="A140" s="4">
        <v>44028</v>
      </c>
      <c r="B140" s="14">
        <f>Tavola1!D140/Tavola1!B140</f>
        <v>1.2886926681945547E-2</v>
      </c>
      <c r="C140" s="14"/>
      <c r="D140" s="14">
        <f>Tavola1!F140/Tavola1!D140</f>
        <v>1.9157088122605363E-3</v>
      </c>
      <c r="E140" s="14">
        <f>Tavola1!G140/Tavola1!D140</f>
        <v>1.9157088122605363E-3</v>
      </c>
      <c r="F140" s="30">
        <f>Tavola1!H140/Tavola1!D140</f>
        <v>0</v>
      </c>
      <c r="G140" s="14">
        <f>Tavola1!J140/Tavola1!D140</f>
        <v>4.7254150702426563E-2</v>
      </c>
      <c r="H140" s="14">
        <f>Tavola1!K140/Tavola1!D140</f>
        <v>0.86047254150702424</v>
      </c>
      <c r="I140" s="14">
        <f>Tavola1!L140/Tavola1!D140</f>
        <v>9.0357598978288628E-2</v>
      </c>
    </row>
    <row r="141" spans="1:9">
      <c r="A141" s="4">
        <v>44029</v>
      </c>
      <c r="B141" s="14">
        <f>Tavola1!D141/Tavola1!B141</f>
        <v>1.277720963016986E-2</v>
      </c>
      <c r="C141" s="14"/>
      <c r="D141" s="14">
        <f>Tavola1!F141/Tavola1!D141</f>
        <v>2.8698979591836736E-3</v>
      </c>
      <c r="E141" s="14">
        <f>Tavola1!G141/Tavola1!D141</f>
        <v>2.8698979591836736E-3</v>
      </c>
      <c r="F141" s="30">
        <f>Tavola1!H141/Tavola1!D141</f>
        <v>0</v>
      </c>
      <c r="G141" s="14">
        <f>Tavola1!J141/Tavola1!D141</f>
        <v>4.7512755102040817E-2</v>
      </c>
      <c r="H141" s="14">
        <f>Tavola1!K141/Tavola1!D141</f>
        <v>0.859375</v>
      </c>
      <c r="I141" s="14">
        <f>Tavola1!L141/Tavola1!D141</f>
        <v>9.0242346938775517E-2</v>
      </c>
    </row>
    <row r="142" spans="1:9">
      <c r="A142" s="4">
        <v>44030</v>
      </c>
      <c r="B142" s="14">
        <f>Tavola1!D142/Tavola1!B142</f>
        <v>1.2693074189805925E-2</v>
      </c>
      <c r="C142" s="14"/>
      <c r="D142" s="14">
        <f>Tavola1!F142/Tavola1!D142</f>
        <v>4.4585987261146496E-3</v>
      </c>
      <c r="E142" s="14">
        <f>Tavola1!G142/Tavola1!D142</f>
        <v>4.4585987261146496E-3</v>
      </c>
      <c r="F142" s="30">
        <f>Tavola1!H142/Tavola1!D142</f>
        <v>0</v>
      </c>
      <c r="G142" s="14">
        <f>Tavola1!J142/Tavola1!D142</f>
        <v>4.7133757961783443E-2</v>
      </c>
      <c r="H142" s="14">
        <f>Tavola1!K142/Tavola1!D142</f>
        <v>0.85828025477707004</v>
      </c>
      <c r="I142" s="14">
        <f>Tavola1!L142/Tavola1!D142</f>
        <v>9.0127388535031841E-2</v>
      </c>
    </row>
    <row r="143" spans="1:9">
      <c r="A143" s="4">
        <v>44031</v>
      </c>
      <c r="B143" s="14">
        <f>Tavola1!D143/Tavola1!B143</f>
        <v>1.2626029230342655E-2</v>
      </c>
      <c r="C143" s="14"/>
      <c r="D143" s="14">
        <f>Tavola1!F143/Tavola1!D143</f>
        <v>3.8192234245703373E-3</v>
      </c>
      <c r="E143" s="14">
        <f>Tavola1!G143/Tavola1!D143</f>
        <v>3.5009548058561428E-3</v>
      </c>
      <c r="F143" s="30">
        <f>Tavola1!H143/Tavola1!D143</f>
        <v>3.1826861871419476E-4</v>
      </c>
      <c r="G143" s="14">
        <f>Tavola1!J143/Tavola1!D143</f>
        <v>4.7740292807129214E-2</v>
      </c>
      <c r="H143" s="14">
        <f>Tavola1!K143/Tavola1!D143</f>
        <v>0.85837046467218336</v>
      </c>
      <c r="I143" s="14">
        <f>Tavola1!L143/Tavola1!D143</f>
        <v>9.0070019096117129E-2</v>
      </c>
    </row>
    <row r="144" spans="1:9">
      <c r="A144" s="4">
        <v>44032</v>
      </c>
      <c r="B144" s="14">
        <f>Tavola1!D144/Tavola1!B144</f>
        <v>1.2584859741257845E-2</v>
      </c>
      <c r="C144" s="14"/>
      <c r="D144" s="14">
        <f>Tavola1!F144/Tavola1!D144</f>
        <v>3.8167938931297708E-3</v>
      </c>
      <c r="E144" s="14">
        <f>Tavola1!G144/Tavola1!D144</f>
        <v>3.1806615776081423E-3</v>
      </c>
      <c r="F144" s="30">
        <f>Tavola1!H144/Tavola1!D144</f>
        <v>6.3613231552162855E-4</v>
      </c>
      <c r="G144" s="14">
        <f>Tavola1!J144/Tavola1!D144</f>
        <v>4.6119592875318069E-2</v>
      </c>
      <c r="H144" s="14">
        <f>Tavola1!K144/Tavola1!D144</f>
        <v>0.86005089058524176</v>
      </c>
      <c r="I144" s="14">
        <f>Tavola1!L144/Tavola1!D144</f>
        <v>9.0012722646310439E-2</v>
      </c>
    </row>
    <row r="145" spans="1:9">
      <c r="A145" s="4">
        <v>44033</v>
      </c>
      <c r="B145" s="14">
        <f>Tavola1!D145/Tavola1!B145</f>
        <v>1.2460540960166669E-2</v>
      </c>
      <c r="C145" s="14"/>
      <c r="D145" s="14">
        <f>Tavola1!F145/Tavola1!D145</f>
        <v>3.8143674507310869E-3</v>
      </c>
      <c r="E145" s="14">
        <f>Tavola1!G145/Tavola1!D145</f>
        <v>3.1786395422759061E-3</v>
      </c>
      <c r="F145" s="30">
        <f>Tavola1!H145/Tavola1!D145</f>
        <v>6.3572790845518119E-4</v>
      </c>
      <c r="G145" s="14">
        <f>Tavola1!J145/Tavola1!D145</f>
        <v>4.6090273363000638E-2</v>
      </c>
      <c r="H145" s="14">
        <f>Tavola1!K145/Tavola1!D145</f>
        <v>0.8601398601398601</v>
      </c>
      <c r="I145" s="14">
        <f>Tavola1!L145/Tavola1!D145</f>
        <v>8.9955499046408136E-2</v>
      </c>
    </row>
    <row r="146" spans="1:9">
      <c r="A146" s="4">
        <v>44034</v>
      </c>
      <c r="B146" s="14">
        <f>Tavola1!D146/Tavola1!B146</f>
        <v>1.2357339938546435E-2</v>
      </c>
      <c r="C146" s="14"/>
      <c r="D146" s="14">
        <f>Tavola1!F146/Tavola1!D146</f>
        <v>4.1230574056454168E-3</v>
      </c>
      <c r="E146" s="14">
        <f>Tavola1!G146/Tavola1!D146</f>
        <v>3.171582619727244E-3</v>
      </c>
      <c r="F146" s="30">
        <f>Tavola1!H146/Tavola1!D146</f>
        <v>9.5147478591817321E-4</v>
      </c>
      <c r="G146" s="14">
        <f>Tavola1!J146/Tavola1!D146</f>
        <v>4.693942277196321E-2</v>
      </c>
      <c r="H146" s="14">
        <f>Tavola1!K146/Tavola1!D146</f>
        <v>0.85918173168411038</v>
      </c>
      <c r="I146" s="14">
        <f>Tavola1!L146/Tavola1!D146</f>
        <v>8.9755788138281001E-2</v>
      </c>
    </row>
    <row r="147" spans="1:9">
      <c r="A147" s="4">
        <v>44035</v>
      </c>
      <c r="B147" s="14">
        <f>Tavola1!D147/Tavola1!B147</f>
        <v>1.2241686080993601E-2</v>
      </c>
      <c r="C147" s="14"/>
      <c r="D147" s="14">
        <f>Tavola1!F147/Tavola1!D147</f>
        <v>4.1165294490183657E-3</v>
      </c>
      <c r="E147" s="14">
        <f>Tavola1!G147/Tavola1!D147</f>
        <v>3.1665611146295125E-3</v>
      </c>
      <c r="F147" s="30">
        <f>Tavola1!H147/Tavola1!D147</f>
        <v>9.4996833438885367E-4</v>
      </c>
      <c r="G147" s="14">
        <f>Tavola1!J147/Tavola1!D147</f>
        <v>4.7498416719442688E-2</v>
      </c>
      <c r="H147" s="14">
        <f>Tavola1!K147/Tavola1!D147</f>
        <v>0.8587713742875237</v>
      </c>
      <c r="I147" s="14">
        <f>Tavola1!L147/Tavola1!D147</f>
        <v>8.9613679544015196E-2</v>
      </c>
    </row>
    <row r="148" spans="1:9">
      <c r="A148" s="4">
        <v>44036</v>
      </c>
      <c r="B148" s="14">
        <f>Tavola1!D148/Tavola1!B148</f>
        <v>1.2179452655551537E-2</v>
      </c>
      <c r="C148" s="14"/>
      <c r="D148" s="14">
        <f>Tavola1!F148/Tavola1!D148</f>
        <v>4.1061276058117499E-3</v>
      </c>
      <c r="E148" s="14">
        <f>Tavola1!G148/Tavola1!D148</f>
        <v>3.4744156664560958E-3</v>
      </c>
      <c r="F148" s="30">
        <f>Tavola1!H148/Tavola1!D148</f>
        <v>6.3171193935565378E-4</v>
      </c>
      <c r="G148" s="14">
        <f>Tavola1!J148/Tavola1!D148</f>
        <v>4.9589387239418824E-2</v>
      </c>
      <c r="H148" s="14">
        <f>Tavola1!K148/Tavola1!D148</f>
        <v>0.85691724573594441</v>
      </c>
      <c r="I148" s="14">
        <f>Tavola1!L148/Tavola1!D148</f>
        <v>8.938723941882501E-2</v>
      </c>
    </row>
    <row r="149" spans="1:9">
      <c r="A149" s="4">
        <v>44037</v>
      </c>
      <c r="B149" s="14">
        <f>Tavola1!D149/Tavola1!B149</f>
        <v>1.2126460019683087E-2</v>
      </c>
      <c r="C149" s="14"/>
      <c r="D149" s="14">
        <f>Tavola1!F149/Tavola1!D149</f>
        <v>5.3475935828877002E-3</v>
      </c>
      <c r="E149" s="14">
        <f>Tavola1!G149/Tavola1!D149</f>
        <v>4.7184649260773827E-3</v>
      </c>
      <c r="F149" s="30">
        <f>Tavola1!H149/Tavola1!D149</f>
        <v>6.2912865681031768E-4</v>
      </c>
      <c r="G149" s="14">
        <f>Tavola1!J149/Tavola1!D149</f>
        <v>5.1588549858446055E-2</v>
      </c>
      <c r="H149" s="14">
        <f>Tavola1!K149/Tavola1!D149</f>
        <v>0.8540421516200063</v>
      </c>
      <c r="I149" s="14">
        <f>Tavola1!L149/Tavola1!D149</f>
        <v>8.9021704938659962E-2</v>
      </c>
    </row>
    <row r="150" spans="1:9">
      <c r="A150" s="4">
        <v>44038</v>
      </c>
      <c r="B150" s="14">
        <f>Tavola1!D150/Tavola1!B150</f>
        <v>1.2110201697628024E-2</v>
      </c>
      <c r="C150" s="14"/>
      <c r="D150" s="14">
        <f>Tavola1!F150/Tavola1!D150</f>
        <v>6.8900720325712492E-3</v>
      </c>
      <c r="E150" s="14">
        <f>Tavola1!G150/Tavola1!D150</f>
        <v>6.2637018477920449E-3</v>
      </c>
      <c r="F150" s="30">
        <f>Tavola1!H150/Tavola1!D150</f>
        <v>6.2637018477920453E-4</v>
      </c>
      <c r="G150" s="14">
        <f>Tavola1!J150/Tavola1!D150</f>
        <v>5.418102098340119E-2</v>
      </c>
      <c r="H150" s="14">
        <f>Tavola1!K150/Tavola1!D150</f>
        <v>0.85029752583777007</v>
      </c>
      <c r="I150" s="14">
        <f>Tavola1!L150/Tavola1!D150</f>
        <v>8.8631381146257432E-2</v>
      </c>
    </row>
    <row r="151" spans="1:9">
      <c r="A151" s="4">
        <v>44039</v>
      </c>
      <c r="B151" s="14">
        <f>Tavola1!D151/Tavola1!B151</f>
        <v>1.2063108628368686E-2</v>
      </c>
      <c r="C151" s="14"/>
      <c r="D151" s="14">
        <f>Tavola1!F151/Tavola1!D151</f>
        <v>8.135168961201502E-3</v>
      </c>
      <c r="E151" s="14">
        <f>Tavola1!G151/Tavola1!D151</f>
        <v>6.8836045056320403E-3</v>
      </c>
      <c r="F151" s="30">
        <f>Tavola1!H151/Tavola1!D151</f>
        <v>1.2515644555694619E-3</v>
      </c>
      <c r="G151" s="14">
        <f>Tavola1!J151/Tavola1!D151</f>
        <v>5.2565707133917394E-2</v>
      </c>
      <c r="H151" s="14">
        <f>Tavola1!K151/Tavola1!D151</f>
        <v>0.85075093867334173</v>
      </c>
      <c r="I151" s="14">
        <f>Tavola1!L151/Tavola1!D151</f>
        <v>8.8548185231539428E-2</v>
      </c>
    </row>
    <row r="152" spans="1:9">
      <c r="A152" s="4">
        <v>44040</v>
      </c>
      <c r="B152" s="14">
        <f>Tavola1!D152/Tavola1!B152</f>
        <v>1.1997969861398257E-2</v>
      </c>
      <c r="C152" s="14"/>
      <c r="D152" s="14">
        <f>Tavola1!F152/Tavola1!D152</f>
        <v>9.6423017107309487E-3</v>
      </c>
      <c r="E152" s="14">
        <f>Tavola1!G152/Tavola1!D152</f>
        <v>9.020217729393468E-3</v>
      </c>
      <c r="F152" s="30">
        <f>Tavola1!H152/Tavola1!D152</f>
        <v>6.2208398133748052E-4</v>
      </c>
      <c r="G152" s="14">
        <f>Tavola1!J152/Tavola1!D152</f>
        <v>5.4432348367029551E-2</v>
      </c>
      <c r="H152" s="14">
        <f>Tavola1!K152/Tavola1!D152</f>
        <v>0.84790046656298601</v>
      </c>
      <c r="I152" s="14">
        <f>Tavola1!L152/Tavola1!D152</f>
        <v>8.80248833592535E-2</v>
      </c>
    </row>
    <row r="153" spans="1:9">
      <c r="A153" s="4">
        <v>44041</v>
      </c>
      <c r="B153" s="14">
        <f>Tavola1!D153/Tavola1!B153</f>
        <v>1.1925620718783314E-2</v>
      </c>
      <c r="C153" s="14"/>
      <c r="D153" s="14">
        <f>Tavola1!F153/Tavola1!D153</f>
        <v>9.5886173832353851E-3</v>
      </c>
      <c r="E153" s="14">
        <f>Tavola1!G153/Tavola1!D153</f>
        <v>8.9699969068976187E-3</v>
      </c>
      <c r="F153" s="30">
        <f>Tavola1!H153/Tavola1!D153</f>
        <v>6.1862047633776682E-4</v>
      </c>
      <c r="G153" s="14">
        <f>Tavola1!J153/Tavola1!D153</f>
        <v>5.9696875966594495E-2</v>
      </c>
      <c r="H153" s="14">
        <f>Tavola1!K153/Tavola1!D153</f>
        <v>0.84317970924837615</v>
      </c>
      <c r="I153" s="14">
        <f>Tavola1!L153/Tavola1!D153</f>
        <v>8.7534797401793998E-2</v>
      </c>
    </row>
    <row r="154" spans="1:9">
      <c r="A154" s="4">
        <v>44042</v>
      </c>
      <c r="B154" s="14">
        <f>Tavola1!D154/Tavola1!B154</f>
        <v>1.1929067257772851E-2</v>
      </c>
      <c r="C154" s="14"/>
      <c r="D154" s="14">
        <f>Tavola1!F154/Tavola1!D154</f>
        <v>1.0696821515892421E-2</v>
      </c>
      <c r="E154" s="14">
        <f>Tavola1!G154/Tavola1!D154</f>
        <v>1.0085574572127139E-2</v>
      </c>
      <c r="F154" s="30">
        <f>Tavola1!H154/Tavola1!D154</f>
        <v>6.1124694376528117E-4</v>
      </c>
      <c r="G154" s="14">
        <f>Tavola1!J154/Tavola1!D154</f>
        <v>6.8459657701711488E-2</v>
      </c>
      <c r="H154" s="14">
        <f>Tavola1!K154/Tavola1!D154</f>
        <v>0.83435207823960877</v>
      </c>
      <c r="I154" s="14">
        <f>Tavola1!L154/Tavola1!D154</f>
        <v>8.6491442542787289E-2</v>
      </c>
    </row>
    <row r="155" spans="1:9">
      <c r="A155" s="4">
        <v>44043</v>
      </c>
      <c r="B155" s="14">
        <f>Tavola1!D155/Tavola1!B155</f>
        <v>1.1879771509504179E-2</v>
      </c>
      <c r="C155" s="14"/>
      <c r="D155" s="14">
        <f>Tavola1!F155/Tavola1!D155</f>
        <v>1.2165450121654502E-2</v>
      </c>
      <c r="E155" s="14">
        <f>Tavola1!G155/Tavola1!D155</f>
        <v>1.1557177615571776E-2</v>
      </c>
      <c r="F155" s="30">
        <f>Tavola1!H155/Tavola1!D155</f>
        <v>6.0827250608272508E-4</v>
      </c>
      <c r="G155" s="14">
        <f>Tavola1!J155/Tavola1!D155</f>
        <v>7.1472019464720191E-2</v>
      </c>
      <c r="H155" s="14">
        <f>Tavola1!K155/Tavola1!D155</f>
        <v>0.83029197080291972</v>
      </c>
      <c r="I155" s="14">
        <f>Tavola1!L155/Tavola1!D155</f>
        <v>8.6070559610705602E-2</v>
      </c>
    </row>
    <row r="156" spans="1:9">
      <c r="A156" s="4">
        <v>44044</v>
      </c>
      <c r="B156" s="14">
        <f>Tavola1!D156/Tavola1!B156</f>
        <v>1.1798966785443409E-2</v>
      </c>
      <c r="C156" s="14"/>
      <c r="D156" s="14">
        <f>Tavola1!F156/Tavola1!D156</f>
        <v>1.1825348696179502E-2</v>
      </c>
      <c r="E156" s="14">
        <f>Tavola1!G156/Tavola1!D156</f>
        <v>1.0915706488781079E-2</v>
      </c>
      <c r="F156" s="30">
        <f>Tavola1!H156/Tavola1!D156</f>
        <v>9.0964220739842331E-4</v>
      </c>
      <c r="G156" s="14">
        <f>Tavola1!J156/Tavola1!D156</f>
        <v>7.3377804730139481E-2</v>
      </c>
      <c r="H156" s="14">
        <f>Tavola1!K156/Tavola1!D156</f>
        <v>0.82898726500909647</v>
      </c>
      <c r="I156" s="14">
        <f>Tavola1!L156/Tavola1!D156</f>
        <v>8.5809581564584597E-2</v>
      </c>
    </row>
    <row r="157" spans="1:9">
      <c r="A157" s="4">
        <v>44045</v>
      </c>
      <c r="B157" s="14">
        <f>Tavola1!D157/Tavola1!B157</f>
        <v>1.1768476151476847E-2</v>
      </c>
      <c r="C157" s="14"/>
      <c r="D157" s="14">
        <f>Tavola1!F157/Tavola1!D157</f>
        <v>1.1800302571860818E-2</v>
      </c>
      <c r="E157" s="14">
        <f>Tavola1!G157/Tavola1!D157</f>
        <v>1.0892586989409985E-2</v>
      </c>
      <c r="F157" s="30">
        <f>Tavola1!H157/Tavola1!D157</f>
        <v>9.0771558245083205E-4</v>
      </c>
      <c r="G157" s="14">
        <f>Tavola1!J157/Tavola1!D157</f>
        <v>7.4432677760968236E-2</v>
      </c>
      <c r="H157" s="14">
        <f>Tavola1!K157/Tavola1!D157</f>
        <v>0.82813918305597578</v>
      </c>
      <c r="I157" s="14">
        <f>Tavola1!L157/Tavola1!D157</f>
        <v>8.5627836611195163E-2</v>
      </c>
    </row>
    <row r="158" spans="1:9">
      <c r="A158" s="4">
        <v>44046</v>
      </c>
      <c r="B158" s="14">
        <f>Tavola1!D158/Tavola1!B158</f>
        <v>1.174474007484254E-2</v>
      </c>
      <c r="C158" s="14"/>
      <c r="D158" s="14">
        <f>Tavola1!F158/Tavola1!D158</f>
        <v>1.1789600967351875E-2</v>
      </c>
      <c r="E158" s="14">
        <f>Tavola1!G158/Tavola1!D158</f>
        <v>1.0882708585247884E-2</v>
      </c>
      <c r="F158" s="30">
        <f>Tavola1!H158/Tavola1!D158</f>
        <v>9.0689238210399034E-4</v>
      </c>
      <c r="G158" s="14">
        <f>Tavola1!J158/Tavola1!D158</f>
        <v>7.5272067714631199E-2</v>
      </c>
      <c r="H158" s="14">
        <f>Tavola1!K158/Tavola1!D158</f>
        <v>0.82738814993954046</v>
      </c>
      <c r="I158" s="14">
        <f>Tavola1!L158/Tavola1!D158</f>
        <v>8.555018137847642E-2</v>
      </c>
    </row>
    <row r="159" spans="1:9">
      <c r="A159" s="4">
        <v>44047</v>
      </c>
      <c r="B159" s="14">
        <f>Tavola1!D159/Tavola1!B159</f>
        <v>1.1669621001097323E-2</v>
      </c>
      <c r="C159" s="14"/>
      <c r="D159" s="14">
        <f>Tavola1!F159/Tavola1!D159</f>
        <v>1.1151295961422544E-2</v>
      </c>
      <c r="E159" s="14">
        <f>Tavola1!G159/Tavola1!D159</f>
        <v>1.0247136829415311E-2</v>
      </c>
      <c r="F159" s="30">
        <f>Tavola1!H159/Tavola1!D159</f>
        <v>9.0415913200723324E-4</v>
      </c>
      <c r="G159" s="14">
        <f>Tavola1!J159/Tavola1!D159</f>
        <v>7.715491259795057E-2</v>
      </c>
      <c r="H159" s="14">
        <f>Tavola1!K159/Tavola1!D159</f>
        <v>0.82610006027727545</v>
      </c>
      <c r="I159" s="14">
        <f>Tavola1!L159/Tavola1!D159</f>
        <v>8.5593731163351422E-2</v>
      </c>
    </row>
    <row r="160" spans="1:9">
      <c r="A160" s="4">
        <v>44048</v>
      </c>
      <c r="B160" s="14">
        <f>Tavola1!D161/Tavola1!B161</f>
        <v>1.1638913839563324E-2</v>
      </c>
      <c r="C160" s="14"/>
      <c r="D160" s="14">
        <f>Tavola1!F161/Tavola1!D161</f>
        <v>1.2169783318492134E-2</v>
      </c>
      <c r="E160" s="14">
        <f>Tavola1!G161/Tavola1!D161</f>
        <v>1.0982487384980706E-2</v>
      </c>
      <c r="F160" s="30">
        <f>Tavola1!H161/Tavola1!D161</f>
        <v>1.1872959335114278E-3</v>
      </c>
      <c r="G160" s="14">
        <f>Tavola1!J161/Tavola1!D161</f>
        <v>8.9344018996734942E-2</v>
      </c>
      <c r="H160" s="14">
        <f>Tavola1!K161/Tavola1!D161</f>
        <v>0.81418818640546153</v>
      </c>
      <c r="I160" s="14">
        <f>Tavola1!L161/Tavola1!D161</f>
        <v>8.4298011279311372E-2</v>
      </c>
    </row>
    <row r="161" spans="1:9">
      <c r="A161" s="4">
        <v>44049</v>
      </c>
      <c r="B161" s="14">
        <f>Tavola1!D161/Tavola1!B161</f>
        <v>1.1638913839563324E-2</v>
      </c>
      <c r="C161" s="14"/>
      <c r="D161" s="14">
        <f>Tavola1!F161/Tavola1!D161</f>
        <v>1.2169783318492134E-2</v>
      </c>
      <c r="E161" s="14">
        <f>Tavola1!G161/Tavola1!D161</f>
        <v>1.0982487384980706E-2</v>
      </c>
      <c r="F161" s="30">
        <f>Tavola1!H161/Tavola1!D161</f>
        <v>1.1872959335114278E-3</v>
      </c>
      <c r="G161" s="14">
        <f>Tavola1!J161/Tavola1!D161</f>
        <v>8.9344018996734942E-2</v>
      </c>
      <c r="H161" s="14">
        <f>Tavola1!K161/Tavola1!D161</f>
        <v>0.81418818640546153</v>
      </c>
      <c r="I161" s="14">
        <f>Tavola1!L161/Tavola1!D161</f>
        <v>8.4298011279311372E-2</v>
      </c>
    </row>
    <row r="162" spans="1:9">
      <c r="A162" s="4">
        <v>44050</v>
      </c>
      <c r="B162" s="14">
        <f>Tavola1!D162/Tavola1!B162</f>
        <v>1.1635237364324088E-2</v>
      </c>
      <c r="C162" s="14"/>
      <c r="D162" s="14">
        <f>Tavola1!F162/Tavola1!D162</f>
        <v>1.2073027090694936E-2</v>
      </c>
      <c r="E162" s="14">
        <f>Tavola1!G162/Tavola1!D162</f>
        <v>1.0895170789163721E-2</v>
      </c>
      <c r="F162" s="30">
        <f>Tavola1!H162/Tavola1!D162</f>
        <v>1.1778563015312131E-3</v>
      </c>
      <c r="G162" s="14">
        <f>Tavola1!J162/Tavola1!D162</f>
        <v>9.6584216725559488E-2</v>
      </c>
      <c r="H162" s="14">
        <f>Tavola1!K162/Tavola1!D162</f>
        <v>0.80771495877502941</v>
      </c>
      <c r="I162" s="14">
        <f>Tavola1!L162/Tavola1!D162</f>
        <v>8.3627797408716134E-2</v>
      </c>
    </row>
    <row r="163" spans="1:9">
      <c r="A163" s="4">
        <v>44051</v>
      </c>
      <c r="B163" s="14">
        <f>Tavola1!D163/Tavola1!B163</f>
        <v>1.1631106415791672E-2</v>
      </c>
      <c r="C163" s="14"/>
      <c r="D163" s="14">
        <f>Tavola1!F163/Tavola1!D163</f>
        <v>1.197429906542056E-2</v>
      </c>
      <c r="E163" s="14">
        <f>Tavola1!G163/Tavola1!D163</f>
        <v>1.080607476635514E-2</v>
      </c>
      <c r="F163" s="30">
        <f>Tavola1!H163/Tavola1!D163</f>
        <v>1.1682242990654205E-3</v>
      </c>
      <c r="G163" s="14">
        <f>Tavola1!J163/Tavola1!D163</f>
        <v>0.10397196261682243</v>
      </c>
      <c r="H163" s="14">
        <f>Tavola1!K163/Tavola1!D163</f>
        <v>0.80110981308411211</v>
      </c>
      <c r="I163" s="14">
        <f>Tavola1!L163/Tavola1!D163</f>
        <v>8.2943925233644855E-2</v>
      </c>
    </row>
    <row r="164" spans="1:9">
      <c r="A164" s="4">
        <v>44052</v>
      </c>
      <c r="B164" s="14">
        <f>Tavola1!D164/Tavola1!B164</f>
        <v>1.1678955557058784E-2</v>
      </c>
      <c r="C164" s="14"/>
      <c r="D164" s="14">
        <f>Tavola1!F164/Tavola1!D164</f>
        <v>1.2742542716478424E-2</v>
      </c>
      <c r="E164" s="14">
        <f>Tavola1!G164/Tavola1!D164</f>
        <v>1.1294526498696786E-2</v>
      </c>
      <c r="F164" s="30">
        <f>Tavola1!H164/Tavola1!D164</f>
        <v>1.4480162177816392E-3</v>
      </c>
      <c r="G164" s="14">
        <f>Tavola1!J164/Tavola1!D164</f>
        <v>0.10889081957717926</v>
      </c>
      <c r="H164" s="14">
        <f>Tavola1!K164/Tavola1!D164</f>
        <v>0.79611931653634516</v>
      </c>
      <c r="I164" s="14">
        <f>Tavola1!L164/Tavola1!D164</f>
        <v>8.2247321169997098E-2</v>
      </c>
    </row>
    <row r="165" spans="1:9">
      <c r="A165" s="4">
        <v>44053</v>
      </c>
      <c r="B165" s="14">
        <f>Tavola1!D165/Tavola1!B165</f>
        <v>1.1752486232560963E-2</v>
      </c>
      <c r="C165" s="14"/>
      <c r="D165" s="14">
        <f>Tavola1!F165/Tavola1!D165</f>
        <v>1.4634146341463415E-2</v>
      </c>
      <c r="E165" s="14">
        <f>Tavola1!G165/Tavola1!D165</f>
        <v>1.2912482065997131E-2</v>
      </c>
      <c r="F165" s="30">
        <f>Tavola1!H165/Tavola1!D165</f>
        <v>1.721664275466284E-3</v>
      </c>
      <c r="G165" s="14">
        <f>Tavola1!J165/Tavola1!D165</f>
        <v>0.11449067431850789</v>
      </c>
      <c r="H165" s="14">
        <f>Tavola1!K165/Tavola1!D165</f>
        <v>0.78938307030129129</v>
      </c>
      <c r="I165" s="14">
        <f>Tavola1!L165/Tavola1!D165</f>
        <v>8.1492109038737451E-2</v>
      </c>
    </row>
    <row r="166" spans="1:9">
      <c r="A166" s="4">
        <v>44054</v>
      </c>
      <c r="B166" s="14">
        <f>Tavola1!D166/Tavola1!B166</f>
        <v>1.1937486848389909E-2</v>
      </c>
      <c r="C166" s="14"/>
      <c r="D166" s="14">
        <f>Tavola1!F166/Tavola1!D166</f>
        <v>1.3989927252378288E-2</v>
      </c>
      <c r="E166" s="14">
        <f>Tavola1!G166/Tavola1!D166</f>
        <v>1.2311135982092894E-2</v>
      </c>
      <c r="F166" s="30">
        <f>Tavola1!H166/Tavola1!D166</f>
        <v>1.6787912702853946E-3</v>
      </c>
      <c r="G166" s="14">
        <f>Tavola1!J166/Tavola1!D166</f>
        <v>0.13654168998321209</v>
      </c>
      <c r="H166" s="14">
        <f>Tavola1!K166/Tavola1!D166</f>
        <v>0.7700055959709009</v>
      </c>
      <c r="I166" s="14">
        <f>Tavola1!L166/Tavola1!D166</f>
        <v>7.9462786793508669E-2</v>
      </c>
    </row>
    <row r="167" spans="1:9">
      <c r="A167" s="4">
        <v>44055</v>
      </c>
      <c r="B167" s="14">
        <f>Tavola1!D167/Tavola1!B167</f>
        <v>1.1944662695058032E-2</v>
      </c>
      <c r="C167" s="14"/>
      <c r="D167" s="14">
        <f>Tavola1!F167/Tavola1!D167</f>
        <v>1.3599777962808771E-2</v>
      </c>
      <c r="E167" s="14">
        <f>Tavola1!G167/Tavola1!D167</f>
        <v>1.1934499028587288E-2</v>
      </c>
      <c r="F167" s="30">
        <f>Tavola1!H167/Tavola1!D167</f>
        <v>1.6652789342214821E-3</v>
      </c>
      <c r="G167" s="14">
        <f>Tavola1!J167/Tavola1!D167</f>
        <v>0.14238134887593673</v>
      </c>
      <c r="H167" s="14">
        <f>Tavola1!K167/Tavola1!D167</f>
        <v>0.76519567027477098</v>
      </c>
      <c r="I167" s="14">
        <f>Tavola1!L167/Tavola1!D167</f>
        <v>7.8823202886483493E-2</v>
      </c>
    </row>
    <row r="168" spans="1:9">
      <c r="A168" s="4">
        <v>44056</v>
      </c>
      <c r="B168" s="14">
        <f>Tavola1!D168/Tavola1!B168</f>
        <v>1.200248940520997E-2</v>
      </c>
      <c r="C168" s="14"/>
      <c r="D168" s="14">
        <f>Tavola1!F168/Tavola1!D168</f>
        <v>1.3168724279835391E-2</v>
      </c>
      <c r="E168" s="14">
        <f>Tavola1!G168/Tavola1!D168</f>
        <v>1.1522633744855968E-2</v>
      </c>
      <c r="F168" s="30">
        <f>Tavola1!H168/Tavola1!D168</f>
        <v>1.6460905349794238E-3</v>
      </c>
      <c r="G168" s="14">
        <f>Tavola1!J168/Tavola1!D168</f>
        <v>0.15253772290809328</v>
      </c>
      <c r="H168" s="14">
        <f>Tavola1!K168/Tavola1!D168</f>
        <v>0.75637860082304531</v>
      </c>
      <c r="I168" s="14">
        <f>Tavola1!L168/Tavola1!D168</f>
        <v>7.7914951989026066E-2</v>
      </c>
    </row>
    <row r="169" spans="1:9">
      <c r="A169" s="4">
        <v>44057</v>
      </c>
      <c r="B169" s="14">
        <f>Tavola1!D169/Tavola1!B169</f>
        <v>1.203310820971148E-2</v>
      </c>
      <c r="C169" s="14"/>
      <c r="D169" s="14">
        <f>Tavola1!F169/Tavola1!D169</f>
        <v>1.4126596033686498E-2</v>
      </c>
      <c r="E169" s="14">
        <f>Tavola1!G169/Tavola1!D169</f>
        <v>1.2496604183645748E-2</v>
      </c>
      <c r="F169" s="30">
        <f>Tavola1!H169/Tavola1!D169</f>
        <v>1.6299918500407497E-3</v>
      </c>
      <c r="G169" s="14">
        <f>Tavola1!J169/Tavola1!D169</f>
        <v>0.15729421352893236</v>
      </c>
      <c r="H169" s="14">
        <f>Tavola1!K169/Tavola1!D169</f>
        <v>0.75142624286878568</v>
      </c>
      <c r="I169" s="14">
        <f>Tavola1!L169/Tavola1!D169</f>
        <v>7.715294756859549E-2</v>
      </c>
    </row>
    <row r="170" spans="1:9">
      <c r="A170" s="4">
        <v>44058</v>
      </c>
      <c r="B170" s="14">
        <f>Tavola1!D170/Tavola1!B170</f>
        <v>1.2103164293879247E-2</v>
      </c>
      <c r="C170" s="14"/>
      <c r="D170" s="14">
        <f>Tavola1!F170/Tavola1!D170</f>
        <v>1.395224040783472E-2</v>
      </c>
      <c r="E170" s="14">
        <f>Tavola1!G170/Tavola1!D170</f>
        <v>1.2610678830158305E-2</v>
      </c>
      <c r="F170" s="30">
        <f>Tavola1!H170/Tavola1!D170</f>
        <v>1.3415615776764154E-3</v>
      </c>
      <c r="G170" s="14">
        <f>Tavola1!J170/Tavola1!D170</f>
        <v>0.16769519720955192</v>
      </c>
      <c r="H170" s="14">
        <f>Tavola1!K170/Tavola1!D170</f>
        <v>0.74215186477059292</v>
      </c>
      <c r="I170" s="14">
        <f>Tavola1!L170/Tavola1!D170</f>
        <v>7.620069761202039E-2</v>
      </c>
    </row>
    <row r="171" spans="1:9">
      <c r="A171" s="4">
        <v>44059</v>
      </c>
      <c r="B171" s="14">
        <f>Tavola1!D171/Tavola1!B171</f>
        <v>1.2188530612112797E-2</v>
      </c>
      <c r="C171" s="14"/>
      <c r="D171" s="14">
        <f>Tavola1!F171/Tavola1!D171</f>
        <v>1.4869888475836431E-2</v>
      </c>
      <c r="E171" s="14">
        <f>Tavola1!G171/Tavola1!D171</f>
        <v>1.3542219861922463E-2</v>
      </c>
      <c r="F171" s="30">
        <f>Tavola1!H171/Tavola1!D171</f>
        <v>1.3276686139139671E-3</v>
      </c>
      <c r="G171" s="14">
        <f>Tavola1!J171/Tavola1!D171</f>
        <v>0.17419012214551249</v>
      </c>
      <c r="H171" s="14">
        <f>Tavola1!K171/Tavola1!D171</f>
        <v>0.73526287838555493</v>
      </c>
      <c r="I171" s="14">
        <f>Tavola1!L171/Tavola1!D171</f>
        <v>7.5677110993096125E-2</v>
      </c>
    </row>
    <row r="172" spans="1:9">
      <c r="A172" s="4">
        <v>44060</v>
      </c>
      <c r="B172" s="14">
        <f>Tavola1!D172/Tavola1!B172</f>
        <v>1.2169797652967596E-2</v>
      </c>
      <c r="C172" s="14"/>
      <c r="D172" s="14">
        <f>Tavola1!F172/Tavola1!D172</f>
        <v>1.5873015873015872E-2</v>
      </c>
      <c r="E172" s="14">
        <f>Tavola1!G172/Tavola1!D172</f>
        <v>1.4285714285714285E-2</v>
      </c>
      <c r="F172" s="30">
        <f>Tavola1!H172/Tavola1!D172</f>
        <v>1.5873015873015873E-3</v>
      </c>
      <c r="G172" s="14">
        <f>Tavola1!J172/Tavola1!D172</f>
        <v>0.17407407407407408</v>
      </c>
      <c r="H172" s="14">
        <f>Tavola1!K172/Tavola1!D172</f>
        <v>0.73439153439153437</v>
      </c>
      <c r="I172" s="14">
        <f>Tavola1!L172/Tavola1!D172</f>
        <v>7.5661375661375666E-2</v>
      </c>
    </row>
    <row r="173" spans="1:9">
      <c r="A173" s="4">
        <v>44061</v>
      </c>
      <c r="B173" s="14">
        <f>Tavola1!D173/Tavola1!B173</f>
        <v>1.2117784997971318E-2</v>
      </c>
      <c r="C173" s="14"/>
      <c r="D173" s="14">
        <f>Tavola1!F173/Tavola1!D173</f>
        <v>1.5818613234906406E-2</v>
      </c>
      <c r="E173" s="14">
        <f>Tavola1!G173/Tavola1!D173</f>
        <v>1.4236751911415766E-2</v>
      </c>
      <c r="F173" s="30">
        <f>Tavola1!H173/Tavola1!D173</f>
        <v>1.5818613234906407E-3</v>
      </c>
      <c r="G173" s="14">
        <f>Tavola1!J173/Tavola1!D173</f>
        <v>0.17453203269180068</v>
      </c>
      <c r="H173" s="14">
        <f>Tavola1!K173/Tavola1!D173</f>
        <v>0.73424729765357233</v>
      </c>
      <c r="I173" s="14">
        <f>Tavola1!L173/Tavola1!D173</f>
        <v>7.5402056419720531E-2</v>
      </c>
    </row>
    <row r="174" spans="1:9">
      <c r="A174" s="4">
        <v>44062</v>
      </c>
      <c r="B174" s="14">
        <f>Tavola1!D174/Tavola1!B174</f>
        <v>1.2150568271757369E-2</v>
      </c>
      <c r="C174" s="14"/>
      <c r="D174" s="14">
        <f>Tavola1!F174/Tavola1!D174</f>
        <v>1.5893694632621157E-2</v>
      </c>
      <c r="E174" s="14">
        <f>Tavola1!G174/Tavola1!D174</f>
        <v>1.3809275664408547E-2</v>
      </c>
      <c r="F174" s="30">
        <f>Tavola1!H174/Tavola1!D174</f>
        <v>2.0844189682126106E-3</v>
      </c>
      <c r="G174" s="14">
        <f>Tavola1!J174/Tavola1!D174</f>
        <v>0.18368942157373633</v>
      </c>
      <c r="H174" s="14">
        <f>Tavola1!K174/Tavola1!D174</f>
        <v>0.72589890568004167</v>
      </c>
      <c r="I174" s="14">
        <f>Tavola1!L174/Tavola1!D174</f>
        <v>7.4517978113600836E-2</v>
      </c>
    </row>
    <row r="175" spans="1:9">
      <c r="A175" s="4">
        <v>44063</v>
      </c>
      <c r="B175" s="14">
        <f>Tavola1!D175/Tavola1!B175</f>
        <v>1.2152973793484125E-2</v>
      </c>
      <c r="C175" s="14"/>
      <c r="D175" s="14">
        <f>Tavola1!F175/Tavola1!D175</f>
        <v>1.264516129032258E-2</v>
      </c>
      <c r="E175" s="14">
        <f>Tavola1!G175/Tavola1!D175</f>
        <v>1.0580645161290323E-2</v>
      </c>
      <c r="F175" s="30">
        <f>Tavola1!H175/Tavola1!D175</f>
        <v>2.0645161290322581E-3</v>
      </c>
      <c r="G175" s="14">
        <f>Tavola1!J175/Tavola1!D175</f>
        <v>0.19122580645161291</v>
      </c>
      <c r="H175" s="14">
        <f>Tavola1!K175/Tavola1!D175</f>
        <v>0.72232258064516131</v>
      </c>
      <c r="I175" s="14">
        <f>Tavola1!L175/Tavola1!D175</f>
        <v>7.3806451612903223E-2</v>
      </c>
    </row>
    <row r="176" spans="1:9">
      <c r="A176" s="4">
        <v>44064</v>
      </c>
      <c r="B176" s="14">
        <f>Tavola1!D176/Tavola1!B176</f>
        <v>1.2171525649028981E-2</v>
      </c>
      <c r="C176" s="14"/>
      <c r="D176" s="14">
        <f>Tavola1!F176/Tavola1!D176</f>
        <v>1.3523858127073234E-2</v>
      </c>
      <c r="E176" s="14">
        <f>Tavola1!G176/Tavola1!D176</f>
        <v>1.1482521051288594E-2</v>
      </c>
      <c r="F176" s="30">
        <f>Tavola1!H176/Tavola1!D176</f>
        <v>2.0413370757846388E-3</v>
      </c>
      <c r="G176" s="14">
        <f>Tavola1!J176/Tavola1!D176</f>
        <v>0.19775452921663689</v>
      </c>
      <c r="H176" s="14">
        <f>Tavola1!K176/Tavola1!D176</f>
        <v>0.71574381219698902</v>
      </c>
      <c r="I176" s="14">
        <f>Tavola1!L176/Tavola1!D176</f>
        <v>7.2977800459300843E-2</v>
      </c>
    </row>
    <row r="177" spans="1:9">
      <c r="A177" s="4">
        <v>44065</v>
      </c>
      <c r="B177" s="14">
        <f>Tavola1!D177/Tavola1!B177</f>
        <v>1.2236236162133984E-2</v>
      </c>
      <c r="C177" s="14"/>
      <c r="D177" s="14">
        <f>Tavola1!F177/Tavola1!D177</f>
        <v>1.3360221830098312E-2</v>
      </c>
      <c r="E177" s="14">
        <f>Tavola1!G177/Tavola1!D177</f>
        <v>1.1343584572724981E-2</v>
      </c>
      <c r="F177" s="30">
        <f>Tavola1!H177/Tavola1!D177</f>
        <v>2.0166372573733301E-3</v>
      </c>
      <c r="G177" s="14">
        <f>Tavola1!J177/Tavola1!D177</f>
        <v>0.20695739853793799</v>
      </c>
      <c r="H177" s="14">
        <f>Tavola1!K177/Tavola1!D177</f>
        <v>0.70758759768086721</v>
      </c>
      <c r="I177" s="14">
        <f>Tavola1!L177/Tavola1!D177</f>
        <v>7.2094781951096545E-2</v>
      </c>
    </row>
    <row r="178" spans="1:9">
      <c r="A178" s="4">
        <v>44066</v>
      </c>
      <c r="B178" s="14">
        <f>Tavola1!D178/Tavola1!B178</f>
        <v>1.2263020649799139E-2</v>
      </c>
      <c r="C178" s="14"/>
      <c r="D178" s="14">
        <f>Tavola1!F178/Tavola1!D178</f>
        <v>1.4992503748125937E-2</v>
      </c>
      <c r="E178" s="14">
        <f>Tavola1!G178/Tavola1!D178</f>
        <v>1.249375312343828E-2</v>
      </c>
      <c r="F178" s="30">
        <f>Tavola1!H178/Tavola1!D178</f>
        <v>2.4987506246876563E-3</v>
      </c>
      <c r="G178" s="14">
        <f>Tavola1!J178/Tavola1!D178</f>
        <v>0.21064467766116943</v>
      </c>
      <c r="H178" s="14">
        <f>Tavola1!K178/Tavola1!D178</f>
        <v>0.70289855072463769</v>
      </c>
      <c r="I178" s="14">
        <f>Tavola1!L178/Tavola1!D178</f>
        <v>7.1464267866066966E-2</v>
      </c>
    </row>
    <row r="179" spans="1:9">
      <c r="A179" s="4">
        <v>44067</v>
      </c>
      <c r="B179" s="14">
        <f>Tavola1!D179/Tavola1!B179</f>
        <v>1.2406387749187803E-2</v>
      </c>
      <c r="C179" s="14"/>
      <c r="D179" s="14">
        <f>Tavola1!F179/Tavola1!D179</f>
        <v>1.549053356282272E-2</v>
      </c>
      <c r="E179" s="14">
        <f>Tavola1!G179/Tavola1!D179</f>
        <v>1.3277600196705187E-2</v>
      </c>
      <c r="F179" s="30">
        <f>Tavola1!H179/Tavola1!D179</f>
        <v>2.2129333661175315E-3</v>
      </c>
      <c r="G179" s="14">
        <f>Tavola1!J179/Tavola1!D179</f>
        <v>0.21735923284976641</v>
      </c>
      <c r="H179" s="14">
        <f>Tavola1!K179/Tavola1!D179</f>
        <v>0.69682812884189815</v>
      </c>
      <c r="I179" s="14">
        <f>Tavola1!L179/Tavola1!D179</f>
        <v>7.0322104745512662E-2</v>
      </c>
    </row>
    <row r="180" spans="1:9">
      <c r="A180" s="4">
        <v>44068</v>
      </c>
      <c r="B180" s="14">
        <f>Tavola1!D180/Tavola1!B180</f>
        <v>1.238012522355946E-2</v>
      </c>
      <c r="C180" s="14"/>
      <c r="D180" s="14">
        <f>Tavola1!F180/Tavola1!D180</f>
        <v>1.5399657785382548E-2</v>
      </c>
      <c r="E180" s="14">
        <f>Tavola1!G180/Tavola1!D180</f>
        <v>1.2955267660718651E-2</v>
      </c>
      <c r="F180" s="30">
        <f>Tavola1!H180/Tavola1!D180</f>
        <v>2.4443901246638962E-3</v>
      </c>
      <c r="G180" s="14">
        <f>Tavola1!J180/Tavola1!D180</f>
        <v>0.21608408702028845</v>
      </c>
      <c r="H180" s="14">
        <f>Tavola1!K180/Tavola1!D180</f>
        <v>0.69860669762894156</v>
      </c>
      <c r="I180" s="14">
        <f>Tavola1!L180/Tavola1!D180</f>
        <v>6.9909557565387442E-2</v>
      </c>
    </row>
    <row r="181" spans="1:9">
      <c r="A181" s="4">
        <v>44069</v>
      </c>
      <c r="B181" s="14">
        <f>Tavola1!D181/Tavola1!B181</f>
        <v>1.2354629391076146E-2</v>
      </c>
      <c r="C181" s="14"/>
      <c r="D181" s="14">
        <f>Tavola1!F181/Tavola1!D181</f>
        <v>1.6731328806983511E-2</v>
      </c>
      <c r="E181" s="14">
        <f>Tavola1!G181/Tavola1!D181</f>
        <v>1.4306498545101843E-2</v>
      </c>
      <c r="F181" s="30">
        <f>Tavola1!H181/Tavola1!D181</f>
        <v>2.4248302618816685E-3</v>
      </c>
      <c r="G181" s="14">
        <f>Tavola1!J181/Tavola1!D181</f>
        <v>0.22090203685741999</v>
      </c>
      <c r="H181" s="14">
        <f>Tavola1!K181/Tavola1!D181</f>
        <v>0.69301648884578082</v>
      </c>
      <c r="I181" s="14">
        <f>Tavola1!L181/Tavola1!D181</f>
        <v>6.9350145489815718E-2</v>
      </c>
    </row>
    <row r="182" spans="1:9">
      <c r="A182" s="4">
        <v>44070</v>
      </c>
      <c r="B182" s="14">
        <f>Tavola1!D182/Tavola1!B182</f>
        <v>1.2353717658061881E-2</v>
      </c>
      <c r="C182" s="14"/>
      <c r="D182" s="14">
        <f>Tavola1!F182/Tavola1!D182</f>
        <v>1.7249640632486823E-2</v>
      </c>
      <c r="E182" s="14">
        <f>Tavola1!G182/Tavola1!D182</f>
        <v>1.4853857211308098E-2</v>
      </c>
      <c r="F182" s="30">
        <f>Tavola1!H182/Tavola1!D182</f>
        <v>2.3957834211787254E-3</v>
      </c>
      <c r="G182" s="14">
        <f>Tavola1!J182/Tavola1!D182</f>
        <v>0.2268806899856253</v>
      </c>
      <c r="H182" s="14">
        <f>Tavola1!K182/Tavola1!D182</f>
        <v>0.68735026353617634</v>
      </c>
      <c r="I182" s="14">
        <f>Tavola1!L182/Tavola1!D182</f>
        <v>6.8519405845711548E-2</v>
      </c>
    </row>
    <row r="183" spans="1:9">
      <c r="A183" s="4">
        <v>44071</v>
      </c>
      <c r="B183" s="14">
        <f>Tavola1!D183/Tavola1!B183</f>
        <v>1.2394828647650319E-2</v>
      </c>
      <c r="C183" s="14"/>
      <c r="D183" s="14">
        <f>Tavola1!F183/Tavola1!D183</f>
        <v>1.8448438978240302E-2</v>
      </c>
      <c r="E183" s="14">
        <f>Tavola1!G183/Tavola1!D183</f>
        <v>1.63197729422895E-2</v>
      </c>
      <c r="F183" s="30">
        <f>Tavola1!H183/Tavola1!D183</f>
        <v>2.1286660359508044E-3</v>
      </c>
      <c r="G183" s="14">
        <f>Tavola1!J183/Tavola1!D183</f>
        <v>0.23178807947019867</v>
      </c>
      <c r="H183" s="14">
        <f>Tavola1!K183/Tavola1!D183</f>
        <v>0.68211920529801329</v>
      </c>
      <c r="I183" s="14">
        <f>Tavola1!L183/Tavola1!D183</f>
        <v>6.7644276253547783E-2</v>
      </c>
    </row>
    <row r="184" spans="1:9">
      <c r="A184" s="4">
        <v>44072</v>
      </c>
      <c r="B184" s="14">
        <f>Tavola1!D184/Tavola1!B184</f>
        <v>1.2375647562953876E-2</v>
      </c>
      <c r="C184" s="14"/>
      <c r="D184" s="14">
        <f>Tavola1!F184/Tavola1!D184</f>
        <v>1.8792576932111817E-2</v>
      </c>
      <c r="E184" s="14">
        <f>Tavola1!G184/Tavola1!D184</f>
        <v>1.644350481559784E-2</v>
      </c>
      <c r="F184" s="30">
        <f>Tavola1!H184/Tavola1!D184</f>
        <v>2.3490721165139771E-3</v>
      </c>
      <c r="G184" s="14">
        <f>Tavola1!J184/Tavola1!D184</f>
        <v>0.23584684049800328</v>
      </c>
      <c r="H184" s="14">
        <f>Tavola1!K184/Tavola1!D184</f>
        <v>0.67817712003758512</v>
      </c>
      <c r="I184" s="14">
        <f>Tavola1!L184/Tavola1!D184</f>
        <v>6.7183462532299745E-2</v>
      </c>
    </row>
    <row r="185" spans="1:9">
      <c r="A185" s="4">
        <v>44073</v>
      </c>
      <c r="B185" s="14">
        <f>Tavola1!D185/Tavola1!B185</f>
        <v>1.2389308987807025E-2</v>
      </c>
      <c r="C185" s="14"/>
      <c r="D185" s="14">
        <f>Tavola1!F185/Tavola1!D185</f>
        <v>1.8177580983453741E-2</v>
      </c>
      <c r="E185" s="14">
        <f>Tavola1!G185/Tavola1!D185</f>
        <v>1.5847121883010955E-2</v>
      </c>
      <c r="F185" s="30">
        <f>Tavola1!H185/Tavola1!D185</f>
        <v>2.3304591004427873E-3</v>
      </c>
      <c r="G185" s="14">
        <f>Tavola1!J185/Tavola1!D185</f>
        <v>0.24143556280587275</v>
      </c>
      <c r="H185" s="14">
        <f>Tavola1!K185/Tavola1!D185</f>
        <v>0.67373572593800979</v>
      </c>
      <c r="I185" s="14">
        <f>Tavola1!L185/Tavola1!D185</f>
        <v>6.6651130272663714E-2</v>
      </c>
    </row>
    <row r="186" spans="1:9">
      <c r="A186" s="4">
        <v>44074</v>
      </c>
      <c r="B186" s="14">
        <f>Tavola1!D186/Tavola1!B186</f>
        <v>1.2417232829587357E-2</v>
      </c>
      <c r="C186" s="14"/>
      <c r="D186" s="14">
        <f>Tavola1!F186/Tavola1!D186</f>
        <v>1.8531387537641882E-2</v>
      </c>
      <c r="E186" s="14">
        <f>Tavola1!G186/Tavola1!D186</f>
        <v>1.6214964095436647E-2</v>
      </c>
      <c r="F186" s="30">
        <f>Tavola1!H186/Tavola1!D186</f>
        <v>2.3164234422052353E-3</v>
      </c>
      <c r="G186" s="14">
        <f>Tavola1!J186/Tavola1!D186</f>
        <v>0.24206624971044707</v>
      </c>
      <c r="H186" s="14">
        <f>Tavola1!K186/Tavola1!D186</f>
        <v>0.67315265230484134</v>
      </c>
      <c r="I186" s="14">
        <f>Tavola1!L186/Tavola1!D186</f>
        <v>6.6249710447069718E-2</v>
      </c>
    </row>
    <row r="187" spans="1:9">
      <c r="A187" s="4">
        <v>44075</v>
      </c>
      <c r="B187" s="14">
        <f>Tavola1!D187/Tavola1!B187</f>
        <v>1.2362449981811567E-2</v>
      </c>
      <c r="C187" s="14"/>
      <c r="D187" s="14">
        <f>Tavola1!F187/Tavola1!D187</f>
        <v>1.8620689655172412E-2</v>
      </c>
      <c r="E187" s="14">
        <f>Tavola1!G187/Tavola1!D187</f>
        <v>1.6321839080459769E-2</v>
      </c>
      <c r="F187" s="30">
        <f>Tavola1!H187/Tavola1!D187</f>
        <v>2.2988505747126436E-3</v>
      </c>
      <c r="G187" s="14">
        <f>Tavola1!J187/Tavola1!D187</f>
        <v>0.24620689655172415</v>
      </c>
      <c r="H187" s="14">
        <f>Tavola1!K187/Tavola1!D187</f>
        <v>0.66919540229885055</v>
      </c>
      <c r="I187" s="14">
        <f>Tavola1!L187/Tavola1!D187</f>
        <v>6.5977011494252877E-2</v>
      </c>
    </row>
    <row r="188" spans="1:9">
      <c r="A188" s="4">
        <v>44076</v>
      </c>
      <c r="B188" s="14">
        <f>Tavola1!D188/Tavola1!B188</f>
        <v>1.2400034685411707E-2</v>
      </c>
      <c r="C188" s="14"/>
      <c r="D188" s="14">
        <f>Tavola1!F188/Tavola1!D188</f>
        <v>1.9851116625310174E-2</v>
      </c>
      <c r="E188" s="14">
        <f>Tavola1!G188/Tavola1!D188</f>
        <v>1.7144146176404241E-2</v>
      </c>
      <c r="F188" s="30">
        <f>Tavola1!H188/Tavola1!D188</f>
        <v>2.7069704489059328E-3</v>
      </c>
      <c r="G188" s="14">
        <f>Tavola1!J188/Tavola1!D188</f>
        <v>0.25693661177532146</v>
      </c>
      <c r="H188" s="14">
        <f>Tavola1!K188/Tavola1!D188</f>
        <v>0.6584705616963682</v>
      </c>
      <c r="I188" s="14">
        <f>Tavola1!L188/Tavola1!D188</f>
        <v>6.4741709903000225E-2</v>
      </c>
    </row>
    <row r="189" spans="1:9">
      <c r="A189" s="4">
        <v>44077</v>
      </c>
      <c r="B189" s="14">
        <f>Tavola1!D189/Tavola1!B189</f>
        <v>1.2430533623665387E-2</v>
      </c>
      <c r="C189" s="14"/>
      <c r="D189" s="14">
        <f>Tavola1!F189/Tavola1!D189</f>
        <v>2.0726543347448185E-2</v>
      </c>
      <c r="E189" s="14">
        <f>Tavola1!G189/Tavola1!D189</f>
        <v>1.8052150657454871E-2</v>
      </c>
      <c r="F189" s="30">
        <f>Tavola1!H189/Tavola1!D189</f>
        <v>2.674392689993314E-3</v>
      </c>
      <c r="G189" s="14">
        <f>Tavola1!J189/Tavola1!D189</f>
        <v>0.25830176064185423</v>
      </c>
      <c r="H189" s="14">
        <f>Tavola1!K189/Tavola1!D189</f>
        <v>0.65678627145085799</v>
      </c>
      <c r="I189" s="14">
        <f>Tavola1!L189/Tavola1!D189</f>
        <v>6.4185424559839541E-2</v>
      </c>
    </row>
    <row r="190" spans="1:9">
      <c r="A190" s="4">
        <v>44078</v>
      </c>
      <c r="B190" s="14">
        <f>Tavola1!D190/Tavola1!B190</f>
        <v>1.2499760409849757E-2</v>
      </c>
      <c r="C190" s="14"/>
      <c r="D190" s="14">
        <f>Tavola1!F190/Tavola1!D190</f>
        <v>2.1467688937568456E-2</v>
      </c>
      <c r="E190" s="14">
        <f>Tavola1!G190/Tavola1!D190</f>
        <v>1.9058050383351587E-2</v>
      </c>
      <c r="F190" s="30">
        <f>Tavola1!H190/Tavola1!D190</f>
        <v>2.4096385542168677E-3</v>
      </c>
      <c r="G190" s="14">
        <f>Tavola1!J190/Tavola1!D190</f>
        <v>0.25980284775465501</v>
      </c>
      <c r="H190" s="14">
        <f>Tavola1!K190/Tavola1!D190</f>
        <v>0.65564074479737133</v>
      </c>
      <c r="I190" s="14">
        <f>Tavola1!L190/Tavola1!D190</f>
        <v>6.3088718510405262E-2</v>
      </c>
    </row>
    <row r="191" spans="1:9">
      <c r="A191" s="4">
        <v>44079</v>
      </c>
      <c r="B191" s="14">
        <f>Tavola1!D191/Tavola1!B191</f>
        <v>1.2629561649751674E-2</v>
      </c>
      <c r="C191" s="14"/>
      <c r="D191" s="14">
        <f>Tavola1!F191/Tavola1!D191</f>
        <v>2.1372088053002777E-2</v>
      </c>
      <c r="E191" s="14">
        <f>Tavola1!G191/Tavola1!D191</f>
        <v>1.8807437486642445E-2</v>
      </c>
      <c r="F191" s="30">
        <f>Tavola1!H191/Tavola1!D191</f>
        <v>2.5646505663603335E-3</v>
      </c>
      <c r="G191" s="14">
        <f>Tavola1!J191/Tavola1!D191</f>
        <v>0.26565505449882454</v>
      </c>
      <c r="H191" s="14">
        <f>Tavola1!K191/Tavola1!D191</f>
        <v>0.65120752297499462</v>
      </c>
      <c r="I191" s="14">
        <f>Tavola1!L191/Tavola1!D191</f>
        <v>6.176533447317803E-2</v>
      </c>
    </row>
    <row r="192" spans="1:9">
      <c r="A192" s="4">
        <v>44080</v>
      </c>
      <c r="B192" s="14">
        <f>Tavola1!D192/Tavola1!B192</f>
        <v>1.2650180659386643E-2</v>
      </c>
      <c r="C192" s="14"/>
      <c r="D192" s="14">
        <f>Tavola1!F192/Tavola1!D192</f>
        <v>2.0992366412213741E-2</v>
      </c>
      <c r="E192" s="14">
        <f>Tavola1!G192/Tavola1!D192</f>
        <v>1.823579304495335E-2</v>
      </c>
      <c r="F192" s="30">
        <f>Tavola1!H192/Tavola1!D192</f>
        <v>2.7565733672603901E-3</v>
      </c>
      <c r="G192" s="14">
        <f>Tavola1!J192/Tavola1!D192</f>
        <v>0.26187446988973706</v>
      </c>
      <c r="H192" s="14">
        <f>Tavola1!K192/Tavola1!D192</f>
        <v>0.65585241730279897</v>
      </c>
      <c r="I192" s="14">
        <f>Tavola1!L192/Tavola1!D192</f>
        <v>6.1280746395250212E-2</v>
      </c>
    </row>
    <row r="193" spans="1:9">
      <c r="A193" s="4">
        <v>44081</v>
      </c>
      <c r="B193" s="14">
        <f>Tavola1!D193/Tavola1!B193</f>
        <v>1.2702127773009112E-2</v>
      </c>
      <c r="C193" s="14"/>
      <c r="D193" s="14">
        <f>Tavola1!F193/Tavola1!D193</f>
        <v>2.3924449108079747E-2</v>
      </c>
      <c r="E193" s="14">
        <f>Tavola1!G193/Tavola1!D193</f>
        <v>2.1196222455403986E-2</v>
      </c>
      <c r="F193" s="30">
        <f>Tavola1!H193/Tavola1!D193</f>
        <v>2.7282266526757609E-3</v>
      </c>
      <c r="G193" s="14">
        <f>Tavola1!J193/Tavola1!D193</f>
        <v>0.26547743966421827</v>
      </c>
      <c r="H193" s="14">
        <f>Tavola1!K193/Tavola1!D193</f>
        <v>0.64994753410283312</v>
      </c>
      <c r="I193" s="14">
        <f>Tavola1!L193/Tavola1!D193</f>
        <v>6.0650577124868835E-2</v>
      </c>
    </row>
    <row r="194" spans="1:9">
      <c r="A194" s="4">
        <v>44082</v>
      </c>
      <c r="B194" s="14">
        <f>Tavola1!D194/Tavola1!B194</f>
        <v>1.2748851052194306E-2</v>
      </c>
      <c r="C194" s="14"/>
      <c r="D194" s="14">
        <f>Tavola1!F194/Tavola1!D194</f>
        <v>2.4128686327077747E-2</v>
      </c>
      <c r="E194" s="14">
        <f>Tavola1!G194/Tavola1!D194</f>
        <v>2.1447721179624665E-2</v>
      </c>
      <c r="F194" s="30">
        <f>Tavola1!H194/Tavola1!D194</f>
        <v>2.6809651474530832E-3</v>
      </c>
      <c r="G194" s="14">
        <f>Tavola1!J194/Tavola1!D194</f>
        <v>0.27572695401113634</v>
      </c>
      <c r="H194" s="14">
        <f>Tavola1!K194/Tavola1!D194</f>
        <v>0.6405444421530212</v>
      </c>
      <c r="I194" s="14">
        <f>Tavola1!L194/Tavola1!D194</f>
        <v>5.9599917508764692E-2</v>
      </c>
    </row>
    <row r="195" spans="1:9">
      <c r="A195" s="4">
        <v>44083</v>
      </c>
      <c r="B195" s="14">
        <f>Tavola1!D195/Tavola1!B195</f>
        <v>1.2790453118549273E-2</v>
      </c>
      <c r="C195" s="14"/>
      <c r="D195" s="14">
        <f>Tavola1!F195/Tavola1!D195</f>
        <v>2.4360535931790498E-2</v>
      </c>
      <c r="E195" s="14">
        <f>Tavola1!G195/Tavola1!D195</f>
        <v>2.1315468940316686E-2</v>
      </c>
      <c r="F195" s="30">
        <f>Tavola1!H195/Tavola1!D195</f>
        <v>3.0450669914738123E-3</v>
      </c>
      <c r="G195" s="14">
        <f>Tavola1!J195/Tavola1!D195</f>
        <v>0.2856272838002436</v>
      </c>
      <c r="H195" s="14">
        <f>Tavola1!K195/Tavola1!D195</f>
        <v>0.63134388956557042</v>
      </c>
      <c r="I195" s="14">
        <f>Tavola1!L195/Tavola1!D195</f>
        <v>5.8668290702395452E-2</v>
      </c>
    </row>
    <row r="196" spans="1:9">
      <c r="A196" s="4">
        <v>44084</v>
      </c>
      <c r="B196" s="14">
        <f>Tavola1!D196/Tavola1!B196</f>
        <v>1.2911237805910638E-2</v>
      </c>
      <c r="C196" s="14"/>
      <c r="D196" s="14">
        <f>Tavola1!F196/Tavola1!D196</f>
        <v>2.5039745627980923E-2</v>
      </c>
      <c r="E196" s="14">
        <f>Tavola1!G196/Tavola1!D196</f>
        <v>2.1462639109697933E-2</v>
      </c>
      <c r="F196" s="30">
        <f>Tavola1!H196/Tavola1!D196</f>
        <v>3.577106518282989E-3</v>
      </c>
      <c r="G196" s="14">
        <f>Tavola1!J196/Tavola1!D196</f>
        <v>0.29352146263910972</v>
      </c>
      <c r="H196" s="14">
        <f>Tavola1!K196/Tavola1!D196</f>
        <v>0.62400635930047699</v>
      </c>
      <c r="I196" s="14">
        <f>Tavola1!L196/Tavola1!D196</f>
        <v>5.7432432432432436E-2</v>
      </c>
    </row>
    <row r="197" spans="1:9">
      <c r="A197" s="4">
        <v>44085</v>
      </c>
      <c r="B197" s="14">
        <f>Tavola1!D197/Tavola1!B197</f>
        <v>1.3037187460337607E-2</v>
      </c>
      <c r="C197" s="14"/>
      <c r="D197" s="14">
        <f>Tavola1!F197/Tavola1!D197</f>
        <v>2.5116822429906541E-2</v>
      </c>
      <c r="E197" s="14">
        <f>Tavola1!G197/Tavola1!D197</f>
        <v>2.1806853582554516E-2</v>
      </c>
      <c r="F197" s="30">
        <f>Tavola1!H197/Tavola1!D197</f>
        <v>3.3099688473520249E-3</v>
      </c>
      <c r="G197" s="14">
        <f>Tavola1!J197/Tavola1!D197</f>
        <v>0.3070482866043614</v>
      </c>
      <c r="H197" s="14">
        <f>Tavola1!K197/Tavola1!D197</f>
        <v>0.6115654205607477</v>
      </c>
      <c r="I197" s="14">
        <f>Tavola1!L197/Tavola1!D197</f>
        <v>5.6269470404984423E-2</v>
      </c>
    </row>
    <row r="198" spans="1:9">
      <c r="A198" s="4">
        <v>44086</v>
      </c>
      <c r="B198" s="14">
        <f>Tavola1!D198/Tavola1!B198</f>
        <v>1.3016645223544548E-2</v>
      </c>
      <c r="C198" s="14"/>
      <c r="D198" s="14">
        <f>Tavola1!F198/Tavola1!D198</f>
        <v>2.5868725868725868E-2</v>
      </c>
      <c r="E198" s="14">
        <f>Tavola1!G198/Tavola1!D198</f>
        <v>2.2393822393822392E-2</v>
      </c>
      <c r="F198" s="30">
        <f>Tavola1!H198/Tavola1!D198</f>
        <v>3.4749034749034747E-3</v>
      </c>
      <c r="G198" s="14">
        <f>Tavola1!J198/Tavola1!D198</f>
        <v>0.31138996138996139</v>
      </c>
      <c r="H198" s="14">
        <f>Tavola1!K198/Tavola1!D198</f>
        <v>0.60694980694980694</v>
      </c>
      <c r="I198" s="14">
        <f>Tavola1!L198/Tavola1!D198</f>
        <v>5.579150579150579E-2</v>
      </c>
    </row>
    <row r="199" spans="1:9">
      <c r="A199" s="4">
        <v>44087</v>
      </c>
      <c r="B199" s="14">
        <f>Tavola1!D199/Tavola1!B199</f>
        <v>1.3080328842611772E-2</v>
      </c>
      <c r="C199" s="14"/>
      <c r="D199" s="14">
        <f>Tavola1!F199/Tavola1!D199</f>
        <v>2.6140049608853272E-2</v>
      </c>
      <c r="E199" s="14">
        <f>Tavola1!G199/Tavola1!D199</f>
        <v>2.2896393817973669E-2</v>
      </c>
      <c r="F199" s="30">
        <f>Tavola1!H199/Tavola1!D199</f>
        <v>3.2436557908796029E-3</v>
      </c>
      <c r="G199" s="14">
        <f>Tavola1!J199/Tavola1!D199</f>
        <v>0.31597023468803664</v>
      </c>
      <c r="H199" s="14">
        <f>Tavola1!K199/Tavola1!D199</f>
        <v>0.60255676397634039</v>
      </c>
      <c r="I199" s="14">
        <f>Tavola1!L199/Tavola1!D199</f>
        <v>5.5332951726769698E-2</v>
      </c>
    </row>
    <row r="200" spans="1:9">
      <c r="A200" s="4">
        <v>44088</v>
      </c>
      <c r="B200" s="14">
        <f>Tavola1!D200/Tavola1!B200</f>
        <v>1.3171613261972614E-2</v>
      </c>
      <c r="C200" s="14"/>
      <c r="D200" s="14">
        <f>Tavola1!F200/Tavola1!D200</f>
        <v>2.8646814926498305E-2</v>
      </c>
      <c r="E200" s="14">
        <f>Tavola1!G200/Tavola1!D200</f>
        <v>2.5631360723709008E-2</v>
      </c>
      <c r="F200" s="30">
        <f>Tavola1!H200/Tavola1!D200</f>
        <v>3.0154542027892952E-3</v>
      </c>
      <c r="G200" s="14">
        <f>Tavola1!J200/Tavola1!D200</f>
        <v>0.31850735016961929</v>
      </c>
      <c r="H200" s="14">
        <f>Tavola1!K200/Tavola1!D200</f>
        <v>0.59781379570297777</v>
      </c>
      <c r="I200" s="14">
        <f>Tavola1!L200/Tavola1!D200</f>
        <v>5.5032039200904638E-2</v>
      </c>
    </row>
    <row r="201" spans="1:9">
      <c r="A201" s="4">
        <v>44089</v>
      </c>
      <c r="B201" s="14">
        <f>Tavola1!D201/Tavola1!B201</f>
        <v>1.3220749429589623E-2</v>
      </c>
      <c r="C201" s="14"/>
      <c r="D201" s="14">
        <f>Tavola1!F201/Tavola1!D201</f>
        <v>2.9351662641649637E-2</v>
      </c>
      <c r="E201" s="14">
        <f>Tavola1!G201/Tavola1!D201</f>
        <v>2.6193572357421511E-2</v>
      </c>
      <c r="F201" s="30">
        <f>Tavola1!H201/Tavola1!D201</f>
        <v>3.1580902842281255E-3</v>
      </c>
      <c r="G201" s="14">
        <f>Tavola1!J201/Tavola1!D201</f>
        <v>0.32714099944268993</v>
      </c>
      <c r="H201" s="14">
        <f>Tavola1!K201/Tavola1!D201</f>
        <v>0.58926249303362432</v>
      </c>
      <c r="I201" s="14">
        <f>Tavola1!L201/Tavola1!D201</f>
        <v>5.4244844882036042E-2</v>
      </c>
    </row>
    <row r="202" spans="1:9">
      <c r="A202" s="4">
        <v>44090</v>
      </c>
      <c r="B202" s="14">
        <f>Tavola1!D202/Tavola1!B202</f>
        <v>1.3252714469746133E-2</v>
      </c>
      <c r="C202" s="14"/>
      <c r="D202" s="14">
        <f>Tavola1!F202/Tavola1!D202</f>
        <v>3.1244290151653573E-2</v>
      </c>
      <c r="E202" s="14">
        <f>Tavola1!G202/Tavola1!D202</f>
        <v>2.8320847798282478E-2</v>
      </c>
      <c r="F202" s="30">
        <f>Tavola1!H202/Tavola1!D202</f>
        <v>2.9234423533710946E-3</v>
      </c>
      <c r="G202" s="14">
        <f>Tavola1!J202/Tavola1!D202</f>
        <v>0.33199342225470491</v>
      </c>
      <c r="H202" s="14">
        <f>Tavola1!K202/Tavola1!D202</f>
        <v>0.58286131920336193</v>
      </c>
      <c r="I202" s="14">
        <f>Tavola1!L202/Tavola1!D202</f>
        <v>5.3900968390279552E-2</v>
      </c>
    </row>
    <row r="203" spans="1:9">
      <c r="A203" s="4">
        <v>44091</v>
      </c>
      <c r="B203" s="14">
        <f>Tavola1!D203/Tavola1!B203</f>
        <v>1.3308002963175377E-2</v>
      </c>
      <c r="C203" s="14"/>
      <c r="D203" s="14">
        <f>Tavola1!F203/Tavola1!D203</f>
        <v>3.3578739450529721E-2</v>
      </c>
      <c r="E203" s="14">
        <f>Tavola1!G203/Tavola1!D203</f>
        <v>3.1064823128030168E-2</v>
      </c>
      <c r="F203" s="30">
        <f>Tavola1!H203/Tavola1!D203</f>
        <v>2.5139163224995511E-3</v>
      </c>
      <c r="G203" s="14">
        <f>Tavola1!J203/Tavola1!D203</f>
        <v>0.33327347818279762</v>
      </c>
      <c r="H203" s="14">
        <f>Tavola1!K203/Tavola1!D203</f>
        <v>0.58017597414257494</v>
      </c>
      <c r="I203" s="14">
        <f>Tavola1!L203/Tavola1!D203</f>
        <v>5.2971808224097687E-2</v>
      </c>
    </row>
    <row r="204" spans="1:9">
      <c r="A204" s="4">
        <v>44092</v>
      </c>
      <c r="B204" s="14">
        <f>Tavola1!D204/Tavola1!B204</f>
        <v>1.3531105299212098E-2</v>
      </c>
      <c r="C204" s="14"/>
      <c r="D204" s="14">
        <f>Tavola1!F204/Tavola1!D204</f>
        <v>3.3750869867780101E-2</v>
      </c>
      <c r="E204" s="14">
        <f>Tavola1!G204/Tavola1!D204</f>
        <v>3.1141266527487822E-2</v>
      </c>
      <c r="F204" s="30">
        <f>Tavola1!H204/Tavola1!D204</f>
        <v>2.6096033402922755E-3</v>
      </c>
      <c r="G204" s="14">
        <f>Tavola1!J204/Tavola1!D204</f>
        <v>0.34151009046624914</v>
      </c>
      <c r="H204" s="14">
        <f>Tavola1!K204/Tavola1!D204</f>
        <v>0.57324286708420324</v>
      </c>
      <c r="I204" s="14">
        <f>Tavola1!L204/Tavola1!D204</f>
        <v>5.1496172581767571E-2</v>
      </c>
    </row>
    <row r="205" spans="1:9">
      <c r="A205" s="4">
        <v>44093</v>
      </c>
      <c r="B205" s="14">
        <f>Tavola1!D205/Tavola1!B205</f>
        <v>1.3622498794108257E-2</v>
      </c>
      <c r="C205" s="14"/>
      <c r="D205" s="14">
        <f>Tavola1!F205/Tavola1!D205</f>
        <v>3.4895655148819704E-2</v>
      </c>
      <c r="E205" s="14">
        <f>Tavola1!G205/Tavola1!D205</f>
        <v>3.267191241874786E-2</v>
      </c>
      <c r="F205" s="30">
        <f>Tavola1!H205/Tavola1!D205</f>
        <v>2.223742730071844E-3</v>
      </c>
      <c r="G205" s="14">
        <f>Tavola1!J205/Tavola1!D205</f>
        <v>0.34690386589120764</v>
      </c>
      <c r="H205" s="14">
        <f>Tavola1!K205/Tavola1!D205</f>
        <v>0.56756756756756754</v>
      </c>
      <c r="I205" s="14">
        <f>Tavola1!L205/Tavola1!D205</f>
        <v>5.0632911392405063E-2</v>
      </c>
    </row>
    <row r="206" spans="1:9">
      <c r="A206" s="4">
        <v>44094</v>
      </c>
      <c r="B206" s="14">
        <f>Tavola1!D206/Tavola1!B206</f>
        <v>1.3792529085302235E-2</v>
      </c>
      <c r="C206" s="14"/>
      <c r="D206" s="14">
        <f>Tavola1!F206/Tavola1!D206</f>
        <v>3.4719892653471987E-2</v>
      </c>
      <c r="E206" s="14">
        <f>Tavola1!G206/Tavola1!D206</f>
        <v>3.2539416303253944E-2</v>
      </c>
      <c r="F206" s="30">
        <f>Tavola1!H206/Tavola1!D206</f>
        <v>2.1804763502180475E-3</v>
      </c>
      <c r="G206" s="14">
        <f>Tavola1!J206/Tavola1!D206</f>
        <v>0.35374035558537403</v>
      </c>
      <c r="H206" s="14">
        <f>Tavola1!K206/Tavola1!D206</f>
        <v>0.56189198255618922</v>
      </c>
      <c r="I206" s="14">
        <f>Tavola1!L206/Tavola1!D206</f>
        <v>4.9647769204964776E-2</v>
      </c>
    </row>
    <row r="207" spans="1:9">
      <c r="A207" s="4">
        <v>44095</v>
      </c>
      <c r="B207" s="14">
        <f>Tavola1!D207/Tavola1!B207</f>
        <v>1.3866525788706029E-2</v>
      </c>
      <c r="C207" s="14"/>
      <c r="D207" s="14">
        <f>Tavola1!F207/Tavola1!D207</f>
        <v>3.5945005797581579E-2</v>
      </c>
      <c r="E207" s="14">
        <f>Tavola1!G207/Tavola1!D207</f>
        <v>3.3625973165479543E-2</v>
      </c>
      <c r="F207" s="30">
        <f>Tavola1!H207/Tavola1!D207</f>
        <v>2.3190326321020373E-3</v>
      </c>
      <c r="G207" s="14">
        <f>Tavola1!J207/Tavola1!D207</f>
        <v>0.35298989564353156</v>
      </c>
      <c r="H207" s="14">
        <f>Tavola1!K207/Tavola1!D207</f>
        <v>0.56153718734470759</v>
      </c>
      <c r="I207" s="14">
        <f>Tavola1!L207/Tavola1!D207</f>
        <v>4.9527911214179231E-2</v>
      </c>
    </row>
    <row r="208" spans="1:9">
      <c r="A208" s="4">
        <v>44096</v>
      </c>
      <c r="B208" s="14">
        <f>Tavola1!D208/Tavola1!B208</f>
        <v>1.3890992443028848E-2</v>
      </c>
      <c r="C208" s="14"/>
      <c r="D208" s="14">
        <f>Tavola1!F208/Tavola1!D208</f>
        <v>3.8893409275834012E-2</v>
      </c>
      <c r="E208" s="14">
        <f>Tavola1!G208/Tavola1!D208</f>
        <v>3.6452400325467857E-2</v>
      </c>
      <c r="F208" s="30">
        <f>Tavola1!H208/Tavola1!D208</f>
        <v>2.4410089503661514E-3</v>
      </c>
      <c r="G208" s="14">
        <f>Tavola1!J208/Tavola1!D208</f>
        <v>0.35004068348250611</v>
      </c>
      <c r="H208" s="14">
        <f>Tavola1!K208/Tavola1!D208</f>
        <v>0.56224572823433683</v>
      </c>
      <c r="I208" s="14">
        <f>Tavola1!L208/Tavola1!D208</f>
        <v>4.8820179007323029E-2</v>
      </c>
    </row>
    <row r="209" spans="1:9">
      <c r="A209" s="4">
        <v>44097</v>
      </c>
      <c r="B209" s="14">
        <f>Tavola1!D209/Tavola1!B209</f>
        <v>1.3902393334701123E-2</v>
      </c>
      <c r="C209" s="14"/>
      <c r="D209" s="14">
        <f>Tavola1!F209/Tavola1!D209</f>
        <v>3.9461020211742061E-2</v>
      </c>
      <c r="E209" s="14">
        <f>Tavola1!G209/Tavola1!D209</f>
        <v>3.6894449791466152E-2</v>
      </c>
      <c r="F209" s="30">
        <f>Tavola1!H209/Tavola1!D209</f>
        <v>2.5665704202759063E-3</v>
      </c>
      <c r="G209" s="14">
        <f>Tavola1!J209/Tavola1!D209</f>
        <v>0.34744947064485082</v>
      </c>
      <c r="H209" s="14">
        <f>Tavola1!K209/Tavola1!D209</f>
        <v>0.56448508180943213</v>
      </c>
      <c r="I209" s="14">
        <f>Tavola1!L209/Tavola1!D209</f>
        <v>4.8604427333974978E-2</v>
      </c>
    </row>
    <row r="210" spans="1:9">
      <c r="A210" s="4">
        <v>44098</v>
      </c>
      <c r="B210" s="14">
        <f>Tavola1!D210/Tavola1!B210</f>
        <v>1.4019546674133175E-2</v>
      </c>
      <c r="C210" s="14"/>
      <c r="D210" s="14">
        <f>Tavola1!F210/Tavola1!D210</f>
        <v>3.978612989463752E-2</v>
      </c>
      <c r="E210" s="14">
        <f>Tavola1!G210/Tavola1!D210</f>
        <v>3.7270011008020132E-2</v>
      </c>
      <c r="F210" s="30">
        <f>Tavola1!H210/Tavola1!D210</f>
        <v>2.5161188866173927E-3</v>
      </c>
      <c r="G210" s="14">
        <f>Tavola1!J210/Tavola1!D210</f>
        <v>0.34722440635320018</v>
      </c>
      <c r="H210" s="14">
        <f>Tavola1!K210/Tavola1!D210</f>
        <v>0.56518320490643181</v>
      </c>
      <c r="I210" s="14">
        <f>Tavola1!L210/Tavola1!D210</f>
        <v>4.7806258845730462E-2</v>
      </c>
    </row>
    <row r="211" spans="1:9">
      <c r="A211" s="4">
        <v>44099</v>
      </c>
      <c r="B211" s="14">
        <f>Tavola1!D211/Tavola1!B211</f>
        <v>1.4089877993772213E-2</v>
      </c>
      <c r="C211" s="14"/>
      <c r="D211" s="14">
        <f>Tavola1!F211/Tavola1!D211</f>
        <v>3.835446953294154E-2</v>
      </c>
      <c r="E211" s="14">
        <f>Tavola1!G211/Tavola1!D211</f>
        <v>3.6343952984843796E-2</v>
      </c>
      <c r="F211" s="30">
        <f>Tavola1!H211/Tavola1!D211</f>
        <v>2.0105165480977421E-3</v>
      </c>
      <c r="G211" s="14">
        <f>Tavola1!J211/Tavola1!D211</f>
        <v>0.35292298175069597</v>
      </c>
      <c r="H211" s="14">
        <f>Tavola1!K211/Tavola1!D211</f>
        <v>0.56139808227652332</v>
      </c>
      <c r="I211" s="14">
        <f>Tavola1!L211/Tavola1!D211</f>
        <v>4.7324466439839161E-2</v>
      </c>
    </row>
    <row r="212" spans="1:9">
      <c r="A212" s="4">
        <v>44100</v>
      </c>
      <c r="B212" s="14">
        <f>Tavola1!D212/Tavola1!B212</f>
        <v>1.415810312421281E-2</v>
      </c>
      <c r="C212" s="14"/>
      <c r="D212" s="14">
        <f>Tavola1!F212/Tavola1!D212</f>
        <v>4.0754257907542578E-2</v>
      </c>
      <c r="E212" s="14">
        <f>Tavola1!G212/Tavola1!D212</f>
        <v>3.8777372262773724E-2</v>
      </c>
      <c r="F212" s="30">
        <f>Tavola1!H212/Tavola1!D212</f>
        <v>1.9768856447688566E-3</v>
      </c>
      <c r="G212" s="14">
        <f>Tavola1!J212/Tavola1!D212</f>
        <v>0.35203771289537711</v>
      </c>
      <c r="H212" s="14">
        <f>Tavola1!K212/Tavola1!D212</f>
        <v>0.56067518248175185</v>
      </c>
      <c r="I212" s="14">
        <f>Tavola1!L212/Tavola1!D212</f>
        <v>4.6532846715328466E-2</v>
      </c>
    </row>
    <row r="213" spans="1:9">
      <c r="A213" s="4">
        <v>44101</v>
      </c>
      <c r="B213" s="14">
        <f>Tavola1!D213/Tavola1!B213</f>
        <v>1.4259469862654186E-2</v>
      </c>
      <c r="C213" s="14"/>
      <c r="D213" s="14">
        <f>Tavola1!F213/Tavola1!D213</f>
        <v>4.2196618285201257E-2</v>
      </c>
      <c r="E213" s="14">
        <f>Tavola1!G213/Tavola1!D213</f>
        <v>4.0101750710758638E-2</v>
      </c>
      <c r="F213" s="30">
        <f>Tavola1!H213/Tavola1!D213</f>
        <v>2.0948675744426157E-3</v>
      </c>
      <c r="G213" s="14">
        <f>Tavola1!J213/Tavola1!D213</f>
        <v>0.35567858746072123</v>
      </c>
      <c r="H213" s="14">
        <f>Tavola1!K213/Tavola1!D213</f>
        <v>0.55603770761633997</v>
      </c>
      <c r="I213" s="14">
        <f>Tavola1!L213/Tavola1!D213</f>
        <v>4.6087086637737543E-2</v>
      </c>
    </row>
    <row r="214" spans="1:9">
      <c r="A214" s="4">
        <v>44102</v>
      </c>
      <c r="B214" s="14">
        <f>Tavola1!D214/Tavola1!B214</f>
        <v>1.4402920916607406E-2</v>
      </c>
      <c r="C214" s="14"/>
      <c r="D214" s="14">
        <f>Tavola1!F214/Tavola1!D214</f>
        <v>4.5541635961680177E-2</v>
      </c>
      <c r="E214" s="14">
        <f>Tavola1!G214/Tavola1!D214</f>
        <v>4.3330876934414148E-2</v>
      </c>
      <c r="F214" s="30">
        <f>Tavola1!H214/Tavola1!D214</f>
        <v>2.2107590272660281E-3</v>
      </c>
      <c r="G214" s="14">
        <f>Tavola1!J214/Tavola1!D214</f>
        <v>0.35873249815770081</v>
      </c>
      <c r="H214" s="14">
        <f>Tavola1!K214/Tavola1!D214</f>
        <v>0.55018422991893878</v>
      </c>
      <c r="I214" s="14">
        <f>Tavola1!L214/Tavola1!D214</f>
        <v>4.5541635961680177E-2</v>
      </c>
    </row>
    <row r="215" spans="1:9">
      <c r="A215" s="4">
        <v>44103</v>
      </c>
      <c r="B215" s="14">
        <f>Tavola1!D215/Tavola1!B215</f>
        <v>1.4559932942162615E-2</v>
      </c>
      <c r="C215" s="14"/>
      <c r="D215" s="14">
        <f>Tavola1!F215/Tavola1!D215</f>
        <v>4.4473229706390331E-2</v>
      </c>
      <c r="E215" s="14">
        <f>Tavola1!G215/Tavola1!D215</f>
        <v>4.2170408750719632E-2</v>
      </c>
      <c r="F215" s="30">
        <f>Tavola1!H215/Tavola1!D215</f>
        <v>2.3028209556706968E-3</v>
      </c>
      <c r="G215" s="14">
        <f>Tavola1!J215/Tavola1!D215</f>
        <v>0.35664939550949915</v>
      </c>
      <c r="H215" s="14">
        <f>Tavola1!K215/Tavola1!D215</f>
        <v>0.55426021876799081</v>
      </c>
      <c r="I215" s="14">
        <f>Tavola1!L215/Tavola1!D215</f>
        <v>4.4617156016119749E-2</v>
      </c>
    </row>
    <row r="216" spans="1:9">
      <c r="A216" s="4">
        <v>44104</v>
      </c>
      <c r="B216" s="14">
        <f>Tavola1!D216/Tavola1!B216</f>
        <v>1.4711322840992467E-2</v>
      </c>
      <c r="C216" s="14"/>
      <c r="D216" s="14">
        <f>Tavola1!F216/Tavola1!D216</f>
        <v>4.4956448440573192E-2</v>
      </c>
      <c r="E216" s="14">
        <f>Tavola1!G216/Tavola1!D216</f>
        <v>4.2287159314414159E-2</v>
      </c>
      <c r="F216" s="30">
        <f>Tavola1!H216/Tavola1!D216</f>
        <v>2.6692891261590333E-3</v>
      </c>
      <c r="G216" s="14">
        <f>Tavola1!J216/Tavola1!D216</f>
        <v>0.35768474290531049</v>
      </c>
      <c r="H216" s="14">
        <f>Tavola1!K216/Tavola1!D216</f>
        <v>0.5536667603259342</v>
      </c>
      <c r="I216" s="14">
        <f>Tavola1!L216/Tavola1!D216</f>
        <v>4.3692048328182076E-2</v>
      </c>
    </row>
    <row r="217" spans="1:9">
      <c r="A217" s="4">
        <v>44105</v>
      </c>
      <c r="B217" s="14">
        <f>Tavola1!D217/Tavola1!B217</f>
        <v>1.4830309776913322E-2</v>
      </c>
      <c r="C217" s="14"/>
      <c r="D217" s="14">
        <f>Tavola1!F217/Tavola1!D217</f>
        <v>4.4954632939235635E-2</v>
      </c>
      <c r="E217" s="14">
        <f>Tavola1!G217/Tavola1!D217</f>
        <v>4.2205114105031617E-2</v>
      </c>
      <c r="F217" s="30">
        <f>Tavola1!H217/Tavola1!D217</f>
        <v>2.7495188342040143E-3</v>
      </c>
      <c r="G217" s="14">
        <f>Tavola1!J217/Tavola1!D217</f>
        <v>0.35867473192191368</v>
      </c>
      <c r="H217" s="14">
        <f>Tavola1!K217/Tavola1!D217</f>
        <v>0.55347814132526807</v>
      </c>
      <c r="I217" s="14">
        <f>Tavola1!L217/Tavola1!D217</f>
        <v>4.2892493813582622E-2</v>
      </c>
    </row>
    <row r="218" spans="1:9">
      <c r="A218" s="4">
        <v>44106</v>
      </c>
      <c r="B218" s="14">
        <f>Tavola1!D218/Tavola1!B218</f>
        <v>1.494655608284916E-2</v>
      </c>
      <c r="C218" s="14"/>
      <c r="D218" s="14">
        <f>Tavola1!F218/Tavola1!D218</f>
        <v>4.3701106015646078E-2</v>
      </c>
      <c r="E218" s="14">
        <f>Tavola1!G218/Tavola1!D218</f>
        <v>4.0868626922039387E-2</v>
      </c>
      <c r="F218" s="30">
        <f>Tavola1!H218/Tavola1!D218</f>
        <v>2.8324790936066898E-3</v>
      </c>
      <c r="G218" s="14">
        <f>Tavola1!J218/Tavola1!D218</f>
        <v>0.3674130024278392</v>
      </c>
      <c r="H218" s="14">
        <f>Tavola1!K218/Tavola1!D218</f>
        <v>0.54653358510925276</v>
      </c>
      <c r="I218" s="14">
        <f>Tavola1!L218/Tavola1!D218</f>
        <v>4.2352306447261935E-2</v>
      </c>
    </row>
    <row r="219" spans="1:9">
      <c r="A219" s="4">
        <v>44107</v>
      </c>
      <c r="B219" s="14">
        <f>Tavola1!D219/Tavola1!B219</f>
        <v>1.5111245504026483E-2</v>
      </c>
      <c r="C219" s="14"/>
      <c r="D219" s="14">
        <f>Tavola1!F219/Tavola1!D219</f>
        <v>4.5023696682464455E-2</v>
      </c>
      <c r="E219" s="14">
        <f>Tavola1!G219/Tavola1!D219</f>
        <v>4.2390731964191679E-2</v>
      </c>
      <c r="F219" s="30">
        <f>Tavola1!H219/Tavola1!D219</f>
        <v>2.6329647182727752E-3</v>
      </c>
      <c r="G219" s="14">
        <f>Tavola1!J219/Tavola1!D219</f>
        <v>0.37243285939968407</v>
      </c>
      <c r="H219" s="14">
        <f>Tavola1!K219/Tavola1!D219</f>
        <v>0.54081095313322802</v>
      </c>
      <c r="I219" s="14">
        <f>Tavola1!L219/Tavola1!D219</f>
        <v>4.1732490784623488E-2</v>
      </c>
    </row>
    <row r="220" spans="1:9">
      <c r="A220" s="4">
        <v>44108</v>
      </c>
      <c r="B220" s="14">
        <f>Tavola1!D220/Tavola1!B220</f>
        <v>1.5174743663196159E-2</v>
      </c>
      <c r="C220" s="14"/>
      <c r="D220" s="14">
        <f>Tavola1!F220/Tavola1!D220</f>
        <v>4.5957557609686242E-2</v>
      </c>
      <c r="E220" s="14">
        <f>Tavola1!G220/Tavola1!D220</f>
        <v>4.2832964457752899E-2</v>
      </c>
      <c r="F220" s="30">
        <f>Tavola1!H220/Tavola1!D220</f>
        <v>3.1245931519333419E-3</v>
      </c>
      <c r="G220" s="14">
        <f>Tavola1!J220/Tavola1!D220</f>
        <v>0.37677385757062881</v>
      </c>
      <c r="H220" s="14">
        <f>Tavola1!K220/Tavola1!D220</f>
        <v>0.53573753417523762</v>
      </c>
      <c r="I220" s="14">
        <f>Tavola1!L220/Tavola1!D220</f>
        <v>4.1531050644447336E-2</v>
      </c>
    </row>
    <row r="221" spans="1:9">
      <c r="A221" s="4">
        <v>44109</v>
      </c>
      <c r="B221" s="14">
        <f>Tavola1!D221/Tavola1!B221</f>
        <v>1.5347093112380264E-2</v>
      </c>
      <c r="C221" s="14"/>
      <c r="D221" s="14">
        <f>Tavola1!F221/Tavola1!D221</f>
        <v>4.9814316813932641E-2</v>
      </c>
      <c r="E221" s="14">
        <f>Tavola1!G221/Tavola1!D221</f>
        <v>4.6228710462287104E-2</v>
      </c>
      <c r="F221" s="30">
        <f>Tavola1!H221/Tavola1!D221</f>
        <v>3.5856063516455372E-3</v>
      </c>
      <c r="G221" s="14">
        <f>Tavola1!J221/Tavola1!D221</f>
        <v>0.38020233064412856</v>
      </c>
      <c r="H221" s="14">
        <f>Tavola1!K221/Tavola1!D221</f>
        <v>0.52887693686771675</v>
      </c>
      <c r="I221" s="14">
        <f>Tavola1!L221/Tavola1!D221</f>
        <v>4.1106415674222054E-2</v>
      </c>
    </row>
    <row r="222" spans="1:9">
      <c r="A222" s="4">
        <v>44110</v>
      </c>
      <c r="B222" s="14">
        <f>Tavola1!D222/Tavola1!B222</f>
        <v>1.5530082625392761E-2</v>
      </c>
      <c r="C222" s="14"/>
      <c r="D222" s="14">
        <f>Tavola1!F222/Tavola1!D222</f>
        <v>4.9456725365305355E-2</v>
      </c>
      <c r="E222" s="14">
        <f>Tavola1!G222/Tavola1!D222</f>
        <v>4.5959785187960532E-2</v>
      </c>
      <c r="F222" s="30">
        <f>Tavola1!H222/Tavola1!D222</f>
        <v>3.4969401773448233E-3</v>
      </c>
      <c r="G222" s="14">
        <f>Tavola1!J222/Tavola1!D222</f>
        <v>0.38116647933058573</v>
      </c>
      <c r="H222" s="14">
        <f>Tavola1!K222/Tavola1!D222</f>
        <v>0.52916198326464348</v>
      </c>
      <c r="I222" s="14">
        <f>Tavola1!L222/Tavola1!D222</f>
        <v>4.0214812039465468E-2</v>
      </c>
    </row>
    <row r="223" spans="1:9">
      <c r="A223" s="4">
        <v>44111</v>
      </c>
      <c r="B223" s="14">
        <f>Tavola1!D223/Tavola1!B223</f>
        <v>1.5742331358838974E-2</v>
      </c>
      <c r="C223" s="14"/>
      <c r="D223" s="14">
        <f>Tavola1!F223/Tavola1!D223</f>
        <v>4.9270072992700732E-2</v>
      </c>
      <c r="E223" s="14">
        <f>Tavola1!G223/Tavola1!D223</f>
        <v>4.5620437956204379E-2</v>
      </c>
      <c r="F223" s="30">
        <f>Tavola1!H223/Tavola1!D223</f>
        <v>3.6496350364963502E-3</v>
      </c>
      <c r="G223" s="14">
        <f>Tavola1!J223/Tavola1!D223</f>
        <v>0.38248175182481753</v>
      </c>
      <c r="H223" s="14">
        <f>Tavola1!K223/Tavola1!D223</f>
        <v>0.52858880778588813</v>
      </c>
      <c r="I223" s="14">
        <f>Tavola1!L223/Tavola1!D223</f>
        <v>3.9659367396593675E-2</v>
      </c>
    </row>
    <row r="224" spans="1:9">
      <c r="A224" s="4">
        <v>44112</v>
      </c>
      <c r="B224" s="14">
        <f>Tavola1!D224/Tavola1!B224</f>
        <v>1.6012222090030271E-2</v>
      </c>
      <c r="C224" s="14"/>
      <c r="D224" s="14">
        <f>Tavola1!F224/Tavola1!D224</f>
        <v>4.8236820379761763E-2</v>
      </c>
      <c r="E224" s="14">
        <f>Tavola1!G224/Tavola1!D224</f>
        <v>4.4344851987262651E-2</v>
      </c>
      <c r="F224" s="30">
        <f>Tavola1!H224/Tavola1!D224</f>
        <v>3.8919683924991157E-3</v>
      </c>
      <c r="G224" s="14">
        <f>Tavola1!J224/Tavola1!D224</f>
        <v>0.38766363958013916</v>
      </c>
      <c r="H224" s="14">
        <f>Tavola1!K224/Tavola1!D224</f>
        <v>0.52529779455124426</v>
      </c>
      <c r="I224" s="14">
        <f>Tavola1!L224/Tavola1!D224</f>
        <v>3.8801745488854816E-2</v>
      </c>
    </row>
    <row r="225" spans="1:9">
      <c r="A225" s="4">
        <v>44113</v>
      </c>
      <c r="B225" s="14">
        <f>Tavola1!D225/Tavola1!B225</f>
        <v>1.6233016076499393E-2</v>
      </c>
      <c r="C225" s="14"/>
      <c r="D225" s="14">
        <f>Tavola1!F225/Tavola1!D225</f>
        <v>4.7176308539944901E-2</v>
      </c>
      <c r="E225" s="14">
        <f>Tavola1!G225/Tavola1!D225</f>
        <v>4.3158861340679519E-2</v>
      </c>
      <c r="F225" s="30">
        <f>Tavola1!H225/Tavola1!D225</f>
        <v>4.0174471992653815E-3</v>
      </c>
      <c r="G225" s="14">
        <f>Tavola1!J225/Tavola1!D225</f>
        <v>0.40059687786960513</v>
      </c>
      <c r="H225" s="14">
        <f>Tavola1!K225/Tavola1!D225</f>
        <v>0.51400367309458217</v>
      </c>
      <c r="I225" s="14">
        <f>Tavola1!L225/Tavola1!D225</f>
        <v>3.8223140495867766E-2</v>
      </c>
    </row>
    <row r="226" spans="1:9">
      <c r="A226" s="4">
        <v>44114</v>
      </c>
      <c r="B226" s="14">
        <f>Tavola1!D226/Tavola1!B226</f>
        <v>1.6525692244110757E-2</v>
      </c>
      <c r="C226" s="14"/>
      <c r="D226" s="14">
        <f>Tavola1!F226/Tavola1!D226</f>
        <v>4.6904523730132264E-2</v>
      </c>
      <c r="E226" s="14">
        <f>Tavola1!G226/Tavola1!D226</f>
        <v>4.3014338112704234E-2</v>
      </c>
      <c r="F226" s="30">
        <f>Tavola1!H226/Tavola1!D226</f>
        <v>3.8901856174280314E-3</v>
      </c>
      <c r="G226" s="14">
        <f>Tavola1!J226/Tavola1!D226</f>
        <v>0.41358230521284872</v>
      </c>
      <c r="H226" s="14">
        <f>Tavola1!K226/Tavola1!D226</f>
        <v>0.50227853729020788</v>
      </c>
      <c r="I226" s="14">
        <f>Tavola1!L226/Tavola1!D226</f>
        <v>3.7234633766811159E-2</v>
      </c>
    </row>
    <row r="227" spans="1:9">
      <c r="A227" s="4">
        <v>44115</v>
      </c>
      <c r="B227" s="14">
        <f>Tavola1!D227/Tavola1!B227</f>
        <v>1.6930997169058576E-2</v>
      </c>
      <c r="C227" s="14"/>
      <c r="D227" s="14">
        <f>Tavola1!F227/Tavola1!D227</f>
        <v>4.5836023240800515E-2</v>
      </c>
      <c r="E227" s="14">
        <f>Tavola1!G227/Tavola1!D227</f>
        <v>4.1747363890682163E-2</v>
      </c>
      <c r="F227" s="30">
        <f>Tavola1!H227/Tavola1!D227</f>
        <v>4.0886593501183559E-3</v>
      </c>
      <c r="G227" s="14">
        <f>Tavola1!J227/Tavola1!D227</f>
        <v>0.42769528728211748</v>
      </c>
      <c r="H227" s="14">
        <f>Tavola1!K227/Tavola1!D227</f>
        <v>0.49031633311814071</v>
      </c>
      <c r="I227" s="14">
        <f>Tavola1!L227/Tavola1!D227</f>
        <v>3.6152356358941255E-2</v>
      </c>
    </row>
    <row r="228" spans="1:9">
      <c r="A228" s="4">
        <v>44116</v>
      </c>
      <c r="B228" s="14">
        <f>Tavola1!D228/Tavola1!B228</f>
        <v>1.7350848187313909E-2</v>
      </c>
      <c r="C228" s="14"/>
      <c r="D228" s="14">
        <f>Tavola1!F228/Tavola1!D228</f>
        <v>4.6497080900750623E-2</v>
      </c>
      <c r="E228" s="14">
        <f>Tavola1!G228/Tavola1!D228</f>
        <v>4.2118432026688905E-2</v>
      </c>
      <c r="F228" s="30">
        <f>Tavola1!H228/Tavola1!D228</f>
        <v>4.3786488740617177E-3</v>
      </c>
      <c r="G228" s="14">
        <f>Tavola1!J228/Tavola1!D228</f>
        <v>0.44161801501251041</v>
      </c>
      <c r="H228" s="14">
        <f>Tavola1!K228/Tavola1!D228</f>
        <v>0.47654295246038364</v>
      </c>
      <c r="I228" s="14">
        <f>Tavola1!L228/Tavola1!D228</f>
        <v>3.5341951626355297E-2</v>
      </c>
    </row>
    <row r="229" spans="1:9">
      <c r="A229" s="4">
        <v>44117</v>
      </c>
      <c r="B229" s="14">
        <f>Tavola1!D229/Tavola1!B229</f>
        <v>1.7688170701717496E-2</v>
      </c>
      <c r="C229" s="14"/>
      <c r="D229" s="14">
        <f>Tavola1!F229/Tavola1!D229</f>
        <v>4.7350392907515616E-2</v>
      </c>
      <c r="E229" s="14">
        <f>Tavola1!G229/Tavola1!D229</f>
        <v>4.2917590167237556E-2</v>
      </c>
      <c r="F229" s="30">
        <f>Tavola1!H229/Tavola1!D229</f>
        <v>4.432802740278058E-3</v>
      </c>
      <c r="G229" s="14">
        <f>Tavola1!J229/Tavola1!D229</f>
        <v>0.4439854926455773</v>
      </c>
      <c r="H229" s="14">
        <f>Tavola1!K229/Tavola1!D229</f>
        <v>0.47430989320975214</v>
      </c>
      <c r="I229" s="14">
        <f>Tavola1!L229/Tavola1!D229</f>
        <v>3.4354221237154946E-2</v>
      </c>
    </row>
    <row r="230" spans="1:9">
      <c r="A230" s="4">
        <v>44118</v>
      </c>
      <c r="B230" s="14">
        <f>Tavola1!D230/Tavola1!B230</f>
        <v>1.8113754802556201E-2</v>
      </c>
      <c r="C230" s="14"/>
      <c r="D230" s="14">
        <f>Tavola1!F230/Tavola1!D230</f>
        <v>4.8192771084337352E-2</v>
      </c>
      <c r="E230" s="14">
        <f>Tavola1!G230/Tavola1!D230</f>
        <v>4.3431791682860474E-2</v>
      </c>
      <c r="F230" s="30">
        <f>Tavola1!H230/Tavola1!D230</f>
        <v>4.7609794014768754E-3</v>
      </c>
      <c r="G230" s="14">
        <f>Tavola1!J230/Tavola1!D230</f>
        <v>0.45579090555771473</v>
      </c>
      <c r="H230" s="14">
        <f>Tavola1!K230/Tavola1!D230</f>
        <v>0.46268946754760981</v>
      </c>
      <c r="I230" s="14">
        <f>Tavola1!L230/Tavola1!D230</f>
        <v>3.3326855810338125E-2</v>
      </c>
    </row>
    <row r="231" spans="1:9">
      <c r="A231" s="4">
        <v>44119</v>
      </c>
      <c r="B231" s="14">
        <f>Tavola1!D231/Tavola1!B231</f>
        <v>1.8572662000482947E-2</v>
      </c>
      <c r="C231" s="14"/>
      <c r="D231" s="14">
        <f>Tavola1!F231/Tavola1!D231</f>
        <v>4.8639042185015434E-2</v>
      </c>
      <c r="E231" s="14">
        <f>Tavola1!G231/Tavola1!D231</f>
        <v>4.3775137966513888E-2</v>
      </c>
      <c r="F231" s="30">
        <f>Tavola1!H231/Tavola1!D231</f>
        <v>4.8639042185015437E-3</v>
      </c>
      <c r="G231" s="14">
        <f>Tavola1!J231/Tavola1!D231</f>
        <v>0.46459638948648396</v>
      </c>
      <c r="H231" s="14">
        <f>Tavola1!K231/Tavola1!D231</f>
        <v>0.45402675147320176</v>
      </c>
      <c r="I231" s="14">
        <f>Tavola1!L231/Tavola1!D231</f>
        <v>3.2737816855298849E-2</v>
      </c>
    </row>
    <row r="232" spans="1:9">
      <c r="A232" s="4">
        <v>44120</v>
      </c>
      <c r="B232" s="14">
        <f>Tavola1!D232/Tavola1!B232</f>
        <v>1.9318064936400727E-2</v>
      </c>
      <c r="C232" s="14"/>
      <c r="D232" s="14">
        <f>Tavola1!F232/Tavola1!D232</f>
        <v>4.6942940811074627E-2</v>
      </c>
      <c r="E232" s="14">
        <f>Tavola1!G232/Tavola1!D232</f>
        <v>4.1796077735380244E-2</v>
      </c>
      <c r="F232" s="30">
        <f>Tavola1!H232/Tavola1!D232</f>
        <v>5.1468630756943828E-3</v>
      </c>
      <c r="G232" s="14">
        <f>Tavola1!J232/Tavola1!D232</f>
        <v>0.47963439524358858</v>
      </c>
      <c r="H232" s="14">
        <f>Tavola1!K232/Tavola1!D232</f>
        <v>0.44147661726861304</v>
      </c>
      <c r="I232" s="14">
        <f>Tavola1!L232/Tavola1!D232</f>
        <v>3.1946046676723752E-2</v>
      </c>
    </row>
    <row r="233" spans="1:9">
      <c r="A233" s="4">
        <v>44121</v>
      </c>
      <c r="B233" s="14">
        <f>Tavola1!D233/Tavola1!B233</f>
        <v>1.9936205500450704E-2</v>
      </c>
      <c r="C233" s="14">
        <f>Tavola1!D233/Tavola1!C233</f>
        <v>2.7824900253039794E-2</v>
      </c>
      <c r="D233" s="14">
        <f>Tavola1!F233/Tavola1!D233</f>
        <v>4.598092643051771E-2</v>
      </c>
      <c r="E233" s="14">
        <f>Tavola1!G233/Tavola1!D233</f>
        <v>4.0786784741144416E-2</v>
      </c>
      <c r="F233" s="30">
        <f>Tavola1!H233/Tavola1!D233</f>
        <v>5.1941416893732974E-3</v>
      </c>
      <c r="G233" s="14">
        <f>Tavola1!J233/Tavola1!D233</f>
        <v>0.48884536784741145</v>
      </c>
      <c r="H233" s="14">
        <f>Tavola1!K233/Tavola1!D233</f>
        <v>0.43434945504087191</v>
      </c>
      <c r="I233" s="14">
        <f>Tavola1!L233/Tavola1!D233</f>
        <v>3.0824250681198911E-2</v>
      </c>
    </row>
    <row r="234" spans="1:9">
      <c r="A234" s="4">
        <v>44122</v>
      </c>
      <c r="B234" s="14">
        <f>Tavola1!D234/Tavola1!B234</f>
        <v>2.0642552341095841E-2</v>
      </c>
      <c r="C234" s="14">
        <f>Tavola1!D234/Tavola1!C234</f>
        <v>2.8820430336949563E-2</v>
      </c>
      <c r="D234" s="14">
        <f>Tavola1!F234/Tavola1!D234</f>
        <v>4.5802147738366418E-2</v>
      </c>
      <c r="E234" s="14">
        <f>Tavola1!G234/Tavola1!D234</f>
        <v>4.0107386918320859E-2</v>
      </c>
      <c r="F234" s="30">
        <f>Tavola1!H234/Tavola1!D234</f>
        <v>5.6947608200455585E-3</v>
      </c>
      <c r="G234" s="14">
        <f>Tavola1!J234/Tavola1!D234</f>
        <v>0.50658965180605275</v>
      </c>
      <c r="H234" s="14">
        <f>Tavola1!K234/Tavola1!D234</f>
        <v>0.41791409046534334</v>
      </c>
      <c r="I234" s="14">
        <f>Tavola1!L234/Tavola1!D234</f>
        <v>2.9694109990237551E-2</v>
      </c>
    </row>
    <row r="235" spans="1:9">
      <c r="A235" s="4">
        <v>44123</v>
      </c>
      <c r="B235" s="14">
        <f>Tavola1!D235/Tavola1!B235</f>
        <v>2.113505288773903E-2</v>
      </c>
      <c r="C235" s="14">
        <f>Tavola1!D235/Tavola1!C235</f>
        <v>2.9530370494833234E-2</v>
      </c>
      <c r="D235" s="14">
        <f>Tavola1!F235/Tavola1!D235</f>
        <v>4.686265212581002E-2</v>
      </c>
      <c r="E235" s="14">
        <f>Tavola1!G235/Tavola1!D235</f>
        <v>4.1172751699067492E-2</v>
      </c>
      <c r="F235" s="30">
        <f>Tavola1!H235/Tavola1!D235</f>
        <v>5.6899004267425323E-3</v>
      </c>
      <c r="G235" s="14">
        <f>Tavola1!J235/Tavola1!D235</f>
        <v>0.50782361308677093</v>
      </c>
      <c r="H235" s="14">
        <f>Tavola1!K235/Tavola1!D235</f>
        <v>0.41623202149517941</v>
      </c>
      <c r="I235" s="14">
        <f>Tavola1!L235/Tavola1!D235</f>
        <v>2.908171329223961E-2</v>
      </c>
    </row>
    <row r="236" spans="1:9">
      <c r="A236" s="4">
        <v>44124</v>
      </c>
      <c r="B236" s="14">
        <f>Tavola1!D236/Tavola1!B236</f>
        <v>2.1797736515657855E-2</v>
      </c>
      <c r="C236" s="14">
        <f>Tavola1!D236/Tavola1!C236</f>
        <v>3.047645378306147E-2</v>
      </c>
      <c r="D236" s="14">
        <f>Tavola1!F236/Tavola1!D236</f>
        <v>4.6794677955851224E-2</v>
      </c>
      <c r="E236" s="14">
        <f>Tavola1!G236/Tavola1!D236</f>
        <v>4.0973692168128212E-2</v>
      </c>
      <c r="F236" s="30">
        <f>Tavola1!H236/Tavola1!D236</f>
        <v>5.8209857877230117E-3</v>
      </c>
      <c r="G236" s="14">
        <f>Tavola1!J236/Tavola1!D236</f>
        <v>0.51995766555790746</v>
      </c>
      <c r="H236" s="14">
        <f>Tavola1!K236/Tavola1!D236</f>
        <v>0.40467190807378289</v>
      </c>
      <c r="I236" s="14">
        <f>Tavola1!L236/Tavola1!D236</f>
        <v>2.8575748412458423E-2</v>
      </c>
    </row>
    <row r="237" spans="1:9">
      <c r="A237" s="4">
        <v>44125</v>
      </c>
      <c r="B237" s="14">
        <f>Tavola1!D237/Tavola1!B237</f>
        <v>2.2449630777646095E-2</v>
      </c>
      <c r="C237" s="14">
        <f>Tavola1!D237/Tavola1!C237</f>
        <v>3.151711843488595E-2</v>
      </c>
      <c r="D237" s="14">
        <f>Tavola1!F237/Tavola1!D237</f>
        <v>4.6990572878897754E-2</v>
      </c>
      <c r="E237" s="14">
        <f>Tavola1!G237/Tavola1!D237</f>
        <v>4.0971718636693258E-2</v>
      </c>
      <c r="F237" s="30">
        <f>Tavola1!H237/Tavola1!D237</f>
        <v>6.0188542422044957E-3</v>
      </c>
      <c r="G237" s="14">
        <f>Tavola1!J237/Tavola1!D237</f>
        <v>0.52226250906453953</v>
      </c>
      <c r="H237" s="14">
        <f>Tavola1!K237/Tavola1!D237</f>
        <v>0.40253807106598982</v>
      </c>
      <c r="I237" s="14">
        <f>Tavola1!L237/Tavola1!D237</f>
        <v>2.820884699057288E-2</v>
      </c>
    </row>
    <row r="238" spans="1:9">
      <c r="A238" s="4">
        <v>44126</v>
      </c>
      <c r="B238" s="14">
        <f>Tavola1!D238/Tavola1!B238</f>
        <v>2.3450311577566416E-2</v>
      </c>
      <c r="C238" s="14">
        <f>Tavola1!D238/Tavola1!C238</f>
        <v>3.2964797772514418E-2</v>
      </c>
      <c r="D238" s="14">
        <f>Tavola1!F238/Tavola1!D238</f>
        <v>4.6414369943781709E-2</v>
      </c>
      <c r="E238" s="14">
        <f>Tavola1!G238/Tavola1!D238</f>
        <v>4.0312628547922669E-2</v>
      </c>
      <c r="F238" s="30">
        <f>Tavola1!H238/Tavola1!D238</f>
        <v>6.1017413958590425E-3</v>
      </c>
      <c r="G238" s="14">
        <f>Tavola1!J238/Tavola1!D238</f>
        <v>0.5390785684903332</v>
      </c>
      <c r="H238" s="14">
        <f>Tavola1!K238/Tavola1!D238</f>
        <v>0.38728918140682844</v>
      </c>
      <c r="I238" s="14">
        <f>Tavola1!L238/Tavola1!D238</f>
        <v>2.7217880159056629E-2</v>
      </c>
    </row>
    <row r="239" spans="1:9">
      <c r="A239" s="4">
        <v>44127</v>
      </c>
      <c r="B239" s="14">
        <f>Tavola1!D239/Tavola1!B239</f>
        <v>2.4310686638804719E-2</v>
      </c>
      <c r="C239" s="14">
        <f>Tavola1!D239/Tavola1!C239</f>
        <v>3.4210103103836466E-2</v>
      </c>
      <c r="D239" s="14">
        <f>Tavola1!F239/Tavola1!D239</f>
        <v>4.4528597545050924E-2</v>
      </c>
      <c r="E239" s="14">
        <f>Tavola1!G239/Tavola1!D239</f>
        <v>3.8717680856620529E-2</v>
      </c>
      <c r="F239" s="30">
        <f>Tavola1!H239/Tavola1!D239</f>
        <v>5.8109166884303997E-3</v>
      </c>
      <c r="G239" s="14">
        <f>Tavola1!J239/Tavola1!D239</f>
        <v>0.5519717942021416</v>
      </c>
      <c r="H239" s="14">
        <f>Tavola1!K239/Tavola1!D239</f>
        <v>0.37686079916427268</v>
      </c>
      <c r="I239" s="14">
        <f>Tavola1!L239/Tavola1!D239</f>
        <v>2.6638809088534866E-2</v>
      </c>
    </row>
    <row r="240" spans="1:9">
      <c r="A240" s="4">
        <v>44128</v>
      </c>
      <c r="B240" s="14">
        <f>Tavola1!D240/Tavola1!B240</f>
        <v>2.5428543626541612E-2</v>
      </c>
      <c r="C240" s="14">
        <f>Tavola1!D240/Tavola1!C240</f>
        <v>3.5786702242798264E-2</v>
      </c>
      <c r="D240" s="14">
        <f>Tavola1!F240/Tavola1!D240</f>
        <v>4.2957659548203929E-2</v>
      </c>
      <c r="E240" s="14">
        <f>Tavola1!G240/Tavola1!D240</f>
        <v>3.7402789779039623E-2</v>
      </c>
      <c r="F240" s="30">
        <f>Tavola1!H240/Tavola1!D240</f>
        <v>5.5548697691643004E-3</v>
      </c>
      <c r="G240" s="14">
        <f>Tavola1!J240/Tavola1!D240</f>
        <v>0.5673990865325268</v>
      </c>
      <c r="H240" s="14">
        <f>Tavola1!K240/Tavola1!D240</f>
        <v>0.36390569065547462</v>
      </c>
      <c r="I240" s="14">
        <f>Tavola1!L240/Tavola1!D240</f>
        <v>2.5737563263794592E-2</v>
      </c>
    </row>
    <row r="241" spans="1:9">
      <c r="A241" s="4">
        <v>44129</v>
      </c>
      <c r="B241" s="14">
        <f>Tavola1!D241/Tavola1!B241</f>
        <v>2.6304932972782795E-2</v>
      </c>
      <c r="C241" s="14">
        <f>Tavola1!D241/Tavola1!C241</f>
        <v>3.7008401741674919E-2</v>
      </c>
      <c r="D241" s="14">
        <f>Tavola1!F241/Tavola1!D241</f>
        <v>4.3617210155648935E-2</v>
      </c>
      <c r="E241" s="14">
        <f>Tavola1!G241/Tavola1!D241</f>
        <v>3.7994910339113452E-2</v>
      </c>
      <c r="F241" s="30">
        <f>Tavola1!H241/Tavola1!D241</f>
        <v>5.6222998165354797E-3</v>
      </c>
      <c r="G241" s="14">
        <f>Tavola1!J241/Tavola1!D241</f>
        <v>0.58104989051310885</v>
      </c>
      <c r="H241" s="14">
        <f>Tavola1!K241/Tavola1!D241</f>
        <v>0.3500029591051666</v>
      </c>
      <c r="I241" s="14">
        <f>Tavola1!L241/Tavola1!D241</f>
        <v>2.5329940226075636E-2</v>
      </c>
    </row>
    <row r="242" spans="1:9">
      <c r="A242" s="4">
        <v>44130</v>
      </c>
      <c r="B242" s="14">
        <f>Tavola1!D242/Tavola1!B242</f>
        <v>2.6980181577471663E-2</v>
      </c>
      <c r="C242" s="14">
        <f>Tavola1!D242/Tavola1!C242</f>
        <v>3.7990102778835175E-2</v>
      </c>
      <c r="D242" s="14">
        <f>Tavola1!F242/Tavola1!D242</f>
        <v>4.437446321213856E-2</v>
      </c>
      <c r="E242" s="14">
        <f>Tavola1!G242/Tavola1!D242</f>
        <v>3.8763240767248783E-2</v>
      </c>
      <c r="F242" s="30">
        <f>Tavola1!H242/Tavola1!D242</f>
        <v>5.6112224448897794E-3</v>
      </c>
      <c r="G242" s="14">
        <f>Tavola1!J242/Tavola1!D242</f>
        <v>0.58230747208703115</v>
      </c>
      <c r="H242" s="14">
        <f>Tavola1!K242/Tavola1!D242</f>
        <v>0.34818207844259946</v>
      </c>
      <c r="I242" s="14">
        <f>Tavola1!L242/Tavola1!D242</f>
        <v>2.5135986258230748E-2</v>
      </c>
    </row>
    <row r="243" spans="1:9">
      <c r="A243" s="4">
        <v>44131</v>
      </c>
      <c r="B243" s="14">
        <f>Tavola1!D243/Tavola1!B243</f>
        <v>2.7992014065509715E-2</v>
      </c>
      <c r="C243" s="14">
        <f>Tavola1!D243/Tavola1!C243</f>
        <v>3.9483663566866903E-2</v>
      </c>
      <c r="D243" s="14">
        <f>Tavola1!F243/Tavola1!D243</f>
        <v>4.5293315143246929E-2</v>
      </c>
      <c r="E243" s="14">
        <f>Tavola1!G243/Tavola1!D243</f>
        <v>3.9672578444747614E-2</v>
      </c>
      <c r="F243" s="30">
        <f>Tavola1!H243/Tavola1!D243</f>
        <v>5.6207366984993177E-3</v>
      </c>
      <c r="G243" s="14">
        <f>Tavola1!J243/Tavola1!D243</f>
        <v>0.59503410641200549</v>
      </c>
      <c r="H243" s="14">
        <f>Tavola1!K243/Tavola1!D243</f>
        <v>0.33517053206002728</v>
      </c>
      <c r="I243" s="14">
        <f>Tavola1!L243/Tavola1!D243</f>
        <v>2.4502046384720328E-2</v>
      </c>
    </row>
    <row r="244" spans="1:9">
      <c r="A244" s="4">
        <v>44132</v>
      </c>
      <c r="B244" s="14">
        <f>Tavola1!D244/Tavola1!B244</f>
        <v>2.874424224118402E-2</v>
      </c>
      <c r="C244" s="14">
        <f>Tavola1!D244/Tavola1!C244</f>
        <v>4.0629042518219347E-2</v>
      </c>
      <c r="D244" s="14">
        <f>Tavola1!F244/Tavola1!D244</f>
        <v>4.7181211579887562E-2</v>
      </c>
      <c r="E244" s="14">
        <f>Tavola1!G244/Tavola1!D244</f>
        <v>4.1349235538275624E-2</v>
      </c>
      <c r="F244" s="30">
        <f>Tavola1!H244/Tavola1!D244</f>
        <v>5.831976041611937E-3</v>
      </c>
      <c r="G244" s="14">
        <f>Tavola1!J244/Tavola1!D244</f>
        <v>0.59318026585404293</v>
      </c>
      <c r="H244" s="14">
        <f>Tavola1!K244/Tavola1!D244</f>
        <v>0.33552251352913359</v>
      </c>
      <c r="I244" s="14">
        <f>Tavola1!L244/Tavola1!D244</f>
        <v>2.4116009036935847E-2</v>
      </c>
    </row>
    <row r="245" spans="1:9">
      <c r="A245" s="4">
        <v>44133</v>
      </c>
      <c r="B245" s="14">
        <f>Tavola1!D245/Tavola1!B245</f>
        <v>2.9612654173439144E-2</v>
      </c>
      <c r="C245" s="14">
        <f>Tavola1!D245/Tavola1!C245</f>
        <v>4.1913179540312519E-2</v>
      </c>
      <c r="D245" s="14">
        <f>Tavola1!F245/Tavola1!D245</f>
        <v>4.8128342245989303E-2</v>
      </c>
      <c r="E245" s="14">
        <f>Tavola1!G245/Tavola1!D245</f>
        <v>4.2326707698516798E-2</v>
      </c>
      <c r="F245" s="30">
        <f>Tavola1!H245/Tavola1!D245</f>
        <v>5.8016345474725057E-3</v>
      </c>
      <c r="G245" s="14">
        <f>Tavola1!J245/Tavola1!D245</f>
        <v>0.59484411260215919</v>
      </c>
      <c r="H245" s="14">
        <f>Tavola1!K245/Tavola1!D245</f>
        <v>0.33321561900918173</v>
      </c>
      <c r="I245" s="14">
        <f>Tavola1!L245/Tavola1!D245</f>
        <v>2.3811926142669762E-2</v>
      </c>
    </row>
    <row r="246" spans="1:9">
      <c r="A246" s="4">
        <v>44134</v>
      </c>
      <c r="B246" s="14">
        <f>Tavola1!D246/Tavola1!B246</f>
        <v>3.0747677224758338E-2</v>
      </c>
      <c r="C246" s="14">
        <f>Tavola1!D246/Tavola1!C246</f>
        <v>4.3565567162710254E-2</v>
      </c>
      <c r="D246" s="14">
        <f>Tavola1!F246/Tavola1!D246</f>
        <v>4.8639815437854464E-2</v>
      </c>
      <c r="E246" s="14">
        <f>Tavola1!G246/Tavola1!D246</f>
        <v>4.3016437566086703E-2</v>
      </c>
      <c r="F246" s="30">
        <f>Tavola1!H246/Tavola1!D246</f>
        <v>5.6233778717677593E-3</v>
      </c>
      <c r="G246" s="14">
        <f>Tavola1!J246/Tavola1!D246</f>
        <v>0.6032875132173412</v>
      </c>
      <c r="H246" s="14">
        <f>Tavola1!K246/Tavola1!D246</f>
        <v>0.32481015091800441</v>
      </c>
      <c r="I246" s="14">
        <f>Tavola1!L246/Tavola1!D246</f>
        <v>2.3262520426799962E-2</v>
      </c>
    </row>
    <row r="247" spans="1:9">
      <c r="A247" s="4">
        <v>44135</v>
      </c>
      <c r="B247" s="14">
        <f>Tavola1!D247/Tavola1!B247</f>
        <v>3.1773940345368915E-2</v>
      </c>
      <c r="C247" s="14">
        <f>Tavola1!D247/Tavola1!C247</f>
        <v>4.5058627159430258E-2</v>
      </c>
      <c r="D247" s="14">
        <f>Tavola1!F247/Tavola1!D247</f>
        <v>4.9820755584152956E-2</v>
      </c>
      <c r="E247" s="14">
        <f>Tavola1!G247/Tavola1!D247</f>
        <v>4.4213622575604378E-2</v>
      </c>
      <c r="F247" s="30">
        <f>Tavola1!H247/Tavola1!D247</f>
        <v>5.6071330085485796E-3</v>
      </c>
      <c r="G247" s="14">
        <f>Tavola1!J247/Tavola1!D247</f>
        <v>0.61393510432944209</v>
      </c>
      <c r="H247" s="14">
        <f>Tavola1!K247/Tavola1!D247</f>
        <v>0.31317216655942642</v>
      </c>
      <c r="I247" s="14">
        <f>Tavola1!L247/Tavola1!D247</f>
        <v>2.3071973526978581E-2</v>
      </c>
    </row>
    <row r="248" spans="1:9">
      <c r="A248" s="4">
        <v>44136</v>
      </c>
      <c r="B248" s="14">
        <f>Tavola1!D248/Tavola1!B248</f>
        <v>3.2961596487634894E-2</v>
      </c>
      <c r="C248" s="14">
        <f>Tavola1!D248/Tavola1!C248</f>
        <v>4.6823009719877393E-2</v>
      </c>
      <c r="D248" s="14">
        <f>Tavola1!F248/Tavola1!D248</f>
        <v>4.949022010239356E-2</v>
      </c>
      <c r="E248" s="14">
        <f>Tavola1!G248/Tavola1!D248</f>
        <v>4.3714173193891391E-2</v>
      </c>
      <c r="F248" s="30">
        <f>Tavola1!H248/Tavola1!D248</f>
        <v>5.7760469085021658E-3</v>
      </c>
      <c r="G248" s="14">
        <f>Tavola1!J248/Tavola1!D248</f>
        <v>0.62105631645735793</v>
      </c>
      <c r="H248" s="14">
        <f>Tavola1!K248/Tavola1!D248</f>
        <v>0.30678685511749004</v>
      </c>
      <c r="I248" s="14">
        <f>Tavola1!L248/Tavola1!D248</f>
        <v>2.2666608322758498E-2</v>
      </c>
    </row>
    <row r="249" spans="1:9">
      <c r="A249" s="4">
        <v>44137</v>
      </c>
      <c r="B249" s="14">
        <f>Tavola1!D249/Tavola1!B249</f>
        <v>3.4044051808211524E-2</v>
      </c>
      <c r="C249" s="14">
        <f>Tavola1!D249/Tavola1!C249</f>
        <v>4.8445609521529355E-2</v>
      </c>
      <c r="D249" s="14">
        <f>Tavola1!F249/Tavola1!D249</f>
        <v>4.8875486870209824E-2</v>
      </c>
      <c r="E249" s="14">
        <f>Tavola1!G249/Tavola1!D249</f>
        <v>4.292834108137538E-2</v>
      </c>
      <c r="F249" s="30">
        <f>Tavola1!H249/Tavola1!D249</f>
        <v>5.9471457888344431E-3</v>
      </c>
      <c r="G249" s="14">
        <f>Tavola1!J249/Tavola1!D249</f>
        <v>0.62390585081877958</v>
      </c>
      <c r="H249" s="14">
        <f>Tavola1!K249/Tavola1!D249</f>
        <v>0.30477028102357917</v>
      </c>
      <c r="I249" s="14">
        <f>Tavola1!L249/Tavola1!D249</f>
        <v>2.2448381287431419E-2</v>
      </c>
    </row>
    <row r="250" spans="1:9">
      <c r="A250" s="4">
        <v>44138</v>
      </c>
      <c r="B250" s="14">
        <f>Tavola1!D250/Tavola1!B250</f>
        <v>3.5136762004649186E-2</v>
      </c>
      <c r="C250" s="14">
        <f>Tavola1!D250/Tavola1!C250</f>
        <v>5.0128917295834019E-2</v>
      </c>
      <c r="D250" s="14">
        <f>Tavola1!F250/Tavola1!D250</f>
        <v>4.9027081243731195E-2</v>
      </c>
      <c r="E250" s="14">
        <f>Tavola1!G250/Tavola1!D250</f>
        <v>4.3009027081243732E-2</v>
      </c>
      <c r="F250" s="30">
        <f>Tavola1!H250/Tavola1!D250</f>
        <v>6.018054162487462E-3</v>
      </c>
      <c r="G250" s="14">
        <f>Tavola1!J250/Tavola1!D250</f>
        <v>0.62523570712136411</v>
      </c>
      <c r="H250" s="14">
        <f>Tavola1!K250/Tavola1!D250</f>
        <v>0.30367101303911737</v>
      </c>
      <c r="I250" s="14">
        <f>Tavola1!L250/Tavola1!D250</f>
        <v>2.2066198595787363E-2</v>
      </c>
    </row>
    <row r="251" spans="1:9">
      <c r="A251" s="4">
        <v>44139</v>
      </c>
      <c r="B251" s="14">
        <f>Tavola1!D251/Tavola1!B251</f>
        <v>3.6285368843278654E-2</v>
      </c>
      <c r="C251" s="14">
        <f>Tavola1!D251/Tavola1!C251</f>
        <v>5.1786104326760785E-2</v>
      </c>
      <c r="D251" s="14">
        <f>Tavola1!F251/Tavola1!D251</f>
        <v>4.8044478527607362E-2</v>
      </c>
      <c r="E251" s="14">
        <f>Tavola1!G251/Tavola1!D251</f>
        <v>4.2369631901840489E-2</v>
      </c>
      <c r="F251" s="30">
        <f>Tavola1!H251/Tavola1!D251</f>
        <v>5.6748466257668714E-3</v>
      </c>
      <c r="G251" s="14">
        <f>Tavola1!J251/Tavola1!D251</f>
        <v>0.62749233128834359</v>
      </c>
      <c r="H251" s="14">
        <f>Tavola1!K251/Tavola1!D251</f>
        <v>0.30264570552147241</v>
      </c>
      <c r="I251" s="14">
        <f>Tavola1!L251/Tavola1!D251</f>
        <v>2.1817484662576686E-2</v>
      </c>
    </row>
    <row r="252" spans="1:9">
      <c r="A252" s="4">
        <v>44140</v>
      </c>
      <c r="B252" s="14">
        <f>Tavola1!D252/Tavola1!B252</f>
        <v>3.7627498475785587E-2</v>
      </c>
      <c r="C252" s="14">
        <f>Tavola1!D252/Tavola1!C252</f>
        <v>5.3803153734235748E-2</v>
      </c>
      <c r="D252" s="14">
        <f>Tavola1!F252/Tavola1!D252</f>
        <v>4.758776731625429E-2</v>
      </c>
      <c r="E252" s="14">
        <f>Tavola1!G252/Tavola1!D252</f>
        <v>4.1858258521275817E-2</v>
      </c>
      <c r="F252" s="30">
        <f>Tavola1!H252/Tavola1!D252</f>
        <v>5.7295087949784688E-3</v>
      </c>
      <c r="G252" s="14">
        <f>Tavola1!J252/Tavola1!D252</f>
        <v>0.62849427049120499</v>
      </c>
      <c r="H252" s="14">
        <f>Tavola1!K252/Tavola1!D252</f>
        <v>0.30224071235676225</v>
      </c>
      <c r="I252" s="14">
        <f>Tavola1!L252/Tavola1!D252</f>
        <v>2.1677249835778411E-2</v>
      </c>
    </row>
    <row r="253" spans="1:9">
      <c r="A253" s="4">
        <v>44141</v>
      </c>
      <c r="B253" s="14">
        <f>Tavola1!D253/Tavola1!B253</f>
        <v>3.9070494965226243E-2</v>
      </c>
      <c r="C253" s="14">
        <f>Tavola1!D253/Tavola1!C253</f>
        <v>5.598098297362436E-2</v>
      </c>
      <c r="D253" s="14">
        <f>Tavola1!F253/Tavola1!D253</f>
        <v>4.5654813529921942E-2</v>
      </c>
      <c r="E253" s="14">
        <f>Tavola1!G253/Tavola1!D253</f>
        <v>4.0138768430182131E-2</v>
      </c>
      <c r="F253" s="30">
        <f>Tavola1!H253/Tavola1!D253</f>
        <v>5.5160450997398091E-3</v>
      </c>
      <c r="G253" s="14">
        <f>Tavola1!J253/Tavola1!D253</f>
        <v>0.63129228100607115</v>
      </c>
      <c r="H253" s="14">
        <f>Tavola1!K253/Tavola1!D253</f>
        <v>0.30126626192541195</v>
      </c>
      <c r="I253" s="14">
        <f>Tavola1!L253/Tavola1!D253</f>
        <v>2.1786643538594969E-2</v>
      </c>
    </row>
    <row r="254" spans="1:9">
      <c r="A254" s="4">
        <v>44142</v>
      </c>
      <c r="B254" s="14">
        <f>Tavola1!D254/Tavola1!B254</f>
        <v>4.0455641919056554E-2</v>
      </c>
      <c r="C254" s="14">
        <f>Tavola1!D254/Tavola1!C254</f>
        <v>5.7997187363114495E-2</v>
      </c>
      <c r="D254" s="14">
        <f>Tavola1!F254/Tavola1!D254</f>
        <v>4.4057241287928976E-2</v>
      </c>
      <c r="E254" s="14">
        <f>Tavola1!G254/Tavola1!D254</f>
        <v>3.8458990327282366E-2</v>
      </c>
      <c r="F254" s="30">
        <f>Tavola1!H254/Tavola1!D254</f>
        <v>5.5982509606466143E-3</v>
      </c>
      <c r="G254" s="14">
        <f>Tavola1!J254/Tavola1!D254</f>
        <v>0.64287133960514109</v>
      </c>
      <c r="H254" s="14">
        <f>Tavola1!K254/Tavola1!D254</f>
        <v>0.29110904995362397</v>
      </c>
      <c r="I254" s="14">
        <f>Tavola1!L254/Tavola1!D254</f>
        <v>2.196236915330595E-2</v>
      </c>
    </row>
    <row r="255" spans="1:9">
      <c r="A255" s="4">
        <v>44143</v>
      </c>
      <c r="B255" s="14">
        <f>Tavola1!D255/Tavola1!B255</f>
        <v>4.1523368928712751E-2</v>
      </c>
      <c r="C255" s="14">
        <f>Tavola1!D255/Tavola1!C255</f>
        <v>5.9562334646951598E-2</v>
      </c>
      <c r="D255" s="14">
        <f>Tavola1!F255/Tavola1!D255</f>
        <v>4.563333439928368E-2</v>
      </c>
      <c r="E255" s="14">
        <f>Tavola1!G255/Tavola1!D255</f>
        <v>3.9973138051229574E-2</v>
      </c>
      <c r="F255" s="30">
        <f>Tavola1!H255/Tavola1!D255</f>
        <v>5.6601963480541074E-3</v>
      </c>
      <c r="G255" s="14">
        <f>Tavola1!J255/Tavola1!D255</f>
        <v>0.64084934923731252</v>
      </c>
      <c r="H255" s="14">
        <f>Tavola1!K255/Tavola1!D255</f>
        <v>0.29189984330529883</v>
      </c>
      <c r="I255" s="14">
        <f>Tavola1!L255/Tavola1!D255</f>
        <v>2.1617473058104953E-2</v>
      </c>
    </row>
    <row r="256" spans="1:9">
      <c r="A256" s="4">
        <v>44144</v>
      </c>
      <c r="B256" s="14">
        <f>Tavola1!D256/Tavola1!B256</f>
        <v>4.2405508750551504E-2</v>
      </c>
      <c r="C256" s="14">
        <f>Tavola1!D256/Tavola1!C256</f>
        <v>6.0942654196577517E-2</v>
      </c>
      <c r="D256" s="14">
        <f>Tavola1!F256/Tavola1!D256</f>
        <v>4.6138601597820031E-2</v>
      </c>
      <c r="E256" s="14">
        <f>Tavola1!G256/Tavola1!D256</f>
        <v>4.0348052269771471E-2</v>
      </c>
      <c r="F256" s="30">
        <f>Tavola1!H256/Tavola1!D256</f>
        <v>5.7905493280485543E-3</v>
      </c>
      <c r="G256" s="14">
        <f>Tavola1!J256/Tavola1!D256</f>
        <v>0.63321360004954486</v>
      </c>
      <c r="H256" s="14">
        <f>Tavola1!K256/Tavola1!D256</f>
        <v>0.29887904873970395</v>
      </c>
      <c r="I256" s="14">
        <f>Tavola1!L256/Tavola1!D256</f>
        <v>2.1768749612931196E-2</v>
      </c>
    </row>
    <row r="257" spans="1:9">
      <c r="A257" s="4">
        <v>44145</v>
      </c>
      <c r="B257" s="14">
        <f>Tavola1!D257/Tavola1!B257</f>
        <v>4.3476962856045111E-2</v>
      </c>
      <c r="C257" s="14">
        <f>Tavola1!D257/Tavola1!C257</f>
        <v>6.2499883378333745E-2</v>
      </c>
      <c r="D257" s="14">
        <f>Tavola1!F257/Tavola1!D257</f>
        <v>4.6066577101059859E-2</v>
      </c>
      <c r="E257" s="14">
        <f>Tavola1!G257/Tavola1!D257</f>
        <v>4.0244812658605765E-2</v>
      </c>
      <c r="F257" s="30">
        <f>Tavola1!H257/Tavola1!D257</f>
        <v>5.8217644424540978E-3</v>
      </c>
      <c r="G257" s="14">
        <f>Tavola1!J257/Tavola1!D257</f>
        <v>0.63558740110464251</v>
      </c>
      <c r="H257" s="14">
        <f>Tavola1!K257/Tavola1!D257</f>
        <v>0.29640244812658606</v>
      </c>
      <c r="I257" s="14">
        <f>Tavola1!L257/Tavola1!D257</f>
        <v>2.1943573667711599E-2</v>
      </c>
    </row>
    <row r="258" spans="1:9">
      <c r="A258" s="4">
        <v>44146</v>
      </c>
      <c r="B258" s="14">
        <f>Tavola1!D258/Tavola1!B258</f>
        <v>4.4834520350606921E-2</v>
      </c>
      <c r="C258" s="14">
        <f>Tavola1!D258/Tavola1!C258</f>
        <v>6.4557085833131869E-2</v>
      </c>
      <c r="D258" s="14">
        <f>Tavola1!F258/Tavola1!D258</f>
        <v>4.5108913155337028E-2</v>
      </c>
      <c r="E258" s="14">
        <f>Tavola1!G258/Tavola1!D258</f>
        <v>3.9334514893373737E-2</v>
      </c>
      <c r="F258" s="30">
        <f>Tavola1!H258/Tavola1!D258</f>
        <v>5.7743982619632957E-3</v>
      </c>
      <c r="G258" s="14">
        <f>Tavola1!J258/Tavola1!D258</f>
        <v>0.62849465439368823</v>
      </c>
      <c r="H258" s="14">
        <f>Tavola1!K258/Tavola1!D258</f>
        <v>0.30461380138356869</v>
      </c>
      <c r="I258" s="14">
        <f>Tavola1!L258/Tavola1!D258</f>
        <v>2.1782631067406095E-2</v>
      </c>
    </row>
    <row r="259" spans="1:9">
      <c r="A259" s="4">
        <v>44147</v>
      </c>
      <c r="B259" s="14">
        <f>Tavola1!D259/Tavola1!B259</f>
        <v>4.6440302797764219E-2</v>
      </c>
      <c r="C259" s="14">
        <f>Tavola1!D259/Tavola1!C259</f>
        <v>6.6897233562076122E-2</v>
      </c>
      <c r="D259" s="14">
        <f>Tavola1!F259/Tavola1!D259</f>
        <v>4.3518569013470031E-2</v>
      </c>
      <c r="E259" s="14">
        <f>Tavola1!G259/Tavola1!D259</f>
        <v>3.7928777880787481E-2</v>
      </c>
      <c r="F259" s="30">
        <f>Tavola1!H259/Tavola1!D259</f>
        <v>5.5897911326825544E-3</v>
      </c>
      <c r="G259" s="14">
        <f>Tavola1!J259/Tavola1!D259</f>
        <v>0.63581829088727704</v>
      </c>
      <c r="H259" s="14">
        <f>Tavola1!K259/Tavola1!D259</f>
        <v>0.298794786497246</v>
      </c>
      <c r="I259" s="14">
        <f>Tavola1!L259/Tavola1!D259</f>
        <v>2.1868353602006872E-2</v>
      </c>
    </row>
    <row r="260" spans="1:9">
      <c r="A260" s="4">
        <v>44148</v>
      </c>
      <c r="B260" s="14">
        <f>Tavola1!D260/Tavola1!B260</f>
        <v>4.798110808719383E-2</v>
      </c>
      <c r="C260" s="14">
        <f>Tavola1!D260/Tavola1!C260</f>
        <v>6.9210198410623258E-2</v>
      </c>
      <c r="D260" s="14">
        <f>Tavola1!F260/Tavola1!D260</f>
        <v>4.3250566686641831E-2</v>
      </c>
      <c r="E260" s="14">
        <f>Tavola1!G260/Tavola1!D260</f>
        <v>3.7779109455199189E-2</v>
      </c>
      <c r="F260" s="30">
        <f>Tavola1!H260/Tavola1!D260</f>
        <v>5.471457231442641E-3</v>
      </c>
      <c r="G260" s="14">
        <f>Tavola1!J260/Tavola1!D260</f>
        <v>0.64161955134050708</v>
      </c>
      <c r="H260" s="14">
        <f>Tavola1!K260/Tavola1!D260</f>
        <v>0.29332221672181547</v>
      </c>
      <c r="I260" s="14">
        <f>Tavola1!L260/Tavola1!D260</f>
        <v>2.1807665251035668E-2</v>
      </c>
    </row>
    <row r="261" spans="1:9">
      <c r="A261" s="4">
        <v>44149</v>
      </c>
      <c r="B261" s="14">
        <f>Tavola1!D261/Tavola1!B261</f>
        <v>4.9567902836529724E-2</v>
      </c>
      <c r="C261" s="14">
        <f>Tavola1!D261/Tavola1!C261</f>
        <v>7.1530987844547173E-2</v>
      </c>
      <c r="D261" s="14">
        <f>Tavola1!F261/Tavola1!D261</f>
        <v>4.1810022438294688E-2</v>
      </c>
      <c r="E261" s="14">
        <f>Tavola1!G261/Tavola1!D261</f>
        <v>3.644976315133383E-2</v>
      </c>
      <c r="F261" s="30">
        <f>Tavola1!H261/Tavola1!D261</f>
        <v>5.3602592869608579E-3</v>
      </c>
      <c r="G261" s="14">
        <f>Tavola1!J261/Tavola1!D261</f>
        <v>0.6514335577162802</v>
      </c>
      <c r="H261" s="14">
        <f>Tavola1!K261/Tavola1!D261</f>
        <v>0.28531538269758167</v>
      </c>
      <c r="I261" s="14">
        <f>Tavola1!L261/Tavola1!D261</f>
        <v>2.1441037147843432E-2</v>
      </c>
    </row>
    <row r="262" spans="1:9">
      <c r="A262" s="4">
        <v>44150</v>
      </c>
      <c r="B262" s="14">
        <f>Tavola1!D262/Tavola1!B262</f>
        <v>5.0859101479410584E-2</v>
      </c>
      <c r="C262" s="14">
        <f>Tavola1!D262/Tavola1!C262</f>
        <v>7.3475063378699454E-2</v>
      </c>
      <c r="D262" s="14">
        <f>Tavola1!F262/Tavola1!D262</f>
        <v>4.0763748434941731E-2</v>
      </c>
      <c r="E262" s="14">
        <f>Tavola1!G262/Tavola1!D262</f>
        <v>3.5538861600693444E-2</v>
      </c>
      <c r="F262" s="30">
        <f>Tavola1!H262/Tavola1!D262</f>
        <v>5.2248868342482909E-3</v>
      </c>
      <c r="G262" s="14">
        <f>Tavola1!J262/Tavola1!D262</f>
        <v>0.652845998266397</v>
      </c>
      <c r="H262" s="14">
        <f>Tavola1!K262/Tavola1!D262</f>
        <v>0.28481652701531351</v>
      </c>
      <c r="I262" s="14">
        <f>Tavola1!L262/Tavola1!D262</f>
        <v>2.1573726283347781E-2</v>
      </c>
    </row>
    <row r="263" spans="1:9">
      <c r="A263" s="4">
        <v>44151</v>
      </c>
      <c r="B263" s="14">
        <f>Tavola1!D263/Tavola1!B263</f>
        <v>5.2127891750327365E-2</v>
      </c>
      <c r="C263" s="14">
        <f>Tavola1!D263/Tavola1!C263</f>
        <v>7.5318359474227298E-2</v>
      </c>
      <c r="D263" s="14">
        <f>Tavola1!F263/Tavola1!D263</f>
        <v>4.0122810690112344E-2</v>
      </c>
      <c r="E263" s="14">
        <f>Tavola1!G263/Tavola1!D263</f>
        <v>3.4912660200497755E-2</v>
      </c>
      <c r="F263" s="30">
        <f>Tavola1!H263/Tavola1!D263</f>
        <v>5.2101504896145887E-3</v>
      </c>
      <c r="G263" s="14">
        <f>Tavola1!J263/Tavola1!D263</f>
        <v>0.65219919521782621</v>
      </c>
      <c r="H263" s="14">
        <f>Tavola1!K263/Tavola1!D263</f>
        <v>0.2860000465192008</v>
      </c>
      <c r="I263" s="14">
        <f>Tavola1!L263/Tavola1!D263</f>
        <v>2.1677947572860699E-2</v>
      </c>
    </row>
    <row r="264" spans="1:9">
      <c r="A264" s="4">
        <v>44152</v>
      </c>
      <c r="B264" s="14">
        <f>Tavola1!D264/Tavola1!B264</f>
        <v>5.3487949024216851E-2</v>
      </c>
      <c r="C264" s="14">
        <f>Tavola1!D264/Tavola1!C264</f>
        <v>7.7344423330529682E-2</v>
      </c>
      <c r="D264" s="14">
        <f>Tavola1!F264/Tavola1!D264</f>
        <v>3.875500660088161E-2</v>
      </c>
      <c r="E264" s="14">
        <f>Tavola1!G264/Tavola1!D264</f>
        <v>3.3675684142221031E-2</v>
      </c>
      <c r="F264" s="30">
        <f>Tavola1!H264/Tavola1!D264</f>
        <v>5.0793224586605807E-3</v>
      </c>
      <c r="G264" s="14">
        <f>Tavola1!J264/Tavola1!D264</f>
        <v>0.64943724687297222</v>
      </c>
      <c r="H264" s="14">
        <f>Tavola1!K264/Tavola1!D264</f>
        <v>0.29008077689020162</v>
      </c>
      <c r="I264" s="14">
        <f>Tavola1!L264/Tavola1!D264</f>
        <v>2.1726969635944598E-2</v>
      </c>
    </row>
    <row r="265" spans="1:9">
      <c r="A265" s="4">
        <v>44153</v>
      </c>
      <c r="B265" s="14">
        <f>Tavola1!D265/Tavola1!B265</f>
        <v>5.506187478772516E-2</v>
      </c>
      <c r="C265" s="14">
        <f>Tavola1!D265/Tavola1!C265</f>
        <v>7.9851034435415358E-2</v>
      </c>
      <c r="D265" s="14">
        <f>Tavola1!F265/Tavola1!D265</f>
        <v>3.7998624484181572E-2</v>
      </c>
      <c r="E265" s="14">
        <f>Tavola1!G265/Tavola1!D265</f>
        <v>3.28404401650619E-2</v>
      </c>
      <c r="F265" s="30">
        <f>Tavola1!H265/Tavola1!D265</f>
        <v>5.1581843191196696E-3</v>
      </c>
      <c r="G265" s="14">
        <f>Tavola1!J265/Tavola1!D265</f>
        <v>0.65195151306740029</v>
      </c>
      <c r="H265" s="14">
        <f>Tavola1!K265/Tavola1!D265</f>
        <v>0.28823504126547456</v>
      </c>
      <c r="I265" s="14">
        <f>Tavola1!L265/Tavola1!D265</f>
        <v>2.1814821182943603E-2</v>
      </c>
    </row>
    <row r="266" spans="1:9">
      <c r="A266" s="4">
        <v>44154</v>
      </c>
      <c r="B266" s="14">
        <f>Tavola1!D266/Tavola1!B266</f>
        <v>5.6509002513768516E-2</v>
      </c>
      <c r="C266" s="14">
        <f>Tavola1!D266/Tavola1!C266</f>
        <v>8.2009963399755997E-2</v>
      </c>
      <c r="D266" s="14">
        <f>Tavola1!F266/Tavola1!D266</f>
        <v>3.6612326700964898E-2</v>
      </c>
      <c r="E266" s="14">
        <f>Tavola1!G266/Tavola1!D266</f>
        <v>3.1653546560879355E-2</v>
      </c>
      <c r="F266" s="30">
        <f>Tavola1!H266/Tavola1!D266</f>
        <v>4.958780140085539E-3</v>
      </c>
      <c r="G266" s="14">
        <f>Tavola1!J266/Tavola1!D266</f>
        <v>0.65722432281658716</v>
      </c>
      <c r="H266" s="14">
        <f>Tavola1!K266/Tavola1!D266</f>
        <v>0.28436537944998863</v>
      </c>
      <c r="I266" s="14">
        <f>Tavola1!L266/Tavola1!D266</f>
        <v>2.1797971032459347E-2</v>
      </c>
    </row>
    <row r="267" spans="1:9">
      <c r="A267" s="4">
        <v>44155</v>
      </c>
      <c r="B267" s="14">
        <f>Tavola1!D267/Tavola1!B267</f>
        <v>5.7741288835699359E-2</v>
      </c>
      <c r="C267" s="14">
        <f>Tavola1!D267/Tavola1!C267</f>
        <v>8.3868480383529037E-2</v>
      </c>
      <c r="D267" s="14">
        <f>Tavola1!F267/Tavola1!D267</f>
        <v>3.5556532688425638E-2</v>
      </c>
      <c r="E267" s="14">
        <f>Tavola1!G267/Tavola1!D267</f>
        <v>3.0719724981512202E-2</v>
      </c>
      <c r="F267" s="30">
        <f>Tavola1!H267/Tavola1!D267</f>
        <v>4.8368077069134369E-3</v>
      </c>
      <c r="G267" s="14">
        <f>Tavola1!J267/Tavola1!D267</f>
        <v>0.65910499070613393</v>
      </c>
      <c r="H267" s="14">
        <f>Tavola1!K267/Tavola1!D267</f>
        <v>0.28339296064597364</v>
      </c>
      <c r="I267" s="14">
        <f>Tavola1!L267/Tavola1!D267</f>
        <v>2.1945515959466751E-2</v>
      </c>
    </row>
    <row r="268" spans="1:9">
      <c r="A268" s="4">
        <v>44156</v>
      </c>
      <c r="B268" s="14">
        <f>Tavola1!D268/Tavola1!B268</f>
        <v>5.9220974347206093E-2</v>
      </c>
      <c r="C268" s="14">
        <f>Tavola1!D268/Tavola1!C268</f>
        <v>8.6067375833569784E-2</v>
      </c>
      <c r="D268" s="14">
        <f>Tavola1!F268/Tavola1!D268</f>
        <v>3.4894256906556648E-2</v>
      </c>
      <c r="E268" s="14">
        <f>Tavola1!G268/Tavola1!D268</f>
        <v>3.0228836922365099E-2</v>
      </c>
      <c r="F268" s="30">
        <f>Tavola1!H268/Tavola1!D268</f>
        <v>4.6654199841915526E-3</v>
      </c>
      <c r="G268" s="14">
        <f>Tavola1!J268/Tavola1!D268</f>
        <v>0.66378130361859222</v>
      </c>
      <c r="H268" s="14">
        <f>Tavola1!K268/Tavola1!D268</f>
        <v>0.27932756260723718</v>
      </c>
      <c r="I268" s="14">
        <f>Tavola1!L268/Tavola1!D268</f>
        <v>2.1996876867613889E-2</v>
      </c>
    </row>
    <row r="269" spans="1:9">
      <c r="A269" s="4">
        <v>44157</v>
      </c>
      <c r="B269" s="14">
        <f>Tavola1!D269/Tavola1!B269</f>
        <v>6.0214022775903965E-2</v>
      </c>
      <c r="C269" s="14">
        <f>Tavola1!D269/Tavola1!C269</f>
        <v>8.7589808858392987E-2</v>
      </c>
      <c r="D269" s="14">
        <f>Tavola1!F269/Tavola1!D269</f>
        <v>3.4595042255641931E-2</v>
      </c>
      <c r="E269" s="14">
        <f>Tavola1!G269/Tavola1!D269</f>
        <v>3.0058913211240566E-2</v>
      </c>
      <c r="F269" s="30">
        <f>Tavola1!H269/Tavola1!D269</f>
        <v>4.5361290444013627E-3</v>
      </c>
      <c r="G269" s="14">
        <f>Tavola1!J269/Tavola1!D269</f>
        <v>0.66487229196860476</v>
      </c>
      <c r="H269" s="14">
        <f>Tavola1!K269/Tavola1!D269</f>
        <v>0.27820964068587778</v>
      </c>
      <c r="I269" s="14">
        <f>Tavola1!L269/Tavola1!D269</f>
        <v>2.2323025089875586E-2</v>
      </c>
    </row>
    <row r="270" spans="1:9">
      <c r="A270" s="4">
        <v>44158</v>
      </c>
      <c r="B270" s="14">
        <f>Tavola1!D270/Tavola1!B270</f>
        <v>6.1095581361904079E-2</v>
      </c>
      <c r="C270" s="14">
        <f>Tavola1!D270/Tavola1!C270</f>
        <v>8.8918322295805735E-2</v>
      </c>
      <c r="D270" s="14">
        <f>Tavola1!F270/Tavola1!D270</f>
        <v>3.3965942108941119E-2</v>
      </c>
      <c r="E270" s="14">
        <f>Tavola1!G270/Tavola1!D270</f>
        <v>2.9497223141711722E-2</v>
      </c>
      <c r="F270" s="30">
        <f>Tavola1!H270/Tavola1!D270</f>
        <v>4.4687189672293947E-3</v>
      </c>
      <c r="G270" s="14">
        <f>Tavola1!J270/Tavola1!D270</f>
        <v>0.66324616572878736</v>
      </c>
      <c r="H270" s="14">
        <f>Tavola1!K270/Tavola1!D270</f>
        <v>0.28022361984626137</v>
      </c>
      <c r="I270" s="14">
        <f>Tavola1!L270/Tavola1!D270</f>
        <v>2.2564272316010152E-2</v>
      </c>
    </row>
    <row r="271" spans="1:9">
      <c r="A271" s="4">
        <v>44159</v>
      </c>
      <c r="B271" s="14">
        <f>Tavola1!D271/Tavola1!B271</f>
        <v>6.187035491788434E-2</v>
      </c>
      <c r="C271" s="14">
        <f>Tavola1!D271/Tavola1!C271</f>
        <v>9.01126002932333E-2</v>
      </c>
      <c r="D271" s="14">
        <f>Tavola1!F271/Tavola1!D271</f>
        <v>3.3115437109403061E-2</v>
      </c>
      <c r="E271" s="14">
        <f>Tavola1!G271/Tavola1!D271</f>
        <v>2.875152647079951E-2</v>
      </c>
      <c r="F271" s="30">
        <f>Tavola1!H271/Tavola1!D271</f>
        <v>4.3639106386035489E-3</v>
      </c>
      <c r="G271" s="14">
        <f>Tavola1!J271/Tavola1!D271</f>
        <v>0.65288054019107822</v>
      </c>
      <c r="H271" s="14">
        <f>Tavola1!K271/Tavola1!D271</f>
        <v>0.29110696070684577</v>
      </c>
      <c r="I271" s="14">
        <f>Tavola1!L271/Tavola1!D271</f>
        <v>2.289706199267294E-2</v>
      </c>
    </row>
    <row r="272" spans="1:9">
      <c r="A272" s="4">
        <v>44160</v>
      </c>
      <c r="B272" s="14">
        <f>Tavola1!D272/Tavola1!B272</f>
        <v>6.2539223473960001E-2</v>
      </c>
      <c r="C272" s="14">
        <f>Tavola1!D272/Tavola1!C272</f>
        <v>9.1170529083688279E-2</v>
      </c>
      <c r="D272" s="14">
        <f>Tavola1!F272/Tavola1!D272</f>
        <v>3.199943860634024E-2</v>
      </c>
      <c r="E272" s="14">
        <f>Tavola1!G272/Tavola1!D272</f>
        <v>2.7613550639462466E-2</v>
      </c>
      <c r="F272" s="30">
        <f>Tavola1!H272/Tavola1!D272</f>
        <v>4.3858879668777738E-3</v>
      </c>
      <c r="G272" s="14">
        <f>Tavola1!J272/Tavola1!D272</f>
        <v>0.64026946895668502</v>
      </c>
      <c r="H272" s="14">
        <f>Tavola1!K272/Tavola1!D272</f>
        <v>0.30453851686812511</v>
      </c>
      <c r="I272" s="14">
        <f>Tavola1!L272/Tavola1!D272</f>
        <v>2.3192575568849669E-2</v>
      </c>
    </row>
    <row r="273" spans="1:9">
      <c r="A273" s="4">
        <v>44161</v>
      </c>
      <c r="B273" s="14">
        <f>Tavola1!D273/Tavola1!B273</f>
        <v>6.3675585951043612E-2</v>
      </c>
      <c r="C273" s="14">
        <f>Tavola1!D273/Tavola1!C273</f>
        <v>9.2927903354601007E-2</v>
      </c>
      <c r="D273" s="14">
        <f>Tavola1!F273/Tavola1!D273</f>
        <v>3.059436097262162E-2</v>
      </c>
      <c r="E273" s="14">
        <f>Tavola1!G273/Tavola1!D273</f>
        <v>2.6289370246218243E-2</v>
      </c>
      <c r="F273" s="30">
        <f>Tavola1!H273/Tavola1!D273</f>
        <v>4.3049907264033757E-3</v>
      </c>
      <c r="G273" s="14">
        <f>Tavola1!J273/Tavola1!D273</f>
        <v>0.62464904966904322</v>
      </c>
      <c r="H273" s="14">
        <f>Tavola1!K273/Tavola1!D273</f>
        <v>0.32142796372237065</v>
      </c>
      <c r="I273" s="14">
        <f>Tavola1!L273/Tavola1!D273</f>
        <v>2.332862563596454E-2</v>
      </c>
    </row>
    <row r="274" spans="1:9">
      <c r="A274" s="4">
        <v>44162</v>
      </c>
      <c r="B274" s="14">
        <f>Tavola1!D274/Tavola1!B274</f>
        <v>6.4627631941164054E-2</v>
      </c>
      <c r="C274" s="14">
        <f>Tavola1!D274/Tavola1!C274</f>
        <v>9.4383010275992288E-2</v>
      </c>
      <c r="D274" s="14">
        <f>Tavola1!F274/Tavola1!D274</f>
        <v>2.9651114610093645E-2</v>
      </c>
      <c r="E274" s="14">
        <f>Tavola1!G274/Tavola1!D274</f>
        <v>2.5507582663462335E-2</v>
      </c>
      <c r="F274" s="30">
        <f>Tavola1!H274/Tavola1!D274</f>
        <v>4.1435319466313087E-3</v>
      </c>
      <c r="G274" s="14">
        <f>Tavola1!J274/Tavola1!D274</f>
        <v>0.61811552167067207</v>
      </c>
      <c r="H274" s="14">
        <f>Tavola1!K274/Tavola1!D274</f>
        <v>0.3287312505179415</v>
      </c>
      <c r="I274" s="14">
        <f>Tavola1!L274/Tavola1!D274</f>
        <v>2.3502113201292783E-2</v>
      </c>
    </row>
    <row r="275" spans="1:9">
      <c r="A275" s="4">
        <v>44163</v>
      </c>
      <c r="B275" s="14">
        <f>Tavola1!D275/Tavola1!B275</f>
        <v>6.5287428530194536E-2</v>
      </c>
      <c r="C275" s="14">
        <f>Tavola1!D275/Tavola1!C275</f>
        <v>9.5468786126270674E-2</v>
      </c>
      <c r="D275" s="14">
        <f>Tavola1!F275/Tavola1!D275</f>
        <v>2.8704245497691957E-2</v>
      </c>
      <c r="E275" s="14">
        <f>Tavola1!G275/Tavola1!D275</f>
        <v>2.4689552044730511E-2</v>
      </c>
      <c r="F275" s="30">
        <f>Tavola1!H275/Tavola1!D275</f>
        <v>4.0146934529614459E-3</v>
      </c>
      <c r="G275" s="14">
        <f>Tavola1!J275/Tavola1!D275</f>
        <v>0.61953058968857677</v>
      </c>
      <c r="H275" s="14">
        <f>Tavola1!K275/Tavola1!D275</f>
        <v>0.32801833430856253</v>
      </c>
      <c r="I275" s="14">
        <f>Tavola1!L275/Tavola1!D275</f>
        <v>2.3746830505168716E-2</v>
      </c>
    </row>
    <row r="276" spans="1:9">
      <c r="A276" s="4">
        <v>44164</v>
      </c>
      <c r="B276" s="14">
        <f>Tavola1!D276/Tavola1!B276</f>
        <v>6.57485748764087E-2</v>
      </c>
      <c r="C276" s="14">
        <f>Tavola1!D276/Tavola1!C276</f>
        <v>9.6239537173806011E-2</v>
      </c>
      <c r="D276" s="14">
        <f>Tavola1!F276/Tavola1!D276</f>
        <v>2.8186352880987402E-2</v>
      </c>
      <c r="E276" s="14">
        <f>Tavola1!G276/Tavola1!D276</f>
        <v>2.4333312016371428E-2</v>
      </c>
      <c r="F276" s="30">
        <f>Tavola1!H276/Tavola1!D276</f>
        <v>3.853040864615975E-3</v>
      </c>
      <c r="G276" s="14">
        <f>Tavola1!J276/Tavola1!D276</f>
        <v>0.61906056148877664</v>
      </c>
      <c r="H276" s="14">
        <f>Tavola1!K276/Tavola1!D276</f>
        <v>0.32867557715674361</v>
      </c>
      <c r="I276" s="14">
        <f>Tavola1!L276/Tavola1!D276</f>
        <v>2.4077508473492357E-2</v>
      </c>
    </row>
    <row r="277" spans="1:9">
      <c r="A277" s="4">
        <v>44165</v>
      </c>
      <c r="B277" s="14">
        <f>Tavola1!D277/Tavola1!B277</f>
        <v>6.6344904747568295E-2</v>
      </c>
      <c r="C277" s="14">
        <f>Tavola1!D277/Tavola1!C277</f>
        <v>9.724760835871947E-2</v>
      </c>
      <c r="D277" s="14">
        <f>Tavola1!F277/Tavola1!D277</f>
        <v>2.7839713594824608E-2</v>
      </c>
      <c r="E277" s="14">
        <f>Tavola1!G277/Tavola1!D277</f>
        <v>2.4291052978676633E-2</v>
      </c>
      <c r="F277" s="30">
        <f>Tavola1!H277/Tavola1!D277</f>
        <v>3.5486606161479759E-3</v>
      </c>
      <c r="G277" s="14">
        <f>Tavola1!J277/Tavola1!D277</f>
        <v>0.61003988317683633</v>
      </c>
      <c r="H277" s="14">
        <f>Tavola1!K277/Tavola1!D277</f>
        <v>0.33770373394466602</v>
      </c>
      <c r="I277" s="14">
        <f>Tavola1!L277/Tavola1!D277</f>
        <v>2.4416669283673021E-2</v>
      </c>
    </row>
    <row r="278" spans="1:9">
      <c r="A278" s="4">
        <v>44166</v>
      </c>
      <c r="B278" s="14">
        <f>Tavola1!D278/Tavola1!B278</f>
        <v>6.704982816453349E-2</v>
      </c>
      <c r="C278" s="14">
        <f>Tavola1!D278/Tavola1!C278</f>
        <v>9.8424095416251425E-2</v>
      </c>
      <c r="D278" s="14">
        <f>Tavola1!F278/Tavola1!D278</f>
        <v>2.6688176999308595E-2</v>
      </c>
      <c r="E278" s="14">
        <f>Tavola1!G278/Tavola1!D278</f>
        <v>2.3307981869862486E-2</v>
      </c>
      <c r="F278" s="30">
        <f>Tavola1!H278/Tavola1!D278</f>
        <v>3.3801951294461091E-3</v>
      </c>
      <c r="G278" s="14">
        <f>Tavola1!J278/Tavola1!D278</f>
        <v>0.59910885764769151</v>
      </c>
      <c r="H278" s="14">
        <f>Tavola1!K278/Tavola1!D278</f>
        <v>0.34978873780440961</v>
      </c>
      <c r="I278" s="14">
        <f>Tavola1!L278/Tavola1!D278</f>
        <v>2.4414227548590305E-2</v>
      </c>
    </row>
    <row r="279" spans="1:9">
      <c r="A279" s="4">
        <v>44167</v>
      </c>
      <c r="B279" s="14">
        <f>Tavola1!D279/Tavola1!B279</f>
        <v>6.7772176023587094E-2</v>
      </c>
      <c r="C279" s="14">
        <f>Tavola1!D279/Tavola1!C279</f>
        <v>9.958680035066618E-2</v>
      </c>
      <c r="D279" s="14">
        <f>Tavola1!F279/Tavola1!D279</f>
        <v>2.5748107198654009E-2</v>
      </c>
      <c r="E279" s="14">
        <f>Tavola1!G279/Tavola1!D279</f>
        <v>2.2443215959620236E-2</v>
      </c>
      <c r="F279" s="30">
        <f>Tavola1!H279/Tavola1!D279</f>
        <v>3.3048912390337701E-3</v>
      </c>
      <c r="G279" s="14">
        <f>Tavola1!J279/Tavola1!D279</f>
        <v>0.57110022833794016</v>
      </c>
      <c r="H279" s="14">
        <f>Tavola1!K279/Tavola1!D279</f>
        <v>0.37887573608941233</v>
      </c>
      <c r="I279" s="14">
        <f>Tavola1!L279/Tavola1!D279</f>
        <v>2.4275928373993512E-2</v>
      </c>
    </row>
    <row r="280" spans="1:9">
      <c r="A280" s="4">
        <v>44168</v>
      </c>
      <c r="B280" s="14">
        <f>Tavola1!D280/Tavola1!B280</f>
        <v>6.8353254842553432E-2</v>
      </c>
      <c r="C280" s="14">
        <f>Tavola1!D280/Tavola1!C280</f>
        <v>0.100570415741044</v>
      </c>
      <c r="D280" s="14">
        <f>Tavola1!F280/Tavola1!D280</f>
        <v>2.4844537443635614E-2</v>
      </c>
      <c r="E280" s="14">
        <f>Tavola1!G280/Tavola1!D280</f>
        <v>2.1587928443016709E-2</v>
      </c>
      <c r="F280" s="30">
        <f>Tavola1!H280/Tavola1!D280</f>
        <v>3.2566090006189031E-3</v>
      </c>
      <c r="G280" s="14">
        <f>Tavola1!J280/Tavola1!D280</f>
        <v>0.56134508266776695</v>
      </c>
      <c r="H280" s="14">
        <f>Tavola1!K280/Tavola1!D280</f>
        <v>0.38949633078895407</v>
      </c>
      <c r="I280" s="14">
        <f>Tavola1!L280/Tavola1!D280</f>
        <v>2.4314049099643395E-2</v>
      </c>
    </row>
    <row r="281" spans="1:9">
      <c r="A281" s="4">
        <v>44169</v>
      </c>
      <c r="B281" s="14">
        <f>Tavola1!D281/Tavola1!B281</f>
        <v>6.903102093157526E-2</v>
      </c>
      <c r="C281" s="14">
        <f>Tavola1!D281/Tavola1!C281</f>
        <v>0.10170853651190569</v>
      </c>
      <c r="D281" s="14">
        <f>Tavola1!F281/Tavola1!D281</f>
        <v>2.3791295303855431E-2</v>
      </c>
      <c r="E281" s="14">
        <f>Tavola1!G281/Tavola1!D281</f>
        <v>2.0671125427939967E-2</v>
      </c>
      <c r="F281" s="30">
        <f>Tavola1!H281/Tavola1!D281</f>
        <v>3.1201698759154664E-3</v>
      </c>
      <c r="G281" s="14">
        <f>Tavola1!J281/Tavola1!D281</f>
        <v>0.54462854088722612</v>
      </c>
      <c r="H281" s="14">
        <f>Tavola1!K281/Tavola1!D281</f>
        <v>0.40718216880696839</v>
      </c>
      <c r="I281" s="14">
        <f>Tavola1!L281/Tavola1!D281</f>
        <v>2.4397995001950105E-2</v>
      </c>
    </row>
    <row r="282" spans="1:9">
      <c r="A282" s="4">
        <v>44170</v>
      </c>
      <c r="B282" s="14">
        <f>Tavola1!D282/Tavola1!B282</f>
        <v>6.9513689265414111E-2</v>
      </c>
      <c r="C282" s="14">
        <f>Tavola1!D282/Tavola1!C282</f>
        <v>0.10256622986468017</v>
      </c>
      <c r="D282" s="14">
        <f>Tavola1!F282/Tavola1!D282</f>
        <v>2.2918529240637461E-2</v>
      </c>
      <c r="E282" s="14">
        <f>Tavola1!G282/Tavola1!D282</f>
        <v>1.9867455688478294E-2</v>
      </c>
      <c r="F282" s="30">
        <f>Tavola1!H282/Tavola1!D282</f>
        <v>3.0510735521591665E-3</v>
      </c>
      <c r="G282" s="14">
        <f>Tavola1!J282/Tavola1!D282</f>
        <v>0.53819518356109952</v>
      </c>
      <c r="H282" s="14">
        <f>Tavola1!K282/Tavola1!D282</f>
        <v>0.41443512566165724</v>
      </c>
      <c r="I282" s="14">
        <f>Tavola1!L282/Tavola1!D282</f>
        <v>2.4451161536605787E-2</v>
      </c>
    </row>
    <row r="283" spans="1:9">
      <c r="A283" s="4">
        <v>44171</v>
      </c>
      <c r="B283" s="14">
        <f>Tavola1!D283/Tavola1!B283</f>
        <v>6.9960639861583837E-2</v>
      </c>
      <c r="C283" s="14">
        <f>Tavola1!D283/Tavola1!C283</f>
        <v>0.10329854839595297</v>
      </c>
      <c r="D283" s="14">
        <f>Tavola1!F283/Tavola1!D283</f>
        <v>2.2101302298255677E-2</v>
      </c>
      <c r="E283" s="14">
        <f>Tavola1!G283/Tavola1!D283</f>
        <v>1.9121822937794627E-2</v>
      </c>
      <c r="F283" s="30">
        <f>Tavola1!H283/Tavola1!D283</f>
        <v>2.9794793604610501E-3</v>
      </c>
      <c r="G283" s="14">
        <f>Tavola1!J283/Tavola1!D283</f>
        <v>0.53387234399697858</v>
      </c>
      <c r="H283" s="14">
        <f>Tavola1!K283/Tavola1!D283</f>
        <v>0.41942116969044191</v>
      </c>
      <c r="I283" s="14">
        <f>Tavola1!L283/Tavola1!D283</f>
        <v>2.4605184014323881E-2</v>
      </c>
    </row>
    <row r="284" spans="1:9">
      <c r="A284" s="4">
        <v>44172</v>
      </c>
      <c r="B284" s="14">
        <f>Tavola1!D284/Tavola1!B284</f>
        <v>7.0282227692403262E-2</v>
      </c>
      <c r="C284" s="14">
        <f>Tavola1!D284/Tavola1!C284</f>
        <v>0.10390018510812324</v>
      </c>
      <c r="D284" s="14">
        <f>Tavola1!F284/Tavola1!D284</f>
        <v>2.1986824478296297E-2</v>
      </c>
      <c r="E284" s="14">
        <f>Tavola1!G284/Tavola1!D284</f>
        <v>1.9155606502133771E-2</v>
      </c>
      <c r="F284" s="30">
        <f>Tavola1!H284/Tavola1!D284</f>
        <v>2.8312179761625258E-3</v>
      </c>
      <c r="G284" s="14">
        <f>Tavola1!J284/Tavola1!D284</f>
        <v>0.53384341292968907</v>
      </c>
      <c r="H284" s="14">
        <f>Tavola1!K284/Tavola1!D284</f>
        <v>0.41940696341513944</v>
      </c>
      <c r="I284" s="14">
        <f>Tavola1!L284/Tavola1!D284</f>
        <v>2.4762799176875162E-2</v>
      </c>
    </row>
    <row r="285" spans="1:9">
      <c r="A285" s="4">
        <v>44173</v>
      </c>
      <c r="B285" s="14">
        <f>Tavola1!D285/Tavola1!B285</f>
        <v>7.0712498966542914E-2</v>
      </c>
      <c r="C285" s="14">
        <f>Tavola1!D285/Tavola1!C285</f>
        <v>0.10466439944789903</v>
      </c>
      <c r="D285" s="14">
        <f>Tavola1!F285/Tavola1!D285</f>
        <v>2.1385357895452383E-2</v>
      </c>
      <c r="E285" s="14">
        <f>Tavola1!G285/Tavola1!D285</f>
        <v>1.8679899395010538E-2</v>
      </c>
      <c r="F285" s="30">
        <f>Tavola1!H285/Tavola1!D285</f>
        <v>2.7054585004418464E-3</v>
      </c>
      <c r="G285" s="14">
        <f>Tavola1!J285/Tavola1!D285</f>
        <v>0.51637550132553867</v>
      </c>
      <c r="H285" s="14">
        <f>Tavola1!K285/Tavola1!D285</f>
        <v>0.43737339405886749</v>
      </c>
      <c r="I285" s="14">
        <f>Tavola1!L285/Tavola1!D285</f>
        <v>2.4865746720141392E-2</v>
      </c>
    </row>
    <row r="286" spans="1:9">
      <c r="A286" s="4">
        <v>44174</v>
      </c>
      <c r="B286" s="14">
        <f>Tavola1!D286/Tavola1!B286</f>
        <v>7.0958001778056196E-2</v>
      </c>
      <c r="C286" s="14">
        <f>Tavola1!D286/Tavola1!C286</f>
        <v>0.1050979016627159</v>
      </c>
      <c r="D286" s="14">
        <f>Tavola1!F286/Tavola1!D286</f>
        <v>2.1155191903967273E-2</v>
      </c>
      <c r="E286" s="14">
        <f>Tavola1!G286/Tavola1!D286</f>
        <v>1.8490606664154599E-2</v>
      </c>
      <c r="F286" s="30">
        <f>Tavola1!H286/Tavola1!D286</f>
        <v>2.6645852398126716E-3</v>
      </c>
      <c r="G286" s="14">
        <f>Tavola1!J286/Tavola1!D286</f>
        <v>0.49893685740431715</v>
      </c>
      <c r="H286" s="14">
        <f>Tavola1!K286/Tavola1!D286</f>
        <v>0.45483662593529633</v>
      </c>
      <c r="I286" s="14">
        <f>Tavola1!L286/Tavola1!D286</f>
        <v>2.5071324756419228E-2</v>
      </c>
    </row>
    <row r="287" spans="1:9">
      <c r="A287" s="4">
        <v>44175</v>
      </c>
      <c r="B287" s="14">
        <f>Tavola1!D287/Tavola1!B287</f>
        <v>7.1320489393292746E-2</v>
      </c>
      <c r="C287" s="14">
        <f>Tavola1!D287/Tavola1!C287</f>
        <v>0.10571014602522726</v>
      </c>
      <c r="D287" s="14">
        <f>Tavola1!F287/Tavola1!D287</f>
        <v>2.0420077752862659E-2</v>
      </c>
      <c r="E287" s="14">
        <f>Tavola1!G287/Tavola1!D287</f>
        <v>1.7806201653243463E-2</v>
      </c>
      <c r="F287" s="30">
        <f>Tavola1!H287/Tavola1!D287</f>
        <v>2.6138760996191968E-3</v>
      </c>
      <c r="G287" s="14">
        <f>Tavola1!J287/Tavola1!D287</f>
        <v>0.47009964573354385</v>
      </c>
      <c r="H287" s="14">
        <f>Tavola1!K287/Tavola1!D287</f>
        <v>0.48433664601218041</v>
      </c>
      <c r="I287" s="14">
        <f>Tavola1!L287/Tavola1!D287</f>
        <v>2.5143630501413085E-2</v>
      </c>
    </row>
    <row r="288" spans="1:9">
      <c r="A288" s="4">
        <v>44176</v>
      </c>
      <c r="B288" s="14">
        <f>Tavola1!D288/Tavola1!B288</f>
        <v>7.1619691429289548E-2</v>
      </c>
      <c r="C288" s="14">
        <f>Tavola1!D288/Tavola1!C288</f>
        <v>0.10643908666939852</v>
      </c>
      <c r="D288" s="14">
        <f>Tavola1!F288/Tavola1!D288</f>
        <v>1.9341068014561456E-2</v>
      </c>
      <c r="E288" s="14">
        <f>Tavola1!G288/Tavola1!D288</f>
        <v>1.6761385957101329E-2</v>
      </c>
      <c r="F288" s="30">
        <f>Tavola1!H288/Tavola1!D288</f>
        <v>2.5796820574601263E-3</v>
      </c>
      <c r="G288" s="14">
        <f>Tavola1!J288/Tavola1!D288</f>
        <v>0.45744179346829739</v>
      </c>
      <c r="H288" s="14">
        <f>Tavola1!K288/Tavola1!D288</f>
        <v>0.49803577508315217</v>
      </c>
      <c r="I288" s="14">
        <f>Tavola1!L288/Tavola1!D288</f>
        <v>2.5181363433988947E-2</v>
      </c>
    </row>
    <row r="289" spans="1:9">
      <c r="A289" s="4">
        <v>44177</v>
      </c>
      <c r="B289" s="14">
        <f>Tavola1!D289/Tavola1!B289</f>
        <v>7.1961165409688194E-2</v>
      </c>
      <c r="C289" s="14">
        <f>Tavola1!D289/Tavola1!C289</f>
        <v>0.10696956878747917</v>
      </c>
      <c r="D289" s="14">
        <f>Tavola1!F289/Tavola1!D289</f>
        <v>1.8596055930319714E-2</v>
      </c>
      <c r="E289" s="14">
        <f>Tavola1!G289/Tavola1!D289</f>
        <v>1.6063167144814039E-2</v>
      </c>
      <c r="F289" s="30">
        <f>Tavola1!H289/Tavola1!D289</f>
        <v>2.5328887855056732E-3</v>
      </c>
      <c r="G289" s="14">
        <f>Tavola1!J289/Tavola1!D289</f>
        <v>0.44353984130676383</v>
      </c>
      <c r="H289" s="14">
        <f>Tavola1!K289/Tavola1!D289</f>
        <v>0.51271613553539586</v>
      </c>
      <c r="I289" s="14">
        <f>Tavola1!L289/Tavola1!D289</f>
        <v>2.5147967227520614E-2</v>
      </c>
    </row>
    <row r="290" spans="1:9">
      <c r="A290" s="4">
        <v>44178</v>
      </c>
      <c r="B290" s="14">
        <f>Tavola1!D290/Tavola1!B290</f>
        <v>7.2236018417921252E-2</v>
      </c>
      <c r="C290" s="14">
        <f>Tavola1!D290/Tavola1!C290</f>
        <v>0.10743527982775181</v>
      </c>
      <c r="D290" s="14">
        <f>Tavola1!F290/Tavola1!D290</f>
        <v>1.821204757641642E-2</v>
      </c>
      <c r="E290" s="14">
        <f>Tavola1!G290/Tavola1!D290</f>
        <v>1.5679754444302342E-2</v>
      </c>
      <c r="F290" s="30">
        <f>Tavola1!H290/Tavola1!D290</f>
        <v>2.5322931321140811E-3</v>
      </c>
      <c r="G290" s="14">
        <f>Tavola1!J290/Tavola1!D290</f>
        <v>0.4386110755851132</v>
      </c>
      <c r="H290" s="14">
        <f>Tavola1!K290/Tavola1!D290</f>
        <v>0.51802020718761987</v>
      </c>
      <c r="I290" s="14">
        <f>Tavola1!L290/Tavola1!D290</f>
        <v>2.5156669650850491E-2</v>
      </c>
    </row>
    <row r="291" spans="1:9">
      <c r="A291" s="4">
        <v>44179</v>
      </c>
      <c r="B291" s="14">
        <f>Tavola1!D291/Tavola1!B291</f>
        <v>7.260478286209919E-2</v>
      </c>
      <c r="C291" s="14">
        <f>Tavola1!D291/Tavola1!C291</f>
        <v>0.10800345702813</v>
      </c>
      <c r="D291" s="14">
        <f>Tavola1!F291/Tavola1!D291</f>
        <v>1.8026901294498382E-2</v>
      </c>
      <c r="E291" s="14">
        <f>Tavola1!G291/Tavola1!D291</f>
        <v>1.5637641585760517E-2</v>
      </c>
      <c r="F291" s="30">
        <f>Tavola1!H291/Tavola1!D291</f>
        <v>2.3892597087378639E-3</v>
      </c>
      <c r="G291" s="14">
        <f>Tavola1!J291/Tavola1!D291</f>
        <v>0.43506017394822005</v>
      </c>
      <c r="H291" s="14">
        <f>Tavola1!K291/Tavola1!D291</f>
        <v>0.52164239482200647</v>
      </c>
      <c r="I291" s="14">
        <f>Tavola1!L291/Tavola1!D291</f>
        <v>2.527052993527508E-2</v>
      </c>
    </row>
    <row r="292" spans="1:9">
      <c r="A292" s="4">
        <v>44180</v>
      </c>
      <c r="B292" s="14">
        <f>Tavola1!D292/Tavola1!B292</f>
        <v>7.299374386151114E-2</v>
      </c>
      <c r="C292" s="14">
        <f>Tavola1!D292/Tavola1!C292</f>
        <v>0.10866592859494904</v>
      </c>
      <c r="D292" s="14">
        <f>Tavola1!F292/Tavola1!D292</f>
        <v>1.7583020538464417E-2</v>
      </c>
      <c r="E292" s="14">
        <f>Tavola1!G292/Tavola1!D292</f>
        <v>1.5276028481999228E-2</v>
      </c>
      <c r="F292" s="30">
        <f>Tavola1!H292/Tavola1!D292</f>
        <v>2.3069920564651892E-3</v>
      </c>
      <c r="G292" s="14">
        <f>Tavola1!J292/Tavola1!D292</f>
        <v>0.4309585863750296</v>
      </c>
      <c r="H292" s="14">
        <f>Tavola1!K292/Tavola1!D292</f>
        <v>0.52614383160205014</v>
      </c>
      <c r="I292" s="14">
        <f>Tavola1!L292/Tavola1!D292</f>
        <v>2.531456148445586E-2</v>
      </c>
    </row>
    <row r="293" spans="1:9">
      <c r="A293" s="4">
        <v>44181</v>
      </c>
      <c r="B293" s="14">
        <f>Tavola1!D293/Tavola1!B293</f>
        <v>7.3297702004826021E-2</v>
      </c>
      <c r="C293" s="14">
        <f>Tavola1!D293/Tavola1!C293</f>
        <v>0.10915592763597137</v>
      </c>
      <c r="D293" s="14">
        <f>Tavola1!F293/Tavola1!D293</f>
        <v>1.6872600177217683E-2</v>
      </c>
      <c r="E293" s="14">
        <f>Tavola1!G293/Tavola1!D293</f>
        <v>1.4620458796888846E-2</v>
      </c>
      <c r="F293" s="30">
        <f>Tavola1!H293/Tavola1!D293</f>
        <v>2.252141380328837E-3</v>
      </c>
      <c r="G293" s="14">
        <f>Tavola1!J293/Tavola1!D293</f>
        <v>0.41603081618588167</v>
      </c>
      <c r="H293" s="14">
        <f>Tavola1!K293/Tavola1!D293</f>
        <v>0.54175691641232648</v>
      </c>
      <c r="I293" s="14">
        <f>Tavola1!L293/Tavola1!D293</f>
        <v>2.5339667224574185E-2</v>
      </c>
    </row>
    <row r="294" spans="1:9">
      <c r="A294" s="4">
        <v>44182</v>
      </c>
      <c r="B294" s="14">
        <f>Tavola1!D294/Tavola1!B294</f>
        <v>7.3464480717899544E-2</v>
      </c>
      <c r="C294" s="14">
        <f>Tavola1!D294/Tavola1!C294</f>
        <v>0.10949582431178471</v>
      </c>
      <c r="D294" s="14">
        <f>Tavola1!F294/Tavola1!D294</f>
        <v>1.5950711085135398E-2</v>
      </c>
      <c r="E294" s="14">
        <f>Tavola1!G294/Tavola1!D294</f>
        <v>1.3771186440677966E-2</v>
      </c>
      <c r="F294" s="30">
        <f>Tavola1!H294/Tavola1!D294</f>
        <v>2.1795246444574323E-3</v>
      </c>
      <c r="G294" s="14">
        <f>Tavola1!J294/Tavola1!D294</f>
        <v>0.40641437755698423</v>
      </c>
      <c r="H294" s="14">
        <f>Tavola1!K294/Tavola1!D294</f>
        <v>0.55222335865965322</v>
      </c>
      <c r="I294" s="14">
        <f>Tavola1!L294/Tavola1!D294</f>
        <v>2.5411552698227157E-2</v>
      </c>
    </row>
    <row r="295" spans="1:9">
      <c r="A295" s="4">
        <v>44183</v>
      </c>
      <c r="B295" s="14">
        <f>Tavola1!D295/Tavola1!B295</f>
        <v>7.3584615780831364E-2</v>
      </c>
      <c r="C295" s="14">
        <f>Tavola1!D295/Tavola1!C295</f>
        <v>0.10972783566316882</v>
      </c>
      <c r="D295" s="14">
        <f>Tavola1!F295/Tavola1!D295</f>
        <v>1.5363448750286631E-2</v>
      </c>
      <c r="E295" s="14">
        <f>Tavola1!G295/Tavola1!D295</f>
        <v>1.3166946258101112E-2</v>
      </c>
      <c r="F295" s="30">
        <f>Tavola1!H295/Tavola1!D295</f>
        <v>2.1965024921855201E-3</v>
      </c>
      <c r="G295" s="14">
        <f>Tavola1!J295/Tavola1!D295</f>
        <v>0.39334290783137621</v>
      </c>
      <c r="H295" s="14">
        <f>Tavola1!K295/Tavola1!D295</f>
        <v>0.56584076563801156</v>
      </c>
      <c r="I295" s="14">
        <f>Tavola1!L295/Tavola1!D295</f>
        <v>2.5452877780325612E-2</v>
      </c>
    </row>
    <row r="296" spans="1:9">
      <c r="A296" s="4">
        <v>44184</v>
      </c>
      <c r="B296" s="14">
        <f>Tavola1!D296/Tavola1!B296</f>
        <v>7.3889456565667255E-2</v>
      </c>
      <c r="C296" s="14">
        <f>Tavola1!D296/Tavola1!C296</f>
        <v>0.11024641100449743</v>
      </c>
      <c r="D296" s="14">
        <f>Tavola1!F296/Tavola1!D296</f>
        <v>1.48679795072668E-2</v>
      </c>
      <c r="E296" s="14">
        <f>Tavola1!G296/Tavola1!D296</f>
        <v>1.2790045021913849E-2</v>
      </c>
      <c r="F296" s="30">
        <f>Tavola1!H296/Tavola1!D296</f>
        <v>2.0779344853529501E-3</v>
      </c>
      <c r="G296" s="14">
        <f>Tavola1!J296/Tavola1!D296</f>
        <v>0.38929027789388204</v>
      </c>
      <c r="H296" s="14">
        <f>Tavola1!K296/Tavola1!D296</f>
        <v>0.57039301622938487</v>
      </c>
      <c r="I296" s="14">
        <f>Tavola1!L296/Tavola1!D296</f>
        <v>2.5448726369466306E-2</v>
      </c>
    </row>
    <row r="297" spans="1:9">
      <c r="A297" s="4">
        <v>44185</v>
      </c>
      <c r="B297" s="14">
        <f>Tavola1!D297/Tavola1!B297</f>
        <v>7.4123342771682851E-2</v>
      </c>
      <c r="C297" s="14">
        <f>Tavola1!D297/Tavola1!C297</f>
        <v>0.11062151890782695</v>
      </c>
      <c r="D297" s="14">
        <f>Tavola1!F297/Tavola1!D297</f>
        <v>1.483514533473719E-2</v>
      </c>
      <c r="E297" s="14">
        <f>Tavola1!G297/Tavola1!D297</f>
        <v>1.2729359154846265E-2</v>
      </c>
      <c r="F297" s="30">
        <f>Tavola1!H297/Tavola1!D297</f>
        <v>2.1057861798909252E-3</v>
      </c>
      <c r="G297" s="14">
        <f>Tavola1!J297/Tavola1!D297</f>
        <v>0.38600953518910669</v>
      </c>
      <c r="H297" s="14">
        <f>Tavola1!K297/Tavola1!D297</f>
        <v>0.57366111038815082</v>
      </c>
      <c r="I297" s="14">
        <f>Tavola1!L297/Tavola1!D297</f>
        <v>2.5494209088005301E-2</v>
      </c>
    </row>
    <row r="298" spans="1:9">
      <c r="A298" s="4">
        <v>44186</v>
      </c>
      <c r="B298" s="14">
        <f>Tavola1!D298/Tavola1!B298</f>
        <v>7.4304966252368959E-2</v>
      </c>
      <c r="C298" s="14">
        <f>Tavola1!D298/Tavola1!C298</f>
        <v>0.1109247855013215</v>
      </c>
      <c r="D298" s="14">
        <f>Tavola1!F298/Tavola1!D298</f>
        <v>1.4871241108946219E-2</v>
      </c>
      <c r="E298" s="14">
        <f>Tavola1!G298/Tavola1!D298</f>
        <v>1.2746778093382474E-2</v>
      </c>
      <c r="F298" s="30">
        <f>Tavola1!H298/Tavola1!D298</f>
        <v>2.1244630155637457E-3</v>
      </c>
      <c r="G298" s="14">
        <f>Tavola1!J298/Tavola1!D298</f>
        <v>0.383060635226179</v>
      </c>
      <c r="H298" s="14">
        <f>Tavola1!K298/Tavola1!D298</f>
        <v>0.57646893119556797</v>
      </c>
      <c r="I298" s="14">
        <f>Tavola1!L298/Tavola1!D298</f>
        <v>2.5599192469306791E-2</v>
      </c>
    </row>
    <row r="299" spans="1:9">
      <c r="A299" s="4">
        <v>44187</v>
      </c>
      <c r="B299" s="14">
        <f>Tavola1!D299/Tavola1!B299</f>
        <v>7.4519946541468443E-2</v>
      </c>
      <c r="C299" s="14">
        <f>Tavola1!D299/Tavola1!C299</f>
        <v>0.11134390746086435</v>
      </c>
      <c r="D299" s="14">
        <f>Tavola1!F299/Tavola1!D299</f>
        <v>1.4345119174836222E-2</v>
      </c>
      <c r="E299" s="14">
        <f>Tavola1!G299/Tavola1!D299</f>
        <v>1.2300794498908144E-2</v>
      </c>
      <c r="F299" s="30">
        <f>Tavola1!H299/Tavola1!D299</f>
        <v>2.0443246759280771E-3</v>
      </c>
      <c r="G299" s="14">
        <f>Tavola1!J299/Tavola1!D299</f>
        <v>0.37468057426938622</v>
      </c>
      <c r="H299" s="14">
        <f>Tavola1!K299/Tavola1!D299</f>
        <v>0.58538540166333686</v>
      </c>
      <c r="I299" s="14">
        <f>Tavola1!L299/Tavola1!D299</f>
        <v>2.5588904892440645E-2</v>
      </c>
    </row>
    <row r="300" spans="1:9">
      <c r="A300" s="4">
        <v>44188</v>
      </c>
      <c r="B300" s="14">
        <f>Tavola1!D300/Tavola1!B300</f>
        <v>7.4727448838695046E-2</v>
      </c>
      <c r="C300" s="14">
        <f>Tavola1!D300/Tavola1!C300</f>
        <v>0.11171001403050254</v>
      </c>
      <c r="D300" s="14">
        <f>Tavola1!F300/Tavola1!D300</f>
        <v>1.3835263835263836E-2</v>
      </c>
      <c r="E300" s="14">
        <f>Tavola1!G300/Tavola1!D300</f>
        <v>1.1812833241404671E-2</v>
      </c>
      <c r="F300" s="30">
        <f>Tavola1!H300/Tavola1!D300</f>
        <v>2.0224305938591654E-3</v>
      </c>
      <c r="G300" s="14">
        <f>Tavola1!J300/Tavola1!D300</f>
        <v>0.37242599742599741</v>
      </c>
      <c r="H300" s="14">
        <f>Tavola1!K300/Tavola1!D300</f>
        <v>0.58830897223754364</v>
      </c>
      <c r="I300" s="14">
        <f>Tavola1!L300/Tavola1!D300</f>
        <v>2.5429766501195071E-2</v>
      </c>
    </row>
    <row r="301" spans="1:9">
      <c r="A301" s="4">
        <v>44189</v>
      </c>
      <c r="B301" s="14">
        <f>Tavola1!D301/Tavola1!B301</f>
        <v>7.4936449367989919E-2</v>
      </c>
      <c r="C301" s="14">
        <f>Tavola1!D301/Tavola1!C301</f>
        <v>0.11211303543520557</v>
      </c>
      <c r="D301" s="14">
        <f>Tavola1!F301/Tavola1!D301</f>
        <v>1.3439238936240426E-2</v>
      </c>
      <c r="E301" s="14">
        <f>Tavola1!G301/Tavola1!D301</f>
        <v>1.1470578194521889E-2</v>
      </c>
      <c r="F301" s="30">
        <f>Tavola1!H301/Tavola1!D301</f>
        <v>1.9686607417185383E-3</v>
      </c>
      <c r="G301" s="14">
        <f>Tavola1!J301/Tavola1!D301</f>
        <v>0.36640986833870071</v>
      </c>
      <c r="H301" s="14">
        <f>Tavola1!K301/Tavola1!D301</f>
        <v>0.59467209850131431</v>
      </c>
      <c r="I301" s="14">
        <f>Tavola1!L301/Tavola1!D301</f>
        <v>2.5478794223744553E-2</v>
      </c>
    </row>
    <row r="302" spans="1:9">
      <c r="A302" s="4">
        <v>44190</v>
      </c>
      <c r="B302" s="14">
        <f>Tavola1!D302/Tavola1!B302</f>
        <v>7.5135753532814487E-2</v>
      </c>
      <c r="C302" s="14">
        <f>Tavola1!D302/Tavola1!C302</f>
        <v>0.1124270341607025</v>
      </c>
      <c r="D302" s="14">
        <f>Tavola1!F302/Tavola1!D302</f>
        <v>1.3194577694504328E-2</v>
      </c>
      <c r="E302" s="14">
        <f>Tavola1!G302/Tavola1!D302</f>
        <v>1.1230628576588372E-2</v>
      </c>
      <c r="F302" s="30">
        <f>Tavola1!H302/Tavola1!D302</f>
        <v>1.9639491179159565E-3</v>
      </c>
      <c r="G302" s="14">
        <f>Tavola1!J302/Tavola1!D302</f>
        <v>0.36189712969965121</v>
      </c>
      <c r="H302" s="14">
        <f>Tavola1!K302/Tavola1!D302</f>
        <v>0.59944467645631339</v>
      </c>
      <c r="I302" s="14">
        <f>Tavola1!L302/Tavola1!D302</f>
        <v>2.5463616149531021E-2</v>
      </c>
    </row>
    <row r="303" spans="1:9">
      <c r="A303" s="4">
        <v>44191</v>
      </c>
      <c r="B303" s="14">
        <f>Tavola1!D303/Tavola1!B303</f>
        <v>7.5164152715059288E-2</v>
      </c>
      <c r="C303" s="14">
        <f>Tavola1!D303/Tavola1!C303</f>
        <v>0.11249764401846331</v>
      </c>
      <c r="D303" s="14">
        <f>Tavola1!F303/Tavola1!D303</f>
        <v>1.3313243528909079E-2</v>
      </c>
      <c r="E303" s="14">
        <f>Tavola1!G303/Tavola1!D303</f>
        <v>1.1401713630332606E-2</v>
      </c>
      <c r="F303" s="30">
        <f>Tavola1!H303/Tavola1!D303</f>
        <v>1.9115298985764725E-3</v>
      </c>
      <c r="G303" s="14">
        <f>Tavola1!J303/Tavola1!D303</f>
        <v>0.36100928778644836</v>
      </c>
      <c r="H303" s="14">
        <f>Tavola1!K303/Tavola1!D303</f>
        <v>0.60000674657611264</v>
      </c>
      <c r="I303" s="14">
        <f>Tavola1!L303/Tavola1!D303</f>
        <v>2.5670722108529921E-2</v>
      </c>
    </row>
    <row r="304" spans="1:9">
      <c r="A304" s="4">
        <v>44192</v>
      </c>
      <c r="B304" s="14">
        <f>Tavola1!D304/Tavola1!B304</f>
        <v>7.5381868009390771E-2</v>
      </c>
      <c r="C304" s="14">
        <f>Tavola1!D304/Tavola1!C304</f>
        <v>0.11286863101947769</v>
      </c>
      <c r="D304" s="14">
        <f>Tavola1!F304/Tavola1!D304</f>
        <v>1.3401624709873237E-2</v>
      </c>
      <c r="E304" s="14">
        <f>Tavola1!G304/Tavola1!D304</f>
        <v>1.146000714158186E-2</v>
      </c>
      <c r="F304" s="30">
        <f>Tavola1!H304/Tavola1!D304</f>
        <v>1.9416175682913765E-3</v>
      </c>
      <c r="G304" s="14">
        <f>Tavola1!J304/Tavola1!D304</f>
        <v>0.35669969648277094</v>
      </c>
      <c r="H304" s="14">
        <f>Tavola1!K304/Tavola1!D304</f>
        <v>0.60425593643992148</v>
      </c>
      <c r="I304" s="14">
        <f>Tavola1!L304/Tavola1!D304</f>
        <v>2.5642742367434388E-2</v>
      </c>
    </row>
    <row r="305" spans="1:9">
      <c r="A305" s="4">
        <v>44193</v>
      </c>
      <c r="B305" s="14">
        <f>Tavola1!D305/Tavola1!B305</f>
        <v>7.5566754847135251E-2</v>
      </c>
      <c r="C305" s="14">
        <f>Tavola1!D305/Tavola1!C305</f>
        <v>0.11315811246862847</v>
      </c>
      <c r="D305" s="14">
        <f>Tavola1!F305/Tavola1!D305</f>
        <v>1.372609842022467E-2</v>
      </c>
      <c r="E305" s="14">
        <f>Tavola1!G305/Tavola1!D305</f>
        <v>1.1787383954091242E-2</v>
      </c>
      <c r="F305" s="30">
        <f>Tavola1!H305/Tavola1!D305</f>
        <v>1.9387144661334279E-3</v>
      </c>
      <c r="G305" s="14">
        <f>Tavola1!J305/Tavola1!D305</f>
        <v>0.35458533667161501</v>
      </c>
      <c r="H305" s="14">
        <f>Tavola1!K305/Tavola1!D305</f>
        <v>0.60592028006115262</v>
      </c>
      <c r="I305" s="14">
        <f>Tavola1!L305/Tavola1!D305</f>
        <v>2.5768284847007734E-2</v>
      </c>
    </row>
    <row r="306" spans="1:9">
      <c r="A306" s="4">
        <v>44194</v>
      </c>
      <c r="B306" s="14">
        <f>Tavola1!D306/Tavola1!B306</f>
        <v>7.5840565365856497E-2</v>
      </c>
      <c r="C306" s="14">
        <f>Tavola1!D306/Tavola1!C306</f>
        <v>0.11366959701667285</v>
      </c>
      <c r="D306" s="14">
        <f>Tavola1!F306/Tavola1!D306</f>
        <v>1.3828469992658418E-2</v>
      </c>
      <c r="E306" s="14">
        <f>Tavola1!G306/Tavola1!D306</f>
        <v>1.19766384326273E-2</v>
      </c>
      <c r="F306" s="30">
        <f>Tavola1!H306/Tavola1!D306</f>
        <v>1.8518315600311195E-3</v>
      </c>
      <c r="G306" s="14">
        <f>Tavola1!J306/Tavola1!D306</f>
        <v>0.35225342698414436</v>
      </c>
      <c r="H306" s="14">
        <f>Tavola1!K306/Tavola1!D306</f>
        <v>0.60814586734749787</v>
      </c>
      <c r="I306" s="14">
        <f>Tavola1!L306/Tavola1!D306</f>
        <v>2.5772235675699369E-2</v>
      </c>
    </row>
    <row r="307" spans="1:9">
      <c r="A307" s="4">
        <v>44195</v>
      </c>
      <c r="B307" s="14">
        <f>Tavola1!D307/Tavola1!B307</f>
        <v>7.6203310051624659E-2</v>
      </c>
      <c r="C307" s="14">
        <f>Tavola1!D307/Tavola1!C307</f>
        <v>0.11426573945753316</v>
      </c>
      <c r="D307" s="14">
        <f>Tavola1!F307/Tavola1!D307</f>
        <v>1.35470247441659E-2</v>
      </c>
      <c r="E307" s="14">
        <f>Tavola1!G307/Tavola1!D307</f>
        <v>1.1749417943581137E-2</v>
      </c>
      <c r="F307" s="30">
        <f>Tavola1!H307/Tavola1!D307</f>
        <v>1.7976068005847636E-3</v>
      </c>
      <c r="G307" s="14">
        <f>Tavola1!J307/Tavola1!D307</f>
        <v>0.3479993502626022</v>
      </c>
      <c r="H307" s="14">
        <f>Tavola1!K307/Tavola1!D307</f>
        <v>0.61266987925713356</v>
      </c>
      <c r="I307" s="14">
        <f>Tavola1!L307/Tavola1!D307</f>
        <v>2.5783745736098328E-2</v>
      </c>
    </row>
    <row r="308" spans="1:9">
      <c r="A308" s="4">
        <v>44196</v>
      </c>
      <c r="B308" s="14">
        <f>Tavola1!D308/Tavola1!B308</f>
        <v>7.6812026917511808E-2</v>
      </c>
      <c r="C308" s="14">
        <f>Tavola1!D308/Tavola1!C308</f>
        <v>0.11524777089268902</v>
      </c>
      <c r="D308" s="14">
        <f>Tavola1!F308/Tavola1!D308</f>
        <v>1.3241638545982658E-2</v>
      </c>
      <c r="E308" s="14">
        <f>Tavola1!G308/Tavola1!D308</f>
        <v>1.1415573875528598E-2</v>
      </c>
      <c r="F308" s="30">
        <f>Tavola1!H308/Tavola1!D308</f>
        <v>1.82606467045406E-3</v>
      </c>
      <c r="G308" s="14">
        <f>Tavola1!J308/Tavola1!D308</f>
        <v>0.3484259536115501</v>
      </c>
      <c r="H308" s="14">
        <f>Tavola1!K308/Tavola1!D308</f>
        <v>0.61257528512237835</v>
      </c>
      <c r="I308" s="14">
        <f>Tavola1!L308/Tavola1!D308</f>
        <v>2.5757122720088847E-2</v>
      </c>
    </row>
    <row r="309" spans="1:9">
      <c r="A309" s="4">
        <v>44197</v>
      </c>
      <c r="B309" s="14">
        <f>Tavola1!D309/Tavola1!B309</f>
        <v>7.7257263606192256E-2</v>
      </c>
      <c r="C309" s="14">
        <f>Tavola1!D309/Tavola1!C309</f>
        <v>0.11598626758624066</v>
      </c>
      <c r="D309" s="14">
        <f>Tavola1!F309/Tavola1!D309</f>
        <v>1.3179832429352299E-2</v>
      </c>
      <c r="E309" s="14">
        <f>Tavola1!G309/Tavola1!D309</f>
        <v>1.1322626258362703E-2</v>
      </c>
      <c r="F309" s="30">
        <f>Tavola1!H309/Tavola1!D309</f>
        <v>1.8572061709895954E-3</v>
      </c>
      <c r="G309" s="14">
        <f>Tavola1!J309/Tavola1!D309</f>
        <v>0.34926028322394109</v>
      </c>
      <c r="H309" s="14">
        <f>Tavola1!K309/Tavola1!D309</f>
        <v>0.61181225333980538</v>
      </c>
      <c r="I309" s="14">
        <f>Tavola1!L309/Tavola1!D309</f>
        <v>2.5747631006901209E-2</v>
      </c>
    </row>
    <row r="310" spans="1:9">
      <c r="A310" s="4">
        <v>44198</v>
      </c>
      <c r="B310" s="14">
        <f>Tavola1!D310/Tavola1!B310</f>
        <v>7.753372920188159E-2</v>
      </c>
      <c r="C310" s="14">
        <f>Tavola1!D310/Tavola1!C310</f>
        <v>0.11644921351054749</v>
      </c>
      <c r="D310" s="14">
        <f>Tavola1!F310/Tavola1!D310</f>
        <v>1.3361256544502619E-2</v>
      </c>
      <c r="E310" s="14">
        <f>Tavola1!G310/Tavola1!D310</f>
        <v>1.1413612565445026E-2</v>
      </c>
      <c r="F310" s="30">
        <f>Tavola1!H310/Tavola1!D310</f>
        <v>1.9476439790575917E-3</v>
      </c>
      <c r="G310" s="14">
        <f>Tavola1!J310/Tavola1!D310</f>
        <v>0.35260732984293192</v>
      </c>
      <c r="H310" s="14">
        <f>Tavola1!K310/Tavola1!D310</f>
        <v>0.60818848167539263</v>
      </c>
      <c r="I310" s="14">
        <f>Tavola1!L310/Tavola1!D310</f>
        <v>2.5842931937172776E-2</v>
      </c>
    </row>
    <row r="311" spans="1:9">
      <c r="A311" s="4">
        <v>44199</v>
      </c>
      <c r="B311" s="14">
        <f>Tavola1!D311/Tavola1!B311</f>
        <v>7.7983685516069337E-2</v>
      </c>
      <c r="C311" s="14">
        <f>Tavola1!D311/Tavola1!C311</f>
        <v>0.11718319500714894</v>
      </c>
      <c r="D311" s="14">
        <f>Tavola1!F311/Tavola1!D311</f>
        <v>1.3682455177271173E-2</v>
      </c>
      <c r="E311" s="14">
        <f>Tavola1!G311/Tavola1!D311</f>
        <v>1.1776647643116823E-2</v>
      </c>
      <c r="F311" s="30">
        <f>Tavola1!H311/Tavola1!D311</f>
        <v>1.9058075341543497E-3</v>
      </c>
      <c r="G311" s="14">
        <f>Tavola1!J311/Tavola1!D311</f>
        <v>0.35495665323624764</v>
      </c>
      <c r="H311" s="14">
        <f>Tavola1!K311/Tavola1!D311</f>
        <v>0.60552891337897607</v>
      </c>
      <c r="I311" s="14">
        <f>Tavola1!L311/Tavola1!D311</f>
        <v>2.5831978207505154E-2</v>
      </c>
    </row>
    <row r="312" spans="1:9">
      <c r="A312" s="4">
        <v>44200</v>
      </c>
      <c r="B312" s="14">
        <f>Tavola1!D312/Tavola1!B312</f>
        <v>7.8624768993881045E-2</v>
      </c>
      <c r="C312" s="14">
        <f>Tavola1!D312/Tavola1!C312</f>
        <v>0.11817556561085973</v>
      </c>
      <c r="D312" s="14">
        <f>Tavola1!F312/Tavola1!D312</f>
        <v>1.3957810043088485E-2</v>
      </c>
      <c r="E312" s="14">
        <f>Tavola1!G312/Tavola1!D312</f>
        <v>1.2058649349588516E-2</v>
      </c>
      <c r="F312" s="30">
        <f>Tavola1!H312/Tavola1!D312</f>
        <v>1.8991606934999695E-3</v>
      </c>
      <c r="G312" s="14">
        <f>Tavola1!J312/Tavola1!D312</f>
        <v>0.35952337192917966</v>
      </c>
      <c r="H312" s="14">
        <f>Tavola1!K312/Tavola1!D312</f>
        <v>0.60070656946231293</v>
      </c>
      <c r="I312" s="14">
        <f>Tavola1!L312/Tavola1!D312</f>
        <v>2.5812248565418937E-2</v>
      </c>
    </row>
    <row r="313" spans="1:9">
      <c r="A313" s="4">
        <v>44201</v>
      </c>
      <c r="B313" s="14">
        <f>Tavola1!D313/Tavola1!B313</f>
        <v>7.9282968510367077E-2</v>
      </c>
      <c r="C313" s="14">
        <f>Tavola1!D313/Tavola1!C313</f>
        <v>0.11917273424027591</v>
      </c>
      <c r="D313" s="14">
        <f>Tavola1!F313/Tavola1!D313</f>
        <v>1.3947786241131901E-2</v>
      </c>
      <c r="E313" s="14">
        <f>Tavola1!G313/Tavola1!D313</f>
        <v>1.2038507144723355E-2</v>
      </c>
      <c r="F313" s="30">
        <f>Tavola1!H313/Tavola1!D313</f>
        <v>1.9092790964085455E-3</v>
      </c>
      <c r="G313" s="14">
        <f>Tavola1!J313/Tavola1!D313</f>
        <v>0.36214000040195349</v>
      </c>
      <c r="H313" s="14">
        <f>Tavola1!K313/Tavola1!D313</f>
        <v>0.59814699439274877</v>
      </c>
      <c r="I313" s="14">
        <f>Tavola1!L313/Tavola1!D313</f>
        <v>2.5765218964165847E-2</v>
      </c>
    </row>
    <row r="314" spans="1:9">
      <c r="A314" s="4">
        <v>44202</v>
      </c>
      <c r="B314" s="14">
        <f>Tavola1!D314/Tavola1!B314</f>
        <v>8.0008411452857128E-2</v>
      </c>
      <c r="C314" s="14">
        <f>Tavola1!D314/Tavola1!C314</f>
        <v>0.1203543822095374</v>
      </c>
      <c r="D314" s="14">
        <f>Tavola1!F314/Tavola1!D314</f>
        <v>1.3675078552654981E-2</v>
      </c>
      <c r="E314" s="14">
        <f>Tavola1!G314/Tavola1!D314</f>
        <v>1.17581961543782E-2</v>
      </c>
      <c r="F314" s="30">
        <f>Tavola1!H314/Tavola1!D314</f>
        <v>1.916882398276782E-3</v>
      </c>
      <c r="G314" s="14">
        <f>Tavola1!J314/Tavola1!D314</f>
        <v>0.35921783293480625</v>
      </c>
      <c r="H314" s="14">
        <f>Tavola1!K314/Tavola1!D314</f>
        <v>0.60148607790051978</v>
      </c>
      <c r="I314" s="14">
        <f>Tavola1!L314/Tavola1!D314</f>
        <v>2.562101061201905E-2</v>
      </c>
    </row>
    <row r="315" spans="1:9">
      <c r="A315" s="4">
        <v>44203</v>
      </c>
      <c r="B315" s="14">
        <f>Tavola1!D315/Tavola1!B315</f>
        <v>8.0596679738110452E-2</v>
      </c>
      <c r="C315" s="14">
        <f>Tavola1!D315/Tavola1!C315</f>
        <v>0.12133968870951344</v>
      </c>
      <c r="D315" s="14">
        <f>Tavola1!F315/Tavola1!D315</f>
        <v>1.3873598269697295E-2</v>
      </c>
      <c r="E315" s="14">
        <f>Tavola1!G315/Tavola1!D315</f>
        <v>1.1964029968531093E-2</v>
      </c>
      <c r="F315" s="30">
        <f>Tavola1!H315/Tavola1!D315</f>
        <v>1.9095683011662006E-3</v>
      </c>
      <c r="G315" s="14">
        <f>Tavola1!J315/Tavola1!D315</f>
        <v>0.36321742773355675</v>
      </c>
      <c r="H315" s="14">
        <f>Tavola1!K315/Tavola1!D315</f>
        <v>0.59729542775304212</v>
      </c>
      <c r="I315" s="14">
        <f>Tavola1!L315/Tavola1!D315</f>
        <v>2.5613546243703784E-2</v>
      </c>
    </row>
    <row r="316" spans="1:9">
      <c r="A316" s="4">
        <v>44204</v>
      </c>
      <c r="B316" s="14">
        <f>Tavola1!D316/Tavola1!B316</f>
        <v>8.1366652623119207E-2</v>
      </c>
      <c r="C316" s="14">
        <f>Tavola1!D316/Tavola1!C316</f>
        <v>0.12259665591082429</v>
      </c>
      <c r="D316" s="14">
        <f>Tavola1!F316/Tavola1!D316</f>
        <v>1.3839571987787487E-2</v>
      </c>
      <c r="E316" s="14">
        <f>Tavola1!G316/Tavola1!D316</f>
        <v>1.1925384990859758E-2</v>
      </c>
      <c r="F316" s="30">
        <f>Tavola1!H316/Tavola1!D316</f>
        <v>1.9141869969277298E-3</v>
      </c>
      <c r="G316" s="14">
        <f>Tavola1!J316/Tavola1!D316</f>
        <v>0.36585856072279699</v>
      </c>
      <c r="H316" s="14">
        <f>Tavola1!K316/Tavola1!D316</f>
        <v>0.59480489649033819</v>
      </c>
      <c r="I316" s="14">
        <f>Tavola1!L316/Tavola1!D316</f>
        <v>2.5496970799077361E-2</v>
      </c>
    </row>
    <row r="317" spans="1:9">
      <c r="A317" s="4">
        <v>44205</v>
      </c>
      <c r="B317" s="14">
        <f>Tavola1!D317/Tavola1!B317</f>
        <v>8.2131865822909975E-2</v>
      </c>
      <c r="C317" s="14">
        <f>Tavola1!D317/Tavola1!C317</f>
        <v>0.12383095389503451</v>
      </c>
      <c r="D317" s="14">
        <f>Tavola1!F317/Tavola1!D317</f>
        <v>1.3741276499689621E-2</v>
      </c>
      <c r="E317" s="14">
        <f>Tavola1!G317/Tavola1!D317</f>
        <v>1.1813171309794774E-2</v>
      </c>
      <c r="F317" s="30">
        <f>Tavola1!H317/Tavola1!D317</f>
        <v>1.9281051898948477E-3</v>
      </c>
      <c r="G317" s="14">
        <f>Tavola1!J317/Tavola1!D317</f>
        <v>0.36621771599480824</v>
      </c>
      <c r="H317" s="14">
        <f>Tavola1!K317/Tavola1!D317</f>
        <v>0.59469347830176256</v>
      </c>
      <c r="I317" s="14">
        <f>Tavola1!L317/Tavola1!D317</f>
        <v>2.5347529203739585E-2</v>
      </c>
    </row>
    <row r="318" spans="1:9">
      <c r="A318" s="4">
        <v>44206</v>
      </c>
      <c r="B318" s="14">
        <f>Tavola1!D318/Tavola1!B318</f>
        <v>8.291106023031404E-2</v>
      </c>
      <c r="C318" s="14">
        <f>Tavola1!D318/Tavola1!C318</f>
        <v>0.12509797247624638</v>
      </c>
      <c r="D318" s="14">
        <f>Tavola1!F318/Tavola1!D318</f>
        <v>1.3631946693813336E-2</v>
      </c>
      <c r="E318" s="14">
        <f>Tavola1!G318/Tavola1!D318</f>
        <v>1.1707001064272825E-2</v>
      </c>
      <c r="F318" s="30">
        <f>Tavola1!H318/Tavola1!D318</f>
        <v>1.9249456295405117E-3</v>
      </c>
      <c r="G318" s="14">
        <f>Tavola1!J318/Tavola1!D318</f>
        <v>0.37048725186247744</v>
      </c>
      <c r="H318" s="14">
        <f>Tavola1!K318/Tavola1!D318</f>
        <v>0.59063439914858173</v>
      </c>
      <c r="I318" s="14">
        <f>Tavola1!L318/Tavola1!D318</f>
        <v>2.5246402295127483E-2</v>
      </c>
    </row>
    <row r="319" spans="1:9">
      <c r="A319" s="4">
        <v>44207</v>
      </c>
      <c r="B319" s="14">
        <f>Tavola1!D319/Tavola1!B319</f>
        <v>8.3571018063023167E-2</v>
      </c>
      <c r="C319" s="14">
        <f>Tavola1!D319/Tavola1!C319</f>
        <v>0.12618076526478603</v>
      </c>
      <c r="D319" s="14">
        <f>Tavola1!F319/Tavola1!D319</f>
        <v>1.3735612265372758E-2</v>
      </c>
      <c r="E319" s="14">
        <f>Tavola1!G319/Tavola1!D319</f>
        <v>1.1838529030845844E-2</v>
      </c>
      <c r="F319" s="30">
        <f>Tavola1!H319/Tavola1!D319</f>
        <v>1.897083234526915E-3</v>
      </c>
      <c r="G319" s="14">
        <f>Tavola1!J319/Tavola1!D319</f>
        <v>0.37679903686543476</v>
      </c>
      <c r="H319" s="14">
        <f>Tavola1!K319/Tavola1!D319</f>
        <v>0.58424691267944762</v>
      </c>
      <c r="I319" s="14">
        <f>Tavola1!L319/Tavola1!D319</f>
        <v>2.5218438189744806E-2</v>
      </c>
    </row>
    <row r="320" spans="1:9">
      <c r="A320" s="4">
        <v>44208</v>
      </c>
      <c r="B320" s="14">
        <f>Tavola1!D320/Tavola1!B320</f>
        <v>8.4338533535444404E-2</v>
      </c>
      <c r="C320" s="14">
        <f>Tavola1!D320/Tavola1!C320</f>
        <v>0.1274371039545428</v>
      </c>
      <c r="D320" s="14">
        <f>Tavola1!F320/Tavola1!D320</f>
        <v>1.3903455694500471E-2</v>
      </c>
      <c r="E320" s="14">
        <f>Tavola1!G320/Tavola1!D320</f>
        <v>1.2029940388149344E-2</v>
      </c>
      <c r="F320" s="30">
        <f>Tavola1!H320/Tavola1!D320</f>
        <v>1.8735153063511273E-3</v>
      </c>
      <c r="G320" s="14">
        <f>Tavola1!J320/Tavola1!D320</f>
        <v>0.38086145847339875</v>
      </c>
      <c r="H320" s="14">
        <f>Tavola1!K320/Tavola1!D320</f>
        <v>0.58009053829949353</v>
      </c>
      <c r="I320" s="14">
        <f>Tavola1!L320/Tavola1!D320</f>
        <v>2.5144547532607236E-2</v>
      </c>
    </row>
    <row r="321" spans="1:9">
      <c r="A321" s="4">
        <v>44209</v>
      </c>
      <c r="B321" s="14">
        <f>Tavola1!D321/Tavola1!B321</f>
        <v>8.5148513366240464E-2</v>
      </c>
      <c r="C321" s="14">
        <f>Tavola1!D321/Tavola1!C321</f>
        <v>0.12875610469798049</v>
      </c>
      <c r="D321" s="14">
        <f>Tavola1!F321/Tavola1!D321</f>
        <v>1.3908953172897361E-2</v>
      </c>
      <c r="E321" s="14">
        <f>Tavola1!G321/Tavola1!D321</f>
        <v>1.207674148197738E-2</v>
      </c>
      <c r="F321" s="30">
        <f>Tavola1!H321/Tavola1!D321</f>
        <v>1.8322116909199816E-3</v>
      </c>
      <c r="G321" s="14">
        <f>Tavola1!J321/Tavola1!D321</f>
        <v>0.37963778584264118</v>
      </c>
      <c r="H321" s="14">
        <f>Tavola1!K321/Tavola1!D321</f>
        <v>0.58142771572530916</v>
      </c>
      <c r="I321" s="14">
        <f>Tavola1!L321/Tavola1!D321</f>
        <v>2.5025545259152251E-2</v>
      </c>
    </row>
    <row r="322" spans="1:9">
      <c r="A322" s="4">
        <v>44210</v>
      </c>
      <c r="B322" s="14">
        <f>Tavola1!D322/Tavola1!B322</f>
        <v>8.5857420921677641E-2</v>
      </c>
      <c r="C322" s="14">
        <f>Tavola1!D322/Tavola1!C322</f>
        <v>0.12992433625329339</v>
      </c>
      <c r="D322" s="14">
        <f>Tavola1!F322/Tavola1!D322</f>
        <v>1.3883231794507371E-2</v>
      </c>
      <c r="E322" s="14">
        <f>Tavola1!G322/Tavola1!D322</f>
        <v>1.2106663431290136E-2</v>
      </c>
      <c r="F322" s="30">
        <f>Tavola1!H322/Tavola1!D322</f>
        <v>1.7765683632172352E-3</v>
      </c>
      <c r="G322" s="14">
        <f>Tavola1!J322/Tavola1!D322</f>
        <v>0.3749252541359378</v>
      </c>
      <c r="H322" s="14">
        <f>Tavola1!K322/Tavola1!D322</f>
        <v>0.58625889367454997</v>
      </c>
      <c r="I322" s="14">
        <f>Tavola1!L322/Tavola1!D322</f>
        <v>2.4932620395004809E-2</v>
      </c>
    </row>
    <row r="323" spans="1:9">
      <c r="A323" s="4">
        <v>44211</v>
      </c>
      <c r="B323" s="14">
        <f>Tavola1!D323/Tavola1!B323</f>
        <v>8.5772619516677404E-2</v>
      </c>
      <c r="C323" s="14">
        <f>Tavola1!D323/Tavola1!C323</f>
        <v>0.13118141082400922</v>
      </c>
      <c r="D323" s="14">
        <f>Tavola1!F323/Tavola1!D323</f>
        <v>1.374684666257585E-2</v>
      </c>
      <c r="E323" s="14">
        <f>Tavola1!G323/Tavola1!D323</f>
        <v>1.1957114611031567E-2</v>
      </c>
      <c r="F323" s="30">
        <f>Tavola1!H323/Tavola1!D323</f>
        <v>1.789732051544283E-3</v>
      </c>
      <c r="G323" s="14">
        <f>Tavola1!J323/Tavola1!D323</f>
        <v>0.37015067839367288</v>
      </c>
      <c r="H323" s="14">
        <f>Tavola1!K323/Tavola1!D323</f>
        <v>0.59125076702802204</v>
      </c>
      <c r="I323" s="14">
        <f>Tavola1!L323/Tavola1!D323</f>
        <v>2.4851707915729188E-2</v>
      </c>
    </row>
    <row r="324" spans="1:9">
      <c r="A324" s="4">
        <v>44212</v>
      </c>
      <c r="B324" s="14">
        <f>Tavola1!D324/Tavola1!B324</f>
        <v>8.5630032891006014E-2</v>
      </c>
      <c r="C324" s="14">
        <f>Tavola1!D324/Tavola1!C324</f>
        <v>0.13244643408322285</v>
      </c>
      <c r="D324" s="14">
        <f>Tavola1!F324/Tavola1!D324</f>
        <v>1.3563584541872746E-2</v>
      </c>
      <c r="E324" s="14">
        <f>Tavola1!G324/Tavola1!D324</f>
        <v>1.1786402883728729E-2</v>
      </c>
      <c r="F324" s="30">
        <f>Tavola1!H324/Tavola1!D324</f>
        <v>1.7771816581440187E-3</v>
      </c>
      <c r="G324" s="14">
        <f>Tavola1!J324/Tavola1!D324</f>
        <v>0.36745745661832507</v>
      </c>
      <c r="H324" s="14">
        <f>Tavola1!K324/Tavola1!D324</f>
        <v>0.59421577667868219</v>
      </c>
      <c r="I324" s="14">
        <f>Tavola1!L324/Tavola1!D324</f>
        <v>2.4763182161119959E-2</v>
      </c>
    </row>
    <row r="325" spans="1:9">
      <c r="A325" s="4">
        <v>44213</v>
      </c>
      <c r="B325" s="14">
        <f>Tavola1!D325/Tavola1!B325</f>
        <v>8.3978789841215956E-2</v>
      </c>
      <c r="C325" s="14">
        <f>Tavola1!D325/Tavola1!C325</f>
        <v>0.13323731956032314</v>
      </c>
      <c r="D325" s="14">
        <f>Tavola1!F325/Tavola1!D325</f>
        <v>1.3501312857722669E-2</v>
      </c>
      <c r="E325" s="14">
        <f>Tavola1!G325/Tavola1!D325</f>
        <v>1.1778445940908978E-2</v>
      </c>
      <c r="F325" s="30">
        <f>Tavola1!H325/Tavola1!D325</f>
        <v>1.7228669168136903E-3</v>
      </c>
      <c r="G325" s="14">
        <f>Tavola1!J325/Tavola1!D325</f>
        <v>0.3710376131666791</v>
      </c>
      <c r="H325" s="14">
        <f>Tavola1!K325/Tavola1!D325</f>
        <v>0.59070314506042454</v>
      </c>
      <c r="I325" s="14">
        <f>Tavola1!L325/Tavola1!D325</f>
        <v>2.4757928915173654E-2</v>
      </c>
    </row>
    <row r="326" spans="1:9">
      <c r="A326" s="4">
        <v>44214</v>
      </c>
      <c r="B326" s="14">
        <f>Tavola1!D326/Tavola1!B326</f>
        <v>8.2582853940296019E-2</v>
      </c>
      <c r="C326" s="14">
        <f>Tavola1!D326/Tavola1!C326</f>
        <v>0.13390528829691026</v>
      </c>
      <c r="D326" s="14">
        <f>Tavola1!F326/Tavola1!D326</f>
        <v>1.3515617956346766E-2</v>
      </c>
      <c r="E326" s="14">
        <f>Tavola1!G326/Tavola1!D326</f>
        <v>1.1835386494217545E-2</v>
      </c>
      <c r="F326" s="30">
        <f>Tavola1!H326/Tavola1!D326</f>
        <v>1.6802314621292222E-3</v>
      </c>
      <c r="G326" s="14">
        <f>Tavola1!J326/Tavola1!D326</f>
        <v>0.37076561180915851</v>
      </c>
      <c r="H326" s="14">
        <f>Tavola1!K326/Tavola1!D326</f>
        <v>0.59090871835222569</v>
      </c>
      <c r="I326" s="14">
        <f>Tavola1!L326/Tavola1!D326</f>
        <v>2.4810051882269049E-2</v>
      </c>
    </row>
    <row r="327" spans="1:9">
      <c r="A327" s="4">
        <v>44215</v>
      </c>
      <c r="B327" s="14">
        <f>Tavola1!D327/Tavola1!B327</f>
        <v>8.2511431004246752E-2</v>
      </c>
      <c r="C327" s="14">
        <f>Tavola1!D327/Tavola1!C327</f>
        <v>0.13481808259744621</v>
      </c>
      <c r="D327" s="14">
        <f>Tavola1!F327/Tavola1!D327</f>
        <v>1.3481819358178054E-2</v>
      </c>
      <c r="E327" s="14">
        <f>Tavola1!G327/Tavola1!D327</f>
        <v>1.177536231884058E-2</v>
      </c>
      <c r="F327" s="30">
        <f>Tavola1!H327/Tavola1!D327</f>
        <v>1.706457039337474E-3</v>
      </c>
      <c r="G327" s="14">
        <f>Tavola1!J327/Tavola1!D327</f>
        <v>0.37089156314699795</v>
      </c>
      <c r="H327" s="14">
        <f>Tavola1!K327/Tavola1!D327</f>
        <v>0.59084659679089024</v>
      </c>
      <c r="I327" s="14">
        <f>Tavola1!L327/Tavola1!D327</f>
        <v>2.4780020703933748E-2</v>
      </c>
    </row>
    <row r="328" spans="1:9">
      <c r="A328" s="4">
        <v>44216</v>
      </c>
      <c r="B328" s="14">
        <f>Tavola1!D328/Tavola1!B328</f>
        <v>8.2403120326572751E-2</v>
      </c>
      <c r="C328" s="14">
        <f>Tavola1!D328/Tavola1!C328</f>
        <v>0.13553201628974959</v>
      </c>
      <c r="D328" s="14">
        <f>Tavola1!F328/Tavola1!D328</f>
        <v>1.3377659149391851E-2</v>
      </c>
      <c r="E328" s="14">
        <f>Tavola1!G328/Tavola1!D328</f>
        <v>1.1659501014912014E-2</v>
      </c>
      <c r="F328" s="30">
        <f>Tavola1!H328/Tavola1!D328</f>
        <v>1.7181581344798377E-3</v>
      </c>
      <c r="G328" s="14">
        <f>Tavola1!J328/Tavola1!D328</f>
        <v>0.35987821055828151</v>
      </c>
      <c r="H328" s="14">
        <f>Tavola1!K328/Tavola1!D328</f>
        <v>0.60196269598989882</v>
      </c>
      <c r="I328" s="14">
        <f>Tavola1!L328/Tavola1!D328</f>
        <v>2.4781434302427796E-2</v>
      </c>
    </row>
    <row r="329" spans="1:9">
      <c r="A329" s="4">
        <v>44217</v>
      </c>
      <c r="B329" s="14">
        <f>Tavola1!D329/Tavola1!B329</f>
        <v>8.2045595025997162E-2</v>
      </c>
      <c r="C329" s="14">
        <f>Tavola1!D329/Tavola1!C329</f>
        <v>0.13600425349632661</v>
      </c>
      <c r="D329" s="14">
        <f>Tavola1!F329/Tavola1!D329</f>
        <v>1.3112911905289482E-2</v>
      </c>
      <c r="E329" s="14">
        <f>Tavola1!G329/Tavola1!D329</f>
        <v>1.1363996074831439E-2</v>
      </c>
      <c r="F329" s="30">
        <f>Tavola1!H329/Tavola1!D329</f>
        <v>1.7489158304580419E-3</v>
      </c>
      <c r="G329" s="14">
        <f>Tavola1!J329/Tavola1!D329</f>
        <v>0.35802127188123201</v>
      </c>
      <c r="H329" s="14">
        <f>Tavola1!K329/Tavola1!D329</f>
        <v>0.60410401696685767</v>
      </c>
      <c r="I329" s="14">
        <f>Tavola1!L329/Tavola1!D329</f>
        <v>2.4761799246620874E-2</v>
      </c>
    </row>
    <row r="330" spans="1:9">
      <c r="A330" s="4">
        <v>44218</v>
      </c>
      <c r="B330" s="14">
        <f>Tavola1!D330/Tavola1!B330</f>
        <v>8.184896018579578E-2</v>
      </c>
      <c r="C330" s="14">
        <f>Tavola1!D330/Tavola1!C330</f>
        <v>0.13656704208996687</v>
      </c>
      <c r="D330" s="14">
        <f>Tavola1!F330/Tavola1!D330</f>
        <v>1.3020772163891041E-2</v>
      </c>
      <c r="E330" s="14">
        <f>Tavola1!G330/Tavola1!D330</f>
        <v>1.1282581291742028E-2</v>
      </c>
      <c r="F330" s="30">
        <f>Tavola1!H330/Tavola1!D330</f>
        <v>1.7381908721490146E-3</v>
      </c>
      <c r="G330" s="14">
        <f>Tavola1!J330/Tavola1!D330</f>
        <v>0.35723737266968891</v>
      </c>
      <c r="H330" s="14">
        <f>Tavola1!K330/Tavola1!D330</f>
        <v>0.60499220945982979</v>
      </c>
      <c r="I330" s="14">
        <f>Tavola1!L330/Tavola1!D330</f>
        <v>2.4749645706590249E-2</v>
      </c>
    </row>
    <row r="331" spans="1:9">
      <c r="A331" s="4">
        <v>44219</v>
      </c>
      <c r="B331" s="14">
        <f>Tavola1!D331/Tavola1!B331</f>
        <v>8.136749568151283E-2</v>
      </c>
      <c r="C331" s="14">
        <f>Tavola1!D331/Tavola1!C331</f>
        <v>0.13696738977949521</v>
      </c>
      <c r="D331" s="14">
        <f>Tavola1!F331/Tavola1!D331</f>
        <v>1.2934813814722565E-2</v>
      </c>
      <c r="E331" s="14">
        <f>Tavola1!G331/Tavola1!D331</f>
        <v>1.1204481792717087E-2</v>
      </c>
      <c r="F331" s="30">
        <f>Tavola1!H331/Tavola1!D331</f>
        <v>1.7303320220054782E-3</v>
      </c>
      <c r="G331" s="14">
        <f>Tavola1!J331/Tavola1!D331</f>
        <v>0.35661910193440255</v>
      </c>
      <c r="H331" s="14">
        <f>Tavola1!K331/Tavola1!D331</f>
        <v>0.60566276372044658</v>
      </c>
      <c r="I331" s="14">
        <f>Tavola1!L331/Tavola1!D331</f>
        <v>2.4783320530428237E-2</v>
      </c>
    </row>
    <row r="332" spans="1:9">
      <c r="A332" s="4">
        <v>44220</v>
      </c>
      <c r="B332" s="14">
        <f>Tavola1!D332/Tavola1!B332</f>
        <v>8.0868618411334775E-2</v>
      </c>
      <c r="C332" s="14">
        <f>Tavola1!D332/Tavola1!C332</f>
        <v>0.13726579219919155</v>
      </c>
      <c r="D332" s="14">
        <f>Tavola1!F332/Tavola1!D332</f>
        <v>1.2778223071706023E-2</v>
      </c>
      <c r="E332" s="14">
        <f>Tavola1!G332/Tavola1!D332</f>
        <v>1.1028731734385597E-2</v>
      </c>
      <c r="F332" s="30">
        <f>Tavola1!H332/Tavola1!D332</f>
        <v>1.7494913373204267E-3</v>
      </c>
      <c r="G332" s="14">
        <f>Tavola1!J332/Tavola1!D332</f>
        <v>0.35449164560083851</v>
      </c>
      <c r="H332" s="14">
        <f>Tavola1!K332/Tavola1!D332</f>
        <v>0.6078673161107343</v>
      </c>
      <c r="I332" s="14">
        <f>Tavola1!L332/Tavola1!D332</f>
        <v>2.4862815216721131E-2</v>
      </c>
    </row>
    <row r="333" spans="1:9">
      <c r="A333" s="4">
        <v>44221</v>
      </c>
      <c r="B333" s="14">
        <f>Tavola1!D333/Tavola1!B333</f>
        <v>8.0377804043224366E-2</v>
      </c>
      <c r="C333" s="14">
        <f>Tavola1!D333/Tavola1!C333</f>
        <v>0.13744477726259352</v>
      </c>
      <c r="D333" s="14">
        <f>Tavola1!F333/Tavola1!D333</f>
        <v>1.2752895427788452E-2</v>
      </c>
      <c r="E333" s="14">
        <f>Tavola1!G333/Tavola1!D333</f>
        <v>1.1015256014758452E-2</v>
      </c>
      <c r="F333" s="30">
        <f>Tavola1!H333/Tavola1!D333</f>
        <v>1.7376394130299991E-3</v>
      </c>
      <c r="G333" s="14">
        <f>Tavola1!J333/Tavola1!D333</f>
        <v>0.35468511983588108</v>
      </c>
      <c r="H333" s="14">
        <f>Tavola1!K333/Tavola1!D333</f>
        <v>0.60760733942145029</v>
      </c>
      <c r="I333" s="14">
        <f>Tavola1!L333/Tavola1!D333</f>
        <v>2.4954645314880165E-2</v>
      </c>
    </row>
    <row r="334" spans="1:9">
      <c r="A334" s="4">
        <v>44222</v>
      </c>
      <c r="B334" s="14">
        <f>Tavola1!D334/Tavola1!B334</f>
        <v>7.981667400504347E-2</v>
      </c>
      <c r="C334" s="14">
        <f>Tavola1!D334/Tavola1!C334</f>
        <v>0.13760132659025112</v>
      </c>
      <c r="D334" s="14">
        <f>Tavola1!F334/Tavola1!D334</f>
        <v>1.2643704362229972E-2</v>
      </c>
      <c r="E334" s="14">
        <f>Tavola1!G334/Tavola1!D334</f>
        <v>1.0903675336418275E-2</v>
      </c>
      <c r="F334" s="30">
        <f>Tavola1!H334/Tavola1!D334</f>
        <v>1.7400290258116969E-3</v>
      </c>
      <c r="G334" s="14">
        <f>Tavola1!J334/Tavola1!D334</f>
        <v>0.34811978086272005</v>
      </c>
      <c r="H334" s="14">
        <f>Tavola1!K334/Tavola1!D334</f>
        <v>0.61419225421140211</v>
      </c>
      <c r="I334" s="14">
        <f>Tavola1!L334/Tavola1!D334</f>
        <v>2.5044260563647832E-2</v>
      </c>
    </row>
    <row r="335" spans="1:9">
      <c r="A335" s="4">
        <v>44223</v>
      </c>
      <c r="B335" s="14">
        <f>Tavola1!D335/Tavola1!B335</f>
        <v>7.9018029528000119E-2</v>
      </c>
      <c r="C335" s="14">
        <f>Tavola1!D335/Tavola1!C335</f>
        <v>0.13770554112068589</v>
      </c>
      <c r="D335" s="14">
        <f>Tavola1!F335/Tavola1!D335</f>
        <v>1.2465781317164771E-2</v>
      </c>
      <c r="E335" s="14">
        <f>Tavola1!G335/Tavola1!D335</f>
        <v>1.0716197974404802E-2</v>
      </c>
      <c r="F335" s="30">
        <f>Tavola1!H335/Tavola1!D335</f>
        <v>1.7495833427599676E-3</v>
      </c>
      <c r="G335" s="14">
        <f>Tavola1!J335/Tavola1!D335</f>
        <v>0.3422019109673235</v>
      </c>
      <c r="H335" s="14">
        <f>Tavola1!K335/Tavola1!D335</f>
        <v>0.62018958847084904</v>
      </c>
      <c r="I335" s="14">
        <f>Tavola1!L335/Tavola1!D335</f>
        <v>2.5142719244662638E-2</v>
      </c>
    </row>
    <row r="336" spans="1:9">
      <c r="A336" s="4">
        <v>44224</v>
      </c>
      <c r="B336" s="14">
        <f>Tavola1!D336/Tavola1!B336</f>
        <v>7.8545026535998361E-2</v>
      </c>
      <c r="C336" s="14">
        <f>Tavola1!D336/Tavola1!C336</f>
        <v>0.13779947045032351</v>
      </c>
      <c r="D336" s="14">
        <f>Tavola1!F336/Tavola1!D336</f>
        <v>1.2126020793880102E-2</v>
      </c>
      <c r="E336" s="14">
        <f>Tavola1!G336/Tavola1!D336</f>
        <v>1.0516703219383668E-2</v>
      </c>
      <c r="F336" s="30">
        <f>Tavola1!H336/Tavola1!D336</f>
        <v>1.6093175744964334E-3</v>
      </c>
      <c r="G336" s="14">
        <f>Tavola1!J336/Tavola1!D336</f>
        <v>0.33351048301982827</v>
      </c>
      <c r="H336" s="14">
        <f>Tavola1!K336/Tavola1!D336</f>
        <v>0.62913089365779173</v>
      </c>
      <c r="I336" s="14">
        <f>Tavola1!L336/Tavola1!D336</f>
        <v>2.5232602528499893E-2</v>
      </c>
    </row>
    <row r="337" spans="1:9">
      <c r="A337" s="4">
        <v>44225</v>
      </c>
      <c r="B337" s="14">
        <f>Tavola1!D337/Tavola1!B337</f>
        <v>7.7933429798454315E-2</v>
      </c>
      <c r="C337" s="14">
        <f>Tavola1!D337/Tavola1!C337</f>
        <v>0.13796006427287466</v>
      </c>
      <c r="D337" s="14">
        <f>Tavola1!F337/Tavola1!D337</f>
        <v>1.177336276674025E-2</v>
      </c>
      <c r="E337" s="14">
        <f>Tavola1!G337/Tavola1!D337</f>
        <v>1.0205067600211087E-2</v>
      </c>
      <c r="F337" s="30">
        <f>Tavola1!H337/Tavola1!D337</f>
        <v>1.5682951665291621E-3</v>
      </c>
      <c r="G337" s="14">
        <f>Tavola1!J337/Tavola1!D337</f>
        <v>0.31724901702826647</v>
      </c>
      <c r="H337" s="14">
        <f>Tavola1!K337/Tavola1!D337</f>
        <v>0.64564705182806725</v>
      </c>
      <c r="I337" s="14">
        <f>Tavola1!L337/Tavola1!D337</f>
        <v>2.5330568376925992E-2</v>
      </c>
    </row>
    <row r="338" spans="1:9">
      <c r="A338" s="4">
        <v>44226</v>
      </c>
      <c r="B338" s="14">
        <f>Tavola1!D338/Tavola1!B338</f>
        <v>7.7292934667497135E-2</v>
      </c>
      <c r="C338" s="14">
        <f>Tavola1!D338/Tavola1!C338</f>
        <v>0.13805631892644277</v>
      </c>
      <c r="D338" s="14">
        <f>Tavola1!F338/Tavola1!D338</f>
        <v>1.1470820684408399E-2</v>
      </c>
      <c r="E338" s="14">
        <f>Tavola1!G338/Tavola1!D338</f>
        <v>9.9344841085185435E-3</v>
      </c>
      <c r="F338" s="30">
        <f>Tavola1!H338/Tavola1!D338</f>
        <v>1.5363365758898565E-3</v>
      </c>
      <c r="G338" s="14">
        <f>Tavola1!J338/Tavola1!D338</f>
        <v>0.30516223861966069</v>
      </c>
      <c r="H338" s="14">
        <f>Tavola1!K338/Tavola1!D338</f>
        <v>0.65793613862483102</v>
      </c>
      <c r="I338" s="14">
        <f>Tavola1!L338/Tavola1!D338</f>
        <v>2.5430802071099885E-2</v>
      </c>
    </row>
    <row r="339" spans="1:9">
      <c r="A339" s="4">
        <v>44227</v>
      </c>
      <c r="B339" s="14">
        <f>Tavola1!D339/Tavola1!B339</f>
        <v>7.627129567000418E-2</v>
      </c>
      <c r="C339" s="14">
        <f>Tavola1!D339/Tavola1!C339</f>
        <v>0.13808941625279647</v>
      </c>
      <c r="D339" s="14">
        <f>Tavola1!F339/Tavola1!D339</f>
        <v>1.1234138850723349E-2</v>
      </c>
      <c r="E339" s="14">
        <f>Tavola1!G339/Tavola1!D339</f>
        <v>9.7352740204110118E-3</v>
      </c>
      <c r="F339" s="30">
        <f>Tavola1!H339/Tavola1!D339</f>
        <v>1.498864830312337E-3</v>
      </c>
      <c r="G339" s="14">
        <f>Tavola1!J339/Tavola1!D339</f>
        <v>0.29947907099770027</v>
      </c>
      <c r="H339" s="14">
        <f>Tavola1!K339/Tavola1!D339</f>
        <v>0.66373261427007491</v>
      </c>
      <c r="I339" s="14">
        <f>Tavola1!L339/Tavola1!D339</f>
        <v>2.5554175881501509E-2</v>
      </c>
    </row>
    <row r="340" spans="1:9">
      <c r="A340" s="4">
        <v>44228</v>
      </c>
      <c r="B340" s="14">
        <f>Tavola1!D340/Tavola1!B340</f>
        <v>7.5318290476379154E-2</v>
      </c>
      <c r="C340" s="14">
        <f>Tavola1!D340/Tavola1!C340</f>
        <v>0.13826450363518997</v>
      </c>
      <c r="D340" s="14">
        <f>Tavola1!F340/Tavola1!D340</f>
        <v>1.1251634774857711E-2</v>
      </c>
      <c r="E340" s="14">
        <f>Tavola1!G340/Tavola1!D340</f>
        <v>9.7611584800064294E-3</v>
      </c>
      <c r="F340" s="30">
        <f>Tavola1!H340/Tavola1!D340</f>
        <v>1.4904762948512811E-3</v>
      </c>
      <c r="G340" s="14">
        <f>Tavola1!J340/Tavola1!D340</f>
        <v>0.29708699559432744</v>
      </c>
      <c r="H340" s="14">
        <f>Tavola1!K340/Tavola1!D340</f>
        <v>0.66603102236445066</v>
      </c>
      <c r="I340" s="14">
        <f>Tavola1!L340/Tavola1!D340</f>
        <v>2.5630347266364189E-2</v>
      </c>
    </row>
    <row r="341" spans="1:9">
      <c r="A341" s="4">
        <v>44229</v>
      </c>
      <c r="B341" s="14">
        <f>Tavola1!D341/Tavola1!B341</f>
        <v>7.4941980349699885E-2</v>
      </c>
      <c r="C341" s="14">
        <f>Tavola1!D341/Tavola1!C341</f>
        <v>0.13841746642809377</v>
      </c>
      <c r="D341" s="14">
        <f>Tavola1!F341/Tavola1!D341</f>
        <v>1.1091525030285885E-2</v>
      </c>
      <c r="E341" s="14">
        <f>Tavola1!G341/Tavola1!D341</f>
        <v>9.6261960203985406E-3</v>
      </c>
      <c r="F341" s="30">
        <f>Tavola1!H341/Tavola1!D341</f>
        <v>1.4653290098873438E-3</v>
      </c>
      <c r="G341" s="14">
        <f>Tavola1!J341/Tavola1!D341</f>
        <v>0.29077350511051625</v>
      </c>
      <c r="H341" s="14">
        <f>Tavola1!K341/Tavola1!D341</f>
        <v>0.67241917114607586</v>
      </c>
      <c r="I341" s="14">
        <f>Tavola1!L341/Tavola1!D341</f>
        <v>2.5715798713121948E-2</v>
      </c>
    </row>
    <row r="342" spans="1:9">
      <c r="A342" s="4">
        <v>44230</v>
      </c>
      <c r="B342" s="14">
        <f>Tavola1!D342/Tavola1!B342</f>
        <v>7.4447049328903891E-2</v>
      </c>
      <c r="C342" s="14">
        <f>Tavola1!D342/Tavola1!C342</f>
        <v>0.13843969338290615</v>
      </c>
      <c r="D342" s="14">
        <f>Tavola1!F342/Tavola1!D342</f>
        <v>1.0883745738400882E-2</v>
      </c>
      <c r="E342" s="14">
        <f>Tavola1!G342/Tavola1!D342</f>
        <v>9.4926444619032862E-3</v>
      </c>
      <c r="F342" s="30">
        <f>Tavola1!H342/Tavola1!D342</f>
        <v>1.3911012764975961E-3</v>
      </c>
      <c r="G342" s="14">
        <f>Tavola1!J342/Tavola1!D342</f>
        <v>0.28551452727783827</v>
      </c>
      <c r="H342" s="14">
        <f>Tavola1!K342/Tavola1!D342</f>
        <v>0.67780508725016042</v>
      </c>
      <c r="I342" s="14">
        <f>Tavola1!L342/Tavola1!D342</f>
        <v>2.5796639733600503E-2</v>
      </c>
    </row>
    <row r="343" spans="1:9">
      <c r="A343" s="4">
        <v>44231</v>
      </c>
      <c r="B343" s="14">
        <f>Tavola1!D343/Tavola1!B343</f>
        <v>7.3982088792504647E-2</v>
      </c>
      <c r="C343" s="14">
        <f>Tavola1!D343/Tavola1!C343</f>
        <v>0.13840731596265041</v>
      </c>
      <c r="D343" s="14">
        <f>Tavola1!F343/Tavola1!D343</f>
        <v>1.0557020813026776E-2</v>
      </c>
      <c r="E343" s="14">
        <f>Tavola1!G343/Tavola1!D343</f>
        <v>9.2167880282093915E-3</v>
      </c>
      <c r="F343" s="30">
        <f>Tavola1!H343/Tavola1!D343</f>
        <v>1.3402327848173843E-3</v>
      </c>
      <c r="G343" s="14">
        <f>Tavola1!J343/Tavola1!D343</f>
        <v>0.28081102001032049</v>
      </c>
      <c r="H343" s="14">
        <f>Tavola1!K343/Tavola1!D343</f>
        <v>0.68280918525313916</v>
      </c>
      <c r="I343" s="14">
        <f>Tavola1!L343/Tavola1!D343</f>
        <v>2.5822773923513561E-2</v>
      </c>
    </row>
    <row r="344" spans="1:9">
      <c r="A344" s="4">
        <v>44232</v>
      </c>
      <c r="B344" s="14">
        <f>Tavola1!D344/Tavola1!B344</f>
        <v>7.3328673026450727E-2</v>
      </c>
      <c r="C344" s="14">
        <f>Tavola1!D344/Tavola1!C344</f>
        <v>0.13825352134907279</v>
      </c>
      <c r="D344" s="14">
        <f>Tavola1!F344/Tavola1!D344</f>
        <v>1.017524831601781E-2</v>
      </c>
      <c r="E344" s="14">
        <f>Tavola1!G344/Tavola1!D344</f>
        <v>8.8765840849412032E-3</v>
      </c>
      <c r="F344" s="30">
        <f>Tavola1!H344/Tavola1!D344</f>
        <v>1.298664231076607E-3</v>
      </c>
      <c r="G344" s="14">
        <f>Tavola1!J344/Tavola1!D344</f>
        <v>0.27206302089279599</v>
      </c>
      <c r="H344" s="14">
        <f>Tavola1!K344/Tavola1!D344</f>
        <v>0.69183125927617306</v>
      </c>
      <c r="I344" s="14">
        <f>Tavola1!L344/Tavola1!D344</f>
        <v>2.5930471515013129E-2</v>
      </c>
    </row>
    <row r="345" spans="1:9">
      <c r="A345" s="4">
        <v>44233</v>
      </c>
      <c r="B345" s="14">
        <f>Tavola1!D345/Tavola1!B345</f>
        <v>7.2786937382995173E-2</v>
      </c>
      <c r="C345" s="14">
        <f>Tavola1!D345/Tavola1!C345</f>
        <v>0.13821866746145506</v>
      </c>
      <c r="D345" s="14">
        <f>Tavola1!F345/Tavola1!D345</f>
        <v>9.9659526173925383E-3</v>
      </c>
      <c r="E345" s="14">
        <f>Tavola1!G345/Tavola1!D345</f>
        <v>8.7104553837423753E-3</v>
      </c>
      <c r="F345" s="30">
        <f>Tavola1!H345/Tavola1!D345</f>
        <v>1.2554972336501632E-3</v>
      </c>
      <c r="G345" s="14">
        <f>Tavola1!J345/Tavola1!D345</f>
        <v>0.26855582352106683</v>
      </c>
      <c r="H345" s="14">
        <f>Tavola1!K345/Tavola1!D345</f>
        <v>0.69553837423748044</v>
      </c>
      <c r="I345" s="14">
        <f>Tavola1!L345/Tavola1!D345</f>
        <v>2.5939849624060152E-2</v>
      </c>
    </row>
    <row r="346" spans="1:9">
      <c r="A346" s="4">
        <v>44234</v>
      </c>
      <c r="B346" s="14">
        <f>Tavola1!D346/Tavola1!B346</f>
        <v>7.2165500308689332E-2</v>
      </c>
      <c r="C346" s="14">
        <f>Tavola1!D346/Tavola1!C346</f>
        <v>0.13818113663585541</v>
      </c>
      <c r="D346" s="14">
        <f>Tavola1!F346/Tavola1!D346</f>
        <v>9.7206719697076737E-3</v>
      </c>
      <c r="E346" s="14">
        <f>Tavola1!G346/Tavola1!D346</f>
        <v>8.4632013224635125E-3</v>
      </c>
      <c r="F346" s="30">
        <f>Tavola1!H346/Tavola1!D346</f>
        <v>1.2574706472441612E-3</v>
      </c>
      <c r="G346" s="14">
        <f>Tavola1!J346/Tavola1!D346</f>
        <v>0.26585613970640182</v>
      </c>
      <c r="H346" s="14">
        <f>Tavola1!K346/Tavola1!D346</f>
        <v>0.69841191347471632</v>
      </c>
      <c r="I346" s="14">
        <f>Tavola1!L346/Tavola1!D346</f>
        <v>2.6011274849174166E-2</v>
      </c>
    </row>
    <row r="347" spans="1:9">
      <c r="A347" s="4">
        <v>44235</v>
      </c>
      <c r="B347" s="14">
        <f>Tavola1!D347/Tavola1!B347</f>
        <v>7.1589972605363497E-2</v>
      </c>
      <c r="C347" s="14">
        <f>Tavola1!D347/Tavola1!C347</f>
        <v>0.13809504826890187</v>
      </c>
      <c r="D347" s="14">
        <f>Tavola1!F347/Tavola1!D347</f>
        <v>9.6668356426720739E-3</v>
      </c>
      <c r="E347" s="14">
        <f>Tavola1!G347/Tavola1!D347</f>
        <v>8.3924749352258642E-3</v>
      </c>
      <c r="F347" s="30">
        <f>Tavola1!H347/Tavola1!D347</f>
        <v>1.2743607074462092E-3</v>
      </c>
      <c r="G347" s="14">
        <f>Tavola1!J347/Tavola1!D347</f>
        <v>0.26444040779542638</v>
      </c>
      <c r="H347" s="14">
        <f>Tavola1!K347/Tavola1!D347</f>
        <v>0.69981412639405205</v>
      </c>
      <c r="I347" s="14">
        <f>Tavola1!L347/Tavola1!D347</f>
        <v>2.60786301678495E-2</v>
      </c>
    </row>
    <row r="348" spans="1:9">
      <c r="A348" s="4">
        <v>44236</v>
      </c>
      <c r="B348" s="14">
        <f>Tavola1!D348/Tavola1!B348</f>
        <v>7.1177563533413465E-2</v>
      </c>
      <c r="C348" s="14">
        <f>Tavola1!D348/Tavola1!C348</f>
        <v>0.13809071996239586</v>
      </c>
      <c r="D348" s="14">
        <f>Tavola1!F348/Tavola1!D348</f>
        <v>9.3643189331540314E-3</v>
      </c>
      <c r="E348" s="14">
        <f>Tavola1!G348/Tavola1!D348</f>
        <v>8.1316187594553703E-3</v>
      </c>
      <c r="F348" s="30">
        <f>Tavola1!H348/Tavola1!D348</f>
        <v>1.2327001736986609E-3</v>
      </c>
      <c r="G348" s="14">
        <f>Tavola1!J348/Tavola1!D348</f>
        <v>0.26043592760688072</v>
      </c>
      <c r="H348" s="14">
        <f>Tavola1!K348/Tavola1!D348</f>
        <v>0.70408892250798449</v>
      </c>
      <c r="I348" s="14">
        <f>Tavola1!L348/Tavola1!D348</f>
        <v>2.6110830951980725E-2</v>
      </c>
    </row>
    <row r="349" spans="1:9">
      <c r="A349" s="4">
        <v>44237</v>
      </c>
      <c r="B349" s="14">
        <f>Tavola1!D349/Tavola1!B349</f>
        <v>7.0735546940673175E-2</v>
      </c>
      <c r="C349" s="14">
        <f>Tavola1!D349/Tavola1!C349</f>
        <v>0.13803318276497387</v>
      </c>
      <c r="D349" s="14">
        <f>Tavola1!F349/Tavola1!D349</f>
        <v>8.9077235120686403E-3</v>
      </c>
      <c r="E349" s="14">
        <f>Tavola1!G349/Tavola1!D349</f>
        <v>7.7228150636714041E-3</v>
      </c>
      <c r="F349" s="30">
        <f>Tavola1!H349/Tavola1!D349</f>
        <v>1.184908448397237E-3</v>
      </c>
      <c r="G349" s="14">
        <f>Tavola1!J349/Tavola1!D349</f>
        <v>0.25307553442856046</v>
      </c>
      <c r="H349" s="14">
        <f>Tavola1!K349/Tavola1!D349</f>
        <v>0.71183026534979199</v>
      </c>
      <c r="I349" s="14">
        <f>Tavola1!L349/Tavola1!D349</f>
        <v>2.6186476709578941E-2</v>
      </c>
    </row>
    <row r="350" spans="1:9">
      <c r="A350" s="4">
        <v>44238</v>
      </c>
      <c r="B350" s="14">
        <f>Tavola1!D350/Tavola1!B350</f>
        <v>7.0360875663150191E-2</v>
      </c>
      <c r="C350" s="14">
        <f>Tavola1!D350/Tavola1!C350</f>
        <v>0.13798510425585855</v>
      </c>
      <c r="D350" s="14">
        <f>Tavola1!F350/Tavola1!D350</f>
        <v>8.5695862886619387E-3</v>
      </c>
      <c r="E350" s="14">
        <f>Tavola1!G350/Tavola1!D350</f>
        <v>7.4255881190590095E-3</v>
      </c>
      <c r="F350" s="30">
        <f>Tavola1!H350/Tavola1!D350</f>
        <v>1.1439981696029287E-3</v>
      </c>
      <c r="G350" s="14">
        <f>Tavola1!J350/Tavola1!D350</f>
        <v>0.24557134041918866</v>
      </c>
      <c r="H350" s="14">
        <f>Tavola1!K350/Tavola1!D350</f>
        <v>0.71963031525816223</v>
      </c>
      <c r="I350" s="14">
        <f>Tavola1!L350/Tavola1!D350</f>
        <v>2.6228758033987144E-2</v>
      </c>
    </row>
    <row r="351" spans="1:9">
      <c r="A351" s="4">
        <v>44239</v>
      </c>
      <c r="B351" s="14">
        <f>Tavola1!D351/Tavola1!B351</f>
        <v>6.9813976688474388E-2</v>
      </c>
      <c r="C351" s="14">
        <f>Tavola1!D351/Tavola1!C351</f>
        <v>0.1377053610338797</v>
      </c>
      <c r="D351" s="14">
        <f>Tavola1!F351/Tavola1!D351</f>
        <v>8.4575945606058505E-3</v>
      </c>
      <c r="E351" s="14">
        <f>Tavola1!G351/Tavola1!D351</f>
        <v>7.2898384488882129E-3</v>
      </c>
      <c r="F351" s="30">
        <f>Tavola1!H351/Tavola1!D351</f>
        <v>1.167756111717638E-3</v>
      </c>
      <c r="G351" s="14">
        <f>Tavola1!J351/Tavola1!D351</f>
        <v>0.23550669559569382</v>
      </c>
      <c r="H351" s="14">
        <f>Tavola1!K351/Tavola1!D351</f>
        <v>0.72975083263083707</v>
      </c>
      <c r="I351" s="14">
        <f>Tavola1!L351/Tavola1!D351</f>
        <v>2.6284877212863284E-2</v>
      </c>
    </row>
    <row r="352" spans="1:9">
      <c r="A352" s="4">
        <v>44240</v>
      </c>
      <c r="B352" s="14">
        <f>Tavola1!D352/Tavola1!B352</f>
        <v>6.9315874058069493E-2</v>
      </c>
      <c r="C352" s="14">
        <f>Tavola1!D352/Tavola1!C352</f>
        <v>0.13755530051664319</v>
      </c>
      <c r="D352" s="14">
        <f>Tavola1!F352/Tavola1!D352</f>
        <v>8.3364884865590478E-3</v>
      </c>
      <c r="E352" s="14">
        <f>Tavola1!G352/Tavola1!D352</f>
        <v>7.1799814132791793E-3</v>
      </c>
      <c r="F352" s="30">
        <f>Tavola1!H352/Tavola1!D352</f>
        <v>1.1565070732798678E-3</v>
      </c>
      <c r="G352" s="14">
        <f>Tavola1!J352/Tavola1!D352</f>
        <v>0.23239596599318488</v>
      </c>
      <c r="H352" s="14">
        <f>Tavola1!K352/Tavola1!D352</f>
        <v>0.73294324166179048</v>
      </c>
      <c r="I352" s="14">
        <f>Tavola1!L352/Tavola1!D352</f>
        <v>2.6324303858465563E-2</v>
      </c>
    </row>
    <row r="353" spans="1:9">
      <c r="A353" s="4">
        <v>44241</v>
      </c>
      <c r="B353" s="14">
        <f>Tavola1!D353/Tavola1!B353</f>
        <v>6.8887511869700588E-2</v>
      </c>
      <c r="C353" s="14">
        <f>Tavola1!D353/Tavola1!C353</f>
        <v>0.13753014935964458</v>
      </c>
      <c r="D353" s="14">
        <f>Tavola1!F353/Tavola1!D353</f>
        <v>8.1993083763311006E-3</v>
      </c>
      <c r="E353" s="14">
        <f>Tavola1!G353/Tavola1!D353</f>
        <v>7.0671862992644635E-3</v>
      </c>
      <c r="F353" s="30">
        <f>Tavola1!H353/Tavola1!D353</f>
        <v>1.1321220770666373E-3</v>
      </c>
      <c r="G353" s="14">
        <f>Tavola1!J353/Tavola1!D353</f>
        <v>0.2310283785267318</v>
      </c>
      <c r="H353" s="14">
        <f>Tavola1!K353/Tavola1!D353</f>
        <v>0.73436985399055876</v>
      </c>
      <c r="I353" s="14">
        <f>Tavola1!L353/Tavola1!D353</f>
        <v>2.6402459106378309E-2</v>
      </c>
    </row>
    <row r="354" spans="1:9">
      <c r="A354" s="4">
        <v>44242</v>
      </c>
      <c r="B354" s="14">
        <f>Tavola1!D354/Tavola1!B354</f>
        <v>6.844153495402279E-2</v>
      </c>
      <c r="C354" s="14">
        <f>Tavola1!D354/Tavola1!C354</f>
        <v>0.13732303006373739</v>
      </c>
      <c r="D354" s="14">
        <f>Tavola1!F354/Tavola1!D354</f>
        <v>8.2149018319231087E-3</v>
      </c>
      <c r="E354" s="14">
        <f>Tavola1!G354/Tavola1!D354</f>
        <v>7.0853528300336812E-3</v>
      </c>
      <c r="F354" s="30">
        <f>Tavola1!H354/Tavola1!D354</f>
        <v>1.1295490018894275E-3</v>
      </c>
      <c r="G354" s="14">
        <f>Tavola1!J354/Tavola1!D354</f>
        <v>0.22829896766066979</v>
      </c>
      <c r="H354" s="14">
        <f>Tavola1!K354/Tavola1!D354</f>
        <v>0.73699991785098173</v>
      </c>
      <c r="I354" s="14">
        <f>Tavola1!L354/Tavola1!D354</f>
        <v>2.6486212656425423E-2</v>
      </c>
    </row>
    <row r="355" spans="1:9">
      <c r="A355" s="4">
        <v>44243</v>
      </c>
      <c r="B355" s="14">
        <f>Tavola1!D355/Tavola1!B355</f>
        <v>6.8005725978195666E-2</v>
      </c>
      <c r="C355" s="14">
        <f>Tavola1!D355/Tavola1!C355</f>
        <v>0.13718040549765195</v>
      </c>
      <c r="D355" s="14">
        <f>Tavola1!F355/Tavola1!D355</f>
        <v>7.9276896544672494E-3</v>
      </c>
      <c r="E355" s="14">
        <f>Tavola1!G355/Tavola1!D355</f>
        <v>6.8506690479274166E-3</v>
      </c>
      <c r="F355" s="30">
        <f>Tavola1!H355/Tavola1!D355</f>
        <v>1.0770206065398326E-3</v>
      </c>
      <c r="G355" s="14">
        <f>Tavola1!J355/Tavola1!D355</f>
        <v>0.22710819967144055</v>
      </c>
      <c r="H355" s="14">
        <f>Tavola1!K355/Tavola1!D355</f>
        <v>0.73844077409151954</v>
      </c>
      <c r="I355" s="14">
        <f>Tavola1!L355/Tavola1!D355</f>
        <v>2.6523336582572717E-2</v>
      </c>
    </row>
    <row r="356" spans="1:9">
      <c r="A356" s="4">
        <v>44244</v>
      </c>
      <c r="B356" s="14">
        <f>Tavola1!D356/Tavola1!B356</f>
        <v>6.7485717429779268E-2</v>
      </c>
      <c r="C356" s="14">
        <f>Tavola1!D356/Tavola1!C356</f>
        <v>0.13691003851917447</v>
      </c>
      <c r="D356" s="14">
        <f>Tavola1!F356/Tavola1!D356</f>
        <v>7.575500220810545E-3</v>
      </c>
      <c r="E356" s="14">
        <f>Tavola1!G356/Tavola1!D356</f>
        <v>6.5291979481604786E-3</v>
      </c>
      <c r="F356" s="30">
        <f>Tavola1!H356/Tavola1!D356</f>
        <v>1.0463022726500662E-3</v>
      </c>
      <c r="G356" s="14">
        <f>Tavola1!J356/Tavola1!D356</f>
        <v>0.22108231137683867</v>
      </c>
      <c r="H356" s="14">
        <f>Tavola1!K356/Tavola1!D356</f>
        <v>0.74474301049699354</v>
      </c>
      <c r="I356" s="14">
        <f>Tavola1!L356/Tavola1!D356</f>
        <v>2.6599177905357204E-2</v>
      </c>
    </row>
    <row r="357" spans="1:9">
      <c r="A357" s="4">
        <v>44245</v>
      </c>
      <c r="B357" s="14">
        <f>Tavola1!D357/Tavola1!B357</f>
        <v>6.6945361994129898E-2</v>
      </c>
      <c r="C357" s="14">
        <f>Tavola1!D357/Tavola1!C357</f>
        <v>0.13663462348100217</v>
      </c>
      <c r="D357" s="14">
        <f>Tavola1!F357/Tavola1!D357</f>
        <v>7.2799918734974432E-3</v>
      </c>
      <c r="E357" s="14">
        <f>Tavola1!G357/Tavola1!D357</f>
        <v>6.2980394812582538E-3</v>
      </c>
      <c r="F357" s="30">
        <f>Tavola1!H357/Tavola1!D357</f>
        <v>9.8195239223919004E-4</v>
      </c>
      <c r="G357" s="14">
        <f>Tavola1!J357/Tavola1!D357</f>
        <v>0.21622591677106964</v>
      </c>
      <c r="H357" s="14">
        <f>Tavola1!K357/Tavola1!D357</f>
        <v>0.74980530254291811</v>
      </c>
      <c r="I357" s="14">
        <f>Tavola1!L357/Tavola1!D357</f>
        <v>2.6688788812514814E-2</v>
      </c>
    </row>
    <row r="358" spans="1:9">
      <c r="A358" s="4">
        <v>44246</v>
      </c>
      <c r="B358" s="14">
        <f>Tavola1!D358/Tavola1!B358</f>
        <v>6.6445786375708846E-2</v>
      </c>
      <c r="C358" s="14">
        <f>Tavola1!D358/Tavola1!C358</f>
        <v>0.13635576882354999</v>
      </c>
      <c r="D358" s="14">
        <f>Tavola1!F358/Tavola1!D358</f>
        <v>6.9815333715944772E-3</v>
      </c>
      <c r="E358" s="14">
        <f>Tavola1!G358/Tavola1!D358</f>
        <v>5.9687383950575608E-3</v>
      </c>
      <c r="F358" s="30">
        <f>Tavola1!H358/Tavola1!D358</f>
        <v>1.0127949765369165E-3</v>
      </c>
      <c r="G358" s="14">
        <f>Tavola1!J358/Tavola1!D358</f>
        <v>0.20617129739036494</v>
      </c>
      <c r="H358" s="14">
        <f>Tavola1!K358/Tavola1!D358</f>
        <v>0.76008912595793521</v>
      </c>
      <c r="I358" s="14">
        <f>Tavola1!L358/Tavola1!D358</f>
        <v>2.675804328010533E-2</v>
      </c>
    </row>
    <row r="359" spans="1:9">
      <c r="A359" s="4">
        <v>44247</v>
      </c>
      <c r="B359" s="14">
        <f>Tavola1!D359/Tavola1!B359</f>
        <v>6.5968644037318849E-2</v>
      </c>
      <c r="C359" s="14">
        <f>Tavola1!D359/Tavola1!C359</f>
        <v>0.13621590797617444</v>
      </c>
      <c r="D359" s="14">
        <f>Tavola1!F359/Tavola1!D359</f>
        <v>6.7775392215589014E-3</v>
      </c>
      <c r="E359" s="14">
        <f>Tavola1!G359/Tavola1!D359</f>
        <v>5.8016274170643225E-3</v>
      </c>
      <c r="F359" s="30">
        <f>Tavola1!H359/Tavola1!D359</f>
        <v>9.7591180449457869E-4</v>
      </c>
      <c r="G359" s="14">
        <f>Tavola1!J359/Tavola1!D359</f>
        <v>0.19450258784888846</v>
      </c>
      <c r="H359" s="14">
        <f>Tavola1!K359/Tavola1!D359</f>
        <v>0.77192604607649806</v>
      </c>
      <c r="I359" s="14">
        <f>Tavola1!L359/Tavola1!D359</f>
        <v>2.6793826853054602E-2</v>
      </c>
    </row>
    <row r="360" spans="1:9">
      <c r="A360" s="4">
        <v>44248</v>
      </c>
      <c r="B360" s="14">
        <f>Tavola1!D360/Tavola1!B360</f>
        <v>6.5571418448986632E-2</v>
      </c>
      <c r="C360" s="14">
        <f>Tavola1!D360/Tavola1!C360</f>
        <v>0.13601088890450938</v>
      </c>
      <c r="D360" s="14">
        <f>Tavola1!F360/Tavola1!D360</f>
        <v>6.638029397946171E-3</v>
      </c>
      <c r="E360" s="14">
        <f>Tavola1!G360/Tavola1!D360</f>
        <v>5.6782334384858045E-3</v>
      </c>
      <c r="F360" s="30">
        <f>Tavola1!H360/Tavola1!D360</f>
        <v>9.5979595946036646E-4</v>
      </c>
      <c r="G360" s="14">
        <f>Tavola1!J360/Tavola1!D360</f>
        <v>0.18921404121081953</v>
      </c>
      <c r="H360" s="14">
        <f>Tavola1!K360/Tavola1!D360</f>
        <v>0.77730720182562585</v>
      </c>
      <c r="I360" s="14">
        <f>Tavola1!L360/Tavola1!D360</f>
        <v>2.684072756560843E-2</v>
      </c>
    </row>
    <row r="361" spans="1:9">
      <c r="A361" s="4">
        <v>44249</v>
      </c>
      <c r="B361" s="14">
        <f>Tavola1!D361/Tavola1!B361</f>
        <v>6.5220057998801262E-2</v>
      </c>
      <c r="C361" s="14">
        <f>Tavola1!D361/Tavola1!C361</f>
        <v>0.13583914096986394</v>
      </c>
      <c r="D361" s="14">
        <f>Tavola1!F361/Tavola1!D361</f>
        <v>6.5929505629108041E-3</v>
      </c>
      <c r="E361" s="14">
        <f>Tavola1!G361/Tavola1!D361</f>
        <v>5.642494745719602E-3</v>
      </c>
      <c r="F361" s="30">
        <f>Tavola1!H361/Tavola1!D361</f>
        <v>9.504558171912023E-4</v>
      </c>
      <c r="G361" s="14">
        <f>Tavola1!J361/Tavola1!D361</f>
        <v>0.18997068312338522</v>
      </c>
      <c r="H361" s="14">
        <f>Tavola1!K361/Tavola1!D361</f>
        <v>0.77654248269768811</v>
      </c>
      <c r="I361" s="14">
        <f>Tavola1!L361/Tavola1!D361</f>
        <v>2.689388361601585E-2</v>
      </c>
    </row>
    <row r="362" spans="1:9">
      <c r="A362" s="4">
        <v>44250</v>
      </c>
      <c r="B362" s="14">
        <f>Tavola1!D362/Tavola1!B362</f>
        <v>6.4706146509631607E-2</v>
      </c>
      <c r="C362" s="14">
        <f>Tavola1!D362/Tavola1!C362</f>
        <v>0.13563350515230643</v>
      </c>
      <c r="D362" s="14">
        <f>Tavola1!F362/Tavola1!D362</f>
        <v>6.3595232693154672E-3</v>
      </c>
      <c r="E362" s="14">
        <f>Tavola1!G362/Tavola1!D362</f>
        <v>5.4586464158447555E-3</v>
      </c>
      <c r="F362" s="30">
        <f>Tavola1!H362/Tavola1!D362</f>
        <v>9.0087685347071153E-4</v>
      </c>
      <c r="G362" s="14">
        <f>Tavola1!J362/Tavola1!D362</f>
        <v>0.18487327665594511</v>
      </c>
      <c r="H362" s="14">
        <f>Tavola1!K362/Tavola1!D362</f>
        <v>0.78181429925127122</v>
      </c>
      <c r="I362" s="14">
        <f>Tavola1!L362/Tavola1!D362</f>
        <v>2.6952900823468174E-2</v>
      </c>
    </row>
    <row r="363" spans="1:9">
      <c r="A363" s="4">
        <v>44251</v>
      </c>
      <c r="B363" s="14">
        <f>Tavola1!D363/Tavola1!B363</f>
        <v>6.420714869985604E-2</v>
      </c>
      <c r="C363" s="14">
        <f>Tavola1!D363/Tavola1!C363</f>
        <v>0.13550068112526217</v>
      </c>
      <c r="D363" s="14">
        <f>Tavola1!F363/Tavola1!D363</f>
        <v>6.2900609058751562E-3</v>
      </c>
      <c r="E363" s="14">
        <f>Tavola1!G363/Tavola1!D363</f>
        <v>5.4256762147929464E-3</v>
      </c>
      <c r="F363" s="30">
        <f>Tavola1!H363/Tavola1!D363</f>
        <v>8.6438469108220963E-4</v>
      </c>
      <c r="G363" s="14">
        <f>Tavola1!J363/Tavola1!D363</f>
        <v>0.1778238782946355</v>
      </c>
      <c r="H363" s="14">
        <f>Tavola1!K363/Tavola1!D363</f>
        <v>0.78889066198569113</v>
      </c>
      <c r="I363" s="14">
        <f>Tavola1!L363/Tavola1!D363</f>
        <v>2.6995398813798241E-2</v>
      </c>
    </row>
    <row r="364" spans="1:9">
      <c r="A364" s="4">
        <v>44252</v>
      </c>
      <c r="B364" s="14">
        <f>Tavola1!D364/Tavola1!B364</f>
        <v>6.3783002040512043E-2</v>
      </c>
      <c r="C364" s="14">
        <f>Tavola1!D364/Tavola1!C364</f>
        <v>0.13539376616110718</v>
      </c>
      <c r="D364" s="14">
        <f>Tavola1!F364/Tavola1!D364</f>
        <v>6.15857333006642E-3</v>
      </c>
      <c r="E364" s="14">
        <f>Tavola1!G364/Tavola1!D364</f>
        <v>5.2910753663688919E-3</v>
      </c>
      <c r="F364" s="30">
        <f>Tavola1!H364/Tavola1!D364</f>
        <v>8.6749796369752798E-4</v>
      </c>
      <c r="G364" s="14">
        <f>Tavola1!J364/Tavola1!D364</f>
        <v>0.17281089206603581</v>
      </c>
      <c r="H364" s="14">
        <f>Tavola1!K364/Tavola1!D364</f>
        <v>0.79404538802323044</v>
      </c>
      <c r="I364" s="14">
        <f>Tavola1!L364/Tavola1!D364</f>
        <v>2.6985146580667377E-2</v>
      </c>
    </row>
    <row r="365" spans="1:9">
      <c r="A365" s="4">
        <v>44253</v>
      </c>
      <c r="B365" s="14">
        <f>Tavola1!D365/Tavola1!B365</f>
        <v>6.3369498012844708E-2</v>
      </c>
      <c r="C365" s="14">
        <f>Tavola1!D365/Tavola1!C365</f>
        <v>0.1353060311855378</v>
      </c>
      <c r="D365" s="14">
        <f>Tavola1!F365/Tavola1!D365</f>
        <v>5.9899595611760904E-3</v>
      </c>
      <c r="E365" s="14">
        <f>Tavola1!G365/Tavola1!D365</f>
        <v>5.1191724884059979E-3</v>
      </c>
      <c r="F365" s="30">
        <f>Tavola1!H365/Tavola1!D365</f>
        <v>8.707870727700924E-4</v>
      </c>
      <c r="G365" s="14">
        <f>Tavola1!J365/Tavola1!D365</f>
        <v>0.16946703873023411</v>
      </c>
      <c r="H365" s="14">
        <f>Tavola1!K365/Tavola1!D365</f>
        <v>0.79752221496566333</v>
      </c>
      <c r="I365" s="14">
        <f>Tavola1!L365/Tavola1!D365</f>
        <v>2.7020786742926503E-2</v>
      </c>
    </row>
    <row r="366" spans="1:9">
      <c r="A366" s="4">
        <v>44254</v>
      </c>
      <c r="B366" s="14">
        <f>Tavola1!D366/Tavola1!B366</f>
        <v>6.2904201002298557E-2</v>
      </c>
      <c r="C366" s="14">
        <f>Tavola1!D366/Tavola1!C366</f>
        <v>0.13516455588217521</v>
      </c>
      <c r="D366" s="14">
        <f>Tavola1!F366/Tavola1!D366</f>
        <v>5.7065842674468292E-3</v>
      </c>
      <c r="E366" s="14">
        <f>Tavola1!G366/Tavola1!D366</f>
        <v>4.8256138851451302E-3</v>
      </c>
      <c r="F366" s="30">
        <f>Tavola1!H366/Tavola1!D366</f>
        <v>8.8097038230169954E-4</v>
      </c>
      <c r="G366" s="14">
        <f>Tavola1!J366/Tavola1!D366</f>
        <v>0.16372242858551658</v>
      </c>
      <c r="H366" s="14">
        <f>Tavola1!K366/Tavola1!D366</f>
        <v>0.80350415831169253</v>
      </c>
      <c r="I366" s="14">
        <f>Tavola1!L366/Tavola1!D366</f>
        <v>2.7066828835344007E-2</v>
      </c>
    </row>
    <row r="367" spans="1:9">
      <c r="A367" s="4">
        <v>44255</v>
      </c>
      <c r="B367" s="14">
        <f>Tavola1!D367/Tavola1!B367</f>
        <v>6.2451286048324242E-2</v>
      </c>
      <c r="C367" s="14">
        <f>Tavola1!D367/Tavola1!C367</f>
        <v>0.13498414428698841</v>
      </c>
      <c r="D367" s="14">
        <f>Tavola1!F367/Tavola1!D367</f>
        <v>5.6240905098388812E-3</v>
      </c>
      <c r="E367" s="14">
        <f>Tavola1!G367/Tavola1!D367</f>
        <v>4.7522909319734135E-3</v>
      </c>
      <c r="F367" s="30">
        <f>Tavola1!H367/Tavola1!D367</f>
        <v>8.7179957786546753E-4</v>
      </c>
      <c r="G367" s="14">
        <f>Tavola1!J367/Tavola1!D367</f>
        <v>0.16468490672400005</v>
      </c>
      <c r="H367" s="14">
        <f>Tavola1!K367/Tavola1!D367</f>
        <v>0.80256689259167002</v>
      </c>
      <c r="I367" s="14">
        <f>Tavola1!L367/Tavola1!D367</f>
        <v>2.7124110174491012E-2</v>
      </c>
    </row>
    <row r="368" spans="1:9">
      <c r="A368" s="4">
        <v>44256</v>
      </c>
      <c r="B368" s="14">
        <f>Tavola1!D368/Tavola1!B368</f>
        <v>6.2116429949149572E-2</v>
      </c>
      <c r="C368" s="14">
        <f>Tavola1!D368/Tavola1!C368</f>
        <v>0.13482041388059307</v>
      </c>
      <c r="D368" s="14">
        <f>Tavola1!F368/Tavola1!D368</f>
        <v>5.6065239551478085E-3</v>
      </c>
      <c r="E368" s="14">
        <f>Tavola1!G368/Tavola1!D368</f>
        <v>4.7439818082019919E-3</v>
      </c>
      <c r="F368" s="30">
        <f>Tavola1!H368/Tavola1!D368</f>
        <v>8.6254214694581662E-4</v>
      </c>
      <c r="G368" s="14">
        <f>Tavola1!J368/Tavola1!D368</f>
        <v>0.16547086959930996</v>
      </c>
      <c r="H368" s="14">
        <f>Tavola1!K368/Tavola1!D368</f>
        <v>0.80176559763715727</v>
      </c>
      <c r="I368" s="14">
        <f>Tavola1!L368/Tavola1!D368</f>
        <v>2.7157008808384956E-2</v>
      </c>
    </row>
    <row r="369" spans="1:9">
      <c r="A369" s="4">
        <v>44257</v>
      </c>
      <c r="B369" s="14">
        <f>Tavola1!D369/Tavola1!B369</f>
        <v>6.1726246855960704E-2</v>
      </c>
      <c r="C369" s="14">
        <f>Tavola1!D369/Tavola1!C369</f>
        <v>0.13477631021312103</v>
      </c>
      <c r="D369" s="14">
        <f>Tavola1!F369/Tavola1!D369</f>
        <v>5.5272717803153603E-3</v>
      </c>
      <c r="E369" s="14">
        <f>Tavola1!G369/Tavola1!D369</f>
        <v>4.7265009570187887E-3</v>
      </c>
      <c r="F369" s="30">
        <f>Tavola1!H369/Tavola1!D369</f>
        <v>8.0077082329657167E-4</v>
      </c>
      <c r="G369" s="14">
        <f>Tavola1!J369/Tavola1!D369</f>
        <v>0.16197705759039596</v>
      </c>
      <c r="H369" s="14">
        <f>Tavola1!K369/Tavola1!D369</f>
        <v>0.80534758661996586</v>
      </c>
      <c r="I369" s="14">
        <f>Tavola1!L369/Tavola1!D369</f>
        <v>2.7148084009322795E-2</v>
      </c>
    </row>
    <row r="370" spans="1:9">
      <c r="A370" s="4">
        <v>44258</v>
      </c>
      <c r="B370" s="14">
        <f>Tavola1!D370/Tavola1!B370</f>
        <v>6.1322559983450098E-2</v>
      </c>
      <c r="C370" s="14">
        <f>Tavola1!D370/Tavola1!C370</f>
        <v>0.13466671209694822</v>
      </c>
      <c r="D370" s="14">
        <f>Tavola1!F370/Tavola1!D370</f>
        <v>5.2743916284440865E-3</v>
      </c>
      <c r="E370" s="14">
        <f>Tavola1!G370/Tavola1!D370</f>
        <v>4.515346338741801E-3</v>
      </c>
      <c r="F370" s="30">
        <f>Tavola1!H370/Tavola1!D370</f>
        <v>7.5904528970228557E-4</v>
      </c>
      <c r="G370" s="14">
        <f>Tavola1!J370/Tavola1!D370</f>
        <v>0.15775166892650236</v>
      </c>
      <c r="H370" s="14">
        <f>Tavola1!K370/Tavola1!D370</f>
        <v>0.80981049818023754</v>
      </c>
      <c r="I370" s="14">
        <f>Tavola1!L370/Tavola1!D370</f>
        <v>2.7163441264815982E-2</v>
      </c>
    </row>
    <row r="371" spans="1:9">
      <c r="A371" s="4">
        <v>44259</v>
      </c>
      <c r="B371" s="14">
        <f>Tavola1!D371/Tavola1!B371</f>
        <v>6.0895188917540886E-2</v>
      </c>
      <c r="C371" s="14">
        <f>Tavola1!D371/Tavola1!C371</f>
        <v>0.13462632950255587</v>
      </c>
      <c r="D371" s="14">
        <f>Tavola1!F371/Tavola1!D371</f>
        <v>5.1324813672826933E-3</v>
      </c>
      <c r="E371" s="14">
        <f>Tavola1!G371/Tavola1!D371</f>
        <v>4.369719652749497E-3</v>
      </c>
      <c r="F371" s="30">
        <f>Tavola1!H371/Tavola1!D371</f>
        <v>7.6276171453319632E-4</v>
      </c>
      <c r="G371" s="14">
        <f>Tavola1!J371/Tavola1!D371</f>
        <v>0.1535284193379487</v>
      </c>
      <c r="H371" s="14">
        <f>Tavola1!K371/Tavola1!D371</f>
        <v>0.81418348944092156</v>
      </c>
      <c r="I371" s="14">
        <f>Tavola1!L371/Tavola1!D371</f>
        <v>2.7155609853847098E-2</v>
      </c>
    </row>
    <row r="372" spans="1:9">
      <c r="A372" s="4">
        <v>44260</v>
      </c>
      <c r="B372" s="14">
        <f>Tavola1!D372/Tavola1!B372</f>
        <v>6.0547478397633338E-2</v>
      </c>
      <c r="C372" s="14">
        <f>Tavola1!D372/Tavola1!C372</f>
        <v>0.13457101911407846</v>
      </c>
      <c r="D372" s="14">
        <f>Tavola1!F372/Tavola1!D372</f>
        <v>5.0895503156809692E-3</v>
      </c>
      <c r="E372" s="14">
        <f>Tavola1!G372/Tavola1!D372</f>
        <v>4.3164540651977838E-3</v>
      </c>
      <c r="F372" s="30">
        <f>Tavola1!H372/Tavola1!D372</f>
        <v>7.7309625048318511E-4</v>
      </c>
      <c r="G372" s="14">
        <f>Tavola1!J372/Tavola1!D372</f>
        <v>0.14101275608813296</v>
      </c>
      <c r="H372" s="14">
        <f>Tavola1!K372/Tavola1!D372</f>
        <v>0.82675557273547229</v>
      </c>
      <c r="I372" s="14">
        <f>Tavola1!L372/Tavola1!D372</f>
        <v>2.7142120860713825E-2</v>
      </c>
    </row>
    <row r="373" spans="1:9">
      <c r="A373" s="4">
        <v>44261</v>
      </c>
      <c r="B373" s="14">
        <f>Tavola1!D373/Tavola1!B373</f>
        <v>6.0162697058201188E-2</v>
      </c>
      <c r="C373" s="14">
        <f>Tavola1!D373/Tavola1!C373</f>
        <v>0.13454593811363508</v>
      </c>
      <c r="D373" s="14">
        <f>Tavola1!F373/Tavola1!D373</f>
        <v>5.0252868841937724E-3</v>
      </c>
      <c r="E373" s="14">
        <f>Tavola1!G373/Tavola1!D373</f>
        <v>4.2487099838266632E-3</v>
      </c>
      <c r="F373" s="30">
        <f>Tavola1!H373/Tavola1!D373</f>
        <v>7.7657690036710906E-4</v>
      </c>
      <c r="G373" s="14">
        <f>Tavola1!J373/Tavola1!D373</f>
        <v>0.12158241983929351</v>
      </c>
      <c r="H373" s="14">
        <f>Tavola1!K373/Tavola1!D373</f>
        <v>0.84628911765460935</v>
      </c>
      <c r="I373" s="14">
        <f>Tavola1!L373/Tavola1!D373</f>
        <v>2.7103175621903321E-2</v>
      </c>
    </row>
    <row r="374" spans="1:9">
      <c r="A374" s="4">
        <v>44262</v>
      </c>
      <c r="B374" s="14">
        <f>Tavola1!D374/Tavola1!B374</f>
        <v>5.9873238169438188E-2</v>
      </c>
      <c r="C374" s="14">
        <f>Tavola1!D374/Tavola1!C374</f>
        <v>0.13452117881937425</v>
      </c>
      <c r="D374" s="14">
        <f>Tavola1!F374/Tavola1!D374</f>
        <v>4.9875949561347414E-3</v>
      </c>
      <c r="E374" s="14">
        <f>Tavola1!G374/Tavola1!D374</f>
        <v>4.20108959766734E-3</v>
      </c>
      <c r="F374" s="30">
        <f>Tavola1!H374/Tavola1!D374</f>
        <v>7.8650535846740155E-4</v>
      </c>
      <c r="G374" s="14">
        <f>Tavola1!J374/Tavola1!D374</f>
        <v>0.10192597897536895</v>
      </c>
      <c r="H374" s="14">
        <f>Tavola1!K374/Tavola1!D374</f>
        <v>0.86600634319768777</v>
      </c>
      <c r="I374" s="14">
        <f>Tavola1!L374/Tavola1!D374</f>
        <v>2.7080082870808504E-2</v>
      </c>
    </row>
    <row r="375" spans="1:9">
      <c r="A375" s="4">
        <v>44263</v>
      </c>
      <c r="B375" s="14">
        <f>Tavola1!D375/Tavola1!B375</f>
        <v>5.963215757486847E-2</v>
      </c>
      <c r="C375" s="14">
        <f>Tavola1!D375/Tavola1!C375</f>
        <v>0.13447003620937159</v>
      </c>
      <c r="D375" s="14">
        <f>Tavola1!F375/Tavola1!D375</f>
        <v>5.0285845394925531E-3</v>
      </c>
      <c r="E375" s="14">
        <f>Tavola1!G375/Tavola1!D375</f>
        <v>4.2637808072503395E-3</v>
      </c>
      <c r="F375" s="30">
        <f>Tavola1!H375/Tavola1!D375</f>
        <v>7.6480373224221336E-4</v>
      </c>
      <c r="G375" s="14">
        <f>Tavola1!J375/Tavola1!D375</f>
        <v>9.3114854400489472E-2</v>
      </c>
      <c r="H375" s="14">
        <f>Tavola1!K375/Tavola1!D375</f>
        <v>0.87474426875203148</v>
      </c>
      <c r="I375" s="14">
        <f>Tavola1!L375/Tavola1!D375</f>
        <v>2.7112292307986462E-2</v>
      </c>
    </row>
    <row r="376" spans="1:9">
      <c r="A376" s="4">
        <v>44264</v>
      </c>
      <c r="B376" s="14">
        <f>Tavola1!D376/Tavola1!B376</f>
        <v>5.9343117975993426E-2</v>
      </c>
      <c r="C376" s="14">
        <f>Tavola1!D376/Tavola1!C376</f>
        <v>0.13447024029069846</v>
      </c>
      <c r="D376" s="14">
        <f>Tavola1!F376/Tavola1!D376</f>
        <v>4.9333959796314872E-3</v>
      </c>
      <c r="E376" s="14">
        <f>Tavola1!G376/Tavola1!D376</f>
        <v>4.2222758384233448E-3</v>
      </c>
      <c r="F376" s="30">
        <f>Tavola1!H376/Tavola1!D376</f>
        <v>7.1112014120814227E-4</v>
      </c>
      <c r="G376" s="14">
        <f>Tavola1!J376/Tavola1!D376</f>
        <v>8.5239177640350994E-2</v>
      </c>
      <c r="H376" s="14">
        <f>Tavola1!K376/Tavola1!D376</f>
        <v>0.8827032724225069</v>
      </c>
      <c r="I376" s="14">
        <f>Tavola1!L376/Tavola1!D376</f>
        <v>2.7124153957510572E-2</v>
      </c>
    </row>
    <row r="377" spans="1:9">
      <c r="A377" s="4">
        <v>44265</v>
      </c>
      <c r="B377" s="14">
        <f>Tavola1!D377/Tavola1!B377</f>
        <v>5.9070946898395343E-2</v>
      </c>
      <c r="C377" s="14">
        <f>Tavola1!D377/Tavola1!C377</f>
        <v>0.13447634786201199</v>
      </c>
      <c r="D377" s="14">
        <f>Tavola1!F377/Tavola1!D377</f>
        <v>4.8990789731530471E-3</v>
      </c>
      <c r="E377" s="14">
        <f>Tavola1!G377/Tavola1!D377</f>
        <v>4.2163686130233325E-3</v>
      </c>
      <c r="F377" s="30">
        <f>Tavola1!H377/Tavola1!D377</f>
        <v>6.82710360129715E-4</v>
      </c>
      <c r="G377" s="14">
        <f>Tavola1!J377/Tavola1!D377</f>
        <v>8.1583888035500943E-2</v>
      </c>
      <c r="H377" s="14">
        <f>Tavola1!K377/Tavola1!D377</f>
        <v>0.88641722452953042</v>
      </c>
      <c r="I377" s="14">
        <f>Tavola1!L377/Tavola1!D377</f>
        <v>2.709980846181563E-2</v>
      </c>
    </row>
    <row r="378" spans="1:9">
      <c r="A378" s="4">
        <v>44266</v>
      </c>
      <c r="B378" s="14">
        <f>Tavola1!D378/Tavola1!B378</f>
        <v>5.8802844922834337E-2</v>
      </c>
      <c r="C378" s="14">
        <f>Tavola1!D378/Tavola1!C378</f>
        <v>0.13448627032023927</v>
      </c>
      <c r="D378" s="14">
        <f>Tavola1!F378/Tavola1!D378</f>
        <v>4.8531772259465585E-3</v>
      </c>
      <c r="E378" s="14">
        <f>Tavola1!G378/Tavola1!D378</f>
        <v>4.2237119566927899E-3</v>
      </c>
      <c r="F378" s="30">
        <f>Tavola1!H378/Tavola1!D378</f>
        <v>6.2946526925376897E-4</v>
      </c>
      <c r="G378" s="14">
        <f>Tavola1!J378/Tavola1!D378</f>
        <v>8.026311648254808E-2</v>
      </c>
      <c r="H378" s="14">
        <f>Tavola1!K378/Tavola1!D378</f>
        <v>0.88778522645013058</v>
      </c>
      <c r="I378" s="14">
        <f>Tavola1!L378/Tavola1!D378</f>
        <v>2.7098479841374753E-2</v>
      </c>
    </row>
    <row r="379" spans="1:9">
      <c r="A379" s="4">
        <v>44267</v>
      </c>
      <c r="B379" s="14">
        <f>Tavola1!D379/Tavola1!B379</f>
        <v>5.8498195305888685E-2</v>
      </c>
      <c r="C379" s="14">
        <f>Tavola1!D379/Tavola1!C379</f>
        <v>0.13446970335483133</v>
      </c>
      <c r="D379" s="14">
        <f>Tavola1!F379/Tavola1!D379</f>
        <v>4.838790553076267E-3</v>
      </c>
      <c r="E379" s="14">
        <f>Tavola1!G379/Tavola1!D379</f>
        <v>4.2057363485934916E-3</v>
      </c>
      <c r="F379" s="30">
        <f>Tavola1!H379/Tavola1!D379</f>
        <v>6.3305420448277595E-4</v>
      </c>
      <c r="G379" s="14">
        <f>Tavola1!J379/Tavola1!D379</f>
        <v>8.1632653061224483E-2</v>
      </c>
      <c r="H379" s="14">
        <f>Tavola1!K379/Tavola1!D379</f>
        <v>0.88646392217820791</v>
      </c>
      <c r="I379" s="14">
        <f>Tavola1!L379/Tavola1!D379</f>
        <v>2.7064634207491351E-2</v>
      </c>
    </row>
    <row r="380" spans="1:9">
      <c r="A380" s="4">
        <v>44268</v>
      </c>
      <c r="B380" s="14">
        <f>Tavola1!D380/Tavola1!B380</f>
        <v>5.8171177825275124E-2</v>
      </c>
      <c r="C380" s="14">
        <f>Tavola1!D380/Tavola1!C380</f>
        <v>0.13444835084780329</v>
      </c>
      <c r="D380" s="14">
        <f>Tavola1!F380/Tavola1!D380</f>
        <v>4.8878235139892881E-3</v>
      </c>
      <c r="E380" s="14">
        <f>Tavola1!G380/Tavola1!D380</f>
        <v>4.2698228398067341E-3</v>
      </c>
      <c r="F380" s="30">
        <f>Tavola1!H380/Tavola1!D380</f>
        <v>6.180006741825537E-4</v>
      </c>
      <c r="G380" s="14">
        <f>Tavola1!J380/Tavola1!D380</f>
        <v>8.1694695182091714E-2</v>
      </c>
      <c r="H380" s="14">
        <f>Tavola1!K380/Tavola1!D380</f>
        <v>0.88638151241619534</v>
      </c>
      <c r="I380" s="14">
        <f>Tavola1!L380/Tavola1!D380</f>
        <v>2.7035968887723635E-2</v>
      </c>
    </row>
    <row r="381" spans="1:9">
      <c r="A381" s="4">
        <v>44269</v>
      </c>
      <c r="B381" s="14">
        <f>Tavola1!D381/Tavola1!B381</f>
        <v>5.7934856386895765E-2</v>
      </c>
      <c r="C381" s="14">
        <f>Tavola1!D381/Tavola1!C381</f>
        <v>0.13448099953167861</v>
      </c>
      <c r="D381" s="14">
        <f>Tavola1!F381/Tavola1!D381</f>
        <v>4.9189400958913479E-3</v>
      </c>
      <c r="E381" s="14">
        <f>Tavola1!G381/Tavola1!D381</f>
        <v>4.2970766197988897E-3</v>
      </c>
      <c r="F381" s="30">
        <f>Tavola1!H381/Tavola1!D381</f>
        <v>6.218634760924587E-4</v>
      </c>
      <c r="G381" s="14">
        <f>Tavola1!J381/Tavola1!D381</f>
        <v>8.4150565584831499E-2</v>
      </c>
      <c r="H381" s="14">
        <f>Tavola1!K381/Tavola1!D381</f>
        <v>0.8839167449178208</v>
      </c>
      <c r="I381" s="14">
        <f>Tavola1!L381/Tavola1!D381</f>
        <v>2.7013749401456403E-2</v>
      </c>
    </row>
    <row r="382" spans="1:9">
      <c r="A382" s="4">
        <v>44270</v>
      </c>
      <c r="B382" s="14">
        <f>Tavola1!D382/Tavola1!B382</f>
        <v>5.7677450308479442E-2</v>
      </c>
      <c r="C382" s="14">
        <f>Tavola1!D382/Tavola1!C382</f>
        <v>0.13440504129291433</v>
      </c>
      <c r="D382" s="14">
        <f>Tavola1!F382/Tavola1!D382</f>
        <v>5.1137420194632124E-3</v>
      </c>
      <c r="E382" s="14">
        <f>Tavola1!G382/Tavola1!D382</f>
        <v>4.4505051757267712E-3</v>
      </c>
      <c r="F382" s="30">
        <f>Tavola1!H382/Tavola1!D382</f>
        <v>6.6323684373644084E-4</v>
      </c>
      <c r="G382" s="14">
        <f>Tavola1!J382/Tavola1!D382</f>
        <v>8.6350957664414557E-2</v>
      </c>
      <c r="H382" s="14">
        <f>Tavola1!K382/Tavola1!D382</f>
        <v>0.88152234550300623</v>
      </c>
      <c r="I382" s="14">
        <f>Tavola1!L382/Tavola1!D382</f>
        <v>2.7012954813115973E-2</v>
      </c>
    </row>
    <row r="383" spans="1:9">
      <c r="A383" s="4">
        <v>44271</v>
      </c>
      <c r="B383" s="14">
        <f>Tavola1!D383/Tavola1!B383</f>
        <v>5.7387535980618486E-2</v>
      </c>
      <c r="C383" s="14">
        <f>Tavola1!D383/Tavola1!C383</f>
        <v>0.13436993554843576</v>
      </c>
      <c r="D383" s="14">
        <f>Tavola1!F383/Tavola1!D383</f>
        <v>5.1751395682031517E-3</v>
      </c>
      <c r="E383" s="14">
        <f>Tavola1!G383/Tavola1!D383</f>
        <v>4.4772985524430611E-3</v>
      </c>
      <c r="F383" s="30">
        <f>Tavola1!H383/Tavola1!D383</f>
        <v>6.9784101576009087E-4</v>
      </c>
      <c r="G383" s="14">
        <f>Tavola1!J383/Tavola1!D383</f>
        <v>8.6075292722691571E-2</v>
      </c>
      <c r="H383" s="14">
        <f>Tavola1!K383/Tavola1!D383</f>
        <v>0.88175608912603132</v>
      </c>
      <c r="I383" s="14">
        <f>Tavola1!L383/Tavola1!D383</f>
        <v>2.6993478583073958E-2</v>
      </c>
    </row>
    <row r="384" spans="1:9">
      <c r="A384" s="4">
        <v>44272</v>
      </c>
      <c r="B384" s="14">
        <f>Tavola1!D384/Tavola1!B384</f>
        <v>5.7127609337174375E-2</v>
      </c>
      <c r="C384" s="14">
        <f>Tavola1!D384/Tavola1!C384</f>
        <v>0.1343654697836659</v>
      </c>
      <c r="D384" s="14">
        <f>Tavola1!F384/Tavola1!D384</f>
        <v>5.2240181918751152E-3</v>
      </c>
      <c r="E384" s="14">
        <f>Tavola1!G384/Tavola1!D384</f>
        <v>4.5110933562780408E-3</v>
      </c>
      <c r="F384" s="30">
        <f>Tavola1!H384/Tavola1!D384</f>
        <v>7.1292483559707459E-4</v>
      </c>
      <c r="G384" s="14">
        <f>Tavola1!J384/Tavola1!D384</f>
        <v>8.6749431503902644E-2</v>
      </c>
      <c r="H384" s="14">
        <f>Tavola1!K384/Tavola1!D384</f>
        <v>0.88108905414541205</v>
      </c>
      <c r="I384" s="14">
        <f>Tavola1!L384/Tavola1!D384</f>
        <v>2.6937496158810154E-2</v>
      </c>
    </row>
    <row r="385" spans="1:9">
      <c r="A385" s="4">
        <v>44273</v>
      </c>
      <c r="B385" s="14">
        <f>Tavola1!D385/Tavola1!B385</f>
        <v>5.6882117266246118E-2</v>
      </c>
      <c r="C385" s="14">
        <f>Tavola1!D385/Tavola1!C385</f>
        <v>0.13436381835544256</v>
      </c>
      <c r="D385" s="14">
        <f>Tavola1!F385/Tavola1!D385</f>
        <v>5.1865760646854107E-3</v>
      </c>
      <c r="E385" s="14">
        <f>Tavola1!G385/Tavola1!D385</f>
        <v>4.4709753576474475E-3</v>
      </c>
      <c r="F385" s="30">
        <f>Tavola1!H385/Tavola1!D385</f>
        <v>7.1560070703796349E-4</v>
      </c>
      <c r="G385" s="14">
        <f>Tavola1!J385/Tavola1!D385</f>
        <v>8.9376693435433863E-2</v>
      </c>
      <c r="H385" s="14">
        <f>Tavola1!K385/Tavola1!D385</f>
        <v>0.87854359965504381</v>
      </c>
      <c r="I385" s="14">
        <f>Tavola1!L385/Tavola1!D385</f>
        <v>2.6893130844836972E-2</v>
      </c>
    </row>
    <row r="386" spans="1:9">
      <c r="A386" s="4">
        <v>44274</v>
      </c>
      <c r="B386" s="14">
        <f>Tavola1!D386/Tavola1!B386</f>
        <v>5.6712152648502871E-2</v>
      </c>
      <c r="C386" s="14">
        <f>Tavola1!D386/Tavola1!C386</f>
        <v>0.13442130091567242</v>
      </c>
      <c r="D386" s="14">
        <f>Tavola1!F386/Tavola1!D386</f>
        <v>5.1533846846517966E-3</v>
      </c>
      <c r="E386" s="14">
        <f>Tavola1!G386/Tavola1!D386</f>
        <v>4.4171868725586825E-3</v>
      </c>
      <c r="F386" s="30">
        <f>Tavola1!H386/Tavola1!D386</f>
        <v>7.3619781209311385E-4</v>
      </c>
      <c r="G386" s="14">
        <f>Tavola1!J386/Tavola1!D386</f>
        <v>9.0880881977147443E-2</v>
      </c>
      <c r="H386" s="14">
        <f>Tavola1!K386/Tavola1!D386</f>
        <v>0.87712189245427663</v>
      </c>
      <c r="I386" s="14">
        <f>Tavola1!L386/Tavola1!D386</f>
        <v>2.6843840883924115E-2</v>
      </c>
    </row>
    <row r="387" spans="1:9">
      <c r="A387" s="4">
        <v>44275</v>
      </c>
      <c r="B387" s="14">
        <f>Tavola1!D387/Tavola1!B387</f>
        <v>5.644274021745186E-2</v>
      </c>
      <c r="C387" s="14">
        <f>Tavola1!D387/Tavola1!C387</f>
        <v>0.13443843014599033</v>
      </c>
      <c r="D387" s="14">
        <f>Tavola1!F387/Tavola1!D387</f>
        <v>5.1653142787937509E-3</v>
      </c>
      <c r="E387" s="14">
        <f>Tavola1!G387/Tavola1!D387</f>
        <v>4.4265471720964034E-3</v>
      </c>
      <c r="F387" s="30">
        <f>Tavola1!H387/Tavola1!D387</f>
        <v>7.3876710669734766E-4</v>
      </c>
      <c r="G387" s="14">
        <f>Tavola1!J387/Tavola1!D387</f>
        <v>9.0105365144725683E-2</v>
      </c>
      <c r="H387" s="14">
        <f>Tavola1!K387/Tavola1!D387</f>
        <v>0.87795204069274557</v>
      </c>
      <c r="I387" s="14">
        <f>Tavola1!L387/Tavola1!D387</f>
        <v>2.6777279883735013E-2</v>
      </c>
    </row>
    <row r="388" spans="1:9">
      <c r="A388" s="4">
        <v>44276</v>
      </c>
      <c r="B388" s="14">
        <f>Tavola1!D388/Tavola1!B388</f>
        <v>5.6219087620810411E-2</v>
      </c>
      <c r="C388" s="14">
        <f>Tavola1!D388/Tavola1!C388</f>
        <v>0.13445722217357606</v>
      </c>
      <c r="D388" s="14">
        <f>Tavola1!F388/Tavola1!D388</f>
        <v>5.2822315619365772E-3</v>
      </c>
      <c r="E388" s="14">
        <f>Tavola1!G388/Tavola1!D388</f>
        <v>4.5284884737606954E-3</v>
      </c>
      <c r="F388" s="30">
        <f>Tavola1!H388/Tavola1!D388</f>
        <v>7.5374308817588139E-4</v>
      </c>
      <c r="G388" s="14">
        <f>Tavola1!J388/Tavola1!D388</f>
        <v>9.2354633108014395E-2</v>
      </c>
      <c r="H388" s="14">
        <f>Tavola1!K388/Tavola1!D388</f>
        <v>0.87565048028509573</v>
      </c>
      <c r="I388" s="14">
        <f>Tavola1!L388/Tavola1!D388</f>
        <v>2.6712655044953237E-2</v>
      </c>
    </row>
    <row r="389" spans="1:9">
      <c r="A389" s="4">
        <v>44277</v>
      </c>
      <c r="B389" s="14">
        <f>Tavola1!D389/Tavola1!B389</f>
        <v>5.6140792158192919E-2</v>
      </c>
      <c r="C389" s="14">
        <f>Tavola1!D389/Tavola1!C389</f>
        <v>0.13451112531132534</v>
      </c>
      <c r="D389" s="14">
        <f>Tavola1!F389/Tavola1!D389</f>
        <v>5.4412780396985074E-3</v>
      </c>
      <c r="E389" s="14">
        <f>Tavola1!G389/Tavola1!D389</f>
        <v>4.7025614846401007E-3</v>
      </c>
      <c r="F389" s="30">
        <f>Tavola1!H389/Tavola1!D389</f>
        <v>7.3871655505840662E-4</v>
      </c>
      <c r="G389" s="14">
        <f>Tavola1!J389/Tavola1!D389</f>
        <v>9.4363532626647845E-2</v>
      </c>
      <c r="H389" s="14">
        <f>Tavola1!K389/Tavola1!D389</f>
        <v>0.87346325936158076</v>
      </c>
      <c r="I389" s="14">
        <f>Tavola1!L389/Tavola1!D389</f>
        <v>2.673192997207291E-2</v>
      </c>
    </row>
    <row r="390" spans="1:9">
      <c r="A390" s="4">
        <v>44278</v>
      </c>
      <c r="B390" s="14">
        <f>Tavola1!D390/Tavola1!B390</f>
        <v>5.5923012572446543E-2</v>
      </c>
      <c r="C390" s="14">
        <f>Tavola1!D390/Tavola1!C390</f>
        <v>0.1345107122177186</v>
      </c>
      <c r="D390" s="14">
        <f>Tavola1!F390/Tavola1!D390</f>
        <v>5.5902329363371117E-3</v>
      </c>
      <c r="E390" s="14">
        <f>Tavola1!G390/Tavola1!D390</f>
        <v>4.86679102692878E-3</v>
      </c>
      <c r="F390" s="30">
        <f>Tavola1!H390/Tavola1!D390</f>
        <v>7.2344190940833218E-4</v>
      </c>
      <c r="G390" s="14">
        <f>Tavola1!J390/Tavola1!D390</f>
        <v>9.2995169082125601E-2</v>
      </c>
      <c r="H390" s="14">
        <f>Tavola1!K390/Tavola1!D390</f>
        <v>0.87468312048596164</v>
      </c>
      <c r="I390" s="14">
        <f>Tavola1!L390/Tavola1!D390</f>
        <v>2.6731477495575643E-2</v>
      </c>
    </row>
    <row r="391" spans="1:9">
      <c r="A391" s="4">
        <v>44279</v>
      </c>
      <c r="B391" s="14">
        <f>Tavola1!D391/Tavola1!B391</f>
        <v>5.5695052013671427E-2</v>
      </c>
      <c r="C391" s="14">
        <f>Tavola1!D391/Tavola1!C391</f>
        <v>0.1344799517853584</v>
      </c>
      <c r="D391" s="14">
        <f>Tavola1!F391/Tavola1!D391</f>
        <v>5.5409740449110529E-3</v>
      </c>
      <c r="E391" s="14">
        <f>Tavola1!G391/Tavola1!D391</f>
        <v>4.8327292421780615E-3</v>
      </c>
      <c r="F391" s="30">
        <f>Tavola1!H391/Tavola1!D391</f>
        <v>7.0824480273299175E-4</v>
      </c>
      <c r="G391" s="14">
        <f>Tavola1!J391/Tavola1!D391</f>
        <v>9.1988501437320333E-2</v>
      </c>
      <c r="H391" s="14">
        <f>Tavola1!K391/Tavola1!D391</f>
        <v>0.8757298194868498</v>
      </c>
      <c r="I391" s="14">
        <f>Tavola1!L391/Tavola1!D391</f>
        <v>2.6740705030918754E-2</v>
      </c>
    </row>
    <row r="392" spans="1:9">
      <c r="A392" s="4">
        <v>44280</v>
      </c>
      <c r="B392" s="14">
        <f>Tavola1!D392/Tavola1!B392</f>
        <v>5.5527412789292935E-2</v>
      </c>
      <c r="C392" s="14">
        <f>Tavola1!D392/Tavola1!C392</f>
        <v>0.13449282932095916</v>
      </c>
      <c r="D392" s="14">
        <f>Tavola1!F392/Tavola1!D392</f>
        <v>5.5116152407113598E-3</v>
      </c>
      <c r="E392" s="14">
        <f>Tavola1!G392/Tavola1!D392</f>
        <v>4.8130431693859674E-3</v>
      </c>
      <c r="F392" s="30">
        <f>Tavola1!H392/Tavola1!D392</f>
        <v>6.9857207132539248E-4</v>
      </c>
      <c r="G392" s="14">
        <f>Tavola1!J392/Tavola1!D392</f>
        <v>8.9174500935376169E-2</v>
      </c>
      <c r="H392" s="14">
        <f>Tavola1!K392/Tavola1!D392</f>
        <v>0.87859646214686593</v>
      </c>
      <c r="I392" s="14">
        <f>Tavola1!L392/Tavola1!D392</f>
        <v>2.671742167704658E-2</v>
      </c>
    </row>
    <row r="393" spans="1:9">
      <c r="A393" s="4">
        <v>44281</v>
      </c>
      <c r="B393" s="14">
        <f>Tavola1!D393/Tavola1!B393</f>
        <v>5.531461064322845E-2</v>
      </c>
      <c r="C393" s="14">
        <f>Tavola1!D393/Tavola1!C393</f>
        <v>0.13449009429703329</v>
      </c>
      <c r="D393" s="14">
        <f>Tavola1!F393/Tavola1!D393</f>
        <v>5.4178837275040042E-3</v>
      </c>
      <c r="E393" s="14">
        <f>Tavola1!G393/Tavola1!D393</f>
        <v>4.7053142372561951E-3</v>
      </c>
      <c r="F393" s="30">
        <f>Tavola1!H393/Tavola1!D393</f>
        <v>7.1256949024780928E-4</v>
      </c>
      <c r="G393" s="14">
        <f>Tavola1!J393/Tavola1!D393</f>
        <v>9.1179449731461415E-2</v>
      </c>
      <c r="H393" s="14">
        <f>Tavola1!K393/Tavola1!D393</f>
        <v>0.87669603316687084</v>
      </c>
      <c r="I393" s="14">
        <f>Tavola1!L393/Tavola1!D393</f>
        <v>2.6706633374163763E-2</v>
      </c>
    </row>
    <row r="394" spans="1:9">
      <c r="A394" s="4">
        <v>44282</v>
      </c>
      <c r="B394" s="14">
        <f>Tavola1!D394/Tavola1!B394</f>
        <v>5.5083487796944462E-2</v>
      </c>
      <c r="C394" s="14">
        <f>Tavola1!D394/Tavola1!C394</f>
        <v>0.13458643948861285</v>
      </c>
      <c r="D394" s="14">
        <f>Tavola1!F394/Tavola1!D394</f>
        <v>5.5068014856647415E-3</v>
      </c>
      <c r="E394" s="14">
        <f>Tavola1!G394/Tavola1!D394</f>
        <v>4.7627974551547178E-3</v>
      </c>
      <c r="F394" s="30">
        <f>Tavola1!H394/Tavola1!D394</f>
        <v>7.4400403051002359E-4</v>
      </c>
      <c r="G394" s="14">
        <f>Tavola1!J394/Tavola1!D394</f>
        <v>9.0639609134260501E-2</v>
      </c>
      <c r="H394" s="14">
        <f>Tavola1!K394/Tavola1!D394</f>
        <v>0.87715146047405357</v>
      </c>
      <c r="I394" s="14">
        <f>Tavola1!L394/Tavola1!D394</f>
        <v>2.6702128906021159E-2</v>
      </c>
    </row>
    <row r="395" spans="1:9">
      <c r="A395" s="4">
        <v>44283</v>
      </c>
      <c r="B395" s="14">
        <f>Tavola1!D395/Tavola1!B395</f>
        <v>5.4943387674635892E-2</v>
      </c>
      <c r="C395" s="14">
        <f>Tavola1!D395/Tavola1!C395</f>
        <v>0.13471413536631593</v>
      </c>
      <c r="D395" s="14">
        <f>Tavola1!F395/Tavola1!D395</f>
        <v>5.6684784825022866E-3</v>
      </c>
      <c r="E395" s="14">
        <f>Tavola1!G395/Tavola1!D395</f>
        <v>4.9169535860554264E-3</v>
      </c>
      <c r="F395" s="30">
        <f>Tavola1!H395/Tavola1!D395</f>
        <v>7.5152489644686015E-4</v>
      </c>
      <c r="G395" s="14">
        <f>Tavola1!J395/Tavola1!D395</f>
        <v>9.3369686165533552E-2</v>
      </c>
      <c r="H395" s="14">
        <f>Tavola1!K395/Tavola1!D395</f>
        <v>0.87426231131773191</v>
      </c>
      <c r="I395" s="14">
        <f>Tavola1!L395/Tavola1!D395</f>
        <v>2.6699524034232251E-2</v>
      </c>
    </row>
    <row r="396" spans="1:9">
      <c r="A396" s="4">
        <v>44284</v>
      </c>
      <c r="B396" s="14">
        <f>Tavola1!D396/Tavola1!B396</f>
        <v>5.4790855884321872E-2</v>
      </c>
      <c r="C396" s="14">
        <f>Tavola1!D396/Tavola1!C396</f>
        <v>0.134806920062506</v>
      </c>
      <c r="D396" s="14">
        <f>Tavola1!F396/Tavola1!D396</f>
        <v>5.8509712960278341E-3</v>
      </c>
      <c r="E396" s="14">
        <f>Tavola1!G396/Tavola1!D396</f>
        <v>5.0797332560162363E-3</v>
      </c>
      <c r="F396" s="30">
        <f>Tavola1!H396/Tavola1!D396</f>
        <v>7.712380400115976E-4</v>
      </c>
      <c r="G396" s="14">
        <f>Tavola1!J396/Tavola1!D396</f>
        <v>9.514641925195709E-2</v>
      </c>
      <c r="H396" s="14">
        <f>Tavola1!K396/Tavola1!D396</f>
        <v>0.87228761959988399</v>
      </c>
      <c r="I396" s="14">
        <f>Tavola1!L396/Tavola1!D396</f>
        <v>2.6714989852131051E-2</v>
      </c>
    </row>
    <row r="397" spans="1:9">
      <c r="A397" s="4">
        <v>44285</v>
      </c>
      <c r="B397" s="14">
        <f>Tavola1!D397/Tavola1!B397</f>
        <v>5.4790855884321872E-2</v>
      </c>
      <c r="C397" s="14">
        <f>Tavola1!D397/Tavola1!C397</f>
        <v>0.134806920062506</v>
      </c>
      <c r="D397" s="14">
        <f>Tavola1!F397/Tavola1!D397</f>
        <v>5.8509712960278341E-3</v>
      </c>
      <c r="E397" s="14">
        <f>Tavola1!G397/Tavola1!D397</f>
        <v>5.0797332560162363E-3</v>
      </c>
      <c r="F397" s="30">
        <f>Tavola1!H397/Tavola1!D397</f>
        <v>7.712380400115976E-4</v>
      </c>
      <c r="G397" s="14">
        <f>Tavola1!J397/Tavola1!D397</f>
        <v>9.514641925195709E-2</v>
      </c>
      <c r="H397" s="14">
        <f>Tavola1!K397/Tavola1!D397</f>
        <v>0.87228761959988399</v>
      </c>
      <c r="I397" s="14">
        <f>Tavola1!L397/Tavola1!D397</f>
        <v>2.6714989852131051E-2</v>
      </c>
    </row>
    <row r="398" spans="1:9">
      <c r="A398" s="4">
        <v>44286</v>
      </c>
      <c r="B398" s="14">
        <f>Tavola1!D398/Tavola1!B398</f>
        <v>5.5066561334022338E-2</v>
      </c>
      <c r="C398" s="14">
        <f>Tavola1!D398/Tavola1!C398</f>
        <v>0.13580643626559014</v>
      </c>
      <c r="D398" s="14">
        <f>Tavola1!F398/Tavola1!D398</f>
        <v>5.9211017499124184E-3</v>
      </c>
      <c r="E398" s="14">
        <f>Tavola1!G398/Tavola1!D398</f>
        <v>5.1170724143278024E-3</v>
      </c>
      <c r="F398" s="30">
        <f>Tavola1!H398/Tavola1!D398</f>
        <v>8.0402933558461548E-4</v>
      </c>
      <c r="G398" s="14">
        <f>Tavola1!J398/Tavola1!D398</f>
        <v>0.101411071483951</v>
      </c>
      <c r="H398" s="14">
        <f>Tavola1!K398/Tavola1!D398</f>
        <v>0.86608891415838229</v>
      </c>
      <c r="I398" s="14">
        <f>Tavola1!L398/Tavola1!D398</f>
        <v>2.6578912607754288E-2</v>
      </c>
    </row>
    <row r="399" spans="1:9">
      <c r="A399" s="4">
        <v>44287</v>
      </c>
      <c r="B399" s="14">
        <f>Tavola1!D399/Tavola1!B399</f>
        <v>5.529180093879902E-2</v>
      </c>
      <c r="C399" s="14">
        <f>Tavola1!D399/Tavola1!C399</f>
        <v>0.13658049259457383</v>
      </c>
      <c r="D399" s="14">
        <f>Tavola1!F399/Tavola1!D399</f>
        <v>5.9234343376756652E-3</v>
      </c>
      <c r="E399" s="14">
        <f>Tavola1!G399/Tavola1!D399</f>
        <v>5.1081782161283883E-3</v>
      </c>
      <c r="F399" s="30">
        <f>Tavola1!H399/Tavola1!D399</f>
        <v>8.1525612154727636E-4</v>
      </c>
      <c r="G399" s="14">
        <f>Tavola1!J399/Tavola1!D399</f>
        <v>0.10735725891508224</v>
      </c>
      <c r="H399" s="14">
        <f>Tavola1!K399/Tavola1!D399</f>
        <v>0.86022633334283516</v>
      </c>
      <c r="I399" s="14">
        <f>Tavola1!L399/Tavola1!D399</f>
        <v>2.6492973404406945E-2</v>
      </c>
    </row>
    <row r="400" spans="1:9">
      <c r="A400" s="4">
        <v>44288</v>
      </c>
      <c r="B400" s="14">
        <f>Tavola1!D400/Tavola1!B400</f>
        <v>5.5308369043947148E-2</v>
      </c>
      <c r="C400" s="14">
        <f>Tavola1!D400/Tavola1!C400</f>
        <v>0.1373280939970517</v>
      </c>
      <c r="D400" s="14">
        <f>Tavola1!F400/Tavola1!D400</f>
        <v>5.9334076896510723E-3</v>
      </c>
      <c r="E400" s="14">
        <f>Tavola1!G400/Tavola1!D400</f>
        <v>5.0841604058269683E-3</v>
      </c>
      <c r="F400" s="30">
        <f>Tavola1!H400/Tavola1!D400</f>
        <v>8.4924728382410389E-4</v>
      </c>
      <c r="G400" s="14">
        <f>Tavola1!J400/Tavola1!D400</f>
        <v>0.11302349017987058</v>
      </c>
      <c r="H400" s="14">
        <f>Tavola1!K400/Tavola1!D400</f>
        <v>0.85464849654922526</v>
      </c>
      <c r="I400" s="14">
        <f>Tavola1!L400/Tavola1!D400</f>
        <v>2.6394605581253148E-2</v>
      </c>
    </row>
    <row r="401" spans="1:9">
      <c r="A401" s="4">
        <v>44289</v>
      </c>
      <c r="B401" s="14">
        <f>Tavola1!D401/Tavola1!B401</f>
        <v>5.528073705574784E-2</v>
      </c>
      <c r="C401" s="14">
        <f>Tavola1!D401/Tavola1!C401</f>
        <v>0.1379284909555788</v>
      </c>
      <c r="D401" s="14">
        <f>Tavola1!F401/Tavola1!D401</f>
        <v>5.9333149441851826E-3</v>
      </c>
      <c r="E401" s="14">
        <f>Tavola1!G401/Tavola1!D401</f>
        <v>5.0776566220636001E-3</v>
      </c>
      <c r="F401" s="30">
        <f>Tavola1!H401/Tavola1!D401</f>
        <v>8.5565832212158226E-4</v>
      </c>
      <c r="G401" s="14">
        <f>Tavola1!J401/Tavola1!D401</f>
        <v>0.11748976869078648</v>
      </c>
      <c r="H401" s="14">
        <f>Tavola1!K401/Tavola1!D401</f>
        <v>0.85025416429765655</v>
      </c>
      <c r="I401" s="14">
        <f>Tavola1!L401/Tavola1!D401</f>
        <v>2.6322752067371835E-2</v>
      </c>
    </row>
    <row r="402" spans="1:9">
      <c r="A402" s="4">
        <v>44290</v>
      </c>
      <c r="B402" s="14">
        <f>Tavola1!D402/Tavola1!B402</f>
        <v>5.5285318674422337E-2</v>
      </c>
      <c r="C402" s="14">
        <f>Tavola1!D402/Tavola1!C402</f>
        <v>0.13854435984806773</v>
      </c>
      <c r="D402" s="14">
        <f>Tavola1!F402/Tavola1!D402</f>
        <v>6.3082124305928709E-3</v>
      </c>
      <c r="E402" s="14">
        <f>Tavola1!G402/Tavola1!D402</f>
        <v>5.4518180189862082E-3</v>
      </c>
      <c r="F402" s="30">
        <f>Tavola1!H402/Tavola1!D402</f>
        <v>8.5639441160666305E-4</v>
      </c>
      <c r="G402" s="14">
        <f>Tavola1!J402/Tavola1!D402</f>
        <v>0.12160240909905069</v>
      </c>
      <c r="H402" s="14">
        <f>Tavola1!K402/Tavola1!D402</f>
        <v>0.84579862976894138</v>
      </c>
      <c r="I402" s="14">
        <f>Tavola1!L402/Tavola1!D402</f>
        <v>2.6290748701415009E-2</v>
      </c>
    </row>
    <row r="403" spans="1:9">
      <c r="A403" s="4">
        <v>44291</v>
      </c>
      <c r="B403" s="14">
        <f>Tavola1!D403/Tavola1!B403</f>
        <v>5.543690075725019E-2</v>
      </c>
      <c r="C403" s="14">
        <f>Tavola1!D403/Tavola1!C403</f>
        <v>0.13907132434718225</v>
      </c>
      <c r="D403" s="14">
        <f>Tavola1!F403/Tavola1!D403</f>
        <v>6.5881435691810767E-3</v>
      </c>
      <c r="E403" s="14">
        <f>Tavola1!G403/Tavola1!D403</f>
        <v>5.7082393562219811E-3</v>
      </c>
      <c r="F403" s="30">
        <f>Tavola1!H403/Tavola1!D403</f>
        <v>8.799042129590956E-4</v>
      </c>
      <c r="G403" s="14">
        <f>Tavola1!J403/Tavola1!D403</f>
        <v>0.12542533344471363</v>
      </c>
      <c r="H403" s="14">
        <f>Tavola1!K403/Tavola1!D403</f>
        <v>0.8417174839194721</v>
      </c>
      <c r="I403" s="14">
        <f>Tavola1!L403/Tavola1!D403</f>
        <v>2.6269039066633252E-2</v>
      </c>
    </row>
    <row r="404" spans="1:9">
      <c r="A404" s="4">
        <v>44292</v>
      </c>
      <c r="B404" s="14">
        <f>Tavola1!D404/Tavola1!B404</f>
        <v>5.5477063432811717E-2</v>
      </c>
      <c r="C404" s="14">
        <f>Tavola1!D404/Tavola1!C404</f>
        <v>0.13952376494762095</v>
      </c>
      <c r="D404" s="14">
        <f>Tavola1!F404/Tavola1!D404</f>
        <v>6.8866857409009248E-3</v>
      </c>
      <c r="E404" s="14">
        <f>Tavola1!G404/Tavola1!D404</f>
        <v>5.9995120544724641E-3</v>
      </c>
      <c r="F404" s="30">
        <f>Tavola1!H404/Tavola1!D404</f>
        <v>8.8717368642846051E-4</v>
      </c>
      <c r="G404" s="14">
        <f>Tavola1!J404/Tavola1!D404</f>
        <v>0.12869563288752855</v>
      </c>
      <c r="H404" s="14">
        <f>Tavola1!K404/Tavola1!D404</f>
        <v>0.83819060926652911</v>
      </c>
      <c r="I404" s="14">
        <f>Tavola1!L404/Tavola1!D404</f>
        <v>2.6227072105041365E-2</v>
      </c>
    </row>
    <row r="405" spans="1:9">
      <c r="A405" s="4">
        <v>44293</v>
      </c>
      <c r="B405" s="14">
        <f>Tavola1!D405/Tavola1!B405</f>
        <v>5.5359048053690456E-2</v>
      </c>
      <c r="C405" s="14">
        <f>Tavola1!D405/Tavola1!C405</f>
        <v>0.14008657981905373</v>
      </c>
      <c r="D405" s="14">
        <f>Tavola1!F405/Tavola1!D405</f>
        <v>7.0693591256493112E-3</v>
      </c>
      <c r="E405" s="14">
        <f>Tavola1!G405/Tavola1!D405</f>
        <v>6.203610777188358E-3</v>
      </c>
      <c r="F405" s="30">
        <f>Tavola1!H405/Tavola1!D405</f>
        <v>8.6574834846095308E-4</v>
      </c>
      <c r="G405" s="14">
        <f>Tavola1!J405/Tavola1!D405</f>
        <v>0.1326966131042317</v>
      </c>
      <c r="H405" s="14">
        <f>Tavola1!K405/Tavola1!D405</f>
        <v>0.83406306177142042</v>
      </c>
      <c r="I405" s="14">
        <f>Tavola1!L405/Tavola1!D405</f>
        <v>2.6170965998698621E-2</v>
      </c>
    </row>
    <row r="406" spans="1:9">
      <c r="A406" s="4">
        <v>44294</v>
      </c>
      <c r="B406" s="14">
        <f>Tavola1!D406/Tavola1!B406</f>
        <v>5.5293318013857159E-2</v>
      </c>
      <c r="C406" s="14">
        <f>Tavola1!D406/Tavola1!C406</f>
        <v>0.13998910029947348</v>
      </c>
      <c r="D406" s="14">
        <f>Tavola1!F406/Tavola1!D406</f>
        <v>7.025017384590956E-3</v>
      </c>
      <c r="E406" s="14">
        <f>Tavola1!G406/Tavola1!D406</f>
        <v>6.1270416627882147E-3</v>
      </c>
      <c r="F406" s="30">
        <f>Tavola1!H406/Tavola1!D406</f>
        <v>8.9797572180274102E-4</v>
      </c>
      <c r="G406" s="14">
        <f>Tavola1!J406/Tavola1!D406</f>
        <v>0.13822255561700239</v>
      </c>
      <c r="H406" s="14">
        <f>Tavola1!K406/Tavola1!D406</f>
        <v>0.82870565560440879</v>
      </c>
      <c r="I406" s="14">
        <f>Tavola1!L406/Tavola1!D406</f>
        <v>2.6046771393997799E-2</v>
      </c>
    </row>
    <row r="407" spans="1:9">
      <c r="A407" s="4">
        <v>44295</v>
      </c>
      <c r="B407" s="14">
        <f>Tavola1!D407/Tavola1!B407</f>
        <v>5.5211028413269858E-2</v>
      </c>
      <c r="C407" s="14">
        <f>Tavola1!D407/Tavola1!C407</f>
        <v>0.13998408114208302</v>
      </c>
      <c r="D407" s="14">
        <f>Tavola1!F407/Tavola1!D407</f>
        <v>7.1522445122679731E-3</v>
      </c>
      <c r="E407" s="14">
        <f>Tavola1!G407/Tavola1!D407</f>
        <v>6.2398853034137444E-3</v>
      </c>
      <c r="F407" s="30">
        <f>Tavola1!H407/Tavola1!D407</f>
        <v>9.123592088542289E-4</v>
      </c>
      <c r="G407" s="14">
        <f>Tavola1!J407/Tavola1!D407</f>
        <v>0.11097655019604862</v>
      </c>
      <c r="H407" s="14">
        <f>Tavola1!K407/Tavola1!D407</f>
        <v>0.85463619676546942</v>
      </c>
      <c r="I407" s="14">
        <f>Tavola1!L407/Tavola1!D407</f>
        <v>2.7235008526214036E-2</v>
      </c>
    </row>
    <row r="408" spans="1:9">
      <c r="A408" s="4">
        <v>44296</v>
      </c>
      <c r="B408" s="14">
        <f>Tavola1!D408/Tavola1!B408</f>
        <v>5.5145838217216893E-2</v>
      </c>
      <c r="C408" s="14">
        <f>Tavola1!D408/Tavola1!C408</f>
        <v>0.13997769321908596</v>
      </c>
      <c r="D408" s="14">
        <f>Tavola1!F408/Tavola1!D408</f>
        <v>7.0994297798421509E-3</v>
      </c>
      <c r="E408" s="14">
        <f>Tavola1!G408/Tavola1!D408</f>
        <v>6.2146984091019436E-3</v>
      </c>
      <c r="F408" s="30">
        <f>Tavola1!H408/Tavola1!D408</f>
        <v>8.8473137074020723E-4</v>
      </c>
      <c r="G408" s="14">
        <f>Tavola1!J408/Tavola1!D408</f>
        <v>0.11261443514757212</v>
      </c>
      <c r="H408" s="14">
        <f>Tavola1!K408/Tavola1!D408</f>
        <v>0.85315617127104604</v>
      </c>
      <c r="I408" s="14">
        <f>Tavola1!L408/Tavola1!D408</f>
        <v>2.7129963801539647E-2</v>
      </c>
    </row>
    <row r="409" spans="1:9">
      <c r="A409" s="4">
        <v>44297</v>
      </c>
      <c r="B409" s="14">
        <f>Tavola1!D409/Tavola1!B409</f>
        <v>5.520736473178748E-2</v>
      </c>
      <c r="C409" s="14">
        <f>Tavola1!D409/Tavola1!C409</f>
        <v>0.1400629839175456</v>
      </c>
      <c r="D409" s="14">
        <f>Tavola1!F409/Tavola1!D409</f>
        <v>7.0728790746808091E-3</v>
      </c>
      <c r="E409" s="14">
        <f>Tavola1!G409/Tavola1!D409</f>
        <v>6.1559250778874669E-3</v>
      </c>
      <c r="F409" s="30">
        <f>Tavola1!H409/Tavola1!D409</f>
        <v>9.1695399679334218E-4</v>
      </c>
      <c r="G409" s="14">
        <f>Tavola1!J409/Tavola1!D409</f>
        <v>0.11610460782789149</v>
      </c>
      <c r="H409" s="14">
        <f>Tavola1!K409/Tavola1!D409</f>
        <v>0.84980722516851037</v>
      </c>
      <c r="I409" s="14">
        <f>Tavola1!L409/Tavola1!D409</f>
        <v>2.7015287928917296E-2</v>
      </c>
    </row>
    <row r="410" spans="1:9">
      <c r="A410" s="4">
        <v>44298</v>
      </c>
      <c r="B410" s="14">
        <f>Tavola1!D410/Tavola1!B410</f>
        <v>5.4917234949114387E-2</v>
      </c>
      <c r="C410" s="14">
        <f>Tavola1!D410/Tavola1!C410</f>
        <v>0.14008348392299766</v>
      </c>
      <c r="D410" s="14">
        <f>Tavola1!F410/Tavola1!D410</f>
        <v>7.2762357606997981E-3</v>
      </c>
      <c r="E410" s="14">
        <f>Tavola1!G410/Tavola1!D410</f>
        <v>6.3487155977974058E-3</v>
      </c>
      <c r="F410" s="30">
        <f>Tavola1!H410/Tavola1!D410</f>
        <v>9.2752016290239181E-4</v>
      </c>
      <c r="G410" s="14">
        <f>Tavola1!J410/Tavola1!D410</f>
        <v>0.11910638229822439</v>
      </c>
      <c r="H410" s="14">
        <f>Tavola1!K410/Tavola1!D410</f>
        <v>0.8466553303091201</v>
      </c>
      <c r="I410" s="14">
        <f>Tavola1!L410/Tavola1!D410</f>
        <v>2.6962051631955735E-2</v>
      </c>
    </row>
    <row r="411" spans="1:9">
      <c r="A411" s="4">
        <v>44299</v>
      </c>
      <c r="B411" s="14">
        <f>Tavola1!D411/Tavola1!B411</f>
        <v>5.4878698622638493E-2</v>
      </c>
      <c r="C411" s="14">
        <f>Tavola1!D411/Tavola1!C411</f>
        <v>0.1399882072152287</v>
      </c>
      <c r="D411" s="14">
        <f>Tavola1!F411/Tavola1!D411</f>
        <v>7.3552367698340041E-3</v>
      </c>
      <c r="E411" s="14">
        <f>Tavola1!G411/Tavola1!D411</f>
        <v>6.4239262148046627E-3</v>
      </c>
      <c r="F411" s="30">
        <f>Tavola1!H411/Tavola1!D411</f>
        <v>9.3131055502934158E-4</v>
      </c>
      <c r="G411" s="14">
        <f>Tavola1!J411/Tavola1!D411</f>
        <v>0.12319227858885284</v>
      </c>
      <c r="H411" s="14">
        <f>Tavola1!K411/Tavola1!D411</f>
        <v>0.84263497388626374</v>
      </c>
      <c r="I411" s="14">
        <f>Tavola1!L411/Tavola1!D411</f>
        <v>2.6817510755049449E-2</v>
      </c>
    </row>
    <row r="412" spans="1:9">
      <c r="A412" s="4">
        <v>44300</v>
      </c>
      <c r="B412" s="14">
        <f>Tavola1!D412/Tavola1!B412</f>
        <v>5.4856503497147803E-2</v>
      </c>
      <c r="C412" s="14">
        <f>Tavola1!D412/Tavola1!C412</f>
        <v>0.13993024162778347</v>
      </c>
      <c r="D412" s="14">
        <f>Tavola1!F412/Tavola1!D412</f>
        <v>7.4269248332222357E-3</v>
      </c>
      <c r="E412" s="14">
        <f>Tavola1!G412/Tavola1!D412</f>
        <v>6.4559134592673852E-3</v>
      </c>
      <c r="F412" s="30">
        <f>Tavola1!H412/Tavola1!D412</f>
        <v>9.7101137395485062E-4</v>
      </c>
      <c r="G412" s="14">
        <f>Tavola1!J412/Tavola1!D412</f>
        <v>0.11923494801152616</v>
      </c>
      <c r="H412" s="14">
        <f>Tavola1!K412/Tavola1!D412</f>
        <v>0.84656445678474512</v>
      </c>
      <c r="I412" s="14">
        <f>Tavola1!L412/Tavola1!D412</f>
        <v>2.6773670370506448E-2</v>
      </c>
    </row>
    <row r="413" spans="1:9">
      <c r="A413" s="4">
        <v>44301</v>
      </c>
      <c r="B413" s="14">
        <f>Tavola1!D413/Tavola1!B413</f>
        <v>5.4793961427046851E-2</v>
      </c>
      <c r="C413" s="14">
        <f>Tavola1!D413/Tavola1!C413</f>
        <v>0.13994975680309799</v>
      </c>
      <c r="D413" s="14">
        <f>Tavola1!F413/Tavola1!D413</f>
        <v>7.303110333223943E-3</v>
      </c>
      <c r="E413" s="14">
        <f>Tavola1!G413/Tavola1!D413</f>
        <v>6.3446422153115283E-3</v>
      </c>
      <c r="F413" s="30">
        <f>Tavola1!H413/Tavola1!D413</f>
        <v>9.5846811791241472E-4</v>
      </c>
      <c r="G413" s="14">
        <f>Tavola1!J413/Tavola1!D413</f>
        <v>0.12174628723830955</v>
      </c>
      <c r="H413" s="14">
        <f>Tavola1!K413/Tavola1!D413</f>
        <v>0.84434790309053875</v>
      </c>
      <c r="I413" s="14">
        <f>Tavola1!L413/Tavola1!D413</f>
        <v>2.6602699337927728E-2</v>
      </c>
    </row>
    <row r="414" spans="1:9">
      <c r="A414" s="4">
        <v>44302</v>
      </c>
      <c r="B414" s="14">
        <f>Tavola1!D414/Tavola1!B414</f>
        <v>5.466541771856992E-2</v>
      </c>
      <c r="C414" s="14">
        <f>Tavola1!D414/Tavola1!C414</f>
        <v>0.13989641429650576</v>
      </c>
      <c r="D414" s="14">
        <f>Tavola1!F414/Tavola1!D414</f>
        <v>7.2358451042965092E-3</v>
      </c>
      <c r="E414" s="14">
        <f>Tavola1!G414/Tavola1!D414</f>
        <v>6.2583077742664594E-3</v>
      </c>
      <c r="F414" s="30">
        <f>Tavola1!H414/Tavola1!D414</f>
        <v>9.7753733003005027E-4</v>
      </c>
      <c r="G414" s="14">
        <f>Tavola1!J414/Tavola1!D414</f>
        <v>0.12142151513114</v>
      </c>
      <c r="H414" s="14">
        <f>Tavola1!K414/Tavola1!D414</f>
        <v>0.84481982797411859</v>
      </c>
      <c r="I414" s="14">
        <f>Tavola1!L414/Tavola1!D414</f>
        <v>2.652281179044496E-2</v>
      </c>
    </row>
    <row r="415" spans="1:9">
      <c r="A415" s="4">
        <v>44303</v>
      </c>
      <c r="B415" s="14">
        <f>Tavola1!D415/Tavola1!B415</f>
        <v>5.4586807337545611E-2</v>
      </c>
      <c r="C415" s="14">
        <f>Tavola1!D415/Tavola1!C415</f>
        <v>0.13976670125337939</v>
      </c>
      <c r="D415" s="14">
        <f>Tavola1!F415/Tavola1!D415</f>
        <v>7.218306241137667E-3</v>
      </c>
      <c r="E415" s="14">
        <f>Tavola1!G415/Tavola1!D415</f>
        <v>6.2473027681305355E-3</v>
      </c>
      <c r="F415" s="30">
        <f>Tavola1!H415/Tavola1!D415</f>
        <v>9.7100347300713098E-4</v>
      </c>
      <c r="G415" s="14">
        <f>Tavola1!J415/Tavola1!D415</f>
        <v>0.12367193440332093</v>
      </c>
      <c r="H415" s="14">
        <f>Tavola1!K415/Tavola1!D415</f>
        <v>0.84264092394319889</v>
      </c>
      <c r="I415" s="36">
        <f>Tavola1!L415/Tavola1!D415</f>
        <v>2.6468835412342535E-2</v>
      </c>
    </row>
    <row r="416" spans="1:9">
      <c r="A416" s="4">
        <v>44304</v>
      </c>
      <c r="B416" s="14">
        <f>Tavola1!D416/Tavola1!B416</f>
        <v>5.4578754374250485E-2</v>
      </c>
      <c r="C416" s="14">
        <f>Tavola1!D416/Tavola1!C416</f>
        <v>0.13960258186128208</v>
      </c>
      <c r="D416" s="14">
        <f>Tavola1!F416/Tavola1!D416</f>
        <v>7.155314828737872E-3</v>
      </c>
      <c r="E416" s="14">
        <f>Tavola1!G416/Tavola1!D416</f>
        <v>6.1988860417657617E-3</v>
      </c>
      <c r="F416" s="30">
        <f>Tavola1!H416/Tavola1!D416</f>
        <v>9.5642878697211014E-4</v>
      </c>
      <c r="G416" s="14">
        <f>Tavola1!J416/Tavola1!D416</f>
        <v>0.12458635733611567</v>
      </c>
      <c r="H416" s="14">
        <f>Tavola1!K416/Tavola1!D416</f>
        <v>0.84185680164076127</v>
      </c>
      <c r="I416" s="36">
        <f>Tavola1!L416/Tavola1!D416</f>
        <v>2.64015261943852E-2</v>
      </c>
    </row>
    <row r="417" spans="1:9">
      <c r="A417" s="4">
        <v>44305</v>
      </c>
      <c r="B417" s="14">
        <f>Tavola1!D417/Tavola1!B417</f>
        <v>5.4672225768639636E-2</v>
      </c>
      <c r="C417" s="14">
        <f>Tavola1!D417/Tavola1!C417</f>
        <v>0.13970109214963722</v>
      </c>
      <c r="D417" s="14">
        <f>Tavola1!F417/Tavola1!D417</f>
        <v>7.3127816031163233E-3</v>
      </c>
      <c r="E417" s="14">
        <f>Tavola1!G417/Tavola1!D417</f>
        <v>6.4177540911910984E-3</v>
      </c>
      <c r="F417" s="30">
        <f>Tavola1!H417/Tavola1!D417</f>
        <v>8.950275119252245E-4</v>
      </c>
      <c r="G417" s="14">
        <f>Tavola1!J417/Tavola1!D417</f>
        <v>0.12654468526560958</v>
      </c>
      <c r="H417" s="14">
        <f>Tavola1!K417/Tavola1!D417</f>
        <v>0.83984092920128961</v>
      </c>
      <c r="I417" s="36">
        <f>Tavola1!L417/Tavola1!D417</f>
        <v>2.630160392998444E-2</v>
      </c>
    </row>
    <row r="418" spans="1:9">
      <c r="A418" s="4">
        <v>44306</v>
      </c>
      <c r="B418" s="14">
        <f>Tavola1!D418/Tavola1!B418</f>
        <v>5.4600067411580272E-2</v>
      </c>
      <c r="C418" s="14">
        <f>Tavola1!D418/Tavola1!C418</f>
        <v>0.13960145932543253</v>
      </c>
      <c r="D418" s="14">
        <f>Tavola1!F418/Tavola1!D418</f>
        <v>7.2551696243490574E-3</v>
      </c>
      <c r="E418" s="14">
        <f>Tavola1!G418/Tavola1!D418</f>
        <v>6.3451135042216491E-3</v>
      </c>
      <c r="F418" s="30">
        <f>Tavola1!H418/Tavola1!D418</f>
        <v>9.1005612012740782E-4</v>
      </c>
      <c r="G418" s="14">
        <f>Tavola1!J418/Tavola1!D418</f>
        <v>0.11863087112594166</v>
      </c>
      <c r="H418" s="14">
        <f>Tavola1!K418/Tavola1!D418</f>
        <v>0.84778300217402291</v>
      </c>
      <c r="I418" s="36">
        <f>Tavola1!L418/Tavola1!D418</f>
        <v>2.6330957075686334E-2</v>
      </c>
    </row>
    <row r="419" spans="1:9">
      <c r="A419" s="4">
        <v>44307</v>
      </c>
      <c r="B419" s="14">
        <f>Tavola1!D419/Tavola1!B419</f>
        <v>5.451843753868197E-2</v>
      </c>
      <c r="C419" s="14">
        <f>Tavola1!D419/Tavola1!C419</f>
        <v>0.13956556731154815</v>
      </c>
      <c r="D419" s="14">
        <f>Tavola1!F419/Tavola1!D419</f>
        <v>7.3137162318287303E-3</v>
      </c>
      <c r="E419" s="14">
        <f>Tavola1!G419/Tavola1!D419</f>
        <v>6.3995017028501393E-3</v>
      </c>
      <c r="F419" s="30">
        <f>Tavola1!H419/Tavola1!D419</f>
        <v>9.1421452897859129E-4</v>
      </c>
      <c r="G419" s="14">
        <f>Tavola1!J419/Tavola1!D419</f>
        <v>0.1192095560534062</v>
      </c>
      <c r="H419" s="14">
        <f>Tavola1!K419/Tavola1!D419</f>
        <v>0.8472658957795437</v>
      </c>
      <c r="I419" s="36">
        <f>Tavola1!L419/Tavola1!D419</f>
        <v>2.621083193522137E-2</v>
      </c>
    </row>
    <row r="420" spans="1:9">
      <c r="A420" s="4">
        <v>44308</v>
      </c>
      <c r="B420" s="14">
        <f>Tavola1!D420/Tavola1!B420</f>
        <v>5.4397475180083615E-2</v>
      </c>
      <c r="C420" s="14">
        <f>Tavola1!D420/Tavola1!C420</f>
        <v>0.13946334887331643</v>
      </c>
      <c r="D420" s="14">
        <f>Tavola1!F420/Tavola1!D420</f>
        <v>7.0926230734699985E-3</v>
      </c>
      <c r="E420" s="14">
        <f>Tavola1!G420/Tavola1!D420</f>
        <v>6.2047982443014611E-3</v>
      </c>
      <c r="F420" s="30">
        <f>Tavola1!H420/Tavola1!D420</f>
        <v>8.8782482916853706E-4</v>
      </c>
      <c r="G420" s="14">
        <f>Tavola1!J420/Tavola1!D420</f>
        <v>0.12073420120704274</v>
      </c>
      <c r="H420" s="14">
        <f>Tavola1!K420/Tavola1!D420</f>
        <v>0.84603222105840692</v>
      </c>
      <c r="I420" s="36">
        <f>Tavola1!L420/Tavola1!D420</f>
        <v>2.6140954661080355E-2</v>
      </c>
    </row>
    <row r="421" spans="1:9">
      <c r="A421" s="4">
        <v>44309</v>
      </c>
      <c r="B421" s="14">
        <f>Tavola1!D421/Tavola1!B421</f>
        <v>5.4254033968703326E-2</v>
      </c>
      <c r="C421" s="14">
        <f>Tavola1!D421/Tavola1!C421</f>
        <v>0.13919786040822249</v>
      </c>
      <c r="D421" s="14">
        <f>Tavola1!F421/Tavola1!D421</f>
        <v>6.9953331347433227E-3</v>
      </c>
      <c r="E421" s="14">
        <f>Tavola1!G421/Tavola1!D421</f>
        <v>6.1165723364114783E-3</v>
      </c>
      <c r="F421" s="30">
        <f>Tavola1!H421/Tavola1!D421</f>
        <v>8.7876079833184391E-4</v>
      </c>
      <c r="G421" s="14">
        <f>Tavola1!J421/Tavola1!D421</f>
        <v>0.1185334127693377</v>
      </c>
      <c r="H421" s="14">
        <f>Tavola1!K421/Tavola1!D421</f>
        <v>0.84833184390825145</v>
      </c>
      <c r="I421" s="36">
        <f>Tavola1!L421/Tavola1!D421</f>
        <v>2.613941018766756E-2</v>
      </c>
    </row>
    <row r="422" spans="1:9">
      <c r="A422" s="4">
        <v>44310</v>
      </c>
      <c r="B422" s="14">
        <f>Tavola1!D422/Tavola1!B422</f>
        <v>5.4177570488493004E-2</v>
      </c>
      <c r="C422" s="14">
        <f>Tavola1!D422/Tavola1!C422</f>
        <v>0.13909159653649802</v>
      </c>
      <c r="D422" s="14">
        <f>Tavola1!F422/Tavola1!D422</f>
        <v>6.9772609436338047E-3</v>
      </c>
      <c r="E422" s="14">
        <f>Tavola1!G422/Tavola1!D422</f>
        <v>6.0933757993235065E-3</v>
      </c>
      <c r="F422" s="30">
        <f>Tavola1!H422/Tavola1!D422</f>
        <v>8.8388514431029803E-4</v>
      </c>
      <c r="G422" s="14">
        <f>Tavola1!J422/Tavola1!D422</f>
        <v>0.11751228304076242</v>
      </c>
      <c r="H422" s="14">
        <f>Tavola1!K422/Tavola1!D422</f>
        <v>0.84940868577636219</v>
      </c>
      <c r="I422" s="36">
        <f>Tavola1!L422/Tavola1!D422</f>
        <v>2.6101770239241536E-2</v>
      </c>
    </row>
    <row r="423" spans="1:9">
      <c r="A423" s="4">
        <v>44311</v>
      </c>
      <c r="B423" s="14">
        <f>Tavola1!D423/Tavola1!B423</f>
        <v>5.4145634884538642E-2</v>
      </c>
      <c r="C423" s="14">
        <f>Tavola1!D423/Tavola1!C423</f>
        <v>0.13920706894229132</v>
      </c>
      <c r="D423" s="14">
        <f>Tavola1!F423/Tavola1!D423</f>
        <v>6.9507211066137465E-3</v>
      </c>
      <c r="E423" s="14">
        <f>Tavola1!G423/Tavola1!D423</f>
        <v>6.1107399693480571E-3</v>
      </c>
      <c r="F423" s="30">
        <f>Tavola1!H423/Tavola1!D423</f>
        <v>8.3998113726568944E-4</v>
      </c>
      <c r="G423" s="14">
        <f>Tavola1!J423/Tavola1!D423</f>
        <v>0.11835874562816835</v>
      </c>
      <c r="H423" s="14">
        <f>Tavola1!K423/Tavola1!D423</f>
        <v>0.84869532754352184</v>
      </c>
      <c r="I423" s="36">
        <f>Tavola1!L423/Tavola1!D423</f>
        <v>2.5995205721696075E-2</v>
      </c>
    </row>
    <row r="424" spans="1:9">
      <c r="A424" s="4">
        <v>44312</v>
      </c>
      <c r="B424" s="14">
        <f>Tavola1!D424/Tavola1!B424</f>
        <v>5.4133088915076559E-2</v>
      </c>
      <c r="C424" s="14">
        <f>Tavola1!D424/Tavola1!C424</f>
        <v>0.13921021357878646</v>
      </c>
      <c r="D424" s="14">
        <f>Tavola1!F424/Tavola1!D424</f>
        <v>6.9779374037968189E-3</v>
      </c>
      <c r="E424" s="14">
        <f>Tavola1!G424/Tavola1!D424</f>
        <v>6.1276845268635931E-3</v>
      </c>
      <c r="F424" s="30">
        <f>Tavola1!H424/Tavola1!D424</f>
        <v>8.5025287693322581E-4</v>
      </c>
      <c r="G424" s="14">
        <f>Tavola1!J424/Tavola1!D424</f>
        <v>0.12051601553910431</v>
      </c>
      <c r="H424" s="14">
        <f>Tavola1!K424/Tavola1!D424</f>
        <v>0.84658310733220943</v>
      </c>
      <c r="I424" s="36">
        <f>Tavola1!L424/Tavola1!D424</f>
        <v>2.5922939724889443E-2</v>
      </c>
    </row>
    <row r="425" spans="1:9">
      <c r="A425" s="4">
        <v>44313</v>
      </c>
      <c r="B425" s="14">
        <f>Tavola1!D425/Tavola1!B425</f>
        <v>5.397111756979938E-2</v>
      </c>
      <c r="C425" s="14">
        <f>Tavola1!D425/Tavola1!C425</f>
        <v>0.13894661857248966</v>
      </c>
      <c r="D425" s="14">
        <f>Tavola1!F425/Tavola1!D425</f>
        <v>6.916847046233918E-3</v>
      </c>
      <c r="E425" s="14">
        <f>Tavola1!G425/Tavola1!D425</f>
        <v>6.0996668044847628E-3</v>
      </c>
      <c r="F425" s="30">
        <f>Tavola1!H425/Tavola1!D425</f>
        <v>8.171802417491548E-4</v>
      </c>
      <c r="G425" s="14">
        <f>Tavola1!J425/Tavola1!D425</f>
        <v>0.11996497798963932</v>
      </c>
      <c r="H425" s="14">
        <f>Tavola1!K425/Tavola1!D425</f>
        <v>0.84715324561616845</v>
      </c>
      <c r="I425" s="36">
        <f>Tavola1!L425/Tavola1!D425</f>
        <v>2.5964929347958264E-2</v>
      </c>
    </row>
    <row r="426" spans="1:9">
      <c r="A426" s="4">
        <v>44314</v>
      </c>
      <c r="B426" s="14">
        <f>Tavola1!D426/Tavola1!B426</f>
        <v>5.3802538316059863E-2</v>
      </c>
      <c r="C426" s="14">
        <f>Tavola1!D426/Tavola1!C426</f>
        <v>0.1387668483167806</v>
      </c>
      <c r="D426" s="14">
        <f>Tavola1!F426/Tavola1!D426</f>
        <v>6.7484811076416627E-3</v>
      </c>
      <c r="E426" s="14">
        <f>Tavola1!G426/Tavola1!D426</f>
        <v>5.9158134243458473E-3</v>
      </c>
      <c r="F426" s="30">
        <f>Tavola1!H426/Tavola1!D426</f>
        <v>8.3266768329581483E-4</v>
      </c>
      <c r="G426" s="14">
        <f>Tavola1!J426/Tavola1!D426</f>
        <v>0.11607968436085493</v>
      </c>
      <c r="H426" s="14">
        <f>Tavola1!K426/Tavola1!D426</f>
        <v>0.85118485706678282</v>
      </c>
      <c r="I426" s="36">
        <f>Tavola1!L426/Tavola1!D426</f>
        <v>2.5986977464720548E-2</v>
      </c>
    </row>
    <row r="427" spans="1:9">
      <c r="A427" s="4">
        <v>44315</v>
      </c>
      <c r="B427" s="14">
        <f>Tavola1!D427/Tavola1!B427</f>
        <v>5.3715809615271178E-2</v>
      </c>
      <c r="C427" s="14">
        <f>Tavola1!D427/Tavola1!C427</f>
        <v>0.13853000440358157</v>
      </c>
      <c r="D427" s="14">
        <f>Tavola1!F427/Tavola1!D427</f>
        <v>6.5935865450377123E-3</v>
      </c>
      <c r="E427" s="14">
        <f>Tavola1!G427/Tavola1!D427</f>
        <v>5.7844393284078102E-3</v>
      </c>
      <c r="F427" s="30">
        <f>Tavola1!H427/Tavola1!D427</f>
        <v>8.0914721662990181E-4</v>
      </c>
      <c r="G427" s="14">
        <f>Tavola1!J427/Tavola1!D427</f>
        <v>0.11499041545856492</v>
      </c>
      <c r="H427" s="14">
        <f>Tavola1!K427/Tavola1!D427</f>
        <v>0.85245104177704145</v>
      </c>
      <c r="I427" s="36">
        <f>Tavola1!L427/Tavola1!D427</f>
        <v>2.5964956219355958E-2</v>
      </c>
    </row>
    <row r="428" spans="1:9">
      <c r="A428" s="4">
        <v>44316</v>
      </c>
      <c r="B428" s="14">
        <f>Tavola1!D428/Tavola1!B428</f>
        <v>5.3548647420656376E-2</v>
      </c>
      <c r="C428" s="14">
        <f>Tavola1!D428/Tavola1!C428</f>
        <v>0.13832359921207027</v>
      </c>
      <c r="D428" s="14">
        <f>Tavola1!F428/Tavola1!D428</f>
        <v>6.4128698671859635E-3</v>
      </c>
      <c r="E428" s="14">
        <f>Tavola1!G428/Tavola1!D428</f>
        <v>5.6214536158129763E-3</v>
      </c>
      <c r="F428" s="30">
        <f>Tavola1!H428/Tavola1!D428</f>
        <v>7.9141625137298729E-4</v>
      </c>
      <c r="G428" s="14">
        <f>Tavola1!J428/Tavola1!D428</f>
        <v>0.11299985130967398</v>
      </c>
      <c r="H428" s="14">
        <f>Tavola1!K428/Tavola1!D428</f>
        <v>0.85463841870236512</v>
      </c>
      <c r="I428" s="36">
        <f>Tavola1!L428/Tavola1!D428</f>
        <v>2.5948860120774915E-2</v>
      </c>
    </row>
    <row r="429" spans="1:9">
      <c r="A429" s="4">
        <v>44317</v>
      </c>
      <c r="B429" s="14">
        <f>Tavola1!D429/Tavola1!B429</f>
        <v>5.3434536207907168E-2</v>
      </c>
      <c r="C429" s="14">
        <f>Tavola1!D429/Tavola1!C429</f>
        <v>0.13814330471160549</v>
      </c>
      <c r="D429" s="14">
        <f>Tavola1!F429/Tavola1!D429</f>
        <v>6.2199563696076609E-3</v>
      </c>
      <c r="E429" s="14">
        <f>Tavola1!G429/Tavola1!D429</f>
        <v>5.4227708640631634E-3</v>
      </c>
      <c r="F429" s="30">
        <f>Tavola1!H429/Tavola1!D429</f>
        <v>7.9718550554449684E-4</v>
      </c>
      <c r="G429" s="14">
        <f>Tavola1!J429/Tavola1!D429</f>
        <v>0.11203559170736131</v>
      </c>
      <c r="H429" s="14">
        <f>Tavola1!K429/Tavola1!D429</f>
        <v>0.85587172473709583</v>
      </c>
      <c r="I429" s="36">
        <f>Tavola1!L429/Tavola1!D429</f>
        <v>2.5872727185935165E-2</v>
      </c>
    </row>
    <row r="430" spans="1:9">
      <c r="A430" s="4">
        <v>44318</v>
      </c>
      <c r="B430" s="14">
        <f>Tavola1!D430/Tavola1!B430</f>
        <v>5.3498091071353601E-2</v>
      </c>
      <c r="C430" s="14">
        <f>Tavola1!D430/Tavola1!C430</f>
        <v>0.13816984865381343</v>
      </c>
      <c r="D430" s="14">
        <f>Tavola1!F430/Tavola1!D430</f>
        <v>6.2351671034295798E-3</v>
      </c>
      <c r="E430" s="14">
        <f>Tavola1!G430/Tavola1!D430</f>
        <v>5.4599327496088158E-3</v>
      </c>
      <c r="F430" s="30">
        <f>Tavola1!H430/Tavola1!D430</f>
        <v>7.7523435382076389E-4</v>
      </c>
      <c r="G430" s="14">
        <f>Tavola1!J430/Tavola1!D430</f>
        <v>0.11162423487222901</v>
      </c>
      <c r="H430" s="14">
        <f>Tavola1!K430/Tavola1!D430</f>
        <v>0.85634859863311441</v>
      </c>
      <c r="I430" s="36">
        <f>Tavola1!L430/Tavola1!D430</f>
        <v>2.5791999391227012E-2</v>
      </c>
    </row>
    <row r="431" spans="1:9">
      <c r="A431" s="4">
        <v>44319</v>
      </c>
      <c r="B431" s="14">
        <f>Tavola1!D431/Tavola1!B431</f>
        <v>5.3487866850846798E-2</v>
      </c>
      <c r="C431" s="14">
        <f>Tavola1!D431/Tavola1!C431</f>
        <v>0.13807285777107678</v>
      </c>
      <c r="D431" s="14">
        <f>Tavola1!F431/Tavola1!D431</f>
        <v>6.3414426071007092E-3</v>
      </c>
      <c r="E431" s="14">
        <f>Tavola1!G431/Tavola1!D431</f>
        <v>5.5831236107359008E-3</v>
      </c>
      <c r="F431" s="30">
        <f>Tavola1!H431/Tavola1!D431</f>
        <v>7.5831899636480827E-4</v>
      </c>
      <c r="G431" s="14">
        <f>Tavola1!J431/Tavola1!D431</f>
        <v>0.11193262335717298</v>
      </c>
      <c r="H431" s="14">
        <f>Tavola1!K431/Tavola1!D431</f>
        <v>0.85592886967814097</v>
      </c>
      <c r="I431" s="36">
        <f>Tavola1!L431/Tavola1!D431</f>
        <v>2.5797064357585324E-2</v>
      </c>
    </row>
    <row r="432" spans="1:9">
      <c r="A432" s="4">
        <v>44320</v>
      </c>
      <c r="B432" s="14">
        <f>Tavola1!D432/Tavola1!B432</f>
        <v>5.327681516305504E-2</v>
      </c>
      <c r="C432" s="14">
        <f>Tavola1!D432/Tavola1!C432</f>
        <v>0.13789277428717384</v>
      </c>
      <c r="D432" s="14">
        <f>Tavola1!F432/Tavola1!D432</f>
        <v>6.191745911890323E-3</v>
      </c>
      <c r="E432" s="14">
        <f>Tavola1!G432/Tavola1!D432</f>
        <v>5.4366549470256497E-3</v>
      </c>
      <c r="F432" s="30">
        <f>Tavola1!H432/Tavola1!D432</f>
        <v>7.5509096486467355E-4</v>
      </c>
      <c r="G432" s="14">
        <f>Tavola1!J432/Tavola1!D432</f>
        <v>0.11095589796833337</v>
      </c>
      <c r="H432" s="14">
        <f>Tavola1!K432/Tavola1!D432</f>
        <v>0.85704712239552605</v>
      </c>
      <c r="I432" s="36">
        <f>Tavola1!L432/Tavola1!D432</f>
        <v>2.5805233724250219E-2</v>
      </c>
    </row>
    <row r="433" spans="1:9">
      <c r="A433" s="4">
        <v>44321</v>
      </c>
      <c r="B433" s="14">
        <f>Tavola1!D433/Tavola1!B433</f>
        <v>5.3111915687015863E-2</v>
      </c>
      <c r="C433" s="14">
        <f>Tavola1!D433/Tavola1!C433</f>
        <v>0.13757265067839644</v>
      </c>
      <c r="D433" s="14">
        <f>Tavola1!F433/Tavola1!D433</f>
        <v>5.9856025804388814E-3</v>
      </c>
      <c r="E433" s="14">
        <f>Tavola1!G433/Tavola1!D433</f>
        <v>5.27090376486409E-3</v>
      </c>
      <c r="F433" s="30">
        <f>Tavola1!H433/Tavola1!D433</f>
        <v>7.1469881557479178E-4</v>
      </c>
      <c r="G433" s="14">
        <f>Tavola1!J433/Tavola1!D433</f>
        <v>0.10934891878294314</v>
      </c>
      <c r="H433" s="14">
        <f>Tavola1!K433/Tavola1!D433</f>
        <v>0.85884228195808665</v>
      </c>
      <c r="I433" s="36">
        <f>Tavola1!L433/Tavola1!D433</f>
        <v>2.5823196678531293E-2</v>
      </c>
    </row>
    <row r="434" spans="1:9">
      <c r="A434" s="4">
        <v>44322</v>
      </c>
      <c r="B434" s="14">
        <f>Tavola1!D434/Tavola1!B434</f>
        <v>5.3064035649433343E-2</v>
      </c>
      <c r="C434" s="14">
        <f>Tavola1!D434/Tavola1!C434</f>
        <v>0.13734244844175825</v>
      </c>
      <c r="D434" s="14">
        <f>Tavola1!F434/Tavola1!D434</f>
        <v>5.6667555019426869E-3</v>
      </c>
      <c r="E434" s="14">
        <f>Tavola1!G434/Tavola1!D434</f>
        <v>4.9700999163078191E-3</v>
      </c>
      <c r="F434" s="30">
        <f>Tavola1!H434/Tavola1!D434</f>
        <v>6.9665558563486831E-4</v>
      </c>
      <c r="G434" s="14">
        <f>Tavola1!J434/Tavola1!D434</f>
        <v>0.10597580875167735</v>
      </c>
      <c r="H434" s="14">
        <f>Tavola1!K434/Tavola1!D434</f>
        <v>0.86256715245536031</v>
      </c>
      <c r="I434" s="36">
        <f>Tavola1!L434/Tavola1!D434</f>
        <v>2.5790283291019688E-2</v>
      </c>
    </row>
    <row r="435" spans="1:9">
      <c r="A435" s="4">
        <v>44323</v>
      </c>
      <c r="B435" s="14">
        <f>Tavola1!D435/Tavola1!B435</f>
        <v>5.2875966731446192E-2</v>
      </c>
      <c r="C435" s="14">
        <f>Tavola1!D435/Tavola1!C435</f>
        <v>0.13703055111349063</v>
      </c>
      <c r="D435" s="14">
        <f>Tavola1!F435/Tavola1!D435</f>
        <v>5.4223664456691002E-3</v>
      </c>
      <c r="E435" s="14">
        <f>Tavola1!G435/Tavola1!D435</f>
        <v>4.7603062261635009E-3</v>
      </c>
      <c r="F435" s="30">
        <f>Tavola1!H435/Tavola1!D435</f>
        <v>6.6206021950559958E-4</v>
      </c>
      <c r="G435" s="14">
        <f>Tavola1!J435/Tavola1!D435</f>
        <v>0.10335133018155369</v>
      </c>
      <c r="H435" s="14">
        <f>Tavola1!K435/Tavola1!D435</f>
        <v>0.865457241167091</v>
      </c>
      <c r="I435" s="36">
        <f>Tavola1!L435/Tavola1!D435</f>
        <v>2.5769062205686259E-2</v>
      </c>
    </row>
    <row r="436" spans="1:9">
      <c r="A436" s="4">
        <v>44324</v>
      </c>
      <c r="B436" s="14">
        <f>Tavola1!D436/Tavola1!B436</f>
        <v>5.2754977819600729E-2</v>
      </c>
      <c r="C436" s="14">
        <f>Tavola1!D436/Tavola1!C436</f>
        <v>0.13681761315585986</v>
      </c>
      <c r="D436" s="14">
        <f>Tavola1!F436/Tavola1!D436</f>
        <v>5.2709059921145392E-3</v>
      </c>
      <c r="E436" s="14">
        <f>Tavola1!G436/Tavola1!D436</f>
        <v>4.6207501869197937E-3</v>
      </c>
      <c r="F436" s="30">
        <f>Tavola1!H436/Tavola1!D436</f>
        <v>6.5015580519474489E-4</v>
      </c>
      <c r="G436" s="14">
        <f>Tavola1!J436/Tavola1!D436</f>
        <v>9.9822135947578869E-2</v>
      </c>
      <c r="H436" s="14">
        <f>Tavola1!K436/Tavola1!D436</f>
        <v>0.86915150023452048</v>
      </c>
      <c r="I436" s="36">
        <f>Tavola1!L436/Tavola1!D436</f>
        <v>2.5755457825786109E-2</v>
      </c>
    </row>
    <row r="437" spans="1:9">
      <c r="A437" s="4">
        <v>44325</v>
      </c>
      <c r="B437" s="14">
        <f>Tavola1!D437/Tavola1!B437</f>
        <v>5.269092945620877E-2</v>
      </c>
      <c r="C437" s="14">
        <f>Tavola1!D437/Tavola1!C437</f>
        <v>0.1366463284533862</v>
      </c>
      <c r="D437" s="14">
        <f>Tavola1!F437/Tavola1!D437</f>
        <v>5.1430080573792898E-3</v>
      </c>
      <c r="E437" s="14">
        <f>Tavola1!G437/Tavola1!D437</f>
        <v>4.5128737368355211E-3</v>
      </c>
      <c r="F437" s="30">
        <f>Tavola1!H437/Tavola1!D437</f>
        <v>6.301343205437689E-4</v>
      </c>
      <c r="G437" s="14">
        <f>Tavola1!J437/Tavola1!D437</f>
        <v>9.7462319357633664E-2</v>
      </c>
      <c r="H437" s="14">
        <f>Tavola1!K437/Tavola1!D437</f>
        <v>0.87163329889216823</v>
      </c>
      <c r="I437" s="36">
        <f>Tavola1!L437/Tavola1!D437</f>
        <v>2.5761373692818786E-2</v>
      </c>
    </row>
    <row r="438" spans="1:9">
      <c r="A438" s="4">
        <v>44326</v>
      </c>
      <c r="B438" s="14">
        <f>Tavola1!D438/Tavola1!B438</f>
        <v>5.2584006702264346E-2</v>
      </c>
      <c r="C438" s="14">
        <f>Tavola1!D438/Tavola1!C438</f>
        <v>0.13640219790470451</v>
      </c>
      <c r="D438" s="14">
        <f>Tavola1!F438/Tavola1!D438</f>
        <v>5.1705973680319381E-3</v>
      </c>
      <c r="E438" s="14">
        <f>Tavola1!G438/Tavola1!D438</f>
        <v>4.5652816797279311E-3</v>
      </c>
      <c r="F438" s="30">
        <f>Tavola1!H438/Tavola1!D438</f>
        <v>6.0531568830400715E-4</v>
      </c>
      <c r="G438" s="14">
        <f>Tavola1!J438/Tavola1!D438</f>
        <v>9.7548240425846519E-2</v>
      </c>
      <c r="H438" s="14">
        <f>Tavola1!K438/Tavola1!D438</f>
        <v>0.87156217654886881</v>
      </c>
      <c r="I438" s="36">
        <f>Tavola1!L438/Tavola1!D438</f>
        <v>2.57189856572527E-2</v>
      </c>
    </row>
    <row r="439" spans="1:9">
      <c r="A439" s="4">
        <v>44327</v>
      </c>
      <c r="B439" s="14">
        <f>Tavola1!D439/Tavola1!B439</f>
        <v>5.2452506477212328E-2</v>
      </c>
      <c r="C439" s="14">
        <f>Tavola1!D439/Tavola1!C439</f>
        <v>0.13604782051779685</v>
      </c>
      <c r="D439" s="14">
        <f>Tavola1!F439/Tavola1!D439</f>
        <v>5.0250793796880033E-3</v>
      </c>
      <c r="E439" s="14">
        <f>Tavola1!G439/Tavola1!D439</f>
        <v>4.4130504808798489E-3</v>
      </c>
      <c r="F439" s="30">
        <f>Tavola1!H439/Tavola1!D439</f>
        <v>6.1202889880815424E-4</v>
      </c>
      <c r="G439" s="14">
        <f>Tavola1!J439/Tavola1!D439</f>
        <v>9.6958262390133915E-2</v>
      </c>
      <c r="H439" s="14">
        <f>Tavola1!K439/Tavola1!D439</f>
        <v>0.87228383415397359</v>
      </c>
      <c r="I439" s="36">
        <f>Tavola1!L439/Tavola1!D439</f>
        <v>2.5732824076204499E-2</v>
      </c>
    </row>
    <row r="440" spans="1:9">
      <c r="A440" s="4">
        <v>44328</v>
      </c>
      <c r="B440" s="14">
        <f>Tavola1!D440/Tavola1!B440</f>
        <v>5.2267022153828148E-2</v>
      </c>
      <c r="C440" s="14">
        <f>Tavola1!D440/Tavola1!C440</f>
        <v>0.13578153029237172</v>
      </c>
      <c r="D440" s="14">
        <f>Tavola1!F440/Tavola1!D440</f>
        <v>4.7908148515260398E-3</v>
      </c>
      <c r="E440" s="14">
        <f>Tavola1!G440/Tavola1!D440</f>
        <v>4.217201962214972E-3</v>
      </c>
      <c r="F440" s="30">
        <f>Tavola1!H440/Tavola1!D440</f>
        <v>5.7361288931106797E-4</v>
      </c>
      <c r="G440" s="14">
        <f>Tavola1!J440/Tavola1!D440</f>
        <v>8.7147859047251933E-2</v>
      </c>
      <c r="H440" s="14">
        <f>Tavola1!K440/Tavola1!D440</f>
        <v>0.88229922401648331</v>
      </c>
      <c r="I440" s="36">
        <f>Tavola1!L440/Tavola1!D440</f>
        <v>2.5762102084738683E-2</v>
      </c>
    </row>
    <row r="441" spans="1:9">
      <c r="A441" s="4">
        <v>44329</v>
      </c>
      <c r="B441" s="14">
        <f>Tavola1!D441/Tavola1!B441</f>
        <v>5.2158856801596556E-2</v>
      </c>
      <c r="C441" s="14">
        <f>Tavola1!D441/Tavola1!C441</f>
        <v>0.1355167833182635</v>
      </c>
      <c r="D441" s="14">
        <f>Tavola1!F441/Tavola1!D441</f>
        <v>4.6082738422112395E-3</v>
      </c>
      <c r="E441" s="14">
        <f>Tavola1!G441/Tavola1!D441</f>
        <v>4.0408200622368664E-3</v>
      </c>
      <c r="F441" s="30">
        <f>Tavola1!H441/Tavola1!D441</f>
        <v>5.6745377997437306E-4</v>
      </c>
      <c r="G441" s="14">
        <f>Tavola1!J441/Tavola1!D441</f>
        <v>8.3095368844956982E-2</v>
      </c>
      <c r="H441" s="14">
        <f>Tavola1!K441/Tavola1!D441</f>
        <v>0.8865183964854475</v>
      </c>
      <c r="I441" s="36">
        <f>Tavola1!L441/Tavola1!D441</f>
        <v>2.5777960827384223E-2</v>
      </c>
    </row>
    <row r="442" spans="1:9">
      <c r="A442" s="4">
        <v>44330</v>
      </c>
      <c r="B442" s="14">
        <f>Tavola1!D442/Tavola1!B442</f>
        <v>5.201912351505706E-2</v>
      </c>
      <c r="C442" s="14">
        <f>Tavola1!D442/Tavola1!C442</f>
        <v>0.13525845623869467</v>
      </c>
      <c r="D442" s="14">
        <f>Tavola1!F442/Tavola1!D442</f>
        <v>4.3862651933197321E-3</v>
      </c>
      <c r="E442" s="14">
        <f>Tavola1!G442/Tavola1!D442</f>
        <v>3.8385525781289226E-3</v>
      </c>
      <c r="F442" s="30">
        <f>Tavola1!H442/Tavola1!D442</f>
        <v>5.4771261519080943E-4</v>
      </c>
      <c r="G442" s="14">
        <f>Tavola1!J442/Tavola1!D442</f>
        <v>7.7811705531440983E-2</v>
      </c>
      <c r="H442" s="14">
        <f>Tavola1!K442/Tavola1!D442</f>
        <v>0.89201389364333872</v>
      </c>
      <c r="I442" s="36">
        <f>Tavola1!L442/Tavola1!D442</f>
        <v>2.5788135631900608E-2</v>
      </c>
    </row>
    <row r="443" spans="1:9">
      <c r="A443" s="4">
        <v>44331</v>
      </c>
      <c r="B443" s="14">
        <f>Tavola1!D443/Tavola1!B443</f>
        <v>5.1905129758098231E-2</v>
      </c>
      <c r="C443" s="14">
        <f>Tavola1!D443/Tavola1!C443</f>
        <v>0.13495803183080263</v>
      </c>
      <c r="D443" s="14">
        <f>Tavola1!F443/Tavola1!D443</f>
        <v>4.3114045071704988E-3</v>
      </c>
      <c r="E443" s="14">
        <f>Tavola1!G443/Tavola1!D443</f>
        <v>3.7923969952196675E-3</v>
      </c>
      <c r="F443" s="30">
        <f>Tavola1!H443/Tavola1!D443</f>
        <v>5.1900751195083084E-4</v>
      </c>
      <c r="G443" s="14">
        <f>Tavola1!J443/Tavola1!D443</f>
        <v>7.541998634190758E-2</v>
      </c>
      <c r="H443" s="14">
        <f>Tavola1!K443/Tavola1!D443</f>
        <v>0.8945003414523105</v>
      </c>
      <c r="I443" s="36">
        <f>Tavola1!L443/Tavola1!D443</f>
        <v>2.5768267698611427E-2</v>
      </c>
    </row>
    <row r="444" spans="1:9">
      <c r="A444" s="4">
        <v>44332</v>
      </c>
      <c r="B444" s="14">
        <f>Tavola1!D444/Tavola1!B444</f>
        <v>5.1766100173420142E-2</v>
      </c>
      <c r="C444" s="14">
        <f>Tavola1!D444/Tavola1!C444</f>
        <v>0.13474952344270014</v>
      </c>
      <c r="D444" s="14">
        <f>Tavola1!F444/Tavola1!D444</f>
        <v>4.22621617322942E-3</v>
      </c>
      <c r="E444" s="14">
        <f>Tavola1!G444/Tavola1!D444</f>
        <v>3.6899865942605259E-3</v>
      </c>
      <c r="F444" s="30">
        <f>Tavola1!H444/Tavola1!D444</f>
        <v>5.3622957896889414E-4</v>
      </c>
      <c r="G444" s="14">
        <f>Tavola1!J444/Tavola1!D444</f>
        <v>7.3749744382086299E-2</v>
      </c>
      <c r="H444" s="14">
        <f>Tavola1!K444/Tavola1!D444</f>
        <v>0.89628956397264326</v>
      </c>
      <c r="I444" s="36">
        <f>Tavola1!L444/Tavola1!D444</f>
        <v>2.573447547204108E-2</v>
      </c>
    </row>
    <row r="445" spans="1:9">
      <c r="A445" s="4">
        <v>44333</v>
      </c>
      <c r="B445" s="14">
        <f>Tavola1!D445/Tavola1!B445</f>
        <v>5.1684494581259989E-2</v>
      </c>
      <c r="C445" s="14">
        <f>Tavola1!D445/Tavola1!C445</f>
        <v>0.13448544611311464</v>
      </c>
      <c r="D445" s="14">
        <f>Tavola1!F445/Tavola1!D445</f>
        <v>4.1751000662570226E-3</v>
      </c>
      <c r="E445" s="14">
        <f>Tavola1!G445/Tavola1!D445</f>
        <v>3.6668270147126895E-3</v>
      </c>
      <c r="F445" s="30">
        <f>Tavola1!H445/Tavola1!D445</f>
        <v>5.082730515443332E-4</v>
      </c>
      <c r="G445" s="14">
        <f>Tavola1!J445/Tavola1!D445</f>
        <v>7.1593889831816082E-2</v>
      </c>
      <c r="H445" s="14">
        <f>Tavola1!K445/Tavola1!D445</f>
        <v>0.89851330132423279</v>
      </c>
      <c r="I445" s="36">
        <f>Tavola1!L445/Tavola1!D445</f>
        <v>2.5717708777694075E-2</v>
      </c>
    </row>
    <row r="446" spans="1:9">
      <c r="A446" s="4">
        <v>44334</v>
      </c>
      <c r="B446" s="14">
        <f>Tavola1!D446/Tavola1!B446</f>
        <v>5.1486356168089491E-2</v>
      </c>
      <c r="C446" s="14">
        <f>Tavola1!D446/Tavola1!C446</f>
        <v>0.13411502551201729</v>
      </c>
      <c r="D446" s="14">
        <f>Tavola1!F446/Tavola1!D446</f>
        <v>4.0495549566280887E-3</v>
      </c>
      <c r="E446" s="14">
        <f>Tavola1!G446/Tavola1!D446</f>
        <v>3.5603469752904671E-3</v>
      </c>
      <c r="F446" s="30">
        <f>Tavola1!H446/Tavola1!D446</f>
        <v>4.8920798133762148E-4</v>
      </c>
      <c r="G446" s="14">
        <f>Tavola1!J446/Tavola1!D446</f>
        <v>6.975290467238919E-2</v>
      </c>
      <c r="H446" s="14">
        <f>Tavola1!K446/Tavola1!D446</f>
        <v>0.90042805698367046</v>
      </c>
      <c r="I446" s="36">
        <f>Tavola1!L446/Tavola1!D446</f>
        <v>2.57694833873123E-2</v>
      </c>
    </row>
    <row r="447" spans="1:9">
      <c r="A447" s="4">
        <v>44335</v>
      </c>
      <c r="B447" s="14">
        <f>Tavola1!D447/Tavola1!B447</f>
        <v>5.1369804204950131E-2</v>
      </c>
      <c r="C447" s="14">
        <f>Tavola1!D447/Tavola1!C447</f>
        <v>0.13385480157117702</v>
      </c>
      <c r="D447" s="14">
        <f>Tavola1!F447/Tavola1!D447</f>
        <v>3.7945863900834811E-3</v>
      </c>
      <c r="E447" s="14">
        <f>Tavola1!G447/Tavola1!D447</f>
        <v>3.3112283618228471E-3</v>
      </c>
      <c r="F447" s="30">
        <f>Tavola1!H447/Tavola1!D447</f>
        <v>4.8335802826063388E-4</v>
      </c>
      <c r="G447" s="14">
        <f>Tavola1!J447/Tavola1!D447</f>
        <v>6.5176538614433885E-2</v>
      </c>
      <c r="H447" s="14">
        <f>Tavola1!K447/Tavola1!D447</f>
        <v>0.90528441328466625</v>
      </c>
      <c r="I447" s="36">
        <f>Tavola1!L447/Tavola1!D447</f>
        <v>2.5744461710816378E-2</v>
      </c>
    </row>
    <row r="448" spans="1:9">
      <c r="A448" s="4">
        <v>44336</v>
      </c>
      <c r="B448" s="14">
        <f>Tavola1!D448/Tavola1!B448</f>
        <v>5.125955204885916E-2</v>
      </c>
      <c r="C448" s="14">
        <f>Tavola1!D448/Tavola1!C448</f>
        <v>0.13348599008232631</v>
      </c>
      <c r="D448" s="14">
        <f>Tavola1!F448/Tavola1!D448</f>
        <v>3.6427408920206841E-3</v>
      </c>
      <c r="E448" s="14">
        <f>Tavola1!G448/Tavola1!D448</f>
        <v>3.1738732524536654E-3</v>
      </c>
      <c r="F448" s="30">
        <f>Tavola1!H448/Tavola1!D448</f>
        <v>4.6886763956701879E-4</v>
      </c>
      <c r="G448" s="14">
        <f>Tavola1!J448/Tavola1!D448</f>
        <v>6.4041007885091358E-2</v>
      </c>
      <c r="H448" s="14">
        <f>Tavola1!K448/Tavola1!D448</f>
        <v>0.90657812281627148</v>
      </c>
      <c r="I448" s="36">
        <f>Tavola1!L448/Tavola1!D448</f>
        <v>2.5738128406616444E-2</v>
      </c>
    </row>
    <row r="449" spans="1:9">
      <c r="A449" s="4">
        <v>44337</v>
      </c>
      <c r="B449" s="14">
        <f>Tavola1!D449/Tavola1!B449</f>
        <v>5.1062719418736163E-2</v>
      </c>
      <c r="C449" s="14">
        <f>Tavola1!D449/Tavola1!C449</f>
        <v>0.13310652341956061</v>
      </c>
      <c r="D449" s="14">
        <f>Tavola1!F449/Tavola1!D449</f>
        <v>3.4997121059450122E-3</v>
      </c>
      <c r="E449" s="14">
        <f>Tavola1!G449/Tavola1!D449</f>
        <v>3.0543759896358141E-3</v>
      </c>
      <c r="F449" s="30">
        <f>Tavola1!H449/Tavola1!D449</f>
        <v>4.4533611630919823E-4</v>
      </c>
      <c r="G449" s="14">
        <f>Tavola1!J449/Tavola1!D449</f>
        <v>5.9544587591766229E-2</v>
      </c>
      <c r="H449" s="14">
        <f>Tavola1!K449/Tavola1!D449</f>
        <v>0.91122516913775731</v>
      </c>
      <c r="I449" s="36">
        <f>Tavola1!L449/Tavola1!D449</f>
        <v>2.5730531164531452E-2</v>
      </c>
    </row>
    <row r="450" spans="1:9">
      <c r="A450" s="4">
        <v>44338</v>
      </c>
      <c r="B450" s="14">
        <f>Tavola1!D450/Tavola1!B450</f>
        <v>5.0918541173984602E-2</v>
      </c>
      <c r="C450" s="14">
        <f>Tavola1!D450/Tavola1!C450</f>
        <v>0.13283402399023495</v>
      </c>
      <c r="D450" s="14">
        <f>Tavola1!F450/Tavola1!D450</f>
        <v>3.4403154670475267E-3</v>
      </c>
      <c r="E450" s="14">
        <f>Tavola1!G450/Tavola1!D450</f>
        <v>2.973223027657262E-3</v>
      </c>
      <c r="F450" s="30">
        <f>Tavola1!H450/Tavola1!D450</f>
        <v>4.6709243939026474E-4</v>
      </c>
      <c r="G450" s="14">
        <f>Tavola1!J450/Tavola1!D450</f>
        <v>5.6145409469400956E-2</v>
      </c>
      <c r="H450" s="14">
        <f>Tavola1!K450/Tavola1!D450</f>
        <v>0.91464783924834048</v>
      </c>
      <c r="I450" s="36">
        <f>Tavola1!L450/Tavola1!D450</f>
        <v>2.5766435815211045E-2</v>
      </c>
    </row>
    <row r="451" spans="1:9">
      <c r="A451" s="4">
        <v>44339</v>
      </c>
      <c r="B451" s="14">
        <f>Tavola1!D451/Tavola1!B451</f>
        <v>5.0844948365090327E-2</v>
      </c>
      <c r="C451" s="14">
        <f>Tavola1!D451/Tavola1!C451</f>
        <v>0.13260143124258961</v>
      </c>
      <c r="D451" s="14">
        <f>Tavola1!F451/Tavola1!D451</f>
        <v>3.2302639843511654E-3</v>
      </c>
      <c r="E451" s="14">
        <f>Tavola1!G451/Tavola1!D451</f>
        <v>2.7726432532347504E-3</v>
      </c>
      <c r="F451" s="30">
        <f>Tavola1!H451/Tavola1!D451</f>
        <v>4.5762073111641513E-4</v>
      </c>
      <c r="G451" s="14">
        <f>Tavola1!J451/Tavola1!D451</f>
        <v>5.477092044577643E-2</v>
      </c>
      <c r="H451" s="14">
        <f>Tavola1!K451/Tavola1!D451</f>
        <v>0.91625091972794004</v>
      </c>
      <c r="I451" s="36">
        <f>Tavola1!L451/Tavola1!D451</f>
        <v>2.5747895841932416E-2</v>
      </c>
    </row>
    <row r="452" spans="1:9">
      <c r="A452" s="4">
        <v>44340</v>
      </c>
      <c r="B452" s="14">
        <f>Tavola1!D452/Tavola1!B452</f>
        <v>5.0801453394382148E-2</v>
      </c>
      <c r="C452" s="14">
        <f>Tavola1!D452/Tavola1!C452</f>
        <v>0.13244644185514001</v>
      </c>
      <c r="D452" s="14">
        <f>Tavola1!F452/Tavola1!D452</f>
        <v>3.1307385676535137E-3</v>
      </c>
      <c r="E452" s="14">
        <f>Tavola1!G452/Tavola1!D452</f>
        <v>2.6918081246920769E-3</v>
      </c>
      <c r="F452" s="30">
        <f>Tavola1!H452/Tavola1!D452</f>
        <v>4.3893044296143682E-4</v>
      </c>
      <c r="G452" s="14">
        <f>Tavola1!J452/Tavola1!D452</f>
        <v>5.5166390468938953E-2</v>
      </c>
      <c r="H452" s="14">
        <f>Tavola1!K452/Tavola1!D452</f>
        <v>0.91596273570116904</v>
      </c>
      <c r="I452" s="36">
        <f>Tavola1!L452/Tavola1!D452</f>
        <v>2.5740135262238544E-2</v>
      </c>
    </row>
    <row r="453" spans="1:9">
      <c r="A453" s="4">
        <v>44341</v>
      </c>
      <c r="B453" s="14">
        <f>Tavola1!D453/Tavola1!B453</f>
        <v>5.0663210012577342E-2</v>
      </c>
      <c r="C453" s="14">
        <f>Tavola1!D453/Tavola1!C453</f>
        <v>0.13213988598871232</v>
      </c>
      <c r="D453" s="14">
        <f>Tavola1!F453/Tavola1!D453</f>
        <v>2.9869165899070837E-3</v>
      </c>
      <c r="E453" s="14">
        <f>Tavola1!G453/Tavola1!D453</f>
        <v>2.571073411970918E-3</v>
      </c>
      <c r="F453" s="30">
        <f>Tavola1!H453/Tavola1!D453</f>
        <v>4.1584317793616585E-4</v>
      </c>
      <c r="G453" s="14">
        <f>Tavola1!J453/Tavola1!D453</f>
        <v>5.3371012600495434E-2</v>
      </c>
      <c r="H453" s="14">
        <f>Tavola1!K453/Tavola1!D453</f>
        <v>0.91789556523372173</v>
      </c>
      <c r="I453" s="36">
        <f>Tavola1!L453/Tavola1!D453</f>
        <v>2.5746505575875728E-2</v>
      </c>
    </row>
    <row r="454" spans="1:9">
      <c r="A454" s="4">
        <v>44342</v>
      </c>
      <c r="B454" s="14">
        <f>Tavola1!D454/Tavola1!B454</f>
        <v>5.0512117929629334E-2</v>
      </c>
      <c r="C454" s="14">
        <f>Tavola1!D454/Tavola1!C454</f>
        <v>0.13180067836897272</v>
      </c>
      <c r="D454" s="14">
        <f>Tavola1!F454/Tavola1!D454</f>
        <v>2.8524620899306749E-3</v>
      </c>
      <c r="E454" s="14">
        <f>Tavola1!G454/Tavola1!D454</f>
        <v>2.4685626537271723E-3</v>
      </c>
      <c r="F454" s="30">
        <f>Tavola1!H454/Tavola1!D454</f>
        <v>3.838994362035024E-4</v>
      </c>
      <c r="G454" s="14">
        <f>Tavola1!J454/Tavola1!D454</f>
        <v>4.9442676225465033E-2</v>
      </c>
      <c r="H454" s="14">
        <f>Tavola1!K454/Tavola1!D454</f>
        <v>0.921912176308048</v>
      </c>
      <c r="I454" s="36">
        <f>Tavola1!L454/Tavola1!D454</f>
        <v>2.5792685376556244E-2</v>
      </c>
    </row>
    <row r="455" spans="1:9">
      <c r="A455" s="4">
        <v>44343</v>
      </c>
      <c r="B455" s="14">
        <f>Tavola1!D455/Tavola1!B455</f>
        <v>5.0392767155772934E-2</v>
      </c>
      <c r="C455" s="14">
        <f>Tavola1!D455/Tavola1!C455</f>
        <v>0.13156745265125419</v>
      </c>
      <c r="D455" s="14">
        <f>Tavola1!F455/Tavola1!D455</f>
        <v>2.7450980392156863E-3</v>
      </c>
      <c r="E455" s="14">
        <f>Tavola1!G455/Tavola1!D455</f>
        <v>2.3841354723707665E-3</v>
      </c>
      <c r="F455" s="30">
        <f>Tavola1!H455/Tavola1!D455</f>
        <v>3.6096256684491979E-4</v>
      </c>
      <c r="G455" s="14">
        <f>Tavola1!J455/Tavola1!D455</f>
        <v>4.7789661319073085E-2</v>
      </c>
      <c r="H455" s="14">
        <f>Tavola1!K455/Tavola1!D455</f>
        <v>0.92362745098039212</v>
      </c>
      <c r="I455" s="36">
        <f>Tavola1!L455/Tavola1!D455</f>
        <v>2.5837789661319072E-2</v>
      </c>
    </row>
    <row r="456" spans="1:9">
      <c r="A456" s="4">
        <v>44344</v>
      </c>
      <c r="B456" s="14">
        <f>Tavola1!D456/Tavola1!B456</f>
        <v>5.0267797690996749E-2</v>
      </c>
      <c r="C456" s="14">
        <f>Tavola1!D456/Tavola1!C456</f>
        <v>0.13129407752271183</v>
      </c>
      <c r="D456" s="14">
        <f>Tavola1!F456/Tavola1!D456</f>
        <v>2.6021048136715031E-3</v>
      </c>
      <c r="E456" s="14">
        <f>Tavola1!G456/Tavola1!D456</f>
        <v>2.2773977172646318E-3</v>
      </c>
      <c r="F456" s="30">
        <f>Tavola1!H456/Tavola1!D456</f>
        <v>3.2470709640687134E-4</v>
      </c>
      <c r="G456" s="14">
        <f>Tavola1!J456/Tavola1!D456</f>
        <v>4.4613865437820817E-2</v>
      </c>
      <c r="H456" s="14">
        <f>Tavola1!K456/Tavola1!D456</f>
        <v>0.92695424743570354</v>
      </c>
      <c r="I456" s="36">
        <f>Tavola1!L456/Tavola1!D456</f>
        <v>2.5829782312804136E-2</v>
      </c>
    </row>
    <row r="457" spans="1:9">
      <c r="A457" s="4">
        <v>44345</v>
      </c>
      <c r="B457" s="14">
        <f>Tavola1!D457/Tavola1!B457</f>
        <v>5.018451253481894E-2</v>
      </c>
      <c r="C457" s="14">
        <f>Tavola1!D457/Tavola1!C457</f>
        <v>0.13109622812302624</v>
      </c>
      <c r="D457" s="14">
        <f>Tavola1!F457/Tavola1!D457</f>
        <v>2.54881151672047E-3</v>
      </c>
      <c r="E457" s="14">
        <f>Tavola1!G457/Tavola1!D457</f>
        <v>2.2290999675848014E-3</v>
      </c>
      <c r="F457" s="30">
        <f>Tavola1!H457/Tavola1!D457</f>
        <v>3.1971154913566872E-4</v>
      </c>
      <c r="G457" s="14">
        <f>Tavola1!J457/Tavola1!D457</f>
        <v>4.1802285049488686E-2</v>
      </c>
      <c r="H457" s="14">
        <f>Tavola1!K457/Tavola1!D457</f>
        <v>0.92983219584108556</v>
      </c>
      <c r="I457" s="36">
        <f>Tavola1!L457/Tavola1!D457</f>
        <v>2.5816707592705247E-2</v>
      </c>
    </row>
    <row r="458" spans="1:9">
      <c r="A458" s="4">
        <v>44346</v>
      </c>
      <c r="B458" s="14">
        <f>Tavola1!D458/Tavola1!B458</f>
        <v>5.0085258922209087E-2</v>
      </c>
      <c r="C458" s="14">
        <f>Tavola1!D458/Tavola1!C458</f>
        <v>0.13097325091529893</v>
      </c>
      <c r="D458" s="14">
        <f>Tavola1!F458/Tavola1!D458</f>
        <v>2.4340393081830718E-3</v>
      </c>
      <c r="E458" s="14">
        <f>Tavola1!G458/Tavola1!D458</f>
        <v>2.1458561478335278E-3</v>
      </c>
      <c r="F458" s="30">
        <f>Tavola1!H458/Tavola1!D458</f>
        <v>2.8818316034954399E-4</v>
      </c>
      <c r="G458" s="14">
        <f>Tavola1!J458/Tavola1!D458</f>
        <v>4.1383101826194521E-2</v>
      </c>
      <c r="H458" s="14">
        <f>Tavola1!K458/Tavola1!D458</f>
        <v>0.93038381563371475</v>
      </c>
      <c r="I458" s="36">
        <f>Tavola1!L458/Tavola1!D458</f>
        <v>2.579904323190764E-2</v>
      </c>
    </row>
    <row r="459" spans="1:9">
      <c r="A459" s="4">
        <v>44347</v>
      </c>
      <c r="B459" s="14">
        <f>Tavola1!D459/Tavola1!B459</f>
        <v>5.0017953027084151E-2</v>
      </c>
      <c r="C459" s="14">
        <f>Tavola1!D459/Tavola1!C459</f>
        <v>0.13082201383714989</v>
      </c>
      <c r="D459" s="14">
        <f>Tavola1!F459/Tavola1!D459</f>
        <v>2.3648304540563043E-3</v>
      </c>
      <c r="E459" s="14">
        <f>Tavola1!G459/Tavola1!D459</f>
        <v>2.1035476885332294E-3</v>
      </c>
      <c r="F459" s="30">
        <f>Tavola1!H459/Tavola1!D459</f>
        <v>2.6128276552307483E-4</v>
      </c>
      <c r="G459" s="14">
        <f>Tavola1!J459/Tavola1!D459</f>
        <v>4.1619244582811139E-2</v>
      </c>
      <c r="H459" s="14">
        <f>Tavola1!K459/Tavola1!D459</f>
        <v>0.93021093047664172</v>
      </c>
      <c r="I459" s="36">
        <f>Tavola1!L459/Tavola1!D459</f>
        <v>2.5804994486490797E-2</v>
      </c>
    </row>
    <row r="460" spans="1:9">
      <c r="A460" s="4">
        <v>44348</v>
      </c>
      <c r="B460" s="14">
        <f>Tavola1!D460/Tavola1!B460</f>
        <v>4.9914842257311472E-2</v>
      </c>
      <c r="C460" s="14">
        <f>Tavola1!D460/Tavola1!C460</f>
        <v>0.13058585340614057</v>
      </c>
      <c r="D460" s="14">
        <f>Tavola1!F460/Tavola1!D460</f>
        <v>2.2420235699913767E-3</v>
      </c>
      <c r="E460" s="14">
        <f>Tavola1!G460/Tavola1!D460</f>
        <v>1.9943838857319741E-3</v>
      </c>
      <c r="F460" s="30">
        <f>Tavola1!H460/Tavola1!D460</f>
        <v>2.4763968425940258E-4</v>
      </c>
      <c r="G460" s="14">
        <f>Tavola1!J460/Tavola1!D460</f>
        <v>3.9715214363101686E-2</v>
      </c>
      <c r="H460" s="14">
        <f>Tavola1!K460/Tavola1!D460</f>
        <v>0.93222190284564532</v>
      </c>
      <c r="I460" s="36">
        <f>Tavola1!L460/Tavola1!D460</f>
        <v>2.5820859221261636E-2</v>
      </c>
    </row>
    <row r="461" spans="1:9">
      <c r="A461" s="4">
        <v>44349</v>
      </c>
      <c r="B461" s="14">
        <f>Tavola1!D461/Tavola1!B461</f>
        <v>4.9829367909723331E-2</v>
      </c>
      <c r="C461" s="14">
        <f>Tavola1!D461/Tavola1!C461</f>
        <v>0.13038320768580516</v>
      </c>
      <c r="D461" s="14">
        <f>Tavola1!F461/Tavola1!D461</f>
        <v>2.0669187011977527E-3</v>
      </c>
      <c r="E461" s="14">
        <f>Tavola1!G461/Tavola1!D461</f>
        <v>1.8593435324877222E-3</v>
      </c>
      <c r="F461" s="30">
        <f>Tavola1!H461/Tavola1!D461</f>
        <v>2.0757516871003075E-4</v>
      </c>
      <c r="G461" s="14">
        <f>Tavola1!J461/Tavola1!D461</f>
        <v>3.6347736989011767E-2</v>
      </c>
      <c r="H461" s="14">
        <f>Tavola1!K461/Tavola1!D461</f>
        <v>0.93572677808006222</v>
      </c>
      <c r="I461" s="36">
        <f>Tavola1!L461/Tavola1!D461</f>
        <v>2.5858566229728298E-2</v>
      </c>
    </row>
    <row r="462" spans="1:9">
      <c r="A462" s="4">
        <v>44350</v>
      </c>
      <c r="B462" s="14">
        <f>Tavola1!D462/Tavola1!B462</f>
        <v>4.9756974938884292E-2</v>
      </c>
      <c r="C462" s="14">
        <f>Tavola1!D462/Tavola1!C462</f>
        <v>0.13021978085106628</v>
      </c>
      <c r="D462" s="14">
        <f>Tavola1!F462/Tavola1!D462</f>
        <v>2.0248987550622469E-3</v>
      </c>
      <c r="E462" s="14">
        <f>Tavola1!G462/Tavola1!D462</f>
        <v>1.8219677251431546E-3</v>
      </c>
      <c r="F462" s="30">
        <f>Tavola1!H462/Tavola1!D462</f>
        <v>2.0293102991909227E-4</v>
      </c>
      <c r="G462" s="14">
        <f>Tavola1!J462/Tavola1!D462</f>
        <v>3.6633462444524832E-2</v>
      </c>
      <c r="H462" s="14">
        <f>Tavola1!K462/Tavola1!D462</f>
        <v>0.93549881329462936</v>
      </c>
      <c r="I462" s="36">
        <f>Tavola1!L462/Tavola1!D462</f>
        <v>2.5842825505783533E-2</v>
      </c>
    </row>
    <row r="463" spans="1:9">
      <c r="A463" s="4">
        <v>44351</v>
      </c>
      <c r="B463" s="14">
        <f>Tavola1!D463/Tavola1!B463</f>
        <v>4.9672391742674626E-2</v>
      </c>
      <c r="C463" s="14">
        <f>Tavola1!D463/Tavola1!C463</f>
        <v>0.12998103661902155</v>
      </c>
      <c r="D463" s="14">
        <f>Tavola1!F463/Tavola1!D463</f>
        <v>1.9998678501420611E-3</v>
      </c>
      <c r="E463" s="14">
        <f>Tavola1!G463/Tavola1!D463</f>
        <v>1.801643063233707E-3</v>
      </c>
      <c r="F463" s="30">
        <f>Tavola1!H463/Tavola1!D463</f>
        <v>1.9822478690835406E-4</v>
      </c>
      <c r="G463" s="14">
        <f>Tavola1!J463/Tavola1!D463</f>
        <v>3.4640882761051033E-2</v>
      </c>
      <c r="H463" s="14">
        <f>Tavola1!K463/Tavola1!D463</f>
        <v>0.93753276215228065</v>
      </c>
      <c r="I463" s="36">
        <f>Tavola1!L463/Tavola1!D463</f>
        <v>2.5826487236526221E-2</v>
      </c>
    </row>
    <row r="464" spans="1:9">
      <c r="A464" s="4">
        <v>44352</v>
      </c>
      <c r="B464" s="14">
        <f>Tavola1!D464/Tavola1!B464</f>
        <v>4.9559739649383747E-2</v>
      </c>
      <c r="C464" s="14">
        <f>Tavola1!D464/Tavola1!C464</f>
        <v>0.12968509068580175</v>
      </c>
      <c r="D464" s="14">
        <f>Tavola1!F464/Tavola1!D464</f>
        <v>1.9406025989113264E-3</v>
      </c>
      <c r="E464" s="14">
        <f>Tavola1!G464/Tavola1!D464</f>
        <v>1.7425819255530277E-3</v>
      </c>
      <c r="F464" s="30">
        <f>Tavola1!H464/Tavola1!D464</f>
        <v>1.9802067335829859E-4</v>
      </c>
      <c r="G464" s="14">
        <f>Tavola1!J464/Tavola1!D464</f>
        <v>3.2801024426950175E-2</v>
      </c>
      <c r="H464" s="14">
        <f>Tavola1!K464/Tavola1!D464</f>
        <v>0.93942327578999252</v>
      </c>
      <c r="I464" s="36">
        <f>Tavola1!L464/Tavola1!D464</f>
        <v>2.5835097184146026E-2</v>
      </c>
    </row>
    <row r="465" spans="1:9">
      <c r="A465" s="4">
        <v>44353</v>
      </c>
      <c r="B465" s="14">
        <f>Tavola1!D465/Tavola1!B465</f>
        <v>4.9541576457887461E-2</v>
      </c>
      <c r="C465" s="14">
        <f>Tavola1!D465/Tavola1!C465</f>
        <v>0.12959641383317147</v>
      </c>
      <c r="D465" s="14">
        <f>Tavola1!F465/Tavola1!D465</f>
        <v>1.8723299520050632E-3</v>
      </c>
      <c r="E465" s="14">
        <f>Tavola1!G465/Tavola1!D465</f>
        <v>1.6789437597791881E-3</v>
      </c>
      <c r="F465" s="30">
        <f>Tavola1!H465/Tavola1!D465</f>
        <v>1.9338619222587506E-4</v>
      </c>
      <c r="G465" s="14">
        <f>Tavola1!J465/Tavola1!D465</f>
        <v>3.3161336826005167E-2</v>
      </c>
      <c r="H465" s="14">
        <f>Tavola1!K465/Tavola1!D465</f>
        <v>0.93915367170056785</v>
      </c>
      <c r="I465" s="36">
        <f>Tavola1!L465/Tavola1!D465</f>
        <v>2.5812661521421917E-2</v>
      </c>
    </row>
    <row r="466" spans="1:9">
      <c r="A466" s="4">
        <v>44354</v>
      </c>
      <c r="B466" s="14">
        <f>Tavola1!D466/Tavola1!B466</f>
        <v>4.9470422258561179E-2</v>
      </c>
      <c r="C466" s="14">
        <f>Tavola1!D466/Tavola1!C466</f>
        <v>0.12945344469089068</v>
      </c>
      <c r="D466" s="14">
        <f>Tavola1!F466/Tavola1!D466</f>
        <v>1.9105762473647224E-3</v>
      </c>
      <c r="E466" s="14">
        <f>Tavola1!G466/Tavola1!D466</f>
        <v>1.7217146872803935E-3</v>
      </c>
      <c r="F466" s="30">
        <f>Tavola1!H466/Tavola1!D466</f>
        <v>1.8886156008432887E-4</v>
      </c>
      <c r="G466" s="14">
        <f>Tavola1!J466/Tavola1!D466</f>
        <v>3.271257905832748E-2</v>
      </c>
      <c r="H466" s="14">
        <f>Tavola1!K466/Tavola1!D466</f>
        <v>0.93956869290231904</v>
      </c>
      <c r="I466" s="36">
        <f>Tavola1!L466/Tavola1!D466</f>
        <v>2.5808151791988757E-2</v>
      </c>
    </row>
    <row r="467" spans="1:9">
      <c r="A467" s="4">
        <v>44355</v>
      </c>
      <c r="B467" s="14">
        <f>Tavola1!D467/Tavola1!B467</f>
        <v>4.9307902732275886E-2</v>
      </c>
      <c r="C467" s="14">
        <f>Tavola1!D467/Tavola1!C467</f>
        <v>0.12918941949549628</v>
      </c>
      <c r="D467" s="14">
        <f>Tavola1!F467/Tavola1!D467</f>
        <v>1.7981115443146782E-3</v>
      </c>
      <c r="E467" s="14">
        <f>Tavola1!G467/Tavola1!D467</f>
        <v>1.6139147519702479E-3</v>
      </c>
      <c r="F467" s="30">
        <f>Tavola1!H467/Tavola1!D467</f>
        <v>1.8419679234443046E-4</v>
      </c>
      <c r="G467" s="14">
        <f>Tavola1!J467/Tavola1!D467</f>
        <v>3.1997614212975346E-2</v>
      </c>
      <c r="H467" s="14">
        <f>Tavola1!K467/Tavola1!D467</f>
        <v>0.94038163821118603</v>
      </c>
      <c r="I467" s="36">
        <f>Tavola1!L467/Tavola1!D467</f>
        <v>2.5822636031523967E-2</v>
      </c>
    </row>
    <row r="468" spans="1:9">
      <c r="A468" s="4">
        <v>44356</v>
      </c>
      <c r="B468" s="14">
        <f>Tavola1!D468/Tavola1!B468</f>
        <v>4.9218431050827523E-2</v>
      </c>
      <c r="C468" s="14">
        <f>Tavola1!D468/Tavola1!C468</f>
        <v>0.12892448778747112</v>
      </c>
      <c r="D468" s="14">
        <f>Tavola1!F468/Tavola1!D468</f>
        <v>1.7693146533413332E-3</v>
      </c>
      <c r="E468" s="14">
        <f>Tavola1!G468/Tavola1!D468</f>
        <v>1.5985144764098678E-3</v>
      </c>
      <c r="F468" s="30">
        <f>Tavola1!H468/Tavola1!D468</f>
        <v>1.7080017693146533E-4</v>
      </c>
      <c r="G468" s="14">
        <f>Tavola1!J468/Tavola1!D468</f>
        <v>3.0297323692612236E-2</v>
      </c>
      <c r="H468" s="14">
        <f>Tavola1!K468/Tavola1!D468</f>
        <v>0.94213815544567903</v>
      </c>
      <c r="I468" s="36">
        <f>Tavola1!L468/Tavola1!D468</f>
        <v>2.5795206208367456E-2</v>
      </c>
    </row>
    <row r="469" spans="1:9">
      <c r="A469" s="4">
        <v>44357</v>
      </c>
      <c r="B469" s="14">
        <f>Tavola1!D469/Tavola1!B469</f>
        <v>4.9133462896789874E-2</v>
      </c>
      <c r="C469" s="14">
        <f>Tavola1!D469/Tavola1!C469</f>
        <v>0.12869579412816046</v>
      </c>
      <c r="D469" s="14">
        <f>Tavola1!F469/Tavola1!D469</f>
        <v>1.7496205510429926E-3</v>
      </c>
      <c r="E469" s="14">
        <f>Tavola1!G469/Tavola1!D469</f>
        <v>1.5834065986939083E-3</v>
      </c>
      <c r="F469" s="30">
        <f>Tavola1!H469/Tavola1!D469</f>
        <v>1.6621395234908429E-4</v>
      </c>
      <c r="G469" s="14">
        <f>Tavola1!J469/Tavola1!D469</f>
        <v>3.0447771639525677E-2</v>
      </c>
      <c r="H469" s="14">
        <f>Tavola1!K469/Tavola1!D469</f>
        <v>0.94202632304119049</v>
      </c>
      <c r="I469" s="36">
        <f>Tavola1!L469/Tavola1!D469</f>
        <v>2.5776284768240888E-2</v>
      </c>
    </row>
    <row r="470" spans="1:9">
      <c r="A470" s="4">
        <v>44358</v>
      </c>
      <c r="B470" s="14">
        <f>Tavola1!D470/Tavola1!B470</f>
        <v>4.9051222905400017E-2</v>
      </c>
      <c r="C470" s="14">
        <f>Tavola1!D470/Tavola1!C470</f>
        <v>0.12846583415181703</v>
      </c>
      <c r="D470" s="14">
        <f>Tavola1!F470/Tavola1!D470</f>
        <v>1.6383129308763008E-3</v>
      </c>
      <c r="E470" s="14">
        <f>Tavola1!G470/Tavola1!D470</f>
        <v>1.4722972205475024E-3</v>
      </c>
      <c r="F470" s="30">
        <f>Tavola1!H470/Tavola1!D470</f>
        <v>1.6601571032879848E-4</v>
      </c>
      <c r="G470" s="14">
        <f>Tavola1!J470/Tavola1!D470</f>
        <v>2.8349366955883509E-2</v>
      </c>
      <c r="H470" s="14">
        <f>Tavola1!K470/Tavola1!D470</f>
        <v>0.94424930317090006</v>
      </c>
      <c r="I470" s="36">
        <f>Tavola1!L470/Tavola1!D470</f>
        <v>2.5763016942340122E-2</v>
      </c>
    </row>
    <row r="471" spans="1:9">
      <c r="A471" s="4">
        <v>44359</v>
      </c>
      <c r="B471" s="14">
        <f>Tavola1!D471/Tavola1!B471</f>
        <v>4.8961436061394463E-2</v>
      </c>
      <c r="C471" s="14">
        <f>Tavola1!D471/Tavola1!C471</f>
        <v>0.12829582551628885</v>
      </c>
      <c r="D471" s="14">
        <f>Tavola1!F471/Tavola1!D471</f>
        <v>1.6102497414436391E-3</v>
      </c>
      <c r="E471" s="14">
        <f>Tavola1!G471/Tavola1!D471</f>
        <v>1.4226054626304237E-3</v>
      </c>
      <c r="F471" s="30">
        <f>Tavola1!H471/Tavola1!D471</f>
        <v>1.876442788132154E-4</v>
      </c>
      <c r="G471" s="14">
        <f>Tavola1!J471/Tavola1!D471</f>
        <v>2.7618619549042794E-2</v>
      </c>
      <c r="H471" s="14">
        <f>Tavola1!K471/Tavola1!D471</f>
        <v>0.94502459012816542</v>
      </c>
      <c r="I471" s="36">
        <f>Tavola1!L471/Tavola1!D471</f>
        <v>2.5746540581348159E-2</v>
      </c>
    </row>
    <row r="472" spans="1:9">
      <c r="A472" s="4">
        <v>44360</v>
      </c>
      <c r="B472" s="14">
        <f>Tavola1!D472/Tavola1!B472</f>
        <v>4.8929478314559328E-2</v>
      </c>
      <c r="C472" s="14">
        <f>Tavola1!D472/Tavola1!C472</f>
        <v>0.12817933257769343</v>
      </c>
      <c r="D472" s="14">
        <f>Tavola1!F472/Tavola1!D472</f>
        <v>1.5566407953257174E-3</v>
      </c>
      <c r="E472" s="14">
        <f>Tavola1!G472/Tavola1!D472</f>
        <v>1.3517048922996424E-3</v>
      </c>
      <c r="F472" s="30">
        <f>Tavola1!H472/Tavola1!D472</f>
        <v>2.0493590302607482E-4</v>
      </c>
      <c r="G472" s="14">
        <f>Tavola1!J472/Tavola1!D472</f>
        <v>2.7753553675765239E-2</v>
      </c>
      <c r="H472" s="14">
        <f>Tavola1!K472/Tavola1!D472</f>
        <v>0.94494200749978197</v>
      </c>
      <c r="I472" s="36">
        <f>Tavola1!L472/Tavola1!D472</f>
        <v>2.5747798029127061E-2</v>
      </c>
    </row>
    <row r="473" spans="1:9">
      <c r="A473" s="4">
        <v>44361</v>
      </c>
      <c r="B473" s="14">
        <f>Tavola1!D473/Tavola1!B473</f>
        <v>4.8860937628071997E-2</v>
      </c>
      <c r="C473" s="14">
        <f>Tavola1!D473/Tavola1!C473</f>
        <v>0.1280674401578529</v>
      </c>
      <c r="D473" s="14">
        <f>Tavola1!F473/Tavola1!D473</f>
        <v>1.5598924632793472E-3</v>
      </c>
      <c r="E473" s="14">
        <f>Tavola1!G473/Tavola1!D473</f>
        <v>1.3899600440952843E-3</v>
      </c>
      <c r="F473" s="30">
        <f>Tavola1!H473/Tavola1!D473</f>
        <v>1.6993241918406295E-4</v>
      </c>
      <c r="G473" s="14">
        <f>Tavola1!J473/Tavola1!D473</f>
        <v>2.7332976039528896E-2</v>
      </c>
      <c r="H473" s="14">
        <f>Tavola1!K473/Tavola1!D473</f>
        <v>0.94534711964549478</v>
      </c>
      <c r="I473" s="36">
        <f>Tavola1!L473/Tavola1!D473</f>
        <v>2.5760011851696928E-2</v>
      </c>
    </row>
    <row r="474" spans="1:9">
      <c r="A474" s="4">
        <v>44362</v>
      </c>
      <c r="B474" s="14">
        <f>Tavola1!D474/Tavola1!B474</f>
        <v>4.8745152339874691E-2</v>
      </c>
      <c r="C474" s="14">
        <f>Tavola1!D474/Tavola1!C474</f>
        <v>0.12774016310709846</v>
      </c>
      <c r="D474" s="14">
        <f>Tavola1!F474/Tavola1!D474</f>
        <v>1.4932325655302716E-3</v>
      </c>
      <c r="E474" s="14">
        <f>Tavola1!G474/Tavola1!D474</f>
        <v>1.3452153432911194E-3</v>
      </c>
      <c r="F474" s="30">
        <f>Tavola1!H474/Tavola1!D474</f>
        <v>1.4801722223915231E-4</v>
      </c>
      <c r="G474" s="14">
        <f>Tavola1!J474/Tavola1!D474</f>
        <v>2.6225169022607454E-2</v>
      </c>
      <c r="H474" s="14">
        <f>Tavola1!K474/Tavola1!D474</f>
        <v>0.94650918795139816</v>
      </c>
      <c r="I474" s="36">
        <f>Tavola1!L474/Tavola1!D474</f>
        <v>2.5772410460464166E-2</v>
      </c>
    </row>
    <row r="475" spans="1:9">
      <c r="A475" s="4">
        <v>44363</v>
      </c>
      <c r="B475" s="14">
        <f>Tavola1!D475/Tavola1!B475</f>
        <v>4.8631986705438945E-2</v>
      </c>
      <c r="C475" s="14">
        <f>Tavola1!D475/Tavola1!C475</f>
        <v>0.12738792438442645</v>
      </c>
      <c r="D475" s="14">
        <f>Tavola1!F475/Tavola1!D475</f>
        <v>1.4268872541555917E-3</v>
      </c>
      <c r="E475" s="14">
        <f>Tavola1!G475/Tavola1!D475</f>
        <v>1.2702776774799779E-3</v>
      </c>
      <c r="F475" s="30">
        <f>Tavola1!H475/Tavola1!D475</f>
        <v>1.5660957667561372E-4</v>
      </c>
      <c r="G475" s="14">
        <f>Tavola1!J475/Tavola1!D475</f>
        <v>2.4687759656502994E-2</v>
      </c>
      <c r="H475" s="14">
        <f>Tavola1!K475/Tavola1!D475</f>
        <v>0.94809697613009036</v>
      </c>
      <c r="I475" s="36">
        <f>Tavola1!L475/Tavola1!D475</f>
        <v>2.5788376959251059E-2</v>
      </c>
    </row>
    <row r="476" spans="1:9">
      <c r="A476" s="4">
        <v>44364</v>
      </c>
      <c r="B476" s="14">
        <f>Tavola1!D476/Tavola1!B476</f>
        <v>4.8544594659311879E-2</v>
      </c>
      <c r="C476" s="14">
        <f>Tavola1!D476/Tavola1!C476</f>
        <v>0.12715131735636839</v>
      </c>
      <c r="D476" s="14">
        <f>Tavola1!F476/Tavola1!D476</f>
        <v>1.3820138288301992E-3</v>
      </c>
      <c r="E476" s="14">
        <f>Tavola1!G476/Tavola1!D476</f>
        <v>1.2299053885501457E-3</v>
      </c>
      <c r="F476" s="30">
        <f>Tavola1!H476/Tavola1!D476</f>
        <v>1.5210844028005336E-4</v>
      </c>
      <c r="G476" s="14">
        <f>Tavola1!J476/Tavola1!D476</f>
        <v>2.4263469202386798E-2</v>
      </c>
      <c r="H476" s="14">
        <f>Tavola1!K476/Tavola1!D476</f>
        <v>0.94859169314077851</v>
      </c>
      <c r="I476" s="36">
        <f>Tavola1!L476/Tavola1!D476</f>
        <v>2.5762823828004468E-2</v>
      </c>
    </row>
    <row r="477" spans="1:9">
      <c r="A477" s="4">
        <v>44365</v>
      </c>
      <c r="B477" s="14">
        <f>Tavola1!D477/Tavola1!B477</f>
        <v>4.8435275303160871E-2</v>
      </c>
      <c r="C477" s="14">
        <f>Tavola1!D477/Tavola1!C477</f>
        <v>0.12699956098454179</v>
      </c>
      <c r="D477" s="14">
        <f>Tavola1!F477/Tavola1!D477</f>
        <v>1.2550538717760532E-3</v>
      </c>
      <c r="E477" s="14">
        <f>Tavola1!G477/Tavola1!D477</f>
        <v>1.1247714629411688E-3</v>
      </c>
      <c r="F477" s="30">
        <f>Tavola1!H477/Tavola1!D477</f>
        <v>1.3028240883488441E-4</v>
      </c>
      <c r="G477" s="14">
        <f>Tavola1!J477/Tavola1!D477</f>
        <v>2.3507289300774312E-2</v>
      </c>
      <c r="H477" s="14">
        <f>Tavola1!K477/Tavola1!D477</f>
        <v>0.94948082460079297</v>
      </c>
      <c r="I477" s="36">
        <f>Tavola1!L477/Tavola1!D477</f>
        <v>2.5756832226656649E-2</v>
      </c>
    </row>
    <row r="478" spans="1:9">
      <c r="A478" s="4">
        <v>44366</v>
      </c>
      <c r="B478" s="14">
        <f>Tavola1!D478/Tavola1!B478</f>
        <v>4.83362571848302E-2</v>
      </c>
      <c r="C478" s="14">
        <f>Tavola1!D478/Tavola1!C478</f>
        <v>0.12679175357332867</v>
      </c>
      <c r="D478" s="14">
        <f>Tavola1!F478/Tavola1!D478</f>
        <v>1.1629319771579332E-3</v>
      </c>
      <c r="E478" s="14">
        <f>Tavola1!G478/Tavola1!D478</f>
        <v>1.0414316213354625E-3</v>
      </c>
      <c r="F478" s="30">
        <f>Tavola1!H478/Tavola1!D478</f>
        <v>1.2150035582247062E-4</v>
      </c>
      <c r="G478" s="14">
        <f>Tavola1!J478/Tavola1!D478</f>
        <v>2.3202228663669659E-2</v>
      </c>
      <c r="H478" s="14">
        <f>Tavola1!K478/Tavola1!D478</f>
        <v>0.94987676392480869</v>
      </c>
      <c r="I478" s="36">
        <f>Tavola1!L478/Tavola1!D478</f>
        <v>2.5758075434363772E-2</v>
      </c>
    </row>
    <row r="479" spans="1:9">
      <c r="A479" s="4">
        <v>44367</v>
      </c>
      <c r="B479" s="14">
        <f>Tavola1!D479/Tavola1!B479</f>
        <v>4.8305453482011908E-2</v>
      </c>
      <c r="C479" s="14">
        <f>Tavola1!D479/Tavola1!C479</f>
        <v>0.12668877526913266</v>
      </c>
      <c r="D479" s="14">
        <f>Tavola1!F479/Tavola1!D479</f>
        <v>1.1492408505249646E-3</v>
      </c>
      <c r="E479" s="14">
        <f>Tavola1!G479/Tavola1!D479</f>
        <v>1.0364851444357227E-3</v>
      </c>
      <c r="F479" s="30">
        <f>Tavola1!H479/Tavola1!D479</f>
        <v>1.127557060892418E-4</v>
      </c>
      <c r="G479" s="14">
        <f>Tavola1!J479/Tavola1!D479</f>
        <v>2.2963133220866745E-2</v>
      </c>
      <c r="H479" s="14">
        <f>Tavola1!K479/Tavola1!D479</f>
        <v>0.95014463087684908</v>
      </c>
      <c r="I479" s="36">
        <f>Tavola1!L479/Tavola1!D479</f>
        <v>2.5742995051759206E-2</v>
      </c>
    </row>
    <row r="480" spans="1:9">
      <c r="A480" s="4">
        <v>44368</v>
      </c>
      <c r="B480" s="14">
        <f>Tavola1!D480/Tavola1!B480</f>
        <v>4.8160864704156807E-2</v>
      </c>
      <c r="C480" s="14">
        <f>Tavola1!D480/Tavola1!C480</f>
        <v>0.12657087375231349</v>
      </c>
      <c r="D480" s="14">
        <f>Tavola1!F480/Tavola1!D480</f>
        <v>1.1358118887424568E-3</v>
      </c>
      <c r="E480" s="14">
        <f>Tavola1!G480/Tavola1!D480</f>
        <v>1.0274328917250469E-3</v>
      </c>
      <c r="F480" s="30">
        <f>Tavola1!H480/Tavola1!D480</f>
        <v>1.0837899701741001E-4</v>
      </c>
      <c r="G480" s="14">
        <f>Tavola1!J480/Tavola1!D480</f>
        <v>2.2746583894014013E-2</v>
      </c>
      <c r="H480" s="14">
        <f>Tavola1!K480/Tavola1!D480</f>
        <v>0.95037542484566828</v>
      </c>
      <c r="I480" s="36">
        <f>Tavola1!L480/Tavola1!D480</f>
        <v>2.5742179371575222E-2</v>
      </c>
    </row>
    <row r="481" spans="1:9">
      <c r="A481" s="4">
        <v>44369</v>
      </c>
      <c r="B481" s="14">
        <f>Tavola1!D481/Tavola1!B481</f>
        <v>4.8055091428660657E-2</v>
      </c>
      <c r="C481" s="14">
        <f>Tavola1!D481/Tavola1!C481</f>
        <v>0.12625645149379261</v>
      </c>
      <c r="D481" s="14">
        <f>Tavola1!F481/Tavola1!D481</f>
        <v>1.0874981044604753E-3</v>
      </c>
      <c r="E481" s="14">
        <f>Tavola1!G481/Tavola1!D481</f>
        <v>9.7918156019150362E-4</v>
      </c>
      <c r="F481" s="30">
        <f>Tavola1!H481/Tavola1!D481</f>
        <v>1.0831654426897165E-4</v>
      </c>
      <c r="G481" s="14">
        <f>Tavola1!J481/Tavola1!D481</f>
        <v>2.1481337059422456E-2</v>
      </c>
      <c r="H481" s="14">
        <f>Tavola1!K481/Tavola1!D481</f>
        <v>0.95167349060895556</v>
      </c>
      <c r="I481" s="36">
        <f>Tavola1!L481/Tavola1!D481</f>
        <v>2.5757674227161458E-2</v>
      </c>
    </row>
    <row r="482" spans="1:9">
      <c r="A482" s="4">
        <v>44370</v>
      </c>
      <c r="B482" s="14">
        <f>Tavola1!D482/Tavola1!B482</f>
        <v>4.7963508667003087E-2</v>
      </c>
      <c r="C482" s="14">
        <f>Tavola1!D482/Tavola1!C482</f>
        <v>0.12606620791593368</v>
      </c>
      <c r="D482" s="14">
        <f>Tavola1!F482/Tavola1!D482</f>
        <v>1.0001601988197243E-3</v>
      </c>
      <c r="E482" s="14">
        <f>Tavola1!G482/Tavola1!D482</f>
        <v>8.9191775306001397E-4</v>
      </c>
      <c r="F482" s="30">
        <f>Tavola1!H482/Tavola1!D482</f>
        <v>1.0824244575971043E-4</v>
      </c>
      <c r="G482" s="14">
        <f>Tavola1!J482/Tavola1!D482</f>
        <v>2.0249996752726627E-2</v>
      </c>
      <c r="H482" s="14">
        <f>Tavola1!K482/Tavola1!D482</f>
        <v>0.95298381125981213</v>
      </c>
      <c r="I482" s="36">
        <f>Tavola1!L482/Tavola1!D482</f>
        <v>2.576603178864147E-2</v>
      </c>
    </row>
    <row r="483" spans="1:9">
      <c r="A483" s="4">
        <v>44371</v>
      </c>
      <c r="B483" s="14">
        <f>Tavola1!D483/Tavola1!B483</f>
        <v>4.7819778029415075E-2</v>
      </c>
      <c r="C483" s="14">
        <f>Tavola1!D483/Tavola1!C483</f>
        <v>0.12578451341932997</v>
      </c>
      <c r="D483" s="14">
        <f>Tavola1!F483/Tavola1!D483</f>
        <v>9.1742325235197894E-4</v>
      </c>
      <c r="E483" s="14">
        <f>Tavola1!G483/Tavola1!D483</f>
        <v>8.0058161172224575E-4</v>
      </c>
      <c r="F483" s="30">
        <f>Tavola1!H483/Tavola1!D483</f>
        <v>1.1684164062973317E-4</v>
      </c>
      <c r="G483" s="14">
        <f>Tavola1!J483/Tavola1!D483</f>
        <v>1.9651032966652531E-2</v>
      </c>
      <c r="H483" s="14">
        <f>Tavola1!K483/Tavola1!D483</f>
        <v>0.95365281588353923</v>
      </c>
      <c r="I483" s="36">
        <f>Tavola1!L483/Tavola1!D483</f>
        <v>2.5778727897456315E-2</v>
      </c>
    </row>
    <row r="484" spans="1:9">
      <c r="A484" s="4">
        <v>44372</v>
      </c>
      <c r="B484" s="14">
        <f>Tavola1!D484/Tavola1!B484</f>
        <v>4.771877859216711E-2</v>
      </c>
      <c r="C484" s="14">
        <f>Tavola1!D484/Tavola1!C484</f>
        <v>0.12564186884595419</v>
      </c>
      <c r="D484" s="14">
        <f>Tavola1!F484/Tavola1!D484</f>
        <v>8.5659033783403783E-4</v>
      </c>
      <c r="E484" s="14">
        <f>Tavola1!G484/Tavola1!D484</f>
        <v>7.5708741980281115E-4</v>
      </c>
      <c r="F484" s="30">
        <f>Tavola1!H484/Tavola1!D484</f>
        <v>9.950291803122661E-5</v>
      </c>
      <c r="G484" s="14">
        <f>Tavola1!J484/Tavola1!D484</f>
        <v>1.831286313157314E-2</v>
      </c>
      <c r="H484" s="14">
        <f>Tavola1!K484/Tavola1!D484</f>
        <v>0.95503333347754049</v>
      </c>
      <c r="I484" s="36">
        <f>Tavola1!L484/Tavola1!D484</f>
        <v>2.5797213053052361E-2</v>
      </c>
    </row>
    <row r="485" spans="1:9">
      <c r="A485" s="4">
        <v>44373</v>
      </c>
      <c r="B485" s="14">
        <f>Tavola1!D485/Tavola1!B485</f>
        <v>4.7610861600952792E-2</v>
      </c>
      <c r="C485" s="14">
        <f>Tavola1!D485/Tavola1!C485</f>
        <v>0.12542459474015047</v>
      </c>
      <c r="D485" s="14">
        <f>Tavola1!F485/Tavola1!D485</f>
        <v>8.042895442359249E-4</v>
      </c>
      <c r="E485" s="14">
        <f>Tavola1!G485/Tavola1!D485</f>
        <v>7.1780679754388996E-4</v>
      </c>
      <c r="F485" s="30">
        <f>Tavola1!H485/Tavola1!D485</f>
        <v>8.6482746692034934E-5</v>
      </c>
      <c r="G485" s="14">
        <f>Tavola1!J485/Tavola1!D485</f>
        <v>1.8100838882642911E-2</v>
      </c>
      <c r="H485" s="14">
        <f>Tavola1!K485/Tavola1!D485</f>
        <v>0.95530571650955631</v>
      </c>
      <c r="I485" s="36">
        <f>Tavola1!L485/Tavola1!D485</f>
        <v>2.5789155063564818E-2</v>
      </c>
    </row>
    <row r="486" spans="1:9">
      <c r="A486" s="4">
        <v>44374</v>
      </c>
      <c r="B486" s="14">
        <f>Tavola1!D486/Tavola1!B486</f>
        <v>4.7589429050673461E-2</v>
      </c>
      <c r="C486" s="14">
        <f>Tavola1!D486/Tavola1!C486</f>
        <v>0.125328256018027</v>
      </c>
      <c r="D486" s="14">
        <f>Tavola1!F486/Tavola1!D486</f>
        <v>7.9958162431765438E-4</v>
      </c>
      <c r="E486" s="14">
        <f>Tavola1!G486/Tavola1!D486</f>
        <v>7.0017417913221624E-4</v>
      </c>
      <c r="F486" s="30">
        <f>Tavola1!H486/Tavola1!D486</f>
        <v>9.9407445185438107E-5</v>
      </c>
      <c r="G486" s="14">
        <f>Tavola1!J486/Tavola1!D486</f>
        <v>1.8079188835247288E-2</v>
      </c>
      <c r="H486" s="14">
        <f>Tavola1!K486/Tavola1!D486</f>
        <v>0.9553401247347334</v>
      </c>
      <c r="I486" s="36">
        <f>Tavola1!L486/Tavola1!D486</f>
        <v>2.5781104805701664E-2</v>
      </c>
    </row>
    <row r="487" spans="1:9">
      <c r="A487" s="4">
        <v>44375</v>
      </c>
      <c r="B487" s="14">
        <f>Tavola1!D487/Tavola1!B487</f>
        <v>4.7480802435920767E-2</v>
      </c>
      <c r="C487" s="14">
        <f>Tavola1!D487/Tavola1!C487</f>
        <v>0.12515600227541621</v>
      </c>
      <c r="D487" s="14">
        <f>Tavola1!F487/Tavola1!D487</f>
        <v>8.4249638158605342E-4</v>
      </c>
      <c r="E487" s="14">
        <f>Tavola1!G487/Tavola1!D487</f>
        <v>7.3880451923700075E-4</v>
      </c>
      <c r="F487" s="30">
        <f>Tavola1!H487/Tavola1!D487</f>
        <v>1.0369186234905273E-4</v>
      </c>
      <c r="G487" s="14">
        <f>Tavola1!J487/Tavola1!D487</f>
        <v>1.796029465770884E-2</v>
      </c>
      <c r="H487" s="14">
        <f>Tavola1!K487/Tavola1!D487</f>
        <v>0.95542546067270095</v>
      </c>
      <c r="I487" s="36">
        <f>Tavola1!L487/Tavola1!D487</f>
        <v>2.5771748288004149E-2</v>
      </c>
    </row>
    <row r="488" spans="1:9">
      <c r="A488" s="4">
        <v>44376</v>
      </c>
      <c r="B488" s="14">
        <f>Tavola1!D488/Tavola1!B488</f>
        <v>4.7360963050291957E-2</v>
      </c>
      <c r="C488" s="14">
        <f>Tavola1!D488/Tavola1!C488</f>
        <v>0.1248998741583361</v>
      </c>
      <c r="D488" s="14">
        <f>Tavola1!F488/Tavola1!D488</f>
        <v>8.0326835209065708E-4</v>
      </c>
      <c r="E488" s="14">
        <f>Tavola1!G488/Tavola1!D488</f>
        <v>6.9962082278863678E-4</v>
      </c>
      <c r="F488" s="30">
        <f>Tavola1!H488/Tavola1!D488</f>
        <v>1.0364752930202027E-4</v>
      </c>
      <c r="G488" s="14">
        <f>Tavola1!J488/Tavola1!D488</f>
        <v>1.7451652746227661E-2</v>
      </c>
      <c r="H488" s="14">
        <f>Tavola1!K488/Tavola1!D488</f>
        <v>0.95597571192896691</v>
      </c>
      <c r="I488" s="36">
        <f>Tavola1!L488/Tavola1!D488</f>
        <v>2.5769366972714789E-2</v>
      </c>
    </row>
    <row r="489" spans="1:9">
      <c r="A489" s="4">
        <v>44377</v>
      </c>
      <c r="B489" s="14">
        <f>Tavola1!D489/Tavola1!B489</f>
        <v>4.7241387677023183E-2</v>
      </c>
      <c r="C489" s="14">
        <f>Tavola1!D489/Tavola1!C489</f>
        <v>0.12464138757254958</v>
      </c>
      <c r="D489" s="14">
        <f>Tavola1!F489/Tavola1!D489</f>
        <v>7.5530004833920306E-4</v>
      </c>
      <c r="E489" s="14">
        <f>Tavola1!G489/Tavola1!D489</f>
        <v>6.689800428147227E-4</v>
      </c>
      <c r="F489" s="30">
        <f>Tavola1!H489/Tavola1!D489</f>
        <v>8.6320005524480355E-5</v>
      </c>
      <c r="G489" s="14">
        <f>Tavola1!J489/Tavola1!D489</f>
        <v>1.6642497065119811E-2</v>
      </c>
      <c r="H489" s="14">
        <f>Tavola1!K489/Tavola1!D489</f>
        <v>0.95683568123748364</v>
      </c>
      <c r="I489" s="36">
        <f>Tavola1!L489/Tavola1!D489</f>
        <v>2.5766521649057385E-2</v>
      </c>
    </row>
    <row r="490" spans="1:9">
      <c r="A490" s="4">
        <v>44378</v>
      </c>
      <c r="B490" s="14">
        <f>Tavola1!D490/Tavola1!B490</f>
        <v>4.7168723002140603E-2</v>
      </c>
      <c r="C490" s="14">
        <f>Tavola1!D490/Tavola1!C490</f>
        <v>0.12441631135070155</v>
      </c>
      <c r="D490" s="14">
        <f>Tavola1!F490/Tavola1!D490</f>
        <v>7.2897301074480332E-4</v>
      </c>
      <c r="E490" s="14">
        <f>Tavola1!G490/Tavola1!D490</f>
        <v>6.5133091492583018E-4</v>
      </c>
      <c r="F490" s="30">
        <f>Tavola1!H490/Tavola1!D490</f>
        <v>7.7642095818973144E-5</v>
      </c>
      <c r="G490" s="14">
        <f>Tavola1!J490/Tavola1!D490</f>
        <v>1.6028779336850232E-2</v>
      </c>
      <c r="H490" s="14">
        <f>Tavola1!K490/Tavola1!D490</f>
        <v>0.95747369874004129</v>
      </c>
      <c r="I490" s="36">
        <f>Tavola1!L490/Tavola1!D490</f>
        <v>2.5768548912363642E-2</v>
      </c>
    </row>
    <row r="491" spans="1:9">
      <c r="A491" s="4">
        <v>44379</v>
      </c>
      <c r="B491" s="14">
        <f>Tavola1!D491/Tavola1!B491</f>
        <v>4.7063034371427635E-2</v>
      </c>
      <c r="C491" s="14">
        <f>Tavola1!D491/Tavola1!C491</f>
        <v>0.12425250984734407</v>
      </c>
      <c r="D491" s="14">
        <f>Tavola1!F491/Tavola1!D491</f>
        <v>7.458568299791332E-4</v>
      </c>
      <c r="E491" s="14">
        <f>Tavola1!G491/Tavola1!D491</f>
        <v>6.6394191801610707E-4</v>
      </c>
      <c r="F491" s="30">
        <f>Tavola1!H491/Tavola1!D491</f>
        <v>8.1914911963026202E-5</v>
      </c>
      <c r="G491" s="14">
        <f>Tavola1!J491/Tavola1!D491</f>
        <v>1.5313777225929949E-2</v>
      </c>
      <c r="H491" s="14">
        <f>Tavola1!K491/Tavola1!D491</f>
        <v>0.95816303654267332</v>
      </c>
      <c r="I491" s="36">
        <f>Tavola1!L491/Tavola1!D491</f>
        <v>2.5777329401417561E-2</v>
      </c>
    </row>
    <row r="492" spans="1:9">
      <c r="A492" s="4">
        <v>44380</v>
      </c>
      <c r="B492" s="14">
        <f>Tavola1!D492/Tavola1!B492</f>
        <v>4.7005986689853493E-2</v>
      </c>
      <c r="C492" s="14">
        <f>Tavola1!D492/Tavola1!C492</f>
        <v>0.12407298901700482</v>
      </c>
      <c r="D492" s="14">
        <f>Tavola1!F492/Tavola1!D492</f>
        <v>6.9802914487120929E-4</v>
      </c>
      <c r="E492" s="14">
        <f>Tavola1!G492/Tavola1!D492</f>
        <v>6.2477917287855154E-4</v>
      </c>
      <c r="F492" s="30">
        <f>Tavola1!H492/Tavola1!D492</f>
        <v>7.3249971992657764E-5</v>
      </c>
      <c r="G492" s="14">
        <f>Tavola1!J492/Tavola1!D492</f>
        <v>1.5136891271188632E-2</v>
      </c>
      <c r="H492" s="14">
        <f>Tavola1!K492/Tavola1!D492</f>
        <v>0.95840263355193422</v>
      </c>
      <c r="I492" s="36">
        <f>Tavola1!L492/Tavola1!D492</f>
        <v>2.5762446032005931E-2</v>
      </c>
    </row>
    <row r="493" spans="1:9">
      <c r="A493" s="4">
        <v>44381</v>
      </c>
      <c r="B493" s="14">
        <f>Tavola1!D493/Tavola1!B493</f>
        <v>4.6965794530110447E-2</v>
      </c>
      <c r="C493" s="14">
        <f>Tavola1!D493/Tavola1!C493</f>
        <v>0.12389364475718213</v>
      </c>
      <c r="D493" s="14">
        <f>Tavola1!F493/Tavola1!D493</f>
        <v>6.804947800020673E-4</v>
      </c>
      <c r="E493" s="14">
        <f>Tavola1!G493/Tavola1!D493</f>
        <v>6.1589084519174451E-4</v>
      </c>
      <c r="F493" s="30">
        <f>Tavola1!H493/Tavola1!D493</f>
        <v>6.4603934810322851E-5</v>
      </c>
      <c r="G493" s="14">
        <f>Tavola1!J493/Tavola1!D493</f>
        <v>1.4665093201943286E-2</v>
      </c>
      <c r="H493" s="14">
        <f>Tavola1!K493/Tavola1!D493</f>
        <v>0.95889466974468529</v>
      </c>
      <c r="I493" s="36">
        <f>Tavola1!L493/Tavola1!D493</f>
        <v>2.5759742273369395E-2</v>
      </c>
    </row>
    <row r="494" spans="1:9">
      <c r="A494" s="4">
        <v>44382</v>
      </c>
      <c r="B494" s="14">
        <f>Tavola1!D494/Tavola1!B494</f>
        <v>4.6903495233552112E-2</v>
      </c>
      <c r="C494" s="14">
        <f>Tavola1!D494/Tavola1!C494</f>
        <v>0.12375481581345284</v>
      </c>
      <c r="D494" s="14">
        <f>Tavola1!F494/Tavola1!D494</f>
        <v>6.7601898020168622E-4</v>
      </c>
      <c r="E494" s="14">
        <f>Tavola1!G494/Tavola1!D494</f>
        <v>6.0281947279131249E-4</v>
      </c>
      <c r="F494" s="30">
        <f>Tavola1!H494/Tavola1!D494</f>
        <v>7.3199507410373662E-5</v>
      </c>
      <c r="G494" s="14">
        <f>Tavola1!J494/Tavola1!D494</f>
        <v>1.473032440299343E-2</v>
      </c>
      <c r="H494" s="14">
        <f>Tavola1!K494/Tavola1!D494</f>
        <v>0.95884034756848457</v>
      </c>
      <c r="I494" s="36">
        <f>Tavola1!L494/Tavola1!D494</f>
        <v>2.5753309048320287E-2</v>
      </c>
    </row>
    <row r="495" spans="1:9">
      <c r="A495" s="4">
        <v>44383</v>
      </c>
      <c r="B495" s="14">
        <f>Tavola1!D495/Tavola1!B495</f>
        <v>4.6799055826541459E-2</v>
      </c>
      <c r="C495" s="14">
        <f>Tavola1!D495/Tavola1!C495</f>
        <v>0.12355614300836926</v>
      </c>
      <c r="D495" s="14">
        <f>Tavola1!F495/Tavola1!D495</f>
        <v>6.6699370874321175E-4</v>
      </c>
      <c r="E495" s="14">
        <f>Tavola1!G495/Tavola1!D495</f>
        <v>5.8953637482464516E-4</v>
      </c>
      <c r="F495" s="30">
        <f>Tavola1!H495/Tavola1!D495</f>
        <v>7.7457333918566518E-5</v>
      </c>
      <c r="G495" s="14">
        <f>Tavola1!J495/Tavola1!D495</f>
        <v>1.429948447841092E-2</v>
      </c>
      <c r="H495" s="14">
        <f>Tavola1!K495/Tavola1!D495</f>
        <v>0.95927895828492249</v>
      </c>
      <c r="I495" s="36">
        <f>Tavola1!L495/Tavola1!D495</f>
        <v>2.5754563527923369E-2</v>
      </c>
    </row>
    <row r="496" spans="1:9">
      <c r="A496" s="4">
        <v>44384</v>
      </c>
      <c r="B496" s="14">
        <f>Tavola1!D496/Tavola1!B496</f>
        <v>4.6718539762049822E-2</v>
      </c>
      <c r="C496" s="14">
        <f>Tavola1!D496/Tavola1!C496</f>
        <v>0.12335038523286401</v>
      </c>
      <c r="D496" s="14">
        <f>Tavola1!F496/Tavola1!D496</f>
        <v>6.365728295232156E-4</v>
      </c>
      <c r="E496" s="14">
        <f>Tavola1!G496/Tavola1!D496</f>
        <v>5.5485064194928926E-4</v>
      </c>
      <c r="F496" s="30">
        <f>Tavola1!H496/Tavola1!D496</f>
        <v>8.1722187573926323E-5</v>
      </c>
      <c r="G496" s="14">
        <f>Tavola1!J496/Tavola1!D496</f>
        <v>1.3802447364459451E-2</v>
      </c>
      <c r="H496" s="14">
        <f>Tavola1!K496/Tavola1!D496</f>
        <v>0.9598098883846965</v>
      </c>
      <c r="I496" s="36">
        <f>Tavola1!L496/Tavola1!D496</f>
        <v>2.5751091421320888E-2</v>
      </c>
    </row>
    <row r="497" spans="1:9">
      <c r="A497" s="4">
        <v>44385</v>
      </c>
      <c r="B497" s="14">
        <f>Tavola1!D497/Tavola1!B497</f>
        <v>4.6651460581987568E-2</v>
      </c>
      <c r="C497" s="14">
        <f>Tavola1!D497/Tavola1!C497</f>
        <v>0.1231519064377001</v>
      </c>
      <c r="D497" s="14">
        <f>Tavola1!F497/Tavola1!D497</f>
        <v>6.3597377037909197E-4</v>
      </c>
      <c r="E497" s="14">
        <f>Tavola1!G497/Tavola1!D497</f>
        <v>5.5003136897651198E-4</v>
      </c>
      <c r="F497" s="30">
        <f>Tavola1!H497/Tavola1!D497</f>
        <v>8.5942401402579996E-5</v>
      </c>
      <c r="G497" s="14">
        <f>Tavola1!J497/Tavola1!D497</f>
        <v>1.4219170312056859E-2</v>
      </c>
      <c r="H497" s="14">
        <f>Tavola1!K497/Tavola1!D497</f>
        <v>0.95941799805770178</v>
      </c>
      <c r="I497" s="36">
        <f>Tavola1!L497/Tavola1!D497</f>
        <v>2.5726857859862319E-2</v>
      </c>
    </row>
    <row r="498" spans="1:9">
      <c r="A498" s="4">
        <v>44386</v>
      </c>
      <c r="B498" s="14">
        <f>Tavola1!D498/Tavola1!B498</f>
        <v>4.659834949632409E-2</v>
      </c>
      <c r="C498" s="14">
        <f>Tavola1!D498/Tavola1!C498</f>
        <v>0.1230320237702212</v>
      </c>
      <c r="D498" s="14">
        <f>Tavola1!F498/Tavola1!D498</f>
        <v>6.3542494042891182E-4</v>
      </c>
      <c r="E498" s="14">
        <f>Tavola1!G498/Tavola1!D498</f>
        <v>5.4955670523581569E-4</v>
      </c>
      <c r="F498" s="30">
        <f>Tavola1!H498/Tavola1!D498</f>
        <v>8.5868235193096198E-5</v>
      </c>
      <c r="G498" s="14">
        <f>Tavola1!J498/Tavola1!D498</f>
        <v>1.4430156924199815E-2</v>
      </c>
      <c r="H498" s="14">
        <f>Tavola1!K498/Tavola1!D498</f>
        <v>0.95922546851855828</v>
      </c>
      <c r="I498" s="36">
        <f>Tavola1!L498/Tavola1!D498</f>
        <v>2.5708949616813002E-2</v>
      </c>
    </row>
    <row r="499" spans="1:9">
      <c r="A499" s="4">
        <v>44387</v>
      </c>
      <c r="B499" s="14">
        <f>Tavola1!D499/Tavola1!B499</f>
        <v>4.6541776329056248E-2</v>
      </c>
      <c r="C499" s="14">
        <f>Tavola1!D499/Tavola1!C499</f>
        <v>0.1228635896700703</v>
      </c>
      <c r="D499" s="14">
        <f>Tavola1!F499/Tavola1!D499</f>
        <v>6.391914442723728E-4</v>
      </c>
      <c r="E499" s="14">
        <f>Tavola1!G499/Tavola1!D499</f>
        <v>5.6197368590389825E-4</v>
      </c>
      <c r="F499" s="30">
        <f>Tavola1!H499/Tavola1!D499</f>
        <v>7.7217758368474561E-5</v>
      </c>
      <c r="G499" s="14">
        <f>Tavola1!J499/Tavola1!D499</f>
        <v>1.4576996829782031E-2</v>
      </c>
      <c r="H499" s="14">
        <f>Tavola1!K499/Tavola1!D499</f>
        <v>0.95908745769110326</v>
      </c>
      <c r="I499" s="36">
        <f>Tavola1!L499/Tavola1!D499</f>
        <v>2.569635403484237E-2</v>
      </c>
    </row>
    <row r="500" spans="1:9">
      <c r="A500" s="4">
        <v>44388</v>
      </c>
      <c r="B500" s="14">
        <f>Tavola1!D500/Tavola1!B500</f>
        <v>4.6510320430568859E-2</v>
      </c>
      <c r="C500" s="14">
        <f>Tavola1!D500/Tavola1!C500</f>
        <v>0.12275881883378859</v>
      </c>
      <c r="D500" s="14">
        <f>Tavola1!F500/Tavola1!D500</f>
        <v>6.2583051138068494E-4</v>
      </c>
      <c r="E500" s="14">
        <f>Tavola1!G500/Tavola1!D500</f>
        <v>5.5295983539800251E-4</v>
      </c>
      <c r="F500" s="30">
        <f>Tavola1!H500/Tavola1!D500</f>
        <v>7.2870675982682494E-5</v>
      </c>
      <c r="G500" s="14">
        <f>Tavola1!J500/Tavola1!D500</f>
        <v>1.501993227313644E-2</v>
      </c>
      <c r="H500" s="14">
        <f>Tavola1!K500/Tavola1!D500</f>
        <v>0.95866946718676327</v>
      </c>
      <c r="I500" s="36">
        <f>Tavola1!L500/Tavola1!D500</f>
        <v>2.568477002871962E-2</v>
      </c>
    </row>
    <row r="501" spans="1:9">
      <c r="A501" s="4">
        <v>44389</v>
      </c>
      <c r="B501" s="14">
        <f>Tavola1!D501/Tavola1!B501</f>
        <v>4.647820667072966E-2</v>
      </c>
      <c r="C501" s="14">
        <f>Tavola1!D501/Tavola1!C501</f>
        <v>0.12267649592120621</v>
      </c>
      <c r="D501" s="14">
        <f>Tavola1!F501/Tavola1!D501</f>
        <v>6.7683344756682665E-4</v>
      </c>
      <c r="E501" s="14">
        <f>Tavola1!G501/Tavola1!D501</f>
        <v>5.9972583961617548E-4</v>
      </c>
      <c r="F501" s="30">
        <f>Tavola1!H501/Tavola1!D501</f>
        <v>7.7107607950651131E-5</v>
      </c>
      <c r="G501" s="14">
        <f>Tavola1!J501/Tavola1!D501</f>
        <v>1.5322995202193284E-2</v>
      </c>
      <c r="H501" s="14">
        <f>Tavola1!K501/Tavola1!D501</f>
        <v>0.95833190541466762</v>
      </c>
      <c r="I501" s="36">
        <f>Tavola1!L501/Tavola1!D501</f>
        <v>2.566826593557231E-2</v>
      </c>
    </row>
    <row r="502" spans="1:9">
      <c r="A502" s="4">
        <v>44390</v>
      </c>
      <c r="B502" s="14">
        <f>Tavola1!D502/Tavola1!B502</f>
        <v>4.6369759201344646E-2</v>
      </c>
      <c r="C502" s="14">
        <f>Tavola1!D502/Tavola1!C502</f>
        <v>0.12247636992567451</v>
      </c>
      <c r="D502" s="14">
        <f>Tavola1!F502/Tavola1!D502</f>
        <v>6.8060989495492569E-4</v>
      </c>
      <c r="E502" s="14">
        <f>Tavola1!G502/Tavola1!D502</f>
        <v>5.9499858741342553E-4</v>
      </c>
      <c r="F502" s="30">
        <f>Tavola1!H502/Tavola1!D502</f>
        <v>8.5611307541500083E-5</v>
      </c>
      <c r="G502" s="14">
        <f>Tavola1!J502/Tavola1!D502</f>
        <v>1.5564135711044714E-2</v>
      </c>
      <c r="H502" s="14">
        <f>Tavola1!K502/Tavola1!D502</f>
        <v>0.95808898439305867</v>
      </c>
      <c r="I502" s="36">
        <f>Tavola1!L502/Tavola1!D502</f>
        <v>2.5666270000941724E-2</v>
      </c>
    </row>
    <row r="503" spans="1:9">
      <c r="A503" s="4">
        <v>44391</v>
      </c>
      <c r="B503" s="14">
        <f>Tavola1!D503/Tavola1!B503</f>
        <v>4.6317163520763434E-2</v>
      </c>
      <c r="C503" s="14">
        <f>Tavola1!D503/Tavola1!C503</f>
        <v>0.12231608947457871</v>
      </c>
      <c r="D503" s="14">
        <f>Tavola1!F503/Tavola1!D503</f>
        <v>6.7122128070730479E-4</v>
      </c>
      <c r="E503" s="14">
        <f>Tavola1!G503/Tavola1!D503</f>
        <v>5.85715385075801E-4</v>
      </c>
      <c r="F503" s="30">
        <f>Tavola1!H503/Tavola1!D503</f>
        <v>8.5505895631503791E-5</v>
      </c>
      <c r="G503" s="14">
        <f>Tavola1!J503/Tavola1!D503</f>
        <v>1.6164889569135792E-2</v>
      </c>
      <c r="H503" s="14">
        <f>Tavola1!K503/Tavola1!D503</f>
        <v>0.95748646869201637</v>
      </c>
      <c r="I503" s="36">
        <f>Tavola1!L503/Tavola1!D503</f>
        <v>2.5677420458140587E-2</v>
      </c>
    </row>
    <row r="504" spans="1:9">
      <c r="A504" s="4">
        <v>44392</v>
      </c>
      <c r="B504" s="14">
        <f>Tavola1!D504/Tavola1!B504</f>
        <v>4.6280327912248037E-2</v>
      </c>
      <c r="C504" s="14">
        <f>Tavola1!D504/Tavola1!C504</f>
        <v>0.12225605539943588</v>
      </c>
      <c r="D504" s="14">
        <f>Tavola1!F504/Tavola1!D504</f>
        <v>6.8722654999466438E-4</v>
      </c>
      <c r="E504" s="14">
        <f>Tavola1!G504/Tavola1!D504</f>
        <v>5.9758830434318642E-4</v>
      </c>
      <c r="F504" s="30">
        <f>Tavola1!H504/Tavola1!D504</f>
        <v>8.9638245651477958E-5</v>
      </c>
      <c r="G504" s="14">
        <f>Tavola1!J504/Tavola1!D504</f>
        <v>1.698431330701099E-2</v>
      </c>
      <c r="H504" s="14">
        <f>Tavola1!K504/Tavola1!D504</f>
        <v>0.95669192188667163</v>
      </c>
      <c r="I504" s="36">
        <f>Tavola1!L504/Tavola1!D504</f>
        <v>2.5636538256322696E-2</v>
      </c>
    </row>
    <row r="505" spans="1:9">
      <c r="A505" s="4">
        <v>44393</v>
      </c>
      <c r="B505" s="14">
        <f>Tavola1!D505/Tavola1!B505</f>
        <v>4.6268989557480981E-2</v>
      </c>
      <c r="C505" s="14">
        <f>Tavola1!D505/Tavola1!C505</f>
        <v>0.12216353372107309</v>
      </c>
      <c r="D505" s="14">
        <f>Tavola1!F505/Tavola1!D505</f>
        <v>7.116649123629406E-4</v>
      </c>
      <c r="E505" s="14">
        <f>Tavola1!G505/Tavola1!D505</f>
        <v>6.1365118191774519E-4</v>
      </c>
      <c r="F505" s="30">
        <f>Tavola1!H505/Tavola1!D505</f>
        <v>9.8013730445195403E-5</v>
      </c>
      <c r="G505" s="14">
        <f>Tavola1!J505/Tavola1!D505</f>
        <v>1.8077141067326909E-2</v>
      </c>
      <c r="H505" s="14">
        <f>Tavola1!K505/Tavola1!D505</f>
        <v>0.95561682597449082</v>
      </c>
      <c r="I505" s="36">
        <f>Tavola1!L505/Tavola1!D505</f>
        <v>2.5594368045819289E-2</v>
      </c>
    </row>
    <row r="506" spans="1:9">
      <c r="A506" s="4">
        <v>44394</v>
      </c>
      <c r="B506" s="14">
        <f>Tavola1!D506/Tavola1!B506</f>
        <v>4.6233857669211155E-2</v>
      </c>
      <c r="C506" s="14">
        <f>Tavola1!D506/Tavola1!C506</f>
        <v>0.1221071286292528</v>
      </c>
      <c r="D506" s="14">
        <f>Tavola1!F506/Tavola1!D506</f>
        <v>7.0610654552260394E-4</v>
      </c>
      <c r="E506" s="14">
        <f>Tavola1!G506/Tavola1!D506</f>
        <v>6.0827250608272508E-4</v>
      </c>
      <c r="F506" s="30">
        <f>Tavola1!H506/Tavola1!D506</f>
        <v>9.7834039439878852E-5</v>
      </c>
      <c r="G506" s="14">
        <f>Tavola1!J506/Tavola1!D506</f>
        <v>1.965613461963827E-2</v>
      </c>
      <c r="H506" s="14">
        <f>Tavola1!K506/Tavola1!D506</f>
        <v>0.95409031357936469</v>
      </c>
      <c r="I506" s="36">
        <f>Tavola1!L506/Tavola1!D506</f>
        <v>2.5547445255474453E-2</v>
      </c>
    </row>
    <row r="507" spans="1:9">
      <c r="A507" s="4">
        <v>44395</v>
      </c>
      <c r="B507" s="14">
        <f>Tavola1!D507/Tavola1!B507</f>
        <v>4.6260251828980706E-2</v>
      </c>
      <c r="C507" s="14">
        <f>Tavola1!D507/Tavola1!C507</f>
        <v>0.12211678919172869</v>
      </c>
      <c r="D507" s="14">
        <f>Tavola1!F507/Tavola1!D507</f>
        <v>7.2188062642252946E-4</v>
      </c>
      <c r="E507" s="14">
        <f>Tavola1!G507/Tavola1!D507</f>
        <v>6.3270713727621702E-4</v>
      </c>
      <c r="F507" s="30">
        <f>Tavola1!H507/Tavola1!D507</f>
        <v>8.9173489146312466E-5</v>
      </c>
      <c r="G507" s="14">
        <f>Tavola1!J507/Tavola1!D507</f>
        <v>2.1032204368651698E-2</v>
      </c>
      <c r="H507" s="14">
        <f>Tavola1!K507/Tavola1!D507</f>
        <v>0.95274229710908043</v>
      </c>
      <c r="I507" s="36">
        <f>Tavola1!L507/Tavola1!D507</f>
        <v>2.5503617895845366E-2</v>
      </c>
    </row>
    <row r="508" spans="1:9">
      <c r="A508" s="4">
        <v>44396</v>
      </c>
      <c r="B508" s="14">
        <f>Tavola1!D508/Tavola1!B508</f>
        <v>4.6232696756989919E-2</v>
      </c>
      <c r="C508" s="14">
        <f>Tavola1!D508/Tavola1!C508</f>
        <v>0.12210766163486186</v>
      </c>
      <c r="D508" s="14">
        <f>Tavola1!F508/Tavola1!D508</f>
        <v>7.4640791192386643E-4</v>
      </c>
      <c r="E508" s="14">
        <f>Tavola1!G508/Tavola1!D508</f>
        <v>6.5310692293338312E-4</v>
      </c>
      <c r="F508" s="30">
        <f>Tavola1!H508/Tavola1!D508</f>
        <v>9.3300988990483304E-5</v>
      </c>
      <c r="G508" s="14">
        <f>Tavola1!J508/Tavola1!D508</f>
        <v>2.2074165804339345E-2</v>
      </c>
      <c r="H508" s="14">
        <f>Tavola1!K508/Tavola1!D508</f>
        <v>0.95170401533528981</v>
      </c>
      <c r="I508" s="36">
        <f>Tavola1!L508/Tavola1!D508</f>
        <v>2.5475410948446964E-2</v>
      </c>
    </row>
    <row r="509" spans="1:9">
      <c r="A509" s="4">
        <v>44397</v>
      </c>
      <c r="B509" s="14">
        <f>Tavola1!D509/Tavola1!B509</f>
        <v>4.6177610341683994E-2</v>
      </c>
      <c r="C509" s="14">
        <f>Tavola1!D509/Tavola1!C509</f>
        <v>0.1219809649248212</v>
      </c>
      <c r="D509" s="14">
        <f>Tavola1!F509/Tavola1!D509</f>
        <v>7.4889569617682405E-4</v>
      </c>
      <c r="E509" s="14">
        <f>Tavola1!G509/Tavola1!D509</f>
        <v>6.6004366442703132E-4</v>
      </c>
      <c r="F509" s="30">
        <f>Tavola1!H509/Tavola1!D509</f>
        <v>8.8852031749792678E-5</v>
      </c>
      <c r="G509" s="14">
        <f>Tavola1!J509/Tavola1!D509</f>
        <v>2.3791189263289724E-2</v>
      </c>
      <c r="H509" s="14">
        <f>Tavola1!K509/Tavola1!D509</f>
        <v>0.95003130976356898</v>
      </c>
      <c r="I509" s="36">
        <f>Tavola1!L509/Tavola1!D509</f>
        <v>2.5428605276964476E-2</v>
      </c>
    </row>
    <row r="510" spans="1:9">
      <c r="A510" s="4">
        <v>44398</v>
      </c>
      <c r="B510" s="14">
        <f>Tavola1!D510/Tavola1!B510</f>
        <v>4.6156705774527365E-2</v>
      </c>
      <c r="C510" s="14">
        <f>Tavola1!D510/Tavola1!C510</f>
        <v>0.12188086032458963</v>
      </c>
      <c r="D510" s="14">
        <f>Tavola1!F510/Tavola1!D510</f>
        <v>7.8092681238338868E-4</v>
      </c>
      <c r="E510" s="14">
        <f>Tavola1!G510/Tavola1!D510</f>
        <v>6.9650229212572497E-4</v>
      </c>
      <c r="F510" s="30">
        <f>Tavola1!H510/Tavola1!D510</f>
        <v>8.4424520257663641E-5</v>
      </c>
      <c r="G510" s="14">
        <f>Tavola1!J510/Tavola1!D510</f>
        <v>2.5352683433376391E-2</v>
      </c>
      <c r="H510" s="14">
        <f>Tavola1!K510/Tavola1!D510</f>
        <v>0.94845883038269641</v>
      </c>
      <c r="I510" s="36">
        <f>Tavola1!L510/Tavola1!D510</f>
        <v>2.5407559371543872E-2</v>
      </c>
    </row>
    <row r="511" spans="1:9">
      <c r="A511" s="4">
        <v>44399</v>
      </c>
      <c r="B511" s="14">
        <f>Tavola1!D511/Tavola1!B511</f>
        <v>4.6139787905218103E-2</v>
      </c>
      <c r="C511" s="14">
        <f>Tavola1!D511/Tavola1!C511</f>
        <v>0.12179448047101239</v>
      </c>
      <c r="D511" s="14">
        <f>Tavola1!F511/Tavola1!D511</f>
        <v>7.5815650034959439E-4</v>
      </c>
      <c r="E511" s="14">
        <f>Tavola1!G511/Tavola1!D511</f>
        <v>6.6549292808464392E-4</v>
      </c>
      <c r="F511" s="30">
        <f>Tavola1!H511/Tavola1!D511</f>
        <v>9.2663572264950424E-5</v>
      </c>
      <c r="G511" s="14">
        <f>Tavola1!J511/Tavola1!D511</f>
        <v>2.7053551120808025E-2</v>
      </c>
      <c r="H511" s="14">
        <f>Tavola1!K511/Tavola1!D511</f>
        <v>0.94682795744214843</v>
      </c>
      <c r="I511" s="36">
        <f>Tavola1!L511/Tavola1!D511</f>
        <v>2.5360334936693932E-2</v>
      </c>
    </row>
    <row r="512" spans="1:9">
      <c r="A512" s="4">
        <v>44400</v>
      </c>
      <c r="B512" s="14">
        <f>Tavola1!D512/Tavola1!B512</f>
        <v>4.6095774938253689E-2</v>
      </c>
      <c r="C512" s="14">
        <f>Tavola1!D512/Tavola1!C512</f>
        <v>0.12174984634264796</v>
      </c>
      <c r="D512" s="14">
        <f>Tavola1!F512/Tavola1!D512</f>
        <v>8.112584173315063E-4</v>
      </c>
      <c r="E512" s="14">
        <f>Tavola1!G512/Tavola1!D512</f>
        <v>7.229867760674564E-4</v>
      </c>
      <c r="F512" s="30">
        <f>Tavola1!H512/Tavola1!D512</f>
        <v>8.82716412640499E-5</v>
      </c>
      <c r="G512" s="14">
        <f>Tavola1!J512/Tavola1!D512</f>
        <v>2.8204891089608327E-2</v>
      </c>
      <c r="H512" s="14">
        <f>Tavola1!K512/Tavola1!D512</f>
        <v>0.94566670309623291</v>
      </c>
      <c r="I512" s="36">
        <f>Tavola1!L512/Tavola1!D512</f>
        <v>2.5317147396827264E-2</v>
      </c>
    </row>
    <row r="513" spans="1:9">
      <c r="A513" s="4">
        <v>44401</v>
      </c>
      <c r="B513" s="14">
        <f>Tavola1!D513/Tavola1!B513</f>
        <v>4.6094397975408388E-2</v>
      </c>
      <c r="C513" s="14">
        <f>Tavola1!D513/Tavola1!C513</f>
        <v>0.12172988222421595</v>
      </c>
      <c r="D513" s="14">
        <f>Tavola1!F513/Tavola1!D513</f>
        <v>8.7620740541990874E-4</v>
      </c>
      <c r="E513" s="14">
        <f>Tavola1!G513/Tavola1!D513</f>
        <v>7.630131473034612E-4</v>
      </c>
      <c r="F513" s="30">
        <f>Tavola1!H513/Tavola1!D513</f>
        <v>1.1319425811644754E-4</v>
      </c>
      <c r="G513" s="14">
        <f>Tavola1!J513/Tavola1!D513</f>
        <v>3.0449255433324388E-2</v>
      </c>
      <c r="H513" s="14">
        <f>Tavola1!K513/Tavola1!D513</f>
        <v>0.94341964046149718</v>
      </c>
      <c r="I513" s="36">
        <f>Tavola1!L513/Tavola1!D513</f>
        <v>2.5254896699758517E-2</v>
      </c>
    </row>
    <row r="514" spans="1:9">
      <c r="A514" s="4">
        <v>44402</v>
      </c>
      <c r="B514" s="14">
        <f>Tavola1!D514/Tavola1!B514</f>
        <v>4.6132619124383996E-2</v>
      </c>
      <c r="C514" s="14">
        <f>Tavola1!D514/Tavola1!C514</f>
        <v>0.12177694429999496</v>
      </c>
      <c r="D514" s="14">
        <f>Tavola1!F514/Tavola1!D514</f>
        <v>9.2431491953023058E-4</v>
      </c>
      <c r="E514" s="14">
        <f>Tavola1!G514/Tavola1!D514</f>
        <v>8.0302472646970259E-4</v>
      </c>
      <c r="F514" s="30">
        <f>Tavola1!H514/Tavola1!D514</f>
        <v>1.2129019306052799E-4</v>
      </c>
      <c r="G514" s="14">
        <f>Tavola1!J514/Tavola1!D514</f>
        <v>3.2204637467795359E-2</v>
      </c>
      <c r="H514" s="14">
        <f>Tavola1!K514/Tavola1!D514</f>
        <v>0.94167614681968748</v>
      </c>
      <c r="I514" s="36">
        <f>Tavola1!L514/Tavola1!D514</f>
        <v>2.5194900792986918E-2</v>
      </c>
    </row>
    <row r="515" spans="1:9">
      <c r="A515" s="4">
        <v>44403</v>
      </c>
      <c r="B515" s="14">
        <f>Tavola1!D515/Tavola1!B515</f>
        <v>4.6163834369589714E-2</v>
      </c>
      <c r="C515" s="14">
        <f>Tavola1!D515/Tavola1!C515</f>
        <v>0.12182938606997207</v>
      </c>
      <c r="D515" s="14">
        <f>Tavola1!F515/Tavola1!D515</f>
        <v>1.0185637416354628E-3</v>
      </c>
      <c r="E515" s="14">
        <f>Tavola1!G515/Tavola1!D515</f>
        <v>9.0167937784122929E-4</v>
      </c>
      <c r="F515" s="30">
        <f>Tavola1!H515/Tavola1!D515</f>
        <v>1.1688436379423343E-4</v>
      </c>
      <c r="G515" s="14">
        <f>Tavola1!J515/Tavola1!D515</f>
        <v>3.3908988825019935E-2</v>
      </c>
      <c r="H515" s="14">
        <f>Tavola1!K515/Tavola1!D515</f>
        <v>0.93992561145132814</v>
      </c>
      <c r="I515" s="36">
        <f>Tavola1!L515/Tavola1!D515</f>
        <v>2.5146835982016506E-2</v>
      </c>
    </row>
    <row r="516" spans="1:9">
      <c r="A516" s="4">
        <v>44404</v>
      </c>
      <c r="B516" s="14">
        <f>Tavola1!D516/Tavola1!B516</f>
        <v>4.6146699004166278E-2</v>
      </c>
      <c r="C516" s="14">
        <f>Tavola1!D516/Tavola1!C516</f>
        <v>0.12170117644791736</v>
      </c>
      <c r="D516" s="14">
        <f>Tavola1!F516/Tavola1!D516</f>
        <v>1.1000504189775365E-3</v>
      </c>
      <c r="E516" s="14">
        <f>Tavola1!G516/Tavola1!D516</f>
        <v>9.7504468954827091E-4</v>
      </c>
      <c r="F516" s="30">
        <f>Tavola1!H516/Tavola1!D516</f>
        <v>1.250057294292655E-4</v>
      </c>
      <c r="G516" s="14">
        <f>Tavola1!J516/Tavola1!D516</f>
        <v>3.4351574447162164E-2</v>
      </c>
      <c r="H516" s="14">
        <f>Tavola1!K516/Tavola1!D516</f>
        <v>0.93942222351857796</v>
      </c>
      <c r="I516" s="36">
        <f>Tavola1!L516/Tavola1!D516</f>
        <v>2.5126151615282366E-2</v>
      </c>
    </row>
    <row r="517" spans="1:9">
      <c r="A517" s="4">
        <v>44405</v>
      </c>
      <c r="B517" s="14">
        <f>Tavola1!D517/Tavola1!B517</f>
        <v>4.6065606002910403E-2</v>
      </c>
      <c r="C517" s="14">
        <f>Tavola1!D517/Tavola1!C517</f>
        <v>0.12165693206271135</v>
      </c>
      <c r="D517" s="14">
        <f>Tavola1!F517/Tavola1!D517</f>
        <v>1.2010838846959471E-3</v>
      </c>
      <c r="E517" s="14">
        <f>Tavola1!G517/Tavola1!D517</f>
        <v>1.0930278950693221E-3</v>
      </c>
      <c r="F517" s="30">
        <f>Tavola1!H517/Tavola1!D517</f>
        <v>1.08055989626625E-4</v>
      </c>
      <c r="G517" s="14">
        <f>Tavola1!J517/Tavola1!D517</f>
        <v>3.5966020547262029E-2</v>
      </c>
      <c r="H517" s="14">
        <f>Tavola1!K517/Tavola1!D517</f>
        <v>0.93774728197626089</v>
      </c>
      <c r="I517" s="36">
        <f>Tavola1!L517/Tavola1!D517</f>
        <v>2.5085613591781096E-2</v>
      </c>
    </row>
    <row r="518" spans="1:9">
      <c r="A518" s="4">
        <v>44406</v>
      </c>
      <c r="B518" s="14">
        <f>Tavola1!D518/Tavola1!B518</f>
        <v>4.607934617678041E-2</v>
      </c>
      <c r="C518" s="14">
        <f>Tavola1!D518/Tavola1!C518</f>
        <v>0.12168134899986689</v>
      </c>
      <c r="D518" s="14">
        <f>Tavola1!F518/Tavola1!D518</f>
        <v>1.2265108666376613E-3</v>
      </c>
      <c r="E518" s="14">
        <f>Tavola1!G518/Tavola1!D518</f>
        <v>1.1063459506495121E-3</v>
      </c>
      <c r="F518" s="30">
        <f>Tavola1!H518/Tavola1!D518</f>
        <v>1.2016491598814926E-4</v>
      </c>
      <c r="G518" s="14">
        <f>Tavola1!J518/Tavola1!D518</f>
        <v>3.8034267719145587E-2</v>
      </c>
      <c r="H518" s="14">
        <f>Tavola1!K518/Tavola1!D518</f>
        <v>0.93571591356413286</v>
      </c>
      <c r="I518" s="36">
        <f>Tavola1!L518/Tavola1!D518</f>
        <v>2.5023307850083908E-2</v>
      </c>
    </row>
    <row r="519" spans="1:9">
      <c r="A519" s="4">
        <v>44407</v>
      </c>
      <c r="B519" s="14">
        <f>Tavola1!D519/Tavola1!B519</f>
        <v>4.6101102119143443E-2</v>
      </c>
      <c r="C519" s="14">
        <f>Tavola1!D519/Tavola1!C519</f>
        <v>0.12170789983367289</v>
      </c>
      <c r="D519" s="14">
        <f>Tavola1!F519/Tavola1!D519</f>
        <v>1.231104813289322E-3</v>
      </c>
      <c r="E519" s="14">
        <f>Tavola1!G519/Tavola1!D519</f>
        <v>1.107168087119256E-3</v>
      </c>
      <c r="F519" s="30">
        <f>Tavola1!H519/Tavola1!D519</f>
        <v>1.2393672617006597E-4</v>
      </c>
      <c r="G519" s="14">
        <f>Tavola1!J519/Tavola1!D519</f>
        <v>4.006048112237099E-2</v>
      </c>
      <c r="H519" s="14">
        <f>Tavola1!K519/Tavola1!D519</f>
        <v>0.93374342618948269</v>
      </c>
      <c r="I519" s="36">
        <f>Tavola1!L519/Tavola1!D519</f>
        <v>2.4964987874856955E-2</v>
      </c>
    </row>
    <row r="520" spans="1:9">
      <c r="A520" s="4">
        <v>44408</v>
      </c>
      <c r="B520" s="14">
        <f>Tavola1!D520/Tavola1!B520</f>
        <v>4.6091779097901776E-2</v>
      </c>
      <c r="C520" s="14">
        <f>Tavola1!D520/Tavola1!C520</f>
        <v>0.12179282487068034</v>
      </c>
      <c r="D520" s="14">
        <f>Tavola1!F520/Tavola1!D520</f>
        <v>1.2594665788607177E-3</v>
      </c>
      <c r="E520" s="14">
        <f>Tavola1!G520/Tavola1!D520</f>
        <v>1.1318735594336516E-3</v>
      </c>
      <c r="F520" s="30">
        <f>Tavola1!H520/Tavola1!D520</f>
        <v>1.2759301942706619E-4</v>
      </c>
      <c r="G520" s="14">
        <f>Tavola1!J520/Tavola1!D520</f>
        <v>4.2657227527164963E-2</v>
      </c>
      <c r="H520" s="14">
        <f>Tavola1!K520/Tavola1!D520</f>
        <v>0.9311944352979914</v>
      </c>
      <c r="I520" s="36">
        <f>Tavola1!L520/Tavola1!D520</f>
        <v>2.4888870595982878E-2</v>
      </c>
    </row>
    <row r="521" spans="1:9">
      <c r="A521" s="4">
        <v>44409</v>
      </c>
      <c r="B521" s="14">
        <f>Tavola1!D521/Tavola1!B521</f>
        <v>4.6120786955184581E-2</v>
      </c>
      <c r="C521" s="14">
        <f>Tavola1!D521/Tavola1!C521</f>
        <v>0.12183123286958548</v>
      </c>
      <c r="D521" s="14">
        <f>Tavola1!F521/Tavola1!D521</f>
        <v>1.3467958167207987E-3</v>
      </c>
      <c r="E521" s="14">
        <f>Tavola1!G521/Tavola1!D521</f>
        <v>1.2112950180873036E-3</v>
      </c>
      <c r="F521" s="30">
        <f>Tavola1!H521/Tavola1!D521</f>
        <v>1.3550079863349499E-4</v>
      </c>
      <c r="G521" s="14">
        <f>Tavola1!J521/Tavola1!D521</f>
        <v>4.4719369633860417E-2</v>
      </c>
      <c r="H521" s="14">
        <f>Tavola1!K521/Tavola1!D521</f>
        <v>0.92910433972103257</v>
      </c>
      <c r="I521" s="36">
        <f>Tavola1!L521/Tavola1!D521</f>
        <v>2.4829494828386187E-2</v>
      </c>
    </row>
    <row r="522" spans="1:9">
      <c r="A522" s="4">
        <v>44410</v>
      </c>
      <c r="B522" s="14">
        <f>Tavola1!D522/Tavola1!B522</f>
        <v>4.6103019124386233E-2</v>
      </c>
      <c r="C522" s="14">
        <f>Tavola1!D522/Tavola1!C522</f>
        <v>0.12174372013870025</v>
      </c>
      <c r="D522" s="14">
        <f>Tavola1!F522/Tavola1!D522</f>
        <v>1.4519919771290755E-3</v>
      </c>
      <c r="E522" s="14">
        <f>Tavola1!G522/Tavola1!D522</f>
        <v>1.3125351205686558E-3</v>
      </c>
      <c r="F522" s="30">
        <f>Tavola1!H522/Tavola1!D522</f>
        <v>1.3945685656041969E-4</v>
      </c>
      <c r="G522" s="14">
        <f>Tavola1!J522/Tavola1!D522</f>
        <v>4.5097886408288657E-2</v>
      </c>
      <c r="H522" s="14">
        <f>Tavola1!K522/Tavola1!D522</f>
        <v>0.92863500449133107</v>
      </c>
      <c r="I522" s="36">
        <f>Tavola1!L522/Tavola1!D522</f>
        <v>2.481511712325115E-2</v>
      </c>
    </row>
    <row r="523" spans="1:9">
      <c r="A523" s="4">
        <v>44411</v>
      </c>
      <c r="B523" s="14">
        <f>Tavola1!D523/Tavola1!B523</f>
        <v>4.6131290832016038E-2</v>
      </c>
      <c r="C523" s="14">
        <f>Tavola1!D523/Tavola1!C523</f>
        <v>0.1217934929815337</v>
      </c>
      <c r="D523" s="14">
        <f>Tavola1!F523/Tavola1!D523</f>
        <v>1.5125995454025149E-3</v>
      </c>
      <c r="E523" s="14">
        <f>Tavola1!G523/Tavola1!D523</f>
        <v>1.3817801252595948E-3</v>
      </c>
      <c r="F523" s="30">
        <f>Tavola1!H523/Tavola1!D523</f>
        <v>1.3081942014292022E-4</v>
      </c>
      <c r="G523" s="14">
        <f>Tavola1!J523/Tavola1!D523</f>
        <v>4.6551273036482266E-2</v>
      </c>
      <c r="H523" s="14">
        <f>Tavola1!K523/Tavola1!D523</f>
        <v>0.92717855215606759</v>
      </c>
      <c r="I523" s="36">
        <f>Tavola1!L523/Tavola1!D523</f>
        <v>2.4757575262047651E-2</v>
      </c>
    </row>
    <row r="524" spans="1:9">
      <c r="A524" s="4">
        <v>44412</v>
      </c>
      <c r="B524" s="14">
        <f>Tavola1!D524/Tavola1!B524</f>
        <v>4.6147999654764377E-2</v>
      </c>
      <c r="C524" s="14">
        <f>Tavola1!D524/Tavola1!C524</f>
        <v>0.1217904214230453</v>
      </c>
      <c r="D524" s="14">
        <f>Tavola1!F524/Tavola1!D524</f>
        <v>1.5768885991361747E-3</v>
      </c>
      <c r="E524" s="14">
        <f>Tavola1!G524/Tavola1!D524</f>
        <v>1.4302012875886236E-3</v>
      </c>
      <c r="F524" s="30">
        <f>Tavola1!H524/Tavola1!D524</f>
        <v>1.4668731154755113E-4</v>
      </c>
      <c r="G524" s="14">
        <f>Tavola1!J524/Tavola1!D524</f>
        <v>4.7705973433298021E-2</v>
      </c>
      <c r="H524" s="14">
        <f>Tavola1!K524/Tavola1!D524</f>
        <v>0.92601662456197542</v>
      </c>
      <c r="I524" s="36">
        <f>Tavola1!L524/Tavola1!D524</f>
        <v>2.4700513405590416E-2</v>
      </c>
    </row>
    <row r="525" spans="1:9">
      <c r="A525" s="4">
        <v>44413</v>
      </c>
      <c r="B525" s="14">
        <f>Tavola1!D525/Tavola1!B525</f>
        <v>4.61141776784691E-2</v>
      </c>
      <c r="C525" s="14">
        <f>Tavola1!D525/Tavola1!C525</f>
        <v>0.12182724793240829</v>
      </c>
      <c r="D525" s="14">
        <f>Tavola1!F525/Tavola1!D525</f>
        <v>1.6324806802815014E-3</v>
      </c>
      <c r="E525" s="14">
        <f>Tavola1!G525/Tavola1!D525</f>
        <v>1.4700447916962773E-3</v>
      </c>
      <c r="F525" s="30">
        <f>Tavola1!H525/Tavola1!D525</f>
        <v>1.6243588858522401E-4</v>
      </c>
      <c r="G525" s="14">
        <f>Tavola1!J525/Tavola1!D525</f>
        <v>4.9319596671688642E-2</v>
      </c>
      <c r="H525" s="14">
        <f>Tavola1!K525/Tavola1!D525</f>
        <v>0.92441045924686605</v>
      </c>
      <c r="I525" s="36">
        <f>Tavola1!L525/Tavola1!D525</f>
        <v>2.4637463401163854E-2</v>
      </c>
    </row>
    <row r="526" spans="1:9">
      <c r="A526" s="4">
        <v>44414</v>
      </c>
      <c r="B526" s="14">
        <f>Tavola1!D526/Tavola1!B526</f>
        <v>4.6136247974862619E-2</v>
      </c>
      <c r="C526" s="14">
        <f>Tavola1!D526/Tavola1!C526</f>
        <v>0.12181021097366811</v>
      </c>
      <c r="D526" s="14">
        <f>Tavola1!F526/Tavola1!D526</f>
        <v>1.6879857512953368E-3</v>
      </c>
      <c r="E526" s="14">
        <f>Tavola1!G526/Tavola1!D526</f>
        <v>1.5179727979274611E-3</v>
      </c>
      <c r="F526" s="30">
        <f>Tavola1!H526/Tavola1!D526</f>
        <v>1.7001295336787565E-4</v>
      </c>
      <c r="G526" s="14">
        <f>Tavola1!J526/Tavola1!D526</f>
        <v>5.0850064766839377E-2</v>
      </c>
      <c r="H526" s="14">
        <f>Tavola1!K526/Tavola1!D526</f>
        <v>0.92286674222797926</v>
      </c>
      <c r="I526" s="36">
        <f>Tavola1!L526/Tavola1!D526</f>
        <v>2.459520725388601E-2</v>
      </c>
    </row>
    <row r="527" spans="1:9">
      <c r="A527" s="4">
        <v>44415</v>
      </c>
      <c r="B527" s="14">
        <f>Tavola1!D527/Tavola1!B527</f>
        <v>4.6129014784716309E-2</v>
      </c>
      <c r="C527" s="14">
        <f>Tavola1!D527/Tavola1!C527</f>
        <v>0.12181515473409095</v>
      </c>
      <c r="D527" s="14">
        <f>Tavola1!F527/Tavola1!D527</f>
        <v>1.7795461148594118E-3</v>
      </c>
      <c r="E527" s="14">
        <f>Tavola1!G527/Tavola1!D527</f>
        <v>1.5898892726861865E-3</v>
      </c>
      <c r="F527" s="30">
        <f>Tavola1!H527/Tavola1!D527</f>
        <v>1.896568421732253E-4</v>
      </c>
      <c r="G527" s="14">
        <f>Tavola1!J527/Tavola1!D527</f>
        <v>5.2337217935887914E-2</v>
      </c>
      <c r="H527" s="14">
        <f>Tavola1!K527/Tavola1!D527</f>
        <v>0.92133679826968395</v>
      </c>
      <c r="I527" s="36">
        <f>Tavola1!L527/Tavola1!D527</f>
        <v>2.4546437679568711E-2</v>
      </c>
    </row>
    <row r="528" spans="1:9">
      <c r="A528" s="4">
        <v>44416</v>
      </c>
      <c r="B528" s="14">
        <f>Tavola1!D528/Tavola1!B528</f>
        <v>4.6203905361509819E-2</v>
      </c>
      <c r="C528" s="14">
        <f>Tavola1!D528/Tavola1!C528</f>
        <v>0.12195406673782019</v>
      </c>
      <c r="D528" s="14">
        <f>Tavola1!F528/Tavola1!D528</f>
        <v>1.8983421681319831E-3</v>
      </c>
      <c r="E528" s="14">
        <f>Tavola1!G528/Tavola1!D528</f>
        <v>1.6811589539812901E-3</v>
      </c>
      <c r="F528" s="30">
        <f>Tavola1!H528/Tavola1!D528</f>
        <v>2.1718321415069297E-4</v>
      </c>
      <c r="G528" s="14">
        <f>Tavola1!J528/Tavola1!D528</f>
        <v>5.471810423185515E-2</v>
      </c>
      <c r="H528" s="14">
        <f>Tavola1!K528/Tavola1!D528</f>
        <v>0.91890620098295517</v>
      </c>
      <c r="I528" s="36">
        <f>Tavola1!L528/Tavola1!D528</f>
        <v>2.4477352617057732E-2</v>
      </c>
    </row>
    <row r="529" spans="1:9">
      <c r="A529" s="4">
        <v>44417</v>
      </c>
      <c r="B529" s="14">
        <f>Tavola1!D529/Tavola1!B529</f>
        <v>4.6226334012265231E-2</v>
      </c>
      <c r="C529" s="14">
        <f>Tavola1!D529/Tavola1!C529</f>
        <v>0.12212764333155203</v>
      </c>
      <c r="D529" s="14">
        <f>Tavola1!F529/Tavola1!D529</f>
        <v>1.9794759597853832E-3</v>
      </c>
      <c r="E529" s="14">
        <f>Tavola1!G529/Tavola1!D529</f>
        <v>1.7711100692816585E-3</v>
      </c>
      <c r="F529" s="30">
        <f>Tavola1!H529/Tavola1!D529</f>
        <v>2.0836589050372454E-4</v>
      </c>
      <c r="G529" s="14">
        <f>Tavola1!J529/Tavola1!D529</f>
        <v>5.7881640160121171E-2</v>
      </c>
      <c r="H529" s="14">
        <f>Tavola1!K529/Tavola1!D529</f>
        <v>0.91574404654573427</v>
      </c>
      <c r="I529" s="36">
        <f>Tavola1!L529/Tavola1!D529</f>
        <v>2.4394837334359133E-2</v>
      </c>
    </row>
    <row r="530" spans="1:9">
      <c r="A530" s="4">
        <v>44418</v>
      </c>
      <c r="B530" s="14">
        <f>Tavola1!D530/Tavola1!B530</f>
        <v>4.6222797320133978E-2</v>
      </c>
      <c r="C530" s="14">
        <f>Tavola1!D530/Tavola1!C530</f>
        <v>0.12216026616711548</v>
      </c>
      <c r="D530" s="14">
        <f>Tavola1!F530/Tavola1!D530</f>
        <v>1.9887464108718136E-3</v>
      </c>
      <c r="E530" s="14">
        <f>Tavola1!G530/Tavola1!D530</f>
        <v>1.7890730764469327E-3</v>
      </c>
      <c r="F530" s="30">
        <f>Tavola1!H530/Tavola1!D530</f>
        <v>1.9967333442488089E-4</v>
      </c>
      <c r="G530" s="14">
        <f>Tavola1!J530/Tavola1!D530</f>
        <v>5.8699966854226487E-2</v>
      </c>
      <c r="H530" s="14">
        <f>Tavola1!K530/Tavola1!D530</f>
        <v>0.91495113993506627</v>
      </c>
      <c r="I530" s="36">
        <f>Tavola1!L530/Tavola1!D530</f>
        <v>2.4360146799835468E-2</v>
      </c>
    </row>
    <row r="531" spans="1:9">
      <c r="A531" s="4">
        <v>44419</v>
      </c>
      <c r="B531" s="14">
        <f>Tavola1!D531/Tavola1!B531</f>
        <v>4.6260006506081454E-2</v>
      </c>
      <c r="C531" s="14">
        <f>Tavola1!D531/Tavola1!C531</f>
        <v>0.12220811812425224</v>
      </c>
      <c r="D531" s="14">
        <f>Tavola1!F531/Tavola1!D531</f>
        <v>2.0614700111828777E-3</v>
      </c>
      <c r="E531" s="14">
        <f>Tavola1!G531/Tavola1!D531</f>
        <v>1.8266693728435153E-3</v>
      </c>
      <c r="F531" s="30">
        <f>Tavola1!H531/Tavola1!D531</f>
        <v>2.3480063833936253E-4</v>
      </c>
      <c r="G531" s="14">
        <f>Tavola1!J531/Tavola1!D531</f>
        <v>5.9957735885098916E-2</v>
      </c>
      <c r="H531" s="14">
        <f>Tavola1!K531/Tavola1!D531</f>
        <v>0.91366897885600351</v>
      </c>
      <c r="I531" s="36">
        <f>Tavola1!L531/Tavola1!D531</f>
        <v>2.4311815247714672E-2</v>
      </c>
    </row>
    <row r="532" spans="1:9">
      <c r="A532" s="4">
        <v>44420</v>
      </c>
      <c r="B532" s="14">
        <f>Tavola1!D532/Tavola1!B532</f>
        <v>4.6327180076950421E-2</v>
      </c>
      <c r="C532" s="14">
        <f>Tavola1!D532/Tavola1!C532</f>
        <v>0.12234312746590149</v>
      </c>
      <c r="D532" s="14">
        <f>Tavola1!F532/Tavola1!D532</f>
        <v>2.1076735958417028E-3</v>
      </c>
      <c r="E532" s="14">
        <f>Tavola1!G532/Tavola1!D532</f>
        <v>1.8739278399118897E-3</v>
      </c>
      <c r="F532" s="30">
        <f>Tavola1!H532/Tavola1!D532</f>
        <v>2.3374575592981288E-4</v>
      </c>
      <c r="G532" s="14">
        <f>Tavola1!J532/Tavola1!D532</f>
        <v>6.220806541711732E-2</v>
      </c>
      <c r="H532" s="14">
        <f>Tavola1!K532/Tavola1!D532</f>
        <v>0.91143412925744127</v>
      </c>
      <c r="I532" s="36">
        <f>Tavola1!L532/Tavola1!D532</f>
        <v>2.4250131729599739E-2</v>
      </c>
    </row>
    <row r="533" spans="1:9">
      <c r="A533" s="4">
        <v>44421</v>
      </c>
      <c r="B533" s="14">
        <f>Tavola1!D533/Tavola1!B533</f>
        <v>4.6410394557554129E-2</v>
      </c>
      <c r="C533" s="14">
        <f>Tavola1!D533/Tavola1!C533</f>
        <v>0.12249128227081807</v>
      </c>
      <c r="D533" s="14">
        <f>Tavola1!F533/Tavola1!D533</f>
        <v>2.2247467575499387E-3</v>
      </c>
      <c r="E533" s="14">
        <f>Tavola1!G533/Tavola1!D533</f>
        <v>1.9683486383287574E-3</v>
      </c>
      <c r="F533" s="30">
        <f>Tavola1!H533/Tavola1!D533</f>
        <v>2.5639811922118085E-4</v>
      </c>
      <c r="G533" s="14">
        <f>Tavola1!J533/Tavola1!D533</f>
        <v>6.4557101833443778E-2</v>
      </c>
      <c r="H533" s="14">
        <f>Tavola1!K533/Tavola1!D533</f>
        <v>0.90902205812742587</v>
      </c>
      <c r="I533" s="36">
        <f>Tavola1!L533/Tavola1!D533</f>
        <v>2.4196093281580358E-2</v>
      </c>
    </row>
    <row r="534" spans="1:9">
      <c r="A534" s="4">
        <v>44422</v>
      </c>
      <c r="B534" s="14">
        <f>Tavola1!D534/Tavola1!B534</f>
        <v>4.6437600654331834E-2</v>
      </c>
      <c r="C534" s="14">
        <f>Tavola1!D534/Tavola1!C534</f>
        <v>0.12261714929881441</v>
      </c>
      <c r="D534" s="14">
        <f>Tavola1!F534/Tavola1!D534</f>
        <v>2.3416167370592278E-3</v>
      </c>
      <c r="E534" s="14">
        <f>Tavola1!G534/Tavola1!D534</f>
        <v>2.0862390727826342E-3</v>
      </c>
      <c r="F534" s="30">
        <f>Tavola1!H534/Tavola1!D534</f>
        <v>2.5537766427659363E-4</v>
      </c>
      <c r="G534" s="14">
        <f>Tavola1!J534/Tavola1!D534</f>
        <v>6.6362832727629897E-2</v>
      </c>
      <c r="H534" s="14">
        <f>Tavola1!K534/Tavola1!D534</f>
        <v>0.90718397014045771</v>
      </c>
      <c r="I534" s="36">
        <f>Tavola1!L534/Tavola1!D534</f>
        <v>2.4111580394853158E-2</v>
      </c>
    </row>
    <row r="535" spans="1:9">
      <c r="A535" s="4">
        <v>44423</v>
      </c>
      <c r="B535" s="14">
        <f>Tavola1!D535/Tavola1!B535</f>
        <v>4.6534930843611037E-2</v>
      </c>
      <c r="C535" s="14">
        <f>Tavola1!D535/Tavola1!C535</f>
        <v>0.12281456597068653</v>
      </c>
      <c r="D535" s="14">
        <f>Tavola1!F535/Tavola1!D535</f>
        <v>2.3720891999483309E-3</v>
      </c>
      <c r="E535" s="14">
        <f>Tavola1!G535/Tavola1!D535</f>
        <v>2.1059141742115544E-3</v>
      </c>
      <c r="F535" s="30">
        <f>Tavola1!H535/Tavola1!D535</f>
        <v>2.6617502573677638E-4</v>
      </c>
      <c r="G535" s="14">
        <f>Tavola1!J535/Tavola1!D535</f>
        <v>6.8226922038117824E-2</v>
      </c>
      <c r="H535" s="14">
        <f>Tavola1!K535/Tavola1!D535</f>
        <v>0.90536303533473461</v>
      </c>
      <c r="I535" s="36">
        <f>Tavola1!L535/Tavola1!D535</f>
        <v>2.4037953427199173E-2</v>
      </c>
    </row>
    <row r="536" spans="1:9">
      <c r="A536" s="4">
        <v>44424</v>
      </c>
      <c r="B536" s="14">
        <f>Tavola1!D536/Tavola1!B536</f>
        <v>4.6627223756544309E-2</v>
      </c>
      <c r="C536" s="14">
        <f>Tavola1!D536/Tavola1!C536</f>
        <v>0.1229747226194491</v>
      </c>
      <c r="D536" s="14">
        <f>Tavola1!F536/Tavola1!D536</f>
        <v>2.5511796280114842E-3</v>
      </c>
      <c r="E536" s="14">
        <f>Tavola1!G536/Tavola1!D536</f>
        <v>2.2742167020347024E-3</v>
      </c>
      <c r="F536" s="30">
        <f>Tavola1!H536/Tavola1!D536</f>
        <v>2.7696292597678191E-4</v>
      </c>
      <c r="G536" s="14">
        <f>Tavola1!J536/Tavola1!D536</f>
        <v>7.0524123080763945E-2</v>
      </c>
      <c r="H536" s="14">
        <f>Tavola1!K536/Tavola1!D536</f>
        <v>0.90294204843340409</v>
      </c>
      <c r="I536" s="36">
        <f>Tavola1!L536/Tavola1!D536</f>
        <v>2.3982648857820497E-2</v>
      </c>
    </row>
    <row r="537" spans="1:9">
      <c r="A537" s="4">
        <v>44425</v>
      </c>
      <c r="B537" s="14">
        <f>Tavola1!D537/Tavola1!B537</f>
        <v>4.6622944778324668E-2</v>
      </c>
      <c r="C537" s="14">
        <f>Tavola1!D537/Tavola1!C537</f>
        <v>0.12312943933252803</v>
      </c>
      <c r="D537" s="14">
        <f>Tavola1!F537/Tavola1!D537</f>
        <v>2.655475365030806E-3</v>
      </c>
      <c r="E537" s="14">
        <f>Tavola1!G537/Tavola1!D537</f>
        <v>2.3565402727685658E-3</v>
      </c>
      <c r="F537" s="30">
        <f>Tavola1!H537/Tavola1!D537</f>
        <v>2.9893509226223985E-4</v>
      </c>
      <c r="G537" s="14">
        <f>Tavola1!J537/Tavola1!D537</f>
        <v>7.4792007174442218E-2</v>
      </c>
      <c r="H537" s="14">
        <f>Tavola1!K537/Tavola1!D537</f>
        <v>0.89868429736665356</v>
      </c>
      <c r="I537" s="36">
        <f>Tavola1!L537/Tavola1!D537</f>
        <v>2.3868220093873384E-2</v>
      </c>
    </row>
    <row r="538" spans="1:9">
      <c r="A538" s="4">
        <v>44426</v>
      </c>
      <c r="B538" s="14">
        <f>Tavola1!D538/Tavola1!B538</f>
        <v>4.6676355331512452E-2</v>
      </c>
      <c r="C538" s="14">
        <f>Tavola1!D538/Tavola1!C538</f>
        <v>0.12319902575869614</v>
      </c>
      <c r="D538" s="14">
        <f>Tavola1!F538/Tavola1!D538</f>
        <v>2.7109808259016622E-3</v>
      </c>
      <c r="E538" s="14">
        <f>Tavola1!G538/Tavola1!D538</f>
        <v>2.4015964235163086E-3</v>
      </c>
      <c r="F538" s="30">
        <f>Tavola1!H538/Tavola1!D538</f>
        <v>3.0938440238535372E-4</v>
      </c>
      <c r="G538" s="14">
        <f>Tavola1!J538/Tavola1!D538</f>
        <v>7.3540672446998578E-2</v>
      </c>
      <c r="H538" s="14">
        <f>Tavola1!K538/Tavola1!D538</f>
        <v>0.89987547277803992</v>
      </c>
      <c r="I538" s="36">
        <f>Tavola1!L538/Tavola1!D538</f>
        <v>2.3872873949059858E-2</v>
      </c>
    </row>
    <row r="539" spans="1:9">
      <c r="A539" s="4">
        <v>44427</v>
      </c>
      <c r="B539" s="14">
        <f>Tavola1!D539/Tavola1!B539</f>
        <v>4.6787550629293503E-2</v>
      </c>
      <c r="C539" s="14">
        <f>Tavola1!D539/Tavola1!C539</f>
        <v>0.12338199222369041</v>
      </c>
      <c r="D539" s="14">
        <f>Tavola1!F539/Tavola1!D539</f>
        <v>2.7850974207074301E-3</v>
      </c>
      <c r="E539" s="14">
        <f>Tavola1!G539/Tavola1!D539</f>
        <v>2.4658113904329594E-3</v>
      </c>
      <c r="F539" s="30">
        <f>Tavola1!H539/Tavola1!D539</f>
        <v>3.192860302744706E-4</v>
      </c>
      <c r="G539" s="14">
        <f>Tavola1!J539/Tavola1!D539</f>
        <v>7.6851762805100879E-2</v>
      </c>
      <c r="H539" s="14">
        <f>Tavola1!K539/Tavola1!D539</f>
        <v>0.89655517301071341</v>
      </c>
      <c r="I539" s="36">
        <f>Tavola1!L539/Tavola1!D539</f>
        <v>2.3807966763478294E-2</v>
      </c>
    </row>
    <row r="540" spans="1:9">
      <c r="A540" s="4">
        <v>44428</v>
      </c>
      <c r="B540" s="14">
        <f>Tavola1!D540/Tavola1!B540</f>
        <v>4.6910846909949823E-2</v>
      </c>
      <c r="C540" s="14">
        <f>Tavola1!D540/Tavola1!C540</f>
        <v>0.12366345348437387</v>
      </c>
      <c r="D540" s="14">
        <f>Tavola1!F540/Tavola1!D540</f>
        <v>2.8531761664174283E-3</v>
      </c>
      <c r="E540" s="14">
        <f>Tavola1!G540/Tavola1!D540</f>
        <v>2.535731633156508E-3</v>
      </c>
      <c r="F540" s="30">
        <f>Tavola1!H540/Tavola1!D540</f>
        <v>3.1744453326092029E-4</v>
      </c>
      <c r="G540" s="14">
        <f>Tavola1!J540/Tavola1!D540</f>
        <v>7.8477643108202697E-2</v>
      </c>
      <c r="H540" s="14">
        <f>Tavola1!K540/Tavola1!D540</f>
        <v>0.89495263192115138</v>
      </c>
      <c r="I540" s="36">
        <f>Tavola1!L540/Tavola1!D540</f>
        <v>2.3716548804228514E-2</v>
      </c>
    </row>
    <row r="541" spans="1:9">
      <c r="A541" s="4">
        <v>44429</v>
      </c>
      <c r="B541" s="14">
        <f>Tavola1!D541/Tavola1!B541</f>
        <v>4.7047177485737147E-2</v>
      </c>
      <c r="C541" s="14">
        <f>Tavola1!D541/Tavola1!C541</f>
        <v>0.12402107965372372</v>
      </c>
      <c r="D541" s="14">
        <f>Tavola1!F541/Tavola1!D541</f>
        <v>2.891315415536356E-3</v>
      </c>
      <c r="E541" s="14">
        <f>Tavola1!G541/Tavola1!D541</f>
        <v>2.5721689044916072E-3</v>
      </c>
      <c r="F541" s="30">
        <f>Tavola1!H541/Tavola1!D541</f>
        <v>3.1914651104474891E-4</v>
      </c>
      <c r="G541" s="14">
        <f>Tavola1!J541/Tavola1!D541</f>
        <v>8.3084475041982964E-2</v>
      </c>
      <c r="H541" s="14">
        <f>Tavola1!K541/Tavola1!D541</f>
        <v>0.89041876581484947</v>
      </c>
      <c r="I541" s="36">
        <f>Tavola1!L541/Tavola1!D541</f>
        <v>2.3605443727631251E-2</v>
      </c>
    </row>
    <row r="542" spans="1:9">
      <c r="A542" s="4">
        <v>44430</v>
      </c>
      <c r="B542" s="14">
        <f>Tavola1!D542/Tavola1!B542</f>
        <v>4.7193880736586459E-2</v>
      </c>
      <c r="C542" s="14">
        <f>Tavola1!D542/Tavola1!C542</f>
        <v>0.12427732495021664</v>
      </c>
      <c r="D542" s="14">
        <f>Tavola1!F542/Tavola1!D542</f>
        <v>2.978620460249781E-3</v>
      </c>
      <c r="E542" s="14">
        <f>Tavola1!G542/Tavola1!D542</f>
        <v>2.6611025431673169E-3</v>
      </c>
      <c r="F542" s="30">
        <f>Tavola1!H542/Tavola1!D542</f>
        <v>3.1751791708246391E-4</v>
      </c>
      <c r="G542" s="14">
        <f>Tavola1!J542/Tavola1!D542</f>
        <v>8.5699597810638364E-2</v>
      </c>
      <c r="H542" s="14">
        <f>Tavola1!K542/Tavola1!D542</f>
        <v>0.88781411593939941</v>
      </c>
      <c r="I542" s="36">
        <f>Tavola1!L542/Tavola1!D542</f>
        <v>2.3507665789712421E-2</v>
      </c>
    </row>
    <row r="543" spans="1:9">
      <c r="A543" s="4">
        <v>44431</v>
      </c>
      <c r="B543" s="14">
        <f>Tavola1!D543/Tavola1!B543</f>
        <v>4.7287862479969141E-2</v>
      </c>
      <c r="C543" s="14">
        <f>Tavola1!D543/Tavola1!C543</f>
        <v>0.1244992811392303</v>
      </c>
      <c r="D543" s="14">
        <f>Tavola1!F543/Tavola1!D543</f>
        <v>3.0752089975270352E-3</v>
      </c>
      <c r="E543" s="14">
        <f>Tavola1!G543/Tavola1!D543</f>
        <v>2.7439747358594963E-3</v>
      </c>
      <c r="F543" s="30">
        <f>Tavola1!H543/Tavola1!D543</f>
        <v>3.3123426166753868E-4</v>
      </c>
      <c r="G543" s="14">
        <f>Tavola1!J543/Tavola1!D543</f>
        <v>8.781095557320466E-2</v>
      </c>
      <c r="H543" s="14">
        <f>Tavola1!K543/Tavola1!D543</f>
        <v>0.88563007908217994</v>
      </c>
      <c r="I543" s="36">
        <f>Tavola1!L543/Tavola1!D543</f>
        <v>2.3483756347088339E-2</v>
      </c>
    </row>
    <row r="544" spans="1:9">
      <c r="A544" s="4">
        <v>44432</v>
      </c>
      <c r="B544" s="14">
        <f>Tavola1!D544/Tavola1!B544</f>
        <v>4.7385180983637497E-2</v>
      </c>
      <c r="C544" s="14">
        <f>Tavola1!D544/Tavola1!C544</f>
        <v>0.12466862934223304</v>
      </c>
      <c r="D544" s="14">
        <f>Tavola1!F544/Tavola1!D544</f>
        <v>3.151622224551212E-3</v>
      </c>
      <c r="E544" s="14">
        <f>Tavola1!G544/Tavola1!D544</f>
        <v>2.7698342591067661E-3</v>
      </c>
      <c r="F544" s="30">
        <f>Tavola1!H544/Tavola1!D544</f>
        <v>3.8178796544444609E-4</v>
      </c>
      <c r="G544" s="14">
        <f>Tavola1!J544/Tavola1!D544</f>
        <v>9.0225479480768367E-2</v>
      </c>
      <c r="H544" s="14">
        <f>Tavola1!K544/Tavola1!D544</f>
        <v>0.88322902786303548</v>
      </c>
      <c r="I544" s="36">
        <f>Tavola1!L544/Tavola1!D544</f>
        <v>2.3393870431644981E-2</v>
      </c>
    </row>
    <row r="545" spans="1:9">
      <c r="A545" s="4">
        <v>44433</v>
      </c>
      <c r="B545" s="14">
        <f>Tavola1!D545/Tavola1!B545</f>
        <v>4.7453969351124531E-2</v>
      </c>
      <c r="C545" s="14">
        <f>Tavola1!D545/Tavola1!C545</f>
        <v>0.12484654092435706</v>
      </c>
      <c r="D545" s="14">
        <f>Tavola1!F545/Tavola1!D545</f>
        <v>3.1760452465437704E-3</v>
      </c>
      <c r="E545" s="14">
        <f>Tavola1!G545/Tavola1!D545</f>
        <v>2.7962602346475632E-3</v>
      </c>
      <c r="F545" s="30">
        <f>Tavola1!H545/Tavola1!D545</f>
        <v>3.79785011896207E-4</v>
      </c>
      <c r="G545" s="14">
        <f>Tavola1!J545/Tavola1!D545</f>
        <v>9.1792548022325407E-2</v>
      </c>
      <c r="H545" s="14">
        <f>Tavola1!K545/Tavola1!D545</f>
        <v>0.88172675585408811</v>
      </c>
      <c r="I545" s="36">
        <f>Tavola1!L545/Tavola1!D545</f>
        <v>2.330465087704274E-2</v>
      </c>
    </row>
    <row r="546" spans="1:9">
      <c r="A546" s="4">
        <v>44434</v>
      </c>
      <c r="B546" s="14">
        <f>Tavola1!D546/Tavola1!B546</f>
        <v>4.750441935373062E-2</v>
      </c>
      <c r="C546" s="14">
        <f>Tavola1!D546/Tavola1!C546</f>
        <v>0.12493716541306357</v>
      </c>
      <c r="D546" s="14">
        <f>Tavola1!F546/Tavola1!D546</f>
        <v>3.1705417732784515E-3</v>
      </c>
      <c r="E546" s="14">
        <f>Tavola1!G546/Tavola1!D546</f>
        <v>2.7885934660881817E-3</v>
      </c>
      <c r="F546" s="30">
        <f>Tavola1!H546/Tavola1!D546</f>
        <v>3.819483071902696E-4</v>
      </c>
      <c r="G546" s="14">
        <f>Tavola1!J546/Tavola1!D546</f>
        <v>9.3651499981458816E-2</v>
      </c>
      <c r="H546" s="14">
        <f>Tavola1!K546/Tavola1!D546</f>
        <v>0.87991248563058555</v>
      </c>
      <c r="I546" s="36">
        <f>Tavola1!L546/Tavola1!D546</f>
        <v>2.3265472614677197E-2</v>
      </c>
    </row>
    <row r="547" spans="1:9">
      <c r="A547" s="4">
        <v>44435</v>
      </c>
      <c r="B547" s="14">
        <f>Tavola1!D547/Tavola1!B547</f>
        <v>4.7611085104128141E-2</v>
      </c>
      <c r="C547" s="14">
        <f>Tavola1!D547/Tavola1!C547</f>
        <v>0.12519741531845979</v>
      </c>
      <c r="D547" s="14">
        <f>Tavola1!F547/Tavola1!D547</f>
        <v>3.2467173513272478E-3</v>
      </c>
      <c r="E547" s="14">
        <f>Tavola1!G547/Tavola1!D547</f>
        <v>2.867135186529624E-3</v>
      </c>
      <c r="F547" s="30">
        <f>Tavola1!H547/Tavola1!D547</f>
        <v>3.7958216479762373E-4</v>
      </c>
      <c r="G547" s="14">
        <f>Tavola1!J547/Tavola1!D547</f>
        <v>9.450490324340062E-2</v>
      </c>
      <c r="H547" s="14">
        <f>Tavola1!K547/Tavola1!D547</f>
        <v>0.87908649682514528</v>
      </c>
      <c r="I547" s="36">
        <f>Tavola1!L547/Tavola1!D547</f>
        <v>2.3161882580126848E-2</v>
      </c>
    </row>
    <row r="548" spans="1:9">
      <c r="A548" s="4">
        <v>44436</v>
      </c>
      <c r="B548" s="14">
        <f>Tavola1!D548/Tavola1!B548</f>
        <v>4.7642776215853298E-2</v>
      </c>
      <c r="C548" s="14">
        <f>Tavola1!D548/Tavola1!C548</f>
        <v>0.12530453568482247</v>
      </c>
      <c r="D548" s="14">
        <f>Tavola1!F548/Tavola1!D548</f>
        <v>3.3102132188337187E-3</v>
      </c>
      <c r="E548" s="14">
        <f>Tavola1!G548/Tavola1!D548</f>
        <v>2.9285478366178576E-3</v>
      </c>
      <c r="F548" s="30">
        <f>Tavola1!H548/Tavola1!D548</f>
        <v>3.8166538221586112E-4</v>
      </c>
      <c r="G548" s="14">
        <f>Tavola1!J548/Tavola1!D548</f>
        <v>9.5515431758963626E-2</v>
      </c>
      <c r="H548" s="14">
        <f>Tavola1!K548/Tavola1!D548</f>
        <v>0.8780395610848104</v>
      </c>
      <c r="I548" s="36">
        <f>Tavola1!L548/Tavola1!D548</f>
        <v>2.3134793937392199E-2</v>
      </c>
    </row>
    <row r="549" spans="1:9">
      <c r="A549" s="4">
        <v>44437</v>
      </c>
      <c r="B549" s="14">
        <f>Tavola1!D549/Tavola1!B549</f>
        <v>4.7769331858349966E-2</v>
      </c>
      <c r="C549" s="14">
        <f>Tavola1!D549/Tavola1!C549</f>
        <v>0.12553954789828445</v>
      </c>
      <c r="D549" s="14">
        <f>Tavola1!F549/Tavola1!D549</f>
        <v>3.3374838876940325E-3</v>
      </c>
      <c r="E549" s="14">
        <f>Tavola1!G549/Tavola1!D549</f>
        <v>2.9431203648592891E-3</v>
      </c>
      <c r="F549" s="30">
        <f>Tavola1!H549/Tavola1!D549</f>
        <v>3.9436352283474344E-4</v>
      </c>
      <c r="G549" s="14">
        <f>Tavola1!J549/Tavola1!D549</f>
        <v>9.6801638799528231E-2</v>
      </c>
      <c r="H549" s="14">
        <f>Tavola1!K549/Tavola1!D549</f>
        <v>0.87680521728334659</v>
      </c>
      <c r="I549" s="36">
        <f>Tavola1!L549/Tavola1!D549</f>
        <v>2.3055660029431203E-2</v>
      </c>
    </row>
    <row r="550" spans="1:9">
      <c r="A550" s="4">
        <v>44438</v>
      </c>
      <c r="B550" s="14">
        <f>Tavola1!D550/Tavola1!B550</f>
        <v>4.7954376153013074E-2</v>
      </c>
      <c r="C550" s="14">
        <f>Tavola1!D550/Tavola1!C550</f>
        <v>0.12587968954499257</v>
      </c>
      <c r="D550" s="14">
        <f>Tavola1!F550/Tavola1!D550</f>
        <v>3.4378981990060226E-3</v>
      </c>
      <c r="E550" s="14">
        <f>Tavola1!G550/Tavola1!D550</f>
        <v>3.0167828969102479E-3</v>
      </c>
      <c r="F550" s="30">
        <f>Tavola1!H550/Tavola1!D550</f>
        <v>4.2111530209577467E-4</v>
      </c>
      <c r="G550" s="14">
        <f>Tavola1!J550/Tavola1!D550</f>
        <v>9.9985841813119189E-2</v>
      </c>
      <c r="H550" s="14">
        <f>Tavola1!K550/Tavola1!D550</f>
        <v>0.87362184571932666</v>
      </c>
      <c r="I550" s="36">
        <f>Tavola1!L550/Tavola1!D550</f>
        <v>2.2954414268548131E-2</v>
      </c>
    </row>
    <row r="551" spans="1:9">
      <c r="A551" s="4">
        <v>44439</v>
      </c>
      <c r="B551" s="14">
        <f>Tavola1!D551/Tavola1!B551</f>
        <v>4.7967998901011603E-2</v>
      </c>
      <c r="C551" s="14">
        <f>Tavola1!D551/Tavola1!C551</f>
        <v>0.12589613648406758</v>
      </c>
      <c r="D551" s="14">
        <f>Tavola1!F551/Tavola1!D551</f>
        <v>3.4026396673295968E-3</v>
      </c>
      <c r="E551" s="14">
        <f>Tavola1!G551/Tavola1!D551</f>
        <v>2.9795696980654492E-3</v>
      </c>
      <c r="F551" s="30">
        <f>Tavola1!H551/Tavola1!D551</f>
        <v>4.2306996926414755E-4</v>
      </c>
      <c r="G551" s="14">
        <f>Tavola1!J551/Tavola1!D551</f>
        <v>9.944675465557766E-2</v>
      </c>
      <c r="H551" s="14">
        <f>Tavola1!K551/Tavola1!D551</f>
        <v>0.87421804375338996</v>
      </c>
      <c r="I551" s="36">
        <f>Tavola1!L551/Tavola1!D551</f>
        <v>2.2932561923702768E-2</v>
      </c>
    </row>
    <row r="552" spans="1:9">
      <c r="A552" s="4">
        <v>44440</v>
      </c>
      <c r="B552" s="14">
        <f>Tavola1!D552/Tavola1!B552</f>
        <v>4.7993859938222624E-2</v>
      </c>
      <c r="C552" s="14">
        <f>Tavola1!D552/Tavola1!C552</f>
        <v>0.12592594943826338</v>
      </c>
      <c r="D552" s="14">
        <f>Tavola1!F552/Tavola1!D552</f>
        <v>3.4208962748240039E-3</v>
      </c>
      <c r="E552" s="14">
        <f>Tavola1!G552/Tavola1!D552</f>
        <v>3.0103887218451233E-3</v>
      </c>
      <c r="F552" s="30">
        <f>Tavola1!H552/Tavola1!D552</f>
        <v>4.1050755297888046E-4</v>
      </c>
      <c r="G552" s="14">
        <f>Tavola1!J552/Tavola1!D552</f>
        <v>9.8485803280459486E-2</v>
      </c>
      <c r="H552" s="14">
        <f>Tavola1!K552/Tavola1!D552</f>
        <v>0.87515889162960692</v>
      </c>
      <c r="I552" s="36">
        <f>Tavola1!L552/Tavola1!D552</f>
        <v>2.293440881510956E-2</v>
      </c>
    </row>
    <row r="553" spans="1:9">
      <c r="A553" s="4">
        <v>44441</v>
      </c>
      <c r="B553" s="14">
        <f>Tavola1!D553/Tavola1!B553</f>
        <v>4.8009823450233836E-2</v>
      </c>
      <c r="C553" s="14">
        <f>Tavola1!D553/Tavola1!C553</f>
        <v>0.1259791051949718</v>
      </c>
      <c r="D553" s="14">
        <f>Tavola1!F553/Tavola1!D553</f>
        <v>3.467354161362846E-3</v>
      </c>
      <c r="E553" s="14">
        <f>Tavola1!G553/Tavola1!D553</f>
        <v>3.0442437259535224E-3</v>
      </c>
      <c r="F553" s="30">
        <f>Tavola1!H553/Tavola1!D553</f>
        <v>4.2311043540932348E-4</v>
      </c>
      <c r="G553" s="14">
        <f>Tavola1!J553/Tavola1!D553</f>
        <v>9.7379942413952605E-2</v>
      </c>
      <c r="H553" s="14">
        <f>Tavola1!K553/Tavola1!D553</f>
        <v>0.87623302627946087</v>
      </c>
      <c r="I553" s="36">
        <f>Tavola1!L553/Tavola1!D553</f>
        <v>2.2919677145223694E-2</v>
      </c>
    </row>
    <row r="554" spans="1:9">
      <c r="A554" s="4">
        <v>44442</v>
      </c>
      <c r="B554" s="14">
        <f>Tavola1!D554/Tavola1!B554</f>
        <v>4.8060045258607756E-2</v>
      </c>
      <c r="C554" s="14">
        <f>Tavola1!D554/Tavola1!C554</f>
        <v>0.12605482385116412</v>
      </c>
      <c r="D554" s="14">
        <f>Tavola1!F554/Tavola1!D554</f>
        <v>3.4149909897050689E-3</v>
      </c>
      <c r="E554" s="14">
        <f>Tavola1!G554/Tavola1!D554</f>
        <v>3.0046211215586918E-3</v>
      </c>
      <c r="F554" s="30">
        <f>Tavola1!H554/Tavola1!D554</f>
        <v>4.1036986814637716E-4</v>
      </c>
      <c r="G554" s="14">
        <f>Tavola1!J554/Tavola1!D554</f>
        <v>9.6965047192534834E-2</v>
      </c>
      <c r="H554" s="14">
        <f>Tavola1!K554/Tavola1!D554</f>
        <v>0.87673559690973646</v>
      </c>
      <c r="I554" s="36">
        <f>Tavola1!L554/Tavola1!D554</f>
        <v>2.2884364908023622E-2</v>
      </c>
    </row>
    <row r="555" spans="1:9">
      <c r="A555" s="4">
        <v>44443</v>
      </c>
      <c r="B555" s="14">
        <f>Tavola1!D555/Tavola1!B555</f>
        <v>4.8115167984654296E-2</v>
      </c>
      <c r="C555" s="14">
        <f>Tavola1!D555/Tavola1!C555</f>
        <v>0.12612604134035499</v>
      </c>
      <c r="D555" s="14">
        <f>Tavola1!F555/Tavola1!D555</f>
        <v>3.4288556860376284E-3</v>
      </c>
      <c r="E555" s="14">
        <f>Tavola1!G555/Tavola1!D555</f>
        <v>3.0131291417201129E-3</v>
      </c>
      <c r="F555" s="30">
        <f>Tavola1!H555/Tavola1!D555</f>
        <v>4.1572654431751559E-4</v>
      </c>
      <c r="G555" s="14">
        <f>Tavola1!J555/Tavola1!D555</f>
        <v>9.7073924707303638E-2</v>
      </c>
      <c r="H555" s="14">
        <f>Tavola1!K555/Tavola1!D555</f>
        <v>0.87663225966919534</v>
      </c>
      <c r="I555" s="36">
        <f>Tavola1!L555/Tavola1!D555</f>
        <v>2.2864959937463358E-2</v>
      </c>
    </row>
    <row r="556" spans="1:9">
      <c r="A556" s="4">
        <v>44444</v>
      </c>
      <c r="B556" s="14">
        <f>Tavola1!D556/Tavola1!B556</f>
        <v>4.8172940205548381E-2</v>
      </c>
      <c r="C556" s="14">
        <f>Tavola1!D556/Tavola1!C556</f>
        <v>0.12624373717825521</v>
      </c>
      <c r="D556" s="14">
        <f>Tavola1!F556/Tavola1!D556</f>
        <v>3.4164250386781799E-3</v>
      </c>
      <c r="E556" s="14">
        <f>Tavola1!G556/Tavola1!D556</f>
        <v>2.9915846193606858E-3</v>
      </c>
      <c r="F556" s="30">
        <f>Tavola1!H556/Tavola1!D556</f>
        <v>4.2484041931749387E-4</v>
      </c>
      <c r="G556" s="14">
        <f>Tavola1!J556/Tavola1!D556</f>
        <v>9.7348641749776074E-2</v>
      </c>
      <c r="H556" s="14">
        <f>Tavola1!K556/Tavola1!D556</f>
        <v>0.87641746235736873</v>
      </c>
      <c r="I556" s="36">
        <f>Tavola1!L556/Tavola1!D556</f>
        <v>2.2817470854177065E-2</v>
      </c>
    </row>
    <row r="557" spans="1:9">
      <c r="A557" s="4">
        <v>44445</v>
      </c>
      <c r="B557" s="14">
        <f>Tavola1!D557/Tavola1!B557</f>
        <v>4.8228450807242251E-2</v>
      </c>
      <c r="C557" s="14">
        <f>Tavola1!D557/Tavola1!C557</f>
        <v>0.12628855528070931</v>
      </c>
      <c r="D557" s="14">
        <f>Tavola1!F557/Tavola1!D557</f>
        <v>3.4403426934178304E-3</v>
      </c>
      <c r="E557" s="14">
        <f>Tavola1!G557/Tavola1!D557</f>
        <v>3.0169159003817897E-3</v>
      </c>
      <c r="F557" s="30">
        <f>Tavola1!H557/Tavola1!D557</f>
        <v>4.2342679303604067E-4</v>
      </c>
      <c r="G557" s="14">
        <f>Tavola1!J557/Tavola1!D557</f>
        <v>9.8714899683135612E-2</v>
      </c>
      <c r="H557" s="14">
        <f>Tavola1!K557/Tavola1!D557</f>
        <v>0.87506792471471617</v>
      </c>
      <c r="I557" s="36">
        <f>Tavola1!L557/Tavola1!D557</f>
        <v>2.2776832908730355E-2</v>
      </c>
    </row>
    <row r="558" spans="1:9">
      <c r="A558" s="4">
        <v>44446</v>
      </c>
      <c r="B558" s="14">
        <f>Tavola1!D558/Tavola1!B558</f>
        <v>4.817677749069349E-2</v>
      </c>
      <c r="C558" s="14">
        <f>Tavola1!D558/Tavola1!C558</f>
        <v>0.12615761080845037</v>
      </c>
      <c r="D558" s="14">
        <f>Tavola1!F558/Tavola1!D558</f>
        <v>3.3980941124325923E-3</v>
      </c>
      <c r="E558" s="14">
        <f>Tavola1!G558/Tavola1!D558</f>
        <v>2.9900414032791962E-3</v>
      </c>
      <c r="F558" s="30">
        <f>Tavola1!H558/Tavola1!D558</f>
        <v>4.0805270915339616E-4</v>
      </c>
      <c r="G558" s="14">
        <f>Tavola1!J558/Tavola1!D558</f>
        <v>9.7021566992757061E-2</v>
      </c>
      <c r="H558" s="14">
        <f>Tavola1!K558/Tavola1!D558</f>
        <v>0.8767715995314429</v>
      </c>
      <c r="I558" s="36">
        <f>Tavola1!L558/Tavola1!D558</f>
        <v>2.2808739363367421E-2</v>
      </c>
    </row>
    <row r="559" spans="1:9">
      <c r="A559" s="4">
        <v>44447</v>
      </c>
      <c r="B559" s="14">
        <f>Tavola1!D559/Tavola1!B559</f>
        <v>4.8167392813218371E-2</v>
      </c>
      <c r="C559" s="14">
        <f>Tavola1!D559/Tavola1!C559</f>
        <v>0.12605419436519352</v>
      </c>
      <c r="D559" s="14">
        <f>Tavola1!F559/Tavola1!D559</f>
        <v>3.2929574896371785E-3</v>
      </c>
      <c r="E559" s="14">
        <f>Tavola1!G559/Tavola1!D559</f>
        <v>2.8861597592879638E-3</v>
      </c>
      <c r="F559" s="30">
        <f>Tavola1!H559/Tavola1!D559</f>
        <v>4.0679773034921484E-4</v>
      </c>
      <c r="G559" s="14">
        <f>Tavola1!J559/Tavola1!D559</f>
        <v>9.4955708143669743E-2</v>
      </c>
      <c r="H559" s="14">
        <f>Tavola1!K559/Tavola1!D559</f>
        <v>0.87891104455837898</v>
      </c>
      <c r="I559" s="36">
        <f>Tavola1!L559/Tavola1!D559</f>
        <v>2.2840289808314103E-2</v>
      </c>
    </row>
    <row r="560" spans="1:9">
      <c r="A560" s="4">
        <v>44448</v>
      </c>
      <c r="B560" s="14">
        <f>Tavola1!D560/Tavola1!B560</f>
        <v>4.8167351505340225E-2</v>
      </c>
      <c r="C560" s="14">
        <f>Tavola1!D560/Tavola1!C560</f>
        <v>0.12602658741923534</v>
      </c>
      <c r="D560" s="14">
        <f>Tavola1!F560/Tavola1!D560</f>
        <v>3.2368228800732654E-3</v>
      </c>
      <c r="E560" s="14">
        <f>Tavola1!G560/Tavola1!D560</f>
        <v>2.8278506587249156E-3</v>
      </c>
      <c r="F560" s="30">
        <f>Tavola1!H560/Tavola1!D560</f>
        <v>4.0897222134834993E-4</v>
      </c>
      <c r="G560" s="14">
        <f>Tavola1!J560/Tavola1!D560</f>
        <v>9.1802029480954825E-2</v>
      </c>
      <c r="H560" s="14">
        <f>Tavola1!K560/Tavola1!D560</f>
        <v>0.88215308144839089</v>
      </c>
      <c r="I560" s="36">
        <f>Tavola1!L560/Tavola1!D560</f>
        <v>2.2808066190581056E-2</v>
      </c>
    </row>
    <row r="561" spans="1:9">
      <c r="A561" s="4">
        <v>44449</v>
      </c>
      <c r="B561" s="14">
        <f>Tavola1!D561/Tavola1!B561</f>
        <v>4.8162425033535149E-2</v>
      </c>
      <c r="C561" s="14">
        <f>Tavola1!D561/Tavola1!C561</f>
        <v>0.12600454756950846</v>
      </c>
      <c r="D561" s="14">
        <f>Tavola1!F561/Tavola1!D561</f>
        <v>3.1387603812496516E-3</v>
      </c>
      <c r="E561" s="14">
        <f>Tavola1!G561/Tavola1!D561</f>
        <v>2.762527172398417E-3</v>
      </c>
      <c r="F561" s="30">
        <f>Tavola1!H561/Tavola1!D561</f>
        <v>3.7623320885123461E-4</v>
      </c>
      <c r="G561" s="14">
        <f>Tavola1!J561/Tavola1!D561</f>
        <v>8.8665626219274291E-2</v>
      </c>
      <c r="H561" s="14">
        <f>Tavola1!K561/Tavola1!D561</f>
        <v>0.88540215149657209</v>
      </c>
      <c r="I561" s="36">
        <f>Tavola1!L561/Tavola1!D561</f>
        <v>2.2793461902903964E-2</v>
      </c>
    </row>
    <row r="562" spans="1:9">
      <c r="A562" s="4">
        <v>44450</v>
      </c>
      <c r="B562" s="14">
        <f>Tavola1!D562/Tavola1!B562</f>
        <v>4.8142660680432867E-2</v>
      </c>
      <c r="C562" s="14">
        <f>Tavola1!D562/Tavola1!C562</f>
        <v>0.12594444330189675</v>
      </c>
      <c r="D562" s="14">
        <f>Tavola1!F562/Tavola1!D562</f>
        <v>3.1512094112415138E-3</v>
      </c>
      <c r="E562" s="14">
        <f>Tavola1!G562/Tavola1!D562</f>
        <v>2.7829313543599257E-3</v>
      </c>
      <c r="F562" s="30">
        <f>Tavola1!H562/Tavola1!D562</f>
        <v>3.6827805688158818E-4</v>
      </c>
      <c r="G562" s="14">
        <f>Tavola1!J562/Tavola1!D562</f>
        <v>8.8067096092778283E-2</v>
      </c>
      <c r="H562" s="14">
        <f>Tavola1!K562/Tavola1!D562</f>
        <v>0.88596235225448705</v>
      </c>
      <c r="I562" s="36">
        <f>Tavola1!L562/Tavola1!D562</f>
        <v>2.2819342241493124E-2</v>
      </c>
    </row>
    <row r="563" spans="1:9">
      <c r="A563" s="4">
        <v>44451</v>
      </c>
      <c r="B563" s="14">
        <f>Tavola1!D563/Tavola1!B563</f>
        <v>4.816266516395535E-2</v>
      </c>
      <c r="C563" s="14">
        <f>Tavola1!D563/Tavola1!C563</f>
        <v>0.12597306888287046</v>
      </c>
      <c r="D563" s="14">
        <f>Tavola1!F563/Tavola1!D563</f>
        <v>3.0895947850965153E-3</v>
      </c>
      <c r="E563" s="14">
        <f>Tavola1!G563/Tavola1!D563</f>
        <v>2.7224456290200236E-3</v>
      </c>
      <c r="F563" s="30">
        <f>Tavola1!H563/Tavola1!D563</f>
        <v>3.6714915607649173E-4</v>
      </c>
      <c r="G563" s="14">
        <f>Tavola1!J563/Tavola1!D563</f>
        <v>8.7623956136066869E-2</v>
      </c>
      <c r="H563" s="14">
        <f>Tavola1!K563/Tavola1!D563</f>
        <v>0.88650588304567546</v>
      </c>
      <c r="I563" s="36">
        <f>Tavola1!L563/Tavola1!D563</f>
        <v>2.2780566033161188E-2</v>
      </c>
    </row>
    <row r="564" spans="1:9">
      <c r="A564" s="4">
        <v>44452</v>
      </c>
      <c r="B564" s="14">
        <f>Tavola1!D564/Tavola1!B564</f>
        <v>4.8166870740768176E-2</v>
      </c>
      <c r="C564" s="14">
        <f>Tavola1!D564/Tavola1!C564</f>
        <v>0.12593396376703725</v>
      </c>
      <c r="D564" s="14">
        <f>Tavola1!F564/Tavola1!D564</f>
        <v>3.0933643015390784E-3</v>
      </c>
      <c r="E564" s="14">
        <f>Tavola1!G564/Tavola1!D564</f>
        <v>2.7373681863898883E-3</v>
      </c>
      <c r="F564" s="30">
        <f>Tavola1!H564/Tavola1!D564</f>
        <v>3.5599611514919001E-4</v>
      </c>
      <c r="G564" s="14">
        <f>Tavola1!J564/Tavola1!D564</f>
        <v>8.6818120547888386E-2</v>
      </c>
      <c r="H564" s="14">
        <f>Tavola1!K564/Tavola1!D564</f>
        <v>0.88732895769176268</v>
      </c>
      <c r="I564" s="36">
        <f>Tavola1!L564/Tavola1!D564</f>
        <v>2.2759557458809868E-2</v>
      </c>
    </row>
    <row r="565" spans="1:9">
      <c r="A565" s="4">
        <v>44453</v>
      </c>
      <c r="B565" s="14">
        <f>Tavola1!D565/Tavola1!B565</f>
        <v>4.8106153911228217E-2</v>
      </c>
      <c r="C565" s="14">
        <f>Tavola1!D565/Tavola1!C565</f>
        <v>0.12578187278210959</v>
      </c>
      <c r="D565" s="14">
        <f>Tavola1!F565/Tavola1!D565</f>
        <v>3.0033136445607612E-3</v>
      </c>
      <c r="E565" s="14">
        <f>Tavola1!G565/Tavola1!D565</f>
        <v>2.6619496367404219E-3</v>
      </c>
      <c r="F565" s="30">
        <f>Tavola1!H565/Tavola1!D565</f>
        <v>3.4136400782033908E-4</v>
      </c>
      <c r="G565" s="14">
        <f>Tavola1!J565/Tavola1!D565</f>
        <v>8.4937571764024375E-2</v>
      </c>
      <c r="H565" s="14">
        <f>Tavola1!K565/Tavola1!D565</f>
        <v>0.88927048097843886</v>
      </c>
      <c r="I565" s="36">
        <f>Tavola1!L565/Tavola1!D565</f>
        <v>2.2788633612975971E-2</v>
      </c>
    </row>
    <row r="566" spans="1:9">
      <c r="A566" s="4">
        <v>44454</v>
      </c>
      <c r="B566" s="14">
        <f>Tavola1!D566/Tavola1!B566</f>
        <v>4.8032303296470714E-2</v>
      </c>
      <c r="C566" s="14">
        <f>Tavola1!D566/Tavola1!C566</f>
        <v>0.12557582171314741</v>
      </c>
      <c r="D566" s="14">
        <f>Tavola1!F566/Tavola1!D566</f>
        <v>2.8573002299610304E-3</v>
      </c>
      <c r="E566" s="14">
        <f>Tavola1!G566/Tavola1!D566</f>
        <v>2.5199322510017766E-3</v>
      </c>
      <c r="F566" s="30">
        <f>Tavola1!H566/Tavola1!D566</f>
        <v>3.3736797895925419E-4</v>
      </c>
      <c r="G566" s="14">
        <f>Tavola1!J566/Tavola1!D566</f>
        <v>7.8441497638424146E-2</v>
      </c>
      <c r="H566" s="14">
        <f>Tavola1!K566/Tavola1!D566</f>
        <v>0.89585312788311922</v>
      </c>
      <c r="I566" s="36">
        <f>Tavola1!L566/Tavola1!D566</f>
        <v>2.2848074248495616E-2</v>
      </c>
    </row>
    <row r="567" spans="1:9">
      <c r="A567" s="4">
        <v>44455</v>
      </c>
      <c r="B567" s="14">
        <f>Tavola1!D567/Tavola1!B567</f>
        <v>4.8029115308318229E-2</v>
      </c>
      <c r="C567" s="14">
        <f>Tavola1!D567/Tavola1!C567</f>
        <v>0.12552284671592595</v>
      </c>
      <c r="D567" s="14">
        <f>Tavola1!F567/Tavola1!D567</f>
        <v>2.7319966227579437E-3</v>
      </c>
      <c r="E567" s="14">
        <f>Tavola1!G567/Tavola1!D567</f>
        <v>2.3922131231938278E-3</v>
      </c>
      <c r="F567" s="30">
        <f>Tavola1!H567/Tavola1!D567</f>
        <v>3.3978349956411612E-4</v>
      </c>
      <c r="G567" s="14">
        <f>Tavola1!J567/Tavola1!D567</f>
        <v>7.5246600448926074E-2</v>
      </c>
      <c r="H567" s="14">
        <f>Tavola1!K567/Tavola1!D567</f>
        <v>0.89917353670005007</v>
      </c>
      <c r="I567" s="36">
        <f>Tavola1!L567/Tavola1!D567</f>
        <v>2.2847866228265869E-2</v>
      </c>
    </row>
    <row r="568" spans="1:9">
      <c r="A568" s="4">
        <v>44456</v>
      </c>
      <c r="B568" s="14">
        <f>Tavola1!D568/Tavola1!B568</f>
        <v>4.7979990534286913E-2</v>
      </c>
      <c r="C568" s="14">
        <f>Tavola1!D568/Tavola1!C568</f>
        <v>0.12543742027619398</v>
      </c>
      <c r="D568" s="14">
        <f>Tavola1!F568/Tavola1!D568</f>
        <v>2.7229384444657561E-3</v>
      </c>
      <c r="E568" s="14">
        <f>Tavola1!G568/Tavola1!D568</f>
        <v>2.3838555438341715E-3</v>
      </c>
      <c r="F568" s="30">
        <f>Tavola1!H568/Tavola1!D568</f>
        <v>3.3908290063158471E-4</v>
      </c>
      <c r="G568" s="14">
        <f>Tavola1!J568/Tavola1!D568</f>
        <v>7.1865024455069801E-2</v>
      </c>
      <c r="H568" s="14">
        <f>Tavola1!K568/Tavola1!D568</f>
        <v>0.90255647956597385</v>
      </c>
      <c r="I568" s="36">
        <f>Tavola1!L568/Tavola1!D568</f>
        <v>2.2855557534490555E-2</v>
      </c>
    </row>
    <row r="569" spans="1:9">
      <c r="A569" s="4">
        <v>44457</v>
      </c>
      <c r="B569" s="14">
        <f>Tavola1!D569/Tavola1!B569</f>
        <v>4.7943524338211682E-2</v>
      </c>
      <c r="C569" s="14">
        <f>Tavola1!D569/Tavola1!C569</f>
        <v>0.12535783536274503</v>
      </c>
      <c r="D569" s="14">
        <f>Tavola1!F569/Tavola1!D569</f>
        <v>2.6178457794926299E-3</v>
      </c>
      <c r="E569" s="14">
        <f>Tavola1!G569/Tavola1!D569</f>
        <v>2.2760904557990753E-3</v>
      </c>
      <c r="F569" s="30">
        <f>Tavola1!H569/Tavola1!D569</f>
        <v>3.4175532369355483E-4</v>
      </c>
      <c r="G569" s="14">
        <f>Tavola1!J569/Tavola1!D569</f>
        <v>6.8255373248076776E-2</v>
      </c>
      <c r="H569" s="14">
        <f>Tavola1!K569/Tavola1!D569</f>
        <v>0.90625993226409485</v>
      </c>
      <c r="I569" s="36">
        <f>Tavola1!L569/Tavola1!D569</f>
        <v>2.2866848708335753E-2</v>
      </c>
    </row>
    <row r="570" spans="1:9">
      <c r="A570" s="4">
        <v>44458</v>
      </c>
      <c r="B570" s="14">
        <f>Tavola1!D570/Tavola1!B570</f>
        <v>4.7921152625139851E-2</v>
      </c>
      <c r="C570" s="14">
        <f>Tavola1!D570/Tavola1!C570</f>
        <v>0.12532652145101644</v>
      </c>
      <c r="D570" s="14">
        <f>Tavola1!F570/Tavola1!D570</f>
        <v>2.5857510788176502E-3</v>
      </c>
      <c r="E570" s="14">
        <f>Tavola1!G570/Tavola1!D570</f>
        <v>2.2412116870490712E-3</v>
      </c>
      <c r="F570" s="30">
        <f>Tavola1!H570/Tavola1!D570</f>
        <v>3.4453939176857867E-4</v>
      </c>
      <c r="G570" s="14">
        <f>Tavola1!J570/Tavola1!D570</f>
        <v>6.9173958280032061E-2</v>
      </c>
      <c r="H570" s="14">
        <f>Tavola1!K570/Tavola1!D570</f>
        <v>0.90540858619454534</v>
      </c>
      <c r="I570" s="36">
        <f>Tavola1!L570/Tavola1!D570</f>
        <v>2.2831704446604921E-2</v>
      </c>
    </row>
    <row r="571" spans="1:9">
      <c r="A571" s="4">
        <v>44459</v>
      </c>
      <c r="B571" s="14">
        <f>Tavola1!D571/Tavola1!B571</f>
        <v>4.7907228736995988E-2</v>
      </c>
      <c r="C571" s="14">
        <f>Tavola1!D571/Tavola1!C571</f>
        <v>0.12529359787043678</v>
      </c>
      <c r="D571" s="14">
        <f>Tavola1!F571/Tavola1!D571</f>
        <v>2.5744145420368522E-3</v>
      </c>
      <c r="E571" s="14">
        <f>Tavola1!G571/Tavola1!D571</f>
        <v>2.2475047589210614E-3</v>
      </c>
      <c r="F571" s="30">
        <f>Tavola1!H571/Tavola1!D571</f>
        <v>3.2690978311579076E-4</v>
      </c>
      <c r="G571" s="14">
        <f>Tavola1!J571/Tavola1!D571</f>
        <v>6.9080123544655536E-2</v>
      </c>
      <c r="H571" s="14">
        <f>Tavola1!K571/Tavola1!D571</f>
        <v>0.90552988330001805</v>
      </c>
      <c r="I571" s="36">
        <f>Tavola1!L571/Tavola1!D571</f>
        <v>2.2815578613289565E-2</v>
      </c>
    </row>
    <row r="572" spans="1:9">
      <c r="A572" s="4">
        <v>44460</v>
      </c>
      <c r="B572" s="14">
        <f>Tavola1!D572/Tavola1!B572</f>
        <v>4.7848438005536183E-2</v>
      </c>
      <c r="C572" s="14">
        <f>Tavola1!D572/Tavola1!C572</f>
        <v>0.12509350617427809</v>
      </c>
      <c r="D572" s="14">
        <f>Tavola1!F572/Tavola1!D572</f>
        <v>2.5021162600161141E-3</v>
      </c>
      <c r="E572" s="14">
        <f>Tavola1!G572/Tavola1!D572</f>
        <v>2.196150956481535E-3</v>
      </c>
      <c r="F572" s="30">
        <f>Tavola1!H572/Tavola1!D572</f>
        <v>3.059653035345792E-4</v>
      </c>
      <c r="G572" s="14">
        <f>Tavola1!J572/Tavola1!D572</f>
        <v>6.698260417268681E-2</v>
      </c>
      <c r="H572" s="14">
        <f>Tavola1!K572/Tavola1!D572</f>
        <v>0.90765967139326398</v>
      </c>
      <c r="I572" s="36">
        <f>Tavola1!L572/Tavola1!D572</f>
        <v>2.2855608174033065E-2</v>
      </c>
    </row>
    <row r="573" spans="1:9">
      <c r="A573" s="4">
        <v>44461</v>
      </c>
      <c r="B573" s="14">
        <f>Tavola1!D573/Tavola1!B573</f>
        <v>4.7776134590949745E-2</v>
      </c>
      <c r="C573" s="14">
        <f>Tavola1!D573/Tavola1!C573</f>
        <v>0.12494316234530826</v>
      </c>
      <c r="D573" s="14">
        <f>Tavola1!F573/Tavola1!D573</f>
        <v>2.3628061718126729E-3</v>
      </c>
      <c r="E573" s="14">
        <f>Tavola1!G573/Tavola1!D573</f>
        <v>2.0504812180673197E-3</v>
      </c>
      <c r="F573" s="30">
        <f>Tavola1!H573/Tavola1!D573</f>
        <v>3.1232495374535331E-4</v>
      </c>
      <c r="G573" s="14">
        <f>Tavola1!J573/Tavola1!D573</f>
        <v>6.2930083343234938E-2</v>
      </c>
      <c r="H573" s="14">
        <f>Tavola1!K573/Tavola1!D573</f>
        <v>0.91182251795019775</v>
      </c>
      <c r="I573" s="36">
        <f>Tavola1!L573/Tavola1!D573</f>
        <v>2.2884592534754639E-2</v>
      </c>
    </row>
    <row r="574" spans="1:9">
      <c r="A574" s="4">
        <v>44462</v>
      </c>
      <c r="B574" s="14">
        <f>Tavola1!D574/Tavola1!B574</f>
        <v>4.7714839778723345E-2</v>
      </c>
      <c r="C574" s="14">
        <f>Tavola1!D574/Tavola1!C574</f>
        <v>0.12483846086185782</v>
      </c>
      <c r="D574" s="14">
        <f>Tavola1!F574/Tavola1!D574</f>
        <v>2.2221318916575208E-3</v>
      </c>
      <c r="E574" s="14">
        <f>Tavola1!G574/Tavola1!D574</f>
        <v>1.9443654052003305E-3</v>
      </c>
      <c r="F574" s="30">
        <f>Tavola1!H574/Tavola1!D574</f>
        <v>2.7776648645719011E-4</v>
      </c>
      <c r="G574" s="14">
        <f>Tavola1!J574/Tavola1!D574</f>
        <v>6.0160156091215805E-2</v>
      </c>
      <c r="H574" s="14">
        <f>Tavola1!K574/Tavola1!D574</f>
        <v>0.91473246344999526</v>
      </c>
      <c r="I574" s="36">
        <f>Tavola1!L574/Tavola1!D574</f>
        <v>2.2885248567131419E-2</v>
      </c>
    </row>
    <row r="575" spans="1:9">
      <c r="A575" s="4">
        <v>44463</v>
      </c>
      <c r="B575" s="14">
        <f>Tavola1!D575/Tavola1!B575</f>
        <v>4.7685754881453303E-2</v>
      </c>
      <c r="C575" s="14">
        <f>Tavola1!D575/Tavola1!C575</f>
        <v>0.12473322767201568</v>
      </c>
      <c r="D575" s="14">
        <f>Tavola1!F575/Tavola1!D575</f>
        <v>2.1070360800335502E-3</v>
      </c>
      <c r="E575" s="14">
        <f>Tavola1!G575/Tavola1!D575</f>
        <v>1.8364696492106224E-3</v>
      </c>
      <c r="F575" s="30">
        <f>Tavola1!H575/Tavola1!D575</f>
        <v>2.7056643082292781E-4</v>
      </c>
      <c r="G575" s="14">
        <f>Tavola1!J575/Tavola1!D575</f>
        <v>5.7309352128681393E-2</v>
      </c>
      <c r="H575" s="14">
        <f>Tavola1!K575/Tavola1!D575</f>
        <v>0.91769030966328002</v>
      </c>
      <c r="I575" s="36">
        <f>Tavola1!L575/Tavola1!D575</f>
        <v>2.2893302128004979E-2</v>
      </c>
    </row>
    <row r="576" spans="1:9">
      <c r="A576" s="4">
        <v>44464</v>
      </c>
      <c r="B576" s="14">
        <f>Tavola1!D576/Tavola1!B576</f>
        <v>4.7650090947142516E-2</v>
      </c>
      <c r="C576" s="14">
        <f>Tavola1!D576/Tavola1!C576</f>
        <v>0.12459362952477693</v>
      </c>
      <c r="D576" s="14">
        <f>Tavola1!F576/Tavola1!D576</f>
        <v>2.0533603512326915E-3</v>
      </c>
      <c r="E576" s="14">
        <f>Tavola1!G576/Tavola1!D576</f>
        <v>1.7933130699088146E-3</v>
      </c>
      <c r="F576" s="30">
        <f>Tavola1!H576/Tavola1!D576</f>
        <v>2.6004728132387708E-4</v>
      </c>
      <c r="G576" s="14">
        <f>Tavola1!J576/Tavola1!D576</f>
        <v>5.6261398176291791E-2</v>
      </c>
      <c r="H576" s="14">
        <f>Tavola1!K576/Tavola1!D576</f>
        <v>0.91878081729145555</v>
      </c>
      <c r="I576" s="36">
        <f>Tavola1!L576/Tavola1!D576</f>
        <v>2.2904424181019924E-2</v>
      </c>
    </row>
    <row r="577" spans="1:9">
      <c r="A577" s="4">
        <v>44465</v>
      </c>
      <c r="B577" s="14">
        <f>Tavola1!D577/Tavola1!B577</f>
        <v>4.7635433635028805E-2</v>
      </c>
      <c r="C577" s="14">
        <f>Tavola1!D577/Tavola1!C577</f>
        <v>0.12450898182723634</v>
      </c>
      <c r="D577" s="14">
        <f>Tavola1!F577/Tavola1!D577</f>
        <v>2.0470656477428319E-3</v>
      </c>
      <c r="E577" s="14">
        <f>Tavola1!G577/Tavola1!D577</f>
        <v>1.8008781810455886E-3</v>
      </c>
      <c r="F577" s="30">
        <f>Tavola1!H577/Tavola1!D577</f>
        <v>2.4618746669724338E-4</v>
      </c>
      <c r="G577" s="14">
        <f>Tavola1!J577/Tavola1!D577</f>
        <v>5.5294379506410994E-2</v>
      </c>
      <c r="H577" s="14">
        <f>Tavola1!K577/Tavola1!D577</f>
        <v>0.91977661016720513</v>
      </c>
      <c r="I577" s="36">
        <f>Tavola1!L577/Tavola1!D577</f>
        <v>2.2881944678641044E-2</v>
      </c>
    </row>
    <row r="578" spans="1:9">
      <c r="A578" s="4">
        <v>44466</v>
      </c>
      <c r="B578" s="14">
        <f>Tavola1!D578/Tavola1!B578</f>
        <v>4.7578063961487213E-2</v>
      </c>
      <c r="C578" s="14">
        <f>Tavola1!D578/Tavola1!C578</f>
        <v>0.12445452665810265</v>
      </c>
      <c r="D578" s="14">
        <f>Tavola1!F578/Tavola1!D578</f>
        <v>2.0724585424045238E-3</v>
      </c>
      <c r="E578" s="14">
        <f>Tavola1!G578/Tavola1!D578</f>
        <v>1.8298292496352136E-3</v>
      </c>
      <c r="F578" s="30">
        <f>Tavola1!H578/Tavola1!D578</f>
        <v>2.4262929276931008E-4</v>
      </c>
      <c r="G578" s="14">
        <f>Tavola1!J578/Tavola1!D578</f>
        <v>5.4652248196287098E-2</v>
      </c>
      <c r="H578" s="14">
        <f>Tavola1!K578/Tavola1!D578</f>
        <v>0.92038726331007015</v>
      </c>
      <c r="I578" s="36">
        <f>Tavola1!L578/Tavola1!D578</f>
        <v>2.2888029951238252E-2</v>
      </c>
    </row>
    <row r="579" spans="1:9">
      <c r="A579" s="4">
        <v>44467</v>
      </c>
      <c r="B579" s="14">
        <f>Tavola1!D579/Tavola1!B579</f>
        <v>4.751170125584743E-2</v>
      </c>
      <c r="C579" s="14">
        <f>Tavola1!D579/Tavola1!C579</f>
        <v>0.12422838313229753</v>
      </c>
      <c r="D579" s="14">
        <f>Tavola1!F579/Tavola1!D579</f>
        <v>2.0046955620883814E-3</v>
      </c>
      <c r="E579" s="14">
        <f>Tavola1!G579/Tavola1!D579</f>
        <v>1.7692447410377326E-3</v>
      </c>
      <c r="F579" s="30">
        <f>Tavola1!H579/Tavola1!D579</f>
        <v>2.3545082105064883E-4</v>
      </c>
      <c r="G579" s="14">
        <f>Tavola1!J579/Tavola1!D579</f>
        <v>5.3820694109020455E-2</v>
      </c>
      <c r="H579" s="14">
        <f>Tavola1!K579/Tavola1!D579</f>
        <v>0.92128542693961024</v>
      </c>
      <c r="I579" s="36">
        <f>Tavola1!L579/Tavola1!D579</f>
        <v>2.2889183389280934E-2</v>
      </c>
    </row>
    <row r="580" spans="1:9">
      <c r="A580" s="4">
        <v>44468</v>
      </c>
      <c r="B580" s="14">
        <f>Tavola1!D580/Tavola1!B580</f>
        <v>4.7437508917049717E-2</v>
      </c>
      <c r="C580" s="14">
        <f>Tavola1!D580/Tavola1!C580</f>
        <v>0.12405700335510035</v>
      </c>
      <c r="D580" s="14">
        <f>Tavola1!F580/Tavola1!D580</f>
        <v>1.9221721889911957E-3</v>
      </c>
      <c r="E580" s="14">
        <f>Tavola1!G580/Tavola1!D580</f>
        <v>1.703743531151287E-3</v>
      </c>
      <c r="F580" s="30">
        <f>Tavola1!H580/Tavola1!D580</f>
        <v>2.1842865783990861E-4</v>
      </c>
      <c r="G580" s="14">
        <f>Tavola1!J580/Tavola1!D580</f>
        <v>4.938167887626857E-2</v>
      </c>
      <c r="H580" s="14">
        <f>Tavola1!K580/Tavola1!D580</f>
        <v>0.92580482559311783</v>
      </c>
      <c r="I580" s="36">
        <f>Tavola1!L580/Tavola1!D580</f>
        <v>2.2891323341622419E-2</v>
      </c>
    </row>
    <row r="581" spans="1:9">
      <c r="A581" s="4">
        <v>44469</v>
      </c>
      <c r="B581" s="14">
        <f>Tavola1!D581/Tavola1!B581</f>
        <v>4.740962012846435E-2</v>
      </c>
      <c r="C581" s="14">
        <f>Tavola1!D581/Tavola1!C581</f>
        <v>0.12385634331223649</v>
      </c>
      <c r="D581" s="14">
        <f>Tavola1!F581/Tavola1!D581</f>
        <v>1.826554414564174E-3</v>
      </c>
      <c r="E581" s="14">
        <f>Tavola1!G581/Tavola1!D581</f>
        <v>1.6154114271925357E-3</v>
      </c>
      <c r="F581" s="30">
        <f>Tavola1!H581/Tavola1!D581</f>
        <v>2.1114298737163846E-4</v>
      </c>
      <c r="G581" s="14">
        <f>Tavola1!J581/Tavola1!D581</f>
        <v>4.6464863125720568E-2</v>
      </c>
      <c r="H581" s="14">
        <f>Tavola1!K581/Tavola1!D581</f>
        <v>0.92885486768372794</v>
      </c>
      <c r="I581" s="36">
        <f>Tavola1!L581/Tavola1!D581</f>
        <v>2.2853714775987344E-2</v>
      </c>
    </row>
    <row r="582" spans="1:9">
      <c r="A582" s="4">
        <v>44470</v>
      </c>
      <c r="B582" s="14">
        <f>Tavola1!D582/Tavola1!B582</f>
        <v>4.7373611181573738E-2</v>
      </c>
      <c r="C582" s="14">
        <f>Tavola1!D582/Tavola1!C582</f>
        <v>0.12372500842610328</v>
      </c>
      <c r="D582" s="14">
        <f>Tavola1!F582/Tavola1!D582</f>
        <v>1.7536227033901142E-3</v>
      </c>
      <c r="E582" s="14">
        <f>Tavola1!G582/Tavola1!D582</f>
        <v>1.5494796024229443E-3</v>
      </c>
      <c r="F582" s="30">
        <f>Tavola1!H582/Tavola1!D582</f>
        <v>2.0414310096716977E-4</v>
      </c>
      <c r="G582" s="14">
        <f>Tavola1!J582/Tavola1!D582</f>
        <v>4.610622134466718E-2</v>
      </c>
      <c r="H582" s="14">
        <f>Tavola1!K582/Tavola1!D582</f>
        <v>0.92927612864361964</v>
      </c>
      <c r="I582" s="36">
        <f>Tavola1!L582/Tavola1!D582</f>
        <v>2.2864027308323015E-2</v>
      </c>
    </row>
    <row r="583" spans="1:9">
      <c r="A583" s="4">
        <v>44471</v>
      </c>
      <c r="B583" s="14">
        <f>Tavola1!D583/Tavola1!B583</f>
        <v>4.7319307912818735E-2</v>
      </c>
      <c r="C583" s="14">
        <f>Tavola1!D583/Tavola1!C583</f>
        <v>0.1235501785824886</v>
      </c>
      <c r="D583" s="14">
        <f>Tavola1!F583/Tavola1!D583</f>
        <v>1.6877214089967248E-3</v>
      </c>
      <c r="E583" s="14">
        <f>Tavola1!G583/Tavola1!D583</f>
        <v>1.503910166432725E-3</v>
      </c>
      <c r="F583" s="30">
        <f>Tavola1!H583/Tavola1!D583</f>
        <v>1.8381124256399974E-4</v>
      </c>
      <c r="G583" s="14">
        <f>Tavola1!J583/Tavola1!D583</f>
        <v>4.4642737784907426E-2</v>
      </c>
      <c r="H583" s="14">
        <f>Tavola1!K583/Tavola1!D583</f>
        <v>0.93081344829891055</v>
      </c>
      <c r="I583" s="36">
        <f>Tavola1!L583/Tavola1!D583</f>
        <v>2.2856092507185347E-2</v>
      </c>
    </row>
    <row r="584" spans="1:9">
      <c r="A584" s="4">
        <v>44472</v>
      </c>
      <c r="B584" s="14">
        <f>Tavola1!D584/Tavola1!B584</f>
        <v>4.7297723940488805E-2</v>
      </c>
      <c r="C584" s="14">
        <f>Tavola1!D584/Tavola1!C584</f>
        <v>0.12345980166295889</v>
      </c>
      <c r="D584" s="14">
        <f>Tavola1!F584/Tavola1!D584</f>
        <v>1.5819933115725814E-3</v>
      </c>
      <c r="E584" s="14">
        <f>Tavola1!G584/Tavola1!D584</f>
        <v>1.4151163799720982E-3</v>
      </c>
      <c r="F584" s="30">
        <f>Tavola1!H584/Tavola1!D584</f>
        <v>1.6687693160048327E-4</v>
      </c>
      <c r="G584" s="14">
        <f>Tavola1!J584/Tavola1!D584</f>
        <v>4.460620381680918E-2</v>
      </c>
      <c r="H584" s="14">
        <f>Tavola1!K584/Tavola1!D584</f>
        <v>0.93096301339688003</v>
      </c>
      <c r="I584" s="36">
        <f>Tavola1!L584/Tavola1!D584</f>
        <v>2.284878947473817E-2</v>
      </c>
    </row>
    <row r="585" spans="1:9">
      <c r="A585" s="4">
        <v>44473</v>
      </c>
      <c r="B585" s="14">
        <f>Tavola1!D585/Tavola1!B585</f>
        <v>4.7239080911097152E-2</v>
      </c>
      <c r="C585" s="14">
        <f>Tavola1!D585/Tavola1!C585</f>
        <v>0.12339340189688468</v>
      </c>
      <c r="D585" s="14">
        <f>Tavola1!F585/Tavola1!D585</f>
        <v>1.6210536848951819E-3</v>
      </c>
      <c r="E585" s="14">
        <f>Tavola1!G585/Tavola1!D585</f>
        <v>1.4542786144327146E-3</v>
      </c>
      <c r="F585" s="30">
        <f>Tavola1!H585/Tavola1!D585</f>
        <v>1.6677507046246727E-4</v>
      </c>
      <c r="G585" s="14">
        <f>Tavola1!J585/Tavola1!D585</f>
        <v>4.3798469004853152E-2</v>
      </c>
      <c r="H585" s="14">
        <f>Tavola1!K585/Tavola1!D585</f>
        <v>0.93172562165407513</v>
      </c>
      <c r="I585" s="36">
        <f>Tavola1!L585/Tavola1!D585</f>
        <v>2.2854855656176516E-2</v>
      </c>
    </row>
    <row r="586" spans="1:9">
      <c r="A586" s="4">
        <v>44474</v>
      </c>
      <c r="B586" s="14">
        <f>Tavola1!D586/Tavola1!B586</f>
        <v>4.7168011385978183E-2</v>
      </c>
      <c r="C586" s="14">
        <f>Tavola1!D586/Tavola1!C586</f>
        <v>0.12319249859209042</v>
      </c>
      <c r="D586" s="14">
        <f>Tavola1!F586/Tavola1!D586</f>
        <v>1.5260257358576065E-3</v>
      </c>
      <c r="E586" s="14">
        <f>Tavola1!G586/Tavola1!D586</f>
        <v>1.3627609737243691E-3</v>
      </c>
      <c r="F586" s="30">
        <f>Tavola1!H586/Tavola1!D586</f>
        <v>1.6326476213323737E-4</v>
      </c>
      <c r="G586" s="14">
        <f>Tavola1!J586/Tavola1!D586</f>
        <v>4.3015266921226418E-2</v>
      </c>
      <c r="H586" s="14">
        <f>Tavola1!K586/Tavola1!D586</f>
        <v>0.93259497677642056</v>
      </c>
      <c r="I586" s="36">
        <f>Tavola1!L586/Tavola1!D586</f>
        <v>2.2863730566495405E-2</v>
      </c>
    </row>
    <row r="587" spans="1:9">
      <c r="A587" s="4">
        <v>44475</v>
      </c>
      <c r="B587" s="14">
        <f>Tavola1!D587/Tavola1!B587</f>
        <v>4.7096617116171531E-2</v>
      </c>
      <c r="C587" s="14">
        <f>Tavola1!D587/Tavola1!C587</f>
        <v>0.12304755179563386</v>
      </c>
      <c r="D587" s="14">
        <f>Tavola1!F587/Tavola1!D587</f>
        <v>1.4580025365249609E-3</v>
      </c>
      <c r="E587" s="14">
        <f>Tavola1!G587/Tavola1!D587</f>
        <v>1.2948926637173738E-3</v>
      </c>
      <c r="F587" s="30">
        <f>Tavola1!H587/Tavola1!D587</f>
        <v>1.6310987280758693E-4</v>
      </c>
      <c r="G587" s="14">
        <f>Tavola1!J587/Tavola1!D587</f>
        <v>3.9725575960933519E-2</v>
      </c>
      <c r="H587" s="14">
        <f>Tavola1!K587/Tavola1!D587</f>
        <v>0.93595440912616379</v>
      </c>
      <c r="I587" s="36">
        <f>Tavola1!L587/Tavola1!D587</f>
        <v>2.2862012376377697E-2</v>
      </c>
    </row>
    <row r="588" spans="1:9">
      <c r="A588" s="4">
        <v>44476</v>
      </c>
      <c r="B588" s="14">
        <f>Tavola1!D588/Tavola1!B588</f>
        <v>4.7024406845828717E-2</v>
      </c>
      <c r="C588" s="14">
        <f>Tavola1!D588/Tavola1!C588</f>
        <v>0.12288375628916037</v>
      </c>
      <c r="D588" s="14">
        <f>Tavola1!F588/Tavola1!D588</f>
        <v>1.3803150444361663E-3</v>
      </c>
      <c r="E588" s="14">
        <f>Tavola1!G588/Tavola1!D588</f>
        <v>1.2306423287744132E-3</v>
      </c>
      <c r="F588" s="30">
        <f>Tavola1!H588/Tavola1!D588</f>
        <v>1.4967271566175298E-4</v>
      </c>
      <c r="G588" s="14">
        <f>Tavola1!J588/Tavola1!D588</f>
        <v>3.780067585546272E-2</v>
      </c>
      <c r="H588" s="14">
        <f>Tavola1!K588/Tavola1!D588</f>
        <v>0.93794569208663725</v>
      </c>
      <c r="I588" s="36">
        <f>Tavola1!L588/Tavola1!D588</f>
        <v>2.2873317013463894E-2</v>
      </c>
    </row>
    <row r="589" spans="1:9">
      <c r="A589" s="4">
        <v>44477</v>
      </c>
      <c r="B589" s="14">
        <f>Tavola1!D589/Tavola1!B589</f>
        <v>4.6987692930413896E-2</v>
      </c>
      <c r="C589" s="14">
        <f>Tavola1!D589/Tavola1!C589</f>
        <v>0.12275199266891877</v>
      </c>
      <c r="D589" s="14">
        <f>Tavola1!F589/Tavola1!D589</f>
        <v>1.3449564134495641E-3</v>
      </c>
      <c r="E589" s="14">
        <f>Tavola1!G589/Tavola1!D589</f>
        <v>1.2121212121212121E-3</v>
      </c>
      <c r="F589" s="30">
        <f>Tavola1!H589/Tavola1!D589</f>
        <v>1.32835201328352E-4</v>
      </c>
      <c r="G589" s="14">
        <f>Tavola1!J589/Tavola1!D589</f>
        <v>3.5842258198422579E-2</v>
      </c>
      <c r="H589" s="14">
        <f>Tavola1!K589/Tavola1!D589</f>
        <v>0.93996513075965127</v>
      </c>
      <c r="I589" s="36">
        <f>Tavola1!L589/Tavola1!D589</f>
        <v>2.2847654628476547E-2</v>
      </c>
    </row>
    <row r="590" spans="1:9">
      <c r="A590" s="4">
        <v>44478</v>
      </c>
      <c r="B590" s="14">
        <f>Tavola1!D590/Tavola1!B590</f>
        <v>4.6906531024173963E-2</v>
      </c>
      <c r="C590" s="14">
        <f>Tavola1!D590/Tavola1!C590</f>
        <v>0.12263329914285098</v>
      </c>
      <c r="D590" s="14">
        <f>Tavola1!F590/Tavola1!D590</f>
        <v>1.2939271684892239E-3</v>
      </c>
      <c r="E590" s="14">
        <f>Tavola1!G590/Tavola1!D590</f>
        <v>1.154581165728846E-3</v>
      </c>
      <c r="F590" s="30">
        <f>Tavola1!H590/Tavola1!D590</f>
        <v>1.3934600276037796E-4</v>
      </c>
      <c r="G590" s="14">
        <f>Tavola1!J590/Tavola1!D590</f>
        <v>3.508533283788088E-2</v>
      </c>
      <c r="H590" s="14">
        <f>Tavola1!K590/Tavola1!D590</f>
        <v>0.94076467777895745</v>
      </c>
      <c r="I590" s="36">
        <f>Tavola1!L590/Tavola1!D590</f>
        <v>2.2856062214672471E-2</v>
      </c>
    </row>
    <row r="591" spans="1:9">
      <c r="A591" s="4">
        <v>44479</v>
      </c>
      <c r="B591" s="14">
        <f>Tavola1!D591/Tavola1!B591</f>
        <v>4.6871996771799172E-2</v>
      </c>
      <c r="C591" s="14">
        <f>Tavola1!D591/Tavola1!C591</f>
        <v>0.12255665123898177</v>
      </c>
      <c r="D591" s="14">
        <f>Tavola1!F591/Tavola1!D591</f>
        <v>1.2530746739685338E-3</v>
      </c>
      <c r="E591" s="14">
        <f>Tavola1!G591/Tavola1!D591</f>
        <v>1.1105291422737007E-3</v>
      </c>
      <c r="F591" s="30">
        <f>Tavola1!H591/Tavola1!D591</f>
        <v>1.4254553169483323E-4</v>
      </c>
      <c r="G591" s="14">
        <f>Tavola1!J591/Tavola1!D591</f>
        <v>3.4376678225009782E-2</v>
      </c>
      <c r="H591" s="14">
        <f>Tavola1!K591/Tavola1!D591</f>
        <v>0.94152318188146844</v>
      </c>
      <c r="I591" s="36">
        <f>Tavola1!L591/Tavola1!D591</f>
        <v>2.2847065219553268E-2</v>
      </c>
    </row>
    <row r="592" spans="1:9">
      <c r="A592" s="4">
        <v>44480</v>
      </c>
      <c r="B592" s="14">
        <f>Tavola1!D592/Tavola1!B592</f>
        <v>4.6816537773048915E-2</v>
      </c>
      <c r="C592" s="14">
        <f>Tavola1!D592/Tavola1!C592</f>
        <v>0.12246248207516364</v>
      </c>
      <c r="D592" s="14">
        <f>Tavola1!F592/Tavola1!D592</f>
        <v>1.2819281259005793E-3</v>
      </c>
      <c r="E592" s="14">
        <f>Tavola1!G592/Tavola1!D592</f>
        <v>1.1428041432447024E-3</v>
      </c>
      <c r="F592" s="30">
        <f>Tavola1!H592/Tavola1!D592</f>
        <v>1.3912398265587684E-4</v>
      </c>
      <c r="G592" s="14">
        <f>Tavola1!J592/Tavola1!D592</f>
        <v>3.4005876332029325E-2</v>
      </c>
      <c r="H592" s="14">
        <f>Tavola1!K592/Tavola1!D592</f>
        <v>0.94186605010450863</v>
      </c>
      <c r="I592" s="36">
        <f>Tavola1!L592/Tavola1!D592</f>
        <v>2.2846145437561489E-2</v>
      </c>
    </row>
    <row r="593" spans="1:9">
      <c r="A593" s="4">
        <v>44481</v>
      </c>
      <c r="B593" s="14">
        <f>Tavola1!D593/Tavola1!B593</f>
        <v>4.6758234786188027E-2</v>
      </c>
      <c r="C593" s="14">
        <f>Tavola1!D593/Tavola1!C593</f>
        <v>0.12229194702174374</v>
      </c>
      <c r="D593" s="14">
        <f>Tavola1!F593/Tavola1!D593</f>
        <v>1.2542940541828554E-3</v>
      </c>
      <c r="E593" s="14">
        <f>Tavola1!G593/Tavola1!D593</f>
        <v>1.1252242174727464E-3</v>
      </c>
      <c r="F593" s="30">
        <f>Tavola1!H593/Tavola1!D593</f>
        <v>1.2906983671010915E-4</v>
      </c>
      <c r="G593" s="14">
        <f>Tavola1!J593/Tavola1!D593</f>
        <v>3.1959677259218562E-2</v>
      </c>
      <c r="H593" s="14">
        <f>Tavola1!K593/Tavola1!D593</f>
        <v>0.9439208106909539</v>
      </c>
      <c r="I593" s="36">
        <f>Tavola1!L593/Tavola1!D593</f>
        <v>2.286521799564472E-2</v>
      </c>
    </row>
    <row r="594" spans="1:9">
      <c r="A594" s="4">
        <v>44482</v>
      </c>
      <c r="B594" s="14">
        <f>Tavola1!D594/Tavola1!B594</f>
        <v>4.6680482556050659E-2</v>
      </c>
      <c r="C594" s="14">
        <f>Tavola1!D594/Tavola1!C594</f>
        <v>0.12213549963476371</v>
      </c>
      <c r="D594" s="14">
        <f>Tavola1!F594/Tavola1!D594</f>
        <v>1.1736856373939549E-3</v>
      </c>
      <c r="E594" s="14">
        <f>Tavola1!G594/Tavola1!D594</f>
        <v>1.0381332116667658E-3</v>
      </c>
      <c r="F594" s="30">
        <f>Tavola1!H594/Tavola1!D594</f>
        <v>1.3555242572718917E-4</v>
      </c>
      <c r="G594" s="14">
        <f>Tavola1!J594/Tavola1!D594</f>
        <v>2.9537204181627027E-2</v>
      </c>
      <c r="H594" s="14">
        <f>Tavola1!K594/Tavola1!D594</f>
        <v>0.9464270364272348</v>
      </c>
      <c r="I594" s="36">
        <f>Tavola1!L594/Tavola1!D594</f>
        <v>2.2862073753744223E-2</v>
      </c>
    </row>
    <row r="595" spans="1:9">
      <c r="A595" s="4">
        <v>44483</v>
      </c>
      <c r="B595" s="14">
        <f>Tavola1!D595/Tavola1!B595</f>
        <v>4.6639425825556011E-2</v>
      </c>
      <c r="C595" s="14">
        <f>Tavola1!D595/Tavola1!C595</f>
        <v>0.12199698247514411</v>
      </c>
      <c r="D595" s="14">
        <f>Tavola1!F595/Tavola1!D595</f>
        <v>1.0966650811267903E-3</v>
      </c>
      <c r="E595" s="14">
        <f>Tavola1!G595/Tavola1!D595</f>
        <v>9.6123355002378306E-4</v>
      </c>
      <c r="F595" s="30">
        <f>Tavola1!H595/Tavola1!D595</f>
        <v>1.3543153110300723E-4</v>
      </c>
      <c r="G595" s="14">
        <f>Tavola1!J595/Tavola1!D595</f>
        <v>2.7872469742614026E-2</v>
      </c>
      <c r="H595" s="14">
        <f>Tavola1!K595/Tavola1!D595</f>
        <v>0.94816936208445646</v>
      </c>
      <c r="I595" s="36">
        <f>Tavola1!L595/Tavola1!D595</f>
        <v>2.2861503091802758E-2</v>
      </c>
    </row>
    <row r="596" spans="1:9">
      <c r="A596" s="4">
        <v>44484</v>
      </c>
      <c r="B596" s="14">
        <f>Tavola1!D596/Tavola1!B596</f>
        <v>4.6559551064354665E-2</v>
      </c>
      <c r="C596" s="14">
        <f>Tavola1!D596/Tavola1!C596</f>
        <v>0.12185942030093246</v>
      </c>
      <c r="D596" s="14">
        <f>Tavola1!F596/Tavola1!D596</f>
        <v>9.9696618568000019E-4</v>
      </c>
      <c r="E596" s="14">
        <f>Tavola1!G596/Tavola1!D596</f>
        <v>8.5501404665933793E-4</v>
      </c>
      <c r="F596" s="30">
        <f>Tavola1!H596/Tavola1!D596</f>
        <v>1.4195213902066229E-4</v>
      </c>
      <c r="G596" s="14">
        <f>Tavola1!J596/Tavola1!D596</f>
        <v>2.5313697721172985E-2</v>
      </c>
      <c r="H596" s="14">
        <f>Tavola1!K596/Tavola1!D596</f>
        <v>0.95080202958546678</v>
      </c>
      <c r="I596" s="36">
        <f>Tavola1!L596/Tavola1!D596</f>
        <v>2.2887306507680272E-2</v>
      </c>
    </row>
    <row r="597" spans="1:9">
      <c r="A597" s="4">
        <v>44485</v>
      </c>
      <c r="B597" s="14">
        <f>Tavola1!D597/Tavola1!B597</f>
        <v>4.6507857179453431E-2</v>
      </c>
      <c r="C597" s="14">
        <f>Tavola1!D597/Tavola1!C597</f>
        <v>0.12175424745365621</v>
      </c>
      <c r="D597" s="14">
        <f>Tavola1!F597/Tavola1!D597</f>
        <v>9.6640664940547845E-4</v>
      </c>
      <c r="E597" s="14">
        <f>Tavola1!G597/Tavola1!D597</f>
        <v>8.2457905239375295E-4</v>
      </c>
      <c r="F597" s="30">
        <f>Tavola1!H597/Tavola1!D597</f>
        <v>1.4182759701172551E-4</v>
      </c>
      <c r="G597" s="14">
        <f>Tavola1!J597/Tavola1!D597</f>
        <v>2.4519682701980638E-2</v>
      </c>
      <c r="H597" s="14">
        <f>Tavola1!K597/Tavola1!D597</f>
        <v>0.95164008773521114</v>
      </c>
      <c r="I597" s="36">
        <f>Tavola1!L597/Tavola1!D597</f>
        <v>2.287382291340271E-2</v>
      </c>
    </row>
    <row r="598" spans="1:9">
      <c r="A598" s="4">
        <v>44486</v>
      </c>
      <c r="B598" s="14">
        <f>Tavola1!D598/Tavola1!B598</f>
        <v>4.6473200644223014E-2</v>
      </c>
      <c r="C598" s="14">
        <f>Tavola1!D598/Tavola1!C598</f>
        <v>0.12168231472877605</v>
      </c>
      <c r="D598" s="14">
        <f>Tavola1!F598/Tavola1!D598</f>
        <v>9.4919812533370246E-4</v>
      </c>
      <c r="E598" s="14">
        <f>Tavola1!G598/Tavola1!D598</f>
        <v>8.107733987225375E-4</v>
      </c>
      <c r="F598" s="30">
        <f>Tavola1!H598/Tavola1!D598</f>
        <v>1.3842472661116496E-4</v>
      </c>
      <c r="G598" s="14">
        <f>Tavola1!J598/Tavola1!D598</f>
        <v>2.4415485112750237E-2</v>
      </c>
      <c r="H598" s="14">
        <f>Tavola1!K598/Tavola1!D598</f>
        <v>0.95177216608330528</v>
      </c>
      <c r="I598" s="36">
        <f>Tavola1!L598/Tavola1!D598</f>
        <v>2.2863150678610743E-2</v>
      </c>
    </row>
    <row r="599" spans="1:9">
      <c r="A599" s="4">
        <v>44487</v>
      </c>
      <c r="B599" s="14">
        <f>Tavola1!D599/Tavola1!B599</f>
        <v>4.643507287352508E-2</v>
      </c>
      <c r="C599" s="14">
        <f>Tavola1!D599/Tavola1!C599</f>
        <v>0.12162435482908453</v>
      </c>
      <c r="D599" s="14">
        <f>Tavola1!F599/Tavola1!D599</f>
        <v>9.7802248463813176E-4</v>
      </c>
      <c r="E599" s="14">
        <f>Tavola1!G599/Tavola1!D599</f>
        <v>8.3642326969052337E-4</v>
      </c>
      <c r="F599" s="30">
        <f>Tavola1!H599/Tavola1!D599</f>
        <v>1.4159921494760828E-4</v>
      </c>
      <c r="G599" s="14">
        <f>Tavola1!J599/Tavola1!D599</f>
        <v>2.386440722617017E-2</v>
      </c>
      <c r="H599" s="14">
        <f>Tavola1!K599/Tavola1!D599</f>
        <v>0.9522975295876499</v>
      </c>
      <c r="I599" s="36">
        <f>Tavola1!L599/Tavola1!D599</f>
        <v>2.2860040701541785E-2</v>
      </c>
    </row>
    <row r="600" spans="1:9">
      <c r="A600" s="4">
        <v>44488</v>
      </c>
      <c r="B600" s="14">
        <f>Tavola1!D600/Tavola1!B600</f>
        <v>4.6338814676605729E-2</v>
      </c>
      <c r="C600" s="14">
        <f>Tavola1!D600/Tavola1!C600</f>
        <v>0.12145195056057113</v>
      </c>
      <c r="D600" s="14">
        <f>Tavola1!F600/Tavola1!D600</f>
        <v>9.9691384427087098E-4</v>
      </c>
      <c r="E600" s="14">
        <f>Tavola1!G600/Tavola1!D600</f>
        <v>8.3898689864380239E-4</v>
      </c>
      <c r="F600" s="30">
        <f>Tavola1!H600/Tavola1!D600</f>
        <v>1.5792694562706867E-4</v>
      </c>
      <c r="G600" s="14">
        <f>Tavola1!J600/Tavola1!D600</f>
        <v>2.1530706920490365E-2</v>
      </c>
      <c r="H600" s="14">
        <f>Tavola1!K600/Tavola1!D600</f>
        <v>0.95458942284281667</v>
      </c>
      <c r="I600" s="36">
        <f>Tavola1!L600/Tavola1!D600</f>
        <v>2.2882956392422139E-2</v>
      </c>
    </row>
    <row r="601" spans="1:9">
      <c r="A601" s="4">
        <v>44489</v>
      </c>
      <c r="B601" s="14">
        <f>Tavola1!D601/Tavola1!B601</f>
        <v>4.6291743894113106E-2</v>
      </c>
      <c r="C601" s="14">
        <f>Tavola1!D601/Tavola1!C601</f>
        <v>0.12130622261146459</v>
      </c>
      <c r="D601" s="14">
        <f>Tavola1!F601/Tavola1!D601</f>
        <v>1.0252837604253612E-3</v>
      </c>
      <c r="E601" s="14">
        <f>Tavola1!G601/Tavola1!D601</f>
        <v>8.6426163138419879E-4</v>
      </c>
      <c r="F601" s="30">
        <f>Tavola1!H601/Tavola1!D601</f>
        <v>1.6102212904116253E-4</v>
      </c>
      <c r="G601" s="14">
        <f>Tavola1!J601/Tavola1!D601</f>
        <v>2.1340361346802231E-2</v>
      </c>
      <c r="H601" s="14">
        <f>Tavola1!K601/Tavola1!D601</f>
        <v>0.95476264023712976</v>
      </c>
      <c r="I601" s="36">
        <f>Tavola1!L601/Tavola1!D601</f>
        <v>2.2871714655642677E-2</v>
      </c>
    </row>
    <row r="602" spans="1:9">
      <c r="A602" s="4">
        <v>44490</v>
      </c>
      <c r="B602" s="14">
        <f>Tavola1!D602/Tavola1!B602</f>
        <v>4.6226668085171611E-2</v>
      </c>
      <c r="C602" s="14">
        <f>Tavola1!D602/Tavola1!C602</f>
        <v>0.12116684428458169</v>
      </c>
      <c r="D602" s="14">
        <f>Tavola1!F602/Tavola1!D602</f>
        <v>1.0308872196249409E-3</v>
      </c>
      <c r="E602" s="14">
        <f>Tavola1!G602/Tavola1!D602</f>
        <v>8.732993643956506E-4</v>
      </c>
      <c r="F602" s="30">
        <f>Tavola1!H602/Tavola1!D602</f>
        <v>1.5758785522929032E-4</v>
      </c>
      <c r="G602" s="14">
        <f>Tavola1!J602/Tavola1!D602</f>
        <v>2.0906655460419185E-2</v>
      </c>
      <c r="H602" s="14">
        <f>Tavola1!K602/Tavola1!D602</f>
        <v>0.95518923674948786</v>
      </c>
      <c r="I602" s="36">
        <f>Tavola1!L602/Tavola1!D602</f>
        <v>2.2873220570468037E-2</v>
      </c>
    </row>
    <row r="603" spans="1:9">
      <c r="A603" s="4">
        <v>44491</v>
      </c>
      <c r="B603" s="14">
        <f>Tavola1!D603/Tavola1!B603</f>
        <v>4.6191102905875206E-2</v>
      </c>
      <c r="C603" s="14">
        <f>Tavola1!D603/Tavola1!C603</f>
        <v>0.12112123878904177</v>
      </c>
      <c r="D603" s="14">
        <f>Tavola1!F603/Tavola1!D603</f>
        <v>1.0098625537719023E-3</v>
      </c>
      <c r="E603" s="14">
        <f>Tavola1!G603/Tavola1!D603</f>
        <v>8.6559647466163047E-4</v>
      </c>
      <c r="F603" s="30">
        <f>Tavola1!H603/Tavola1!D603</f>
        <v>1.4426607911027174E-4</v>
      </c>
      <c r="G603" s="14">
        <f>Tavola1!J603/Tavola1!D603</f>
        <v>2.0941532892666037E-2</v>
      </c>
      <c r="H603" s="14">
        <f>Tavola1!K603/Tavola1!D603</f>
        <v>0.95518570978910922</v>
      </c>
      <c r="I603" s="36">
        <f>Tavola1!L603/Tavola1!D603</f>
        <v>2.2862894764452839E-2</v>
      </c>
    </row>
    <row r="604" spans="1:9">
      <c r="A604" s="4">
        <v>44492</v>
      </c>
      <c r="B604" s="14">
        <f>Tavola1!D604/Tavola1!B604</f>
        <v>4.6150190121253411E-2</v>
      </c>
      <c r="C604" s="14">
        <f>Tavola1!D604/Tavola1!C604</f>
        <v>0.12101578049614872</v>
      </c>
      <c r="D604" s="14">
        <f>Tavola1!F604/Tavola1!D604</f>
        <v>1.0154512370489021E-3</v>
      </c>
      <c r="E604" s="14">
        <f>Tavola1!G604/Tavola1!D604</f>
        <v>8.7787397267453482E-4</v>
      </c>
      <c r="F604" s="30">
        <f>Tavola1!H604/Tavola1!D604</f>
        <v>1.375772643743674E-4</v>
      </c>
      <c r="G604" s="14">
        <f>Tavola1!J604/Tavola1!D604</f>
        <v>2.0410569864682933E-2</v>
      </c>
      <c r="H604" s="14">
        <f>Tavola1!K604/Tavola1!D604</f>
        <v>0.95571322346806076</v>
      </c>
      <c r="I604" s="36">
        <f>Tavola1!L604/Tavola1!D604</f>
        <v>2.286075543020738E-2</v>
      </c>
    </row>
    <row r="605" spans="1:9">
      <c r="A605" s="4">
        <v>44493</v>
      </c>
      <c r="B605" s="14">
        <f>Tavola1!D605/Tavola1!B605</f>
        <v>4.6138860372050769E-2</v>
      </c>
      <c r="C605" s="14">
        <f>Tavola1!D605/Tavola1!C605</f>
        <v>0.1209916742964834</v>
      </c>
      <c r="D605" s="14">
        <f>Tavola1!F605/Tavola1!D605</f>
        <v>1.0109337887442829E-3</v>
      </c>
      <c r="E605" s="14">
        <f>Tavola1!G605/Tavola1!D605</f>
        <v>8.7352531260428317E-4</v>
      </c>
      <c r="F605" s="30">
        <f>Tavola1!H605/Tavola1!D605</f>
        <v>1.374084761399996E-4</v>
      </c>
      <c r="G605" s="14">
        <f>Tavola1!J605/Tavola1!D605</f>
        <v>2.0804297613672796E-2</v>
      </c>
      <c r="H605" s="14">
        <f>Tavola1!K605/Tavola1!D605</f>
        <v>0.95532915873296298</v>
      </c>
      <c r="I605" s="36">
        <f>Tavola1!L605/Tavola1!D605</f>
        <v>2.2855609864619934E-2</v>
      </c>
    </row>
    <row r="606" spans="1:9">
      <c r="A606" s="4">
        <v>44494</v>
      </c>
      <c r="B606" s="14">
        <f>Tavola1!D606/Tavola1!B606</f>
        <v>4.6135831522923602E-2</v>
      </c>
      <c r="C606" s="14">
        <f>Tavola1!D606/Tavola1!C606</f>
        <v>0.12098088658424763</v>
      </c>
      <c r="D606" s="14">
        <f>Tavola1!F606/Tavola1!D606</f>
        <v>1.0748086415921542E-3</v>
      </c>
      <c r="E606" s="14">
        <f>Tavola1!G606/Tavola1!D606</f>
        <v>9.4739971447332743E-4</v>
      </c>
      <c r="F606" s="30">
        <f>Tavola1!H606/Tavola1!D606</f>
        <v>1.274089271188268E-4</v>
      </c>
      <c r="G606" s="14">
        <f>Tavola1!J606/Tavola1!D606</f>
        <v>2.1891467195468164E-2</v>
      </c>
      <c r="H606" s="14">
        <f>Tavola1!K606/Tavola1!D606</f>
        <v>0.95421119173083391</v>
      </c>
      <c r="I606" s="36">
        <f>Tavola1!L606/Tavola1!D606</f>
        <v>2.2822532432105743E-2</v>
      </c>
    </row>
    <row r="607" spans="1:9">
      <c r="A607" s="4">
        <v>44495</v>
      </c>
      <c r="B607" s="14">
        <f>Tavola1!D607/Tavola1!B607</f>
        <v>4.6083777070470594E-2</v>
      </c>
      <c r="C607" s="14">
        <f>Tavola1!D607/Tavola1!C607</f>
        <v>0.12084886884891143</v>
      </c>
      <c r="D607" s="14">
        <f>Tavola1!F607/Tavola1!D607</f>
        <v>1.0502796940489586E-3</v>
      </c>
      <c r="E607" s="14">
        <f>Tavola1!G607/Tavola1!D607</f>
        <v>9.2633364319846042E-4</v>
      </c>
      <c r="F607" s="30">
        <f>Tavola1!H607/Tavola1!D607</f>
        <v>1.2394605085049823E-4</v>
      </c>
      <c r="G607" s="14">
        <f>Tavola1!J607/Tavola1!D607</f>
        <v>2.2156987458616696E-2</v>
      </c>
      <c r="H607" s="14">
        <f>Tavola1!K607/Tavola1!D607</f>
        <v>0.95398013601448217</v>
      </c>
      <c r="I607" s="36">
        <f>Tavola1!L607/Tavola1!D607</f>
        <v>2.2812596832852226E-2</v>
      </c>
    </row>
    <row r="608" spans="1:9">
      <c r="A608" s="4">
        <v>44496</v>
      </c>
      <c r="B608" s="14">
        <f>Tavola1!D608/Tavola1!B608</f>
        <v>4.603818955191278E-2</v>
      </c>
      <c r="C608" s="14">
        <f>Tavola1!D608/Tavola1!C608</f>
        <v>0.12073373401256804</v>
      </c>
      <c r="D608" s="14">
        <f>Tavola1!F608/Tavola1!D608</f>
        <v>1.0362795608520954E-3</v>
      </c>
      <c r="E608" s="14">
        <f>Tavola1!G608/Tavola1!D608</f>
        <v>9.1244741207102751E-4</v>
      </c>
      <c r="F608" s="30">
        <f>Tavola1!H608/Tavola1!D608</f>
        <v>1.2383214878106802E-4</v>
      </c>
      <c r="G608" s="14">
        <f>Tavola1!J608/Tavola1!D608</f>
        <v>2.1706472185018266E-2</v>
      </c>
      <c r="H608" s="14">
        <f>Tavola1!K608/Tavola1!D608</f>
        <v>0.9544460629523539</v>
      </c>
      <c r="I608" s="36">
        <f>Tavola1!L608/Tavola1!D608</f>
        <v>2.2811185301775689E-2</v>
      </c>
    </row>
    <row r="609" spans="1:9">
      <c r="A609" s="4">
        <v>44497</v>
      </c>
      <c r="B609" s="14">
        <f>Tavola1!D609/Tavola1!B609</f>
        <v>4.5991875604609565E-2</v>
      </c>
      <c r="C609" s="14">
        <f>Tavola1!D609/Tavola1!C609</f>
        <v>0.12063283985826058</v>
      </c>
      <c r="D609" s="14">
        <f>Tavola1!F609/Tavola1!D609</f>
        <v>1.0547733376739643E-3</v>
      </c>
      <c r="E609" s="14">
        <f>Tavola1!G609/Tavola1!D609</f>
        <v>9.310653536257833E-4</v>
      </c>
      <c r="F609" s="30">
        <f>Tavola1!H609/Tavola1!D609</f>
        <v>1.2370798404818099E-4</v>
      </c>
      <c r="G609" s="14">
        <f>Tavola1!J609/Tavola1!D609</f>
        <v>2.1876780336941484E-2</v>
      </c>
      <c r="H609" s="14">
        <f>Tavola1!K609/Tavola1!D609</f>
        <v>0.95425083421502399</v>
      </c>
      <c r="I609" s="36">
        <f>Tavola1!L609/Tavola1!D609</f>
        <v>2.2817612110360545E-2</v>
      </c>
    </row>
    <row r="610" spans="1:9">
      <c r="A610" s="4">
        <v>44498</v>
      </c>
      <c r="B610" s="14">
        <f>Tavola1!D610/Tavola1!B610</f>
        <v>4.5975310944492961E-2</v>
      </c>
      <c r="C610" s="14">
        <f>Tavola1!D610/Tavola1!C610</f>
        <v>0.12059796041168089</v>
      </c>
      <c r="D610" s="14">
        <f>Tavola1!F610/Tavola1!D610</f>
        <v>1.0434070327584302E-3</v>
      </c>
      <c r="E610" s="14">
        <f>Tavola1!G610/Tavola1!D610</f>
        <v>9.2638942160795201E-4</v>
      </c>
      <c r="F610" s="30">
        <f>Tavola1!H610/Tavola1!D610</f>
        <v>1.1701761115047815E-4</v>
      </c>
      <c r="G610" s="14">
        <f>Tavola1!J610/Tavola1!D610</f>
        <v>2.2171586823816983E-2</v>
      </c>
      <c r="H610" s="14">
        <f>Tavola1!K610/Tavola1!D610</f>
        <v>0.95399257588267039</v>
      </c>
      <c r="I610" s="36">
        <f>Tavola1!L610/Tavola1!D610</f>
        <v>2.2792430260754244E-2</v>
      </c>
    </row>
    <row r="611" spans="1:9">
      <c r="A611" s="4">
        <v>44499</v>
      </c>
      <c r="B611" s="14">
        <f>Tavola1!D611/Tavola1!B611</f>
        <v>4.5941330218966951E-2</v>
      </c>
      <c r="C611" s="14">
        <f>Tavola1!D611/Tavola1!C611</f>
        <v>0.12055255194121355</v>
      </c>
      <c r="D611" s="14">
        <f>Tavola1!F611/Tavola1!D611</f>
        <v>1.0326988838408604E-3</v>
      </c>
      <c r="E611" s="14">
        <f>Tavola1!G611/Tavola1!D611</f>
        <v>9.2553201853662022E-4</v>
      </c>
      <c r="F611" s="30">
        <f>Tavola1!H611/Tavola1!D611</f>
        <v>1.0716686530424023E-4</v>
      </c>
      <c r="G611" s="14">
        <f>Tavola1!J611/Tavola1!D611</f>
        <v>2.2225758367946064E-2</v>
      </c>
      <c r="H611" s="14">
        <f>Tavola1!K611/Tavola1!D611</f>
        <v>0.95396046516914501</v>
      </c>
      <c r="I611" s="36">
        <f>Tavola1!L611/Tavola1!D611</f>
        <v>2.2781077579068037E-2</v>
      </c>
    </row>
    <row r="612" spans="1:9">
      <c r="A612" s="4">
        <v>44500</v>
      </c>
      <c r="B612" s="14">
        <f>Tavola1!D612/Tavola1!B612</f>
        <v>4.5909496783168663E-2</v>
      </c>
      <c r="C612" s="14">
        <f>Tavola1!D612/Tavola1!C612</f>
        <v>0.12050178583715417</v>
      </c>
      <c r="D612" s="14">
        <f>Tavola1!F612/Tavola1!D612</f>
        <v>1.041423343455579E-3</v>
      </c>
      <c r="E612" s="14">
        <f>Tavola1!G612/Tavola1!D612</f>
        <v>9.3436113057696795E-4</v>
      </c>
      <c r="F612" s="30">
        <f>Tavola1!H612/Tavola1!D612</f>
        <v>1.0706221287861091E-4</v>
      </c>
      <c r="G612" s="14">
        <f>Tavola1!J612/Tavola1!D612</f>
        <v>2.2307871992525111E-2</v>
      </c>
      <c r="H612" s="14">
        <f>Tavola1!K612/Tavola1!D612</f>
        <v>0.95388538503464926</v>
      </c>
      <c r="I612" s="36">
        <f>Tavola1!L612/Tavola1!D612</f>
        <v>2.2765319629370086E-2</v>
      </c>
    </row>
    <row r="613" spans="1:9">
      <c r="A613" s="4">
        <v>44501</v>
      </c>
      <c r="B613" s="14">
        <f>Tavola1!D613/Tavola1!B613</f>
        <v>4.5905546407487438E-2</v>
      </c>
      <c r="C613" s="14">
        <f>Tavola1!D613/Tavola1!C613</f>
        <v>0.12048786088521343</v>
      </c>
      <c r="D613" s="14">
        <f>Tavola1!F613/Tavola1!D613</f>
        <v>1.0890456913009235E-3</v>
      </c>
      <c r="E613" s="14">
        <f>Tavola1!G613/Tavola1!D613</f>
        <v>9.7236222437582451E-4</v>
      </c>
      <c r="F613" s="30">
        <f>Tavola1!H613/Tavola1!D613</f>
        <v>1.1668346692509893E-4</v>
      </c>
      <c r="G613" s="14">
        <f>Tavola1!J613/Tavola1!D613</f>
        <v>2.2844029858002702E-2</v>
      </c>
      <c r="H613" s="14">
        <f>Tavola1!K613/Tavola1!D613</f>
        <v>0.95331688960771666</v>
      </c>
      <c r="I613" s="36">
        <f>Tavola1!L613/Tavola1!D613</f>
        <v>2.2750034842979706E-2</v>
      </c>
    </row>
    <row r="614" spans="1:9">
      <c r="A614" s="4">
        <v>44502</v>
      </c>
      <c r="B614" s="14">
        <f>Tavola1!D614/Tavola1!B614</f>
        <v>4.5873461542631007E-2</v>
      </c>
      <c r="C614" s="14">
        <f>Tavola1!D614/Tavola1!C614</f>
        <v>0.12046246254912046</v>
      </c>
      <c r="D614" s="14">
        <f>Tavola1!F614/Tavola1!D614</f>
        <v>1.1168337601041084E-3</v>
      </c>
      <c r="E614" s="14">
        <f>Tavola1!G614/Tavola1!D614</f>
        <v>9.8734578791812477E-4</v>
      </c>
      <c r="F614" s="30">
        <f>Tavola1!H614/Tavola1!D614</f>
        <v>1.2948797218598359E-4</v>
      </c>
      <c r="G614" s="14">
        <f>Tavola1!J614/Tavola1!D614</f>
        <v>2.3521490147583916E-2</v>
      </c>
      <c r="H614" s="14">
        <f>Tavola1!K614/Tavola1!D614</f>
        <v>0.95263006257506255</v>
      </c>
      <c r="I614" s="36">
        <f>Tavola1!L614/Tavola1!D614</f>
        <v>2.2731613517249418E-2</v>
      </c>
    </row>
    <row r="615" spans="1:9">
      <c r="A615" s="4">
        <v>44503</v>
      </c>
      <c r="B615" s="14">
        <f>Tavola1!D615/Tavola1!B615</f>
        <v>4.5705778480498276E-2</v>
      </c>
      <c r="C615" s="14">
        <f>Tavola1!D615/Tavola1!C615</f>
        <v>0.12035647746781616</v>
      </c>
      <c r="D615" s="14">
        <f>Tavola1!F615/Tavola1!D615</f>
        <v>1.1153966770878125E-3</v>
      </c>
      <c r="E615" s="14">
        <f>Tavola1!G615/Tavola1!D615</f>
        <v>9.8607532322255885E-4</v>
      </c>
      <c r="F615" s="30">
        <f>Tavola1!H615/Tavola1!D615</f>
        <v>1.2932135386525362E-4</v>
      </c>
      <c r="G615" s="14">
        <f>Tavola1!J615/Tavola1!D615</f>
        <v>2.2812286821830736E-2</v>
      </c>
      <c r="H615" s="14">
        <f>Tavola1!K615/Tavola1!D615</f>
        <v>0.95334732159310975</v>
      </c>
      <c r="I615" s="36">
        <f>Tavola1!L615/Tavola1!D615</f>
        <v>2.2724994907971693E-2</v>
      </c>
    </row>
    <row r="616" spans="1:9">
      <c r="A616" s="4">
        <v>44504</v>
      </c>
      <c r="B616" s="14">
        <f>Tavola1!D616/Tavola1!B616</f>
        <v>4.5590535369583678E-2</v>
      </c>
      <c r="C616" s="14">
        <f>Tavola1!D616/Tavola1!C616</f>
        <v>0.12023749388968073</v>
      </c>
      <c r="D616" s="14">
        <f>Tavola1!F616/Tavola1!D616</f>
        <v>1.0946819125610713E-3</v>
      </c>
      <c r="E616" s="14">
        <f>Tavola1!G616/Tavola1!D616</f>
        <v>9.7520335573287177E-4</v>
      </c>
      <c r="F616" s="30">
        <f>Tavola1!H616/Tavola1!D616</f>
        <v>1.1947855682819953E-4</v>
      </c>
      <c r="G616" s="14">
        <f>Tavola1!J616/Tavola1!D616</f>
        <v>2.301738251544341E-2</v>
      </c>
      <c r="H616" s="14">
        <f>Tavola1!K616/Tavola1!D616</f>
        <v>0.95317732232408392</v>
      </c>
      <c r="I616" s="36">
        <f>Tavola1!L616/Tavola1!D616</f>
        <v>2.2710613247911546E-2</v>
      </c>
    </row>
    <row r="617" spans="1:9">
      <c r="A617" s="4">
        <v>44505</v>
      </c>
      <c r="B617" s="14">
        <f>Tavola1!D617/Tavola1!B617</f>
        <v>4.5494371090138395E-2</v>
      </c>
      <c r="C617" s="14">
        <f>Tavola1!D617/Tavola1!C617</f>
        <v>0.12017756264426674</v>
      </c>
      <c r="D617" s="14">
        <f>Tavola1!F617/Tavola1!D617</f>
        <v>1.1285044092279417E-3</v>
      </c>
      <c r="E617" s="14">
        <f>Tavola1!G617/Tavola1!D617</f>
        <v>1.0027567750568282E-3</v>
      </c>
      <c r="F617" s="30">
        <f>Tavola1!H617/Tavola1!D617</f>
        <v>1.2574763417111352E-4</v>
      </c>
      <c r="G617" s="14">
        <f>Tavola1!J617/Tavola1!D617</f>
        <v>2.3501910396749908E-2</v>
      </c>
      <c r="H617" s="14">
        <f>Tavola1!K617/Tavola1!D617</f>
        <v>0.952664076480356</v>
      </c>
      <c r="I617" s="36">
        <f>Tavola1!L617/Tavola1!D617</f>
        <v>2.2705508713666188E-2</v>
      </c>
    </row>
    <row r="618" spans="1:9">
      <c r="A618" s="4">
        <v>44506</v>
      </c>
      <c r="B618" s="14">
        <f>Tavola1!D618/Tavola1!B618</f>
        <v>4.5397985850620347E-2</v>
      </c>
      <c r="C618" s="14">
        <f>Tavola1!D618/Tavola1!C618</f>
        <v>0.12009869535816139</v>
      </c>
      <c r="D618" s="14">
        <f>Tavola1!F618/Tavola1!D618</f>
        <v>1.1821701680807613E-3</v>
      </c>
      <c r="E618" s="14">
        <f>Tavola1!G618/Tavola1!D618</f>
        <v>1.0436597669159853E-3</v>
      </c>
      <c r="F618" s="30">
        <f>Tavola1!H618/Tavola1!D618</f>
        <v>1.3851040116477585E-4</v>
      </c>
      <c r="G618" s="14">
        <f>Tavola1!J618/Tavola1!D618</f>
        <v>2.3208545125400229E-2</v>
      </c>
      <c r="H618" s="14">
        <f>Tavola1!K618/Tavola1!D618</f>
        <v>0.95291290594821643</v>
      </c>
      <c r="I618" s="36">
        <f>Tavola1!L618/Tavola1!D618</f>
        <v>2.269637875830257E-2</v>
      </c>
    </row>
    <row r="619" spans="1:9">
      <c r="A619" s="4">
        <v>44507</v>
      </c>
      <c r="B619" s="14">
        <f>Tavola1!D619/Tavola1!B619</f>
        <v>4.5309460238599747E-2</v>
      </c>
      <c r="C619" s="14">
        <f>Tavola1!D619/Tavola1!C619</f>
        <v>0.12006247165559158</v>
      </c>
      <c r="D619" s="14">
        <f>Tavola1!F619/Tavola1!D619</f>
        <v>1.1647174273258152E-3</v>
      </c>
      <c r="E619" s="14">
        <f>Tavola1!G619/Tavola1!D619</f>
        <v>1.0295844661443671E-3</v>
      </c>
      <c r="F619" s="30">
        <f>Tavola1!H619/Tavola1!D619</f>
        <v>1.3513296118144817E-4</v>
      </c>
      <c r="G619" s="14">
        <f>Tavola1!J619/Tavola1!D619</f>
        <v>2.3857402551439005E-2</v>
      </c>
      <c r="H619" s="14">
        <f>Tavola1!K619/Tavola1!D619</f>
        <v>0.95230128215440546</v>
      </c>
      <c r="I619" s="36">
        <f>Tavola1!L619/Tavola1!D619</f>
        <v>2.2676597866829684E-2</v>
      </c>
    </row>
    <row r="620" spans="1:9">
      <c r="A620" s="4">
        <v>44508</v>
      </c>
      <c r="B620" s="14">
        <f>Tavola1!D620/Tavola1!B620</f>
        <v>4.5315544246122129E-2</v>
      </c>
      <c r="C620" s="14">
        <f>Tavola1!D620/Tavola1!C620</f>
        <v>0.12002377555139865</v>
      </c>
      <c r="D620" s="14">
        <f>Tavola1!F620/Tavola1!D620</f>
        <v>1.2164005456150205E-3</v>
      </c>
      <c r="E620" s="14">
        <f>Tavola1!G620/Tavola1!D620</f>
        <v>1.0687635400786328E-3</v>
      </c>
      <c r="F620" s="30">
        <f>Tavola1!H620/Tavola1!D620</f>
        <v>1.476370055363877E-4</v>
      </c>
      <c r="G620" s="14">
        <f>Tavola1!J620/Tavola1!D620</f>
        <v>2.5823637968386423E-2</v>
      </c>
      <c r="H620" s="14">
        <f>Tavola1!K620/Tavola1!D620</f>
        <v>0.95033619513760736</v>
      </c>
      <c r="I620" s="36">
        <f>Tavola1!L620/Tavola1!D620</f>
        <v>2.2623766348391239E-2</v>
      </c>
    </row>
    <row r="621" spans="1:9">
      <c r="A621" s="4">
        <v>44509</v>
      </c>
      <c r="B621" s="14">
        <f>Tavola1!D621/Tavola1!B621</f>
        <v>4.5170956290504258E-2</v>
      </c>
      <c r="C621" s="14">
        <f>Tavola1!D621/Tavola1!C621</f>
        <v>0.11990314892773399</v>
      </c>
      <c r="D621" s="14">
        <f>Tavola1!F621/Tavola1!D621</f>
        <v>1.2625008411331746E-3</v>
      </c>
      <c r="E621" s="14">
        <f>Tavola1!G621/Tavola1!D621</f>
        <v>1.1086936320611127E-3</v>
      </c>
      <c r="F621" s="30">
        <f>Tavola1!H621/Tavola1!D621</f>
        <v>1.5380720907206188E-4</v>
      </c>
      <c r="G621" s="14">
        <f>Tavola1!J621/Tavola1!D621</f>
        <v>2.6371527722147278E-2</v>
      </c>
      <c r="H621" s="14">
        <f>Tavola1!K621/Tavola1!D621</f>
        <v>0.94974349443570383</v>
      </c>
      <c r="I621" s="36">
        <f>Tavola1!L621/Tavola1!D621</f>
        <v>2.2622477001015769E-2</v>
      </c>
    </row>
    <row r="622" spans="1:9">
      <c r="A622" s="4">
        <v>44510</v>
      </c>
      <c r="B622" s="14">
        <f>Tavola1!D622/Tavola1!B622</f>
        <v>4.5101748006311483E-2</v>
      </c>
      <c r="C622" s="14">
        <f>Tavola1!D622/Tavola1!C622</f>
        <v>0.11982408738143145</v>
      </c>
      <c r="D622" s="14">
        <f>Tavola1!F622/Tavola1!D622</f>
        <v>1.1834281675094595E-3</v>
      </c>
      <c r="E622" s="14">
        <f>Tavola1!G622/Tavola1!D622</f>
        <v>1.0235054421703434E-3</v>
      </c>
      <c r="F622" s="30">
        <f>Tavola1!H622/Tavola1!D622</f>
        <v>1.5992272533911614E-4</v>
      </c>
      <c r="G622" s="14">
        <f>Tavola1!J622/Tavola1!D622</f>
        <v>2.655037086080006E-2</v>
      </c>
      <c r="H622" s="14">
        <f>Tavola1!K622/Tavola1!D622</f>
        <v>0.94965632606324624</v>
      </c>
      <c r="I622" s="36">
        <f>Tavola1!L622/Tavola1!D622</f>
        <v>2.2609874908444239E-2</v>
      </c>
    </row>
    <row r="623" spans="1:9">
      <c r="A623" s="4">
        <v>44511</v>
      </c>
      <c r="B623" s="14">
        <f>Tavola1!D623/Tavola1!B623</f>
        <v>4.5020124664127859E-2</v>
      </c>
      <c r="C623" s="14">
        <f>Tavola1!D623/Tavola1!C623</f>
        <v>0.11977249622158831</v>
      </c>
      <c r="D623" s="14">
        <f>Tavola1!F623/Tavola1!D623</f>
        <v>1.174716775147079E-3</v>
      </c>
      <c r="E623" s="14">
        <f>Tavola1!G623/Tavola1!D623</f>
        <v>1.0246850131038379E-3</v>
      </c>
      <c r="F623" s="30">
        <f>Tavola1!H623/Tavola1!D623</f>
        <v>1.5003176204324108E-4</v>
      </c>
      <c r="G623" s="14">
        <f>Tavola1!J623/Tavola1!D623</f>
        <v>2.7104674287428934E-2</v>
      </c>
      <c r="H623" s="14">
        <f>Tavola1!K623/Tavola1!D623</f>
        <v>0.94912646400674183</v>
      </c>
      <c r="I623" s="36">
        <f>Tavola1!L623/Tavola1!D623</f>
        <v>2.2594144930682132E-2</v>
      </c>
    </row>
    <row r="624" spans="1:9">
      <c r="A624" s="4">
        <v>44512</v>
      </c>
      <c r="B624" s="14">
        <f>Tavola1!D624/Tavola1!B624</f>
        <v>4.4949313083203206E-2</v>
      </c>
      <c r="C624" s="14">
        <f>Tavola1!D624/Tavola1!C624</f>
        <v>0.11970719109824318</v>
      </c>
      <c r="D624" s="14">
        <f>Tavola1!F624/Tavola1!D624</f>
        <v>1.1408067862070724E-3</v>
      </c>
      <c r="E624" s="14">
        <f>Tavola1!G624/Tavola1!D624</f>
        <v>9.8147622947424105E-4</v>
      </c>
      <c r="F624" s="30">
        <f>Tavola1!H624/Tavola1!D624</f>
        <v>1.5933055673283134E-4</v>
      </c>
      <c r="G624" s="14">
        <f>Tavola1!J624/Tavola1!D624</f>
        <v>2.7490894258682719E-2</v>
      </c>
      <c r="H624" s="14">
        <f>Tavola1!K624/Tavola1!D624</f>
        <v>0.94879115906606803</v>
      </c>
      <c r="I624" s="36">
        <f>Tavola1!L624/Tavola1!D624</f>
        <v>2.2577139889042201E-2</v>
      </c>
    </row>
    <row r="625" spans="1:9">
      <c r="A625" s="4">
        <v>44513</v>
      </c>
      <c r="B625" s="14">
        <f>Tavola1!D625/Tavola1!B625</f>
        <v>4.4862799579220243E-2</v>
      </c>
      <c r="C625" s="14">
        <f>Tavola1!D625/Tavola1!C625</f>
        <v>0.11960144021241496</v>
      </c>
      <c r="D625" s="14">
        <f>Tavola1!F625/Tavola1!D625</f>
        <v>1.1778188069013816E-3</v>
      </c>
      <c r="E625" s="14">
        <f>Tavola1!G625/Tavola1!D625</f>
        <v>1.0186541032660597E-3</v>
      </c>
      <c r="F625" s="30">
        <f>Tavola1!H625/Tavola1!D625</f>
        <v>1.5916470363532182E-4</v>
      </c>
      <c r="G625" s="14">
        <f>Tavola1!J625/Tavola1!D625</f>
        <v>2.7490927611892788E-2</v>
      </c>
      <c r="H625" s="14">
        <f>Tavola1!K625/Tavola1!D625</f>
        <v>0.94876806519386259</v>
      </c>
      <c r="I625" s="36">
        <f>Tavola1!L625/Tavola1!D625</f>
        <v>2.2563188387343221E-2</v>
      </c>
    </row>
    <row r="626" spans="1:9">
      <c r="A626" s="4">
        <v>44514</v>
      </c>
      <c r="B626" s="14">
        <f>Tavola1!D626/Tavola1!B626</f>
        <v>4.4794537885531983E-2</v>
      </c>
      <c r="C626" s="14">
        <f>Tavola1!D626/Tavola1!C626</f>
        <v>0.11961098422526815</v>
      </c>
      <c r="D626" s="14">
        <f>Tavola1!F626/Tavola1!D626</f>
        <v>1.1950127287924969E-3</v>
      </c>
      <c r="E626" s="14">
        <f>Tavola1!G626/Tavola1!D626</f>
        <v>1.0361014616658351E-3</v>
      </c>
      <c r="F626" s="30">
        <f>Tavola1!H626/Tavola1!D626</f>
        <v>1.5891126712666182E-4</v>
      </c>
      <c r="G626" s="14">
        <f>Tavola1!J626/Tavola1!D626</f>
        <v>2.7653738705381688E-2</v>
      </c>
      <c r="H626" s="14">
        <f>Tavola1!K626/Tavola1!D626</f>
        <v>0.94861763088726514</v>
      </c>
      <c r="I626" s="36">
        <f>Tavola1!L626/Tavola1!D626</f>
        <v>2.2533617678560644E-2</v>
      </c>
    </row>
    <row r="627" spans="1:9">
      <c r="A627" s="4">
        <v>44515</v>
      </c>
      <c r="B627" s="14">
        <f>Tavola1!D627/Tavola1!B627</f>
        <v>4.4772865980377601E-2</v>
      </c>
      <c r="C627" s="14">
        <f>Tavola1!D627/Tavola1!C627</f>
        <v>0.11958289845721767</v>
      </c>
      <c r="D627" s="14">
        <f>Tavola1!F627/Tavola1!D627</f>
        <v>1.2187264942888063E-3</v>
      </c>
      <c r="E627" s="14">
        <f>Tavola1!G627/Tavola1!D627</f>
        <v>1.0727332163271265E-3</v>
      </c>
      <c r="F627" s="30">
        <f>Tavola1!H627/Tavola1!D627</f>
        <v>1.4599327796167993E-4</v>
      </c>
      <c r="G627" s="14">
        <f>Tavola1!J627/Tavola1!D627</f>
        <v>2.871624302168E-2</v>
      </c>
      <c r="H627" s="14">
        <f>Tavola1!K627/Tavola1!D627</f>
        <v>0.94755350177572262</v>
      </c>
      <c r="I627" s="36">
        <f>Tavola1!L627/Tavola1!D627</f>
        <v>2.2511528708308606E-2</v>
      </c>
    </row>
    <row r="628" spans="1:9">
      <c r="A628" s="4">
        <v>44516</v>
      </c>
      <c r="B628" s="14">
        <f>Tavola1!D628/Tavola1!B628</f>
        <v>4.4627947966981246E-2</v>
      </c>
      <c r="C628" s="14">
        <f>Tavola1!D628/Tavola1!C628</f>
        <v>0.11940046128256526</v>
      </c>
      <c r="D628" s="14">
        <f>Tavola1!F628/Tavola1!D628</f>
        <v>1.2609501481141191E-3</v>
      </c>
      <c r="E628" s="14">
        <f>Tavola1!G628/Tavola1!D628</f>
        <v>1.1120439748443613E-3</v>
      </c>
      <c r="F628" s="30">
        <f>Tavola1!H628/Tavola1!D628</f>
        <v>1.4890617326975778E-4</v>
      </c>
      <c r="G628" s="14">
        <f>Tavola1!J628/Tavola1!D628</f>
        <v>2.8951161943383971E-2</v>
      </c>
      <c r="H628" s="14">
        <f>Tavola1!K628/Tavola1!D628</f>
        <v>0.9472650371473379</v>
      </c>
      <c r="I628" s="36">
        <f>Tavola1!L628/Tavola1!D628</f>
        <v>2.2522850761164004E-2</v>
      </c>
    </row>
    <row r="629" spans="1:9">
      <c r="A629" s="4">
        <v>44517</v>
      </c>
      <c r="B629" s="14">
        <f>Tavola1!D629/Tavola1!B629</f>
        <v>4.4531299082880005E-2</v>
      </c>
      <c r="C629" s="14">
        <f>Tavola1!D629/Tavola1!C629</f>
        <v>0.11929341540166045</v>
      </c>
      <c r="D629" s="14">
        <f>Tavola1!F629/Tavola1!D629</f>
        <v>1.246338485287512E-3</v>
      </c>
      <c r="E629" s="14">
        <f>Tavola1!G629/Tavola1!D629</f>
        <v>1.1103167724261845E-3</v>
      </c>
      <c r="F629" s="30">
        <f>Tavola1!H629/Tavola1!D629</f>
        <v>1.3602171286132745E-4</v>
      </c>
      <c r="G629" s="14">
        <f>Tavola1!J629/Tavola1!D629</f>
        <v>2.9162422578339016E-2</v>
      </c>
      <c r="H629" s="14">
        <f>Tavola1!K629/Tavola1!D629</f>
        <v>0.94708122710564779</v>
      </c>
      <c r="I629" s="36">
        <f>Tavola1!L629/Tavola1!D629</f>
        <v>2.2510011830725724E-2</v>
      </c>
    </row>
    <row r="630" spans="1:9">
      <c r="A630" s="4">
        <v>44518</v>
      </c>
      <c r="B630" s="14">
        <f>Tavola1!D630/Tavola1!B630</f>
        <v>4.443916433190101E-2</v>
      </c>
      <c r="C630" s="14">
        <f>Tavola1!D630/Tavola1!C630</f>
        <v>0.11920858160532763</v>
      </c>
      <c r="D630" s="14">
        <f>Tavola1!F630/Tavola1!D630</f>
        <v>1.2253624767481154E-3</v>
      </c>
      <c r="E630" s="14">
        <f>Tavola1!G630/Tavola1!D630</f>
        <v>1.0895619960775767E-3</v>
      </c>
      <c r="F630" s="30">
        <f>Tavola1!H630/Tavola1!D630</f>
        <v>1.3580048067053855E-4</v>
      </c>
      <c r="G630" s="14">
        <f>Tavola1!J630/Tavola1!D630</f>
        <v>2.9516076566205893E-2</v>
      </c>
      <c r="H630" s="14">
        <f>Tavola1!K630/Tavola1!D630</f>
        <v>0.94675673712500907</v>
      </c>
      <c r="I630" s="36">
        <f>Tavola1!L630/Tavola1!D630</f>
        <v>2.2501823832036912E-2</v>
      </c>
    </row>
    <row r="631" spans="1:9">
      <c r="A631" s="4">
        <v>44519</v>
      </c>
      <c r="B631" s="14">
        <f>Tavola1!D631/Tavola1!B631</f>
        <v>4.4360764233896163E-2</v>
      </c>
      <c r="C631" s="14">
        <f>Tavola1!D631/Tavola1!C631</f>
        <v>0.11914714651566244</v>
      </c>
      <c r="D631" s="14">
        <f>Tavola1!F631/Tavola1!D631</f>
        <v>1.1661035752105289E-3</v>
      </c>
      <c r="E631" s="14">
        <f>Tavola1!G631/Tavola1!D631</f>
        <v>1.0463415864051234E-3</v>
      </c>
      <c r="F631" s="30">
        <f>Tavola1!H631/Tavola1!D631</f>
        <v>1.1976198880540567E-4</v>
      </c>
      <c r="G631" s="14">
        <f>Tavola1!J631/Tavola1!D631</f>
        <v>3.0454213100700924E-2</v>
      </c>
      <c r="H631" s="14">
        <f>Tavola1!K631/Tavola1!D631</f>
        <v>0.94590540063536888</v>
      </c>
      <c r="I631" s="36">
        <f>Tavola1!L631/Tavola1!D631</f>
        <v>2.247428268871968E-2</v>
      </c>
    </row>
    <row r="632" spans="1:9">
      <c r="A632" s="4">
        <v>44520</v>
      </c>
      <c r="B632" s="14">
        <f>Tavola1!D632/Tavola1!B632</f>
        <v>4.429617010273227E-2</v>
      </c>
      <c r="C632" s="14">
        <f>Tavola1!D632/Tavola1!C632</f>
        <v>0.1190966538434165</v>
      </c>
      <c r="D632" s="14">
        <f>Tavola1!F632/Tavola1!D632</f>
        <v>1.2140502730040509E-3</v>
      </c>
      <c r="E632" s="14">
        <f>Tavola1!G632/Tavola1!D632</f>
        <v>1.100822786402637E-3</v>
      </c>
      <c r="F632" s="30">
        <f>Tavola1!H632/Tavola1!D632</f>
        <v>1.1322748660141409E-4</v>
      </c>
      <c r="G632" s="14">
        <f>Tavola1!J632/Tavola1!D632</f>
        <v>3.0527388470925697E-2</v>
      </c>
      <c r="H632" s="14">
        <f>Tavola1!K632/Tavola1!D632</f>
        <v>0.94581121203733987</v>
      </c>
      <c r="I632" s="36">
        <f>Tavola1!L632/Tavola1!D632</f>
        <v>2.2447349218730341E-2</v>
      </c>
    </row>
    <row r="633" spans="1:9">
      <c r="A633" s="4">
        <v>44521</v>
      </c>
      <c r="B633" s="14">
        <f>Tavola1!D633/Tavola1!B633</f>
        <v>4.4234861922557087E-2</v>
      </c>
      <c r="C633" s="14">
        <f>Tavola1!D633/Tavola1!C633</f>
        <v>0.11907220348867638</v>
      </c>
      <c r="D633" s="14">
        <f>Tavola1!F633/Tavola1!D633</f>
        <v>1.189911808383384E-3</v>
      </c>
      <c r="E633" s="14">
        <f>Tavola1!G633/Tavola1!D633</f>
        <v>1.0643274486595439E-3</v>
      </c>
      <c r="F633" s="30">
        <f>Tavola1!H633/Tavola1!D633</f>
        <v>1.2558435972384E-4</v>
      </c>
      <c r="G633" s="14">
        <f>Tavola1!J633/Tavola1!D633</f>
        <v>3.1405508757939286E-2</v>
      </c>
      <c r="H633" s="14">
        <f>Tavola1!K633/Tavola1!D633</f>
        <v>0.94496893356901335</v>
      </c>
      <c r="I633" s="36">
        <f>Tavola1!L633/Tavola1!D633</f>
        <v>2.2435645864664015E-2</v>
      </c>
    </row>
    <row r="634" spans="1:9">
      <c r="A634" s="4">
        <v>44522</v>
      </c>
      <c r="B634" s="14">
        <f>Tavola1!D634/Tavola1!B634</f>
        <v>4.4220715324215711E-2</v>
      </c>
      <c r="C634" s="14">
        <f>Tavola1!D634/Tavola1!C634</f>
        <v>0.11908516908582233</v>
      </c>
      <c r="D634" s="14">
        <f>Tavola1!F634/Tavola1!D634</f>
        <v>1.2318783794373481E-3</v>
      </c>
      <c r="E634" s="14">
        <f>Tavola1!G634/Tavola1!D634</f>
        <v>1.1033618055011362E-3</v>
      </c>
      <c r="F634" s="30">
        <f>Tavola1!H634/Tavola1!D634</f>
        <v>1.2851657393621188E-4</v>
      </c>
      <c r="G634" s="14">
        <f>Tavola1!J634/Tavola1!D634</f>
        <v>3.2552307812867332E-2</v>
      </c>
      <c r="H634" s="14">
        <f>Tavola1!K634/Tavola1!D634</f>
        <v>0.94381631533578869</v>
      </c>
      <c r="I634" s="36">
        <f>Tavola1!L634/Tavola1!D634</f>
        <v>2.2399498471906591E-2</v>
      </c>
    </row>
    <row r="635" spans="1:9">
      <c r="A635" s="4">
        <v>44523</v>
      </c>
      <c r="B635" s="14">
        <f>Tavola1!D635/Tavola1!B635</f>
        <v>4.4078806333840155E-2</v>
      </c>
      <c r="C635" s="14">
        <f>Tavola1!D635/Tavola1!C635</f>
        <v>0.11893599685249338</v>
      </c>
      <c r="D635" s="14">
        <f>Tavola1!F635/Tavola1!D635</f>
        <v>1.1955058992895815E-3</v>
      </c>
      <c r="E635" s="14">
        <f>Tavola1!G635/Tavola1!D635</f>
        <v>1.0640628422996276E-3</v>
      </c>
      <c r="F635" s="30">
        <f>Tavola1!H635/Tavola1!D635</f>
        <v>1.3144305698995398E-4</v>
      </c>
      <c r="G635" s="14">
        <f>Tavola1!J635/Tavola1!D635</f>
        <v>3.2926485775983477E-2</v>
      </c>
      <c r="H635" s="14">
        <f>Tavola1!K635/Tavola1!D635</f>
        <v>0.94346383751134477</v>
      </c>
      <c r="I635" s="36">
        <f>Tavola1!L635/Tavola1!D635</f>
        <v>2.2414170813382154E-2</v>
      </c>
    </row>
    <row r="636" spans="1:9">
      <c r="A636" s="4">
        <v>44524</v>
      </c>
      <c r="B636" s="14">
        <f>Tavola1!D636/Tavola1!B636</f>
        <v>4.4015439876065349E-2</v>
      </c>
      <c r="C636" s="14">
        <f>Tavola1!D636/Tavola1!C636</f>
        <v>0.11882466615905923</v>
      </c>
      <c r="D636" s="14">
        <f>Tavola1!F636/Tavola1!D636</f>
        <v>1.1991306302930375E-3</v>
      </c>
      <c r="E636" s="14">
        <f>Tavola1!G636/Tavola1!D636</f>
        <v>1.0710984536211247E-3</v>
      </c>
      <c r="F636" s="30">
        <f>Tavola1!H636/Tavola1!D636</f>
        <v>1.2803217667191287E-4</v>
      </c>
      <c r="G636" s="14">
        <f>Tavola1!J636/Tavola1!D636</f>
        <v>3.3456993679582304E-2</v>
      </c>
      <c r="H636" s="14">
        <f>Tavola1!K636/Tavola1!D636</f>
        <v>0.94296010392465468</v>
      </c>
      <c r="I636" s="36">
        <f>Tavola1!L636/Tavola1!D636</f>
        <v>2.2383771765470035E-2</v>
      </c>
    </row>
    <row r="637" spans="1:9">
      <c r="A637" s="4">
        <v>44525</v>
      </c>
      <c r="B637" s="14">
        <f>Tavola1!D637/Tavola1!B637</f>
        <v>4.3931847430245613E-2</v>
      </c>
      <c r="C637" s="14">
        <f>Tavola1!D637/Tavola1!C637</f>
        <v>0.11874153298606165</v>
      </c>
      <c r="D637" s="14">
        <f>Tavola1!F637/Tavola1!D637</f>
        <v>1.1717520497869967E-3</v>
      </c>
      <c r="E637" s="14">
        <f>Tavola1!G637/Tavola1!D637</f>
        <v>1.0439812145708613E-3</v>
      </c>
      <c r="F637" s="30">
        <f>Tavola1!H637/Tavola1!D637</f>
        <v>1.2777083521613527E-4</v>
      </c>
      <c r="G637" s="14">
        <f>Tavola1!J637/Tavola1!D637</f>
        <v>3.4055602127851858E-2</v>
      </c>
      <c r="H637" s="14">
        <f>Tavola1!K637/Tavola1!D637</f>
        <v>0.94241898238320654</v>
      </c>
      <c r="I637" s="36">
        <f>Tavola1!L637/Tavola1!D637</f>
        <v>2.2353663439154594E-2</v>
      </c>
    </row>
    <row r="638" spans="1:9">
      <c r="A638" s="4">
        <v>44526</v>
      </c>
      <c r="B638" s="14">
        <f>Tavola1!D638/Tavola1!B638</f>
        <v>4.387985690378407E-2</v>
      </c>
      <c r="C638" s="14">
        <f>Tavola1!D638/Tavola1!C638</f>
        <v>0.11874508836966541</v>
      </c>
      <c r="D638" s="14">
        <f>Tavola1!F638/Tavola1!D638</f>
        <v>1.1532627076494579E-3</v>
      </c>
      <c r="E638" s="14">
        <f>Tavola1!G638/Tavola1!D638</f>
        <v>1.0195961404555853E-3</v>
      </c>
      <c r="F638" s="30">
        <f>Tavola1!H638/Tavola1!D638</f>
        <v>1.3366656719387247E-4</v>
      </c>
      <c r="G638" s="14">
        <f>Tavola1!J638/Tavola1!D638</f>
        <v>3.3783447727046653E-2</v>
      </c>
      <c r="H638" s="14">
        <f>Tavola1!K638/Tavola1!D638</f>
        <v>0.9427471898935641</v>
      </c>
      <c r="I638" s="36">
        <f>Tavola1!L638/Tavola1!D638</f>
        <v>2.2316099671739781E-2</v>
      </c>
    </row>
    <row r="639" spans="1:9">
      <c r="A639" s="4">
        <v>44527</v>
      </c>
      <c r="B639" s="14">
        <f>Tavola1!D639/Tavola1!B639</f>
        <v>4.3808134718905919E-2</v>
      </c>
      <c r="C639" s="14">
        <f>Tavola1!D639/Tavola1!C639</f>
        <v>0.11867028142227183</v>
      </c>
      <c r="D639" s="14">
        <f>Tavola1!F639/Tavola1!D639</f>
        <v>1.1385458256939079E-3</v>
      </c>
      <c r="E639" s="14">
        <f>Tavola1!G639/Tavola1!D639</f>
        <v>9.9894211409656234E-4</v>
      </c>
      <c r="F639" s="30">
        <f>Tavola1!H639/Tavola1!D639</f>
        <v>1.3960371159734566E-4</v>
      </c>
      <c r="G639" s="14">
        <f>Tavola1!J639/Tavola1!D639</f>
        <v>3.4153272466115076E-2</v>
      </c>
      <c r="H639" s="14">
        <f>Tavola1!K639/Tavola1!D639</f>
        <v>0.94241191781374378</v>
      </c>
      <c r="I639" s="36">
        <f>Tavola1!L639/Tavola1!D639</f>
        <v>2.2296263894447183E-2</v>
      </c>
    </row>
    <row r="640" spans="1:9">
      <c r="A640" s="4">
        <v>44528</v>
      </c>
      <c r="B640" s="14">
        <f>Tavola1!D640/Tavola1!B640</f>
        <v>4.3766309864466092E-2</v>
      </c>
      <c r="C640" s="14">
        <f>Tavola1!D640/Tavola1!C640</f>
        <v>0.11869929570531593</v>
      </c>
      <c r="D640" s="14">
        <f>Tavola1!F640/Tavola1!D640</f>
        <v>1.111049214218954E-3</v>
      </c>
      <c r="E640" s="14">
        <f>Tavola1!G640/Tavola1!D640</f>
        <v>9.7178120686560333E-4</v>
      </c>
      <c r="F640" s="30">
        <f>Tavola1!H640/Tavola1!D640</f>
        <v>1.3926800735335079E-4</v>
      </c>
      <c r="G640" s="14">
        <f>Tavola1!J640/Tavola1!D640</f>
        <v>3.5553574855006528E-2</v>
      </c>
      <c r="H640" s="14">
        <f>Tavola1!K640/Tavola1!D640</f>
        <v>0.94108034835570908</v>
      </c>
      <c r="I640" s="36">
        <f>Tavola1!L640/Tavola1!D640</f>
        <v>2.2255027575065457E-2</v>
      </c>
    </row>
    <row r="641" spans="1:9">
      <c r="A641" s="4">
        <v>44529</v>
      </c>
      <c r="B641" s="14">
        <f>Tavola1!D641/Tavola1!B641</f>
        <v>4.3754692439565701E-2</v>
      </c>
      <c r="C641" s="14">
        <f>Tavola1!D641/Tavola1!C641</f>
        <v>0.11869374068800323</v>
      </c>
      <c r="D641" s="14">
        <f>Tavola1!F641/Tavola1!D641</f>
        <v>1.1276673968184331E-3</v>
      </c>
      <c r="E641" s="14">
        <f>Tavola1!G641/Tavola1!D641</f>
        <v>9.9172940925675913E-4</v>
      </c>
      <c r="F641" s="30">
        <f>Tavola1!H641/Tavola1!D641</f>
        <v>1.3593798756167413E-4</v>
      </c>
      <c r="G641" s="14">
        <f>Tavola1!J641/Tavola1!D641</f>
        <v>3.6588945152111516E-2</v>
      </c>
      <c r="H641" s="14">
        <f>Tavola1!K641/Tavola1!D641</f>
        <v>0.94004825798558445</v>
      </c>
      <c r="I641" s="36">
        <f>Tavola1!L641/Tavola1!D641</f>
        <v>2.2235129465485653E-2</v>
      </c>
    </row>
    <row r="642" spans="1:9">
      <c r="A642" s="4">
        <v>44530</v>
      </c>
      <c r="B642" s="14">
        <f>Tavola1!D642/Tavola1!B642</f>
        <v>4.3637253402990281E-2</v>
      </c>
      <c r="C642" s="14">
        <f>Tavola1!D642/Tavola1!C642</f>
        <v>0.1185949536552713</v>
      </c>
      <c r="D642" s="14">
        <f>Tavola1!F642/Tavola1!D642</f>
        <v>1.0825915576364344E-3</v>
      </c>
      <c r="E642" s="14">
        <f>Tavola1!G642/Tavola1!D642</f>
        <v>9.4996638105989111E-4</v>
      </c>
      <c r="F642" s="30">
        <f>Tavola1!H642/Tavola1!D642</f>
        <v>1.3262517657654322E-4</v>
      </c>
      <c r="G642" s="14">
        <f>Tavola1!J642/Tavola1!D642</f>
        <v>3.7610032631962054E-2</v>
      </c>
      <c r="H642" s="14">
        <f>Tavola1!K642/Tavola1!D642</f>
        <v>0.93908494796775044</v>
      </c>
      <c r="I642" s="36">
        <f>Tavola1!L642/Tavola1!D642</f>
        <v>2.2222427842651021E-2</v>
      </c>
    </row>
    <row r="643" spans="1:9">
      <c r="A643" s="4">
        <v>44531</v>
      </c>
      <c r="B643" s="14">
        <f>Tavola1!D643/Tavola1!B643</f>
        <v>4.3571520899516165E-2</v>
      </c>
      <c r="C643" s="14">
        <f>Tavola1!D643/Tavola1!C643</f>
        <v>0.11847548281481859</v>
      </c>
      <c r="D643" s="14">
        <f>Tavola1!F643/Tavola1!D643</f>
        <v>1.0801628553228026E-3</v>
      </c>
      <c r="E643" s="14">
        <f>Tavola1!G643/Tavola1!D643</f>
        <v>9.4783521207812867E-4</v>
      </c>
      <c r="F643" s="30">
        <f>Tavola1!H643/Tavola1!D643</f>
        <v>1.3232764324467382E-4</v>
      </c>
      <c r="G643" s="14">
        <f>Tavola1!J643/Tavola1!D643</f>
        <v>3.7808777323350293E-2</v>
      </c>
      <c r="H643" s="14">
        <f>Tavola1!K643/Tavola1!D643</f>
        <v>0.93891078962674368</v>
      </c>
      <c r="I643" s="36">
        <f>Tavola1!L643/Tavola1!D643</f>
        <v>2.2200270194583184E-2</v>
      </c>
    </row>
    <row r="644" spans="1:9">
      <c r="A644" s="4">
        <v>44532</v>
      </c>
      <c r="B644" s="14">
        <f>Tavola1!D644/Tavola1!B644</f>
        <v>4.347135945420566E-2</v>
      </c>
      <c r="C644" s="14">
        <f>Tavola1!D644/Tavola1!C644</f>
        <v>0.11829215174625017</v>
      </c>
      <c r="D644" s="14">
        <f>Tavola1!F644/Tavola1!D644</f>
        <v>1.0779237530172652E-3</v>
      </c>
      <c r="E644" s="14">
        <f>Tavola1!G644/Tavola1!D644</f>
        <v>9.4279940790968782E-4</v>
      </c>
      <c r="F644" s="30">
        <f>Tavola1!H644/Tavola1!D644</f>
        <v>1.3512434510757739E-4</v>
      </c>
      <c r="G644" s="14">
        <f>Tavola1!J644/Tavola1!D644</f>
        <v>3.7493934759509379E-2</v>
      </c>
      <c r="H644" s="14">
        <f>Tavola1!K644/Tavola1!D644</f>
        <v>0.93926160687414395</v>
      </c>
      <c r="I644" s="36">
        <f>Tavola1!L644/Tavola1!D644</f>
        <v>2.2166534613329403E-2</v>
      </c>
    </row>
    <row r="645" spans="1:9">
      <c r="A645" s="4">
        <v>44533</v>
      </c>
      <c r="B645" s="14">
        <f>Tavola1!D645/Tavola1!B645</f>
        <v>4.343013771816373E-2</v>
      </c>
      <c r="C645" s="14">
        <f>Tavola1!D645/Tavola1!C645</f>
        <v>0.11827313441811901</v>
      </c>
      <c r="D645" s="14">
        <f>Tavola1!F645/Tavola1!D645</f>
        <v>1.0904791369286471E-3</v>
      </c>
      <c r="E645" s="14">
        <f>Tavola1!G645/Tavola1!D645</f>
        <v>9.5263767299103724E-4</v>
      </c>
      <c r="F645" s="30">
        <f>Tavola1!H645/Tavola1!D645</f>
        <v>1.3784146393760988E-4</v>
      </c>
      <c r="G645" s="14">
        <f>Tavola1!J645/Tavola1!D645</f>
        <v>3.8185148654360998E-2</v>
      </c>
      <c r="H645" s="14">
        <f>Tavola1!K645/Tavola1!D645</f>
        <v>0.93859928567490247</v>
      </c>
      <c r="I645" s="36">
        <f>Tavola1!L645/Tavola1!D645</f>
        <v>2.2125086533807917E-2</v>
      </c>
    </row>
    <row r="646" spans="1:9">
      <c r="A646" s="4">
        <v>44534</v>
      </c>
      <c r="B646" s="14">
        <f>Tavola1!D646/Tavola1!B646</f>
        <v>4.3353496229168155E-2</v>
      </c>
      <c r="C646" s="14">
        <f>Tavola1!D646/Tavola1!C646</f>
        <v>0.11822946663673067</v>
      </c>
      <c r="D646" s="14">
        <f>Tavola1!F646/Tavola1!D646</f>
        <v>1.0550103819137583E-3</v>
      </c>
      <c r="E646" s="14">
        <f>Tavola1!G646/Tavola1!D646</f>
        <v>9.1740033209892027E-4</v>
      </c>
      <c r="F646" s="30">
        <f>Tavola1!H646/Tavola1!D646</f>
        <v>1.3761004981483802E-4</v>
      </c>
      <c r="G646" s="14">
        <f>Tavola1!J646/Tavola1!D646</f>
        <v>3.822501383745501E-2</v>
      </c>
      <c r="H646" s="14">
        <f>Tavola1!K646/Tavola1!D646</f>
        <v>0.9386167437792613</v>
      </c>
      <c r="I646" s="36">
        <f>Tavola1!L646/Tavola1!D646</f>
        <v>2.2103232001369984E-2</v>
      </c>
    </row>
    <row r="647" spans="1:9">
      <c r="A647" s="4">
        <v>44535</v>
      </c>
      <c r="B647" s="14">
        <f>Tavola1!D647/Tavola1!B647</f>
        <v>4.3323608850367387E-2</v>
      </c>
      <c r="C647" s="14">
        <f>Tavola1!D647/Tavola1!C647</f>
        <v>0.11828310369184437</v>
      </c>
      <c r="D647" s="14">
        <f>Tavola1!F647/Tavola1!D647</f>
        <v>1.058310789585246E-3</v>
      </c>
      <c r="E647" s="14">
        <f>Tavola1!G647/Tavola1!D647</f>
        <v>9.2716564851272256E-4</v>
      </c>
      <c r="F647" s="30">
        <f>Tavola1!H647/Tavola1!D647</f>
        <v>1.3114514107252326E-4</v>
      </c>
      <c r="G647" s="14">
        <f>Tavola1!J647/Tavola1!D647</f>
        <v>3.9557034411875039E-2</v>
      </c>
      <c r="H647" s="14">
        <f>Tavola1!K647/Tavola1!D647</f>
        <v>0.9373217722283389</v>
      </c>
      <c r="I647" s="36">
        <f>Tavola1!L647/Tavola1!D647</f>
        <v>2.2062882570200774E-2</v>
      </c>
    </row>
    <row r="648" spans="1:9">
      <c r="A648" s="4">
        <v>44536</v>
      </c>
      <c r="B648" s="14">
        <f>Tavola1!D648/Tavola1!B648</f>
        <v>4.3304683857055749E-2</v>
      </c>
      <c r="C648" s="14">
        <f>Tavola1!D648/Tavola1!C648</f>
        <v>0.11827400472179753</v>
      </c>
      <c r="D648" s="14">
        <f>Tavola1!F648/Tavola1!D648</f>
        <v>1.1023612456073036E-3</v>
      </c>
      <c r="E648" s="14">
        <f>Tavola1!G648/Tavola1!D648</f>
        <v>9.6532738910915807E-4</v>
      </c>
      <c r="F648" s="30">
        <f>Tavola1!H648/Tavola1!D648</f>
        <v>1.3703385649814547E-4</v>
      </c>
      <c r="G648" s="14">
        <f>Tavola1!J648/Tavola1!D648</f>
        <v>4.0625970656483532E-2</v>
      </c>
      <c r="H648" s="14">
        <f>Tavola1!K648/Tavola1!D648</f>
        <v>0.93622444318576314</v>
      </c>
      <c r="I648" s="36">
        <f>Tavola1!L648/Tavola1!D648</f>
        <v>2.2047224912146071E-2</v>
      </c>
    </row>
    <row r="649" spans="1:9">
      <c r="A649" s="4">
        <v>44537</v>
      </c>
      <c r="B649" s="14">
        <f>Tavola1!D649/Tavola1!B649</f>
        <v>4.3249779851725248E-2</v>
      </c>
      <c r="C649" s="14">
        <f>Tavola1!D649/Tavola1!C649</f>
        <v>0.11822363568163421</v>
      </c>
      <c r="D649" s="14">
        <f>Tavola1!F649/Tavola1!D649</f>
        <v>1.1324959542872411E-3</v>
      </c>
      <c r="E649" s="14">
        <f>Tavola1!G649/Tavola1!D649</f>
        <v>9.9283157386575831E-4</v>
      </c>
      <c r="F649" s="30">
        <f>Tavola1!H649/Tavola1!D649</f>
        <v>1.3966438042148282E-4</v>
      </c>
      <c r="G649" s="14">
        <f>Tavola1!J649/Tavola1!D649</f>
        <v>4.1708034648911076E-2</v>
      </c>
      <c r="H649" s="14">
        <f>Tavola1!K649/Tavola1!D649</f>
        <v>0.93514714856950276</v>
      </c>
      <c r="I649" s="36">
        <f>Tavola1!L649/Tavola1!D649</f>
        <v>2.2012320827298922E-2</v>
      </c>
    </row>
    <row r="650" spans="1:9">
      <c r="A650" s="4">
        <v>44538</v>
      </c>
      <c r="B650" s="14">
        <f>Tavola1!D650/Tavola1!B650</f>
        <v>4.3198596191919229E-2</v>
      </c>
      <c r="C650" s="14">
        <f>Tavola1!D650/Tavola1!C650</f>
        <v>0.11821433407777279</v>
      </c>
      <c r="D650" s="14">
        <f>Tavola1!F650/Tavola1!D650</f>
        <v>1.1091614920949516E-3</v>
      </c>
      <c r="E650" s="14">
        <f>Tavola1!G650/Tavola1!D650</f>
        <v>9.6975868161307233E-4</v>
      </c>
      <c r="F650" s="30">
        <f>Tavola1!H650/Tavola1!D650</f>
        <v>1.3940281048187915E-4</v>
      </c>
      <c r="G650" s="14">
        <f>Tavola1!J650/Tavola1!D650</f>
        <v>4.1345055291397328E-2</v>
      </c>
      <c r="H650" s="14">
        <f>Tavola1!K650/Tavola1!D650</f>
        <v>0.93554438312741117</v>
      </c>
      <c r="I650" s="36">
        <f>Tavola1!L650/Tavola1!D650</f>
        <v>2.2001400089096578E-2</v>
      </c>
    </row>
    <row r="651" spans="1:9">
      <c r="A651" s="4">
        <v>44539</v>
      </c>
      <c r="B651" s="14">
        <f>Tavola1!D651/Tavola1!B651</f>
        <v>4.3209828966319072E-2</v>
      </c>
      <c r="C651" s="14">
        <f>Tavola1!D651/Tavola1!C651</f>
        <v>0.1182174317530289</v>
      </c>
      <c r="D651" s="14">
        <f>Tavola1!F651/Tavola1!D651</f>
        <v>1.1700043535045712E-3</v>
      </c>
      <c r="E651" s="14">
        <f>Tavola1!G651/Tavola1!D651</f>
        <v>1.0248875344652446E-3</v>
      </c>
      <c r="F651" s="30">
        <f>Tavola1!H651/Tavola1!D651</f>
        <v>1.4511681903932666E-4</v>
      </c>
      <c r="G651" s="14">
        <f>Tavola1!J651/Tavola1!D651</f>
        <v>4.2797368548348085E-2</v>
      </c>
      <c r="H651" s="14">
        <f>Tavola1!K651/Tavola1!D651</f>
        <v>0.93407766168432249</v>
      </c>
      <c r="I651" s="36">
        <f>Tavola1!L651/Tavola1!D651</f>
        <v>2.1954965413824797E-2</v>
      </c>
    </row>
    <row r="652" spans="1:9">
      <c r="A652" s="4">
        <v>44540</v>
      </c>
      <c r="B652" s="14">
        <f>Tavola1!D652/Tavola1!B652</f>
        <v>4.3175824628968837E-2</v>
      </c>
      <c r="C652" s="14">
        <f>Tavola1!D652/Tavola1!C652</f>
        <v>0.11827732065668642</v>
      </c>
      <c r="D652" s="14">
        <f>Tavola1!F652/Tavola1!D652</f>
        <v>1.1810394955274156E-3</v>
      </c>
      <c r="E652" s="14">
        <f>Tavola1!G652/Tavola1!D652</f>
        <v>1.0424481261543004E-3</v>
      </c>
      <c r="F652" s="30">
        <f>Tavola1!H652/Tavola1!D652</f>
        <v>1.3859136937311508E-4</v>
      </c>
      <c r="G652" s="14">
        <f>Tavola1!J652/Tavola1!D652</f>
        <v>4.433417392011714E-2</v>
      </c>
      <c r="H652" s="14">
        <f>Tavola1!K652/Tavola1!D652</f>
        <v>0.93258735022340322</v>
      </c>
      <c r="I652" s="36">
        <f>Tavola1!L652/Tavola1!D652</f>
        <v>2.1897436360952184E-2</v>
      </c>
    </row>
    <row r="653" spans="1:9">
      <c r="A653" s="4">
        <v>44541</v>
      </c>
      <c r="B653" s="14">
        <f>Tavola1!D653/Tavola1!B653</f>
        <v>4.3158041209692931E-2</v>
      </c>
      <c r="C653" s="14">
        <f>Tavola1!D653/Tavola1!C653</f>
        <v>0.11828010874158519</v>
      </c>
      <c r="D653" s="14">
        <f>Tavola1!F653/Tavola1!D653</f>
        <v>1.2019303000618995E-3</v>
      </c>
      <c r="E653" s="14">
        <f>Tavola1!G653/Tavola1!D653</f>
        <v>1.0697179670550905E-3</v>
      </c>
      <c r="F653" s="30">
        <f>Tavola1!H653/Tavola1!D653</f>
        <v>1.3221233300680894E-4</v>
      </c>
      <c r="G653" s="14">
        <f>Tavola1!J653/Tavola1!D653</f>
        <v>4.4783922980306375E-2</v>
      </c>
      <c r="H653" s="14">
        <f>Tavola1!K653/Tavola1!D653</f>
        <v>0.93215103456150583</v>
      </c>
      <c r="I653" s="36">
        <f>Tavola1!L653/Tavola1!D653</f>
        <v>2.186311215812595E-2</v>
      </c>
    </row>
    <row r="654" spans="1:9">
      <c r="A654" s="4">
        <v>44542</v>
      </c>
      <c r="B654" s="14">
        <f>Tavola1!D654/Tavola1!B654</f>
        <v>4.3169775131180373E-2</v>
      </c>
      <c r="C654" s="14">
        <f>Tavola1!D654/Tavola1!C654</f>
        <v>0.11836575787187993</v>
      </c>
      <c r="D654" s="14">
        <f>Tavola1!F654/Tavola1!D654</f>
        <v>1.3030740565444273E-3</v>
      </c>
      <c r="E654" s="14">
        <f>Tavola1!G654/Tavola1!D654</f>
        <v>1.1592865744429733E-3</v>
      </c>
      <c r="F654" s="30">
        <f>Tavola1!H654/Tavola1!D654</f>
        <v>1.4378748210145404E-4</v>
      </c>
      <c r="G654" s="14">
        <f>Tavola1!J654/Tavola1!D654</f>
        <v>4.6680006949728299E-2</v>
      </c>
      <c r="H654" s="14">
        <f>Tavola1!K654/Tavola1!D654</f>
        <v>0.93020315972991918</v>
      </c>
      <c r="I654" s="36">
        <f>Tavola1!L654/Tavola1!D654</f>
        <v>2.1813759263808092E-2</v>
      </c>
    </row>
    <row r="655" spans="1:9">
      <c r="A655" s="4">
        <v>44543</v>
      </c>
      <c r="B655" s="14">
        <f>Tavola1!D655/Tavola1!B655</f>
        <v>4.3186052967860197E-2</v>
      </c>
      <c r="C655" s="14">
        <f>Tavola1!D655/Tavola1!C655</f>
        <v>0.1184609927119555</v>
      </c>
      <c r="D655" s="14">
        <f>Tavola1!F655/Tavola1!D655</f>
        <v>1.3448572658155214E-3</v>
      </c>
      <c r="E655" s="14">
        <f>Tavola1!G655/Tavola1!D655</f>
        <v>1.1894515373212834E-3</v>
      </c>
      <c r="F655" s="30">
        <f>Tavola1!H655/Tavola1!D655</f>
        <v>1.5540572849423803E-4</v>
      </c>
      <c r="G655" s="14">
        <f>Tavola1!J655/Tavola1!D655</f>
        <v>4.797853010089418E-2</v>
      </c>
      <c r="H655" s="14">
        <f>Tavola1!K655/Tavola1!D655</f>
        <v>0.92889889064218434</v>
      </c>
      <c r="I655" s="36">
        <f>Tavola1!L655/Tavola1!D655</f>
        <v>2.177772199110601E-2</v>
      </c>
    </row>
    <row r="656" spans="1:9">
      <c r="A656" s="4">
        <v>44544</v>
      </c>
      <c r="B656" s="14">
        <f>Tavola1!D656/Tavola1!B656</f>
        <v>4.3123755909610026E-2</v>
      </c>
      <c r="C656" s="14">
        <f>Tavola1!D656/Tavola1!C656</f>
        <v>0.11846249520001807</v>
      </c>
      <c r="D656" s="14">
        <f>Tavola1!F656/Tavola1!D656</f>
        <v>1.4122063489698938E-3</v>
      </c>
      <c r="E656" s="14">
        <f>Tavola1!G656/Tavola1!D656</f>
        <v>1.2691981110995248E-3</v>
      </c>
      <c r="F656" s="30">
        <f>Tavola1!H656/Tavola1!D656</f>
        <v>1.4300823787036899E-4</v>
      </c>
      <c r="G656" s="14">
        <f>Tavola1!J656/Tavola1!D656</f>
        <v>4.8956486764289653E-2</v>
      </c>
      <c r="H656" s="14">
        <f>Tavola1!K656/Tavola1!D656</f>
        <v>0.92789703406873336</v>
      </c>
      <c r="I656" s="36">
        <f>Tavola1!L656/Tavola1!D656</f>
        <v>2.1734272818007119E-2</v>
      </c>
    </row>
    <row r="657" spans="1:9">
      <c r="A657" s="4">
        <v>44545</v>
      </c>
      <c r="B657" s="14">
        <f>Tavola1!D657/Tavola1!B657</f>
        <v>4.3128939982072741E-2</v>
      </c>
      <c r="C657" s="14">
        <f>Tavola1!D657/Tavola1!C657</f>
        <v>0.11856775496276388</v>
      </c>
      <c r="D657" s="14">
        <f>Tavola1!F657/Tavola1!D657</f>
        <v>1.474563045729256E-3</v>
      </c>
      <c r="E657" s="14">
        <f>Tavola1!G657/Tavola1!D657</f>
        <v>1.3321505181739153E-3</v>
      </c>
      <c r="F657" s="30">
        <f>Tavola1!H657/Tavola1!D657</f>
        <v>1.4241252755534063E-4</v>
      </c>
      <c r="G657" s="14">
        <f>Tavola1!J657/Tavola1!D657</f>
        <v>5.0503042584312666E-2</v>
      </c>
      <c r="H657" s="14">
        <f>Tavola1!K657/Tavola1!D657</f>
        <v>0.92634305397731487</v>
      </c>
      <c r="I657" s="36">
        <f>Tavola1!L657/Tavola1!D657</f>
        <v>2.1679340392643204E-2</v>
      </c>
    </row>
    <row r="658" spans="1:9">
      <c r="A658" s="4">
        <v>44546</v>
      </c>
      <c r="B658" s="14">
        <f>Tavola1!D658/Tavola1!B658</f>
        <v>4.3126750935000249E-2</v>
      </c>
      <c r="C658" s="14">
        <f>Tavola1!D658/Tavola1!C658</f>
        <v>0.11867341918112027</v>
      </c>
      <c r="D658" s="14">
        <f>Tavola1!F658/Tavola1!D658</f>
        <v>1.5130247196323823E-3</v>
      </c>
      <c r="E658" s="14">
        <f>Tavola1!G658/Tavola1!D658</f>
        <v>1.3593581465447184E-3</v>
      </c>
      <c r="F658" s="30">
        <f>Tavola1!H658/Tavola1!D658</f>
        <v>1.5366657308766383E-4</v>
      </c>
      <c r="G658" s="14">
        <f>Tavola1!J658/Tavola1!D658</f>
        <v>5.2249589976211229E-2</v>
      </c>
      <c r="H658" s="14">
        <f>Tavola1!K658/Tavola1!D658</f>
        <v>0.92461177026847319</v>
      </c>
      <c r="I658" s="36">
        <f>Tavola1!L658/Tavola1!D658</f>
        <v>2.1625615035683152E-2</v>
      </c>
    </row>
    <row r="659" spans="1:9">
      <c r="A659" s="4">
        <v>44547</v>
      </c>
      <c r="B659" s="14">
        <f>Tavola1!D659/Tavola1!B659</f>
        <v>4.3151548173202846E-2</v>
      </c>
      <c r="C659" s="14">
        <f>Tavola1!D659/Tavola1!C659</f>
        <v>0.11881873725663739</v>
      </c>
      <c r="D659" s="14">
        <f>Tavola1!F659/Tavola1!D659</f>
        <v>1.5680298425792178E-3</v>
      </c>
      <c r="E659" s="14">
        <f>Tavola1!G659/Tavola1!D659</f>
        <v>1.4268188999079186E-3</v>
      </c>
      <c r="F659" s="30">
        <f>Tavola1!H659/Tavola1!D659</f>
        <v>1.4121094267129916E-4</v>
      </c>
      <c r="G659" s="14">
        <f>Tavola1!J659/Tavola1!D659</f>
        <v>5.4675111865543649E-2</v>
      </c>
      <c r="H659" s="14">
        <f>Tavola1!K659/Tavola1!D659</f>
        <v>0.92219571248275312</v>
      </c>
      <c r="I659" s="36">
        <f>Tavola1!L659/Tavola1!D659</f>
        <v>2.156114580912399E-2</v>
      </c>
    </row>
    <row r="660" spans="1:9">
      <c r="A660" s="4">
        <v>44548</v>
      </c>
      <c r="B660" s="14">
        <f>Tavola1!D660/Tavola1!B660</f>
        <v>4.31562748162648E-2</v>
      </c>
      <c r="C660" s="14">
        <f>Tavola1!D660/Tavola1!C660</f>
        <v>0.11891185815522773</v>
      </c>
      <c r="D660" s="14">
        <f>Tavola1!F660/Tavola1!D660</f>
        <v>1.6086262214864409E-3</v>
      </c>
      <c r="E660" s="14">
        <f>Tavola1!G660/Tavola1!D660</f>
        <v>1.447470589097089E-3</v>
      </c>
      <c r="F660" s="30">
        <f>Tavola1!H660/Tavola1!D660</f>
        <v>1.61155632389352E-4</v>
      </c>
      <c r="G660" s="14">
        <f>Tavola1!J660/Tavola1!D660</f>
        <v>5.6627159119211214E-2</v>
      </c>
      <c r="H660" s="14">
        <f>Tavola1!K660/Tavola1!D660</f>
        <v>0.92026019309374862</v>
      </c>
      <c r="I660" s="36">
        <f>Tavola1!L660/Tavola1!D660</f>
        <v>2.1504021565553717E-2</v>
      </c>
    </row>
    <row r="661" spans="1:9">
      <c r="A661" s="4">
        <v>44549</v>
      </c>
      <c r="B661" s="14">
        <f>Tavola1!D661/Tavola1!B661</f>
        <v>4.3169536708775574E-2</v>
      </c>
      <c r="C661" s="14">
        <f>Tavola1!D661/Tavola1!C661</f>
        <v>0.11901942553129391</v>
      </c>
      <c r="D661" s="14">
        <f>Tavola1!F661/Tavola1!D661</f>
        <v>1.6786066688853469E-3</v>
      </c>
      <c r="E661" s="14">
        <f>Tavola1!G661/Tavola1!D661</f>
        <v>1.5005283961862057E-3</v>
      </c>
      <c r="F661" s="30">
        <f>Tavola1!H661/Tavola1!D661</f>
        <v>1.7807827269914113E-4</v>
      </c>
      <c r="G661" s="14">
        <f>Tavola1!J661/Tavola1!D661</f>
        <v>5.9005213898279354E-2</v>
      </c>
      <c r="H661" s="14">
        <f>Tavola1!K661/Tavola1!D661</f>
        <v>0.91786212654650767</v>
      </c>
      <c r="I661" s="36">
        <f>Tavola1!L661/Tavola1!D661</f>
        <v>2.1454052886327676E-2</v>
      </c>
    </row>
    <row r="662" spans="1:9">
      <c r="A662" s="4">
        <v>44550</v>
      </c>
      <c r="B662" s="14">
        <f>Tavola1!D662/Tavola1!B662</f>
        <v>4.3170508878943581E-2</v>
      </c>
      <c r="C662" s="14">
        <f>Tavola1!D662/Tavola1!C662</f>
        <v>0.11911405033034976</v>
      </c>
      <c r="D662" s="14">
        <f>Tavola1!F662/Tavola1!D662</f>
        <v>1.7222588109128845E-3</v>
      </c>
      <c r="E662" s="14">
        <f>Tavola1!G662/Tavola1!D662</f>
        <v>1.5386677701556735E-3</v>
      </c>
      <c r="F662" s="30">
        <f>Tavola1!H662/Tavola1!D662</f>
        <v>1.8359104075721104E-4</v>
      </c>
      <c r="G662" s="14">
        <f>Tavola1!J662/Tavola1!D662</f>
        <v>5.9672916533101757E-2</v>
      </c>
      <c r="H662" s="14">
        <f>Tavola1!K662/Tavola1!D662</f>
        <v>0.91717129918345697</v>
      </c>
      <c r="I662" s="36">
        <f>Tavola1!L662/Tavola1!D662</f>
        <v>2.1433525472528369E-2</v>
      </c>
    </row>
    <row r="663" spans="1:9">
      <c r="A663" s="4">
        <v>44551</v>
      </c>
      <c r="B663" s="14">
        <f>Tavola1!D663/Tavola1!B663</f>
        <v>4.3176233693493438E-2</v>
      </c>
      <c r="C663" s="14">
        <f>Tavola1!D663/Tavola1!C663</f>
        <v>0.11926120951952107</v>
      </c>
      <c r="D663" s="14">
        <f>Tavola1!F663/Tavola1!D663</f>
        <v>1.755775922362781E-3</v>
      </c>
      <c r="E663" s="14">
        <f>Tavola1!G663/Tavola1!D663</f>
        <v>1.5613346218697128E-3</v>
      </c>
      <c r="F663" s="30">
        <f>Tavola1!H663/Tavola1!D663</f>
        <v>1.9444130049306831E-4</v>
      </c>
      <c r="G663" s="14">
        <f>Tavola1!J663/Tavola1!D663</f>
        <v>6.1899082062935137E-2</v>
      </c>
      <c r="H663" s="14">
        <f>Tavola1!K663/Tavola1!D663</f>
        <v>0.91497401161424008</v>
      </c>
      <c r="I663" s="36">
        <f>Tavola1!L663/Tavola1!D663</f>
        <v>2.1371130400462016E-2</v>
      </c>
    </row>
    <row r="664" spans="1:9">
      <c r="A664" s="4">
        <v>44552</v>
      </c>
      <c r="B664" s="14">
        <f>Tavola1!D664/Tavola1!B664</f>
        <v>4.3168112581637191E-2</v>
      </c>
      <c r="C664" s="14">
        <f>Tavola1!D664/Tavola1!C664</f>
        <v>0.11939479154985465</v>
      </c>
      <c r="D664" s="14">
        <f>Tavola1!F664/Tavola1!D664</f>
        <v>1.8322269649478219E-3</v>
      </c>
      <c r="E664" s="14">
        <f>Tavola1!G664/Tavola1!D664</f>
        <v>1.6212607686683408E-3</v>
      </c>
      <c r="F664" s="30">
        <f>Tavola1!H664/Tavola1!D664</f>
        <v>2.1096619627948107E-4</v>
      </c>
      <c r="G664" s="14">
        <f>Tavola1!J664/Tavola1!D664</f>
        <v>6.2914165657593196E-2</v>
      </c>
      <c r="H664" s="14">
        <f>Tavola1!K664/Tavola1!D664</f>
        <v>0.91392290197007753</v>
      </c>
      <c r="I664" s="36">
        <f>Tavola1!L664/Tavola1!D664</f>
        <v>2.1330705407381505E-2</v>
      </c>
    </row>
    <row r="665" spans="1:9">
      <c r="A665" s="4">
        <v>44553</v>
      </c>
      <c r="B665" s="14">
        <f>Tavola1!D665/Tavola1!B665</f>
        <v>4.3202863634806639E-2</v>
      </c>
      <c r="C665" s="14">
        <f>Tavola1!D665/Tavola1!C665</f>
        <v>0.11962646562652818</v>
      </c>
      <c r="D665" s="14">
        <f>Tavola1!F665/Tavola1!D665</f>
        <v>1.850016518004625E-3</v>
      </c>
      <c r="E665" s="14">
        <f>Tavola1!G665/Tavola1!D665</f>
        <v>1.6316915873084272E-3</v>
      </c>
      <c r="F665" s="30">
        <f>Tavola1!H665/Tavola1!D665</f>
        <v>2.18324930696198E-4</v>
      </c>
      <c r="G665" s="14">
        <f>Tavola1!J665/Tavola1!D665</f>
        <v>6.604616423205642E-2</v>
      </c>
      <c r="H665" s="14">
        <f>Tavola1!K665/Tavola1!D665</f>
        <v>0.91085735625745101</v>
      </c>
      <c r="I665" s="36">
        <f>Tavola1!L665/Tavola1!D665</f>
        <v>2.1246462992487898E-2</v>
      </c>
    </row>
    <row r="666" spans="1:9">
      <c r="A666" s="4">
        <v>44554</v>
      </c>
      <c r="B666" s="14">
        <f>Tavola1!D666/Tavola1!B666</f>
        <v>4.323553748951782E-2</v>
      </c>
      <c r="C666" s="14">
        <f>Tavola1!D666/Tavola1!C666</f>
        <v>0.11987453828061038</v>
      </c>
      <c r="D666" s="14">
        <f>Tavola1!F666/Tavola1!D666</f>
        <v>1.8958645027924029E-3</v>
      </c>
      <c r="E666" s="14">
        <f>Tavola1!G666/Tavola1!D666</f>
        <v>1.6874336161902259E-3</v>
      </c>
      <c r="F666" s="30">
        <f>Tavola1!H666/Tavola1!D666</f>
        <v>2.0843088660217683E-4</v>
      </c>
      <c r="G666" s="14">
        <f>Tavola1!J666/Tavola1!D666</f>
        <v>6.9955687022464852E-2</v>
      </c>
      <c r="H666" s="14">
        <f>Tavola1!K666/Tavola1!D666</f>
        <v>0.90700841718155756</v>
      </c>
      <c r="I666" s="36">
        <f>Tavola1!L666/Tavola1!D666</f>
        <v>2.1140031293185167E-2</v>
      </c>
    </row>
    <row r="667" spans="1:9">
      <c r="A667" s="4">
        <v>44555</v>
      </c>
      <c r="B667" s="14">
        <f>Tavola1!D667/Tavola1!B667</f>
        <v>4.3279164736982519E-2</v>
      </c>
      <c r="C667" s="14">
        <f>Tavola1!D667/Tavola1!C667</f>
        <v>0.12015198451673918</v>
      </c>
      <c r="D667" s="14">
        <f>Tavola1!F667/Tavola1!D667</f>
        <v>1.9082346136179333E-3</v>
      </c>
      <c r="E667" s="14">
        <f>Tavola1!G667/Tavola1!D667</f>
        <v>1.692743037637305E-3</v>
      </c>
      <c r="F667" s="30">
        <f>Tavola1!H667/Tavola1!D667</f>
        <v>2.1549157598062845E-4</v>
      </c>
      <c r="G667" s="14">
        <f>Tavola1!J667/Tavola1!D667</f>
        <v>7.4860639329480949E-2</v>
      </c>
      <c r="H667" s="14">
        <f>Tavola1!K667/Tavola1!D667</f>
        <v>0.90220084949047585</v>
      </c>
      <c r="I667" s="36">
        <f>Tavola1!L667/Tavola1!D667</f>
        <v>2.1030276566425279E-2</v>
      </c>
    </row>
    <row r="668" spans="1:9">
      <c r="A668" s="4">
        <v>44556</v>
      </c>
      <c r="B668" s="14">
        <f>Tavola1!D668/Tavola1!B668</f>
        <v>4.3409408921925803E-2</v>
      </c>
      <c r="C668" s="14">
        <f>Tavola1!D668/Tavola1!C668</f>
        <v>0.12043401358926044</v>
      </c>
      <c r="D668" s="14">
        <f>Tavola1!F668/Tavola1!D668</f>
        <v>2.0033351297512195E-3</v>
      </c>
      <c r="E668" s="14">
        <f>Tavola1!G668/Tavola1!D668</f>
        <v>1.7860720241303126E-3</v>
      </c>
      <c r="F668" s="30">
        <f>Tavola1!H668/Tavola1!D668</f>
        <v>2.1726310562090691E-4</v>
      </c>
      <c r="G668" s="14">
        <f>Tavola1!J668/Tavola1!D668</f>
        <v>7.8494056302181939E-2</v>
      </c>
      <c r="H668" s="14">
        <f>Tavola1!K668/Tavola1!D668</f>
        <v>0.89854659447135932</v>
      </c>
      <c r="I668" s="36">
        <f>Tavola1!L668/Tavola1!D668</f>
        <v>2.0956014096707477E-2</v>
      </c>
    </row>
    <row r="669" spans="1:9">
      <c r="A669" s="4">
        <v>44557</v>
      </c>
      <c r="B669" s="14">
        <f>Tavola1!D669/Tavola1!B669</f>
        <v>4.3568155903643026E-2</v>
      </c>
      <c r="C669" s="14">
        <f>Tavola1!D669/Tavola1!C669</f>
        <v>0.12086023619711458</v>
      </c>
      <c r="D669" s="14">
        <f>Tavola1!F669/Tavola1!D669</f>
        <v>2.0701494546923388E-3</v>
      </c>
      <c r="E669" s="14">
        <f>Tavola1!G669/Tavola1!D669</f>
        <v>1.842937929177326E-3</v>
      </c>
      <c r="F669" s="30">
        <f>Tavola1!H669/Tavola1!D669</f>
        <v>2.272115255150128E-4</v>
      </c>
      <c r="G669" s="14">
        <f>Tavola1!J669/Tavola1!D669</f>
        <v>8.1700776446299542E-2</v>
      </c>
      <c r="H669" s="14">
        <f>Tavola1!K669/Tavola1!D669</f>
        <v>0.89533963915443648</v>
      </c>
      <c r="I669" s="36">
        <f>Tavola1!L669/Tavola1!D669</f>
        <v>2.0889434944571607E-2</v>
      </c>
    </row>
    <row r="670" spans="1:9">
      <c r="A670" s="4">
        <v>44558</v>
      </c>
      <c r="B670" s="14">
        <f>Tavola1!D670/Tavola1!B670</f>
        <v>4.364420851076338E-2</v>
      </c>
      <c r="C670" s="14">
        <f>Tavola1!D670/Tavola1!C670</f>
        <v>0.12132736660371504</v>
      </c>
      <c r="D670" s="14">
        <f>Tavola1!F670/Tavola1!D670</f>
        <v>2.1513156979252189E-3</v>
      </c>
      <c r="E670" s="14">
        <f>Tavola1!G670/Tavola1!D670</f>
        <v>1.9064052433101874E-3</v>
      </c>
      <c r="F670" s="30">
        <f>Tavola1!H670/Tavola1!D670</f>
        <v>2.4491045461503137E-4</v>
      </c>
      <c r="G670" s="14">
        <f>Tavola1!J670/Tavola1!D670</f>
        <v>8.7305010923562895E-2</v>
      </c>
      <c r="H670" s="14">
        <f>Tavola1!K670/Tavola1!D670</f>
        <v>0.88974020010297372</v>
      </c>
      <c r="I670" s="36">
        <f>Tavola1!L670/Tavola1!D670</f>
        <v>2.0803473275538178E-2</v>
      </c>
    </row>
    <row r="671" spans="1:9">
      <c r="A671" s="4">
        <v>44559</v>
      </c>
      <c r="B671" s="14">
        <f>Tavola1!D671/Tavola1!B671</f>
        <v>4.3801177372906619E-2</v>
      </c>
      <c r="C671" s="14">
        <f>Tavola1!D671/Tavola1!C671</f>
        <v>0.12191431302054964</v>
      </c>
      <c r="D671" s="14">
        <f>Tavola1!F671/Tavola1!D671</f>
        <v>2.1815537510604774E-3</v>
      </c>
      <c r="E671" s="14">
        <f>Tavola1!G671/Tavola1!D671</f>
        <v>1.9364044027721159E-3</v>
      </c>
      <c r="F671" s="30">
        <f>Tavola1!H671/Tavola1!D671</f>
        <v>2.4514934828836175E-4</v>
      </c>
      <c r="G671" s="14">
        <f>Tavola1!J671/Tavola1!D671</f>
        <v>9.4853516378180056E-2</v>
      </c>
      <c r="H671" s="14">
        <f>Tavola1!K671/Tavola1!D671</f>
        <v>0.88235861217923994</v>
      </c>
      <c r="I671" s="36">
        <f>Tavola1!L671/Tavola1!D671</f>
        <v>2.0606317691519487E-2</v>
      </c>
    </row>
    <row r="672" spans="1:9">
      <c r="A672" s="4">
        <v>44560</v>
      </c>
      <c r="B672" s="14">
        <f>Tavola1!D672/Tavola1!B672</f>
        <v>4.399751109210661E-2</v>
      </c>
      <c r="C672" s="14">
        <f>Tavola1!D672/Tavola1!C672</f>
        <v>0.12254002056102217</v>
      </c>
      <c r="D672" s="14">
        <f>Tavola1!F672/Tavola1!D672</f>
        <v>2.27170582226762E-3</v>
      </c>
      <c r="E672" s="14">
        <f>Tavola1!G672/Tavola1!D672</f>
        <v>2.0211099761661558E-3</v>
      </c>
      <c r="F672" s="30">
        <f>Tavola1!H672/Tavola1!D672</f>
        <v>2.5059584610146406E-4</v>
      </c>
      <c r="G672" s="14">
        <f>Tavola1!J672/Tavola1!D672</f>
        <v>0.10108818522301669</v>
      </c>
      <c r="H672" s="14">
        <f>Tavola1!K672/Tavola1!D672</f>
        <v>0.87621654749744637</v>
      </c>
      <c r="I672" s="36">
        <f>Tavola1!L672/Tavola1!D672</f>
        <v>2.0423561457269323E-2</v>
      </c>
    </row>
    <row r="673" spans="1:9">
      <c r="A673" s="4">
        <v>44561</v>
      </c>
      <c r="B673" s="14">
        <f>Tavola1!D673/Tavola1!B673</f>
        <v>4.432248292692733E-2</v>
      </c>
      <c r="C673" s="14">
        <f>Tavola1!D673/Tavola1!C673</f>
        <v>0.12348593813175669</v>
      </c>
      <c r="D673" s="14">
        <f>Tavola1!F673/Tavola1!D673</f>
        <v>2.2731908406780389E-3</v>
      </c>
      <c r="E673" s="14">
        <f>Tavola1!G673/Tavola1!D673</f>
        <v>2.0101770244012412E-3</v>
      </c>
      <c r="F673" s="30">
        <f>Tavola1!H673/Tavola1!D673</f>
        <v>2.6301381627679787E-4</v>
      </c>
      <c r="G673" s="14">
        <f>Tavola1!J673/Tavola1!D673</f>
        <v>0.11200899614604244</v>
      </c>
      <c r="H673" s="14">
        <f>Tavola1!K673/Tavola1!D673</f>
        <v>0.8655838369958454</v>
      </c>
      <c r="I673" s="36">
        <f>Tavola1!L673/Tavola1!D673</f>
        <v>2.0133976017434059E-2</v>
      </c>
    </row>
    <row r="674" spans="1:9">
      <c r="A674" s="4">
        <v>44562</v>
      </c>
      <c r="B674" s="14">
        <f>Tavola1!D674/Tavola1!B674</f>
        <v>4.4708236948645813E-2</v>
      </c>
      <c r="C674" s="14">
        <f>Tavola1!D674/Tavola1!C674</f>
        <v>0.12453665090517232</v>
      </c>
      <c r="D674" s="14">
        <f>Tavola1!F674/Tavola1!D674</f>
        <v>2.2993487821380242E-3</v>
      </c>
      <c r="E674" s="14">
        <f>Tavola1!G674/Tavola1!D674</f>
        <v>2.0297699594046007E-3</v>
      </c>
      <c r="F674" s="30">
        <f>Tavola1!H674/Tavola1!D674</f>
        <v>2.6957882273342357E-4</v>
      </c>
      <c r="G674" s="14">
        <f>Tavola1!J674/Tavola1!D674</f>
        <v>0.12394018521650879</v>
      </c>
      <c r="H674" s="14">
        <f>Tavola1!K674/Tavola1!D674</f>
        <v>0.85390149272665761</v>
      </c>
      <c r="I674" s="36">
        <f>Tavola1!L674/Tavola1!D674</f>
        <v>1.9858973274695536E-2</v>
      </c>
    </row>
    <row r="675" spans="1:9">
      <c r="A675" s="4">
        <v>44563</v>
      </c>
      <c r="B675" s="14">
        <f>Tavola1!D675/Tavola1!B675</f>
        <v>4.5055074423032797E-2</v>
      </c>
      <c r="C675" s="14">
        <f>Tavola1!D675/Tavola1!C675</f>
        <v>0.12534567167428196</v>
      </c>
      <c r="D675" s="14">
        <f>Tavola1!F675/Tavola1!D675</f>
        <v>2.4010545808355044E-3</v>
      </c>
      <c r="E675" s="14">
        <f>Tavola1!G675/Tavola1!D675</f>
        <v>2.1211930991912788E-3</v>
      </c>
      <c r="F675" s="30">
        <f>Tavola1!H675/Tavola1!D675</f>
        <v>2.7986148164422543E-4</v>
      </c>
      <c r="G675" s="14">
        <f>Tavola1!J675/Tavola1!D675</f>
        <v>0.13176506282497935</v>
      </c>
      <c r="H675" s="14">
        <f>Tavola1!K675/Tavola1!D675</f>
        <v>0.84614680434805356</v>
      </c>
      <c r="I675" s="36">
        <f>Tavola1!L675/Tavola1!D675</f>
        <v>1.9687078246131633E-2</v>
      </c>
    </row>
    <row r="676" spans="1:9">
      <c r="A676" s="4">
        <v>44564</v>
      </c>
      <c r="B676" s="14">
        <f>Tavola1!D676/Tavola1!B676</f>
        <v>4.5436307382994597E-2</v>
      </c>
      <c r="C676" s="14">
        <f>Tavola1!D676/Tavola1!C676</f>
        <v>0.12634206343631621</v>
      </c>
      <c r="D676" s="14">
        <f>Tavola1!F676/Tavola1!D676</f>
        <v>2.5445029427279969E-3</v>
      </c>
      <c r="E676" s="14">
        <f>Tavola1!G676/Tavola1!D676</f>
        <v>2.2548847216044849E-3</v>
      </c>
      <c r="F676" s="30">
        <f>Tavola1!H676/Tavola1!D676</f>
        <v>2.8961822112351181E-4</v>
      </c>
      <c r="G676" s="14">
        <f>Tavola1!J676/Tavola1!D676</f>
        <v>0.14066136389495135</v>
      </c>
      <c r="H676" s="14">
        <f>Tavola1!K676/Tavola1!D676</f>
        <v>0.83728886314504702</v>
      </c>
      <c r="I676" s="36">
        <f>Tavola1!L676/Tavola1!D676</f>
        <v>1.950527001727366E-2</v>
      </c>
    </row>
    <row r="677" spans="1:9">
      <c r="A677" s="4">
        <v>44565</v>
      </c>
      <c r="B677" s="14">
        <f>Tavola1!D677/Tavola1!B677</f>
        <v>4.5867598118118358E-2</v>
      </c>
      <c r="C677" s="14">
        <f>Tavola1!D677/Tavola1!C677</f>
        <v>0.12775977207192071</v>
      </c>
      <c r="D677" s="14">
        <f>Tavola1!F677/Tavola1!D677</f>
        <v>2.5614871378751613E-3</v>
      </c>
      <c r="E677" s="14">
        <f>Tavola1!G677/Tavola1!D677</f>
        <v>2.271507461889294E-3</v>
      </c>
      <c r="F677" s="30">
        <f>Tavola1!H677/Tavola1!D677</f>
        <v>2.8997967598586732E-4</v>
      </c>
      <c r="G677" s="14">
        <f>Tavola1!J677/Tavola1!D677</f>
        <v>0.15240466918151965</v>
      </c>
      <c r="H677" s="14">
        <f>Tavola1!K677/Tavola1!D677</f>
        <v>0.82574510786480837</v>
      </c>
      <c r="I677" s="36">
        <f>Tavola1!L677/Tavola1!D677</f>
        <v>1.9288735815796772E-2</v>
      </c>
    </row>
    <row r="678" spans="1:9">
      <c r="A678" s="4">
        <v>44566</v>
      </c>
      <c r="B678" s="14">
        <f>Tavola1!D678/Tavola1!B678</f>
        <v>4.6393140387619908E-2</v>
      </c>
      <c r="C678" s="14">
        <f>Tavola1!D678/Tavola1!C678</f>
        <v>0.12919270007481362</v>
      </c>
      <c r="D678" s="14">
        <f>Tavola1!F678/Tavola1!D678</f>
        <v>2.5670543051848006E-3</v>
      </c>
      <c r="E678" s="14">
        <f>Tavola1!G678/Tavola1!D678</f>
        <v>2.2798838333012868E-3</v>
      </c>
      <c r="F678" s="30">
        <f>Tavola1!H678/Tavola1!D678</f>
        <v>2.8717047188351366E-4</v>
      </c>
      <c r="G678" s="14">
        <f>Tavola1!J678/Tavola1!D678</f>
        <v>0.16523539238723564</v>
      </c>
      <c r="H678" s="14">
        <f>Tavola1!K678/Tavola1!D678</f>
        <v>0.81318187379981466</v>
      </c>
      <c r="I678" s="36">
        <f>Tavola1!L678/Tavola1!D678</f>
        <v>1.9015679507764841E-2</v>
      </c>
    </row>
    <row r="679" spans="1:9">
      <c r="A679" s="4">
        <v>44567</v>
      </c>
      <c r="B679" s="14">
        <f>Tavola1!D679/Tavola1!B679</f>
        <v>4.771490708876916E-2</v>
      </c>
      <c r="C679" s="14">
        <f>Tavola1!D679/Tavola1!C679</f>
        <v>0.13132561518904451</v>
      </c>
      <c r="D679" s="14">
        <f>Tavola1!F679/Tavola1!D679</f>
        <v>2.5631257113095814E-3</v>
      </c>
      <c r="E679" s="14">
        <f>Tavola1!G679/Tavola1!D679</f>
        <v>2.276190659902394E-3</v>
      </c>
      <c r="F679" s="30">
        <f>Tavola1!H679/Tavola1!D679</f>
        <v>2.8693505140718736E-4</v>
      </c>
      <c r="G679" s="14">
        <f>Tavola1!J679/Tavola1!D679</f>
        <v>0.19061408923438977</v>
      </c>
      <c r="H679" s="14">
        <f>Tavola1!K679/Tavola1!D679</f>
        <v>0.78841553982369172</v>
      </c>
      <c r="I679" s="36">
        <f>Tavola1!L679/Tavola1!D679</f>
        <v>1.8407245230608979E-2</v>
      </c>
    </row>
    <row r="680" spans="1:9">
      <c r="A680" s="4">
        <v>44568</v>
      </c>
      <c r="B680" s="14">
        <f>Tavola1!D680/Tavola1!B680</f>
        <v>4.8617783534265727E-2</v>
      </c>
      <c r="C680" s="14">
        <f>Tavola1!D680/Tavola1!C680</f>
        <v>0.13314871512067755</v>
      </c>
      <c r="D680" s="14">
        <f>Tavola1!F680/Tavola1!D680</f>
        <v>2.6841141951431213E-3</v>
      </c>
      <c r="E680" s="14">
        <f>Tavola1!G680/Tavola1!D680</f>
        <v>2.3656999452799214E-3</v>
      </c>
      <c r="F680" s="30">
        <f>Tavola1!H680/Tavola1!D680</f>
        <v>3.1841424986319978E-4</v>
      </c>
      <c r="G680" s="14">
        <f>Tavola1!J680/Tavola1!D680</f>
        <v>0.20578051587825727</v>
      </c>
      <c r="H680" s="14">
        <f>Tavola1!K680/Tavola1!D680</f>
        <v>0.77350840613619642</v>
      </c>
      <c r="I680" s="36">
        <f>Tavola1!L680/Tavola1!D680</f>
        <v>1.8026963790403229E-2</v>
      </c>
    </row>
    <row r="681" spans="1:9">
      <c r="A681" s="4">
        <v>44569</v>
      </c>
      <c r="B681" s="14">
        <f>Tavola1!D681/Tavola1!B681</f>
        <v>4.9780437291165609E-2</v>
      </c>
      <c r="C681" s="14">
        <f>Tavola1!D681/Tavola1!C681</f>
        <v>0.13512607196468648</v>
      </c>
      <c r="D681" s="14">
        <f>Tavola1!F681/Tavola1!D681</f>
        <v>2.719975435436674E-3</v>
      </c>
      <c r="E681" s="14">
        <f>Tavola1!G681/Tavola1!D681</f>
        <v>2.4060439824839996E-3</v>
      </c>
      <c r="F681" s="30">
        <f>Tavola1!H681/Tavola1!D681</f>
        <v>3.1393145295267427E-4</v>
      </c>
      <c r="G681" s="14">
        <f>Tavola1!J681/Tavola1!D681</f>
        <v>0.2253982002791011</v>
      </c>
      <c r="H681" s="14">
        <f>Tavola1!K681/Tavola1!D681</f>
        <v>0.75431312027241004</v>
      </c>
      <c r="I681" s="36">
        <f>Tavola1!L681/Tavola1!D681</f>
        <v>1.7568704013052217E-2</v>
      </c>
    </row>
    <row r="682" spans="1:9">
      <c r="A682" s="4">
        <v>44570</v>
      </c>
      <c r="B682" s="14">
        <f>Tavola1!D682/Tavola1!B682</f>
        <v>5.0961584480550222E-2</v>
      </c>
      <c r="C682" s="14">
        <f>Tavola1!D682/Tavola1!C682</f>
        <v>0.13700881417781297</v>
      </c>
      <c r="D682" s="14">
        <f>Tavola1!F682/Tavola1!D682</f>
        <v>2.8062757316123289E-3</v>
      </c>
      <c r="E682" s="14">
        <f>Tavola1!G682/Tavola1!D682</f>
        <v>2.4991654612217646E-3</v>
      </c>
      <c r="F682" s="30">
        <f>Tavola1!H682/Tavola1!D682</f>
        <v>3.0711027039056414E-4</v>
      </c>
      <c r="G682" s="14">
        <f>Tavola1!J682/Tavola1!D682</f>
        <v>0.24594636697451874</v>
      </c>
      <c r="H682" s="14">
        <f>Tavola1!K682/Tavola1!D682</f>
        <v>0.73415155224212747</v>
      </c>
      <c r="I682" s="36">
        <f>Tavola1!L682/Tavola1!D682</f>
        <v>1.7095805051741405E-2</v>
      </c>
    </row>
    <row r="683" spans="1:9">
      <c r="A683" s="4">
        <v>44571</v>
      </c>
      <c r="B683" s="14">
        <f>Tavola1!D683/Tavola1!B683</f>
        <v>5.1660306024988438E-2</v>
      </c>
      <c r="C683" s="14">
        <f>Tavola1!D683/Tavola1!C683</f>
        <v>0.13806342812428557</v>
      </c>
      <c r="D683" s="14">
        <f>Tavola1!F683/Tavola1!D683</f>
        <v>2.8502492600945418E-3</v>
      </c>
      <c r="E683" s="14">
        <f>Tavola1!G683/Tavola1!D683</f>
        <v>2.5374437004678958E-3</v>
      </c>
      <c r="F683" s="30">
        <f>Tavola1!H683/Tavola1!D683</f>
        <v>3.1280555962664579E-4</v>
      </c>
      <c r="G683" s="14">
        <f>Tavola1!J683/Tavola1!D683</f>
        <v>0.25666899265672544</v>
      </c>
      <c r="H683" s="14">
        <f>Tavola1!K683/Tavola1!D683</f>
        <v>0.72362644453826186</v>
      </c>
      <c r="I683" s="36">
        <f>Tavola1!L683/Tavola1!D683</f>
        <v>1.6854313544918221E-2</v>
      </c>
    </row>
    <row r="684" spans="1:9">
      <c r="A684" s="4">
        <v>44572</v>
      </c>
      <c r="B684" s="14">
        <f>Tavola1!D684/Tavola1!B684</f>
        <v>5.2818141313096471E-2</v>
      </c>
      <c r="C684" s="14">
        <f>Tavola1!D684/Tavola1!C684</f>
        <v>0.13969174115760402</v>
      </c>
      <c r="D684" s="14">
        <f>Tavola1!F684/Tavola1!D684</f>
        <v>2.9465287934963775E-3</v>
      </c>
      <c r="E684" s="14">
        <f>Tavola1!G684/Tavola1!D684</f>
        <v>2.6000034014762407E-3</v>
      </c>
      <c r="F684" s="30">
        <f>Tavola1!H684/Tavola1!D684</f>
        <v>3.4652539202013676E-4</v>
      </c>
      <c r="G684" s="14">
        <f>Tavola1!J684/Tavola1!D684</f>
        <v>0.2719629069015953</v>
      </c>
      <c r="H684" s="14">
        <f>Tavola1!K684/Tavola1!D684</f>
        <v>0.70863592299057787</v>
      </c>
      <c r="I684" s="36">
        <f>Tavola1!L684/Tavola1!D684</f>
        <v>1.6454641314330418E-2</v>
      </c>
    </row>
    <row r="685" spans="1:9">
      <c r="A685" s="4">
        <v>44573</v>
      </c>
      <c r="B685" s="14">
        <f>Tavola1!D685/Tavola1!B685</f>
        <v>5.390270926252394E-2</v>
      </c>
      <c r="C685" s="14">
        <f>Tavola1!D685/Tavola1!C685</f>
        <v>0.14097626453958431</v>
      </c>
      <c r="D685" s="14">
        <f>Tavola1!F685/Tavola1!D685</f>
        <v>2.9807708219563456E-3</v>
      </c>
      <c r="E685" s="14">
        <f>Tavola1!G685/Tavola1!D685</f>
        <v>2.6394611858544738E-3</v>
      </c>
      <c r="F685" s="30">
        <f>Tavola1!H685/Tavola1!D685</f>
        <v>3.4130963610187162E-4</v>
      </c>
      <c r="G685" s="14">
        <f>Tavola1!J685/Tavola1!D685</f>
        <v>0.28852454947128037</v>
      </c>
      <c r="H685" s="14">
        <f>Tavola1!K685/Tavola1!D685</f>
        <v>0.69243244137748428</v>
      </c>
      <c r="I685" s="36">
        <f>Tavola1!L685/Tavola1!D685</f>
        <v>1.6062238329278989E-2</v>
      </c>
    </row>
    <row r="686" spans="1:9">
      <c r="A686" s="4">
        <v>44574</v>
      </c>
      <c r="B686" s="14">
        <f>Tavola1!D686/Tavola1!B686</f>
        <v>5.4807111833819429E-2</v>
      </c>
      <c r="C686" s="14">
        <f>Tavola1!D686/Tavola1!C686</f>
        <v>0.14186484725873119</v>
      </c>
      <c r="D686" s="14">
        <f>Tavola1!F686/Tavola1!D686</f>
        <v>2.9568338635288793E-3</v>
      </c>
      <c r="E686" s="14">
        <f>Tavola1!G686/Tavola1!D686</f>
        <v>2.627398511679797E-3</v>
      </c>
      <c r="F686" s="30">
        <f>Tavola1!H686/Tavola1!D686</f>
        <v>3.2943535184908225E-4</v>
      </c>
      <c r="G686" s="14">
        <f>Tavola1!J686/Tavola1!D686</f>
        <v>0.30114635418140367</v>
      </c>
      <c r="H686" s="14">
        <f>Tavola1!K686/Tavola1!D686</f>
        <v>0.68015061056699255</v>
      </c>
      <c r="I686" s="36">
        <f>Tavola1!L686/Tavola1!D686</f>
        <v>1.5746201388074844E-2</v>
      </c>
    </row>
    <row r="687" spans="1:9">
      <c r="A687" s="4">
        <v>44575</v>
      </c>
      <c r="B687" s="14">
        <f>Tavola1!D687/Tavola1!B687</f>
        <v>5.5605889052146883E-2</v>
      </c>
      <c r="C687" s="14">
        <f>Tavola1!D687/Tavola1!C687</f>
        <v>0.1426998914787804</v>
      </c>
      <c r="D687" s="14">
        <f>Tavola1!F687/Tavola1!D687</f>
        <v>2.9159543510515859E-3</v>
      </c>
      <c r="E687" s="14">
        <f>Tavola1!G687/Tavola1!D687</f>
        <v>2.5890980549078957E-3</v>
      </c>
      <c r="F687" s="30">
        <f>Tavola1!H687/Tavola1!D687</f>
        <v>3.2685629614368996E-4</v>
      </c>
      <c r="G687" s="14">
        <f>Tavola1!J687/Tavola1!D687</f>
        <v>0.31322936001537216</v>
      </c>
      <c r="H687" s="14">
        <f>Tavola1!K687/Tavola1!D687</f>
        <v>0.66837952572160952</v>
      </c>
      <c r="I687" s="36">
        <f>Tavola1!L687/Tavola1!D687</f>
        <v>1.5475159911966704E-2</v>
      </c>
    </row>
    <row r="688" spans="1:9">
      <c r="A688" s="4">
        <v>44576</v>
      </c>
      <c r="B688" s="14">
        <f>Tavola1!D688/Tavola1!B688</f>
        <v>5.6323367589618728E-2</v>
      </c>
      <c r="C688" s="14">
        <f>Tavola1!D688/Tavola1!C688</f>
        <v>0.14334720795537814</v>
      </c>
      <c r="D688" s="14">
        <f>Tavola1!F688/Tavola1!D688</f>
        <v>2.8943728955983356E-3</v>
      </c>
      <c r="E688" s="14">
        <f>Tavola1!G688/Tavola1!D688</f>
        <v>2.5889854328235112E-3</v>
      </c>
      <c r="F688" s="30">
        <f>Tavola1!H688/Tavola1!D688</f>
        <v>3.0538746277482438E-4</v>
      </c>
      <c r="G688" s="14">
        <f>Tavola1!J688/Tavola1!D688</f>
        <v>0.32066267134279064</v>
      </c>
      <c r="H688" s="14">
        <f>Tavola1!K688/Tavola1!D688</f>
        <v>0.66111911861676986</v>
      </c>
      <c r="I688" s="36">
        <f>Tavola1!L688/Tavola1!D688</f>
        <v>1.5323837144841189E-2</v>
      </c>
    </row>
    <row r="689" spans="1:9">
      <c r="A689" s="4">
        <v>44577</v>
      </c>
      <c r="B689" s="14">
        <f>Tavola1!D689/Tavola1!B689</f>
        <v>5.6959998674694937E-2</v>
      </c>
      <c r="C689" s="14">
        <f>Tavola1!D689/Tavola1!C689</f>
        <v>0.1438381990211928</v>
      </c>
      <c r="D689" s="14">
        <f>Tavola1!F689/Tavola1!D689</f>
        <v>2.9007581005009355E-3</v>
      </c>
      <c r="E689" s="14">
        <f>Tavola1!G689/Tavola1!D689</f>
        <v>2.5793020577013596E-3</v>
      </c>
      <c r="F689" s="30">
        <f>Tavola1!H689/Tavola1!D689</f>
        <v>3.2145604279957597E-4</v>
      </c>
      <c r="G689" s="14">
        <f>Tavola1!J689/Tavola1!D689</f>
        <v>0.32944078129125831</v>
      </c>
      <c r="H689" s="14">
        <f>Tavola1!K689/Tavola1!D689</f>
        <v>0.65251367144896311</v>
      </c>
      <c r="I689" s="36">
        <f>Tavola1!L689/Tavola1!D689</f>
        <v>1.5144789159277642E-2</v>
      </c>
    </row>
    <row r="690" spans="1:9">
      <c r="A690" s="4">
        <v>44578</v>
      </c>
      <c r="B690" s="14">
        <f>Tavola1!D690/Tavola1!B690</f>
        <v>5.7246819086729649E-2</v>
      </c>
      <c r="C690" s="14">
        <f>Tavola1!D690/Tavola1!C690</f>
        <v>0.14399008531810151</v>
      </c>
      <c r="D690" s="14">
        <f>Tavola1!F690/Tavola1!D690</f>
        <v>2.9658659588082613E-3</v>
      </c>
      <c r="E690" s="14">
        <f>Tavola1!G690/Tavola1!D690</f>
        <v>2.6430764498470549E-3</v>
      </c>
      <c r="F690" s="30">
        <f>Tavola1!H690/Tavola1!D690</f>
        <v>3.2278950896120638E-4</v>
      </c>
      <c r="G690" s="14">
        <f>Tavola1!J690/Tavola1!D690</f>
        <v>0.33264788031724513</v>
      </c>
      <c r="H690" s="14">
        <f>Tavola1!K690/Tavola1!D690</f>
        <v>0.64931388241727572</v>
      </c>
      <c r="I690" s="36">
        <f>Tavola1!L690/Tavola1!D690</f>
        <v>1.5072371306670921E-2</v>
      </c>
    </row>
    <row r="691" spans="1:9">
      <c r="A691" s="4">
        <v>44579</v>
      </c>
      <c r="B691" s="14">
        <f>Tavola1!D691/Tavola1!B691</f>
        <v>5.7913487194418217E-2</v>
      </c>
      <c r="C691" s="14">
        <f>Tavola1!D691/Tavola1!C691</f>
        <v>0.14467673460584027</v>
      </c>
      <c r="D691" s="14">
        <f>Tavola1!F691/Tavola1!D691</f>
        <v>2.9125760137501985E-3</v>
      </c>
      <c r="E691" s="14">
        <f>Tavola1!G691/Tavola1!D691</f>
        <v>2.5949763201404911E-3</v>
      </c>
      <c r="F691" s="30">
        <f>Tavola1!H691/Tavola1!D691</f>
        <v>3.1759969360970733E-4</v>
      </c>
      <c r="G691" s="14">
        <f>Tavola1!J691/Tavola1!D691</f>
        <v>0.34110020270333385</v>
      </c>
      <c r="H691" s="14">
        <f>Tavola1!K691/Tavola1!D691</f>
        <v>0.64102267101342325</v>
      </c>
      <c r="I691" s="36">
        <f>Tavola1!L691/Tavola1!D691</f>
        <v>1.4964550269492682E-2</v>
      </c>
    </row>
    <row r="692" spans="1:9">
      <c r="A692" s="4">
        <v>44580</v>
      </c>
      <c r="B692" s="14">
        <f>Tavola1!D692/Tavola1!B692</f>
        <v>5.8499021962512693E-2</v>
      </c>
      <c r="C692" s="14">
        <f>Tavola1!D692/Tavola1!C692</f>
        <v>0.14507554288060645</v>
      </c>
      <c r="D692" s="14">
        <f>Tavola1!F692/Tavola1!D692</f>
        <v>2.863462876197557E-3</v>
      </c>
      <c r="E692" s="14">
        <f>Tavola1!G692/Tavola1!D692</f>
        <v>2.5506166750705744E-3</v>
      </c>
      <c r="F692" s="30">
        <f>Tavola1!H692/Tavola1!D692</f>
        <v>3.1284620112698245E-4</v>
      </c>
      <c r="G692" s="14">
        <f>Tavola1!J692/Tavola1!D692</f>
        <v>0.34826407163809953</v>
      </c>
      <c r="H692" s="14">
        <f>Tavola1!K692/Tavola1!D692</f>
        <v>0.6340527569111406</v>
      </c>
      <c r="I692" s="36">
        <f>Tavola1!L692/Tavola1!D692</f>
        <v>1.4819708574562291E-2</v>
      </c>
    </row>
    <row r="693" spans="1:9">
      <c r="A693" s="4">
        <v>44581</v>
      </c>
      <c r="B693" s="14">
        <f>Tavola1!D693/Tavola1!B693</f>
        <v>5.9083671874556321E-2</v>
      </c>
      <c r="C693" s="14">
        <f>Tavola1!D693/Tavola1!C693</f>
        <v>0.14554345028738097</v>
      </c>
      <c r="D693" s="14">
        <f>Tavola1!F693/Tavola1!D693</f>
        <v>2.8527643522338795E-3</v>
      </c>
      <c r="E693" s="14">
        <f>Tavola1!G693/Tavola1!D693</f>
        <v>2.5444554266904852E-3</v>
      </c>
      <c r="F693" s="30">
        <f>Tavola1!H693/Tavola1!D693</f>
        <v>3.0830892554339451E-4</v>
      </c>
      <c r="G693" s="14">
        <f>Tavola1!J693/Tavola1!D693</f>
        <v>0.35445370378766583</v>
      </c>
      <c r="H693" s="14">
        <f>Tavola1!K693/Tavola1!D693</f>
        <v>0.62802709491380948</v>
      </c>
      <c r="I693" s="36">
        <f>Tavola1!L693/Tavola1!D693</f>
        <v>1.4666436946290771E-2</v>
      </c>
    </row>
    <row r="694" spans="1:9">
      <c r="A694" s="4">
        <v>44582</v>
      </c>
      <c r="B694" s="14">
        <f>Tavola1!D694/Tavola1!B694</f>
        <v>5.9578490916623823E-2</v>
      </c>
      <c r="C694" s="14">
        <f>Tavola1!D694/Tavola1!C694</f>
        <v>0.14571524232548608</v>
      </c>
      <c r="D694" s="14">
        <f>Tavola1!F694/Tavola1!D694</f>
        <v>2.8399482474459254E-3</v>
      </c>
      <c r="E694" s="14">
        <f>Tavola1!G694/Tavola1!D694</f>
        <v>2.5357319890553726E-3</v>
      </c>
      <c r="F694" s="30">
        <f>Tavola1!H694/Tavola1!D694</f>
        <v>3.0421625839055283E-4</v>
      </c>
      <c r="G694" s="14">
        <f>Tavola1!J694/Tavola1!D694</f>
        <v>0.35942614076623131</v>
      </c>
      <c r="H694" s="14">
        <f>Tavola1!K694/Tavola1!D694</f>
        <v>0.62321563743148423</v>
      </c>
      <c r="I694" s="36">
        <f>Tavola1!L694/Tavola1!D694</f>
        <v>1.451827355483856E-2</v>
      </c>
    </row>
    <row r="695" spans="1:9">
      <c r="A695" s="4">
        <v>44583</v>
      </c>
      <c r="B695" s="14">
        <f>Tavola1!D695/Tavola1!B695</f>
        <v>6.0101775499591413E-2</v>
      </c>
      <c r="C695" s="14">
        <f>Tavola1!D695/Tavola1!C695</f>
        <v>0.14604220445150459</v>
      </c>
      <c r="D695" s="14">
        <f>Tavola1!F695/Tavola1!D695</f>
        <v>2.7775766747127513E-3</v>
      </c>
      <c r="E695" s="14">
        <f>Tavola1!G695/Tavola1!D695</f>
        <v>2.4950513931145057E-3</v>
      </c>
      <c r="F695" s="30">
        <f>Tavola1!H695/Tavola1!D695</f>
        <v>2.8252528159824553E-4</v>
      </c>
      <c r="G695" s="14">
        <f>Tavola1!J695/Tavola1!D695</f>
        <v>0.36417861954615843</v>
      </c>
      <c r="H695" s="14">
        <f>Tavola1!K695/Tavola1!D695</f>
        <v>0.61864031176664824</v>
      </c>
      <c r="I695" s="36">
        <f>Tavola1!L695/Tavola1!D695</f>
        <v>1.4403492012480555E-2</v>
      </c>
    </row>
    <row r="696" spans="1:9">
      <c r="A696" s="4">
        <v>44584</v>
      </c>
      <c r="B696" s="14">
        <f>Tavola1!D696/Tavola1!B696</f>
        <v>6.045018504651592E-2</v>
      </c>
      <c r="C696" s="14">
        <f>Tavola1!D696/Tavola1!C696</f>
        <v>0.14613487611451439</v>
      </c>
      <c r="D696" s="14">
        <f>Tavola1!F696/Tavola1!D696</f>
        <v>2.7811059706322207E-3</v>
      </c>
      <c r="E696" s="14">
        <f>Tavola1!G696/Tavola1!D696</f>
        <v>2.4942497573091486E-3</v>
      </c>
      <c r="F696" s="30">
        <f>Tavola1!H696/Tavola1!D696</f>
        <v>2.8685621332307182E-4</v>
      </c>
      <c r="G696" s="14">
        <f>Tavola1!J696/Tavola1!D696</f>
        <v>0.36834436738584786</v>
      </c>
      <c r="H696" s="14">
        <f>Tavola1!K696/Tavola1!D696</f>
        <v>0.61456494931915373</v>
      </c>
      <c r="I696" s="36">
        <f>Tavola1!L696/Tavola1!D696</f>
        <v>1.4309577324366161E-2</v>
      </c>
    </row>
    <row r="697" spans="1:9">
      <c r="A697" s="4">
        <v>44585</v>
      </c>
      <c r="B697" s="14">
        <f>Tavola1!D697/Tavola1!B697</f>
        <v>6.0666502314809446E-2</v>
      </c>
      <c r="C697" s="14">
        <f>Tavola1!D697/Tavola1!C697</f>
        <v>0.14610141196863263</v>
      </c>
      <c r="D697" s="14">
        <f>Tavola1!F697/Tavola1!D697</f>
        <v>2.8243972301788146E-3</v>
      </c>
      <c r="E697" s="14">
        <f>Tavola1!G697/Tavola1!D697</f>
        <v>2.5393503712561527E-3</v>
      </c>
      <c r="F697" s="30">
        <f>Tavola1!H697/Tavola1!D697</f>
        <v>2.850468589226619E-4</v>
      </c>
      <c r="G697" s="14">
        <f>Tavola1!J697/Tavola1!D697</f>
        <v>0.37048791679412663</v>
      </c>
      <c r="H697" s="14">
        <f>Tavola1!K697/Tavola1!D697</f>
        <v>0.61241100976111684</v>
      </c>
      <c r="I697" s="36">
        <f>Tavola1!L697/Tavola1!D697</f>
        <v>1.4276676214577714E-2</v>
      </c>
    </row>
    <row r="698" spans="1:9">
      <c r="A698" s="4">
        <v>44586</v>
      </c>
      <c r="B698" s="14">
        <f>Tavola1!D698/Tavola1!B698</f>
        <v>6.1188327585882905E-2</v>
      </c>
      <c r="C698" s="14">
        <f>Tavola1!D698/Tavola1!C698</f>
        <v>0.14646640929629232</v>
      </c>
      <c r="D698" s="14">
        <f>Tavola1!F698/Tavola1!D698</f>
        <v>2.7828294959338436E-3</v>
      </c>
      <c r="E698" s="14">
        <f>Tavola1!G698/Tavola1!D698</f>
        <v>2.5117523933706207E-3</v>
      </c>
      <c r="F698" s="30">
        <f>Tavola1!H698/Tavola1!D698</f>
        <v>2.7107710256322272E-4</v>
      </c>
      <c r="G698" s="14">
        <f>Tavola1!J698/Tavola1!D698</f>
        <v>0.37516899426963596</v>
      </c>
      <c r="H698" s="14">
        <f>Tavola1!K698/Tavola1!D698</f>
        <v>0.60783378512850428</v>
      </c>
      <c r="I698" s="36">
        <f>Tavola1!L698/Tavola1!D698</f>
        <v>1.4214391105925952E-2</v>
      </c>
    </row>
    <row r="699" spans="1:9">
      <c r="A699" s="4">
        <v>44587</v>
      </c>
      <c r="B699" s="14">
        <f>Tavola1!D699/Tavola1!B699</f>
        <v>6.1693504594820384E-2</v>
      </c>
      <c r="C699" s="14">
        <f>Tavola1!D699/Tavola1!C699</f>
        <v>0.14662356805020538</v>
      </c>
      <c r="D699" s="14">
        <f>Tavola1!F699/Tavola1!D699</f>
        <v>2.7336880074884432E-3</v>
      </c>
      <c r="E699" s="14">
        <f>Tavola1!G699/Tavola1!D699</f>
        <v>2.4713216662124626E-3</v>
      </c>
      <c r="F699" s="30">
        <f>Tavola1!H699/Tavola1!D699</f>
        <v>2.6236634127598061E-4</v>
      </c>
      <c r="G699" s="14">
        <f>Tavola1!J699/Tavola1!D699</f>
        <v>0.37998940378518459</v>
      </c>
      <c r="H699" s="14">
        <f>Tavola1!K699/Tavola1!D699</f>
        <v>0.60316667710489746</v>
      </c>
      <c r="I699" s="36">
        <f>Tavola1!L699/Tavola1!D699</f>
        <v>1.4110231102429512E-2</v>
      </c>
    </row>
    <row r="700" spans="1:9">
      <c r="A700" s="4">
        <v>44588</v>
      </c>
      <c r="B700" s="14">
        <f>Tavola1!D700/Tavola1!B700</f>
        <v>6.2192937755417593E-2</v>
      </c>
      <c r="C700" s="14">
        <f>Tavola1!D700/Tavola1!C700</f>
        <v>0.14683372447384935</v>
      </c>
      <c r="D700" s="14">
        <f>Tavola1!F700/Tavola1!D700</f>
        <v>2.6733009084210649E-3</v>
      </c>
      <c r="E700" s="14">
        <f>Tavola1!G700/Tavola1!D700</f>
        <v>2.4226789482565902E-3</v>
      </c>
      <c r="F700" s="30">
        <f>Tavola1!H700/Tavola1!D700</f>
        <v>2.5062196016447486E-4</v>
      </c>
      <c r="G700" s="14">
        <f>Tavola1!J700/Tavola1!D700</f>
        <v>0.38091029237557872</v>
      </c>
      <c r="H700" s="14">
        <f>Tavola1!K700/Tavola1!D700</f>
        <v>0.60242000564734821</v>
      </c>
      <c r="I700" s="36">
        <f>Tavola1!L700/Tavola1!D700</f>
        <v>1.3996401068652038E-2</v>
      </c>
    </row>
    <row r="701" spans="1:9">
      <c r="A701" s="4">
        <v>44589</v>
      </c>
      <c r="B701" s="14">
        <f>Tavola1!D701/Tavola1!B701</f>
        <v>6.2691246780859106E-2</v>
      </c>
      <c r="C701" s="14">
        <f>Tavola1!D701/Tavola1!C701</f>
        <v>0.14708405864057486</v>
      </c>
      <c r="D701" s="14">
        <f>Tavola1!F701/Tavola1!D701</f>
        <v>2.6411776253817006E-3</v>
      </c>
      <c r="E701" s="14">
        <f>Tavola1!G701/Tavola1!D701</f>
        <v>2.4019704075926023E-3</v>
      </c>
      <c r="F701" s="30">
        <f>Tavola1!H701/Tavola1!D701</f>
        <v>2.3920721778909843E-4</v>
      </c>
      <c r="G701" s="14">
        <f>Tavola1!J701/Tavola1!D701</f>
        <v>0.37962185463129922</v>
      </c>
      <c r="H701" s="14">
        <f>Tavola1!K701/Tavola1!D701</f>
        <v>0.60383985324224765</v>
      </c>
      <c r="I701" s="36">
        <f>Tavola1!L701/Tavola1!D701</f>
        <v>1.3897114501071483E-2</v>
      </c>
    </row>
    <row r="702" spans="1:9">
      <c r="A702" s="4">
        <v>44590</v>
      </c>
      <c r="B702" s="14">
        <f>Tavola1!D702/Tavola1!B702</f>
        <v>6.3183406304115647E-2</v>
      </c>
      <c r="C702" s="14">
        <f>Tavola1!D702/Tavola1!C702</f>
        <v>0.14731217425402701</v>
      </c>
      <c r="D702" s="14">
        <f>Tavola1!F702/Tavola1!D702</f>
        <v>2.6390984057890741E-3</v>
      </c>
      <c r="E702" s="14">
        <f>Tavola1!G702/Tavola1!D702</f>
        <v>2.4045118808300454E-3</v>
      </c>
      <c r="F702" s="30">
        <f>Tavola1!H702/Tavola1!D702</f>
        <v>2.3458652495902881E-4</v>
      </c>
      <c r="G702" s="14">
        <f>Tavola1!J702/Tavola1!D702</f>
        <v>0.38411425667023974</v>
      </c>
      <c r="H702" s="14">
        <f>Tavola1!K702/Tavola1!D702</f>
        <v>0.59944676677863828</v>
      </c>
      <c r="I702" s="36">
        <f>Tavola1!L702/Tavola1!D702</f>
        <v>1.3799878145332869E-2</v>
      </c>
    </row>
    <row r="703" spans="1:9">
      <c r="A703" s="4">
        <v>44591</v>
      </c>
      <c r="B703" s="14">
        <f>Tavola1!D703/Tavola1!B703</f>
        <v>6.3551172750611631E-2</v>
      </c>
      <c r="C703" s="14">
        <f>Tavola1!D703/Tavola1!C703</f>
        <v>0.14734778968810233</v>
      </c>
      <c r="D703" s="14">
        <f>Tavola1!F703/Tavola1!D703</f>
        <v>2.5964810424629475E-3</v>
      </c>
      <c r="E703" s="14">
        <f>Tavola1!G703/Tavola1!D703</f>
        <v>2.3707000822487784E-3</v>
      </c>
      <c r="F703" s="30">
        <f>Tavola1!H703/Tavola1!D703</f>
        <v>2.2578096021416938E-4</v>
      </c>
      <c r="G703" s="14">
        <f>Tavola1!J703/Tavola1!D703</f>
        <v>0.38839808408728049</v>
      </c>
      <c r="H703" s="14">
        <f>Tavola1!K703/Tavola1!D703</f>
        <v>0.59530053058525645</v>
      </c>
      <c r="I703" s="36">
        <f>Tavola1!L703/Tavola1!D703</f>
        <v>1.3704904285000081E-2</v>
      </c>
    </row>
    <row r="704" spans="1:9">
      <c r="A704" s="4">
        <v>44592</v>
      </c>
      <c r="B704" s="14">
        <f>Tavola1!D704/Tavola1!B704</f>
        <v>6.3776846637028095E-2</v>
      </c>
      <c r="C704" s="14">
        <f>Tavola1!D704/Tavola1!C704</f>
        <v>0.14744216384080749</v>
      </c>
      <c r="D704" s="14">
        <f>Tavola1!F704/Tavola1!D704</f>
        <v>2.6247897522564054E-3</v>
      </c>
      <c r="E704" s="14">
        <f>Tavola1!G704/Tavola1!D704</f>
        <v>2.3987082891726219E-3</v>
      </c>
      <c r="F704" s="30">
        <f>Tavola1!H704/Tavola1!D704</f>
        <v>2.2608146308378323E-4</v>
      </c>
      <c r="G704" s="14">
        <f>Tavola1!J704/Tavola1!D704</f>
        <v>0.39014765845344246</v>
      </c>
      <c r="H704" s="14">
        <f>Tavola1!K704/Tavola1!D704</f>
        <v>0.5935552352289436</v>
      </c>
      <c r="I704" s="36">
        <f>Tavola1!L704/Tavola1!D704</f>
        <v>1.3672316565357586E-2</v>
      </c>
    </row>
    <row r="705" spans="1:9">
      <c r="A705" s="4">
        <v>44593</v>
      </c>
      <c r="B705" s="14">
        <f>Tavola1!D705/Tavola1!B705</f>
        <v>6.428698765847124E-2</v>
      </c>
      <c r="C705" s="14">
        <f>Tavola1!D705/Tavola1!C705</f>
        <v>0.14789325869028447</v>
      </c>
      <c r="D705" s="14">
        <f>Tavola1!F705/Tavola1!D705</f>
        <v>2.5670686294705816E-3</v>
      </c>
      <c r="E705" s="14">
        <f>Tavola1!G705/Tavola1!D705</f>
        <v>2.34522319235584E-3</v>
      </c>
      <c r="F705" s="30">
        <f>Tavola1!H705/Tavola1!D705</f>
        <v>2.2184543711474162E-4</v>
      </c>
      <c r="G705" s="14">
        <f>Tavola1!J705/Tavola1!D705</f>
        <v>0.39462658659102795</v>
      </c>
      <c r="H705" s="14">
        <f>Tavola1!K705/Tavola1!D705</f>
        <v>0.58922148097675375</v>
      </c>
      <c r="I705" s="36">
        <f>Tavola1!L705/Tavola1!D705</f>
        <v>1.3584863802747715E-2</v>
      </c>
    </row>
    <row r="706" spans="1:9">
      <c r="A706" s="4">
        <v>44594</v>
      </c>
      <c r="B706" s="14">
        <f>Tavola1!D706/Tavola1!B706</f>
        <v>6.4834920166708665E-2</v>
      </c>
      <c r="C706" s="14">
        <f>Tavola1!D706/Tavola1!C706</f>
        <v>0.1480901597223363</v>
      </c>
      <c r="D706" s="14">
        <f>Tavola1!F706/Tavola1!D706</f>
        <v>2.5185335635218849E-3</v>
      </c>
      <c r="E706" s="14">
        <f>Tavola1!G706/Tavola1!D706</f>
        <v>2.2873034348610665E-3</v>
      </c>
      <c r="F706" s="30">
        <f>Tavola1!H706/Tavola1!D706</f>
        <v>2.3123012866081821E-4</v>
      </c>
      <c r="G706" s="14">
        <f>Tavola1!J706/Tavola1!D706</f>
        <v>0.39534883720930231</v>
      </c>
      <c r="H706" s="14">
        <f>Tavola1!K706/Tavola1!D706</f>
        <v>0.58866191186694894</v>
      </c>
      <c r="I706" s="36">
        <f>Tavola1!L706/Tavola1!D706</f>
        <v>1.3470717360226855E-2</v>
      </c>
    </row>
    <row r="707" spans="1:9">
      <c r="A707" s="4">
        <v>44595</v>
      </c>
      <c r="B707" s="14">
        <f>Tavola1!D707/Tavola1!B707</f>
        <v>6.5258382935532031E-2</v>
      </c>
      <c r="C707" s="14">
        <f>Tavola1!D707/Tavola1!C707</f>
        <v>0.14831526168236728</v>
      </c>
      <c r="D707" s="14">
        <f>Tavola1!F707/Tavola1!D707</f>
        <v>2.4845431115385151E-3</v>
      </c>
      <c r="E707" s="14">
        <f>Tavola1!G707/Tavola1!D707</f>
        <v>2.2680925604399512E-3</v>
      </c>
      <c r="F707" s="30">
        <f>Tavola1!H707/Tavola1!D707</f>
        <v>2.1645055109856384E-4</v>
      </c>
      <c r="G707" s="14">
        <f>Tavola1!J707/Tavola1!D707</f>
        <v>0.39667501032005303</v>
      </c>
      <c r="H707" s="14">
        <f>Tavola1!K707/Tavola1!D707</f>
        <v>0.58745452605832726</v>
      </c>
      <c r="I707" s="36">
        <f>Tavola1!L707/Tavola1!D707</f>
        <v>1.3385920510081185E-2</v>
      </c>
    </row>
    <row r="708" spans="1:9">
      <c r="A708" s="4">
        <v>44596</v>
      </c>
      <c r="B708" s="14">
        <f>Tavola1!D708/Tavola1!B708</f>
        <v>6.5704963522522794E-2</v>
      </c>
      <c r="C708" s="14">
        <f>Tavola1!D708/Tavola1!C708</f>
        <v>0.14851816968912035</v>
      </c>
      <c r="D708" s="14">
        <f>Tavola1!F708/Tavola1!D708</f>
        <v>2.3819133582837992E-3</v>
      </c>
      <c r="E708" s="14">
        <f>Tavola1!G708/Tavola1!D708</f>
        <v>2.1785792911132311E-3</v>
      </c>
      <c r="F708" s="30">
        <f>Tavola1!H708/Tavola1!D708</f>
        <v>2.0333406717056824E-4</v>
      </c>
      <c r="G708" s="14">
        <f>Tavola1!J708/Tavola1!D708</f>
        <v>0.39935575206085955</v>
      </c>
      <c r="H708" s="14">
        <f>Tavola1!K708/Tavola1!D708</f>
        <v>0.5849584770431252</v>
      </c>
      <c r="I708" s="36">
        <f>Tavola1!L708/Tavola1!D708</f>
        <v>1.3303857537731464E-2</v>
      </c>
    </row>
    <row r="709" spans="1:9">
      <c r="A709" s="4">
        <v>44597</v>
      </c>
      <c r="B709" s="14">
        <f>Tavola1!D709/Tavola1!B709</f>
        <v>6.6140459169829496E-2</v>
      </c>
      <c r="C709" s="14">
        <f>Tavola1!D709/Tavola1!C709</f>
        <v>0.14865367114207068</v>
      </c>
      <c r="D709" s="14">
        <f>Tavola1!F709/Tavola1!D709</f>
        <v>2.3309036710977013E-3</v>
      </c>
      <c r="E709" s="14">
        <f>Tavola1!G709/Tavola1!D709</f>
        <v>2.1374175038470491E-3</v>
      </c>
      <c r="F709" s="30">
        <f>Tavola1!H709/Tavola1!D709</f>
        <v>1.9348616725065225E-4</v>
      </c>
      <c r="G709" s="14">
        <f>Tavola1!J709/Tavola1!D709</f>
        <v>0.39846662212453859</v>
      </c>
      <c r="H709" s="14">
        <f>Tavola1!K709/Tavola1!D709</f>
        <v>0.58593053241951432</v>
      </c>
      <c r="I709" s="36">
        <f>Tavola1!L709/Tavola1!D709</f>
        <v>1.3271941784849429E-2</v>
      </c>
    </row>
    <row r="710" spans="1:9">
      <c r="A710" s="4">
        <v>44598</v>
      </c>
      <c r="B710" s="14">
        <f>Tavola1!D710/Tavola1!B710</f>
        <v>6.6638792573943492E-2</v>
      </c>
      <c r="C710" s="14">
        <f>Tavola1!D710/Tavola1!C710</f>
        <v>0.1490620796204094</v>
      </c>
      <c r="D710" s="14">
        <f>Tavola1!F710/Tavola1!D710</f>
        <v>2.2751785933032365E-3</v>
      </c>
      <c r="E710" s="14">
        <f>Tavola1!G710/Tavola1!D710</f>
        <v>2.0854558872300186E-3</v>
      </c>
      <c r="F710" s="30">
        <f>Tavola1!H710/Tavola1!D710</f>
        <v>1.8972270607321804E-4</v>
      </c>
      <c r="G710" s="14">
        <f>Tavola1!J710/Tavola1!D710</f>
        <v>0.40247505968048902</v>
      </c>
      <c r="H710" s="14">
        <f>Tavola1!K710/Tavola1!D710</f>
        <v>0.58211856025862041</v>
      </c>
      <c r="I710" s="36">
        <f>Tavola1!L710/Tavola1!D710</f>
        <v>1.3131201467587296E-2</v>
      </c>
    </row>
    <row r="711" spans="1:9">
      <c r="A711" s="4">
        <v>44599</v>
      </c>
      <c r="B711" s="14">
        <f>Tavola1!D711/Tavola1!B711</f>
        <v>6.683232622895309E-2</v>
      </c>
      <c r="C711" s="14">
        <f>Tavola1!D711/Tavola1!C711</f>
        <v>0.14898941613464065</v>
      </c>
      <c r="D711" s="14">
        <f>Tavola1!F711/Tavola1!D711</f>
        <v>2.2860283414039987E-3</v>
      </c>
      <c r="E711" s="14">
        <f>Tavola1!G711/Tavola1!D711</f>
        <v>2.0973827277858651E-3</v>
      </c>
      <c r="F711" s="30">
        <f>Tavola1!H711/Tavola1!D711</f>
        <v>1.8864561361813374E-4</v>
      </c>
      <c r="G711" s="14">
        <f>Tavola1!J711/Tavola1!D711</f>
        <v>0.40470277175366148</v>
      </c>
      <c r="H711" s="14">
        <f>Tavola1!K711/Tavola1!D711</f>
        <v>0.57991741184159706</v>
      </c>
      <c r="I711" s="36">
        <f>Tavola1!L711/Tavola1!D711</f>
        <v>1.3093788063337393E-2</v>
      </c>
    </row>
    <row r="712" spans="1:9">
      <c r="A712" s="4">
        <v>44600</v>
      </c>
      <c r="B712" s="14">
        <f>Tavola1!D712/Tavola1!B712</f>
        <v>6.7289141216910972E-2</v>
      </c>
      <c r="C712" s="14">
        <f>Tavola1!D712/Tavola1!C712</f>
        <v>0.14917836115572883</v>
      </c>
      <c r="D712" s="14">
        <f>Tavola1!F712/Tavola1!D712</f>
        <v>2.2157028579483386E-3</v>
      </c>
      <c r="E712" s="14">
        <f>Tavola1!G712/Tavola1!D712</f>
        <v>2.0336305223714042E-3</v>
      </c>
      <c r="F712" s="30">
        <f>Tavola1!H712/Tavola1!D712</f>
        <v>1.8207233557693438E-4</v>
      </c>
      <c r="G712" s="14">
        <f>Tavola1!J712/Tavola1!D712</f>
        <v>0.4057012134240171</v>
      </c>
      <c r="H712" s="14">
        <f>Tavola1!K712/Tavola1!D712</f>
        <v>0.57906491172428376</v>
      </c>
      <c r="I712" s="36">
        <f>Tavola1!L712/Tavola1!D712</f>
        <v>1.3018171993750808E-2</v>
      </c>
    </row>
    <row r="713" spans="1:9">
      <c r="A713" s="4">
        <v>44601</v>
      </c>
      <c r="B713" s="14">
        <f>Tavola1!D713/Tavola1!B713</f>
        <v>6.769097004775787E-2</v>
      </c>
      <c r="C713" s="14">
        <f>Tavola1!D713/Tavola1!C713</f>
        <v>0.14921119178206577</v>
      </c>
      <c r="D713" s="14">
        <f>Tavola1!F713/Tavola1!D713</f>
        <v>2.155303877513674E-3</v>
      </c>
      <c r="E713" s="14">
        <f>Tavola1!G713/Tavola1!D713</f>
        <v>1.9882823506173989E-3</v>
      </c>
      <c r="F713" s="30">
        <f>Tavola1!H713/Tavola1!D713</f>
        <v>1.6702152689627528E-4</v>
      </c>
      <c r="G713" s="14">
        <f>Tavola1!J713/Tavola1!D713</f>
        <v>0.39828679484237522</v>
      </c>
      <c r="H713" s="14">
        <f>Tavola1!K713/Tavola1!D713</f>
        <v>0.5865984831540636</v>
      </c>
      <c r="I713" s="36">
        <f>Tavola1!L713/Tavola1!D713</f>
        <v>1.2959418126047515E-2</v>
      </c>
    </row>
    <row r="714" spans="1:9">
      <c r="A714" s="4">
        <v>44602</v>
      </c>
      <c r="B714" s="14">
        <f>Tavola1!D714/Tavola1!B714</f>
        <v>6.8116871647562999E-2</v>
      </c>
      <c r="C714" s="14">
        <f>Tavola1!D714/Tavola1!C714</f>
        <v>0.14932968187616136</v>
      </c>
      <c r="D714" s="14">
        <f>Tavola1!F714/Tavola1!D714</f>
        <v>2.1131930188492219E-3</v>
      </c>
      <c r="E714" s="14">
        <f>Tavola1!G714/Tavola1!D714</f>
        <v>1.9479875822974474E-3</v>
      </c>
      <c r="F714" s="30">
        <f>Tavola1!H714/Tavola1!D714</f>
        <v>1.6520543655177466E-4</v>
      </c>
      <c r="G714" s="14">
        <f>Tavola1!J714/Tavola1!D714</f>
        <v>0.39276084142720258</v>
      </c>
      <c r="H714" s="14">
        <f>Tavola1!K714/Tavola1!D714</f>
        <v>0.59227154602120669</v>
      </c>
      <c r="I714" s="36">
        <f>Tavola1!L714/Tavola1!D714</f>
        <v>1.2854419532741563E-2</v>
      </c>
    </row>
    <row r="715" spans="1:9">
      <c r="A715" s="4">
        <v>44603</v>
      </c>
      <c r="B715" s="14">
        <f>Tavola1!D715/Tavola1!B715</f>
        <v>6.8458710671647979E-2</v>
      </c>
      <c r="C715" s="14">
        <f>Tavola1!D715/Tavola1!C715</f>
        <v>0.1494342473478682</v>
      </c>
      <c r="D715" s="14">
        <f>Tavola1!F715/Tavola1!D715</f>
        <v>2.0492766295594268E-3</v>
      </c>
      <c r="E715" s="14">
        <f>Tavola1!G715/Tavola1!D715</f>
        <v>1.8840812931946642E-3</v>
      </c>
      <c r="F715" s="30">
        <f>Tavola1!H715/Tavola1!D715</f>
        <v>1.6519533636476268E-4</v>
      </c>
      <c r="G715" s="14">
        <f>Tavola1!J715/Tavola1!D715</f>
        <v>0.39339987667313681</v>
      </c>
      <c r="H715" s="14">
        <f>Tavola1!K715/Tavola1!D715</f>
        <v>0.59175960091085289</v>
      </c>
      <c r="I715" s="36">
        <f>Tavola1!L715/Tavola1!D715</f>
        <v>1.2791245786450849E-2</v>
      </c>
    </row>
    <row r="716" spans="1:9">
      <c r="A716" s="4">
        <v>44604</v>
      </c>
      <c r="B716" s="14">
        <f>Tavola1!D716/Tavola1!B716</f>
        <v>6.8781420671082741E-2</v>
      </c>
      <c r="C716" s="14">
        <f>Tavola1!D716/Tavola1!C716</f>
        <v>0.14949268320898901</v>
      </c>
      <c r="D716" s="14">
        <f>Tavola1!F716/Tavola1!D716</f>
        <v>2.0094782981992364E-3</v>
      </c>
      <c r="E716" s="14">
        <f>Tavola1!G716/Tavola1!D716</f>
        <v>1.8470819494340134E-3</v>
      </c>
      <c r="F716" s="30">
        <f>Tavola1!H716/Tavola1!D716</f>
        <v>1.623963487652229E-4</v>
      </c>
      <c r="G716" s="14">
        <f>Tavola1!J716/Tavola1!D716</f>
        <v>0.39169293251090176</v>
      </c>
      <c r="H716" s="14">
        <f>Tavola1!K716/Tavola1!D716</f>
        <v>0.59355441831040012</v>
      </c>
      <c r="I716" s="36">
        <f>Tavola1!L716/Tavola1!D716</f>
        <v>1.2743170880498882E-2</v>
      </c>
    </row>
    <row r="717" spans="1:9">
      <c r="A717" s="4">
        <v>44605</v>
      </c>
      <c r="B717" s="14">
        <f>Tavola1!D717/Tavola1!B717</f>
        <v>6.9068616230242588E-2</v>
      </c>
      <c r="C717" s="14">
        <f>Tavola1!D717/Tavola1!C717</f>
        <v>0.14951373032471474</v>
      </c>
      <c r="D717" s="14">
        <f>Tavola1!F717/Tavola1!D717</f>
        <v>1.9744706134591913E-3</v>
      </c>
      <c r="E717" s="14">
        <f>Tavola1!G717/Tavola1!D717</f>
        <v>1.8133179374139059E-3</v>
      </c>
      <c r="F717" s="30">
        <f>Tavola1!H717/Tavola1!D717</f>
        <v>1.6115267604528531E-4</v>
      </c>
      <c r="G717" s="14">
        <f>Tavola1!J717/Tavola1!D717</f>
        <v>0.36237911797637079</v>
      </c>
      <c r="H717" s="14">
        <f>Tavola1!K717/Tavola1!D717</f>
        <v>0.62298401505586387</v>
      </c>
      <c r="I717" s="36">
        <f>Tavola1!L717/Tavola1!D717</f>
        <v>1.266239635430607E-2</v>
      </c>
    </row>
    <row r="718" spans="1:9">
      <c r="A718" s="4">
        <v>44606</v>
      </c>
      <c r="B718" s="14">
        <f>Tavola1!D718/Tavola1!B718</f>
        <v>6.919633973067707E-2</v>
      </c>
      <c r="C718" s="14">
        <f>Tavola1!D718/Tavola1!C718</f>
        <v>0.14946608523856206</v>
      </c>
      <c r="D718" s="14">
        <f>Tavola1!F718/Tavola1!D718</f>
        <v>1.9963925326542805E-3</v>
      </c>
      <c r="E718" s="14">
        <f>Tavola1!G718/Tavola1!D718</f>
        <v>1.8344474041312761E-3</v>
      </c>
      <c r="F718" s="30">
        <f>Tavola1!H718/Tavola1!D718</f>
        <v>1.6194512852300458E-4</v>
      </c>
      <c r="G718" s="14">
        <f>Tavola1!J718/Tavola1!D718</f>
        <v>0.36224053877468965</v>
      </c>
      <c r="H718" s="14">
        <f>Tavola1!K718/Tavola1!D718</f>
        <v>0.62312157611700258</v>
      </c>
      <c r="I718" s="36">
        <f>Tavola1!L718/Tavola1!D718</f>
        <v>1.2641492575653505E-2</v>
      </c>
    </row>
    <row r="719" spans="1:9">
      <c r="A719" s="4">
        <v>44607</v>
      </c>
      <c r="B719" s="14">
        <f>Tavola1!D719/Tavola1!B719</f>
        <v>6.9553591378715626E-2</v>
      </c>
      <c r="C719" s="14">
        <f>Tavola1!D719/Tavola1!C719</f>
        <v>0.14964735455330092</v>
      </c>
      <c r="D719" s="14">
        <f>Tavola1!F719/Tavola1!D719</f>
        <v>1.9806557340744761E-3</v>
      </c>
      <c r="E719" s="14">
        <f>Tavola1!G719/Tavola1!D719</f>
        <v>1.8270199643454286E-3</v>
      </c>
      <c r="F719" s="30">
        <f>Tavola1!H719/Tavola1!D719</f>
        <v>1.536357697290474E-4</v>
      </c>
      <c r="G719" s="14">
        <f>Tavola1!J719/Tavola1!D719</f>
        <v>0.36131672775187962</v>
      </c>
      <c r="H719" s="14">
        <f>Tavola1!K719/Tavola1!D719</f>
        <v>0.62408649001782723</v>
      </c>
      <c r="I719" s="36">
        <f>Tavola1!L719/Tavola1!D719</f>
        <v>1.2616126496218622E-2</v>
      </c>
    </row>
    <row r="720" spans="1:9">
      <c r="A720" s="4">
        <v>44608</v>
      </c>
      <c r="B720" s="14">
        <f>Tavola1!D720/Tavola1!B720</f>
        <v>6.9920870251810111E-2</v>
      </c>
      <c r="C720" s="14">
        <f>Tavola1!D720/Tavola1!C720</f>
        <v>0.14971808118687102</v>
      </c>
      <c r="D720" s="14">
        <f>Tavola1!F720/Tavola1!D720</f>
        <v>1.9206988547096195E-3</v>
      </c>
      <c r="E720" s="14">
        <f>Tavola1!G720/Tavola1!D720</f>
        <v>1.7698945192220689E-3</v>
      </c>
      <c r="F720" s="30">
        <f>Tavola1!H720/Tavola1!D720</f>
        <v>1.5080433548755041E-4</v>
      </c>
      <c r="G720" s="14">
        <f>Tavola1!J720/Tavola1!D720</f>
        <v>0.34554619959365085</v>
      </c>
      <c r="H720" s="14">
        <f>Tavola1!K720/Tavola1!D720</f>
        <v>0.6399902936845886</v>
      </c>
      <c r="I720" s="36">
        <f>Tavola1!L720/Tavola1!D720</f>
        <v>1.2542807867050898E-2</v>
      </c>
    </row>
    <row r="721" spans="1:9">
      <c r="A721" s="4">
        <v>44609</v>
      </c>
      <c r="B721" s="14">
        <f>Tavola1!D721/Tavola1!B721</f>
        <v>7.0224776809880304E-2</v>
      </c>
      <c r="C721" s="14">
        <f>Tavola1!D721/Tavola1!C721</f>
        <v>0.14983798295971787</v>
      </c>
      <c r="D721" s="14">
        <f>Tavola1!F721/Tavola1!D721</f>
        <v>1.8274222188960627E-3</v>
      </c>
      <c r="E721" s="14">
        <f>Tavola1!G721/Tavola1!D721</f>
        <v>1.685909254811781E-3</v>
      </c>
      <c r="F721" s="30">
        <f>Tavola1!H721/Tavola1!D721</f>
        <v>1.4151296408428186E-4</v>
      </c>
      <c r="G721" s="14">
        <f>Tavola1!J721/Tavola1!D721</f>
        <v>0.34008286672608395</v>
      </c>
      <c r="H721" s="14">
        <f>Tavola1!K721/Tavola1!D721</f>
        <v>0.64559166706353799</v>
      </c>
      <c r="I721" s="36">
        <f>Tavola1!L721/Tavola1!D721</f>
        <v>1.2498043991482008E-2</v>
      </c>
    </row>
    <row r="722" spans="1:9">
      <c r="A722" s="4">
        <v>44610</v>
      </c>
      <c r="B722" s="14">
        <f>Tavola1!D722/Tavola1!B722</f>
        <v>7.0531615818003823E-2</v>
      </c>
      <c r="C722" s="14">
        <f>Tavola1!D722/Tavola1!C722</f>
        <v>0.14993370924748406</v>
      </c>
      <c r="D722" s="14">
        <f>Tavola1!F722/Tavola1!D722</f>
        <v>1.7512520034079877E-3</v>
      </c>
      <c r="E722" s="14">
        <f>Tavola1!G722/Tavola1!D722</f>
        <v>1.6202794171854937E-3</v>
      </c>
      <c r="F722" s="30">
        <f>Tavola1!H722/Tavola1!D722</f>
        <v>1.3097258622249406E-4</v>
      </c>
      <c r="G722" s="14">
        <f>Tavola1!J722/Tavola1!D722</f>
        <v>0.33593658226361134</v>
      </c>
      <c r="H722" s="14">
        <f>Tavola1!K722/Tavola1!D722</f>
        <v>0.64986706957614837</v>
      </c>
      <c r="I722" s="36">
        <f>Tavola1!L722/Tavola1!D722</f>
        <v>1.2445096156832246E-2</v>
      </c>
    </row>
    <row r="723" spans="1:9">
      <c r="A723" s="4">
        <v>44611</v>
      </c>
      <c r="B723" s="14">
        <f>Tavola1!D723/Tavola1!B723</f>
        <v>7.0816524820548135E-2</v>
      </c>
      <c r="C723" s="14">
        <f>Tavola1!D723/Tavola1!C723</f>
        <v>0.14995107248706485</v>
      </c>
      <c r="D723" s="14">
        <f>Tavola1!F723/Tavola1!D723</f>
        <v>1.7259192060771651E-3</v>
      </c>
      <c r="E723" s="14">
        <f>Tavola1!G723/Tavola1!D723</f>
        <v>1.5932592671007372E-3</v>
      </c>
      <c r="F723" s="30">
        <f>Tavola1!H723/Tavola1!D723</f>
        <v>1.3265993897642808E-4</v>
      </c>
      <c r="G723" s="14">
        <f>Tavola1!J723/Tavola1!D723</f>
        <v>0.33120898764386569</v>
      </c>
      <c r="H723" s="14">
        <f>Tavola1!K723/Tavola1!D723</f>
        <v>0.65466607885360373</v>
      </c>
      <c r="I723" s="36">
        <f>Tavola1!L723/Tavola1!D723</f>
        <v>1.2399014296453424E-2</v>
      </c>
    </row>
    <row r="724" spans="1:9">
      <c r="A724" s="4">
        <v>44612</v>
      </c>
      <c r="B724" s="14">
        <f>Tavola1!D724/Tavola1!B724</f>
        <v>7.1053768862148176E-2</v>
      </c>
      <c r="C724" s="14">
        <f>Tavola1!D724/Tavola1!C724</f>
        <v>0.14999353779213026</v>
      </c>
      <c r="D724" s="14">
        <f>Tavola1!F724/Tavola1!D724</f>
        <v>1.7033529016929651E-3</v>
      </c>
      <c r="E724" s="14">
        <f>Tavola1!G724/Tavola1!D724</f>
        <v>1.5701744105519981E-3</v>
      </c>
      <c r="F724" s="30">
        <f>Tavola1!H724/Tavola1!D724</f>
        <v>1.3317849114096678E-4</v>
      </c>
      <c r="G724" s="14">
        <f>Tavola1!J724/Tavola1!D724</f>
        <v>0.32794271194025082</v>
      </c>
      <c r="H724" s="14">
        <f>Tavola1!K724/Tavola1!D724</f>
        <v>0.65801761152366844</v>
      </c>
      <c r="I724" s="36">
        <f>Tavola1!L724/Tavola1!D724</f>
        <v>1.2336323634387752E-2</v>
      </c>
    </row>
    <row r="725" spans="1:9">
      <c r="A725" s="4">
        <v>44613</v>
      </c>
      <c r="B725" s="14">
        <f>Tavola1!D725/Tavola1!B725</f>
        <v>7.1175346793994745E-2</v>
      </c>
      <c r="C725" s="14">
        <f>Tavola1!D725/Tavola1!C725</f>
        <v>0.14997508788909125</v>
      </c>
      <c r="D725" s="14">
        <f>Tavola1!F725/Tavola1!D725</f>
        <v>1.6670560003397821E-3</v>
      </c>
      <c r="E725" s="14">
        <f>Tavola1!G725/Tavola1!D725</f>
        <v>1.5422922550914226E-3</v>
      </c>
      <c r="F725" s="30">
        <f>Tavola1!H725/Tavola1!D725</f>
        <v>1.2476374524835948E-4</v>
      </c>
      <c r="G725" s="14">
        <f>Tavola1!J725/Tavola1!D725</f>
        <v>0.32572628427021172</v>
      </c>
      <c r="H725" s="14">
        <f>Tavola1!K725/Tavola1!D725</f>
        <v>0.66028823079700139</v>
      </c>
      <c r="I725" s="36">
        <f>Tavola1!L725/Tavola1!D725</f>
        <v>1.2318428932447069E-2</v>
      </c>
    </row>
    <row r="726" spans="1:9">
      <c r="A726" s="4">
        <v>44614</v>
      </c>
      <c r="B726" s="14">
        <f>Tavola1!D726/Tavola1!B726</f>
        <v>7.1509067813122093E-2</v>
      </c>
      <c r="C726" s="14">
        <f>Tavola1!D726/Tavola1!C726</f>
        <v>0.15016624383074514</v>
      </c>
      <c r="D726" s="14">
        <f>Tavola1!F726/Tavola1!D726</f>
        <v>1.6514123921775202E-3</v>
      </c>
      <c r="E726" s="14">
        <f>Tavola1!G726/Tavola1!D726</f>
        <v>1.539474550602489E-3</v>
      </c>
      <c r="F726" s="30">
        <f>Tavola1!H726/Tavola1!D726</f>
        <v>1.1193784157503127E-4</v>
      </c>
      <c r="G726" s="14">
        <f>Tavola1!J726/Tavola1!D726</f>
        <v>0.32486073615592281</v>
      </c>
      <c r="H726" s="14">
        <f>Tavola1!K726/Tavola1!D726</f>
        <v>0.66122736550997563</v>
      </c>
      <c r="I726" s="36">
        <f>Tavola1!L726/Tavola1!D726</f>
        <v>1.2260485941924014E-2</v>
      </c>
    </row>
    <row r="727" spans="1:9">
      <c r="A727" s="4">
        <v>44615</v>
      </c>
      <c r="B727" s="14">
        <f>Tavola1!D727/Tavola1!B727</f>
        <v>7.1768784504178201E-2</v>
      </c>
      <c r="C727" s="14">
        <f>Tavola1!D727/Tavola1!C727</f>
        <v>0.15014848400248318</v>
      </c>
      <c r="D727" s="14">
        <f>Tavola1!F727/Tavola1!D727</f>
        <v>1.5886963275617237E-3</v>
      </c>
      <c r="E727" s="14">
        <f>Tavola1!G727/Tavola1!D727</f>
        <v>1.4827832390576089E-3</v>
      </c>
      <c r="F727" s="30">
        <f>Tavola1!H727/Tavola1!D727</f>
        <v>1.0591308850411493E-4</v>
      </c>
      <c r="G727" s="14">
        <f>Tavola1!J727/Tavola1!D727</f>
        <v>0.30160778683487233</v>
      </c>
      <c r="H727" s="14">
        <f>Tavola1!K727/Tavola1!D727</f>
        <v>0.6845803618827947</v>
      </c>
      <c r="I727" s="36">
        <f>Tavola1!L727/Tavola1!D727</f>
        <v>1.2223154954771189E-2</v>
      </c>
    </row>
    <row r="728" spans="1:9">
      <c r="A728" s="4">
        <v>44616</v>
      </c>
      <c r="B728" s="14">
        <f>Tavola1!D728/Tavola1!B728</f>
        <v>7.2065490303199933E-2</v>
      </c>
      <c r="C728" s="14">
        <f>Tavola1!D728/Tavola1!C728</f>
        <v>0.15016206634591037</v>
      </c>
      <c r="D728" s="14">
        <f>Tavola1!F728/Tavola1!D728</f>
        <v>1.5553511733885771E-3</v>
      </c>
      <c r="E728" s="14">
        <f>Tavola1!G728/Tavola1!D728</f>
        <v>1.4658438915171744E-3</v>
      </c>
      <c r="F728" s="30">
        <f>Tavola1!H728/Tavola1!D728</f>
        <v>8.9507281871402679E-5</v>
      </c>
      <c r="G728" s="14">
        <f>Tavola1!J728/Tavola1!D728</f>
        <v>0.29780629326996044</v>
      </c>
      <c r="H728" s="14">
        <f>Tavola1!K728/Tavola1!D728</f>
        <v>0.68847185125705845</v>
      </c>
      <c r="I728" s="36">
        <f>Tavola1!L728/Tavola1!D728</f>
        <v>1.2166504299592547E-2</v>
      </c>
    </row>
    <row r="729" spans="1:9">
      <c r="A729" s="4">
        <v>44617</v>
      </c>
      <c r="B729" s="14">
        <f>Tavola1!D729/Tavola1!B729</f>
        <v>7.2279966711732105E-2</v>
      </c>
      <c r="C729" s="14">
        <f>Tavola1!D729/Tavola1!C729</f>
        <v>0.15015055195930546</v>
      </c>
      <c r="D729" s="14">
        <f>Tavola1!F729/Tavola1!D729</f>
        <v>1.5294798865657245E-3</v>
      </c>
      <c r="E729" s="14">
        <f>Tavola1!G729/Tavola1!D729</f>
        <v>1.4340485951611177E-3</v>
      </c>
      <c r="F729" s="30">
        <f>Tavola1!H729/Tavola1!D729</f>
        <v>9.5431291404606759E-5</v>
      </c>
      <c r="G729" s="14">
        <f>Tavola1!J729/Tavola1!D729</f>
        <v>0.29658239911687367</v>
      </c>
      <c r="H729" s="14">
        <f>Tavola1!K729/Tavola1!D729</f>
        <v>0.68977221582431358</v>
      </c>
      <c r="I729" s="36">
        <f>Tavola1!L729/Tavola1!D729</f>
        <v>1.2115905172247032E-2</v>
      </c>
    </row>
    <row r="730" spans="1:9">
      <c r="A730" s="4">
        <v>44618</v>
      </c>
      <c r="B730" s="14">
        <f>Tavola1!D730/Tavola1!B730</f>
        <v>7.2480519315140976E-2</v>
      </c>
      <c r="C730" s="14">
        <f>Tavola1!D730/Tavola1!C730</f>
        <v>0.15011950381131969</v>
      </c>
      <c r="D730" s="14">
        <f>Tavola1!F730/Tavola1!D730</f>
        <v>1.440149785837031E-3</v>
      </c>
      <c r="E730" s="14">
        <f>Tavola1!G730/Tavola1!D730</f>
        <v>1.3414039857395676E-3</v>
      </c>
      <c r="F730" s="30">
        <f>Tavola1!H730/Tavola1!D730</f>
        <v>9.8745800097463384E-5</v>
      </c>
      <c r="G730" s="14">
        <f>Tavola1!J730/Tavola1!D730</f>
        <v>0.29330836902716151</v>
      </c>
      <c r="H730" s="14">
        <f>Tavola1!K730/Tavola1!D730</f>
        <v>0.69316602118546256</v>
      </c>
      <c r="I730" s="36">
        <f>Tavola1!L730/Tavola1!D730</f>
        <v>1.2085460001538895E-2</v>
      </c>
    </row>
    <row r="731" spans="1:9">
      <c r="A731" s="4">
        <v>44619</v>
      </c>
      <c r="B731" s="14">
        <f>Tavola1!D731/Tavola1!B731</f>
        <v>7.2687854174099592E-2</v>
      </c>
      <c r="C731" s="14">
        <f>Tavola1!D731/Tavola1!C731</f>
        <v>0.15007476272520895</v>
      </c>
      <c r="D731" s="14">
        <f>Tavola1!F731/Tavola1!D731</f>
        <v>1.4291706348143927E-3</v>
      </c>
      <c r="E731" s="14">
        <f>Tavola1!G731/Tavola1!D731</f>
        <v>1.3361024311199675E-3</v>
      </c>
      <c r="F731" s="30">
        <f>Tavola1!H731/Tavola1!D731</f>
        <v>9.3068203694425216E-5</v>
      </c>
      <c r="G731" s="14">
        <f>Tavola1!J731/Tavola1!D731</f>
        <v>0.2927492219880643</v>
      </c>
      <c r="H731" s="14">
        <f>Tavola1!K731/Tavola1!D731</f>
        <v>0.69380051021774136</v>
      </c>
      <c r="I731" s="36">
        <f>Tavola1!L731/Tavola1!D731</f>
        <v>1.2021097159379936E-2</v>
      </c>
    </row>
    <row r="732" spans="1:9">
      <c r="A732" s="4">
        <v>44620</v>
      </c>
      <c r="B732" s="14">
        <f>Tavola1!D732/Tavola1!B732</f>
        <v>7.2779021236250824E-2</v>
      </c>
      <c r="C732" s="14">
        <f>Tavola1!D732/Tavola1!C732</f>
        <v>0.15007827641480659</v>
      </c>
      <c r="D732" s="14">
        <f>Tavola1!F732/Tavola1!D732</f>
        <v>1.4193435154696997E-3</v>
      </c>
      <c r="E732" s="14">
        <f>Tavola1!G732/Tavola1!D732</f>
        <v>1.3341320320140815E-3</v>
      </c>
      <c r="F732" s="30">
        <f>Tavola1!H732/Tavola1!D732</f>
        <v>8.5211483455618171E-5</v>
      </c>
      <c r="G732" s="14">
        <f>Tavola1!J732/Tavola1!D732</f>
        <v>0.28886692891454557</v>
      </c>
      <c r="H732" s="14">
        <f>Tavola1!K732/Tavola1!D732</f>
        <v>0.69767601576539628</v>
      </c>
      <c r="I732" s="36">
        <f>Tavola1!L732/Tavola1!D732</f>
        <v>1.2037711804588448E-2</v>
      </c>
    </row>
    <row r="733" spans="1:9">
      <c r="A733" s="4">
        <v>44621</v>
      </c>
      <c r="B733" s="14">
        <f>Tavola1!D733/Tavola1!B733</f>
        <v>7.3035436606499207E-2</v>
      </c>
      <c r="C733" s="14">
        <f>Tavola1!D733/Tavola1!C733</f>
        <v>0.15011613085777151</v>
      </c>
      <c r="D733" s="14">
        <f>Tavola1!F733/Tavola1!D733</f>
        <v>1.4035717173350583E-3</v>
      </c>
      <c r="E733" s="14">
        <f>Tavola1!G733/Tavola1!D733</f>
        <v>1.3126111739974126E-3</v>
      </c>
      <c r="F733" s="30">
        <f>Tavola1!H733/Tavola1!D733</f>
        <v>9.0960543337645543E-5</v>
      </c>
      <c r="G733" s="14">
        <f>Tavola1!J733/Tavola1!D733</f>
        <v>0.28875929818887452</v>
      </c>
      <c r="H733" s="14">
        <f>Tavola1!K733/Tavola1!D733</f>
        <v>0.6978379184184994</v>
      </c>
      <c r="I733" s="36">
        <f>Tavola1!L733/Tavola1!D733</f>
        <v>1.1999211675291074E-2</v>
      </c>
    </row>
    <row r="734" spans="1:9">
      <c r="A734" s="4">
        <v>44622</v>
      </c>
      <c r="B734" s="14">
        <f>Tavola1!D734/Tavola1!B734</f>
        <v>7.3259229337574366E-2</v>
      </c>
      <c r="C734" s="14">
        <f>Tavola1!D734/Tavola1!C734</f>
        <v>0.1500800203187925</v>
      </c>
      <c r="D734" s="14">
        <f>Tavola1!F734/Tavola1!D734</f>
        <v>1.3445736847721695E-3</v>
      </c>
      <c r="E734" s="14">
        <f>Tavola1!G734/Tavola1!D734</f>
        <v>1.2629702398513562E-3</v>
      </c>
      <c r="F734" s="30">
        <f>Tavola1!H734/Tavola1!D734</f>
        <v>8.160344492081327E-5</v>
      </c>
      <c r="G734" s="14">
        <f>Tavola1!J734/Tavola1!D734</f>
        <v>0.29027098620901781</v>
      </c>
      <c r="H734" s="14">
        <f>Tavola1!K734/Tavola1!D734</f>
        <v>0.69641509789274791</v>
      </c>
      <c r="I734" s="36">
        <f>Tavola1!L734/Tavola1!D734</f>
        <v>1.1969342213462058E-2</v>
      </c>
    </row>
    <row r="735" spans="1:9">
      <c r="A735" s="4">
        <v>44623</v>
      </c>
      <c r="B735" s="14">
        <f>Tavola1!D735/Tavola1!B735</f>
        <v>7.3538221798343434E-2</v>
      </c>
      <c r="C735" s="14">
        <f>Tavola1!D735/Tavola1!C735</f>
        <v>0.1501716363892362</v>
      </c>
      <c r="D735" s="14">
        <f>Tavola1!F735/Tavola1!D735</f>
        <v>1.2891835752526625E-3</v>
      </c>
      <c r="E735" s="14">
        <f>Tavola1!G735/Tavola1!D735</f>
        <v>1.205648469312693E-3</v>
      </c>
      <c r="F735" s="30">
        <f>Tavola1!H735/Tavola1!D735</f>
        <v>8.3535105939969422E-5</v>
      </c>
      <c r="G735" s="14">
        <f>Tavola1!J735/Tavola1!D735</f>
        <v>0.2760074707814148</v>
      </c>
      <c r="H735" s="14">
        <f>Tavola1!K735/Tavola1!D735</f>
        <v>0.71079398248006997</v>
      </c>
      <c r="I735" s="36">
        <f>Tavola1!L735/Tavola1!D735</f>
        <v>1.1909363163262507E-2</v>
      </c>
    </row>
    <row r="736" spans="1:9">
      <c r="A736" s="4">
        <v>44624</v>
      </c>
      <c r="B736" s="14">
        <f>Tavola1!D736/Tavola1!B736</f>
        <v>7.3671851934920568E-2</v>
      </c>
      <c r="C736" s="14">
        <f>Tavola1!D736/Tavola1!C736</f>
        <v>0.15020711432527839</v>
      </c>
      <c r="D736" s="14">
        <f>Tavola1!F736/Tavola1!D736</f>
        <v>1.2848551120831055E-3</v>
      </c>
      <c r="E736" s="14">
        <f>Tavola1!G736/Tavola1!D736</f>
        <v>1.2016004771608928E-3</v>
      </c>
      <c r="F736" s="30">
        <f>Tavola1!H736/Tavola1!D736</f>
        <v>8.3254634922212827E-5</v>
      </c>
      <c r="G736" s="14">
        <f>Tavola1!J736/Tavola1!D736</f>
        <v>0.2732156170783836</v>
      </c>
      <c r="H736" s="14">
        <f>Tavola1!K736/Tavola1!D736</f>
        <v>0.71359535762214821</v>
      </c>
      <c r="I736" s="36">
        <f>Tavola1!L736/Tavola1!D736</f>
        <v>1.1904170187385059E-2</v>
      </c>
    </row>
    <row r="737" spans="1:9">
      <c r="A737" s="4">
        <v>44625</v>
      </c>
      <c r="B737" s="14">
        <f>Tavola1!D737/Tavola1!B737</f>
        <v>7.3938897308436474E-2</v>
      </c>
      <c r="C737" s="14">
        <f>Tavola1!D737/Tavola1!C737</f>
        <v>0.15036540673841409</v>
      </c>
      <c r="D737" s="14">
        <f>Tavola1!F737/Tavola1!D737</f>
        <v>1.2053370744888432E-3</v>
      </c>
      <c r="E737" s="14">
        <f>Tavola1!G737/Tavola1!D737</f>
        <v>1.1250636012903035E-3</v>
      </c>
      <c r="F737" s="30">
        <f>Tavola1!H737/Tavola1!D737</f>
        <v>8.0273473198539769E-5</v>
      </c>
      <c r="G737" s="14">
        <f>Tavola1!J737/Tavola1!D737</f>
        <v>0.27227156639480715</v>
      </c>
      <c r="H737" s="14">
        <f>Tavola1!K737/Tavola1!D737</f>
        <v>0.71466485207451358</v>
      </c>
      <c r="I737" s="36">
        <f>Tavola1!L737/Tavola1!D737</f>
        <v>1.1858244456190443E-2</v>
      </c>
    </row>
    <row r="738" spans="1:9">
      <c r="A738" s="4">
        <v>44626</v>
      </c>
      <c r="B738" s="14">
        <f>Tavola1!D738/Tavola1!B738</f>
        <v>7.4195323343941244E-2</v>
      </c>
      <c r="C738" s="14">
        <f>Tavola1!D738/Tavola1!C738</f>
        <v>0.15049658752538733</v>
      </c>
      <c r="D738" s="14">
        <f>Tavola1!F738/Tavola1!D738</f>
        <v>1.1650118342614144E-3</v>
      </c>
      <c r="E738" s="14">
        <f>Tavola1!G738/Tavola1!D738</f>
        <v>1.0876717441049666E-3</v>
      </c>
      <c r="F738" s="30">
        <f>Tavola1!H738/Tavola1!D738</f>
        <v>7.7340090156447955E-5</v>
      </c>
      <c r="G738" s="14">
        <f>Tavola1!J738/Tavola1!D738</f>
        <v>0.27108560934170078</v>
      </c>
      <c r="H738" s="14">
        <f>Tavola1!K738/Tavola1!D738</f>
        <v>0.71594335268063203</v>
      </c>
      <c r="I738" s="36">
        <f>Tavola1!L738/Tavola1!D738</f>
        <v>1.1806026143405713E-2</v>
      </c>
    </row>
    <row r="739" spans="1:9">
      <c r="A739" s="4">
        <v>44627</v>
      </c>
      <c r="B739" s="14">
        <f>Tavola1!D739/Tavola1!B739</f>
        <v>7.4347300370601568E-2</v>
      </c>
      <c r="C739" s="14">
        <f>Tavola1!D739/Tavola1!C739</f>
        <v>0.15056621453976468</v>
      </c>
      <c r="D739" s="14">
        <f>Tavola1!F739/Tavola1!D739</f>
        <v>1.2072862846406764E-3</v>
      </c>
      <c r="E739" s="14">
        <f>Tavola1!G739/Tavola1!D739</f>
        <v>1.1277790825113512E-3</v>
      </c>
      <c r="F739" s="30">
        <f>Tavola1!H739/Tavola1!D739</f>
        <v>7.9507202129325196E-5</v>
      </c>
      <c r="G739" s="14">
        <f>Tavola1!J739/Tavola1!D739</f>
        <v>0.27197456748082044</v>
      </c>
      <c r="H739" s="14">
        <f>Tavola1!K739/Tavola1!D739</f>
        <v>0.71505108031939879</v>
      </c>
      <c r="I739" s="36">
        <f>Tavola1!L739/Tavola1!D739</f>
        <v>1.1767065915140129E-2</v>
      </c>
    </row>
    <row r="740" spans="1:9">
      <c r="A740" s="4">
        <v>44628</v>
      </c>
      <c r="B740" s="14">
        <f>Tavola1!D740/Tavola1!B740</f>
        <v>7.4774549381933522E-2</v>
      </c>
      <c r="C740" s="14">
        <f>Tavola1!D740/Tavola1!C740</f>
        <v>0.1508878785357661</v>
      </c>
      <c r="D740" s="14">
        <f>Tavola1!F740/Tavola1!D740</f>
        <v>1.1621481441984691E-3</v>
      </c>
      <c r="E740" s="14">
        <f>Tavola1!G740/Tavola1!D740</f>
        <v>1.0858026456744823E-3</v>
      </c>
      <c r="F740" s="30">
        <f>Tavola1!H740/Tavola1!D740</f>
        <v>7.6345498523987026E-5</v>
      </c>
      <c r="G740" s="14">
        <f>Tavola1!J740/Tavola1!D740</f>
        <v>0.27328416521650611</v>
      </c>
      <c r="H740" s="14">
        <f>Tavola1!K740/Tavola1!D740</f>
        <v>0.71385343603216689</v>
      </c>
      <c r="I740" s="36">
        <f>Tavola1!L740/Tavola1!D740</f>
        <v>1.1700250607128489E-2</v>
      </c>
    </row>
    <row r="741" spans="1:9">
      <c r="A741" s="4">
        <v>44629</v>
      </c>
      <c r="B741" s="14">
        <f>Tavola1!D741/Tavola1!B741</f>
        <v>7.5090051144660844E-2</v>
      </c>
      <c r="C741" s="14">
        <f>Tavola1!D741/Tavola1!C741</f>
        <v>0.15103111463923929</v>
      </c>
      <c r="D741" s="14">
        <f>Tavola1!F741/Tavola1!D741</f>
        <v>1.1546496901088618E-3</v>
      </c>
      <c r="E741" s="14">
        <f>Tavola1!G741/Tavola1!D741</f>
        <v>1.0752675239138775E-3</v>
      </c>
      <c r="F741" s="30">
        <f>Tavola1!H741/Tavola1!D741</f>
        <v>7.9382166194984254E-5</v>
      </c>
      <c r="G741" s="14">
        <f>Tavola1!J741/Tavola1!D741</f>
        <v>0.26352714208565819</v>
      </c>
      <c r="H741" s="14">
        <f>Tavola1!K741/Tavola1!D741</f>
        <v>0.72367428775554143</v>
      </c>
      <c r="I741" s="36">
        <f>Tavola1!L741/Tavola1!D741</f>
        <v>1.1643920468691553E-2</v>
      </c>
    </row>
    <row r="742" spans="1:9">
      <c r="A742" s="4">
        <v>44630</v>
      </c>
      <c r="B742" s="14">
        <f>Tavola1!D742/Tavola1!B742</f>
        <v>7.5439089793708627E-2</v>
      </c>
      <c r="C742" s="14">
        <f>Tavola1!D742/Tavola1!C742</f>
        <v>0.15126732969275586</v>
      </c>
      <c r="D742" s="14">
        <f>Tavola1!F742/Tavola1!D742</f>
        <v>1.1135285966794649E-3</v>
      </c>
      <c r="E742" s="14">
        <f>Tavola1!G742/Tavola1!D742</f>
        <v>1.0371450702191371E-3</v>
      </c>
      <c r="F742" s="30">
        <f>Tavola1!H742/Tavola1!D742</f>
        <v>7.6383526460327715E-5</v>
      </c>
      <c r="G742" s="14">
        <f>Tavola1!J742/Tavola1!D742</f>
        <v>0.26434428919757913</v>
      </c>
      <c r="H742" s="14">
        <f>Tavola1!K742/Tavola1!D742</f>
        <v>0.72297007794700174</v>
      </c>
      <c r="I742" s="36">
        <f>Tavola1!L742/Tavola1!D742</f>
        <v>1.1572104258739647E-2</v>
      </c>
    </row>
    <row r="743" spans="1:9">
      <c r="A743" s="4">
        <v>44631</v>
      </c>
      <c r="B743" s="14">
        <f>Tavola1!D743/Tavola1!B743</f>
        <v>7.5806574673066063E-2</v>
      </c>
      <c r="C743" s="14">
        <f>Tavola1!D743/Tavola1!C743</f>
        <v>0.15154934986164598</v>
      </c>
      <c r="D743" s="14">
        <f>Tavola1!F743/Tavola1!D743</f>
        <v>1.104752567395235E-3</v>
      </c>
      <c r="E743" s="14">
        <f>Tavola1!G743/Tavola1!D743</f>
        <v>1.027786954447014E-3</v>
      </c>
      <c r="F743" s="30">
        <f>Tavola1!H743/Tavola1!D743</f>
        <v>7.6965612948221089E-5</v>
      </c>
      <c r="G743" s="14">
        <f>Tavola1!J743/Tavola1!D743</f>
        <v>0.26374221019190486</v>
      </c>
      <c r="H743" s="14">
        <f>Tavola1!K743/Tavola1!D743</f>
        <v>0.72364253380270516</v>
      </c>
      <c r="I743" s="36">
        <f>Tavola1!L743/Tavola1!D743</f>
        <v>1.1510503437994726E-2</v>
      </c>
    </row>
    <row r="744" spans="1:9">
      <c r="A744" s="4">
        <v>44632</v>
      </c>
      <c r="B744" s="14">
        <f>Tavola1!D744/Tavola1!B744</f>
        <v>7.6158331001534782E-2</v>
      </c>
      <c r="C744" s="14">
        <f>Tavola1!D744/Tavola1!C744</f>
        <v>0.15183908443930152</v>
      </c>
      <c r="D744" s="14">
        <f>Tavola1!F744/Tavola1!D744</f>
        <v>1.0531103779561431E-3</v>
      </c>
      <c r="E744" s="14">
        <f>Tavola1!G744/Tavola1!D744</f>
        <v>9.7318682248625729E-4</v>
      </c>
      <c r="F744" s="30">
        <f>Tavola1!H744/Tavola1!D744</f>
        <v>7.9923555469885868E-5</v>
      </c>
      <c r="G744" s="14">
        <f>Tavola1!J744/Tavola1!D744</f>
        <v>0.26260294565315762</v>
      </c>
      <c r="H744" s="14">
        <f>Tavola1!K744/Tavola1!D744</f>
        <v>0.72491017415107672</v>
      </c>
      <c r="I744" s="36">
        <f>Tavola1!L744/Tavola1!D744</f>
        <v>1.1433769817809554E-2</v>
      </c>
    </row>
    <row r="745" spans="1:9">
      <c r="A745" s="4">
        <v>44633</v>
      </c>
      <c r="B745" s="14">
        <f>Tavola1!D745/Tavola1!B745</f>
        <v>7.6491427043046276E-2</v>
      </c>
      <c r="C745" s="14">
        <f>Tavola1!D745/Tavola1!C745</f>
        <v>0.15210788029632996</v>
      </c>
      <c r="D745" s="14">
        <f>Tavola1!F745/Tavola1!D745</f>
        <v>1.0445723089132946E-3</v>
      </c>
      <c r="E745" s="14">
        <f>Tavola1!G745/Tavola1!D745</f>
        <v>9.675423956303031E-4</v>
      </c>
      <c r="F745" s="30">
        <f>Tavola1!H745/Tavola1!D745</f>
        <v>7.7029913282991561E-5</v>
      </c>
      <c r="G745" s="14">
        <f>Tavola1!J745/Tavola1!D745</f>
        <v>0.26528285150733533</v>
      </c>
      <c r="H745" s="14">
        <f>Tavola1!K745/Tavola1!D745</f>
        <v>0.72230832973471359</v>
      </c>
      <c r="I745" s="36">
        <f>Tavola1!L745/Tavola1!D745</f>
        <v>1.136424644903771E-2</v>
      </c>
    </row>
    <row r="746" spans="1:9">
      <c r="A746" s="4">
        <v>44634</v>
      </c>
      <c r="B746" s="14">
        <f>Tavola1!D746/Tavola1!B746</f>
        <v>7.6669115227938595E-2</v>
      </c>
      <c r="C746" s="14">
        <f>Tavola1!D746/Tavola1!C746</f>
        <v>0.15223215289160172</v>
      </c>
      <c r="D746" s="14">
        <f>Tavola1!F746/Tavola1!D746</f>
        <v>1.0754088297459244E-3</v>
      </c>
      <c r="E746" s="14">
        <f>Tavola1!G746/Tavola1!D746</f>
        <v>9.9983956062864331E-4</v>
      </c>
      <c r="F746" s="30">
        <f>Tavola1!H746/Tavola1!D746</f>
        <v>7.5569269117281175E-5</v>
      </c>
      <c r="G746" s="14">
        <f>Tavola1!J746/Tavola1!D746</f>
        <v>0.26644212905371001</v>
      </c>
      <c r="H746" s="14">
        <f>Tavola1!K746/Tavola1!D746</f>
        <v>0.72115520997793381</v>
      </c>
      <c r="I746" s="36">
        <f>Tavola1!L746/Tavola1!D746</f>
        <v>1.1327252138610315E-2</v>
      </c>
    </row>
    <row r="747" spans="1:9">
      <c r="A747" s="4">
        <v>44635</v>
      </c>
      <c r="B747" s="14">
        <f>Tavola1!D747/Tavola1!B747</f>
        <v>7.7100884295606215E-2</v>
      </c>
      <c r="C747" s="14">
        <f>Tavola1!D747/Tavola1!C747</f>
        <v>0.15268376069579692</v>
      </c>
      <c r="D747" s="14">
        <f>Tavola1!F747/Tavola1!D747</f>
        <v>1.0848837986843045E-3</v>
      </c>
      <c r="E747" s="14">
        <f>Tavola1!G747/Tavola1!D747</f>
        <v>1.0168623915404428E-3</v>
      </c>
      <c r="F747" s="30">
        <f>Tavola1!H747/Tavola1!D747</f>
        <v>6.8021407143861815E-5</v>
      </c>
      <c r="G747" s="14">
        <f>Tavola1!J747/Tavola1!D747</f>
        <v>0.26799742671558058</v>
      </c>
      <c r="H747" s="14">
        <f>Tavola1!K747/Tavola1!D747</f>
        <v>0.71965726434041144</v>
      </c>
      <c r="I747" s="36">
        <f>Tavola1!L747/Tavola1!D747</f>
        <v>1.1260425145323702E-2</v>
      </c>
    </row>
    <row r="748" spans="1:9">
      <c r="A748" s="4">
        <v>44636</v>
      </c>
      <c r="B748" s="14">
        <f>Tavola1!D748/Tavola1!B748</f>
        <v>7.7531466526899129E-2</v>
      </c>
      <c r="C748" s="14">
        <f>Tavola1!D748/Tavola1!C748</f>
        <v>0.15307511680415845</v>
      </c>
      <c r="D748" s="14">
        <f>Tavola1!F748/Tavola1!D748</f>
        <v>1.0766034190730239E-3</v>
      </c>
      <c r="E748" s="14">
        <f>Tavola1!G748/Tavola1!D748</f>
        <v>1.0057441706839288E-3</v>
      </c>
      <c r="F748" s="30">
        <f>Tavola1!H748/Tavola1!D748</f>
        <v>7.0859248389094985E-5</v>
      </c>
      <c r="G748" s="14">
        <f>Tavola1!J748/Tavola1!D748</f>
        <v>0.25902026803082151</v>
      </c>
      <c r="H748" s="14">
        <f>Tavola1!K748/Tavola1!D748</f>
        <v>0.72870736730462848</v>
      </c>
      <c r="I748" s="36">
        <f>Tavola1!L748/Tavola1!D748</f>
        <v>1.1195761245477009E-2</v>
      </c>
    </row>
    <row r="749" spans="1:9">
      <c r="A749" s="4">
        <v>44637</v>
      </c>
      <c r="B749" s="14">
        <f>Tavola1!D749/Tavola1!B749</f>
        <v>7.8021949012017228E-2</v>
      </c>
      <c r="C749" s="14">
        <f>Tavola1!D749/Tavola1!C749</f>
        <v>0.15351977610190073</v>
      </c>
      <c r="D749" s="14">
        <f>Tavola1!F749/Tavola1!D749</f>
        <v>1.062591024670444E-3</v>
      </c>
      <c r="E749" s="14">
        <f>Tavola1!G749/Tavola1!D749</f>
        <v>9.890357354227562E-4</v>
      </c>
      <c r="F749" s="30">
        <f>Tavola1!H749/Tavola1!D749</f>
        <v>7.3555289247687823E-5</v>
      </c>
      <c r="G749" s="14">
        <f>Tavola1!J749/Tavola1!D749</f>
        <v>0.26126386092844883</v>
      </c>
      <c r="H749" s="14">
        <f>Tavola1!K749/Tavola1!D749</f>
        <v>0.72656783099031441</v>
      </c>
      <c r="I749" s="36">
        <f>Tavola1!L749/Tavola1!D749</f>
        <v>1.110571705656628E-2</v>
      </c>
    </row>
    <row r="750" spans="1:9">
      <c r="A750" s="4">
        <v>44638</v>
      </c>
      <c r="B750" s="14">
        <f>Tavola1!D750/Tavola1!B750</f>
        <v>7.8485184258686752E-2</v>
      </c>
      <c r="C750" s="14">
        <f>Tavola1!D750/Tavola1!C750</f>
        <v>0.15393443296279025</v>
      </c>
      <c r="D750" s="14">
        <f>Tavola1!F750/Tavola1!D750</f>
        <v>1.0291687500420413E-3</v>
      </c>
      <c r="E750" s="14">
        <f>Tavola1!G750/Tavola1!D750</f>
        <v>9.6190281866674436E-4</v>
      </c>
      <c r="F750" s="30">
        <f>Tavola1!H750/Tavola1!D750</f>
        <v>6.7265931375296806E-5</v>
      </c>
      <c r="G750" s="14">
        <f>Tavola1!J750/Tavola1!D750</f>
        <v>0.2609951770327204</v>
      </c>
      <c r="H750" s="14">
        <f>Tavola1!K750/Tavola1!D750</f>
        <v>0.7269518891636827</v>
      </c>
      <c r="I750" s="36">
        <f>Tavola1!L750/Tavola1!D750</f>
        <v>1.1023765053554893E-2</v>
      </c>
    </row>
    <row r="751" spans="1:9">
      <c r="A751" s="4">
        <v>44639</v>
      </c>
      <c r="B751" s="14">
        <f>Tavola1!D751/Tavola1!B751</f>
        <v>7.8897510928846282E-2</v>
      </c>
      <c r="C751" s="14">
        <f>Tavola1!D751/Tavola1!C751</f>
        <v>0.15423438068306669</v>
      </c>
      <c r="D751" s="14">
        <f>Tavola1!F751/Tavola1!D751</f>
        <v>1.0112942677396018E-3</v>
      </c>
      <c r="E751" s="14">
        <f>Tavola1!G751/Tavola1!D751</f>
        <v>9.4683814957597875E-4</v>
      </c>
      <c r="F751" s="30">
        <f>Tavola1!H751/Tavola1!D751</f>
        <v>6.4456118163622964E-5</v>
      </c>
      <c r="G751" s="14">
        <f>Tavola1!J751/Tavola1!D751</f>
        <v>0.25810896862431754</v>
      </c>
      <c r="H751" s="14">
        <f>Tavola1!K751/Tavola1!D751</f>
        <v>0.72993553276871259</v>
      </c>
      <c r="I751" s="36">
        <f>Tavola1!L751/Tavola1!D751</f>
        <v>1.0944204339230327E-2</v>
      </c>
    </row>
    <row r="752" spans="1:9">
      <c r="A752" s="4">
        <v>44640</v>
      </c>
      <c r="B752" s="14">
        <f>Tavola1!D752/Tavola1!B752</f>
        <v>7.9205643742061571E-2</v>
      </c>
      <c r="C752" s="14">
        <f>Tavola1!D752/Tavola1!C752</f>
        <v>0.15445078717432834</v>
      </c>
      <c r="D752" s="14">
        <f>Tavola1!F752/Tavola1!D752</f>
        <v>1.0355829846429006E-3</v>
      </c>
      <c r="E752" s="14">
        <f>Tavola1!G752/Tavola1!D752</f>
        <v>9.6934100268280025E-4</v>
      </c>
      <c r="F752" s="30">
        <f>Tavola1!H752/Tavola1!D752</f>
        <v>6.6241981960100247E-5</v>
      </c>
      <c r="G752" s="14">
        <f>Tavola1!J752/Tavola1!D752</f>
        <v>0.26046788919924485</v>
      </c>
      <c r="H752" s="14">
        <f>Tavola1!K752/Tavola1!D752</f>
        <v>0.72761076211400244</v>
      </c>
      <c r="I752" s="36">
        <f>Tavola1!L752/Tavola1!D752</f>
        <v>1.0885765702109806E-2</v>
      </c>
    </row>
    <row r="753" spans="1:9">
      <c r="A753" s="4">
        <v>44641</v>
      </c>
      <c r="B753" s="14">
        <f>Tavola1!D753/Tavola1!B753</f>
        <v>7.939154801707507E-2</v>
      </c>
      <c r="C753" s="14">
        <f>Tavola1!D753/Tavola1!C753</f>
        <v>0.15456668661943945</v>
      </c>
      <c r="D753" s="14">
        <f>Tavola1!F753/Tavola1!D753</f>
        <v>1.0786691795296958E-3</v>
      </c>
      <c r="E753" s="14">
        <f>Tavola1!G753/Tavola1!D753</f>
        <v>1.0137950902409578E-3</v>
      </c>
      <c r="F753" s="30">
        <f>Tavola1!H753/Tavola1!D753</f>
        <v>6.4874089288738081E-5</v>
      </c>
      <c r="G753" s="14">
        <f>Tavola1!J753/Tavola1!D753</f>
        <v>0.26115449489473902</v>
      </c>
      <c r="H753" s="14">
        <f>Tavola1!K753/Tavola1!D753</f>
        <v>0.72691636960198092</v>
      </c>
      <c r="I753" s="36">
        <f>Tavola1!L753/Tavola1!D753</f>
        <v>1.0850466323750294E-2</v>
      </c>
    </row>
    <row r="754" spans="1:9">
      <c r="A754" s="4">
        <v>44642</v>
      </c>
      <c r="B754" s="14">
        <f>Tavola1!D754/Tavola1!B754</f>
        <v>7.9803154741915808E-2</v>
      </c>
      <c r="C754" s="14">
        <f>Tavola1!D754/Tavola1!C754</f>
        <v>0.15491620836517625</v>
      </c>
      <c r="D754" s="14">
        <f>Tavola1!F754/Tavola1!D754</f>
        <v>1.0958993735381193E-3</v>
      </c>
      <c r="E754" s="14">
        <f>Tavola1!G754/Tavola1!D754</f>
        <v>1.0315629924050357E-3</v>
      </c>
      <c r="F754" s="30">
        <f>Tavola1!H754/Tavola1!D754</f>
        <v>6.4336381133083619E-5</v>
      </c>
      <c r="G754" s="14">
        <f>Tavola1!J754/Tavola1!D754</f>
        <v>0.25820043508840801</v>
      </c>
      <c r="H754" s="14">
        <f>Tavola1!K754/Tavola1!D754</f>
        <v>0.72991041976762572</v>
      </c>
      <c r="I754" s="36">
        <f>Tavola1!L754/Tavola1!D754</f>
        <v>1.0793245770428164E-2</v>
      </c>
    </row>
    <row r="755" spans="1:9">
      <c r="A755" s="4">
        <v>44643</v>
      </c>
      <c r="B755" s="14">
        <f>Tavola1!D755/Tavola1!B755</f>
        <v>8.0225257933264696E-2</v>
      </c>
      <c r="C755" s="14">
        <f>Tavola1!D755/Tavola1!C755</f>
        <v>0.15515850692849706</v>
      </c>
      <c r="D755" s="14">
        <f>Tavola1!F755/Tavola1!D755</f>
        <v>1.0684453202311039E-3</v>
      </c>
      <c r="E755" s="14">
        <f>Tavola1!G755/Tavola1!D755</f>
        <v>1.0014649260406809E-3</v>
      </c>
      <c r="F755" s="30">
        <f>Tavola1!H755/Tavola1!D755</f>
        <v>6.69803941904231E-5</v>
      </c>
      <c r="G755" s="14">
        <f>Tavola1!J755/Tavola1!D755</f>
        <v>0.25757202553033348</v>
      </c>
      <c r="H755" s="14">
        <f>Tavola1!K755/Tavola1!D755</f>
        <v>0.73064482673684483</v>
      </c>
      <c r="I755" s="36">
        <f>Tavola1!L755/Tavola1!D755</f>
        <v>1.0714702412590586E-2</v>
      </c>
    </row>
    <row r="756" spans="1:9">
      <c r="A756" s="4">
        <v>44644</v>
      </c>
      <c r="B756" s="14">
        <f>Tavola1!D756/Tavola1!B756</f>
        <v>8.0609140195025117E-2</v>
      </c>
      <c r="C756" s="14">
        <f>Tavola1!D756/Tavola1!C756</f>
        <v>0.15540948512003186</v>
      </c>
      <c r="D756" s="14">
        <f>Tavola1!F756/Tavola1!D756</f>
        <v>1.0532699585549521E-3</v>
      </c>
      <c r="E756" s="14">
        <f>Tavola1!G756/Tavola1!D756</f>
        <v>9.8576639050921254E-4</v>
      </c>
      <c r="F756" s="30">
        <f>Tavola1!H756/Tavola1!D756</f>
        <v>6.7503568045739563E-5</v>
      </c>
      <c r="G756" s="14">
        <f>Tavola1!J756/Tavola1!D756</f>
        <v>0.25063324775738144</v>
      </c>
      <c r="H756" s="14">
        <f>Tavola1!K756/Tavola1!D756</f>
        <v>0.73766720526656404</v>
      </c>
      <c r="I756" s="36">
        <f>Tavola1!L756/Tavola1!D756</f>
        <v>1.0646277017499496E-2</v>
      </c>
    </row>
    <row r="757" spans="1:9">
      <c r="A757" s="4">
        <v>44645</v>
      </c>
      <c r="B757" s="14">
        <f>Tavola1!D757/Tavola1!B757</f>
        <v>8.0900296205806979E-2</v>
      </c>
      <c r="C757" s="14">
        <f>Tavola1!D757/Tavola1!C757</f>
        <v>0.15553374935069708</v>
      </c>
      <c r="D757" s="14">
        <f>Tavola1!F757/Tavola1!D757</f>
        <v>1.0312964961462078E-3</v>
      </c>
      <c r="E757" s="14">
        <f>Tavola1!G757/Tavola1!D757</f>
        <v>9.6105339114553731E-4</v>
      </c>
      <c r="F757" s="30">
        <f>Tavola1!H757/Tavola1!D757</f>
        <v>7.0243105000670496E-5</v>
      </c>
      <c r="G757" s="14">
        <f>Tavola1!J757/Tavola1!D757</f>
        <v>0.24736747999667941</v>
      </c>
      <c r="H757" s="14">
        <f>Tavola1!K757/Tavola1!D757</f>
        <v>0.74100728612570965</v>
      </c>
      <c r="I757" s="36">
        <f>Tavola1!L757/Tavola1!D757</f>
        <v>1.059393738146476E-2</v>
      </c>
    </row>
    <row r="758" spans="1:9">
      <c r="A758" s="4">
        <v>44646</v>
      </c>
      <c r="B758" s="14">
        <f>Tavola1!D758/Tavola1!B758</f>
        <v>8.1224116952003336E-2</v>
      </c>
      <c r="C758" s="14">
        <f>Tavola1!D758/Tavola1!C758</f>
        <v>0.15570928619731381</v>
      </c>
      <c r="D758" s="14">
        <f>Tavola1!F758/Tavola1!D758</f>
        <v>1.0186409174531019E-3</v>
      </c>
      <c r="E758" s="14">
        <f>Tavola1!G758/Tavola1!D758</f>
        <v>9.531266675754127E-4</v>
      </c>
      <c r="F758" s="30">
        <f>Tavola1!H758/Tavola1!D758</f>
        <v>6.551424987768912E-5</v>
      </c>
      <c r="G758" s="14">
        <f>Tavola1!J758/Tavola1!D758</f>
        <v>0.24061164949030969</v>
      </c>
      <c r="H758" s="14">
        <f>Tavola1!K758/Tavola1!D758</f>
        <v>0.74783142549497605</v>
      </c>
      <c r="I758" s="36">
        <f>Tavola1!L758/Tavola1!D758</f>
        <v>1.0538284097261187E-2</v>
      </c>
    </row>
    <row r="759" spans="1:9">
      <c r="A759" s="4">
        <v>44647</v>
      </c>
      <c r="B759" s="14">
        <f>Tavola1!D759/Tavola1!B759</f>
        <v>8.1469949797418645E-2</v>
      </c>
      <c r="C759" s="14">
        <f>Tavola1!D759/Tavola1!C759</f>
        <v>0.15580698052989794</v>
      </c>
      <c r="D759" s="14">
        <f>Tavola1!F759/Tavola1!D759</f>
        <v>1.0433192893241014E-3</v>
      </c>
      <c r="E759" s="14">
        <f>Tavola1!G759/Tavola1!D759</f>
        <v>9.7502547884467888E-4</v>
      </c>
      <c r="F759" s="30">
        <f>Tavola1!H759/Tavola1!D759</f>
        <v>6.8293810479422553E-5</v>
      </c>
      <c r="G759" s="14">
        <f>Tavola1!J759/Tavola1!D759</f>
        <v>0.23972598421887642</v>
      </c>
      <c r="H759" s="14">
        <f>Tavola1!K759/Tavola1!D759</f>
        <v>0.74873761518013804</v>
      </c>
      <c r="I759" s="36">
        <f>Tavola1!L759/Tavola1!D759</f>
        <v>1.0493081311661431E-2</v>
      </c>
    </row>
    <row r="760" spans="1:9">
      <c r="A760" s="4">
        <v>44648</v>
      </c>
      <c r="B760" s="14">
        <f>Tavola1!D760/Tavola1!B760</f>
        <v>8.1533893318096989E-2</v>
      </c>
      <c r="C760" s="14">
        <f>Tavola1!D760/Tavola1!C760</f>
        <v>0.15578176378704536</v>
      </c>
      <c r="D760" s="14">
        <f>Tavola1!F760/Tavola1!D760</f>
        <v>1.0686651438974921E-3</v>
      </c>
      <c r="E760" s="14">
        <f>Tavola1!G760/Tavola1!D760</f>
        <v>1.0057407978387584E-3</v>
      </c>
      <c r="F760" s="30">
        <f>Tavola1!H760/Tavola1!D760</f>
        <v>6.2924346058733586E-5</v>
      </c>
      <c r="G760" s="14">
        <f>Tavola1!J760/Tavola1!D760</f>
        <v>0.23596420024204898</v>
      </c>
      <c r="H760" s="14">
        <f>Tavola1!K760/Tavola1!D760</f>
        <v>0.75248498729976954</v>
      </c>
      <c r="I760" s="36">
        <f>Tavola1!L760/Tavola1!D760</f>
        <v>1.0482147314284037E-2</v>
      </c>
    </row>
    <row r="761" spans="1:9">
      <c r="A761" s="4">
        <v>44649</v>
      </c>
      <c r="B761" s="14">
        <f>Tavola1!D761/Tavola1!B761</f>
        <v>8.1911206653999022E-2</v>
      </c>
      <c r="C761" s="14">
        <f>Tavola1!D761/Tavola1!C761</f>
        <v>0.15606025888383648</v>
      </c>
      <c r="D761" s="14">
        <f>Tavola1!F761/Tavola1!D761</f>
        <v>1.0822026570156389E-3</v>
      </c>
      <c r="E761" s="14">
        <f>Tavola1!G761/Tavola1!D761</f>
        <v>1.0218490472974589E-3</v>
      </c>
      <c r="F761" s="30">
        <f>Tavola1!H761/Tavola1!D761</f>
        <v>6.0353609718179858E-5</v>
      </c>
      <c r="G761" s="14">
        <f>Tavola1!J761/Tavola1!D761</f>
        <v>0.23357367250674554</v>
      </c>
      <c r="H761" s="14">
        <f>Tavola1!K761/Tavola1!D761</f>
        <v>0.75491127499081689</v>
      </c>
      <c r="I761" s="36">
        <f>Tavola1!L761/Tavola1!D761</f>
        <v>1.0432849845421919E-2</v>
      </c>
    </row>
    <row r="762" spans="1:9">
      <c r="A762" s="4">
        <v>44650</v>
      </c>
      <c r="B762" s="14">
        <f>Tavola1!D762/Tavola1!B762</f>
        <v>8.2228604439706476E-2</v>
      </c>
      <c r="C762" s="14">
        <f>Tavola1!D762/Tavola1!C762</f>
        <v>0.15617160195776036</v>
      </c>
      <c r="D762" s="14">
        <f>Tavola1!F762/Tavola1!D762</f>
        <v>1.0803653411362013E-3</v>
      </c>
      <c r="E762" s="14">
        <f>Tavola1!G762/Tavola1!D762</f>
        <v>1.0225255140772843E-3</v>
      </c>
      <c r="F762" s="30">
        <f>Tavola1!H762/Tavola1!D762</f>
        <v>5.7839827058917093E-5</v>
      </c>
      <c r="G762" s="14">
        <f>Tavola1!J762/Tavola1!D762</f>
        <v>0.23128184418157161</v>
      </c>
      <c r="H762" s="14">
        <f>Tavola1!K762/Tavola1!D762</f>
        <v>0.75725037724994348</v>
      </c>
      <c r="I762" s="36">
        <f>Tavola1!L762/Tavola1!D762</f>
        <v>1.0387413227348735E-2</v>
      </c>
    </row>
    <row r="763" spans="1:9">
      <c r="A763" s="4">
        <v>44651</v>
      </c>
      <c r="B763" s="14">
        <f>Tavola1!D763/Tavola1!B763</f>
        <v>8.2465633388409842E-2</v>
      </c>
      <c r="C763" s="14">
        <f>Tavola1!D763/Tavola1!C763</f>
        <v>0.15629544043955232</v>
      </c>
      <c r="D763" s="14">
        <f>Tavola1!F763/Tavola1!D763</f>
        <v>1.0777877097268029E-3</v>
      </c>
      <c r="E763" s="14">
        <f>Tavola1!G763/Tavola1!D763</f>
        <v>1.018196015576036E-3</v>
      </c>
      <c r="F763" s="30">
        <f>Tavola1!H763/Tavola1!D763</f>
        <v>5.9591694150766983E-5</v>
      </c>
      <c r="G763" s="14">
        <f>Tavola1!J763/Tavola1!D763</f>
        <v>0.21343689958799536</v>
      </c>
      <c r="H763" s="14">
        <f>Tavola1!K763/Tavola1!D763</f>
        <v>0.77513176956508334</v>
      </c>
      <c r="I763" s="36">
        <f>Tavola1!L763/Tavola1!D763</f>
        <v>1.0353543137194464E-2</v>
      </c>
    </row>
    <row r="764" spans="1:9">
      <c r="A764" s="4">
        <v>44652</v>
      </c>
      <c r="B764" s="14">
        <f>Tavola1!D764/Tavola1!B764</f>
        <v>8.279128043119871E-2</v>
      </c>
      <c r="C764" s="14">
        <f>Tavola1!D764/Tavola1!C764</f>
        <v>0.15641615749844898</v>
      </c>
      <c r="D764" s="14">
        <f>Tavola1!F764/Tavola1!D764</f>
        <v>1.052273093417787E-3</v>
      </c>
      <c r="E764" s="14">
        <f>Tavola1!G764/Tavola1!D764</f>
        <v>9.9007478072545658E-4</v>
      </c>
      <c r="F764" s="30">
        <f>Tavola1!H764/Tavola1!D764</f>
        <v>6.2198312692330433E-5</v>
      </c>
      <c r="G764" s="14">
        <f>Tavola1!J764/Tavola1!D764</f>
        <v>0.19003012029765462</v>
      </c>
      <c r="H764" s="14">
        <f>Tavola1!K764/Tavola1!D764</f>
        <v>0.79861511888034875</v>
      </c>
      <c r="I764" s="36">
        <f>Tavola1!L764/Tavola1!D764</f>
        <v>1.0302487728578799E-2</v>
      </c>
    </row>
    <row r="765" spans="1:9">
      <c r="A765" s="4">
        <v>44653</v>
      </c>
      <c r="B765" s="14">
        <f>Tavola1!D765/Tavola1!B765</f>
        <v>8.3052459206062648E-2</v>
      </c>
      <c r="C765" s="14">
        <f>Tavola1!D765/Tavola1!C765</f>
        <v>0.15656669158358075</v>
      </c>
      <c r="D765" s="14">
        <f>Tavola1!F765/Tavola1!D765</f>
        <v>1.0524095921355195E-3</v>
      </c>
      <c r="E765" s="14">
        <f>Tavola1!G765/Tavola1!D765</f>
        <v>9.865072573678811E-4</v>
      </c>
      <c r="F765" s="30">
        <f>Tavola1!H765/Tavola1!D765</f>
        <v>6.5902334767638503E-5</v>
      </c>
      <c r="G765" s="14">
        <f>Tavola1!J765/Tavola1!D765</f>
        <v>0.18776791833788228</v>
      </c>
      <c r="H765" s="14">
        <f>Tavola1!K765/Tavola1!D765</f>
        <v>0.80091918548769758</v>
      </c>
      <c r="I765" s="36">
        <f>Tavola1!L765/Tavola1!D765</f>
        <v>1.0260486582284642E-2</v>
      </c>
    </row>
    <row r="766" spans="1:9">
      <c r="A766" s="4">
        <v>44654</v>
      </c>
      <c r="B766" s="14">
        <f>Tavola1!D766/Tavola1!B766</f>
        <v>8.3249859355516501E-2</v>
      </c>
      <c r="C766" s="14">
        <f>Tavola1!D766/Tavola1!C766</f>
        <v>0.15659825362766377</v>
      </c>
      <c r="D766" s="14">
        <f>Tavola1!F766/Tavola1!D766</f>
        <v>1.0512881306341526E-3</v>
      </c>
      <c r="E766" s="14">
        <f>Tavola1!G766/Tavola1!D766</f>
        <v>9.8570873668864419E-4</v>
      </c>
      <c r="F766" s="30">
        <f>Tavola1!H766/Tavola1!D766</f>
        <v>6.5579393945508569E-5</v>
      </c>
      <c r="G766" s="14">
        <f>Tavola1!J766/Tavola1!D766</f>
        <v>0.18767813633451544</v>
      </c>
      <c r="H766" s="14">
        <f>Tavola1!K766/Tavola1!D766</f>
        <v>0.80104321682061008</v>
      </c>
      <c r="I766" s="36">
        <f>Tavola1!L766/Tavola1!D766</f>
        <v>1.0227358714240313E-2</v>
      </c>
    </row>
    <row r="767" spans="1:9">
      <c r="A767" s="4">
        <v>44655</v>
      </c>
      <c r="B767" s="14">
        <f>Tavola1!D767/Tavola1!B767</f>
        <v>8.3359712006951553E-2</v>
      </c>
      <c r="C767" s="14">
        <f>Tavola1!D767/Tavola1!C767</f>
        <v>0.15661704522282374</v>
      </c>
      <c r="D767" s="14">
        <f>Tavola1!F767/Tavola1!D767</f>
        <v>1.0806383614544144E-3</v>
      </c>
      <c r="E767" s="14">
        <f>Tavola1!G767/Tavola1!D767</f>
        <v>1.0192613223029068E-3</v>
      </c>
      <c r="F767" s="30">
        <f>Tavola1!H767/Tavola1!D767</f>
        <v>6.1377039151507711E-5</v>
      </c>
      <c r="G767" s="14">
        <f>Tavola1!J767/Tavola1!D767</f>
        <v>0.18702288156143188</v>
      </c>
      <c r="H767" s="14">
        <f>Tavola1!K767/Tavola1!D767</f>
        <v>0.80169179268244828</v>
      </c>
      <c r="I767" s="36">
        <f>Tavola1!L767/Tavola1!D767</f>
        <v>1.0204687394665429E-2</v>
      </c>
    </row>
    <row r="768" spans="1:9">
      <c r="A768" s="4">
        <v>44656</v>
      </c>
      <c r="B768" s="14">
        <f>Tavola1!D768/Tavola1!B768</f>
        <v>8.3669644201334867E-2</v>
      </c>
      <c r="C768" s="14">
        <f>Tavola1!D768/Tavola1!C768</f>
        <v>0.1568208218439365</v>
      </c>
      <c r="D768" s="14">
        <f>Tavola1!F768/Tavola1!D768</f>
        <v>1.0576076275701715E-3</v>
      </c>
      <c r="E768" s="14">
        <f>Tavola1!G768/Tavola1!D768</f>
        <v>1.0086257998282637E-3</v>
      </c>
      <c r="F768" s="30">
        <f>Tavola1!H768/Tavola1!D768</f>
        <v>4.8981827741907749E-5</v>
      </c>
      <c r="G768" s="14">
        <f>Tavola1!J768/Tavola1!D768</f>
        <v>0.18549018314205429</v>
      </c>
      <c r="H768" s="14">
        <f>Tavola1!K768/Tavola1!D768</f>
        <v>0.80327098646402184</v>
      </c>
      <c r="I768" s="36">
        <f>Tavola1!L768/Tavola1!D768</f>
        <v>1.0181222766353682E-2</v>
      </c>
    </row>
    <row r="769" spans="1:9">
      <c r="A769" s="4">
        <v>44657</v>
      </c>
      <c r="B769" s="14">
        <f>Tavola1!D769/Tavola1!B769</f>
        <v>8.3887005634635178E-2</v>
      </c>
      <c r="C769" s="14">
        <f>Tavola1!D769/Tavola1!C769</f>
        <v>0.15688524863837749</v>
      </c>
      <c r="D769" s="14">
        <f>Tavola1!F769/Tavola1!D769</f>
        <v>1.0511681192742664E-3</v>
      </c>
      <c r="E769" s="14">
        <f>Tavola1!G769/Tavola1!D769</f>
        <v>9.9547709308755029E-4</v>
      </c>
      <c r="F769" s="30">
        <f>Tavola1!H769/Tavola1!D769</f>
        <v>5.5691026186716098E-5</v>
      </c>
      <c r="G769" s="14">
        <f>Tavola1!J769/Tavola1!D769</f>
        <v>0.18165716604279458</v>
      </c>
      <c r="H769" s="14">
        <f>Tavola1!K769/Tavola1!D769</f>
        <v>0.80713998735018122</v>
      </c>
      <c r="I769" s="36">
        <f>Tavola1!L769/Tavola1!D769</f>
        <v>1.0151678487749963E-2</v>
      </c>
    </row>
    <row r="770" spans="1:9">
      <c r="A770" s="4">
        <v>44658</v>
      </c>
      <c r="B770" s="14">
        <f>Tavola1!D770/Tavola1!B770</f>
        <v>8.4082890096894985E-2</v>
      </c>
      <c r="C770" s="14">
        <f>Tavola1!D770/Tavola1!C770</f>
        <v>0.15694326439790129</v>
      </c>
      <c r="D770" s="14">
        <f>Tavola1!F770/Tavola1!D770</f>
        <v>1.0462994950639806E-3</v>
      </c>
      <c r="E770" s="14">
        <f>Tavola1!G770/Tavola1!D770</f>
        <v>9.8393727350387585E-4</v>
      </c>
      <c r="F770" s="30">
        <f>Tavola1!H770/Tavola1!D770</f>
        <v>6.2362221560104814E-5</v>
      </c>
      <c r="G770" s="14">
        <f>Tavola1!J770/Tavola1!D770</f>
        <v>0.15621439537846443</v>
      </c>
      <c r="H770" s="14">
        <f>Tavola1!K770/Tavola1!D770</f>
        <v>0.83261979733267866</v>
      </c>
      <c r="I770" s="36">
        <f>Tavola1!L770/Tavola1!D770</f>
        <v>1.011950779379288E-2</v>
      </c>
    </row>
    <row r="771" spans="1:9">
      <c r="A771" s="4">
        <v>44659</v>
      </c>
      <c r="B771" s="14">
        <f>Tavola1!D771/Tavola1!B771</f>
        <v>8.4318575596638412E-2</v>
      </c>
      <c r="C771" s="14">
        <f>Tavola1!D771/Tavola1!C771</f>
        <v>0.15702683366909428</v>
      </c>
      <c r="D771" s="14">
        <f>Tavola1!F771/Tavola1!D771</f>
        <v>1.027772499997539E-3</v>
      </c>
      <c r="E771" s="14">
        <f>Tavola1!G771/Tavola1!D771</f>
        <v>9.6378283285209821E-4</v>
      </c>
      <c r="F771" s="30">
        <f>Tavola1!H771/Tavola1!D771</f>
        <v>6.3989667145440644E-5</v>
      </c>
      <c r="G771" s="14">
        <f>Tavola1!J771/Tavola1!D771</f>
        <v>0.15370219602693078</v>
      </c>
      <c r="H771" s="14">
        <f>Tavola1!K771/Tavola1!D771</f>
        <v>0.83518722884378549</v>
      </c>
      <c r="I771" s="36">
        <f>Tavola1!L771/Tavola1!D771</f>
        <v>1.00828026292862E-2</v>
      </c>
    </row>
    <row r="772" spans="1:9">
      <c r="A772" s="4">
        <v>44660</v>
      </c>
      <c r="B772" s="14">
        <f>Tavola1!D772/Tavola1!B772</f>
        <v>8.4503879623056305E-2</v>
      </c>
      <c r="C772" s="14">
        <f>Tavola1!D772/Tavola1!C772</f>
        <v>0.15708439726008835</v>
      </c>
      <c r="D772" s="14">
        <f>Tavola1!F772/Tavola1!D772</f>
        <v>1.0174146493987157E-3</v>
      </c>
      <c r="E772" s="14">
        <f>Tavola1!G772/Tavola1!D772</f>
        <v>9.5664421754638399E-4</v>
      </c>
      <c r="F772" s="30">
        <f>Tavola1!H772/Tavola1!D772</f>
        <v>6.077043185233177E-5</v>
      </c>
      <c r="G772" s="14">
        <f>Tavola1!J772/Tavola1!D772</f>
        <v>0.14586569930594287</v>
      </c>
      <c r="H772" s="14">
        <f>Tavola1!K772/Tavola1!D772</f>
        <v>0.84307016142391</v>
      </c>
      <c r="I772" s="36">
        <f>Tavola1!L772/Tavola1!D772</f>
        <v>1.0046724620748397E-2</v>
      </c>
    </row>
    <row r="773" spans="1:9">
      <c r="A773" s="4">
        <v>44661</v>
      </c>
      <c r="B773" s="14">
        <f>Tavola1!D773/Tavola1!B773</f>
        <v>8.4662238616856456E-2</v>
      </c>
      <c r="C773" s="14">
        <f>Tavola1!D773/Tavola1!C773</f>
        <v>0.15708332400549674</v>
      </c>
      <c r="D773" s="14">
        <f>Tavola1!F773/Tavola1!D773</f>
        <v>1.0239640782859095E-3</v>
      </c>
      <c r="E773" s="14">
        <f>Tavola1!G773/Tavola1!D773</f>
        <v>9.6344379911171845E-4</v>
      </c>
      <c r="F773" s="30">
        <f>Tavola1!H773/Tavola1!D773</f>
        <v>6.0520279174191031E-5</v>
      </c>
      <c r="G773" s="14">
        <f>Tavola1!J773/Tavola1!D773</f>
        <v>0.14575333105568841</v>
      </c>
      <c r="H773" s="14">
        <f>Tavola1!K773/Tavola1!D773</f>
        <v>0.84320952706330221</v>
      </c>
      <c r="I773" s="36">
        <f>Tavola1!L773/Tavola1!D773</f>
        <v>1.0013177802723412E-2</v>
      </c>
    </row>
    <row r="774" spans="1:9">
      <c r="A774" s="4">
        <v>44662</v>
      </c>
      <c r="B774" s="14">
        <f>Tavola1!D774/Tavola1!B774</f>
        <v>8.4748251860822493E-2</v>
      </c>
      <c r="C774" s="14">
        <f>Tavola1!D774/Tavola1!C774</f>
        <v>0.15709977093193775</v>
      </c>
      <c r="D774" s="14">
        <f>Tavola1!F774/Tavola1!D774</f>
        <v>1.0490879655875769E-3</v>
      </c>
      <c r="E774" s="14">
        <f>Tavola1!G774/Tavola1!D774</f>
        <v>9.8577253590958949E-4</v>
      </c>
      <c r="F774" s="30">
        <f>Tavola1!H774/Tavola1!D774</f>
        <v>6.3315429677987471E-5</v>
      </c>
      <c r="G774" s="14">
        <f>Tavola1!J774/Tavola1!D774</f>
        <v>0.14309579332285219</v>
      </c>
      <c r="H774" s="14">
        <f>Tavola1!K774/Tavola1!D774</f>
        <v>0.84585809940717271</v>
      </c>
      <c r="I774" s="36">
        <f>Tavola1!L774/Tavola1!D774</f>
        <v>9.9970193043874677E-3</v>
      </c>
    </row>
    <row r="775" spans="1:9">
      <c r="A775" s="4">
        <v>44663</v>
      </c>
      <c r="B775" s="14">
        <f>Tavola1!D775/Tavola1!B775</f>
        <v>8.5002356510099908E-2</v>
      </c>
      <c r="C775" s="14">
        <f>Tavola1!D775/Tavola1!C775</f>
        <v>0.15718408915978466</v>
      </c>
      <c r="D775" s="14">
        <f>Tavola1!F775/Tavola1!D775</f>
        <v>9.9446026564774031E-4</v>
      </c>
      <c r="E775" s="14">
        <f>Tavola1!G775/Tavola1!D775</f>
        <v>9.3636132120872913E-4</v>
      </c>
      <c r="F775" s="30">
        <f>Tavola1!H775/Tavola1!D775</f>
        <v>5.8098944439011119E-5</v>
      </c>
      <c r="G775" s="14">
        <f>Tavola1!J775/Tavola1!D775</f>
        <v>0.14261354228295928</v>
      </c>
      <c r="H775" s="14">
        <f>Tavola1!K775/Tavola1!D775</f>
        <v>0.84643577500602774</v>
      </c>
      <c r="I775" s="36">
        <f>Tavola1!L775/Tavola1!D775</f>
        <v>9.9562224453652055E-3</v>
      </c>
    </row>
    <row r="776" spans="1:9">
      <c r="A776" s="4">
        <v>44664</v>
      </c>
      <c r="B776" s="14">
        <f>Tavola1!D776/Tavola1!B776</f>
        <v>8.5170409724956972E-2</v>
      </c>
      <c r="C776" s="14">
        <f>Tavola1!D776/Tavola1!C776</f>
        <v>0.15720938087236824</v>
      </c>
      <c r="D776" s="14">
        <f>Tavola1!F776/Tavola1!D776</f>
        <v>9.671730101837629E-4</v>
      </c>
      <c r="E776" s="14">
        <f>Tavola1!G776/Tavola1!D776</f>
        <v>9.1028048017295334E-4</v>
      </c>
      <c r="F776" s="30">
        <f>Tavola1!H776/Tavola1!D776</f>
        <v>5.6892530010809584E-5</v>
      </c>
      <c r="G776" s="14">
        <f>Tavola1!J776/Tavola1!D776</f>
        <v>0.13637043015574088</v>
      </c>
      <c r="H776" s="14">
        <f>Tavola1!K776/Tavola1!D776</f>
        <v>0.85272163256489841</v>
      </c>
      <c r="I776" s="36">
        <f>Tavola1!L776/Tavola1!D776</f>
        <v>9.9407642691768799E-3</v>
      </c>
    </row>
    <row r="777" spans="1:9">
      <c r="A777" s="4">
        <v>44665</v>
      </c>
      <c r="B777" s="14">
        <f>Tavola1!D777/Tavola1!B777</f>
        <v>8.5340908848803201E-2</v>
      </c>
      <c r="C777" s="14">
        <f>Tavola1!D777/Tavola1!C777</f>
        <v>0.1572326949073371</v>
      </c>
      <c r="D777" s="14">
        <f>Tavola1!F777/Tavola1!D777</f>
        <v>9.4770802527221402E-4</v>
      </c>
      <c r="E777" s="14">
        <f>Tavola1!G777/Tavola1!D777</f>
        <v>8.9681792867704949E-4</v>
      </c>
      <c r="F777" s="30">
        <f>Tavola1!H777/Tavola1!D777</f>
        <v>5.089009659516448E-5</v>
      </c>
      <c r="G777" s="14">
        <f>Tavola1!J777/Tavola1!D777</f>
        <v>0.13385055595030054</v>
      </c>
      <c r="H777" s="14">
        <f>Tavola1!K777/Tavola1!D777</f>
        <v>0.85528488852188278</v>
      </c>
      <c r="I777" s="36">
        <f>Tavola1!L777/Tavola1!D777</f>
        <v>9.9168475025445055E-3</v>
      </c>
    </row>
    <row r="778" spans="1:9">
      <c r="A778" s="4">
        <v>44666</v>
      </c>
      <c r="B778" s="14">
        <f>Tavola1!D778/Tavola1!B778</f>
        <v>8.5522852435289939E-2</v>
      </c>
      <c r="C778" s="14">
        <f>Tavola1!D778/Tavola1!C778</f>
        <v>0.15729243803534615</v>
      </c>
      <c r="D778" s="14">
        <f>Tavola1!F778/Tavola1!D778</f>
        <v>9.6280162844462121E-4</v>
      </c>
      <c r="E778" s="14">
        <f>Tavola1!G778/Tavola1!D778</f>
        <v>9.0925953192734336E-4</v>
      </c>
      <c r="F778" s="30">
        <f>Tavola1!H778/Tavola1!D778</f>
        <v>5.3542096517277843E-5</v>
      </c>
      <c r="G778" s="14">
        <f>Tavola1!J778/Tavola1!D778</f>
        <v>0.12833658091644948</v>
      </c>
      <c r="H778" s="14">
        <f>Tavola1!K778/Tavola1!D778</f>
        <v>0.86081062734127156</v>
      </c>
      <c r="I778" s="36">
        <f>Tavola1!L778/Tavola1!D778</f>
        <v>9.8899901138343217E-3</v>
      </c>
    </row>
    <row r="779" spans="1:9">
      <c r="A779" s="4">
        <v>44667</v>
      </c>
      <c r="B779" s="14">
        <f>Tavola1!D779/Tavola1!B779</f>
        <v>8.5739914937828385E-2</v>
      </c>
      <c r="C779" s="14">
        <f>Tavola1!D779/Tavola1!C779</f>
        <v>0.15738984801128025</v>
      </c>
      <c r="D779" s="14">
        <f>Tavola1!F779/Tavola1!D779</f>
        <v>9.2005160661752115E-4</v>
      </c>
      <c r="E779" s="14">
        <f>Tavola1!G779/Tavola1!D779</f>
        <v>8.6581898864730527E-4</v>
      </c>
      <c r="F779" s="30">
        <f>Tavola1!H779/Tavola1!D779</f>
        <v>5.4232617970215824E-5</v>
      </c>
      <c r="G779" s="14">
        <f>Tavola1!J779/Tavola1!D779</f>
        <v>0.12486251555619832</v>
      </c>
      <c r="H779" s="14">
        <f>Tavola1!K779/Tavola1!D779</f>
        <v>0.8643670768048044</v>
      </c>
      <c r="I779" s="36">
        <f>Tavola1!L779/Tavola1!D779</f>
        <v>9.8503560323797267E-3</v>
      </c>
    </row>
    <row r="780" spans="1:9">
      <c r="A780" s="4">
        <v>44668</v>
      </c>
      <c r="B780" s="14">
        <f>Tavola1!D780/Tavola1!B780</f>
        <v>8.5906201582009553E-2</v>
      </c>
      <c r="C780" s="14">
        <f>Tavola1!D780/Tavola1!C780</f>
        <v>0.15744848559644128</v>
      </c>
      <c r="D780" s="14">
        <f>Tavola1!F780/Tavola1!D780</f>
        <v>9.0514806516307832E-4</v>
      </c>
      <c r="E780" s="14">
        <f>Tavola1!G780/Tavola1!D780</f>
        <v>8.5965371214964605E-4</v>
      </c>
      <c r="F780" s="30">
        <f>Tavola1!H780/Tavola1!D780</f>
        <v>4.5494353013432209E-5</v>
      </c>
      <c r="G780" s="14">
        <f>Tavola1!J780/Tavola1!D780</f>
        <v>0.12384415909375249</v>
      </c>
      <c r="H780" s="14">
        <f>Tavola1!K780/Tavola1!D780</f>
        <v>0.86542770378626754</v>
      </c>
      <c r="I780" s="36">
        <f>Tavola1!L780/Tavola1!D780</f>
        <v>9.8229890548169035E-3</v>
      </c>
    </row>
    <row r="781" spans="1:9">
      <c r="A781" s="4">
        <v>44669</v>
      </c>
      <c r="B781" s="14">
        <f>Tavola1!D781/Tavola1!B781</f>
        <v>8.596942025804169E-2</v>
      </c>
      <c r="C781" s="14">
        <f>Tavola1!D781/Tavola1!C781</f>
        <v>0.15747064563799276</v>
      </c>
      <c r="D781" s="14">
        <f>Tavola1!F781/Tavola1!D781</f>
        <v>8.9623712901271959E-4</v>
      </c>
      <c r="E781" s="14">
        <f>Tavola1!G781/Tavola1!D781</f>
        <v>8.4986371895820717E-4</v>
      </c>
      <c r="F781" s="30">
        <f>Tavola1!H781/Tavola1!D781</f>
        <v>4.6373410054512418E-5</v>
      </c>
      <c r="G781" s="14">
        <f>Tavola1!J781/Tavola1!D781</f>
        <v>0.1242040808600848</v>
      </c>
      <c r="H781" s="14">
        <f>Tavola1!K781/Tavola1!D781</f>
        <v>0.86508839339794064</v>
      </c>
      <c r="I781" s="36">
        <f>Tavola1!L781/Tavola1!D781</f>
        <v>9.8112886129618406E-3</v>
      </c>
    </row>
    <row r="782" spans="1:9">
      <c r="A782" s="4">
        <v>44670</v>
      </c>
      <c r="B782" s="14">
        <f>Tavola1!D782/Tavola1!B782</f>
        <v>8.6061857808751321E-2</v>
      </c>
      <c r="C782" s="14">
        <f>Tavola1!D782/Tavola1!C782</f>
        <v>0.15752570852630041</v>
      </c>
      <c r="D782" s="14">
        <f>Tavola1!F782/Tavola1!D782</f>
        <v>9.3131504328820326E-4</v>
      </c>
      <c r="E782" s="14">
        <f>Tavola1!G782/Tavola1!D782</f>
        <v>8.8219903694846031E-4</v>
      </c>
      <c r="F782" s="30">
        <f>Tavola1!H782/Tavola1!D782</f>
        <v>4.9116006339742976E-5</v>
      </c>
      <c r="G782" s="14">
        <f>Tavola1!J782/Tavola1!D782</f>
        <v>0.12543377934445243</v>
      </c>
      <c r="H782" s="14">
        <f>Tavola1!K782/Tavola1!D782</f>
        <v>0.8638334287317303</v>
      </c>
      <c r="I782" s="36">
        <f>Tavola1!L782/Tavola1!D782</f>
        <v>9.8014768805290923E-3</v>
      </c>
    </row>
    <row r="783" spans="1:9">
      <c r="A783" s="4">
        <v>44671</v>
      </c>
      <c r="B783" s="14">
        <f>Tavola1!D783/Tavola1!B783</f>
        <v>8.6426154911753664E-2</v>
      </c>
      <c r="C783" s="14">
        <f>Tavola1!D783/Tavola1!C783</f>
        <v>0.1578129432861585</v>
      </c>
      <c r="D783" s="14">
        <f>Tavola1!F783/Tavola1!D783</f>
        <v>8.8432337539574174E-4</v>
      </c>
      <c r="E783" s="14">
        <f>Tavola1!G783/Tavola1!D783</f>
        <v>8.3931009647846119E-4</v>
      </c>
      <c r="F783" s="30">
        <f>Tavola1!H783/Tavola1!D783</f>
        <v>4.5013278917280599E-5</v>
      </c>
      <c r="G783" s="14">
        <f>Tavola1!J783/Tavola1!D783</f>
        <v>0.11872814980419223</v>
      </c>
      <c r="H783" s="14">
        <f>Tavola1!K783/Tavola1!D783</f>
        <v>0.87062902306180323</v>
      </c>
      <c r="I783" s="36">
        <f>Tavola1!L783/Tavola1!D783</f>
        <v>9.7585037586087903E-3</v>
      </c>
    </row>
    <row r="784" spans="1:9">
      <c r="A784" s="4">
        <v>44672</v>
      </c>
      <c r="B784" s="14">
        <f>Tavola1!D784/Tavola1!B784</f>
        <v>8.6694770124643411E-2</v>
      </c>
      <c r="C784" s="14">
        <f>Tavola1!D784/Tavola1!C784</f>
        <v>0.15798039532553096</v>
      </c>
      <c r="D784" s="14">
        <f>Tavola1!F784/Tavola1!D784</f>
        <v>8.681340712317526E-4</v>
      </c>
      <c r="E784" s="14">
        <f>Tavola1!G784/Tavola1!D784</f>
        <v>8.2337527915965372E-4</v>
      </c>
      <c r="F784" s="30">
        <f>Tavola1!H784/Tavola1!D784</f>
        <v>4.4758792072098957E-5</v>
      </c>
      <c r="G784" s="14">
        <f>Tavola1!J784/Tavola1!D784</f>
        <v>0.11441093233496361</v>
      </c>
      <c r="H784" s="14">
        <f>Tavola1!K784/Tavola1!D784</f>
        <v>0.87498776126779276</v>
      </c>
      <c r="I784" s="36">
        <f>Tavola1!L784/Tavola1!D784</f>
        <v>9.7331723260118512E-3</v>
      </c>
    </row>
    <row r="785" spans="1:9">
      <c r="A785" s="4">
        <v>44673</v>
      </c>
      <c r="B785" s="14">
        <f>Tavola1!D785/Tavola1!B785</f>
        <v>8.6942849865952174E-2</v>
      </c>
      <c r="C785" s="14">
        <f>Tavola1!D785/Tavola1!C785</f>
        <v>0.15813514445186039</v>
      </c>
      <c r="D785" s="14">
        <f>Tavola1!F785/Tavola1!D785</f>
        <v>8.2372399309481824E-4</v>
      </c>
      <c r="E785" s="14">
        <f>Tavola1!G785/Tavola1!D785</f>
        <v>7.7919837184644973E-4</v>
      </c>
      <c r="F785" s="30">
        <f>Tavola1!H785/Tavola1!D785</f>
        <v>4.4525621248368556E-5</v>
      </c>
      <c r="G785" s="14">
        <f>Tavola1!J785/Tavola1!D785</f>
        <v>0.11052372334376284</v>
      </c>
      <c r="H785" s="14">
        <f>Tavola1!K785/Tavola1!D785</f>
        <v>0.8789450396138887</v>
      </c>
      <c r="I785" s="36">
        <f>Tavola1!L785/Tavola1!D785</f>
        <v>9.7075130492536854E-3</v>
      </c>
    </row>
    <row r="786" spans="1:9">
      <c r="A786" s="4">
        <v>44674</v>
      </c>
      <c r="B786" s="14">
        <f>Tavola1!D786/Tavola1!B786</f>
        <v>8.7186682290406839E-2</v>
      </c>
      <c r="C786" s="14">
        <f>Tavola1!D786/Tavola1!C786</f>
        <v>0.1582964775019694</v>
      </c>
      <c r="D786" s="14">
        <f>Tavola1!F786/Tavola1!D786</f>
        <v>8.0849846329915365E-4</v>
      </c>
      <c r="E786" s="14">
        <f>Tavola1!G786/Tavola1!D786</f>
        <v>7.632742341876713E-4</v>
      </c>
      <c r="F786" s="30">
        <f>Tavola1!H786/Tavola1!D786</f>
        <v>4.5224229111482342E-5</v>
      </c>
      <c r="G786" s="14">
        <f>Tavola1!J786/Tavola1!D786</f>
        <v>0.10742877183914941</v>
      </c>
      <c r="H786" s="14">
        <f>Tavola1!K786/Tavola1!D786</f>
        <v>0.88209120527185303</v>
      </c>
      <c r="I786" s="36">
        <f>Tavola1!L786/Tavola1!D786</f>
        <v>9.6715244256984374E-3</v>
      </c>
    </row>
    <row r="787" spans="1:9">
      <c r="A787" s="4">
        <v>44675</v>
      </c>
      <c r="B787" s="14">
        <f>Tavola1!D787/Tavola1!B787</f>
        <v>8.7385503844921691E-2</v>
      </c>
      <c r="C787" s="14">
        <f>Tavola1!D787/Tavola1!C787</f>
        <v>0.15841449091835305</v>
      </c>
      <c r="D787" s="14">
        <f>Tavola1!F787/Tavola1!D787</f>
        <v>7.958893144047694E-4</v>
      </c>
      <c r="E787" s="14">
        <f>Tavola1!G787/Tavola1!D787</f>
        <v>7.5085631624560809E-4</v>
      </c>
      <c r="F787" s="30">
        <f>Tavola1!H787/Tavola1!D787</f>
        <v>4.5032998159161321E-5</v>
      </c>
      <c r="G787" s="14">
        <f>Tavola1!J787/Tavola1!D787</f>
        <v>0.10999263848336215</v>
      </c>
      <c r="H787" s="14">
        <f>Tavola1!K787/Tavola1!D787</f>
        <v>0.87957441059617258</v>
      </c>
      <c r="I787" s="36">
        <f>Tavola1!L787/Tavola1!D787</f>
        <v>9.6370616060605218E-3</v>
      </c>
    </row>
    <row r="788" spans="1:9">
      <c r="A788" s="4">
        <v>44676</v>
      </c>
      <c r="B788" s="14">
        <f>Tavola1!D788/Tavola1!B788</f>
        <v>8.7481250384139453E-2</v>
      </c>
      <c r="C788" s="14">
        <f>Tavola1!D788/Tavola1!C788</f>
        <v>0.15847610187907221</v>
      </c>
      <c r="D788" s="14">
        <f>Tavola1!F788/Tavola1!D788</f>
        <v>7.8971119133574002E-4</v>
      </c>
      <c r="E788" s="14">
        <f>Tavola1!G788/Tavola1!D788</f>
        <v>7.4293387338205514E-4</v>
      </c>
      <c r="F788" s="30">
        <f>Tavola1!H788/Tavola1!D788</f>
        <v>4.6777317953684949E-5</v>
      </c>
      <c r="G788" s="14">
        <f>Tavola1!J788/Tavola1!D788</f>
        <v>0.11036420269437351</v>
      </c>
      <c r="H788" s="14">
        <f>Tavola1!K788/Tavola1!D788</f>
        <v>0.87922188224589826</v>
      </c>
      <c r="I788" s="36">
        <f>Tavola1!L788/Tavola1!D788</f>
        <v>9.6242038683924738E-3</v>
      </c>
    </row>
    <row r="789" spans="1:9">
      <c r="A789" s="4">
        <v>44677</v>
      </c>
      <c r="B789" s="14">
        <f>Tavola1!D789/Tavola1!B789</f>
        <v>8.7571792362032538E-2</v>
      </c>
      <c r="C789" s="14">
        <f>Tavola1!D789/Tavola1!C789</f>
        <v>0.15851593753396148</v>
      </c>
      <c r="D789" s="14">
        <f>Tavola1!F789/Tavola1!D789</f>
        <v>8.1739728986573816E-4</v>
      </c>
      <c r="E789" s="14">
        <f>Tavola1!G789/Tavola1!D789</f>
        <v>7.7071502583085281E-4</v>
      </c>
      <c r="F789" s="30">
        <f>Tavola1!H789/Tavola1!D789</f>
        <v>4.6682264034885384E-5</v>
      </c>
      <c r="G789" s="14">
        <f>Tavola1!J789/Tavola1!D789</f>
        <v>0.11082094880328643</v>
      </c>
      <c r="H789" s="14">
        <f>Tavola1!K789/Tavola1!D789</f>
        <v>0.87874693819268246</v>
      </c>
      <c r="I789" s="36">
        <f>Tavola1!L789/Tavola1!D789</f>
        <v>9.6147157141654119E-3</v>
      </c>
    </row>
    <row r="790" spans="1:9">
      <c r="A790" s="4">
        <v>44678</v>
      </c>
      <c r="B790" s="14">
        <f>Tavola1!D790/Tavola1!B790</f>
        <v>8.7894277621166542E-2</v>
      </c>
      <c r="C790" s="14">
        <f>Tavola1!D790/Tavola1!C790</f>
        <v>0.15875278999688569</v>
      </c>
      <c r="D790" s="14">
        <f>Tavola1!F790/Tavola1!D790</f>
        <v>8.2853206128045032E-4</v>
      </c>
      <c r="E790" s="14">
        <f>Tavola1!G790/Tavola1!D790</f>
        <v>7.8396776819291791E-4</v>
      </c>
      <c r="F790" s="30">
        <f>Tavola1!H790/Tavola1!D790</f>
        <v>4.4564293087532456E-5</v>
      </c>
      <c r="G790" s="14">
        <f>Tavola1!J790/Tavola1!D790</f>
        <v>0.11219924786386973</v>
      </c>
      <c r="H790" s="14">
        <f>Tavola1!K790/Tavola1!D790</f>
        <v>0.87739635391324511</v>
      </c>
      <c r="I790" s="36">
        <f>Tavola1!L790/Tavola1!D790</f>
        <v>9.5758661616046781E-3</v>
      </c>
    </row>
    <row r="791" spans="1:9">
      <c r="A791" s="4">
        <v>44679</v>
      </c>
      <c r="B791" s="14">
        <f>Tavola1!D791/Tavola1!B791</f>
        <v>8.808205446877998E-2</v>
      </c>
      <c r="C791" s="14">
        <f>Tavola1!D791/Tavola1!C791</f>
        <v>0.15879960811840185</v>
      </c>
      <c r="D791" s="14">
        <f>Tavola1!F791/Tavola1!D791</f>
        <v>8.1214909862314922E-4</v>
      </c>
      <c r="E791" s="14">
        <f>Tavola1!G791/Tavola1!D791</f>
        <v>7.6959502099183596E-4</v>
      </c>
      <c r="F791" s="30">
        <f>Tavola1!H791/Tavola1!D791</f>
        <v>4.2554077631313283E-5</v>
      </c>
      <c r="G791" s="14">
        <f>Tavola1!J791/Tavola1!D791</f>
        <v>0.11205665668003952</v>
      </c>
      <c r="H791" s="14">
        <f>Tavola1!K791/Tavola1!D791</f>
        <v>0.87758006730787508</v>
      </c>
      <c r="I791" s="36">
        <f>Tavola1!L791/Tavola1!D791</f>
        <v>9.5511269134622087E-3</v>
      </c>
    </row>
    <row r="792" spans="1:9">
      <c r="A792" s="4">
        <v>44680</v>
      </c>
      <c r="B792" s="14">
        <f>Tavola1!D792/Tavola1!B792</f>
        <v>8.8224724956843997E-2</v>
      </c>
      <c r="C792" s="14">
        <f>Tavola1!D792/Tavola1!C792</f>
        <v>0.15881065293656912</v>
      </c>
      <c r="D792" s="14">
        <f>Tavola1!F792/Tavola1!D792</f>
        <v>7.8846566746234941E-4</v>
      </c>
      <c r="E792" s="14">
        <f>Tavola1!G792/Tavola1!D792</f>
        <v>7.4516320517608768E-4</v>
      </c>
      <c r="F792" s="30">
        <f>Tavola1!H792/Tavola1!D792</f>
        <v>4.3302462286261754E-5</v>
      </c>
      <c r="G792" s="14">
        <f>Tavola1!J792/Tavola1!D792</f>
        <v>0.10945058196705043</v>
      </c>
      <c r="H792" s="14">
        <f>Tavola1!K792/Tavola1!D792</f>
        <v>0.88022719358546186</v>
      </c>
      <c r="I792" s="36">
        <f>Tavola1!L792/Tavola1!D792</f>
        <v>9.5337587800252959E-3</v>
      </c>
    </row>
    <row r="793" spans="1:9">
      <c r="A793" s="4">
        <v>44681</v>
      </c>
      <c r="B793" s="14">
        <f>Tavola1!D793/Tavola1!B793</f>
        <v>8.8355093699004725E-2</v>
      </c>
      <c r="C793" s="14">
        <f>Tavola1!D793/Tavola1!C793</f>
        <v>0.15883453948091994</v>
      </c>
      <c r="D793" s="14">
        <f>Tavola1!F793/Tavola1!D793</f>
        <v>7.7157371361665731E-4</v>
      </c>
      <c r="E793" s="14">
        <f>Tavola1!G793/Tavola1!D793</f>
        <v>7.3020729074210462E-4</v>
      </c>
      <c r="F793" s="30">
        <f>Tavola1!H793/Tavola1!D793</f>
        <v>4.1366422874552727E-5</v>
      </c>
      <c r="G793" s="14">
        <f>Tavola1!J793/Tavola1!D793</f>
        <v>0.10268944697588966</v>
      </c>
      <c r="H793" s="14">
        <f>Tavola1!K793/Tavola1!D793</f>
        <v>0.88701840715890912</v>
      </c>
      <c r="I793" s="36">
        <f>Tavola1!L793/Tavola1!D793</f>
        <v>9.5205721515845589E-3</v>
      </c>
    </row>
    <row r="794" spans="1:9">
      <c r="A794" s="4">
        <v>44682</v>
      </c>
      <c r="B794" s="14">
        <f>Tavola1!D794/Tavola1!B794</f>
        <v>8.8480615578564958E-2</v>
      </c>
      <c r="C794" s="14">
        <f>Tavola1!D794/Tavola1!C794</f>
        <v>0.15883416592078087</v>
      </c>
      <c r="D794" s="14">
        <f>Tavola1!F794/Tavola1!D794</f>
        <v>7.6008479247802879E-4</v>
      </c>
      <c r="E794" s="14">
        <f>Tavola1!G794/Tavola1!D794</f>
        <v>7.1885377779172066E-4</v>
      </c>
      <c r="F794" s="30">
        <f>Tavola1!H794/Tavola1!D794</f>
        <v>4.1231014686308165E-5</v>
      </c>
      <c r="G794" s="14">
        <f>Tavola1!J794/Tavola1!D794</f>
        <v>0.10352211461325757</v>
      </c>
      <c r="H794" s="14">
        <f>Tavola1!K794/Tavola1!D794</f>
        <v>0.88621763701469525</v>
      </c>
      <c r="I794" s="36">
        <f>Tavola1!L794/Tavola1!D794</f>
        <v>9.5001635795691364E-3</v>
      </c>
    </row>
    <row r="795" spans="1:9">
      <c r="A795" s="4">
        <v>44683</v>
      </c>
      <c r="B795" s="14">
        <f>Tavola1!D795/Tavola1!B795</f>
        <v>8.8525923125753372E-2</v>
      </c>
      <c r="C795" s="14">
        <f>Tavola1!D795/Tavola1!C795</f>
        <v>0.15882655543653118</v>
      </c>
      <c r="D795" s="14">
        <f>Tavola1!F795/Tavola1!D795</f>
        <v>7.6093690132170264E-4</v>
      </c>
      <c r="E795" s="14">
        <f>Tavola1!G795/Tavola1!D795</f>
        <v>7.1975678666193991E-4</v>
      </c>
      <c r="F795" s="30">
        <f>Tavola1!H795/Tavola1!D795</f>
        <v>4.1180114659762732E-5</v>
      </c>
      <c r="G795" s="14">
        <f>Tavola1!J795/Tavola1!D795</f>
        <v>0.10339163005217342</v>
      </c>
      <c r="H795" s="14">
        <f>Tavola1!K795/Tavola1!D795</f>
        <v>0.88635362617766178</v>
      </c>
      <c r="I795" s="36">
        <f>Tavola1!L795/Tavola1!D795</f>
        <v>9.4938068688431246E-3</v>
      </c>
    </row>
    <row r="796" spans="1:9">
      <c r="A796" s="4">
        <v>44684</v>
      </c>
      <c r="B796" s="14">
        <f>Tavola1!D796/Tavola1!B796</f>
        <v>8.8730646981713637E-2</v>
      </c>
      <c r="C796" s="14">
        <f>Tavola1!D796/Tavola1!C796</f>
        <v>0.15893479503717248</v>
      </c>
      <c r="D796" s="14">
        <f>Tavola1!F796/Tavola1!D796</f>
        <v>7.3083518418829167E-4</v>
      </c>
      <c r="E796" s="14">
        <f>Tavola1!G796/Tavola1!D796</f>
        <v>6.9072837529990979E-4</v>
      </c>
      <c r="F796" s="30">
        <f>Tavola1!H796/Tavola1!D796</f>
        <v>4.0106808888381859E-5</v>
      </c>
      <c r="G796" s="14">
        <f>Tavola1!J796/Tavola1!D796</f>
        <v>0.10333652999454547</v>
      </c>
      <c r="H796" s="14">
        <f>Tavola1!K796/Tavola1!D796</f>
        <v>0.88646208034908969</v>
      </c>
      <c r="I796" s="36">
        <f>Tavola1!L796/Tavola1!D796</f>
        <v>9.4705544721765695E-3</v>
      </c>
    </row>
    <row r="797" spans="1:9">
      <c r="A797" s="4">
        <v>44685</v>
      </c>
      <c r="B797" s="14">
        <f>Tavola1!D797/Tavola1!B797</f>
        <v>8.8858764461356501E-2</v>
      </c>
      <c r="C797" s="14">
        <f>Tavola1!D797/Tavola1!C797</f>
        <v>0.15873447389434331</v>
      </c>
      <c r="D797" s="14">
        <f>Tavola1!F797/Tavola1!D797</f>
        <v>7.1330477745423922E-4</v>
      </c>
      <c r="E797" s="14">
        <f>Tavola1!G797/Tavola1!D797</f>
        <v>6.7599618386385556E-4</v>
      </c>
      <c r="F797" s="30">
        <f>Tavola1!H797/Tavola1!D797</f>
        <v>3.7308593590383622E-5</v>
      </c>
      <c r="G797" s="14">
        <f>Tavola1!J797/Tavola1!D797</f>
        <v>0.10250180769018943</v>
      </c>
      <c r="H797" s="14">
        <f>Tavola1!K797/Tavola1!D797</f>
        <v>0.88732804735704152</v>
      </c>
      <c r="I797" s="36">
        <f>Tavola1!L797/Tavola1!D797</f>
        <v>9.4568401753148575E-3</v>
      </c>
    </row>
    <row r="798" spans="1:9">
      <c r="A798" s="4">
        <v>44686</v>
      </c>
      <c r="B798" s="14">
        <f>Tavola1!D798/Tavola1!B798</f>
        <v>8.8988059174206463E-2</v>
      </c>
      <c r="C798" s="14">
        <f>Tavola1!D798/Tavola1!C798</f>
        <v>0.15874252227506108</v>
      </c>
      <c r="D798" s="14">
        <f>Tavola1!F798/Tavola1!D798</f>
        <v>7.0563819972836912E-4</v>
      </c>
      <c r="E798" s="14">
        <f>Tavola1!G798/Tavola1!D798</f>
        <v>6.6845274880165462E-4</v>
      </c>
      <c r="F798" s="30">
        <f>Tavola1!H798/Tavola1!D798</f>
        <v>3.7185450926714558E-5</v>
      </c>
      <c r="G798" s="14">
        <f>Tavola1!J798/Tavola1!D798</f>
        <v>0.10040071750212931</v>
      </c>
      <c r="H798" s="14">
        <f>Tavola1!K798/Tavola1!D798</f>
        <v>0.88945296660215289</v>
      </c>
      <c r="I798" s="36">
        <f>Tavola1!L798/Tavola1!D798</f>
        <v>9.4406776959894603E-3</v>
      </c>
    </row>
    <row r="799" spans="1:9">
      <c r="A799" s="4">
        <v>44687</v>
      </c>
      <c r="B799" s="14">
        <f>Tavola1!D799/Tavola1!B799</f>
        <v>8.911511965792536E-2</v>
      </c>
      <c r="C799" s="14">
        <f>Tavola1!D799/Tavola1!C799</f>
        <v>0.15877572517654656</v>
      </c>
      <c r="D799" s="14">
        <f>Tavola1!F799/Tavola1!D799</f>
        <v>6.9291138413683101E-4</v>
      </c>
      <c r="E799" s="14">
        <f>Tavola1!G799/Tavola1!D799</f>
        <v>6.5760379768399892E-4</v>
      </c>
      <c r="F799" s="30">
        <f>Tavola1!H799/Tavola1!D799</f>
        <v>3.5307586452832151E-5</v>
      </c>
      <c r="G799" s="14">
        <f>Tavola1!J799/Tavola1!D799</f>
        <v>9.8860359378268717E-2</v>
      </c>
      <c r="H799" s="14">
        <f>Tavola1!K799/Tavola1!D799</f>
        <v>0.8910248997926562</v>
      </c>
      <c r="I799" s="36">
        <f>Tavola1!L799/Tavola1!D799</f>
        <v>9.4218294449382595E-3</v>
      </c>
    </row>
    <row r="800" spans="1:9">
      <c r="A800" s="4">
        <v>44688</v>
      </c>
      <c r="B800" s="14">
        <f>Tavola1!D800/Tavola1!B800</f>
        <v>8.9230265292223623E-2</v>
      </c>
      <c r="C800" s="14">
        <f>Tavola1!D800/Tavola1!C800</f>
        <v>0.15881309980712222</v>
      </c>
      <c r="D800" s="14">
        <f>Tavola1!F800/Tavola1!D800</f>
        <v>6.6992680103350076E-4</v>
      </c>
      <c r="E800" s="14">
        <f>Tavola1!G800/Tavola1!D800</f>
        <v>6.3647447719739948E-4</v>
      </c>
      <c r="F800" s="30">
        <f>Tavola1!H800/Tavola1!D800</f>
        <v>3.3452323836101222E-5</v>
      </c>
      <c r="G800" s="14">
        <f>Tavola1!J800/Tavola1!D800</f>
        <v>9.8595442561039484E-2</v>
      </c>
      <c r="H800" s="14">
        <f>Tavola1!K800/Tavola1!D800</f>
        <v>0.89132572439686786</v>
      </c>
      <c r="I800" s="36">
        <f>Tavola1!L800/Tavola1!D800</f>
        <v>9.4089062410592054E-3</v>
      </c>
    </row>
    <row r="801" spans="1:9">
      <c r="A801" s="4">
        <v>44689</v>
      </c>
      <c r="B801" s="14">
        <f>Tavola1!D801/Tavola1!B801</f>
        <v>8.9324513456410279E-2</v>
      </c>
      <c r="C801" s="14">
        <f>Tavola1!D801/Tavola1!C801</f>
        <v>0.15882108931363043</v>
      </c>
      <c r="D801" s="14">
        <f>Tavola1!F801/Tavola1!D801</f>
        <v>6.6218360753062596E-4</v>
      </c>
      <c r="E801" s="14">
        <f>Tavola1!G801/Tavola1!D801</f>
        <v>6.2705450368284743E-4</v>
      </c>
      <c r="F801" s="30">
        <f>Tavola1!H801/Tavola1!D801</f>
        <v>3.512910384777857E-5</v>
      </c>
      <c r="G801" s="14">
        <f>Tavola1!J801/Tavola1!D801</f>
        <v>9.8721564088219721E-2</v>
      </c>
      <c r="H801" s="14">
        <f>Tavola1!K801/Tavola1!D801</f>
        <v>0.89122185170775747</v>
      </c>
      <c r="I801" s="36">
        <f>Tavola1!L801/Tavola1!D801</f>
        <v>9.3944005964921827E-3</v>
      </c>
    </row>
    <row r="802" spans="1:9">
      <c r="A802" s="4">
        <v>44690</v>
      </c>
      <c r="B802" s="14">
        <f>Tavola1!D802/Tavola1!B802</f>
        <v>8.9366082791015281E-2</v>
      </c>
      <c r="C802" s="14">
        <f>Tavola1!D802/Tavola1!C802</f>
        <v>0.15879926778098444</v>
      </c>
      <c r="D802" s="14">
        <f>Tavola1!F802/Tavola1!D802</f>
        <v>6.692101916414507E-4</v>
      </c>
      <c r="E802" s="14">
        <f>Tavola1!G802/Tavola1!D802</f>
        <v>6.3763539885102838E-4</v>
      </c>
      <c r="F802" s="30">
        <f>Tavola1!H802/Tavola1!D802</f>
        <v>3.1574792790422313E-5</v>
      </c>
      <c r="G802" s="14">
        <f>Tavola1!J802/Tavola1!D802</f>
        <v>9.9144849361926066E-2</v>
      </c>
      <c r="H802" s="14">
        <f>Tavola1!K802/Tavola1!D802</f>
        <v>0.89079682497916945</v>
      </c>
      <c r="I802" s="36">
        <f>Tavola1!L802/Tavola1!D802</f>
        <v>9.3891154672630789E-3</v>
      </c>
    </row>
    <row r="803" spans="1:9">
      <c r="A803" s="4">
        <v>44691</v>
      </c>
      <c r="B803" s="14">
        <f>Tavola1!D803/Tavola1!B803</f>
        <v>8.9522965051406778E-2</v>
      </c>
      <c r="C803" s="14">
        <f>Tavola1!D803/Tavola1!C803</f>
        <v>0.15887236621242268</v>
      </c>
      <c r="D803" s="14">
        <f>Tavola1!F803/Tavola1!D803</f>
        <v>6.4679321671243749E-4</v>
      </c>
      <c r="E803" s="14">
        <f>Tavola1!G803/Tavola1!D803</f>
        <v>6.1707569053916331E-4</v>
      </c>
      <c r="F803" s="30">
        <f>Tavola1!H803/Tavola1!D803</f>
        <v>2.9717526173274155E-5</v>
      </c>
      <c r="G803" s="14">
        <f>Tavola1!J803/Tavola1!D803</f>
        <v>8.917268155223379E-2</v>
      </c>
      <c r="H803" s="14">
        <f>Tavola1!K803/Tavola1!D803</f>
        <v>0.90080901594782303</v>
      </c>
      <c r="I803" s="36">
        <f>Tavola1!L803/Tavola1!D803</f>
        <v>9.3715092832307497E-3</v>
      </c>
    </row>
    <row r="804" spans="1:9">
      <c r="A804" s="4">
        <v>44692</v>
      </c>
      <c r="B804" s="14">
        <f>Tavola1!D804/Tavola1!B804</f>
        <v>8.9620939220356549E-2</v>
      </c>
      <c r="C804" s="14">
        <f>Tavola1!D804/Tavola1!C804</f>
        <v>0.15884388866914037</v>
      </c>
      <c r="D804" s="14">
        <f>Tavola1!F804/Tavola1!D804</f>
        <v>6.3452550914570903E-4</v>
      </c>
      <c r="E804" s="14">
        <f>Tavola1!G804/Tavola1!D804</f>
        <v>6.0663427797446906E-4</v>
      </c>
      <c r="F804" s="30">
        <f>Tavola1!H804/Tavola1!D804</f>
        <v>2.7891231171239958E-5</v>
      </c>
      <c r="G804" s="14">
        <f>Tavola1!J804/Tavola1!D804</f>
        <v>8.7398916077028613E-2</v>
      </c>
      <c r="H804" s="14">
        <f>Tavola1!K804/Tavola1!D804</f>
        <v>0.90261689476464158</v>
      </c>
      <c r="I804" s="36">
        <f>Tavola1!L804/Tavola1!D804</f>
        <v>9.3496636491840947E-3</v>
      </c>
    </row>
    <row r="805" spans="1:9">
      <c r="A805" s="4">
        <v>44693</v>
      </c>
      <c r="B805" s="14">
        <f>Tavola1!D805/Tavola1!B805</f>
        <v>8.9650662101866355E-2</v>
      </c>
      <c r="C805" s="14">
        <f>Tavola1!D805/Tavola1!C805</f>
        <v>0.15881580091857059</v>
      </c>
      <c r="D805" s="14">
        <f>Tavola1!F805/Tavola1!D805</f>
        <v>6.2430940669708983E-4</v>
      </c>
      <c r="E805" s="14">
        <f>Tavola1!G805/Tavola1!D805</f>
        <v>5.9470477653293208E-4</v>
      </c>
      <c r="F805" s="30">
        <f>Tavola1!H805/Tavola1!D805</f>
        <v>2.9604630164157675E-5</v>
      </c>
      <c r="G805" s="14">
        <f>Tavola1!J805/Tavola1!D805</f>
        <v>8.4694493277572142E-2</v>
      </c>
      <c r="H805" s="14">
        <f>Tavola1!K805/Tavola1!D805</f>
        <v>0.90533222925477308</v>
      </c>
      <c r="I805" s="36">
        <f>Tavola1!L805/Tavola1!D805</f>
        <v>9.3489680609576756E-3</v>
      </c>
    </row>
    <row r="806" spans="1:9">
      <c r="A806" s="4">
        <v>44694</v>
      </c>
      <c r="B806" s="14">
        <f>Tavola1!D806/Tavola1!B806</f>
        <v>8.9761762449557095E-2</v>
      </c>
      <c r="C806" s="14">
        <f>Tavola1!D806/Tavola1!C806</f>
        <v>0.15882866690451264</v>
      </c>
      <c r="D806" s="14">
        <f>Tavola1!F806/Tavola1!D806</f>
        <v>6.1821815981113093E-4</v>
      </c>
      <c r="E806" s="14">
        <f>Tavola1!G806/Tavola1!D806</f>
        <v>5.8695993824764675E-4</v>
      </c>
      <c r="F806" s="30">
        <f>Tavola1!H806/Tavola1!D806</f>
        <v>3.1258221563484144E-5</v>
      </c>
      <c r="G806" s="14">
        <f>Tavola1!J806/Tavola1!D806</f>
        <v>8.3503734055050932E-2</v>
      </c>
      <c r="H806" s="14">
        <f>Tavola1!K806/Tavola1!D806</f>
        <v>0.90654486379664101</v>
      </c>
      <c r="I806" s="36">
        <f>Tavola1!L806/Tavola1!D806</f>
        <v>9.3331839884969736E-3</v>
      </c>
    </row>
    <row r="807" spans="1:9">
      <c r="A807" s="4">
        <v>44695</v>
      </c>
      <c r="B807" s="14">
        <f>Tavola1!D807/Tavola1!B807</f>
        <v>8.9858431192870514E-2</v>
      </c>
      <c r="C807" s="14">
        <f>Tavola1!D807/Tavola1!C807</f>
        <v>0.15885294250400997</v>
      </c>
      <c r="D807" s="14">
        <f>Tavola1!F807/Tavola1!D807</f>
        <v>5.9426662647137302E-4</v>
      </c>
      <c r="E807" s="14">
        <f>Tavola1!G807/Tavola1!D807</f>
        <v>5.6308062274984321E-4</v>
      </c>
      <c r="F807" s="30">
        <f>Tavola1!H807/Tavola1!D807</f>
        <v>3.118600372152978E-5</v>
      </c>
      <c r="G807" s="14">
        <f>Tavola1!J807/Tavola1!D807</f>
        <v>8.2078096683541754E-2</v>
      </c>
      <c r="H807" s="14">
        <f>Tavola1!K807/Tavola1!D807</f>
        <v>0.90800388785513064</v>
      </c>
      <c r="I807" s="36">
        <f>Tavola1!L807/Tavola1!D807</f>
        <v>9.3237488348562499E-3</v>
      </c>
    </row>
    <row r="808" spans="1:9">
      <c r="A808" s="4">
        <v>44696</v>
      </c>
      <c r="B808" s="14">
        <f>Tavola1!D808/Tavola1!B808</f>
        <v>8.9936649033843727E-2</v>
      </c>
      <c r="C808" s="14">
        <f>Tavola1!D808/Tavola1!C808</f>
        <v>0.15885035988907054</v>
      </c>
      <c r="D808" s="14">
        <f>Tavola1!F808/Tavola1!D808</f>
        <v>5.7920147998945335E-4</v>
      </c>
      <c r="E808" s="14">
        <f>Tavola1!G808/Tavola1!D808</f>
        <v>5.463512467960217E-4</v>
      </c>
      <c r="F808" s="30">
        <f>Tavola1!H808/Tavola1!D808</f>
        <v>3.2850233193431679E-5</v>
      </c>
      <c r="G808" s="14">
        <f>Tavola1!J808/Tavola1!D808</f>
        <v>8.2295885508292518E-2</v>
      </c>
      <c r="H808" s="14">
        <f>Tavola1!K808/Tavola1!D808</f>
        <v>0.90781792326012634</v>
      </c>
      <c r="I808" s="36">
        <f>Tavola1!L808/Tavola1!D808</f>
        <v>9.3069897515917228E-3</v>
      </c>
    </row>
    <row r="809" spans="1:9">
      <c r="A809" s="4">
        <v>44697</v>
      </c>
      <c r="B809" s="14">
        <f>Tavola1!D809/Tavola1!B809</f>
        <v>8.995848720135359E-2</v>
      </c>
      <c r="C809" s="14">
        <f>Tavola1!D809/Tavola1!C809</f>
        <v>0.15882095923100192</v>
      </c>
      <c r="D809" s="14">
        <f>Tavola1!F809/Tavola1!D809</f>
        <v>5.8822360789238879E-4</v>
      </c>
      <c r="E809" s="14">
        <f>Tavola1!G809/Tavola1!D809</f>
        <v>5.5626432229471121E-4</v>
      </c>
      <c r="F809" s="30">
        <f>Tavola1!H809/Tavola1!D809</f>
        <v>3.195928559767751E-5</v>
      </c>
      <c r="G809" s="14">
        <f>Tavola1!J809/Tavola1!D809</f>
        <v>8.1625742945419591E-2</v>
      </c>
      <c r="H809" s="14">
        <f>Tavola1!K809/Tavola1!D809</f>
        <v>0.90848501757328826</v>
      </c>
      <c r="I809" s="36">
        <f>Tavola1!L809/Tavola1!D809</f>
        <v>9.3010158733997685E-3</v>
      </c>
    </row>
    <row r="810" spans="1:9">
      <c r="A810" s="4">
        <v>44698</v>
      </c>
      <c r="B810" s="14">
        <f>Tavola1!D810/Tavola1!B810</f>
        <v>9.0099708938863821E-2</v>
      </c>
      <c r="C810" s="14">
        <f>Tavola1!D810/Tavola1!C810</f>
        <v>0.15887922189846923</v>
      </c>
      <c r="D810" s="14">
        <f>Tavola1!F810/Tavola1!D810</f>
        <v>5.8204461251413141E-4</v>
      </c>
      <c r="E810" s="14">
        <f>Tavola1!G810/Tavola1!D810</f>
        <v>5.5018714111912718E-4</v>
      </c>
      <c r="F810" s="30">
        <f>Tavola1!H810/Tavola1!D810</f>
        <v>3.1857471395004232E-5</v>
      </c>
      <c r="G810" s="14">
        <f>Tavola1!J810/Tavola1!D810</f>
        <v>8.151638119789259E-2</v>
      </c>
      <c r="H810" s="14">
        <f>Tavola1!K810/Tavola1!D810</f>
        <v>0.90860952469513689</v>
      </c>
      <c r="I810" s="36">
        <f>Tavola1!L810/Tavola1!D810</f>
        <v>9.2920494944563701E-3</v>
      </c>
    </row>
    <row r="811" spans="1:9">
      <c r="A811" s="4">
        <v>44699</v>
      </c>
      <c r="B811" s="14">
        <f>Tavola1!D811/Tavola1!B811</f>
        <v>9.0178057341213938E-2</v>
      </c>
      <c r="C811" s="14">
        <f>Tavola1!D811/Tavola1!C811</f>
        <v>0.15884483676812888</v>
      </c>
      <c r="D811" s="14">
        <f>Tavola1!F811/Tavola1!D811</f>
        <v>5.6865377660840109E-4</v>
      </c>
      <c r="E811" s="14">
        <f>Tavola1!G811/Tavola1!D811</f>
        <v>5.4288396800076968E-4</v>
      </c>
      <c r="F811" s="30">
        <f>Tavola1!H811/Tavola1!D811</f>
        <v>2.5769808607631472E-5</v>
      </c>
      <c r="G811" s="14">
        <f>Tavola1!J811/Tavola1!D811</f>
        <v>7.920350675555532E-2</v>
      </c>
      <c r="H811" s="14">
        <f>Tavola1!K811/Tavola1!D811</f>
        <v>0.91093009252220281</v>
      </c>
      <c r="I811" s="36">
        <f>Tavola1!L811/Tavola1!D811</f>
        <v>9.2977469456334352E-3</v>
      </c>
    </row>
    <row r="812" spans="1:9">
      <c r="A812" s="4">
        <v>44700</v>
      </c>
      <c r="B812" s="14">
        <f>Tavola1!D812/Tavola1!B812</f>
        <v>9.0268514418660198E-2</v>
      </c>
      <c r="C812" s="14">
        <f>Tavola1!D812/Tavola1!C812</f>
        <v>0.15884402134171408</v>
      </c>
      <c r="D812" s="14">
        <f>Tavola1!F812/Tavola1!D812</f>
        <v>5.5359123029223795E-4</v>
      </c>
      <c r="E812" s="14">
        <f>Tavola1!G812/Tavola1!D812</f>
        <v>5.278826592260349E-4</v>
      </c>
      <c r="F812" s="30">
        <f>Tavola1!H812/Tavola1!D812</f>
        <v>2.5708571066202998E-5</v>
      </c>
      <c r="G812" s="14">
        <f>Tavola1!J812/Tavola1!D812</f>
        <v>7.6864342726102597E-2</v>
      </c>
      <c r="H812" s="14">
        <f>Tavola1!K812/Tavola1!D812</f>
        <v>0.91329870103159927</v>
      </c>
      <c r="I812" s="36">
        <f>Tavola1!L812/Tavola1!D812</f>
        <v>9.2833650120059032E-3</v>
      </c>
    </row>
    <row r="813" spans="1:9">
      <c r="A813" s="4">
        <v>44701</v>
      </c>
      <c r="B813" s="14">
        <f>Tavola1!D813/Tavola1!B813</f>
        <v>9.0347135281873714E-2</v>
      </c>
      <c r="C813" s="14">
        <f>Tavola1!D813/Tavola1!C813</f>
        <v>0.15884651321511156</v>
      </c>
      <c r="D813" s="14">
        <f>Tavola1!F813/Tavola1!D813</f>
        <v>5.4049431283673989E-4</v>
      </c>
      <c r="E813" s="14">
        <f>Tavola1!G813/Tavola1!D813</f>
        <v>5.1483793722740102E-4</v>
      </c>
      <c r="F813" s="30">
        <f>Tavola1!H813/Tavola1!D813</f>
        <v>2.565637560933892E-5</v>
      </c>
      <c r="G813" s="14">
        <f>Tavola1!J813/Tavola1!D813</f>
        <v>7.4968784743008637E-2</v>
      </c>
      <c r="H813" s="14">
        <f>Tavola1!K813/Tavola1!D813</f>
        <v>0.91522278286154113</v>
      </c>
      <c r="I813" s="36">
        <f>Tavola1!L813/Tavola1!D813</f>
        <v>9.2679380826135287E-3</v>
      </c>
    </row>
    <row r="814" spans="1:9">
      <c r="A814" s="4">
        <v>44702</v>
      </c>
      <c r="B814" s="14">
        <f>Tavola1!D814/Tavola1!B814</f>
        <v>9.0413745799090409E-2</v>
      </c>
      <c r="C814" s="14">
        <f>Tavola1!D814/Tavola1!C814</f>
        <v>0.15882748559694604</v>
      </c>
      <c r="D814" s="14">
        <f>Tavola1!F814/Tavola1!D814</f>
        <v>5.4029923871581204E-4</v>
      </c>
      <c r="E814" s="14">
        <f>Tavola1!G814/Tavola1!D814</f>
        <v>5.1554619302425031E-4</v>
      </c>
      <c r="F814" s="30">
        <f>Tavola1!H814/Tavola1!D814</f>
        <v>2.4753045691561688E-5</v>
      </c>
      <c r="G814" s="14">
        <f>Tavola1!J814/Tavola1!D814</f>
        <v>7.1523498749117634E-2</v>
      </c>
      <c r="H814" s="14">
        <f>Tavola1!K814/Tavola1!D814</f>
        <v>0.91867600226362334</v>
      </c>
      <c r="I814" s="36">
        <f>Tavola1!L814/Tavola1!D814</f>
        <v>9.2601997485431981E-3</v>
      </c>
    </row>
    <row r="815" spans="1:9">
      <c r="A815" s="4">
        <v>44703</v>
      </c>
      <c r="B815" s="14">
        <f>Tavola1!D815/Tavola1!B815</f>
        <v>9.0469169576617728E-2</v>
      </c>
      <c r="C815" s="14">
        <f>Tavola1!D815/Tavola1!C815</f>
        <v>0.15879957598599898</v>
      </c>
      <c r="D815" s="14">
        <f>Tavola1!F815/Tavola1!D815</f>
        <v>5.3426268341314614E-4</v>
      </c>
      <c r="E815" s="14">
        <f>Tavola1!G815/Tavola1!D815</f>
        <v>5.1125615637621631E-4</v>
      </c>
      <c r="F815" s="30">
        <f>Tavola1!H815/Tavola1!D815</f>
        <v>2.3006527036929737E-5</v>
      </c>
      <c r="G815" s="14">
        <f>Tavola1!J815/Tavola1!D815</f>
        <v>7.132193800167011E-2</v>
      </c>
      <c r="H815" s="14">
        <f>Tavola1!K815/Tavola1!D815</f>
        <v>0.91889261916528908</v>
      </c>
      <c r="I815" s="36">
        <f>Tavola1!L815/Tavola1!D815</f>
        <v>9.2511801496276344E-3</v>
      </c>
    </row>
  </sheetData>
  <mergeCells count="1">
    <mergeCell ref="A1:M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70C0"/>
  </sheetPr>
  <dimension ref="A1:P938"/>
  <sheetViews>
    <sheetView workbookViewId="0">
      <pane ySplit="2" topLeftCell="A857" activePane="bottomLeft" state="frozen"/>
      <selection activeCell="I584" sqref="I578:I584"/>
      <selection pane="bottomLeft" activeCell="A931" sqref="A931:XFD934"/>
    </sheetView>
  </sheetViews>
  <sheetFormatPr defaultRowHeight="14.4" outlineLevelRow="3"/>
  <cols>
    <col min="1" max="1" width="12.6640625" bestFit="1" customWidth="1"/>
    <col min="2" max="12" width="10.6640625" customWidth="1"/>
    <col min="13" max="13" width="9.21875" customWidth="1"/>
  </cols>
  <sheetData>
    <row r="1" spans="1:16" ht="15.6">
      <c r="A1" s="53" t="s">
        <v>40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</row>
    <row r="2" spans="1:16" ht="25.5" customHeight="1">
      <c r="A2" s="10"/>
      <c r="B2" s="11" t="s">
        <v>0</v>
      </c>
      <c r="C2" s="11" t="s">
        <v>150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1" t="s">
        <v>190</v>
      </c>
      <c r="J2" s="12" t="s">
        <v>4</v>
      </c>
      <c r="K2" s="11" t="s">
        <v>5</v>
      </c>
      <c r="L2" s="11" t="s">
        <v>6</v>
      </c>
      <c r="M2" s="11" t="s">
        <v>143</v>
      </c>
      <c r="N2" s="33" t="s">
        <v>151</v>
      </c>
      <c r="P2" s="33"/>
    </row>
    <row r="3" spans="1:16" ht="15" hidden="1" customHeight="1" outlineLevel="1">
      <c r="A3" s="4">
        <v>43891</v>
      </c>
      <c r="F3" s="5"/>
      <c r="G3" s="5"/>
      <c r="J3" s="5"/>
    </row>
    <row r="4" spans="1:16" ht="15" hidden="1" customHeight="1" outlineLevel="1">
      <c r="A4" s="4">
        <v>43892</v>
      </c>
      <c r="F4" s="5"/>
      <c r="G4" s="5"/>
      <c r="J4" s="5"/>
    </row>
    <row r="5" spans="1:16" ht="15" hidden="1" customHeight="1" outlineLevel="1">
      <c r="A5" s="4">
        <v>43893</v>
      </c>
      <c r="F5" s="5"/>
      <c r="G5" s="5"/>
      <c r="J5" s="5"/>
    </row>
    <row r="6" spans="1:16" ht="15" hidden="1" customHeight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J6" s="5">
        <v>13</v>
      </c>
      <c r="K6">
        <v>0</v>
      </c>
      <c r="L6">
        <v>0</v>
      </c>
    </row>
    <row r="7" spans="1:16" ht="15" hidden="1" customHeight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J7" s="5">
        <v>15</v>
      </c>
      <c r="K7">
        <v>0</v>
      </c>
      <c r="L7">
        <v>0</v>
      </c>
    </row>
    <row r="8" spans="1:16" ht="15" hidden="1" customHeight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J8" s="5">
        <v>17</v>
      </c>
      <c r="K8">
        <v>0</v>
      </c>
      <c r="L8">
        <v>0</v>
      </c>
    </row>
    <row r="9" spans="1:16" ht="15" hidden="1" customHeight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J9" s="5">
        <v>27</v>
      </c>
    </row>
    <row r="10" spans="1:16" ht="15" hidden="1" customHeight="1" outlineLevel="1">
      <c r="A10" s="4">
        <v>43898</v>
      </c>
      <c r="F10" s="5"/>
      <c r="G10" s="5"/>
      <c r="H10">
        <v>0</v>
      </c>
      <c r="J10" s="5"/>
    </row>
    <row r="11" spans="1:16" ht="15" hidden="1" customHeight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J11" s="5">
        <v>35</v>
      </c>
      <c r="K11">
        <v>0</v>
      </c>
      <c r="L11">
        <v>0</v>
      </c>
    </row>
    <row r="12" spans="1:16" ht="15" hidden="1" customHeight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J12" s="5">
        <v>41</v>
      </c>
      <c r="K12">
        <v>2</v>
      </c>
      <c r="L12">
        <v>0</v>
      </c>
    </row>
    <row r="13" spans="1:16" ht="15" hidden="1" customHeight="1" outlineLevel="1">
      <c r="A13" s="4">
        <v>43901</v>
      </c>
      <c r="F13" s="5"/>
      <c r="G13" s="5"/>
      <c r="H13">
        <v>1</v>
      </c>
      <c r="J13" s="5"/>
    </row>
    <row r="14" spans="1:16" ht="15" hidden="1" customHeight="1" outlineLevel="1">
      <c r="A14" s="4">
        <v>43902</v>
      </c>
      <c r="F14" s="5"/>
      <c r="G14" s="5"/>
      <c r="H14">
        <v>5</v>
      </c>
      <c r="J14" s="5"/>
    </row>
    <row r="15" spans="1:16" ht="15" hidden="1" customHeight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J15" s="5">
        <v>82</v>
      </c>
      <c r="K15">
        <v>2</v>
      </c>
      <c r="L15">
        <v>2</v>
      </c>
    </row>
    <row r="16" spans="1:16" hidden="1" outlineLevel="1" collapsed="1">
      <c r="A16" s="4">
        <v>43904</v>
      </c>
      <c r="B16" s="3">
        <f>Tavola1!B16-Tavola1!B15</f>
        <v>604</v>
      </c>
      <c r="C16" s="3"/>
      <c r="D16" s="3">
        <f>Tavola1!D16-Tavola1!D15</f>
        <v>26</v>
      </c>
      <c r="E16" s="3">
        <f>Tavola1!E16-Tavola1!E15</f>
        <v>24</v>
      </c>
      <c r="F16" s="3">
        <f>Tavola1!F16-Tavola1!F15</f>
        <v>9</v>
      </c>
      <c r="G16" s="3">
        <f>Tavola1!G16-Tavola1!G15</f>
        <v>5</v>
      </c>
      <c r="H16" s="3">
        <f>Tavola1!H16-Tavola1!H15</f>
        <v>4</v>
      </c>
      <c r="I16" s="3"/>
      <c r="J16" s="3">
        <f>Tavola1!J16-Tavola1!J15</f>
        <v>15</v>
      </c>
      <c r="K16" s="3">
        <f>Tavola1!K16-Tavola1!K15</f>
        <v>2</v>
      </c>
      <c r="L16" s="3">
        <f>Tavola1!L16-Tavola1!L15</f>
        <v>0</v>
      </c>
    </row>
    <row r="17" spans="1:13" hidden="1" outlineLevel="1">
      <c r="A17" s="4">
        <v>43905</v>
      </c>
      <c r="B17" s="3">
        <f>Tavola1!B17-Tavola1!B16</f>
        <v>352</v>
      </c>
      <c r="C17" s="3"/>
      <c r="D17" s="3">
        <f>Tavola1!D17-Tavola1!D16</f>
        <v>32</v>
      </c>
      <c r="E17" s="3">
        <f>Tavola1!E17-Tavola1!E16</f>
        <v>29</v>
      </c>
      <c r="F17" s="3">
        <f>Tavola1!F17-Tavola1!F16</f>
        <v>18</v>
      </c>
      <c r="G17" s="3">
        <f>Tavola1!G17-Tavola1!G16</f>
        <v>14</v>
      </c>
      <c r="H17" s="3">
        <f>Tavola1!H17-Tavola1!H16</f>
        <v>4</v>
      </c>
      <c r="I17" s="3"/>
      <c r="J17" s="3">
        <f>Tavola1!J17-Tavola1!J16</f>
        <v>11</v>
      </c>
      <c r="K17" s="3">
        <f>Tavola1!K17-Tavola1!K16</f>
        <v>3</v>
      </c>
      <c r="L17" s="3">
        <f>Tavola1!L17-Tavola1!L16</f>
        <v>0</v>
      </c>
    </row>
    <row r="18" spans="1:13" hidden="1" outlineLevel="1">
      <c r="A18" s="4">
        <v>43906</v>
      </c>
      <c r="B18" s="3">
        <f>Tavola1!B18-Tavola1!B17</f>
        <v>201</v>
      </c>
      <c r="C18" s="3"/>
      <c r="D18" s="3">
        <f>Tavola1!D18-Tavola1!D17</f>
        <v>25</v>
      </c>
      <c r="E18" s="3">
        <f>Tavola1!E18-Tavola1!E17</f>
        <v>24</v>
      </c>
      <c r="F18" s="3">
        <f>Tavola1!F18-Tavola1!F17</f>
        <v>24</v>
      </c>
      <c r="G18" s="3">
        <f>Tavola1!G18-Tavola1!G17</f>
        <v>19</v>
      </c>
      <c r="H18" s="3">
        <f>Tavola1!H18-Tavola1!H17</f>
        <v>5</v>
      </c>
      <c r="I18" s="3"/>
      <c r="J18" s="3">
        <f>Tavola1!J18-Tavola1!J17</f>
        <v>0</v>
      </c>
      <c r="K18" s="3">
        <f>Tavola1!K18-Tavola1!K17</f>
        <v>1</v>
      </c>
      <c r="L18" s="3">
        <f>Tavola1!L18-Tavola1!L17</f>
        <v>0</v>
      </c>
    </row>
    <row r="19" spans="1:13" hidden="1" outlineLevel="1">
      <c r="A19" s="4">
        <v>43907</v>
      </c>
      <c r="B19" s="3">
        <f>Tavola1!B19-Tavola1!B18</f>
        <v>263</v>
      </c>
      <c r="C19" s="3"/>
      <c r="D19" s="3">
        <f>Tavola1!D19-Tavola1!D18</f>
        <v>24</v>
      </c>
      <c r="E19" s="3">
        <f>Tavola1!E19-Tavola1!E18</f>
        <v>23</v>
      </c>
      <c r="F19" s="3">
        <f>Tavola1!F19-Tavola1!F18</f>
        <v>19</v>
      </c>
      <c r="G19" s="3">
        <f>Tavola1!G19-Tavola1!G18</f>
        <v>11</v>
      </c>
      <c r="H19" s="3">
        <f>Tavola1!H19-Tavola1!H18</f>
        <v>8</v>
      </c>
      <c r="I19" s="3"/>
      <c r="J19" s="3">
        <f>Tavola1!J19-Tavola1!J18</f>
        <v>4</v>
      </c>
      <c r="K19" s="3">
        <f>Tavola1!K19-Tavola1!K18</f>
        <v>0</v>
      </c>
      <c r="L19" s="3">
        <f>Tavola1!L19-Tavola1!L18</f>
        <v>1</v>
      </c>
    </row>
    <row r="20" spans="1:13" hidden="1" outlineLevel="1">
      <c r="A20" s="4">
        <v>43908</v>
      </c>
      <c r="B20" s="3">
        <f>Tavola1!B20-Tavola1!B19</f>
        <v>378</v>
      </c>
      <c r="C20" s="3"/>
      <c r="D20" s="3">
        <f>Tavola1!D20-Tavola1!D19</f>
        <v>45</v>
      </c>
      <c r="E20" s="3">
        <f>Tavola1!E20-Tavola1!E19</f>
        <v>41</v>
      </c>
      <c r="F20" s="3">
        <f>Tavola1!F20-Tavola1!F19</f>
        <v>15</v>
      </c>
      <c r="G20" s="3">
        <f>Tavola1!G20-Tavola1!G19</f>
        <v>14</v>
      </c>
      <c r="H20" s="3">
        <f>Tavola1!H20-Tavola1!H19</f>
        <v>1</v>
      </c>
      <c r="I20" s="3"/>
      <c r="J20" s="3">
        <f>Tavola1!J20-Tavola1!J19</f>
        <v>26</v>
      </c>
      <c r="K20" s="3">
        <f>Tavola1!K20-Tavola1!K19</f>
        <v>4</v>
      </c>
      <c r="L20" s="3">
        <f>Tavola1!L20-Tavola1!L19</f>
        <v>0</v>
      </c>
    </row>
    <row r="21" spans="1:13" hidden="1" outlineLevel="1">
      <c r="A21" s="4">
        <v>43909</v>
      </c>
      <c r="B21" s="3">
        <f>Tavola1!B21-Tavola1!B20</f>
        <v>667</v>
      </c>
      <c r="C21" s="3"/>
      <c r="D21" s="3">
        <f>Tavola1!D21-Tavola1!D20</f>
        <v>58</v>
      </c>
      <c r="E21" s="3">
        <f>Tavola1!E21-Tavola1!E20</f>
        <v>54</v>
      </c>
      <c r="F21" s="3">
        <f>Tavola1!F21-Tavola1!F20</f>
        <v>50</v>
      </c>
      <c r="G21" s="3">
        <f>Tavola1!G21-Tavola1!G20</f>
        <v>43</v>
      </c>
      <c r="H21" s="3">
        <f>Tavola1!H21-Tavola1!H20</f>
        <v>7</v>
      </c>
      <c r="I21" s="3"/>
      <c r="J21" s="3">
        <f>Tavola1!J21-Tavola1!J20</f>
        <v>4</v>
      </c>
      <c r="K21" s="3">
        <f>Tavola1!K21-Tavola1!K20</f>
        <v>3</v>
      </c>
      <c r="L21" s="3">
        <f>Tavola1!L21-Tavola1!L20</f>
        <v>1</v>
      </c>
    </row>
    <row r="22" spans="1:13" hidden="1" outlineLevel="1">
      <c r="A22" s="4">
        <v>43910</v>
      </c>
      <c r="B22" s="3">
        <f>Tavola1!B22-Tavola1!B21</f>
        <v>507</v>
      </c>
      <c r="C22" s="3"/>
      <c r="D22" s="3">
        <f>Tavola1!D22-Tavola1!D21</f>
        <v>68</v>
      </c>
      <c r="E22" s="3">
        <f>Tavola1!E22-Tavola1!E21</f>
        <v>58</v>
      </c>
      <c r="F22" s="3">
        <f>Tavola1!F22-Tavola1!F21</f>
        <v>31</v>
      </c>
      <c r="G22" s="3">
        <f>Tavola1!G22-Tavola1!G21</f>
        <v>25</v>
      </c>
      <c r="H22" s="3">
        <f>Tavola1!H22-Tavola1!H21</f>
        <v>6</v>
      </c>
      <c r="I22" s="3"/>
      <c r="J22" s="3">
        <f>Tavola1!J22-Tavola1!J21</f>
        <v>27</v>
      </c>
      <c r="K22" s="3">
        <f>Tavola1!K22-Tavola1!K21</f>
        <v>10</v>
      </c>
      <c r="L22" s="3">
        <f>Tavola1!L22-Tavola1!L21</f>
        <v>0</v>
      </c>
    </row>
    <row r="23" spans="1:13" hidden="1" outlineLevel="1">
      <c r="A23" s="4">
        <v>43911</v>
      </c>
      <c r="B23" s="3">
        <f>Tavola1!B23-Tavola1!B22</f>
        <v>415</v>
      </c>
      <c r="C23" s="3"/>
      <c r="D23" s="3">
        <f>Tavola1!D23-Tavola1!D22</f>
        <v>82</v>
      </c>
      <c r="E23" s="3">
        <f>Tavola1!E23-Tavola1!E22</f>
        <v>79</v>
      </c>
      <c r="F23" s="3">
        <f>Tavola1!F23-Tavola1!F22</f>
        <v>44</v>
      </c>
      <c r="G23" s="3">
        <f>Tavola1!G23-Tavola1!G22</f>
        <v>38</v>
      </c>
      <c r="H23" s="3">
        <f>Tavola1!H23-Tavola1!H22</f>
        <v>6</v>
      </c>
      <c r="I23" s="3"/>
      <c r="J23" s="3">
        <f>Tavola1!J23-Tavola1!J22</f>
        <v>35</v>
      </c>
      <c r="K23" s="3">
        <f>Tavola1!K23-Tavola1!K22</f>
        <v>1</v>
      </c>
      <c r="L23" s="3">
        <f>Tavola1!L23-Tavola1!L22</f>
        <v>2</v>
      </c>
    </row>
    <row r="24" spans="1:13" hidden="1" outlineLevel="1">
      <c r="A24" s="4">
        <v>43912</v>
      </c>
      <c r="B24" s="3">
        <f>Tavola1!B24-Tavola1!B23</f>
        <v>697</v>
      </c>
      <c r="C24" s="3"/>
      <c r="D24" s="3">
        <f>Tavola1!D24-Tavola1!D23</f>
        <v>140</v>
      </c>
      <c r="E24" s="3">
        <f>Tavola1!E24-Tavola1!E23</f>
        <v>138</v>
      </c>
      <c r="F24" s="3">
        <f>Tavola1!F24-Tavola1!F23</f>
        <v>21</v>
      </c>
      <c r="G24" s="3">
        <f>Tavola1!G24-Tavola1!G23</f>
        <v>14</v>
      </c>
      <c r="H24" s="3">
        <f>Tavola1!H24-Tavola1!H23</f>
        <v>7</v>
      </c>
      <c r="I24" s="3"/>
      <c r="J24" s="3">
        <f>Tavola1!J24-Tavola1!J23</f>
        <v>117</v>
      </c>
      <c r="K24" s="3">
        <f>Tavola1!K24-Tavola1!K23</f>
        <v>0</v>
      </c>
      <c r="L24" s="3">
        <f>Tavola1!L24-Tavola1!L23</f>
        <v>2</v>
      </c>
    </row>
    <row r="25" spans="1:13" hidden="1" outlineLevel="1" collapsed="1">
      <c r="A25" s="4" t="s">
        <v>37</v>
      </c>
      <c r="B25" s="3">
        <f>SUM(B18:B24)</f>
        <v>3128</v>
      </c>
      <c r="C25" s="3"/>
      <c r="D25" s="3">
        <f t="shared" ref="D25:L25" si="0">SUM(D18:D24)</f>
        <v>442</v>
      </c>
      <c r="E25" s="3">
        <f t="shared" si="0"/>
        <v>417</v>
      </c>
      <c r="F25" s="3">
        <f t="shared" si="0"/>
        <v>204</v>
      </c>
      <c r="G25" s="3">
        <f t="shared" si="0"/>
        <v>164</v>
      </c>
      <c r="H25" s="3">
        <f t="shared" si="0"/>
        <v>40</v>
      </c>
      <c r="I25" s="3"/>
      <c r="J25" s="3">
        <f t="shared" si="0"/>
        <v>213</v>
      </c>
      <c r="K25" s="3">
        <f t="shared" si="0"/>
        <v>19</v>
      </c>
      <c r="L25" s="3">
        <f t="shared" si="0"/>
        <v>6</v>
      </c>
      <c r="M25" s="2">
        <f t="shared" ref="M25:M88" si="1">D25/B25</f>
        <v>0.14130434782608695</v>
      </c>
    </row>
    <row r="26" spans="1:13" hidden="1" outlineLevel="2">
      <c r="A26" s="4">
        <v>43913</v>
      </c>
      <c r="B26" s="3">
        <f>Tavola1!B25-Tavola1!B24</f>
        <v>795</v>
      </c>
      <c r="C26" s="3"/>
      <c r="D26" s="3">
        <f>Tavola1!D25-Tavola1!D24</f>
        <v>91</v>
      </c>
      <c r="E26" s="3">
        <f>Tavola1!E25-Tavola1!E24</f>
        <v>85</v>
      </c>
      <c r="F26" s="3">
        <f>Tavola1!F25-Tavola1!F24</f>
        <v>35</v>
      </c>
      <c r="G26" s="3">
        <f>Tavola1!G25-Tavola1!G24</f>
        <v>30</v>
      </c>
      <c r="H26" s="3">
        <f>Tavola1!H25-Tavola1!H24</f>
        <v>5</v>
      </c>
      <c r="I26" s="3"/>
      <c r="J26" s="3">
        <f>Tavola1!J25-Tavola1!J24</f>
        <v>50</v>
      </c>
      <c r="K26" s="3">
        <f>Tavola1!K25-Tavola1!K24</f>
        <v>1</v>
      </c>
      <c r="L26" s="3">
        <f>Tavola1!L25-Tavola1!L24</f>
        <v>5</v>
      </c>
      <c r="M26" s="2">
        <f t="shared" si="1"/>
        <v>0.11446540880503145</v>
      </c>
    </row>
    <row r="27" spans="1:13" hidden="1" outlineLevel="2">
      <c r="A27" s="4">
        <v>43914</v>
      </c>
      <c r="B27" s="3">
        <f>Tavola1!B26-Tavola1!B25</f>
        <v>795</v>
      </c>
      <c r="C27" s="3"/>
      <c r="D27" s="3">
        <f>Tavola1!D26-Tavola1!D25</f>
        <v>125</v>
      </c>
      <c r="E27" s="3">
        <f>Tavola1!E26-Tavola1!E25</f>
        <v>118</v>
      </c>
      <c r="F27" s="3">
        <f>Tavola1!F26-Tavola1!F25</f>
        <v>27</v>
      </c>
      <c r="G27" s="3">
        <f>Tavola1!G26-Tavola1!G25</f>
        <v>20</v>
      </c>
      <c r="H27" s="3">
        <f>Tavola1!H26-Tavola1!H25</f>
        <v>7</v>
      </c>
      <c r="I27" s="3"/>
      <c r="J27" s="3">
        <f>Tavola1!J26-Tavola1!J25</f>
        <v>91</v>
      </c>
      <c r="K27" s="3">
        <f>Tavola1!K26-Tavola1!K25</f>
        <v>0</v>
      </c>
      <c r="L27" s="3">
        <f>Tavola1!L26-Tavola1!L25</f>
        <v>7</v>
      </c>
      <c r="M27" s="2">
        <f t="shared" si="1"/>
        <v>0.15723270440251572</v>
      </c>
    </row>
    <row r="28" spans="1:13" hidden="1" outlineLevel="2">
      <c r="A28" s="4">
        <v>43915</v>
      </c>
      <c r="B28" s="3">
        <f>Tavola1!B27-Tavola1!B26</f>
        <v>1204</v>
      </c>
      <c r="C28" s="3"/>
      <c r="D28" s="3">
        <f>Tavola1!D27-Tavola1!D26</f>
        <v>148</v>
      </c>
      <c r="E28" s="3">
        <f>Tavola1!E27-Tavola1!E26</f>
        <v>137</v>
      </c>
      <c r="F28" s="3">
        <f>Tavola1!F27-Tavola1!F26</f>
        <v>62</v>
      </c>
      <c r="G28" s="3">
        <f>Tavola1!G27-Tavola1!G26</f>
        <v>49</v>
      </c>
      <c r="H28" s="3">
        <f>Tavola1!H27-Tavola1!H26</f>
        <v>13</v>
      </c>
      <c r="I28" s="3"/>
      <c r="J28" s="3">
        <f>Tavola1!J27-Tavola1!J26</f>
        <v>75</v>
      </c>
      <c r="K28" s="3">
        <f>Tavola1!K27-Tavola1!K26</f>
        <v>6</v>
      </c>
      <c r="L28" s="3">
        <f>Tavola1!L27-Tavola1!L26</f>
        <v>5</v>
      </c>
      <c r="M28" s="2">
        <f t="shared" si="1"/>
        <v>0.12292358803986711</v>
      </c>
    </row>
    <row r="29" spans="1:13" hidden="1" outlineLevel="2">
      <c r="A29" s="4">
        <v>43916</v>
      </c>
      <c r="B29" s="3">
        <f>Tavola1!B28-Tavola1!B27</f>
        <v>1284</v>
      </c>
      <c r="C29" s="3"/>
      <c r="D29" s="3">
        <f>Tavola1!D28-Tavola1!D27</f>
        <v>170</v>
      </c>
      <c r="E29" s="3">
        <f>Tavola1!E28-Tavola1!E27</f>
        <v>159</v>
      </c>
      <c r="F29" s="3">
        <f>Tavola1!F28-Tavola1!F27</f>
        <v>15</v>
      </c>
      <c r="G29" s="3">
        <f>Tavola1!G28-Tavola1!G27</f>
        <v>27</v>
      </c>
      <c r="H29" s="3">
        <f>Tavola1!H28-Tavola1!H27</f>
        <v>-12</v>
      </c>
      <c r="I29" s="3"/>
      <c r="J29" s="3">
        <f>Tavola1!J28-Tavola1!J27</f>
        <v>144</v>
      </c>
      <c r="K29" s="3">
        <f>Tavola1!K28-Tavola1!K27</f>
        <v>3</v>
      </c>
      <c r="L29" s="3">
        <f>Tavola1!L28-Tavola1!L27</f>
        <v>8</v>
      </c>
      <c r="M29" s="2">
        <f t="shared" si="1"/>
        <v>0.13239875389408098</v>
      </c>
    </row>
    <row r="30" spans="1:13" hidden="1" outlineLevel="2">
      <c r="A30" s="4">
        <v>43917</v>
      </c>
      <c r="B30" s="3">
        <f>Tavola1!B29-Tavola1!B28</f>
        <v>1421</v>
      </c>
      <c r="C30" s="3"/>
      <c r="D30" s="3">
        <f>Tavola1!D29-Tavola1!D28</f>
        <v>96</v>
      </c>
      <c r="E30" s="3">
        <f>Tavola1!E29-Tavola1!E28</f>
        <v>73</v>
      </c>
      <c r="F30" s="3">
        <f>Tavola1!F29-Tavola1!F28</f>
        <v>86</v>
      </c>
      <c r="G30" s="3">
        <f>Tavola1!G29-Tavola1!G28</f>
        <v>79</v>
      </c>
      <c r="H30" s="3">
        <f>Tavola1!H29-Tavola1!H28</f>
        <v>7</v>
      </c>
      <c r="I30" s="3"/>
      <c r="J30" s="3">
        <f>Tavola1!J29-Tavola1!J28</f>
        <v>-13</v>
      </c>
      <c r="K30" s="3">
        <f>Tavola1!K29-Tavola1!K28</f>
        <v>17</v>
      </c>
      <c r="L30" s="3">
        <f>Tavola1!L29-Tavola1!L28</f>
        <v>6</v>
      </c>
      <c r="M30" s="2">
        <f t="shared" si="1"/>
        <v>6.755805770584096E-2</v>
      </c>
    </row>
    <row r="31" spans="1:13" hidden="1" outlineLevel="2">
      <c r="A31" s="4">
        <v>43918</v>
      </c>
      <c r="B31" s="3">
        <f>Tavola1!B30-Tavola1!B29</f>
        <v>2017</v>
      </c>
      <c r="C31" s="3"/>
      <c r="D31" s="3">
        <f>Tavola1!D30-Tavola1!D29</f>
        <v>99</v>
      </c>
      <c r="E31" s="3">
        <f>Tavola1!E30-Tavola1!E29</f>
        <v>74</v>
      </c>
      <c r="F31" s="3">
        <f>Tavola1!F30-Tavola1!F29</f>
        <v>12</v>
      </c>
      <c r="G31" s="3">
        <f>Tavola1!G30-Tavola1!G29</f>
        <v>16</v>
      </c>
      <c r="H31" s="3">
        <f>Tavola1!H30-Tavola1!H29</f>
        <v>-4</v>
      </c>
      <c r="I31" s="3"/>
      <c r="J31" s="3">
        <f>Tavola1!J30-Tavola1!J29</f>
        <v>62</v>
      </c>
      <c r="K31" s="3">
        <f>Tavola1!K30-Tavola1!K29</f>
        <v>7</v>
      </c>
      <c r="L31" s="3">
        <f>Tavola1!L30-Tavola1!L29</f>
        <v>18</v>
      </c>
      <c r="M31" s="2">
        <f t="shared" si="1"/>
        <v>4.9082796232027763E-2</v>
      </c>
    </row>
    <row r="32" spans="1:13" hidden="1" outlineLevel="2">
      <c r="A32" s="4">
        <v>43919</v>
      </c>
      <c r="B32" s="3">
        <f>Tavola1!B31-Tavola1!B30</f>
        <v>718</v>
      </c>
      <c r="C32" s="3"/>
      <c r="D32" s="3">
        <f>Tavola1!D31-Tavola1!D30</f>
        <v>101</v>
      </c>
      <c r="E32" s="3">
        <f>Tavola1!E31-Tavola1!E30</f>
        <v>88</v>
      </c>
      <c r="F32" s="3">
        <f>Tavola1!F31-Tavola1!F30</f>
        <v>10</v>
      </c>
      <c r="G32" s="3">
        <f>Tavola1!G31-Tavola1!G30</f>
        <v>10</v>
      </c>
      <c r="H32" s="3">
        <f>Tavola1!H31-Tavola1!H30</f>
        <v>0</v>
      </c>
      <c r="I32" s="3"/>
      <c r="J32" s="3">
        <f>Tavola1!J31-Tavola1!J30</f>
        <v>78</v>
      </c>
      <c r="K32" s="3">
        <f>Tavola1!K31-Tavola1!K30</f>
        <v>5</v>
      </c>
      <c r="L32" s="3">
        <f>Tavola1!L31-Tavola1!L30</f>
        <v>8</v>
      </c>
      <c r="M32" s="2">
        <f t="shared" si="1"/>
        <v>0.14066852367688024</v>
      </c>
    </row>
    <row r="33" spans="1:13" hidden="1" outlineLevel="1" collapsed="1">
      <c r="A33" s="4" t="s">
        <v>36</v>
      </c>
      <c r="B33" s="3">
        <f t="shared" ref="B33:L33" si="2">SUM(B26:B32)</f>
        <v>8234</v>
      </c>
      <c r="C33" s="3"/>
      <c r="D33" s="3">
        <f t="shared" si="2"/>
        <v>830</v>
      </c>
      <c r="E33" s="3">
        <f t="shared" si="2"/>
        <v>734</v>
      </c>
      <c r="F33" s="3">
        <f t="shared" si="2"/>
        <v>247</v>
      </c>
      <c r="G33" s="3">
        <f t="shared" si="2"/>
        <v>231</v>
      </c>
      <c r="H33" s="3">
        <f t="shared" si="2"/>
        <v>16</v>
      </c>
      <c r="I33" s="3"/>
      <c r="J33" s="3">
        <f t="shared" si="2"/>
        <v>487</v>
      </c>
      <c r="K33" s="3">
        <f t="shared" si="2"/>
        <v>39</v>
      </c>
      <c r="L33" s="3">
        <f t="shared" si="2"/>
        <v>57</v>
      </c>
      <c r="M33" s="2">
        <f t="shared" si="1"/>
        <v>0.10080155452999758</v>
      </c>
    </row>
    <row r="34" spans="1:13" hidden="1" outlineLevel="2">
      <c r="A34" s="4">
        <v>43920</v>
      </c>
      <c r="B34" s="3">
        <f>Tavola1!B32-Tavola1!B31</f>
        <v>944</v>
      </c>
      <c r="C34" s="3"/>
      <c r="D34" s="3">
        <f>Tavola1!D32-Tavola1!D31</f>
        <v>95</v>
      </c>
      <c r="E34" s="3">
        <f>Tavola1!E32-Tavola1!E31</f>
        <v>78</v>
      </c>
      <c r="F34" s="3">
        <f>Tavola1!F32-Tavola1!F31</f>
        <v>37</v>
      </c>
      <c r="G34" s="3">
        <f>Tavola1!G32-Tavola1!G31</f>
        <v>33</v>
      </c>
      <c r="H34" s="3">
        <f>Tavola1!H32-Tavola1!H31</f>
        <v>4</v>
      </c>
      <c r="I34" s="3"/>
      <c r="J34" s="3">
        <f>Tavola1!J32-Tavola1!J31</f>
        <v>41</v>
      </c>
      <c r="K34" s="3">
        <f>Tavola1!K32-Tavola1!K31</f>
        <v>6</v>
      </c>
      <c r="L34" s="3">
        <f>Tavola1!L32-Tavola1!L31</f>
        <v>11</v>
      </c>
      <c r="M34" s="2">
        <f t="shared" si="1"/>
        <v>0.10063559322033898</v>
      </c>
    </row>
    <row r="35" spans="1:13" hidden="1" outlineLevel="2">
      <c r="A35" s="4">
        <v>43921</v>
      </c>
      <c r="B35" s="3">
        <f>Tavola1!B33-Tavola1!B32</f>
        <v>876</v>
      </c>
      <c r="C35" s="3"/>
      <c r="D35" s="3">
        <f>Tavola1!D33-Tavola1!D32</f>
        <v>92</v>
      </c>
      <c r="E35" s="3">
        <f>Tavola1!E33-Tavola1!E32</f>
        <v>84</v>
      </c>
      <c r="F35" s="3">
        <f>Tavola1!F33-Tavola1!F32</f>
        <v>16</v>
      </c>
      <c r="G35" s="3">
        <f>Tavola1!G33-Tavola1!G32</f>
        <v>19</v>
      </c>
      <c r="H35" s="3">
        <f>Tavola1!H33-Tavola1!H32</f>
        <v>-3</v>
      </c>
      <c r="I35" s="3"/>
      <c r="J35" s="3">
        <f>Tavola1!J33-Tavola1!J32</f>
        <v>68</v>
      </c>
      <c r="K35" s="3">
        <f>Tavola1!K33-Tavola1!K32</f>
        <v>3</v>
      </c>
      <c r="L35" s="3">
        <f>Tavola1!L33-Tavola1!L32</f>
        <v>5</v>
      </c>
      <c r="M35" s="2">
        <f t="shared" si="1"/>
        <v>0.1050228310502283</v>
      </c>
    </row>
    <row r="36" spans="1:13" hidden="1" outlineLevel="2">
      <c r="A36" s="4">
        <v>43922</v>
      </c>
      <c r="B36" s="3">
        <f>Tavola1!B34-Tavola1!B33</f>
        <v>1202</v>
      </c>
      <c r="C36" s="3"/>
      <c r="D36" s="3">
        <f>Tavola1!D34-Tavola1!D33</f>
        <v>71</v>
      </c>
      <c r="E36" s="3">
        <f>Tavola1!E34-Tavola1!E33</f>
        <v>52</v>
      </c>
      <c r="F36" s="3">
        <f>Tavola1!F34-Tavola1!F33</f>
        <v>-7</v>
      </c>
      <c r="G36" s="3">
        <f>Tavola1!G34-Tavola1!G33</f>
        <v>-7</v>
      </c>
      <c r="H36" s="3">
        <f>Tavola1!H34-Tavola1!H33</f>
        <v>0</v>
      </c>
      <c r="I36" s="3"/>
      <c r="J36" s="3">
        <f>Tavola1!J34-Tavola1!J33</f>
        <v>59</v>
      </c>
      <c r="K36" s="3">
        <f>Tavola1!K34-Tavola1!K33</f>
        <v>12</v>
      </c>
      <c r="L36" s="3">
        <f>Tavola1!L34-Tavola1!L33</f>
        <v>7</v>
      </c>
      <c r="M36" s="2">
        <f t="shared" si="1"/>
        <v>5.9068219633943431E-2</v>
      </c>
    </row>
    <row r="37" spans="1:13" hidden="1" outlineLevel="2">
      <c r="A37" s="4">
        <v>43923</v>
      </c>
      <c r="B37" s="3">
        <f>Tavola1!B35-Tavola1!B34</f>
        <v>997</v>
      </c>
      <c r="C37" s="3"/>
      <c r="D37" s="3">
        <f>Tavola1!D35-Tavola1!D34</f>
        <v>73</v>
      </c>
      <c r="E37" s="3">
        <f>Tavola1!E35-Tavola1!E34</f>
        <v>62</v>
      </c>
      <c r="F37" s="3">
        <f>Tavola1!F35-Tavola1!F34</f>
        <v>8</v>
      </c>
      <c r="G37" s="3">
        <f>Tavola1!G35-Tavola1!G34</f>
        <v>7</v>
      </c>
      <c r="H37" s="3">
        <f>Tavola1!H35-Tavola1!H34</f>
        <v>1</v>
      </c>
      <c r="I37" s="3"/>
      <c r="J37" s="3">
        <f>Tavola1!J35-Tavola1!J34</f>
        <v>54</v>
      </c>
      <c r="K37" s="3">
        <f>Tavola1!K35-Tavola1!K34</f>
        <v>6</v>
      </c>
      <c r="L37" s="3">
        <f>Tavola1!L35-Tavola1!L34</f>
        <v>5</v>
      </c>
      <c r="M37" s="2">
        <f t="shared" si="1"/>
        <v>7.3219658976930793E-2</v>
      </c>
    </row>
    <row r="38" spans="1:13" hidden="1" outlineLevel="2">
      <c r="A38" s="4">
        <v>43924</v>
      </c>
      <c r="B38" s="3">
        <f>Tavola1!B36-Tavola1!B35</f>
        <v>853</v>
      </c>
      <c r="C38" s="3"/>
      <c r="D38" s="3">
        <f>Tavola1!D36-Tavola1!D35</f>
        <v>68</v>
      </c>
      <c r="E38" s="3">
        <f>Tavola1!E36-Tavola1!E35</f>
        <v>58</v>
      </c>
      <c r="F38" s="3">
        <f>Tavola1!F36-Tavola1!F35</f>
        <v>32</v>
      </c>
      <c r="G38" s="3">
        <f>Tavola1!G36-Tavola1!G35</f>
        <v>32</v>
      </c>
      <c r="H38" s="3">
        <f>Tavola1!H36-Tavola1!H35</f>
        <v>0</v>
      </c>
      <c r="I38" s="3"/>
      <c r="J38" s="3">
        <f>Tavola1!J36-Tavola1!J35</f>
        <v>26</v>
      </c>
      <c r="K38" s="3">
        <f>Tavola1!K36-Tavola1!K35</f>
        <v>2</v>
      </c>
      <c r="L38" s="3">
        <f>Tavola1!L36-Tavola1!L35</f>
        <v>8</v>
      </c>
      <c r="M38" s="2">
        <f t="shared" si="1"/>
        <v>7.9718640093786639E-2</v>
      </c>
    </row>
    <row r="39" spans="1:13" hidden="1" outlineLevel="2">
      <c r="A39" s="4">
        <v>43925</v>
      </c>
      <c r="B39" s="3">
        <f>Tavola1!B37-Tavola1!B36</f>
        <v>1210</v>
      </c>
      <c r="C39" s="3"/>
      <c r="D39" s="3">
        <f>Tavola1!D37-Tavola1!D36</f>
        <v>73</v>
      </c>
      <c r="E39" s="3">
        <f>Tavola1!E37-Tavola1!E36</f>
        <v>62</v>
      </c>
      <c r="F39" s="3">
        <f>Tavola1!F37-Tavola1!F36</f>
        <v>19</v>
      </c>
      <c r="G39" s="3">
        <f>Tavola1!G37-Tavola1!G36</f>
        <v>18</v>
      </c>
      <c r="H39" s="3">
        <f>Tavola1!H37-Tavola1!H36</f>
        <v>1</v>
      </c>
      <c r="I39" s="3"/>
      <c r="J39" s="3">
        <f>Tavola1!J37-Tavola1!J36</f>
        <v>43</v>
      </c>
      <c r="K39" s="3">
        <f>Tavola1!K37-Tavola1!K36</f>
        <v>1</v>
      </c>
      <c r="L39" s="3">
        <f>Tavola1!L37-Tavola1!L36</f>
        <v>10</v>
      </c>
      <c r="M39" s="2">
        <f t="shared" si="1"/>
        <v>6.0330578512396697E-2</v>
      </c>
    </row>
    <row r="40" spans="1:13" hidden="1" outlineLevel="2">
      <c r="A40" s="4">
        <v>43926</v>
      </c>
      <c r="B40" s="3">
        <f>Tavola1!B38-Tavola1!B37</f>
        <v>2008</v>
      </c>
      <c r="C40" s="3"/>
      <c r="D40" s="3">
        <f>Tavola1!D38-Tavola1!D37</f>
        <v>62</v>
      </c>
      <c r="E40" s="3">
        <f>Tavola1!E38-Tavola1!E37</f>
        <v>48</v>
      </c>
      <c r="F40" s="3">
        <f>Tavola1!F38-Tavola1!F37</f>
        <v>5</v>
      </c>
      <c r="G40" s="3">
        <f>Tavola1!G38-Tavola1!G37</f>
        <v>3</v>
      </c>
      <c r="H40" s="3">
        <f>Tavola1!H38-Tavola1!H37</f>
        <v>2</v>
      </c>
      <c r="I40" s="3"/>
      <c r="J40" s="3">
        <f>Tavola1!J38-Tavola1!J37</f>
        <v>43</v>
      </c>
      <c r="K40" s="3">
        <f>Tavola1!K38-Tavola1!K37</f>
        <v>9</v>
      </c>
      <c r="L40" s="3">
        <f>Tavola1!L38-Tavola1!L37</f>
        <v>5</v>
      </c>
      <c r="M40" s="2">
        <f t="shared" si="1"/>
        <v>3.0876494023904383E-2</v>
      </c>
    </row>
    <row r="41" spans="1:13" hidden="1" outlineLevel="1" collapsed="1">
      <c r="A41" s="4" t="s">
        <v>38</v>
      </c>
      <c r="B41" s="3">
        <f t="shared" ref="B41:L41" si="3">SUM(B34:B40)</f>
        <v>8090</v>
      </c>
      <c r="C41" s="3"/>
      <c r="D41" s="3">
        <f t="shared" si="3"/>
        <v>534</v>
      </c>
      <c r="E41" s="3">
        <f t="shared" si="3"/>
        <v>444</v>
      </c>
      <c r="F41" s="3">
        <f t="shared" si="3"/>
        <v>110</v>
      </c>
      <c r="G41" s="3">
        <f t="shared" si="3"/>
        <v>105</v>
      </c>
      <c r="H41" s="3">
        <f t="shared" si="3"/>
        <v>5</v>
      </c>
      <c r="I41" s="3"/>
      <c r="J41" s="3">
        <f t="shared" si="3"/>
        <v>334</v>
      </c>
      <c r="K41" s="3">
        <f t="shared" si="3"/>
        <v>39</v>
      </c>
      <c r="L41" s="3">
        <f t="shared" si="3"/>
        <v>51</v>
      </c>
      <c r="M41" s="2">
        <f t="shared" si="1"/>
        <v>6.6007416563658841E-2</v>
      </c>
    </row>
    <row r="42" spans="1:13" hidden="1" outlineLevel="2">
      <c r="A42" s="4">
        <v>43927</v>
      </c>
      <c r="B42" s="3">
        <f>Tavola1!B39-Tavola1!B38</f>
        <v>1560</v>
      </c>
      <c r="C42" s="3"/>
      <c r="D42" s="3">
        <f>Tavola1!D39-Tavola1!D38</f>
        <v>52</v>
      </c>
      <c r="E42" s="3">
        <f>Tavola1!E39-Tavola1!E38</f>
        <v>41</v>
      </c>
      <c r="F42" s="3">
        <f>Tavola1!F39-Tavola1!F38</f>
        <v>5</v>
      </c>
      <c r="G42" s="3">
        <f>Tavola1!G39-Tavola1!G38</f>
        <v>7</v>
      </c>
      <c r="H42" s="3">
        <f>Tavola1!H39-Tavola1!H38</f>
        <v>-2</v>
      </c>
      <c r="I42" s="3"/>
      <c r="J42" s="3">
        <f>Tavola1!J39-Tavola1!J38</f>
        <v>36</v>
      </c>
      <c r="K42" s="3">
        <f>Tavola1!K39-Tavola1!K38</f>
        <v>4</v>
      </c>
      <c r="L42" s="3">
        <f>Tavola1!L39-Tavola1!L38</f>
        <v>7</v>
      </c>
      <c r="M42" s="2">
        <f t="shared" si="1"/>
        <v>3.3333333333333333E-2</v>
      </c>
    </row>
    <row r="43" spans="1:13" hidden="1" outlineLevel="2">
      <c r="A43" s="4">
        <v>43928</v>
      </c>
      <c r="B43" s="3">
        <f>Tavola1!B40-Tavola1!B39</f>
        <v>1393</v>
      </c>
      <c r="C43" s="3"/>
      <c r="D43" s="3">
        <f>Tavola1!D40-Tavola1!D39</f>
        <v>51</v>
      </c>
      <c r="E43" s="3">
        <f>Tavola1!E40-Tavola1!E39</f>
        <v>44</v>
      </c>
      <c r="F43" s="3">
        <f>Tavola1!F40-Tavola1!F39</f>
        <v>-2</v>
      </c>
      <c r="G43" s="3">
        <f>Tavola1!G40-Tavola1!G39</f>
        <v>-1</v>
      </c>
      <c r="H43" s="3">
        <f>Tavola1!H40-Tavola1!H39</f>
        <v>-1</v>
      </c>
      <c r="I43" s="3"/>
      <c r="J43" s="3">
        <f>Tavola1!J40-Tavola1!J39</f>
        <v>46</v>
      </c>
      <c r="K43" s="3">
        <f>Tavola1!K40-Tavola1!K39</f>
        <v>5</v>
      </c>
      <c r="L43" s="3">
        <f>Tavola1!L40-Tavola1!L39</f>
        <v>2</v>
      </c>
      <c r="M43" s="2">
        <f t="shared" si="1"/>
        <v>3.6611629576453697E-2</v>
      </c>
    </row>
    <row r="44" spans="1:13" hidden="1" outlineLevel="2">
      <c r="A44" s="4">
        <v>43929</v>
      </c>
      <c r="B44" s="3">
        <f>Tavola1!B41-Tavola1!B40</f>
        <v>2581</v>
      </c>
      <c r="C44" s="3"/>
      <c r="D44" s="3">
        <f>Tavola1!D41-Tavola1!D40</f>
        <v>62</v>
      </c>
      <c r="E44" s="3">
        <f>Tavola1!E41-Tavola1!E40</f>
        <v>34</v>
      </c>
      <c r="F44" s="3">
        <f>Tavola1!F41-Tavola1!F40</f>
        <v>-7</v>
      </c>
      <c r="G44" s="3">
        <f>Tavola1!G41-Tavola1!G40</f>
        <v>1</v>
      </c>
      <c r="H44" s="3">
        <f>Tavola1!H41-Tavola1!H40</f>
        <v>-8</v>
      </c>
      <c r="I44" s="3"/>
      <c r="J44" s="3">
        <f>Tavola1!J41-Tavola1!J40</f>
        <v>41</v>
      </c>
      <c r="K44" s="3">
        <f>Tavola1!K41-Tavola1!K40</f>
        <v>20</v>
      </c>
      <c r="L44" s="3">
        <f>Tavola1!L41-Tavola1!L40</f>
        <v>8</v>
      </c>
      <c r="M44" s="2">
        <f t="shared" si="1"/>
        <v>2.402169701666021E-2</v>
      </c>
    </row>
    <row r="45" spans="1:13" hidden="1" outlineLevel="2">
      <c r="A45" s="4">
        <v>43930</v>
      </c>
      <c r="B45" s="3">
        <f>Tavola1!B42-Tavola1!B41</f>
        <v>1304</v>
      </c>
      <c r="C45" s="3"/>
      <c r="D45" s="3">
        <f>Tavola1!D42-Tavola1!D41</f>
        <v>73</v>
      </c>
      <c r="E45" s="3">
        <f>Tavola1!E42-Tavola1!E41</f>
        <v>49</v>
      </c>
      <c r="F45" s="3">
        <f>Tavola1!F42-Tavola1!F41</f>
        <v>1</v>
      </c>
      <c r="G45" s="3">
        <f>Tavola1!G42-Tavola1!G41</f>
        <v>3</v>
      </c>
      <c r="H45" s="3">
        <f>Tavola1!H42-Tavola1!H41</f>
        <v>-2</v>
      </c>
      <c r="I45" s="3"/>
      <c r="J45" s="3">
        <f>Tavola1!J42-Tavola1!J41</f>
        <v>48</v>
      </c>
      <c r="K45" s="3">
        <f>Tavola1!K42-Tavola1!K41</f>
        <v>19</v>
      </c>
      <c r="L45" s="3">
        <f>Tavola1!L42-Tavola1!L41</f>
        <v>5</v>
      </c>
      <c r="M45" s="2">
        <f t="shared" si="1"/>
        <v>5.5981595092024543E-2</v>
      </c>
    </row>
    <row r="46" spans="1:13" hidden="1" outlineLevel="2">
      <c r="A46" s="4">
        <v>43931</v>
      </c>
      <c r="B46" s="3">
        <f>Tavola1!B43-Tavola1!B42</f>
        <v>2414</v>
      </c>
      <c r="C46" s="3"/>
      <c r="D46" s="3">
        <f>Tavola1!D43-Tavola1!D42</f>
        <v>70</v>
      </c>
      <c r="E46" s="3">
        <f>Tavola1!E43-Tavola1!E42</f>
        <v>25</v>
      </c>
      <c r="F46" s="3">
        <f>Tavola1!F43-Tavola1!F42</f>
        <v>1</v>
      </c>
      <c r="G46" s="3">
        <f>Tavola1!G43-Tavola1!G42</f>
        <v>2</v>
      </c>
      <c r="H46" s="3">
        <f>Tavola1!H43-Tavola1!H42</f>
        <v>-1</v>
      </c>
      <c r="I46" s="3"/>
      <c r="J46" s="3">
        <f>Tavola1!J43-Tavola1!J42</f>
        <v>24</v>
      </c>
      <c r="K46" s="3">
        <f>Tavola1!K43-Tavola1!K42</f>
        <v>35</v>
      </c>
      <c r="L46" s="3">
        <f>Tavola1!L43-Tavola1!L42</f>
        <v>10</v>
      </c>
      <c r="M46" s="2">
        <f t="shared" si="1"/>
        <v>2.8997514498757249E-2</v>
      </c>
    </row>
    <row r="47" spans="1:13" hidden="1" outlineLevel="2">
      <c r="A47" s="4">
        <v>43932</v>
      </c>
      <c r="B47" s="3">
        <f>Tavola1!B44-Tavola1!B43</f>
        <v>2631</v>
      </c>
      <c r="C47" s="3"/>
      <c r="D47" s="3">
        <f>Tavola1!D44-Tavola1!D43</f>
        <v>62</v>
      </c>
      <c r="E47" s="3">
        <f>Tavola1!E44-Tavola1!E43</f>
        <v>34</v>
      </c>
      <c r="F47" s="3">
        <f>Tavola1!F44-Tavola1!F43</f>
        <v>-10</v>
      </c>
      <c r="G47" s="3">
        <f>Tavola1!G44-Tavola1!G43</f>
        <v>-6</v>
      </c>
      <c r="H47" s="3">
        <f>Tavola1!H44-Tavola1!H43</f>
        <v>-4</v>
      </c>
      <c r="I47" s="3"/>
      <c r="J47" s="3">
        <f>Tavola1!J44-Tavola1!J43</f>
        <v>44</v>
      </c>
      <c r="K47" s="3">
        <f>Tavola1!K44-Tavola1!K43</f>
        <v>22</v>
      </c>
      <c r="L47" s="3">
        <f>Tavola1!L44-Tavola1!L43</f>
        <v>6</v>
      </c>
      <c r="M47" s="2">
        <f t="shared" si="1"/>
        <v>2.3565184340554921E-2</v>
      </c>
    </row>
    <row r="48" spans="1:13" hidden="1" outlineLevel="2">
      <c r="A48" s="4">
        <v>43933</v>
      </c>
      <c r="B48" s="3">
        <f>Tavola1!B45-Tavola1!B44</f>
        <v>2311</v>
      </c>
      <c r="C48" s="3"/>
      <c r="D48" s="3">
        <f>Tavola1!D45-Tavola1!D44</f>
        <v>52</v>
      </c>
      <c r="E48" s="3">
        <f>Tavola1!E45-Tavola1!E44</f>
        <v>29</v>
      </c>
      <c r="F48" s="3">
        <f>Tavola1!F45-Tavola1!F44</f>
        <v>-15</v>
      </c>
      <c r="G48" s="3">
        <f>Tavola1!G45-Tavola1!G44</f>
        <v>-10</v>
      </c>
      <c r="H48" s="3">
        <f>Tavola1!H45-Tavola1!H44</f>
        <v>-5</v>
      </c>
      <c r="I48" s="3"/>
      <c r="J48" s="3">
        <f>Tavola1!J45-Tavola1!J44</f>
        <v>44</v>
      </c>
      <c r="K48" s="3">
        <f>Tavola1!K45-Tavola1!K44</f>
        <v>14</v>
      </c>
      <c r="L48" s="3">
        <f>Tavola1!L45-Tavola1!L44</f>
        <v>9</v>
      </c>
      <c r="M48" s="2">
        <f t="shared" si="1"/>
        <v>2.2501081782778019E-2</v>
      </c>
    </row>
    <row r="49" spans="1:13" hidden="1" outlineLevel="1" collapsed="1">
      <c r="A49" t="s">
        <v>39</v>
      </c>
      <c r="B49" s="3">
        <f t="shared" ref="B49:L49" si="4">SUM(B42:B48)</f>
        <v>14194</v>
      </c>
      <c r="C49" s="3"/>
      <c r="D49" s="3">
        <f t="shared" si="4"/>
        <v>422</v>
      </c>
      <c r="E49" s="3">
        <f t="shared" si="4"/>
        <v>256</v>
      </c>
      <c r="F49" s="3">
        <f t="shared" si="4"/>
        <v>-27</v>
      </c>
      <c r="G49" s="3">
        <f t="shared" si="4"/>
        <v>-4</v>
      </c>
      <c r="H49" s="3">
        <f t="shared" si="4"/>
        <v>-23</v>
      </c>
      <c r="I49" s="3"/>
      <c r="J49" s="3">
        <f t="shared" si="4"/>
        <v>283</v>
      </c>
      <c r="K49" s="3">
        <f t="shared" si="4"/>
        <v>119</v>
      </c>
      <c r="L49" s="3">
        <f t="shared" si="4"/>
        <v>47</v>
      </c>
      <c r="M49" s="2">
        <f t="shared" si="1"/>
        <v>2.9730872199520926E-2</v>
      </c>
    </row>
    <row r="50" spans="1:13" hidden="1" outlineLevel="2">
      <c r="A50" s="16">
        <v>43934</v>
      </c>
      <c r="B50" s="3">
        <f>Tavola1!B46-Tavola1!B45</f>
        <v>1213</v>
      </c>
      <c r="C50" s="3"/>
      <c r="D50" s="3">
        <f>Tavola1!D46-Tavola1!D45</f>
        <v>42</v>
      </c>
      <c r="E50" s="3">
        <f>Tavola1!E46-Tavola1!E45</f>
        <v>20</v>
      </c>
      <c r="F50" s="3">
        <f>Tavola1!F46-Tavola1!F45</f>
        <v>0</v>
      </c>
      <c r="G50" s="3">
        <f>Tavola1!G46-Tavola1!G45</f>
        <v>2</v>
      </c>
      <c r="H50" s="3">
        <f>Tavola1!H46-Tavola1!H45</f>
        <v>-2</v>
      </c>
      <c r="I50" s="3"/>
      <c r="J50" s="3">
        <f>Tavola1!J46-Tavola1!J45</f>
        <v>20</v>
      </c>
      <c r="K50" s="3">
        <f>Tavola1!K46-Tavola1!K45</f>
        <v>14</v>
      </c>
      <c r="L50" s="3">
        <f>Tavola1!L46-Tavola1!L45</f>
        <v>8</v>
      </c>
      <c r="M50" s="2">
        <f t="shared" si="1"/>
        <v>3.4624896949711458E-2</v>
      </c>
    </row>
    <row r="51" spans="1:13" hidden="1" outlineLevel="2">
      <c r="A51" s="16">
        <v>43935</v>
      </c>
      <c r="B51" s="3">
        <f>Tavola1!B47-Tavola1!B46</f>
        <v>566</v>
      </c>
      <c r="C51" s="3"/>
      <c r="D51" s="3">
        <f>Tavola1!D47-Tavola1!D46</f>
        <v>43</v>
      </c>
      <c r="E51" s="3">
        <f>Tavola1!E47-Tavola1!E46</f>
        <v>21</v>
      </c>
      <c r="F51" s="3">
        <f>Tavola1!F47-Tavola1!F46</f>
        <v>0</v>
      </c>
      <c r="G51" s="3">
        <f>Tavola1!G47-Tavola1!G46</f>
        <v>-2</v>
      </c>
      <c r="H51" s="3">
        <f>Tavola1!H47-Tavola1!H46</f>
        <v>2</v>
      </c>
      <c r="I51" s="3"/>
      <c r="J51" s="3">
        <f>Tavola1!J47-Tavola1!J46</f>
        <v>21</v>
      </c>
      <c r="K51" s="3">
        <f>Tavola1!K47-Tavola1!K46</f>
        <v>18</v>
      </c>
      <c r="L51" s="3">
        <f>Tavola1!L47-Tavola1!L46</f>
        <v>4</v>
      </c>
      <c r="M51" s="2">
        <f t="shared" si="1"/>
        <v>7.5971731448763249E-2</v>
      </c>
    </row>
    <row r="52" spans="1:13" hidden="1" outlineLevel="2">
      <c r="A52" s="16">
        <v>43936</v>
      </c>
      <c r="B52" s="3">
        <f>Tavola1!B48-Tavola1!B47</f>
        <v>1990</v>
      </c>
      <c r="C52" s="3"/>
      <c r="D52" s="3">
        <f>Tavola1!D48-Tavola1!D47</f>
        <v>34</v>
      </c>
      <c r="E52" s="3">
        <f>Tavola1!E48-Tavola1!E47</f>
        <v>10</v>
      </c>
      <c r="F52" s="3">
        <f>Tavola1!F48-Tavola1!F47</f>
        <v>-15</v>
      </c>
      <c r="G52" s="3">
        <f>Tavola1!G48-Tavola1!G47</f>
        <v>-11</v>
      </c>
      <c r="H52" s="3">
        <f>Tavola1!H48-Tavola1!H47</f>
        <v>-4</v>
      </c>
      <c r="I52" s="3"/>
      <c r="J52" s="3">
        <f>Tavola1!J48-Tavola1!J47</f>
        <v>25</v>
      </c>
      <c r="K52" s="3">
        <f>Tavola1!K48-Tavola1!K47</f>
        <v>18</v>
      </c>
      <c r="L52" s="3">
        <f>Tavola1!L48-Tavola1!L47</f>
        <v>6</v>
      </c>
      <c r="M52" s="2">
        <f t="shared" si="1"/>
        <v>1.7085427135678392E-2</v>
      </c>
    </row>
    <row r="53" spans="1:13" hidden="1" outlineLevel="2">
      <c r="A53" s="16">
        <v>43937</v>
      </c>
      <c r="B53" s="3">
        <f>Tavola1!B49-Tavola1!B48</f>
        <v>2538</v>
      </c>
      <c r="C53" s="3"/>
      <c r="D53" s="3">
        <f>Tavola1!D49-Tavola1!D48</f>
        <v>44</v>
      </c>
      <c r="E53" s="3">
        <f>Tavola1!E49-Tavola1!E48</f>
        <v>27</v>
      </c>
      <c r="F53" s="3">
        <f>Tavola1!F49-Tavola1!F48</f>
        <v>-17</v>
      </c>
      <c r="G53" s="3">
        <f>Tavola1!G49-Tavola1!G48</f>
        <v>-16</v>
      </c>
      <c r="H53" s="3">
        <f>Tavola1!H49-Tavola1!H48</f>
        <v>-1</v>
      </c>
      <c r="I53" s="3"/>
      <c r="J53" s="3">
        <f>Tavola1!J49-Tavola1!J48</f>
        <v>44</v>
      </c>
      <c r="K53" s="3">
        <f>Tavola1!K49-Tavola1!K48</f>
        <v>11</v>
      </c>
      <c r="L53" s="3">
        <f>Tavola1!L49-Tavola1!L48</f>
        <v>6</v>
      </c>
      <c r="M53" s="2">
        <f t="shared" si="1"/>
        <v>1.7336485421591805E-2</v>
      </c>
    </row>
    <row r="54" spans="1:13" hidden="1" outlineLevel="2">
      <c r="A54" s="16">
        <v>43938</v>
      </c>
      <c r="B54" s="3">
        <f>Tavola1!B50-Tavola1!B49</f>
        <v>2767</v>
      </c>
      <c r="C54" s="3"/>
      <c r="D54" s="3">
        <f>Tavola1!D50-Tavola1!D49</f>
        <v>46</v>
      </c>
      <c r="E54" s="3">
        <f>Tavola1!E50-Tavola1!E49</f>
        <v>31</v>
      </c>
      <c r="F54" s="3">
        <f>Tavola1!F50-Tavola1!F49</f>
        <v>-6</v>
      </c>
      <c r="G54" s="3">
        <f>Tavola1!G50-Tavola1!G49</f>
        <v>-4</v>
      </c>
      <c r="H54" s="3">
        <f>Tavola1!H50-Tavola1!H49</f>
        <v>-2</v>
      </c>
      <c r="I54" s="3"/>
      <c r="J54" s="3">
        <f>Tavola1!J50-Tavola1!J49</f>
        <v>37</v>
      </c>
      <c r="K54" s="3">
        <f>Tavola1!K50-Tavola1!K49</f>
        <v>12</v>
      </c>
      <c r="L54" s="3">
        <f>Tavola1!L50-Tavola1!L49</f>
        <v>3</v>
      </c>
      <c r="M54" s="2">
        <f t="shared" si="1"/>
        <v>1.6624503071919046E-2</v>
      </c>
    </row>
    <row r="55" spans="1:13" hidden="1" outlineLevel="2">
      <c r="A55" s="16">
        <v>43939</v>
      </c>
      <c r="B55" s="3">
        <f>Tavola1!B51-Tavola1!B50</f>
        <v>2543</v>
      </c>
      <c r="C55" s="3"/>
      <c r="D55" s="3">
        <f>Tavola1!D51-Tavola1!D50</f>
        <v>47</v>
      </c>
      <c r="E55" s="3">
        <f>Tavola1!E51-Tavola1!E50</f>
        <v>32</v>
      </c>
      <c r="F55" s="3">
        <f>Tavola1!F51-Tavola1!F50</f>
        <v>1</v>
      </c>
      <c r="G55" s="3">
        <f>Tavola1!G51-Tavola1!G50</f>
        <v>5</v>
      </c>
      <c r="H55" s="3">
        <f>Tavola1!H51-Tavola1!H50</f>
        <v>-4</v>
      </c>
      <c r="I55" s="3"/>
      <c r="J55" s="3">
        <f>Tavola1!J51-Tavola1!J50</f>
        <v>31</v>
      </c>
      <c r="K55" s="3">
        <f>Tavola1!K51-Tavola1!K50</f>
        <v>9</v>
      </c>
      <c r="L55" s="3">
        <f>Tavola1!L51-Tavola1!L50</f>
        <v>6</v>
      </c>
      <c r="M55" s="2">
        <f t="shared" si="1"/>
        <v>1.8482107746755801E-2</v>
      </c>
    </row>
    <row r="56" spans="1:13" hidden="1" outlineLevel="2">
      <c r="A56" s="16">
        <v>43940</v>
      </c>
      <c r="B56" s="3">
        <f>Tavola1!B52-Tavola1!B51</f>
        <v>2057</v>
      </c>
      <c r="C56" s="3"/>
      <c r="D56" s="3">
        <f>Tavola1!D52-Tavola1!D51</f>
        <v>45</v>
      </c>
      <c r="E56" s="3">
        <f>Tavola1!E52-Tavola1!E51</f>
        <v>31</v>
      </c>
      <c r="F56" s="3">
        <f>Tavola1!F52-Tavola1!F51</f>
        <v>-5</v>
      </c>
      <c r="G56" s="3">
        <f>Tavola1!G52-Tavola1!G51</f>
        <v>-4</v>
      </c>
      <c r="H56" s="3">
        <f>Tavola1!H52-Tavola1!H51</f>
        <v>-1</v>
      </c>
      <c r="I56" s="3"/>
      <c r="J56" s="3">
        <f>Tavola1!J52-Tavola1!J51</f>
        <v>36</v>
      </c>
      <c r="K56" s="3">
        <f>Tavola1!K52-Tavola1!K51</f>
        <v>10</v>
      </c>
      <c r="L56" s="3">
        <f>Tavola1!L52-Tavola1!L51</f>
        <v>4</v>
      </c>
      <c r="M56" s="2">
        <f t="shared" si="1"/>
        <v>2.1876519202722412E-2</v>
      </c>
    </row>
    <row r="57" spans="1:13" hidden="1" outlineLevel="1" collapsed="1">
      <c r="A57" t="s">
        <v>41</v>
      </c>
      <c r="B57" s="3">
        <f>SUM(B50:B56)</f>
        <v>13674</v>
      </c>
      <c r="C57" s="3"/>
      <c r="D57" s="3">
        <f t="shared" ref="D57:L57" si="5">SUM(D50:D56)</f>
        <v>301</v>
      </c>
      <c r="E57" s="3">
        <f t="shared" si="5"/>
        <v>172</v>
      </c>
      <c r="F57" s="3">
        <f t="shared" si="5"/>
        <v>-42</v>
      </c>
      <c r="G57" s="3">
        <f t="shared" si="5"/>
        <v>-30</v>
      </c>
      <c r="H57" s="3">
        <f t="shared" si="5"/>
        <v>-12</v>
      </c>
      <c r="I57" s="3"/>
      <c r="J57" s="3">
        <f t="shared" si="5"/>
        <v>214</v>
      </c>
      <c r="K57" s="3">
        <f t="shared" si="5"/>
        <v>92</v>
      </c>
      <c r="L57" s="3">
        <f t="shared" si="5"/>
        <v>37</v>
      </c>
      <c r="M57" s="2">
        <f t="shared" si="1"/>
        <v>2.20125786163522E-2</v>
      </c>
    </row>
    <row r="58" spans="1:13" hidden="1" outlineLevel="2">
      <c r="A58" s="16">
        <v>43941</v>
      </c>
      <c r="B58" s="3">
        <f>Tavola1!B53-Tavola1!B52</f>
        <v>1601</v>
      </c>
      <c r="C58" s="3"/>
      <c r="D58" s="3">
        <f>Tavola1!D53-Tavola1!D52</f>
        <v>42</v>
      </c>
      <c r="E58" s="3">
        <f>Tavola1!E53-Tavola1!E52</f>
        <v>8</v>
      </c>
      <c r="F58" s="3">
        <f>Tavola1!F53-Tavola1!F52</f>
        <v>2</v>
      </c>
      <c r="G58" s="3">
        <f>Tavola1!G53-Tavola1!G52</f>
        <v>4</v>
      </c>
      <c r="H58" s="3">
        <f>Tavola1!H53-Tavola1!H52</f>
        <v>-2</v>
      </c>
      <c r="I58" s="3"/>
      <c r="J58" s="3">
        <f>Tavola1!J53-Tavola1!J52</f>
        <v>6</v>
      </c>
      <c r="K58" s="3">
        <f>Tavola1!K53-Tavola1!K52</f>
        <v>31</v>
      </c>
      <c r="L58" s="3">
        <f>Tavola1!L53-Tavola1!L52</f>
        <v>3</v>
      </c>
      <c r="M58" s="2">
        <f t="shared" si="1"/>
        <v>2.6233603997501562E-2</v>
      </c>
    </row>
    <row r="59" spans="1:13" hidden="1" outlineLevel="2">
      <c r="A59" s="16">
        <v>43942</v>
      </c>
      <c r="B59" s="3">
        <f>Tavola1!B54-Tavola1!B53</f>
        <v>3720</v>
      </c>
      <c r="C59" s="3"/>
      <c r="D59" s="3">
        <f>Tavola1!D54-Tavola1!D53</f>
        <v>76</v>
      </c>
      <c r="E59" s="3">
        <f>Tavola1!E54-Tavola1!E53</f>
        <v>49</v>
      </c>
      <c r="F59" s="3">
        <f>Tavola1!F54-Tavola1!F53</f>
        <v>-14</v>
      </c>
      <c r="G59" s="3">
        <f>Tavola1!G54-Tavola1!G53</f>
        <v>-12</v>
      </c>
      <c r="H59" s="3">
        <f>Tavola1!H54-Tavola1!H53</f>
        <v>-2</v>
      </c>
      <c r="I59" s="3"/>
      <c r="J59" s="3">
        <f>Tavola1!J54-Tavola1!J53</f>
        <v>63</v>
      </c>
      <c r="K59" s="3">
        <f>Tavola1!K54-Tavola1!K53</f>
        <v>24</v>
      </c>
      <c r="L59" s="3">
        <f>Tavola1!L54-Tavola1!L53</f>
        <v>3</v>
      </c>
      <c r="M59" s="2">
        <f t="shared" si="1"/>
        <v>2.0430107526881722E-2</v>
      </c>
    </row>
    <row r="60" spans="1:13" hidden="1" outlineLevel="2">
      <c r="A60" s="16">
        <v>43943</v>
      </c>
      <c r="B60" s="3">
        <f>Tavola1!B55-Tavola1!B54</f>
        <v>3639</v>
      </c>
      <c r="C60" s="3"/>
      <c r="D60" s="3">
        <f>Tavola1!D55-Tavola1!D54</f>
        <v>48</v>
      </c>
      <c r="E60" s="3">
        <f>Tavola1!E55-Tavola1!E54</f>
        <v>28</v>
      </c>
      <c r="F60" s="3">
        <f>Tavola1!F55-Tavola1!F54</f>
        <v>-16</v>
      </c>
      <c r="G60" s="3">
        <f>Tavola1!G55-Tavola1!G54</f>
        <v>-14</v>
      </c>
      <c r="H60" s="3">
        <f>Tavola1!H55-Tavola1!H54</f>
        <v>-2</v>
      </c>
      <c r="I60" s="3"/>
      <c r="J60" s="3">
        <f>Tavola1!J55-Tavola1!J54</f>
        <v>44</v>
      </c>
      <c r="K60" s="3">
        <f>Tavola1!K55-Tavola1!K54</f>
        <v>18</v>
      </c>
      <c r="L60" s="3">
        <f>Tavola1!L55-Tavola1!L54</f>
        <v>2</v>
      </c>
      <c r="M60" s="2">
        <f t="shared" si="1"/>
        <v>1.3190436933223413E-2</v>
      </c>
    </row>
    <row r="61" spans="1:13" hidden="1" outlineLevel="2">
      <c r="A61" s="16">
        <v>43944</v>
      </c>
      <c r="B61" s="3">
        <f>Tavola1!B56-Tavola1!B55</f>
        <v>3418</v>
      </c>
      <c r="C61" s="3"/>
      <c r="D61" s="3">
        <f>Tavola1!D56-Tavola1!D55</f>
        <v>43</v>
      </c>
      <c r="E61" s="3">
        <f>Tavola1!E56-Tavola1!E55</f>
        <v>14</v>
      </c>
      <c r="F61" s="3">
        <f>Tavola1!F56-Tavola1!F55</f>
        <v>-25</v>
      </c>
      <c r="G61" s="3">
        <f>Tavola1!G56-Tavola1!G55</f>
        <v>-24</v>
      </c>
      <c r="H61" s="3">
        <f>Tavola1!H56-Tavola1!H55</f>
        <v>-1</v>
      </c>
      <c r="I61" s="3"/>
      <c r="J61" s="3">
        <f>Tavola1!J56-Tavola1!J55</f>
        <v>39</v>
      </c>
      <c r="K61" s="3">
        <f>Tavola1!K56-Tavola1!K55</f>
        <v>24</v>
      </c>
      <c r="L61" s="3">
        <f>Tavola1!L56-Tavola1!L55</f>
        <v>5</v>
      </c>
      <c r="M61" s="2">
        <f t="shared" si="1"/>
        <v>1.2580456407255705E-2</v>
      </c>
    </row>
    <row r="62" spans="1:13" hidden="1" outlineLevel="2">
      <c r="A62" s="16">
        <v>43945</v>
      </c>
      <c r="B62" s="3">
        <f>Tavola1!B57-Tavola1!B56</f>
        <v>3015</v>
      </c>
      <c r="C62" s="3"/>
      <c r="D62" s="3">
        <f>Tavola1!D57-Tavola1!D56</f>
        <v>55</v>
      </c>
      <c r="E62" s="3">
        <f>Tavola1!E57-Tavola1!E56</f>
        <v>19</v>
      </c>
      <c r="F62" s="3">
        <f>Tavola1!F57-Tavola1!F56</f>
        <v>-17</v>
      </c>
      <c r="G62" s="3">
        <f>Tavola1!G57-Tavola1!G56</f>
        <v>-15</v>
      </c>
      <c r="H62" s="3">
        <f>Tavola1!H57-Tavola1!H56</f>
        <v>-2</v>
      </c>
      <c r="I62" s="3"/>
      <c r="J62" s="3">
        <f>Tavola1!J57-Tavola1!J56</f>
        <v>36</v>
      </c>
      <c r="K62" s="3">
        <f>Tavola1!K57-Tavola1!K56</f>
        <v>31</v>
      </c>
      <c r="L62" s="3">
        <f>Tavola1!L57-Tavola1!L56</f>
        <v>5</v>
      </c>
      <c r="M62" s="2">
        <f t="shared" si="1"/>
        <v>1.824212271973466E-2</v>
      </c>
    </row>
    <row r="63" spans="1:13" hidden="1" outlineLevel="2">
      <c r="A63" s="16">
        <v>43946</v>
      </c>
      <c r="B63" s="3">
        <f>Tavola1!B58-Tavola1!B57</f>
        <v>3086</v>
      </c>
      <c r="C63" s="3"/>
      <c r="D63" s="3">
        <f>Tavola1!D58-Tavola1!D57</f>
        <v>39</v>
      </c>
      <c r="E63" s="3">
        <f>Tavola1!E58-Tavola1!E57</f>
        <v>-48</v>
      </c>
      <c r="F63" s="3">
        <f>Tavola1!F58-Tavola1!F57</f>
        <v>-8</v>
      </c>
      <c r="G63" s="3">
        <f>Tavola1!G58-Tavola1!G57</f>
        <v>-9</v>
      </c>
      <c r="H63" s="3">
        <f>Tavola1!H58-Tavola1!H57</f>
        <v>1</v>
      </c>
      <c r="I63" s="3"/>
      <c r="J63" s="3">
        <f>Tavola1!J58-Tavola1!J57</f>
        <v>-40</v>
      </c>
      <c r="K63" s="3">
        <f>Tavola1!K58-Tavola1!K57</f>
        <v>81</v>
      </c>
      <c r="L63" s="3">
        <f>Tavola1!L58-Tavola1!L57</f>
        <v>6</v>
      </c>
      <c r="M63" s="2">
        <f t="shared" si="1"/>
        <v>1.2637718729747246E-2</v>
      </c>
    </row>
    <row r="64" spans="1:13" hidden="1" outlineLevel="2">
      <c r="A64" s="16">
        <v>43947</v>
      </c>
      <c r="B64" s="3">
        <f>Tavola1!B59-Tavola1!B58</f>
        <v>1853</v>
      </c>
      <c r="C64" s="3"/>
      <c r="D64" s="3">
        <f>Tavola1!D59-Tavola1!D58</f>
        <v>35</v>
      </c>
      <c r="E64" s="3">
        <f>Tavola1!E59-Tavola1!E58</f>
        <v>-165</v>
      </c>
      <c r="F64" s="3">
        <f>Tavola1!F59-Tavola1!F58</f>
        <v>-7</v>
      </c>
      <c r="G64" s="3">
        <f>Tavola1!G59-Tavola1!G58</f>
        <v>-7</v>
      </c>
      <c r="H64" s="3">
        <f>Tavola1!H59-Tavola1!H58</f>
        <v>0</v>
      </c>
      <c r="I64" s="3"/>
      <c r="J64" s="3">
        <f>Tavola1!J59-Tavola1!J58</f>
        <v>-158</v>
      </c>
      <c r="K64" s="3">
        <f>Tavola1!K59-Tavola1!K58</f>
        <v>196</v>
      </c>
      <c r="L64" s="3">
        <f>Tavola1!L59-Tavola1!L58</f>
        <v>4</v>
      </c>
      <c r="M64" s="2">
        <f t="shared" si="1"/>
        <v>1.8888289260658393E-2</v>
      </c>
    </row>
    <row r="65" spans="1:13" hidden="1" outlineLevel="1" collapsed="1">
      <c r="A65" t="s">
        <v>42</v>
      </c>
      <c r="B65" s="3">
        <f>SUM(B58:B64)</f>
        <v>20332</v>
      </c>
      <c r="C65" s="3"/>
      <c r="D65" s="3">
        <f t="shared" ref="D65:L65" si="6">SUM(D58:D64)</f>
        <v>338</v>
      </c>
      <c r="E65" s="3">
        <f t="shared" si="6"/>
        <v>-95</v>
      </c>
      <c r="F65" s="3">
        <f t="shared" si="6"/>
        <v>-85</v>
      </c>
      <c r="G65" s="3">
        <f t="shared" si="6"/>
        <v>-77</v>
      </c>
      <c r="H65" s="3">
        <f t="shared" si="6"/>
        <v>-8</v>
      </c>
      <c r="I65" s="3"/>
      <c r="J65" s="3">
        <f t="shared" si="6"/>
        <v>-10</v>
      </c>
      <c r="K65" s="3">
        <f t="shared" si="6"/>
        <v>405</v>
      </c>
      <c r="L65" s="3">
        <f t="shared" si="6"/>
        <v>28</v>
      </c>
      <c r="M65" s="2">
        <f t="shared" si="1"/>
        <v>1.6624040920716114E-2</v>
      </c>
    </row>
    <row r="66" spans="1:13" hidden="1" outlineLevel="2">
      <c r="A66" s="16">
        <v>43948</v>
      </c>
      <c r="B66" s="3">
        <f>Tavola1!B60-Tavola1!B59</f>
        <v>546</v>
      </c>
      <c r="C66" s="3"/>
      <c r="D66" s="3">
        <f>Tavola1!D60-Tavola1!D59</f>
        <v>30</v>
      </c>
      <c r="E66" s="3">
        <f>Tavola1!E60-Tavola1!E59</f>
        <v>16</v>
      </c>
      <c r="F66" s="3">
        <f>Tavola1!F60-Tavola1!F59</f>
        <v>-3</v>
      </c>
      <c r="G66" s="3">
        <f>Tavola1!G60-Tavola1!G59</f>
        <v>-5</v>
      </c>
      <c r="H66" s="3">
        <f>Tavola1!H60-Tavola1!H59</f>
        <v>2</v>
      </c>
      <c r="I66" s="3"/>
      <c r="J66" s="3">
        <f>Tavola1!J60-Tavola1!J59</f>
        <v>19</v>
      </c>
      <c r="K66" s="3">
        <f>Tavola1!K60-Tavola1!K59</f>
        <v>11</v>
      </c>
      <c r="L66" s="3">
        <f>Tavola1!L60-Tavola1!L59</f>
        <v>3</v>
      </c>
      <c r="M66" s="2">
        <f t="shared" si="1"/>
        <v>5.4945054945054944E-2</v>
      </c>
    </row>
    <row r="67" spans="1:13" hidden="1" outlineLevel="2">
      <c r="A67" s="16">
        <v>43949</v>
      </c>
      <c r="B67" s="3">
        <f>Tavola1!B61-Tavola1!B60</f>
        <v>2358</v>
      </c>
      <c r="C67" s="3"/>
      <c r="D67" s="3">
        <f>Tavola1!D61-Tavola1!D60</f>
        <v>35</v>
      </c>
      <c r="E67" s="3">
        <f>Tavola1!E61-Tavola1!E60</f>
        <v>20</v>
      </c>
      <c r="F67" s="3">
        <f>Tavola1!F61-Tavola1!F60</f>
        <v>-13</v>
      </c>
      <c r="G67" s="3">
        <f>Tavola1!G61-Tavola1!G60</f>
        <v>-12</v>
      </c>
      <c r="H67" s="3">
        <f>Tavola1!H61-Tavola1!H60</f>
        <v>-1</v>
      </c>
      <c r="I67" s="3"/>
      <c r="J67" s="3">
        <f>Tavola1!J61-Tavola1!J60</f>
        <v>33</v>
      </c>
      <c r="K67" s="3">
        <f>Tavola1!K61-Tavola1!K60</f>
        <v>14</v>
      </c>
      <c r="L67" s="3">
        <f>Tavola1!L61-Tavola1!L60</f>
        <v>1</v>
      </c>
      <c r="M67" s="2">
        <f t="shared" si="1"/>
        <v>1.4843087362171332E-2</v>
      </c>
    </row>
    <row r="68" spans="1:13" hidden="1" outlineLevel="2">
      <c r="A68" s="16">
        <v>43950</v>
      </c>
      <c r="B68" s="3">
        <f>Tavola1!B62-Tavola1!B61</f>
        <v>2352</v>
      </c>
      <c r="C68" s="3"/>
      <c r="D68" s="3">
        <f>Tavola1!D62-Tavola1!D61</f>
        <v>20</v>
      </c>
      <c r="E68" s="3">
        <f>Tavola1!E62-Tavola1!E61</f>
        <v>2</v>
      </c>
      <c r="F68" s="3">
        <f>Tavola1!F62-Tavola1!F61</f>
        <v>-13</v>
      </c>
      <c r="G68" s="3">
        <f>Tavola1!G62-Tavola1!G61</f>
        <v>-13</v>
      </c>
      <c r="H68" s="3">
        <f>Tavola1!H62-Tavola1!H61</f>
        <v>0</v>
      </c>
      <c r="I68" s="3"/>
      <c r="J68" s="3">
        <f>Tavola1!J62-Tavola1!J61</f>
        <v>15</v>
      </c>
      <c r="K68" s="3">
        <f>Tavola1!K62-Tavola1!K61</f>
        <v>18</v>
      </c>
      <c r="L68" s="3">
        <f>Tavola1!L62-Tavola1!L61</f>
        <v>0</v>
      </c>
      <c r="M68" s="2">
        <f t="shared" si="1"/>
        <v>8.5034013605442185E-3</v>
      </c>
    </row>
    <row r="69" spans="1:13" hidden="1" outlineLevel="2">
      <c r="A69" s="16">
        <v>43951</v>
      </c>
      <c r="B69" s="3">
        <f>Tavola1!B63-Tavola1!B62</f>
        <v>4309</v>
      </c>
      <c r="C69" s="3"/>
      <c r="D69" s="3">
        <f>Tavola1!D63-Tavola1!D62</f>
        <v>26</v>
      </c>
      <c r="E69" s="3">
        <f>Tavola1!E63-Tavola1!E62</f>
        <v>12</v>
      </c>
      <c r="F69" s="3">
        <f>Tavola1!F63-Tavola1!F62</f>
        <v>-8</v>
      </c>
      <c r="G69" s="3">
        <f>Tavola1!G63-Tavola1!G62</f>
        <v>-7</v>
      </c>
      <c r="H69" s="3">
        <f>Tavola1!H63-Tavola1!H62</f>
        <v>-1</v>
      </c>
      <c r="I69" s="3"/>
      <c r="J69" s="3">
        <f>Tavola1!J63-Tavola1!J62</f>
        <v>20</v>
      </c>
      <c r="K69" s="3">
        <f>Tavola1!K63-Tavola1!K62</f>
        <v>11</v>
      </c>
      <c r="L69" s="3">
        <f>Tavola1!L63-Tavola1!L62</f>
        <v>3</v>
      </c>
      <c r="M69" s="2">
        <f t="shared" si="1"/>
        <v>6.0338825713622648E-3</v>
      </c>
    </row>
    <row r="70" spans="1:13" hidden="1" outlineLevel="2">
      <c r="A70" s="16">
        <v>43952</v>
      </c>
      <c r="B70" s="3">
        <f>Tavola1!B64-Tavola1!B63</f>
        <v>3191</v>
      </c>
      <c r="C70" s="3"/>
      <c r="D70" s="3">
        <f>Tavola1!D64-Tavola1!D63</f>
        <v>28</v>
      </c>
      <c r="E70" s="3">
        <f>Tavola1!E64-Tavola1!E63</f>
        <v>14</v>
      </c>
      <c r="F70" s="3">
        <f>Tavola1!F64-Tavola1!F63</f>
        <v>-12</v>
      </c>
      <c r="G70" s="3">
        <f>Tavola1!G64-Tavola1!G63</f>
        <v>-9</v>
      </c>
      <c r="H70" s="3">
        <f>Tavola1!H64-Tavola1!H63</f>
        <v>-3</v>
      </c>
      <c r="I70" s="3"/>
      <c r="J70" s="3">
        <f>Tavola1!J64-Tavola1!J63</f>
        <v>26</v>
      </c>
      <c r="K70" s="3">
        <f>Tavola1!K64-Tavola1!K63</f>
        <v>12</v>
      </c>
      <c r="L70" s="3">
        <f>Tavola1!L64-Tavola1!L63</f>
        <v>2</v>
      </c>
      <c r="M70" s="2">
        <f t="shared" si="1"/>
        <v>8.7746787840802254E-3</v>
      </c>
    </row>
    <row r="71" spans="1:13" hidden="1" outlineLevel="2">
      <c r="A71" s="16">
        <v>43953</v>
      </c>
      <c r="B71" s="3">
        <f>Tavola1!B65-Tavola1!B64</f>
        <v>1492</v>
      </c>
      <c r="C71" s="3"/>
      <c r="D71" s="3">
        <f>Tavola1!D65-Tavola1!D64</f>
        <v>19</v>
      </c>
      <c r="E71" s="3">
        <f>Tavola1!E65-Tavola1!E64</f>
        <v>15</v>
      </c>
      <c r="F71" s="3">
        <f>Tavola1!F65-Tavola1!F64</f>
        <v>-3</v>
      </c>
      <c r="G71" s="3">
        <f>Tavola1!G65-Tavola1!G64</f>
        <v>-3</v>
      </c>
      <c r="H71" s="3">
        <f>Tavola1!H65-Tavola1!H64</f>
        <v>0</v>
      </c>
      <c r="I71" s="3"/>
      <c r="J71" s="3">
        <f>Tavola1!J65-Tavola1!J64</f>
        <v>18</v>
      </c>
      <c r="K71" s="3">
        <f>Tavola1!K65-Tavola1!K64</f>
        <v>1</v>
      </c>
      <c r="L71" s="3">
        <f>Tavola1!L65-Tavola1!L64</f>
        <v>3</v>
      </c>
      <c r="M71" s="2">
        <f t="shared" si="1"/>
        <v>1.2734584450402145E-2</v>
      </c>
    </row>
    <row r="72" spans="1:13" hidden="1" outlineLevel="2">
      <c r="A72" s="16">
        <v>43954</v>
      </c>
      <c r="B72" s="3">
        <f>Tavola1!B66-Tavola1!B65</f>
        <v>1603</v>
      </c>
      <c r="C72" s="3"/>
      <c r="D72" s="3">
        <f>Tavola1!D66-Tavola1!D65</f>
        <v>27</v>
      </c>
      <c r="E72" s="3">
        <f>Tavola1!E66-Tavola1!E65</f>
        <v>17</v>
      </c>
      <c r="F72" s="3">
        <f>Tavola1!F66-Tavola1!F65</f>
        <v>-14</v>
      </c>
      <c r="G72" s="3">
        <f>Tavola1!G66-Tavola1!G65</f>
        <v>-13</v>
      </c>
      <c r="H72" s="3">
        <f>Tavola1!H66-Tavola1!H65</f>
        <v>-1</v>
      </c>
      <c r="I72" s="3"/>
      <c r="J72" s="3">
        <f>Tavola1!J66-Tavola1!J65</f>
        <v>31</v>
      </c>
      <c r="K72" s="3">
        <f>Tavola1!K66-Tavola1!K65</f>
        <v>8</v>
      </c>
      <c r="L72" s="3">
        <f>Tavola1!L66-Tavola1!L65</f>
        <v>2</v>
      </c>
      <c r="M72" s="2">
        <f t="shared" si="1"/>
        <v>1.6843418590143482E-2</v>
      </c>
    </row>
    <row r="73" spans="1:13" hidden="1" outlineLevel="1" collapsed="1">
      <c r="A73" t="s">
        <v>43</v>
      </c>
      <c r="B73" s="3">
        <f>SUM(B66:B72)</f>
        <v>15851</v>
      </c>
      <c r="C73" s="3"/>
      <c r="D73" s="3">
        <f t="shared" ref="D73:L73" si="7">SUM(D66:D72)</f>
        <v>185</v>
      </c>
      <c r="E73" s="3">
        <f t="shared" si="7"/>
        <v>96</v>
      </c>
      <c r="F73" s="3">
        <f t="shared" si="7"/>
        <v>-66</v>
      </c>
      <c r="G73" s="3">
        <f t="shared" si="7"/>
        <v>-62</v>
      </c>
      <c r="H73" s="3">
        <f t="shared" si="7"/>
        <v>-4</v>
      </c>
      <c r="I73" s="3"/>
      <c r="J73" s="3">
        <f t="shared" si="7"/>
        <v>162</v>
      </c>
      <c r="K73" s="3">
        <f t="shared" si="7"/>
        <v>75</v>
      </c>
      <c r="L73" s="3">
        <f t="shared" si="7"/>
        <v>14</v>
      </c>
      <c r="M73" s="2">
        <f t="shared" si="1"/>
        <v>1.1671187937669547E-2</v>
      </c>
    </row>
    <row r="74" spans="1:13" hidden="1" outlineLevel="2">
      <c r="A74" s="16">
        <v>43955</v>
      </c>
      <c r="B74" s="3">
        <f>Tavola1!B67-Tavola1!B66</f>
        <v>1211</v>
      </c>
      <c r="C74" s="3"/>
      <c r="D74" s="3">
        <f>Tavola1!D67-Tavola1!D66</f>
        <v>15</v>
      </c>
      <c r="E74" s="3">
        <f>Tavola1!E67-Tavola1!E66</f>
        <v>-1</v>
      </c>
      <c r="F74" s="3">
        <f>Tavola1!F67-Tavola1!F66</f>
        <v>-9</v>
      </c>
      <c r="G74" s="3">
        <f>Tavola1!G67-Tavola1!G66</f>
        <v>-7</v>
      </c>
      <c r="H74" s="3">
        <f>Tavola1!H67-Tavola1!H66</f>
        <v>-2</v>
      </c>
      <c r="I74" s="3"/>
      <c r="J74" s="3">
        <f>Tavola1!J67-Tavola1!J66</f>
        <v>8</v>
      </c>
      <c r="K74" s="3">
        <f>Tavola1!K67-Tavola1!K66</f>
        <v>14</v>
      </c>
      <c r="L74" s="3">
        <f>Tavola1!L67-Tavola1!L66</f>
        <v>2</v>
      </c>
      <c r="M74" s="2">
        <f t="shared" si="1"/>
        <v>1.2386457473162676E-2</v>
      </c>
    </row>
    <row r="75" spans="1:13" hidden="1" outlineLevel="2">
      <c r="A75" s="16">
        <v>43956</v>
      </c>
      <c r="B75" s="3">
        <f>Tavola1!B68-Tavola1!B67</f>
        <v>4140</v>
      </c>
      <c r="C75" s="3"/>
      <c r="D75" s="3">
        <f>Tavola1!D68-Tavola1!D67</f>
        <v>12</v>
      </c>
      <c r="E75" s="3">
        <f>Tavola1!E68-Tavola1!E67</f>
        <v>0</v>
      </c>
      <c r="F75" s="3">
        <f>Tavola1!F68-Tavola1!F67</f>
        <v>-10</v>
      </c>
      <c r="G75" s="3">
        <f>Tavola1!G68-Tavola1!G67</f>
        <v>-9</v>
      </c>
      <c r="H75" s="3">
        <f>Tavola1!H68-Tavola1!H67</f>
        <v>-1</v>
      </c>
      <c r="I75" s="3"/>
      <c r="J75" s="3">
        <f>Tavola1!J68-Tavola1!J67</f>
        <v>10</v>
      </c>
      <c r="K75" s="3">
        <f>Tavola1!K68-Tavola1!K67</f>
        <v>9</v>
      </c>
      <c r="L75" s="3">
        <f>Tavola1!L68-Tavola1!L67</f>
        <v>3</v>
      </c>
      <c r="M75" s="2">
        <f t="shared" si="1"/>
        <v>2.8985507246376812E-3</v>
      </c>
    </row>
    <row r="76" spans="1:13" hidden="1" outlineLevel="2">
      <c r="A76" s="16">
        <v>43957</v>
      </c>
      <c r="B76" s="3">
        <f>Tavola1!B69-Tavola1!B68</f>
        <v>1693</v>
      </c>
      <c r="C76" s="3"/>
      <c r="D76" s="3">
        <f>Tavola1!D69-Tavola1!D68</f>
        <v>14</v>
      </c>
      <c r="E76" s="3">
        <f>Tavola1!E69-Tavola1!E68</f>
        <v>-1</v>
      </c>
      <c r="F76" s="3">
        <f>Tavola1!F69-Tavola1!F68</f>
        <v>-9</v>
      </c>
      <c r="G76" s="3">
        <f>Tavola1!G69-Tavola1!G68</f>
        <v>-8</v>
      </c>
      <c r="H76" s="3">
        <f>Tavola1!H69-Tavola1!H68</f>
        <v>-1</v>
      </c>
      <c r="I76" s="3"/>
      <c r="J76" s="3">
        <f>Tavola1!J69-Tavola1!J68</f>
        <v>8</v>
      </c>
      <c r="K76" s="3">
        <f>Tavola1!K69-Tavola1!K68</f>
        <v>12</v>
      </c>
      <c r="L76" s="3">
        <f>Tavola1!L69-Tavola1!L68</f>
        <v>3</v>
      </c>
      <c r="M76" s="2">
        <f t="shared" si="1"/>
        <v>8.2693443591258121E-3</v>
      </c>
    </row>
    <row r="77" spans="1:13" hidden="1" outlineLevel="2">
      <c r="A77" s="16">
        <v>43958</v>
      </c>
      <c r="B77" s="3">
        <f>Tavola1!B70-Tavola1!B69</f>
        <v>2696</v>
      </c>
      <c r="C77" s="3"/>
      <c r="D77" s="3">
        <f>Tavola1!D70-Tavola1!D69</f>
        <v>7</v>
      </c>
      <c r="E77" s="3">
        <f>Tavola1!E70-Tavola1!E69</f>
        <v>-74</v>
      </c>
      <c r="F77" s="3">
        <f>Tavola1!F70-Tavola1!F69</f>
        <v>-14</v>
      </c>
      <c r="G77" s="3">
        <f>Tavola1!G70-Tavola1!G69</f>
        <v>-10</v>
      </c>
      <c r="H77" s="3">
        <f>Tavola1!H70-Tavola1!H69</f>
        <v>-4</v>
      </c>
      <c r="I77" s="3"/>
      <c r="J77" s="3">
        <f>Tavola1!J70-Tavola1!J69</f>
        <v>-60</v>
      </c>
      <c r="K77" s="3">
        <f>Tavola1!K70-Tavola1!K69</f>
        <v>80</v>
      </c>
      <c r="L77" s="3">
        <f>Tavola1!L70-Tavola1!L69</f>
        <v>1</v>
      </c>
      <c r="M77" s="2">
        <f t="shared" si="1"/>
        <v>2.5964391691394658E-3</v>
      </c>
    </row>
    <row r="78" spans="1:13" hidden="1" outlineLevel="2">
      <c r="A78" s="16">
        <v>43959</v>
      </c>
      <c r="B78" s="3">
        <f>Tavola1!B71-Tavola1!B70</f>
        <v>3016</v>
      </c>
      <c r="C78" s="3"/>
      <c r="D78" s="3">
        <f>Tavola1!D71-Tavola1!D70</f>
        <v>13</v>
      </c>
      <c r="E78" s="3">
        <f>Tavola1!E71-Tavola1!E70</f>
        <v>0</v>
      </c>
      <c r="F78" s="3">
        <f>Tavola1!F71-Tavola1!F70</f>
        <v>-41</v>
      </c>
      <c r="G78" s="3">
        <f>Tavola1!G71-Tavola1!G70</f>
        <v>-39</v>
      </c>
      <c r="H78" s="3">
        <f>Tavola1!H71-Tavola1!H70</f>
        <v>-2</v>
      </c>
      <c r="I78" s="3"/>
      <c r="J78" s="3">
        <f>Tavola1!J71-Tavola1!J70</f>
        <v>41</v>
      </c>
      <c r="K78" s="3">
        <f>Tavola1!K71-Tavola1!K70</f>
        <v>11</v>
      </c>
      <c r="L78" s="3">
        <f>Tavola1!L71-Tavola1!L70</f>
        <v>2</v>
      </c>
      <c r="M78" s="2">
        <f t="shared" si="1"/>
        <v>4.3103448275862068E-3</v>
      </c>
    </row>
    <row r="79" spans="1:13" hidden="1" outlineLevel="2">
      <c r="A79" s="16">
        <v>43960</v>
      </c>
      <c r="B79" s="3">
        <f>Tavola1!B72-Tavola1!B71</f>
        <v>2837</v>
      </c>
      <c r="C79" s="3"/>
      <c r="D79" s="3">
        <f>Tavola1!D72-Tavola1!D71</f>
        <v>12</v>
      </c>
      <c r="E79" s="3">
        <f>Tavola1!E72-Tavola1!E71</f>
        <v>-47</v>
      </c>
      <c r="F79" s="3">
        <f>Tavola1!F72-Tavola1!F71</f>
        <v>-35</v>
      </c>
      <c r="G79" s="3">
        <f>Tavola1!G72-Tavola1!G71</f>
        <v>-33</v>
      </c>
      <c r="H79" s="3">
        <f>Tavola1!H72-Tavola1!H71</f>
        <v>-2</v>
      </c>
      <c r="I79" s="3"/>
      <c r="J79" s="3">
        <f>Tavola1!J72-Tavola1!J71</f>
        <v>-12</v>
      </c>
      <c r="K79" s="3">
        <f>Tavola1!K72-Tavola1!K71</f>
        <v>56</v>
      </c>
      <c r="L79" s="3">
        <f>Tavola1!L72-Tavola1!L71</f>
        <v>3</v>
      </c>
      <c r="M79" s="2">
        <f t="shared" si="1"/>
        <v>4.2298202326401125E-3</v>
      </c>
    </row>
    <row r="80" spans="1:13" hidden="1" outlineLevel="2">
      <c r="A80" s="16">
        <v>43961</v>
      </c>
      <c r="B80" s="3">
        <f>Tavola1!B73-Tavola1!B72</f>
        <v>855</v>
      </c>
      <c r="C80" s="3"/>
      <c r="D80" s="3">
        <f>Tavola1!D73-Tavola1!D72</f>
        <v>14</v>
      </c>
      <c r="E80" s="3">
        <f>Tavola1!E73-Tavola1!E72</f>
        <v>-11</v>
      </c>
      <c r="F80" s="3">
        <f>Tavola1!F73-Tavola1!F72</f>
        <v>-5</v>
      </c>
      <c r="G80" s="3">
        <f>Tavola1!G73-Tavola1!G72</f>
        <v>-4</v>
      </c>
      <c r="H80" s="3">
        <f>Tavola1!H73-Tavola1!H72</f>
        <v>-1</v>
      </c>
      <c r="I80" s="3"/>
      <c r="J80" s="3">
        <f>Tavola1!J73-Tavola1!J72</f>
        <v>-6</v>
      </c>
      <c r="K80" s="3">
        <f>Tavola1!K73-Tavola1!K72</f>
        <v>25</v>
      </c>
      <c r="L80" s="3">
        <f>Tavola1!L73-Tavola1!L72</f>
        <v>0</v>
      </c>
      <c r="M80" s="2">
        <f t="shared" si="1"/>
        <v>1.6374269005847954E-2</v>
      </c>
    </row>
    <row r="81" spans="1:13" hidden="1" outlineLevel="1" collapsed="1">
      <c r="A81" t="s">
        <v>44</v>
      </c>
      <c r="B81" s="3">
        <f>SUM(B74:B80)</f>
        <v>16448</v>
      </c>
      <c r="C81" s="3"/>
      <c r="D81" s="3">
        <f t="shared" ref="D81:L81" si="8">SUM(D74:D80)</f>
        <v>87</v>
      </c>
      <c r="E81" s="3">
        <f t="shared" si="8"/>
        <v>-134</v>
      </c>
      <c r="F81" s="3">
        <f t="shared" si="8"/>
        <v>-123</v>
      </c>
      <c r="G81" s="3">
        <f t="shared" si="8"/>
        <v>-110</v>
      </c>
      <c r="H81" s="3">
        <f t="shared" si="8"/>
        <v>-13</v>
      </c>
      <c r="I81" s="3"/>
      <c r="J81" s="3">
        <f t="shared" si="8"/>
        <v>-11</v>
      </c>
      <c r="K81" s="3">
        <f t="shared" si="8"/>
        <v>207</v>
      </c>
      <c r="L81" s="3">
        <f t="shared" si="8"/>
        <v>14</v>
      </c>
      <c r="M81" s="2">
        <f t="shared" si="1"/>
        <v>5.2893968871595334E-3</v>
      </c>
    </row>
    <row r="82" spans="1:13" hidden="1" outlineLevel="2">
      <c r="A82" s="16">
        <v>43962</v>
      </c>
      <c r="B82" s="3">
        <f>Tavola1!B74-Tavola1!B73</f>
        <v>731</v>
      </c>
      <c r="C82" s="3"/>
      <c r="D82" s="3">
        <f>Tavola1!D74-Tavola1!D73</f>
        <v>12</v>
      </c>
      <c r="E82" s="3">
        <f>Tavola1!E74-Tavola1!E73</f>
        <v>-7</v>
      </c>
      <c r="F82" s="3">
        <f>Tavola1!F74-Tavola1!F73</f>
        <v>-2</v>
      </c>
      <c r="G82" s="3">
        <f>Tavola1!G74-Tavola1!G73</f>
        <v>-2</v>
      </c>
      <c r="H82" s="3">
        <f>Tavola1!H74-Tavola1!H73</f>
        <v>0</v>
      </c>
      <c r="I82" s="3"/>
      <c r="J82" s="3">
        <f>Tavola1!J74-Tavola1!J73</f>
        <v>-5</v>
      </c>
      <c r="K82" s="3">
        <f>Tavola1!K74-Tavola1!K73</f>
        <v>18</v>
      </c>
      <c r="L82" s="3">
        <f>Tavola1!L74-Tavola1!L73</f>
        <v>1</v>
      </c>
      <c r="M82" s="2">
        <f t="shared" si="1"/>
        <v>1.6415868673050615E-2</v>
      </c>
    </row>
    <row r="83" spans="1:13" hidden="1" outlineLevel="2">
      <c r="A83" s="16">
        <v>43963</v>
      </c>
      <c r="B83" s="3">
        <f>Tavola1!B75-Tavola1!B74</f>
        <v>1883</v>
      </c>
      <c r="C83" s="3"/>
      <c r="D83" s="3">
        <f>Tavola1!D75-Tavola1!D74</f>
        <v>4</v>
      </c>
      <c r="E83" s="3">
        <f>Tavola1!E75-Tavola1!E74</f>
        <v>-151</v>
      </c>
      <c r="F83" s="3">
        <f>Tavola1!F75-Tavola1!F74</f>
        <v>-38</v>
      </c>
      <c r="G83" s="3">
        <f>Tavola1!G75-Tavola1!G74</f>
        <v>-37</v>
      </c>
      <c r="H83" s="3">
        <f>Tavola1!H75-Tavola1!H74</f>
        <v>-1</v>
      </c>
      <c r="I83" s="3"/>
      <c r="J83" s="3">
        <f>Tavola1!J75-Tavola1!J74</f>
        <v>-113</v>
      </c>
      <c r="K83" s="3">
        <f>Tavola1!K75-Tavola1!K74</f>
        <v>151</v>
      </c>
      <c r="L83" s="3">
        <f>Tavola1!L75-Tavola1!L74</f>
        <v>4</v>
      </c>
      <c r="M83" s="2">
        <f t="shared" si="1"/>
        <v>2.1242697822623472E-3</v>
      </c>
    </row>
    <row r="84" spans="1:13" hidden="1" outlineLevel="2">
      <c r="A84" s="16">
        <v>43964</v>
      </c>
      <c r="B84" s="3">
        <f>Tavola1!B76-Tavola1!B75</f>
        <v>2974</v>
      </c>
      <c r="C84" s="3"/>
      <c r="D84" s="3">
        <f>Tavola1!D76-Tavola1!D75</f>
        <v>11</v>
      </c>
      <c r="E84" s="3">
        <f>Tavola1!E76-Tavola1!E75</f>
        <v>-22</v>
      </c>
      <c r="F84" s="3">
        <f>Tavola1!F76-Tavola1!F75</f>
        <v>-24</v>
      </c>
      <c r="G84" s="3">
        <f>Tavola1!G76-Tavola1!G75</f>
        <v>-22</v>
      </c>
      <c r="H84" s="3">
        <f>Tavola1!H76-Tavola1!H75</f>
        <v>-2</v>
      </c>
      <c r="I84" s="3"/>
      <c r="J84" s="3">
        <f>Tavola1!J76-Tavola1!J75</f>
        <v>2</v>
      </c>
      <c r="K84" s="3">
        <f>Tavola1!K76-Tavola1!K75</f>
        <v>32</v>
      </c>
      <c r="L84" s="3">
        <f>Tavola1!L76-Tavola1!L75</f>
        <v>1</v>
      </c>
      <c r="M84" s="2">
        <f t="shared" si="1"/>
        <v>3.6987222595830532E-3</v>
      </c>
    </row>
    <row r="85" spans="1:13" hidden="1" outlineLevel="2">
      <c r="A85" s="16">
        <v>43965</v>
      </c>
      <c r="B85" s="3">
        <f>Tavola1!B77-Tavola1!B76</f>
        <v>3146</v>
      </c>
      <c r="C85" s="3"/>
      <c r="D85" s="3">
        <f>Tavola1!D77-Tavola1!D76</f>
        <v>12</v>
      </c>
      <c r="E85" s="3">
        <f>Tavola1!E77-Tavola1!E76</f>
        <v>-35</v>
      </c>
      <c r="F85" s="3">
        <f>Tavola1!F77-Tavola1!F76</f>
        <v>-10</v>
      </c>
      <c r="G85" s="3">
        <f>Tavola1!G77-Tavola1!G76</f>
        <v>-9</v>
      </c>
      <c r="H85" s="3">
        <f>Tavola1!H77-Tavola1!H76</f>
        <v>-1</v>
      </c>
      <c r="I85" s="3"/>
      <c r="J85" s="3">
        <f>Tavola1!J77-Tavola1!J76</f>
        <v>-25</v>
      </c>
      <c r="K85" s="3">
        <f>Tavola1!K77-Tavola1!K76</f>
        <v>46</v>
      </c>
      <c r="L85" s="3">
        <f>Tavola1!L77-Tavola1!L76</f>
        <v>0</v>
      </c>
      <c r="M85" s="2">
        <f t="shared" si="1"/>
        <v>3.8143674507310869E-3</v>
      </c>
    </row>
    <row r="86" spans="1:13" hidden="1" outlineLevel="2">
      <c r="A86" s="16">
        <v>43966</v>
      </c>
      <c r="B86" s="3">
        <f>Tavola1!B78-Tavola1!B77</f>
        <v>1792</v>
      </c>
      <c r="C86" s="3"/>
      <c r="D86" s="3">
        <f>Tavola1!D78-Tavola1!D77</f>
        <v>8</v>
      </c>
      <c r="E86" s="3">
        <f>Tavola1!E78-Tavola1!E77</f>
        <v>-94</v>
      </c>
      <c r="F86" s="3">
        <f>Tavola1!F78-Tavola1!F77</f>
        <v>-6</v>
      </c>
      <c r="G86" s="3">
        <f>Tavola1!G78-Tavola1!G77</f>
        <v>-5</v>
      </c>
      <c r="H86" s="3">
        <f>Tavola1!H78-Tavola1!H77</f>
        <v>-1</v>
      </c>
      <c r="I86" s="3"/>
      <c r="J86" s="3">
        <f>Tavola1!J78-Tavola1!J77</f>
        <v>-88</v>
      </c>
      <c r="K86" s="3">
        <f>Tavola1!K78-Tavola1!K77</f>
        <v>102</v>
      </c>
      <c r="L86" s="3">
        <f>Tavola1!L78-Tavola1!L77</f>
        <v>1</v>
      </c>
      <c r="M86" s="2">
        <f t="shared" si="1"/>
        <v>4.464285714285714E-3</v>
      </c>
    </row>
    <row r="87" spans="1:13" hidden="1" outlineLevel="2">
      <c r="A87" s="16">
        <v>43967</v>
      </c>
      <c r="B87" s="3">
        <f>Tavola1!B79-Tavola1!B78</f>
        <v>2034</v>
      </c>
      <c r="C87" s="3"/>
      <c r="D87" s="3">
        <f>Tavola1!D79-Tavola1!D78</f>
        <v>8</v>
      </c>
      <c r="E87" s="3">
        <f>Tavola1!E79-Tavola1!E78</f>
        <v>-101</v>
      </c>
      <c r="F87" s="3">
        <f>Tavola1!F79-Tavola1!F78</f>
        <v>-38</v>
      </c>
      <c r="G87" s="3">
        <f>Tavola1!G79-Tavola1!G78</f>
        <v>-39</v>
      </c>
      <c r="H87" s="3">
        <f>Tavola1!H79-Tavola1!H78</f>
        <v>1</v>
      </c>
      <c r="I87" s="3"/>
      <c r="J87" s="3">
        <f>Tavola1!J79-Tavola1!J78</f>
        <v>-63</v>
      </c>
      <c r="K87" s="3">
        <f>Tavola1!K79-Tavola1!K78</f>
        <v>107</v>
      </c>
      <c r="L87" s="3">
        <f>Tavola1!L79-Tavola1!L78</f>
        <v>2</v>
      </c>
      <c r="M87" s="2">
        <f t="shared" si="1"/>
        <v>3.9331366764995086E-3</v>
      </c>
    </row>
    <row r="88" spans="1:13" hidden="1" outlineLevel="2">
      <c r="A88" s="16">
        <v>43968</v>
      </c>
      <c r="B88" s="3">
        <f>Tavola1!B80-Tavola1!B79</f>
        <v>2463</v>
      </c>
      <c r="C88" s="3"/>
      <c r="D88" s="3">
        <f>Tavola1!D80-Tavola1!D79</f>
        <v>6</v>
      </c>
      <c r="E88" s="3">
        <f>Tavola1!E80-Tavola1!E79</f>
        <v>-104</v>
      </c>
      <c r="F88" s="3">
        <f>Tavola1!F80-Tavola1!F79</f>
        <v>-13</v>
      </c>
      <c r="G88" s="3">
        <f>Tavola1!G80-Tavola1!G79</f>
        <v>-14</v>
      </c>
      <c r="H88" s="3">
        <f>Tavola1!H80-Tavola1!H79</f>
        <v>1</v>
      </c>
      <c r="I88" s="3"/>
      <c r="J88" s="3">
        <f>Tavola1!J80-Tavola1!J79</f>
        <v>-91</v>
      </c>
      <c r="K88" s="3">
        <f>Tavola1!K80-Tavola1!K79</f>
        <v>108</v>
      </c>
      <c r="L88" s="3">
        <f>Tavola1!L80-Tavola1!L79</f>
        <v>2</v>
      </c>
      <c r="M88" s="2">
        <f t="shared" si="1"/>
        <v>2.4360535931790498E-3</v>
      </c>
    </row>
    <row r="89" spans="1:13" hidden="1" outlineLevel="1" collapsed="1">
      <c r="A89" t="s">
        <v>46</v>
      </c>
      <c r="B89" s="3">
        <f>SUM(B82:B88)</f>
        <v>15023</v>
      </c>
      <c r="C89" s="3"/>
      <c r="D89" s="3">
        <f t="shared" ref="D89:L89" si="9">SUM(D82:D88)</f>
        <v>61</v>
      </c>
      <c r="E89" s="3">
        <f t="shared" si="9"/>
        <v>-514</v>
      </c>
      <c r="F89" s="3">
        <f t="shared" si="9"/>
        <v>-131</v>
      </c>
      <c r="G89" s="3">
        <f t="shared" si="9"/>
        <v>-128</v>
      </c>
      <c r="H89" s="3">
        <f t="shared" si="9"/>
        <v>-3</v>
      </c>
      <c r="I89" s="3"/>
      <c r="J89" s="3">
        <f t="shared" si="9"/>
        <v>-383</v>
      </c>
      <c r="K89" s="3">
        <f t="shared" si="9"/>
        <v>564</v>
      </c>
      <c r="L89" s="3">
        <f t="shared" si="9"/>
        <v>11</v>
      </c>
      <c r="M89" s="2">
        <f t="shared" ref="M89:M152" si="10">D89/B89</f>
        <v>4.0604406576582571E-3</v>
      </c>
    </row>
    <row r="90" spans="1:13" hidden="1" outlineLevel="2">
      <c r="A90" s="16">
        <v>43969</v>
      </c>
      <c r="B90" s="3">
        <f>Tavola1!B81-Tavola1!B80</f>
        <v>1433</v>
      </c>
      <c r="C90" s="3"/>
      <c r="D90" s="3">
        <f>Tavola1!D81-Tavola1!D80</f>
        <v>7</v>
      </c>
      <c r="E90" s="3">
        <f>Tavola1!E81-Tavola1!E80</f>
        <v>-16</v>
      </c>
      <c r="F90" s="3">
        <f>Tavola1!F81-Tavola1!F80</f>
        <v>-8</v>
      </c>
      <c r="G90" s="3">
        <f>Tavola1!G81-Tavola1!G80</f>
        <v>-8</v>
      </c>
      <c r="H90" s="3">
        <f>Tavola1!H81-Tavola1!H80</f>
        <v>0</v>
      </c>
      <c r="I90" s="3"/>
      <c r="J90" s="3">
        <f>Tavola1!J81-Tavola1!J80</f>
        <v>-8</v>
      </c>
      <c r="K90" s="3">
        <f>Tavola1!K81-Tavola1!K80</f>
        <v>23</v>
      </c>
      <c r="L90" s="3">
        <f>Tavola1!L81-Tavola1!L80</f>
        <v>0</v>
      </c>
      <c r="M90" s="2">
        <f t="shared" si="10"/>
        <v>4.8848569434752267E-3</v>
      </c>
    </row>
    <row r="91" spans="1:13" hidden="1" outlineLevel="2">
      <c r="A91" s="16">
        <v>43970</v>
      </c>
      <c r="B91" s="3">
        <f>Tavola1!B82-Tavola1!B81</f>
        <v>3181</v>
      </c>
      <c r="C91" s="3"/>
      <c r="D91" s="3">
        <f>Tavola1!D82-Tavola1!D81</f>
        <v>8</v>
      </c>
      <c r="E91" s="3">
        <f>Tavola1!E82-Tavola1!E81</f>
        <v>-15</v>
      </c>
      <c r="F91" s="3">
        <f>Tavola1!F82-Tavola1!F81</f>
        <v>-13</v>
      </c>
      <c r="G91" s="3">
        <f>Tavola1!G82-Tavola1!G81</f>
        <v>-12</v>
      </c>
      <c r="H91" s="3">
        <f>Tavola1!H82-Tavola1!H81</f>
        <v>-1</v>
      </c>
      <c r="I91" s="3"/>
      <c r="J91" s="3">
        <f>Tavola1!J82-Tavola1!J81</f>
        <v>-2</v>
      </c>
      <c r="K91" s="3">
        <f>Tavola1!K82-Tavola1!K81</f>
        <v>22</v>
      </c>
      <c r="L91" s="3">
        <f>Tavola1!L82-Tavola1!L81</f>
        <v>1</v>
      </c>
      <c r="M91" s="2">
        <f t="shared" si="10"/>
        <v>2.5149324111914491E-3</v>
      </c>
    </row>
    <row r="92" spans="1:13" hidden="1" outlineLevel="2">
      <c r="A92" s="16">
        <v>43971</v>
      </c>
      <c r="B92" s="3">
        <f>Tavola1!B83-Tavola1!B82</f>
        <v>1533</v>
      </c>
      <c r="C92" s="3"/>
      <c r="D92" s="3">
        <f>Tavola1!D83-Tavola1!D82</f>
        <v>8</v>
      </c>
      <c r="E92" s="3">
        <f>Tavola1!E83-Tavola1!E82</f>
        <v>-1</v>
      </c>
      <c r="F92" s="3">
        <f>Tavola1!F83-Tavola1!F82</f>
        <v>-8</v>
      </c>
      <c r="G92" s="3">
        <f>Tavola1!G83-Tavola1!G82</f>
        <v>-7</v>
      </c>
      <c r="H92" s="3">
        <f>Tavola1!H83-Tavola1!H82</f>
        <v>-1</v>
      </c>
      <c r="I92" s="3"/>
      <c r="J92" s="3">
        <f>Tavola1!J83-Tavola1!J82</f>
        <v>7</v>
      </c>
      <c r="K92" s="3">
        <f>Tavola1!K83-Tavola1!K82</f>
        <v>9</v>
      </c>
      <c r="L92" s="3">
        <f>Tavola1!L83-Tavola1!L82</f>
        <v>0</v>
      </c>
      <c r="M92" s="2">
        <f t="shared" si="10"/>
        <v>5.2185257664709717E-3</v>
      </c>
    </row>
    <row r="93" spans="1:13" hidden="1" outlineLevel="2">
      <c r="A93" s="16">
        <v>43972</v>
      </c>
      <c r="B93" s="3">
        <f>Tavola1!B84-Tavola1!B83</f>
        <v>3775</v>
      </c>
      <c r="C93" s="3"/>
      <c r="D93" s="3">
        <f>Tavola1!D84-Tavola1!D83</f>
        <v>6</v>
      </c>
      <c r="E93" s="3">
        <f>Tavola1!E84-Tavola1!E83</f>
        <v>-1</v>
      </c>
      <c r="F93" s="3">
        <f>Tavola1!F84-Tavola1!F83</f>
        <v>-11</v>
      </c>
      <c r="G93" s="3">
        <f>Tavola1!G84-Tavola1!G83</f>
        <v>-11</v>
      </c>
      <c r="H93" s="3">
        <f>Tavola1!H84-Tavola1!H83</f>
        <v>0</v>
      </c>
      <c r="I93" s="3"/>
      <c r="J93" s="3">
        <f>Tavola1!J84-Tavola1!J83</f>
        <v>10</v>
      </c>
      <c r="K93" s="3">
        <f>Tavola1!K84-Tavola1!K83</f>
        <v>7</v>
      </c>
      <c r="L93" s="3">
        <f>Tavola1!L84-Tavola1!L83</f>
        <v>0</v>
      </c>
      <c r="M93" s="2">
        <f t="shared" si="10"/>
        <v>1.5894039735099338E-3</v>
      </c>
    </row>
    <row r="94" spans="1:13" hidden="1" outlineLevel="2">
      <c r="A94" s="16">
        <v>43973</v>
      </c>
      <c r="B94" s="3">
        <f>Tavola1!B85-Tavola1!B84</f>
        <v>2083</v>
      </c>
      <c r="C94" s="3"/>
      <c r="D94" s="3">
        <f>Tavola1!D85-Tavola1!D84</f>
        <v>4</v>
      </c>
      <c r="E94" s="3">
        <f>Tavola1!E85-Tavola1!E84</f>
        <v>-3</v>
      </c>
      <c r="F94" s="3">
        <f>Tavola1!F85-Tavola1!F84</f>
        <v>-5</v>
      </c>
      <c r="G94" s="3">
        <f>Tavola1!G85-Tavola1!G84</f>
        <v>-4</v>
      </c>
      <c r="H94" s="3">
        <f>Tavola1!H85-Tavola1!H84</f>
        <v>-1</v>
      </c>
      <c r="I94" s="3"/>
      <c r="J94" s="3">
        <f>Tavola1!J85-Tavola1!J84</f>
        <v>2</v>
      </c>
      <c r="K94" s="3">
        <f>Tavola1!K85-Tavola1!K84</f>
        <v>7</v>
      </c>
      <c r="L94" s="3">
        <f>Tavola1!L85-Tavola1!L84</f>
        <v>0</v>
      </c>
      <c r="M94" s="2">
        <f t="shared" si="10"/>
        <v>1.9203072491598655E-3</v>
      </c>
    </row>
    <row r="95" spans="1:13" hidden="1" outlineLevel="2">
      <c r="A95" s="16">
        <v>43974</v>
      </c>
      <c r="B95" s="3">
        <f>Tavola1!B86-Tavola1!B85</f>
        <v>2482</v>
      </c>
      <c r="C95" s="3"/>
      <c r="D95" s="3">
        <f>Tavola1!D86-Tavola1!D85</f>
        <v>0</v>
      </c>
      <c r="E95" s="3">
        <f>Tavola1!E86-Tavola1!E85</f>
        <v>-7</v>
      </c>
      <c r="F95" s="3">
        <f>Tavola1!F86-Tavola1!F85</f>
        <v>-9</v>
      </c>
      <c r="G95" s="3">
        <f>Tavola1!G86-Tavola1!G85</f>
        <v>-8</v>
      </c>
      <c r="H95" s="3">
        <f>Tavola1!H86-Tavola1!H85</f>
        <v>-1</v>
      </c>
      <c r="I95" s="3"/>
      <c r="J95" s="3">
        <f>Tavola1!J86-Tavola1!J85</f>
        <v>2</v>
      </c>
      <c r="K95" s="3">
        <f>Tavola1!K86-Tavola1!K85</f>
        <v>6</v>
      </c>
      <c r="L95" s="3">
        <f>Tavola1!L86-Tavola1!L85</f>
        <v>1</v>
      </c>
      <c r="M95" s="2">
        <f t="shared" si="10"/>
        <v>0</v>
      </c>
    </row>
    <row r="96" spans="1:13" hidden="1" outlineLevel="2">
      <c r="A96" s="16">
        <v>43975</v>
      </c>
      <c r="B96" s="3">
        <f>Tavola1!B87-Tavola1!B86</f>
        <v>1336</v>
      </c>
      <c r="C96" s="3"/>
      <c r="D96" s="3">
        <f>Tavola1!D87-Tavola1!D86</f>
        <v>2</v>
      </c>
      <c r="E96" s="3">
        <f>Tavola1!E87-Tavola1!E86</f>
        <v>-59</v>
      </c>
      <c r="F96" s="3">
        <f>Tavola1!F87-Tavola1!F86</f>
        <v>-4</v>
      </c>
      <c r="G96" s="3">
        <f>Tavola1!G87-Tavola1!G86</f>
        <v>-4</v>
      </c>
      <c r="H96" s="3">
        <f>Tavola1!H87-Tavola1!H86</f>
        <v>0</v>
      </c>
      <c r="I96" s="3"/>
      <c r="J96" s="3">
        <f>Tavola1!J87-Tavola1!J86</f>
        <v>-55</v>
      </c>
      <c r="K96" s="3">
        <f>Tavola1!K87-Tavola1!K86</f>
        <v>61</v>
      </c>
      <c r="L96" s="3">
        <f>Tavola1!L87-Tavola1!L86</f>
        <v>0</v>
      </c>
      <c r="M96" s="2">
        <f t="shared" si="10"/>
        <v>1.4970059880239522E-3</v>
      </c>
    </row>
    <row r="97" spans="1:13" hidden="1" outlineLevel="1" collapsed="1">
      <c r="A97" t="s">
        <v>47</v>
      </c>
      <c r="B97" s="3">
        <f>SUM(B90:B96)</f>
        <v>15823</v>
      </c>
      <c r="C97" s="3"/>
      <c r="D97" s="3">
        <f t="shared" ref="D97:L97" si="11">SUM(D90:D96)</f>
        <v>35</v>
      </c>
      <c r="E97" s="3">
        <f t="shared" si="11"/>
        <v>-102</v>
      </c>
      <c r="F97" s="3">
        <f t="shared" si="11"/>
        <v>-58</v>
      </c>
      <c r="G97" s="3">
        <f t="shared" si="11"/>
        <v>-54</v>
      </c>
      <c r="H97" s="3">
        <f t="shared" si="11"/>
        <v>-4</v>
      </c>
      <c r="I97" s="3"/>
      <c r="J97" s="3">
        <f t="shared" si="11"/>
        <v>-44</v>
      </c>
      <c r="K97" s="3">
        <f t="shared" si="11"/>
        <v>135</v>
      </c>
      <c r="L97" s="3">
        <f t="shared" si="11"/>
        <v>2</v>
      </c>
      <c r="M97" s="2">
        <f t="shared" si="10"/>
        <v>2.2119699172091258E-3</v>
      </c>
    </row>
    <row r="98" spans="1:13" hidden="1" outlineLevel="2">
      <c r="A98" s="16">
        <v>43976</v>
      </c>
      <c r="B98" s="3">
        <f>Tavola1!B88-Tavola1!B87</f>
        <v>2012</v>
      </c>
      <c r="C98" s="3"/>
      <c r="D98" s="3">
        <f>Tavola1!D88-Tavola1!D87</f>
        <v>4</v>
      </c>
      <c r="E98" s="3">
        <f>Tavola1!E88-Tavola1!E87</f>
        <v>-20</v>
      </c>
      <c r="F98" s="3">
        <f>Tavola1!F88-Tavola1!F87</f>
        <v>-2</v>
      </c>
      <c r="G98" s="3">
        <f>Tavola1!G88-Tavola1!G87</f>
        <v>-2</v>
      </c>
      <c r="H98" s="3">
        <f>Tavola1!H88-Tavola1!H87</f>
        <v>0</v>
      </c>
      <c r="I98" s="3"/>
      <c r="J98" s="3">
        <f>Tavola1!J88-Tavola1!J87</f>
        <v>-18</v>
      </c>
      <c r="K98" s="3">
        <f>Tavola1!K88-Tavola1!K87</f>
        <v>23</v>
      </c>
      <c r="L98" s="3">
        <f>Tavola1!L88-Tavola1!L87</f>
        <v>1</v>
      </c>
      <c r="M98" s="2">
        <f t="shared" si="10"/>
        <v>1.9880715705765406E-3</v>
      </c>
    </row>
    <row r="99" spans="1:13" hidden="1" outlineLevel="2">
      <c r="A99" s="16">
        <v>43977</v>
      </c>
      <c r="B99" s="3">
        <f>Tavola1!B89-Tavola1!B88</f>
        <v>2421</v>
      </c>
      <c r="C99" s="3"/>
      <c r="D99" s="3">
        <f>Tavola1!D89-Tavola1!D88</f>
        <v>3</v>
      </c>
      <c r="E99" s="3">
        <f>Tavola1!E89-Tavola1!E88</f>
        <v>-3</v>
      </c>
      <c r="F99" s="3">
        <f>Tavola1!F89-Tavola1!F88</f>
        <v>-5</v>
      </c>
      <c r="G99" s="3">
        <f>Tavola1!G89-Tavola1!G88</f>
        <v>-6</v>
      </c>
      <c r="H99" s="3">
        <f>Tavola1!H89-Tavola1!H88</f>
        <v>1</v>
      </c>
      <c r="I99" s="3"/>
      <c r="J99" s="3">
        <f>Tavola1!J89-Tavola1!J88</f>
        <v>2</v>
      </c>
      <c r="K99" s="3">
        <f>Tavola1!K89-Tavola1!K88</f>
        <v>5</v>
      </c>
      <c r="L99" s="3">
        <f>Tavola1!L89-Tavola1!L88</f>
        <v>1</v>
      </c>
      <c r="M99" s="2">
        <f t="shared" si="10"/>
        <v>1.2391573729863693E-3</v>
      </c>
    </row>
    <row r="100" spans="1:13" hidden="1" outlineLevel="2">
      <c r="A100" s="16">
        <v>43978</v>
      </c>
      <c r="B100" s="3">
        <f>Tavola1!B90-Tavola1!B89</f>
        <v>2613</v>
      </c>
      <c r="C100" s="3"/>
      <c r="D100" s="3">
        <f>Tavola1!D90-Tavola1!D89</f>
        <v>5</v>
      </c>
      <c r="E100" s="3">
        <f>Tavola1!E90-Tavola1!E89</f>
        <v>-112</v>
      </c>
      <c r="F100" s="3">
        <f>Tavola1!F90-Tavola1!F89</f>
        <v>-10</v>
      </c>
      <c r="G100" s="3">
        <f>Tavola1!G90-Tavola1!G89</f>
        <v>-10</v>
      </c>
      <c r="H100" s="3">
        <f>Tavola1!H90-Tavola1!H89</f>
        <v>0</v>
      </c>
      <c r="I100" s="3"/>
      <c r="J100" s="3">
        <f>Tavola1!J90-Tavola1!J89</f>
        <v>-102</v>
      </c>
      <c r="K100" s="3">
        <f>Tavola1!K90-Tavola1!K89</f>
        <v>116</v>
      </c>
      <c r="L100" s="3">
        <f>Tavola1!L90-Tavola1!L89</f>
        <v>1</v>
      </c>
      <c r="M100" s="2">
        <f t="shared" si="10"/>
        <v>1.9135093761959434E-3</v>
      </c>
    </row>
    <row r="101" spans="1:13" hidden="1" outlineLevel="2">
      <c r="A101" s="16">
        <v>43979</v>
      </c>
      <c r="B101" s="3">
        <f>Tavola1!B91-Tavola1!B90</f>
        <v>2221</v>
      </c>
      <c r="C101" s="3"/>
      <c r="D101" s="3">
        <f>Tavola1!D91-Tavola1!D90</f>
        <v>3</v>
      </c>
      <c r="E101" s="3">
        <f>Tavola1!E91-Tavola1!E90</f>
        <v>-173</v>
      </c>
      <c r="F101" s="3">
        <f>Tavola1!F91-Tavola1!F90</f>
        <v>-3</v>
      </c>
      <c r="G101" s="3">
        <f>Tavola1!G91-Tavola1!G90</f>
        <v>-1</v>
      </c>
      <c r="H101" s="3">
        <f>Tavola1!H91-Tavola1!H90</f>
        <v>-2</v>
      </c>
      <c r="I101" s="3"/>
      <c r="J101" s="3">
        <f>Tavola1!J91-Tavola1!J90</f>
        <v>-170</v>
      </c>
      <c r="K101" s="3">
        <f>Tavola1!K91-Tavola1!K90</f>
        <v>176</v>
      </c>
      <c r="L101" s="3">
        <f>Tavola1!L91-Tavola1!L90</f>
        <v>0</v>
      </c>
      <c r="M101" s="2">
        <f t="shared" si="10"/>
        <v>1.3507429085997298E-3</v>
      </c>
    </row>
    <row r="102" spans="1:13" hidden="1" outlineLevel="2">
      <c r="A102" s="16">
        <v>43980</v>
      </c>
      <c r="B102" s="3">
        <f>Tavola1!B92-Tavola1!B91</f>
        <v>3463</v>
      </c>
      <c r="C102" s="3"/>
      <c r="D102" s="3">
        <f>Tavola1!D92-Tavola1!D91</f>
        <v>2</v>
      </c>
      <c r="E102" s="3">
        <f>Tavola1!E92-Tavola1!E91</f>
        <v>-8</v>
      </c>
      <c r="F102" s="3">
        <f>Tavola1!F92-Tavola1!F91</f>
        <v>-6</v>
      </c>
      <c r="G102" s="3">
        <f>Tavola1!G92-Tavola1!G91</f>
        <v>-5</v>
      </c>
      <c r="H102" s="3">
        <f>Tavola1!H92-Tavola1!H91</f>
        <v>-1</v>
      </c>
      <c r="I102" s="3"/>
      <c r="J102" s="3">
        <f>Tavola1!J92-Tavola1!J91</f>
        <v>-2</v>
      </c>
      <c r="K102" s="3">
        <f>Tavola1!K92-Tavola1!K91</f>
        <v>10</v>
      </c>
      <c r="L102" s="3">
        <f>Tavola1!L92-Tavola1!L91</f>
        <v>0</v>
      </c>
      <c r="M102" s="2">
        <f t="shared" si="10"/>
        <v>5.775339301183945E-4</v>
      </c>
    </row>
    <row r="103" spans="1:13" hidden="1" outlineLevel="2">
      <c r="A103" s="16">
        <v>43981</v>
      </c>
      <c r="B103" s="3">
        <f>Tavola1!B93-Tavola1!B92</f>
        <v>2892</v>
      </c>
      <c r="C103" s="3"/>
      <c r="D103" s="3">
        <f>Tavola1!D93-Tavola1!D92</f>
        <v>2</v>
      </c>
      <c r="E103" s="3">
        <f>Tavola1!E93-Tavola1!E92</f>
        <v>-138</v>
      </c>
      <c r="F103" s="3">
        <f>Tavola1!F93-Tavola1!F92</f>
        <v>0</v>
      </c>
      <c r="G103" s="3">
        <f>Tavola1!G93-Tavola1!G92</f>
        <v>0</v>
      </c>
      <c r="H103" s="3">
        <f>Tavola1!H93-Tavola1!H92</f>
        <v>0</v>
      </c>
      <c r="I103" s="3"/>
      <c r="J103" s="3">
        <f>Tavola1!J93-Tavola1!J92</f>
        <v>-138</v>
      </c>
      <c r="K103" s="3">
        <f>Tavola1!K93-Tavola1!K92</f>
        <v>139</v>
      </c>
      <c r="L103" s="3">
        <f>Tavola1!L93-Tavola1!L92</f>
        <v>1</v>
      </c>
      <c r="M103" s="2">
        <f t="shared" si="10"/>
        <v>6.9156293222683268E-4</v>
      </c>
    </row>
    <row r="104" spans="1:13" hidden="1" outlineLevel="2">
      <c r="A104" s="16">
        <v>43982</v>
      </c>
      <c r="B104" s="3">
        <f>Tavola1!B94-Tavola1!B93</f>
        <v>1183</v>
      </c>
      <c r="C104" s="3"/>
      <c r="D104" s="3">
        <f>Tavola1!D94-Tavola1!D93</f>
        <v>1</v>
      </c>
      <c r="E104" s="3">
        <f>Tavola1!E94-Tavola1!E93</f>
        <v>-13</v>
      </c>
      <c r="F104" s="3">
        <f>Tavola1!F94-Tavola1!F93</f>
        <v>-2</v>
      </c>
      <c r="G104" s="3">
        <f>Tavola1!G94-Tavola1!G93</f>
        <v>-2</v>
      </c>
      <c r="H104" s="3">
        <f>Tavola1!H94-Tavola1!H93</f>
        <v>0</v>
      </c>
      <c r="I104" s="3"/>
      <c r="J104" s="3">
        <f>Tavola1!J94-Tavola1!J93</f>
        <v>-11</v>
      </c>
      <c r="K104" s="3">
        <f>Tavola1!K94-Tavola1!K93</f>
        <v>13</v>
      </c>
      <c r="L104" s="3">
        <f>Tavola1!L94-Tavola1!L93</f>
        <v>1</v>
      </c>
      <c r="M104" s="2">
        <f t="shared" si="10"/>
        <v>8.4530853761622987E-4</v>
      </c>
    </row>
    <row r="105" spans="1:13" hidden="1" outlineLevel="1" collapsed="1">
      <c r="A105" t="s">
        <v>48</v>
      </c>
      <c r="B105" s="3">
        <f>SUM(B98:B104)</f>
        <v>16805</v>
      </c>
      <c r="C105" s="3"/>
      <c r="D105" s="3">
        <f t="shared" ref="D105:L105" si="12">SUM(D98:D104)</f>
        <v>20</v>
      </c>
      <c r="E105" s="3">
        <f t="shared" si="12"/>
        <v>-467</v>
      </c>
      <c r="F105" s="3">
        <f t="shared" si="12"/>
        <v>-28</v>
      </c>
      <c r="G105" s="3">
        <f t="shared" si="12"/>
        <v>-26</v>
      </c>
      <c r="H105" s="3">
        <f t="shared" si="12"/>
        <v>-2</v>
      </c>
      <c r="I105" s="3"/>
      <c r="J105" s="3">
        <f t="shared" si="12"/>
        <v>-439</v>
      </c>
      <c r="K105" s="3">
        <f t="shared" si="12"/>
        <v>482</v>
      </c>
      <c r="L105" s="3">
        <f t="shared" si="12"/>
        <v>5</v>
      </c>
      <c r="M105" s="2">
        <f t="shared" si="10"/>
        <v>1.1901219875037191E-3</v>
      </c>
    </row>
    <row r="106" spans="1:13" hidden="1" outlineLevel="1">
      <c r="A106" s="16">
        <v>43983</v>
      </c>
      <c r="B106" s="3">
        <f>Tavola1!B95-Tavola1!B94</f>
        <v>1132</v>
      </c>
      <c r="C106" s="3"/>
      <c r="D106" s="3">
        <f>Tavola1!D95-Tavola1!D94</f>
        <v>0</v>
      </c>
      <c r="E106" s="3">
        <f>Tavola1!E95-Tavola1!E94</f>
        <v>-19</v>
      </c>
      <c r="F106" s="3">
        <f>Tavola1!F95-Tavola1!F94</f>
        <v>1</v>
      </c>
      <c r="G106" s="3">
        <f>Tavola1!G95-Tavola1!G94</f>
        <v>0</v>
      </c>
      <c r="H106" s="3">
        <f>Tavola1!H95-Tavola1!H94</f>
        <v>1</v>
      </c>
      <c r="I106" s="3"/>
      <c r="J106" s="3">
        <f>Tavola1!J95-Tavola1!J94</f>
        <v>-20</v>
      </c>
      <c r="K106" s="3">
        <f>Tavola1!K95-Tavola1!K94</f>
        <v>19</v>
      </c>
      <c r="L106" s="3">
        <f>Tavola1!L95-Tavola1!L94</f>
        <v>0</v>
      </c>
      <c r="M106" s="2">
        <f t="shared" si="10"/>
        <v>0</v>
      </c>
    </row>
    <row r="107" spans="1:13" hidden="1" outlineLevel="1">
      <c r="A107" s="16">
        <v>43984</v>
      </c>
      <c r="B107" s="3">
        <f>Tavola1!B96-Tavola1!B95</f>
        <v>2231</v>
      </c>
      <c r="C107" s="3"/>
      <c r="D107" s="3">
        <f>Tavola1!D96-Tavola1!D95</f>
        <v>4</v>
      </c>
      <c r="E107" s="3">
        <f>Tavola1!E96-Tavola1!E95</f>
        <v>-5</v>
      </c>
      <c r="F107" s="3">
        <f>Tavola1!F96-Tavola1!F95</f>
        <v>-4</v>
      </c>
      <c r="G107" s="3">
        <f>Tavola1!G96-Tavola1!G95</f>
        <v>-3</v>
      </c>
      <c r="H107" s="3">
        <f>Tavola1!H96-Tavola1!H95</f>
        <v>-1</v>
      </c>
      <c r="I107" s="3"/>
      <c r="J107" s="3">
        <f>Tavola1!J96-Tavola1!J95</f>
        <v>-1</v>
      </c>
      <c r="K107" s="3">
        <f>Tavola1!K96-Tavola1!K95</f>
        <v>8</v>
      </c>
      <c r="L107" s="3">
        <f>Tavola1!L96-Tavola1!L95</f>
        <v>1</v>
      </c>
      <c r="M107" s="2">
        <f t="shared" si="10"/>
        <v>1.7929179740026895E-3</v>
      </c>
    </row>
    <row r="108" spans="1:13" hidden="1" outlineLevel="1">
      <c r="A108" s="16">
        <v>43985</v>
      </c>
      <c r="B108" s="3">
        <f>Tavola1!B97-Tavola1!B96</f>
        <v>1456</v>
      </c>
      <c r="C108" s="3"/>
      <c r="D108" s="3">
        <f>Tavola1!D97-Tavola1!D96</f>
        <v>0</v>
      </c>
      <c r="E108" s="3">
        <f>Tavola1!E97-Tavola1!E96</f>
        <v>-58</v>
      </c>
      <c r="F108" s="3">
        <f>Tavola1!F97-Tavola1!F96</f>
        <v>-2</v>
      </c>
      <c r="G108" s="3">
        <f>Tavola1!G97-Tavola1!G96</f>
        <v>-2</v>
      </c>
      <c r="H108" s="3">
        <f>Tavola1!H97-Tavola1!H96</f>
        <v>0</v>
      </c>
      <c r="I108" s="3"/>
      <c r="J108" s="3">
        <f>Tavola1!J97-Tavola1!J96</f>
        <v>-56</v>
      </c>
      <c r="K108" s="3">
        <f>Tavola1!K97-Tavola1!K96</f>
        <v>58</v>
      </c>
      <c r="L108" s="3">
        <f>Tavola1!L97-Tavola1!L96</f>
        <v>0</v>
      </c>
      <c r="M108" s="2">
        <f t="shared" si="10"/>
        <v>0</v>
      </c>
    </row>
    <row r="109" spans="1:13" hidden="1" outlineLevel="1">
      <c r="A109" s="16">
        <v>43986</v>
      </c>
      <c r="B109" s="3">
        <f>Tavola1!B98-Tavola1!B97</f>
        <v>2995</v>
      </c>
      <c r="C109" s="3"/>
      <c r="D109" s="3">
        <f>Tavola1!D98-Tavola1!D97</f>
        <v>0</v>
      </c>
      <c r="E109" s="3">
        <f>Tavola1!E98-Tavola1!E97</f>
        <v>-25</v>
      </c>
      <c r="F109" s="3">
        <f>Tavola1!F98-Tavola1!F97</f>
        <v>-4</v>
      </c>
      <c r="G109" s="3">
        <f>Tavola1!G98-Tavola1!G97</f>
        <v>-3</v>
      </c>
      <c r="H109" s="3">
        <f>Tavola1!H98-Tavola1!H97</f>
        <v>-1</v>
      </c>
      <c r="I109" s="3"/>
      <c r="J109" s="3">
        <f>Tavola1!J98-Tavola1!J97</f>
        <v>-21</v>
      </c>
      <c r="K109" s="3">
        <f>Tavola1!K98-Tavola1!K97</f>
        <v>24</v>
      </c>
      <c r="L109" s="3">
        <f>Tavola1!L98-Tavola1!L97</f>
        <v>1</v>
      </c>
      <c r="M109" s="2">
        <f t="shared" si="10"/>
        <v>0</v>
      </c>
    </row>
    <row r="110" spans="1:13" hidden="1" outlineLevel="1">
      <c r="A110" s="16">
        <v>43987</v>
      </c>
      <c r="B110" s="3">
        <f>Tavola1!B99-Tavola1!B98</f>
        <v>2771</v>
      </c>
      <c r="C110" s="3"/>
      <c r="D110" s="3">
        <f>Tavola1!D99-Tavola1!D98</f>
        <v>1</v>
      </c>
      <c r="E110" s="3">
        <f>Tavola1!E99-Tavola1!E98</f>
        <v>-7</v>
      </c>
      <c r="F110" s="3">
        <f>Tavola1!F99-Tavola1!F98</f>
        <v>-3</v>
      </c>
      <c r="G110" s="3">
        <f>Tavola1!G99-Tavola1!G98</f>
        <v>-3</v>
      </c>
      <c r="H110" s="3">
        <f>Tavola1!H99-Tavola1!H98</f>
        <v>0</v>
      </c>
      <c r="I110" s="3"/>
      <c r="J110" s="3">
        <f>Tavola1!J99-Tavola1!J98</f>
        <v>-4</v>
      </c>
      <c r="K110" s="3">
        <f>Tavola1!K99-Tavola1!K98</f>
        <v>8</v>
      </c>
      <c r="L110" s="3">
        <f>Tavola1!L99-Tavola1!L98</f>
        <v>0</v>
      </c>
      <c r="M110" s="2">
        <f t="shared" si="10"/>
        <v>3.6088054853843375E-4</v>
      </c>
    </row>
    <row r="111" spans="1:13" hidden="1" outlineLevel="1">
      <c r="A111" s="16">
        <v>43988</v>
      </c>
      <c r="B111" s="3">
        <f>Tavola1!B100-Tavola1!B99</f>
        <v>2793</v>
      </c>
      <c r="C111" s="3"/>
      <c r="D111" s="3">
        <f>Tavola1!D100-Tavola1!D99</f>
        <v>2</v>
      </c>
      <c r="E111" s="3">
        <f>Tavola1!E100-Tavola1!E99</f>
        <v>-6</v>
      </c>
      <c r="F111" s="3">
        <f>Tavola1!F100-Tavola1!F99</f>
        <v>-6</v>
      </c>
      <c r="G111" s="3">
        <f>Tavola1!G100-Tavola1!G99</f>
        <v>-7</v>
      </c>
      <c r="H111" s="3">
        <f>Tavola1!H100-Tavola1!H99</f>
        <v>1</v>
      </c>
      <c r="I111" s="3"/>
      <c r="J111" s="3">
        <f>Tavola1!J100-Tavola1!J99</f>
        <v>0</v>
      </c>
      <c r="K111" s="3">
        <f>Tavola1!K100-Tavola1!K99</f>
        <v>8</v>
      </c>
      <c r="L111" s="3">
        <f>Tavola1!L100-Tavola1!L99</f>
        <v>0</v>
      </c>
      <c r="M111" s="2">
        <f t="shared" si="10"/>
        <v>7.1607590404582891E-4</v>
      </c>
    </row>
    <row r="112" spans="1:13" hidden="1" outlineLevel="1">
      <c r="A112" s="16">
        <v>43989</v>
      </c>
      <c r="B112" s="3">
        <f>Tavola1!B101-Tavola1!B100</f>
        <v>1553</v>
      </c>
      <c r="C112" s="3"/>
      <c r="D112" s="3">
        <f>Tavola1!D101-Tavola1!D100</f>
        <v>1</v>
      </c>
      <c r="E112" s="3">
        <f>Tavola1!E101-Tavola1!E100</f>
        <v>-4</v>
      </c>
      <c r="F112" s="3">
        <f>Tavola1!F101-Tavola1!F100</f>
        <v>-5</v>
      </c>
      <c r="G112" s="3">
        <f>Tavola1!G101-Tavola1!G100</f>
        <v>-5</v>
      </c>
      <c r="H112" s="3">
        <f>Tavola1!H101-Tavola1!H100</f>
        <v>0</v>
      </c>
      <c r="I112" s="3"/>
      <c r="J112" s="3">
        <f>Tavola1!J101-Tavola1!J100</f>
        <v>1</v>
      </c>
      <c r="K112" s="3">
        <f>Tavola1!K101-Tavola1!K100</f>
        <v>4</v>
      </c>
      <c r="L112" s="3">
        <f>Tavola1!L101-Tavola1!L100</f>
        <v>1</v>
      </c>
      <c r="M112" s="2">
        <f t="shared" si="10"/>
        <v>6.43915003219575E-4</v>
      </c>
    </row>
    <row r="113" spans="1:14" hidden="1" outlineLevel="1" collapsed="1">
      <c r="A113" t="s">
        <v>49</v>
      </c>
      <c r="B113" s="3">
        <f>SUM(B106:B112)</f>
        <v>14931</v>
      </c>
      <c r="C113" s="3"/>
      <c r="D113" s="3">
        <f t="shared" ref="D113:L113" si="13">SUM(D106:D112)</f>
        <v>8</v>
      </c>
      <c r="E113" s="3">
        <f t="shared" si="13"/>
        <v>-124</v>
      </c>
      <c r="F113" s="3">
        <f t="shared" si="13"/>
        <v>-23</v>
      </c>
      <c r="G113" s="3">
        <f t="shared" si="13"/>
        <v>-23</v>
      </c>
      <c r="H113" s="3">
        <f t="shared" si="13"/>
        <v>0</v>
      </c>
      <c r="I113" s="3"/>
      <c r="J113" s="3">
        <f t="shared" si="13"/>
        <v>-101</v>
      </c>
      <c r="K113" s="3">
        <f t="shared" si="13"/>
        <v>129</v>
      </c>
      <c r="L113" s="3">
        <f t="shared" si="13"/>
        <v>3</v>
      </c>
      <c r="M113" s="2">
        <f t="shared" si="10"/>
        <v>5.3579800415243456E-4</v>
      </c>
    </row>
    <row r="114" spans="1:14" hidden="1" outlineLevel="2">
      <c r="A114" s="16">
        <v>43990</v>
      </c>
      <c r="B114" s="3">
        <f>Tavola1!B102-Tavola1!B101</f>
        <v>708</v>
      </c>
      <c r="C114" s="3"/>
      <c r="D114" s="3">
        <f>Tavola1!D102-Tavola1!D101</f>
        <v>1</v>
      </c>
      <c r="E114" s="3">
        <f>Tavola1!E102-Tavola1!E101</f>
        <v>-9</v>
      </c>
      <c r="F114" s="3">
        <f>Tavola1!F102-Tavola1!F101</f>
        <v>-2</v>
      </c>
      <c r="G114" s="3">
        <f>Tavola1!G102-Tavola1!G101</f>
        <v>-2</v>
      </c>
      <c r="H114" s="3">
        <f>Tavola1!H102-Tavola1!H101</f>
        <v>0</v>
      </c>
      <c r="I114" s="3"/>
      <c r="J114" s="3">
        <f>Tavola1!J102-Tavola1!J101</f>
        <v>-7</v>
      </c>
      <c r="K114" s="3">
        <f>Tavola1!K102-Tavola1!K101</f>
        <v>9</v>
      </c>
      <c r="L114" s="3">
        <f>Tavola1!L102-Tavola1!L101</f>
        <v>1</v>
      </c>
      <c r="M114" s="2">
        <f t="shared" si="10"/>
        <v>1.4124293785310734E-3</v>
      </c>
    </row>
    <row r="115" spans="1:14" hidden="1" outlineLevel="2">
      <c r="A115" s="16">
        <v>43991</v>
      </c>
      <c r="B115" s="3">
        <f>Tavola1!B103-Tavola1!B102</f>
        <v>2869</v>
      </c>
      <c r="C115" s="3"/>
      <c r="D115" s="3">
        <f>Tavola1!D103-Tavola1!D102</f>
        <v>2</v>
      </c>
      <c r="E115" s="3">
        <f>Tavola1!E103-Tavola1!E102</f>
        <v>0</v>
      </c>
      <c r="F115" s="3">
        <f>Tavola1!F103-Tavola1!F102</f>
        <v>-2</v>
      </c>
      <c r="G115" s="3">
        <f>Tavola1!G103-Tavola1!G102</f>
        <v>-1</v>
      </c>
      <c r="H115" s="3">
        <f>Tavola1!H103-Tavola1!H102</f>
        <v>-1</v>
      </c>
      <c r="I115" s="3"/>
      <c r="J115" s="3">
        <f>Tavola1!J103-Tavola1!J102</f>
        <v>2</v>
      </c>
      <c r="K115" s="3">
        <f>Tavola1!K103-Tavola1!K102</f>
        <v>2</v>
      </c>
      <c r="L115" s="3">
        <f>Tavola1!L103-Tavola1!L102</f>
        <v>0</v>
      </c>
      <c r="M115" s="2">
        <f t="shared" si="10"/>
        <v>6.9710700592540956E-4</v>
      </c>
    </row>
    <row r="116" spans="1:14" hidden="1" outlineLevel="2">
      <c r="A116" s="16">
        <v>43992</v>
      </c>
      <c r="B116" s="3">
        <f>Tavola1!B104-Tavola1!B103</f>
        <v>2822</v>
      </c>
      <c r="C116" s="3"/>
      <c r="D116" s="3">
        <f>Tavola1!D104-Tavola1!D103</f>
        <v>1</v>
      </c>
      <c r="E116" s="3">
        <f>Tavola1!E104-Tavola1!E103</f>
        <v>0</v>
      </c>
      <c r="F116" s="3">
        <f>Tavola1!F104-Tavola1!F103</f>
        <v>1</v>
      </c>
      <c r="G116" s="3">
        <f>Tavola1!G104-Tavola1!G103</f>
        <v>1</v>
      </c>
      <c r="H116" s="3">
        <f>Tavola1!H104-Tavola1!H103</f>
        <v>0</v>
      </c>
      <c r="I116" s="3"/>
      <c r="J116" s="3">
        <f>Tavola1!J104-Tavola1!J103</f>
        <v>-1</v>
      </c>
      <c r="K116" s="3">
        <f>Tavola1!K104-Tavola1!K103</f>
        <v>1</v>
      </c>
      <c r="L116" s="3">
        <f>Tavola1!L104-Tavola1!L103</f>
        <v>0</v>
      </c>
      <c r="M116" s="2">
        <f t="shared" si="10"/>
        <v>3.5435861091424523E-4</v>
      </c>
    </row>
    <row r="117" spans="1:14" hidden="1" outlineLevel="2">
      <c r="A117" s="16">
        <v>43993</v>
      </c>
      <c r="B117" s="3">
        <f>Tavola1!B105-Tavola1!B104</f>
        <v>3045</v>
      </c>
      <c r="C117" s="3"/>
      <c r="D117" s="3">
        <f>Tavola1!D105-Tavola1!D104</f>
        <v>0</v>
      </c>
      <c r="E117" s="3">
        <f>Tavola1!E105-Tavola1!E104</f>
        <v>-4</v>
      </c>
      <c r="F117" s="3">
        <f>Tavola1!F105-Tavola1!F104</f>
        <v>-4</v>
      </c>
      <c r="G117" s="3">
        <f>Tavola1!G105-Tavola1!G104</f>
        <v>-3</v>
      </c>
      <c r="H117" s="3">
        <f>Tavola1!H105-Tavola1!H104</f>
        <v>-1</v>
      </c>
      <c r="I117" s="3"/>
      <c r="J117" s="3">
        <f>Tavola1!J105-Tavola1!J104</f>
        <v>0</v>
      </c>
      <c r="K117" s="3">
        <f>Tavola1!K105-Tavola1!K104</f>
        <v>3</v>
      </c>
      <c r="L117" s="3">
        <f>Tavola1!L105-Tavola1!L104</f>
        <v>1</v>
      </c>
      <c r="M117" s="2">
        <f t="shared" si="10"/>
        <v>0</v>
      </c>
    </row>
    <row r="118" spans="1:14" hidden="1" outlineLevel="2">
      <c r="A118" s="16">
        <v>43994</v>
      </c>
      <c r="B118" s="3">
        <f>Tavola1!B106-Tavola1!B105</f>
        <v>1804</v>
      </c>
      <c r="C118" s="3"/>
      <c r="D118" s="3">
        <f>Tavola1!D106-Tavola1!D105</f>
        <v>0</v>
      </c>
      <c r="E118" s="3">
        <f>Tavola1!E106-Tavola1!E105</f>
        <v>-8</v>
      </c>
      <c r="F118" s="3">
        <f>Tavola1!F106-Tavola1!F105</f>
        <v>-5</v>
      </c>
      <c r="G118" s="3">
        <f>Tavola1!G106-Tavola1!G105</f>
        <v>-3</v>
      </c>
      <c r="H118" s="3">
        <f>Tavola1!H106-Tavola1!H105</f>
        <v>-2</v>
      </c>
      <c r="I118" s="3"/>
      <c r="J118" s="3">
        <f>Tavola1!J106-Tavola1!J105</f>
        <v>-3</v>
      </c>
      <c r="K118" s="3">
        <f>Tavola1!K106-Tavola1!K105</f>
        <v>8</v>
      </c>
      <c r="L118" s="3">
        <f>Tavola1!L106-Tavola1!L105</f>
        <v>0</v>
      </c>
      <c r="M118" s="2">
        <f t="shared" si="10"/>
        <v>0</v>
      </c>
    </row>
    <row r="119" spans="1:14" hidden="1" outlineLevel="2">
      <c r="A119" s="16">
        <v>43995</v>
      </c>
      <c r="B119" s="3">
        <f>Tavola1!B107-Tavola1!B106</f>
        <v>2086</v>
      </c>
      <c r="C119" s="3"/>
      <c r="D119" s="3">
        <f>Tavola1!D107-Tavola1!D106</f>
        <v>1</v>
      </c>
      <c r="E119" s="3">
        <f>Tavola1!E107-Tavola1!E106</f>
        <v>1</v>
      </c>
      <c r="F119" s="3">
        <f>Tavola1!F107-Tavola1!F106</f>
        <v>-1</v>
      </c>
      <c r="G119" s="3">
        <f>Tavola1!G107-Tavola1!G106</f>
        <v>-1</v>
      </c>
      <c r="H119" s="3">
        <f>Tavola1!H107-Tavola1!H106</f>
        <v>0</v>
      </c>
      <c r="I119" s="3"/>
      <c r="J119" s="3">
        <f>Tavola1!J107-Tavola1!J106</f>
        <v>2</v>
      </c>
      <c r="K119" s="3">
        <f>Tavola1!K107-Tavola1!K106</f>
        <v>0</v>
      </c>
      <c r="L119" s="3">
        <f>Tavola1!L107-Tavola1!L106</f>
        <v>0</v>
      </c>
      <c r="M119" s="2">
        <f t="shared" si="10"/>
        <v>4.7938638542665386E-4</v>
      </c>
    </row>
    <row r="120" spans="1:14" hidden="1" outlineLevel="2">
      <c r="A120" s="16">
        <v>43996</v>
      </c>
      <c r="B120" s="3">
        <f>Tavola1!B108-Tavola1!B107</f>
        <v>1119</v>
      </c>
      <c r="C120" s="3"/>
      <c r="D120" s="3">
        <f>Tavola1!D108-Tavola1!D107</f>
        <v>1</v>
      </c>
      <c r="E120" s="3">
        <f>Tavola1!E108-Tavola1!E107</f>
        <v>-5</v>
      </c>
      <c r="F120" s="3">
        <f>Tavola1!F108-Tavola1!F107</f>
        <v>-1</v>
      </c>
      <c r="G120" s="3">
        <f>Tavola1!G108-Tavola1!G107</f>
        <v>-1</v>
      </c>
      <c r="H120" s="3">
        <f>Tavola1!H108-Tavola1!H107</f>
        <v>0</v>
      </c>
      <c r="I120" s="3"/>
      <c r="J120" s="3">
        <f>Tavola1!J108-Tavola1!J107</f>
        <v>-4</v>
      </c>
      <c r="K120" s="3">
        <f>Tavola1!K108-Tavola1!K107</f>
        <v>6</v>
      </c>
      <c r="L120" s="3">
        <f>Tavola1!L108-Tavola1!L107</f>
        <v>0</v>
      </c>
      <c r="M120" s="2">
        <f t="shared" si="10"/>
        <v>8.9365504915102768E-4</v>
      </c>
    </row>
    <row r="121" spans="1:14" hidden="1" outlineLevel="1" collapsed="1">
      <c r="A121" t="s">
        <v>50</v>
      </c>
      <c r="B121" s="3">
        <f>SUM(B114:B120)</f>
        <v>14453</v>
      </c>
      <c r="C121" s="3"/>
      <c r="D121" s="3">
        <f t="shared" ref="D121:L121" si="14">SUM(D114:D120)</f>
        <v>6</v>
      </c>
      <c r="E121" s="3">
        <f t="shared" si="14"/>
        <v>-25</v>
      </c>
      <c r="F121" s="3">
        <f t="shared" si="14"/>
        <v>-14</v>
      </c>
      <c r="G121" s="3">
        <f t="shared" si="14"/>
        <v>-10</v>
      </c>
      <c r="H121" s="3">
        <f t="shared" si="14"/>
        <v>-4</v>
      </c>
      <c r="I121" s="3"/>
      <c r="J121" s="3">
        <f t="shared" si="14"/>
        <v>-11</v>
      </c>
      <c r="K121" s="3">
        <f t="shared" si="14"/>
        <v>29</v>
      </c>
      <c r="L121" s="3">
        <f t="shared" si="14"/>
        <v>2</v>
      </c>
      <c r="M121" s="2">
        <f t="shared" si="10"/>
        <v>4.1513872552411264E-4</v>
      </c>
    </row>
    <row r="122" spans="1:14" hidden="1" outlineLevel="2">
      <c r="A122" s="16">
        <v>43997</v>
      </c>
      <c r="B122" s="3">
        <f>Tavola1!B109-Tavola1!B108</f>
        <v>889</v>
      </c>
      <c r="C122" s="3"/>
      <c r="D122" s="3">
        <f>Tavola1!D109-Tavola1!D108</f>
        <v>1</v>
      </c>
      <c r="E122" s="3">
        <f>Tavola1!E109-Tavola1!E108</f>
        <v>-32</v>
      </c>
      <c r="F122" s="3">
        <f>Tavola1!F109-Tavola1!F108</f>
        <v>-1</v>
      </c>
      <c r="G122" s="3">
        <f>Tavola1!G109-Tavola1!G108</f>
        <v>-2</v>
      </c>
      <c r="H122" s="3">
        <f>Tavola1!H109-Tavola1!H108</f>
        <v>1</v>
      </c>
      <c r="I122" s="3"/>
      <c r="J122" s="3">
        <f>Tavola1!J109-Tavola1!J108</f>
        <v>-31</v>
      </c>
      <c r="K122" s="3">
        <f>Tavola1!K109-Tavola1!K108</f>
        <v>32</v>
      </c>
      <c r="L122" s="3">
        <f>Tavola1!L109-Tavola1!L108</f>
        <v>1</v>
      </c>
      <c r="M122" s="2">
        <f t="shared" si="10"/>
        <v>1.1248593925759281E-3</v>
      </c>
    </row>
    <row r="123" spans="1:14" hidden="1" outlineLevel="2">
      <c r="A123" s="16">
        <v>43998</v>
      </c>
      <c r="B123" s="3">
        <f>Tavola1!B110-Tavola1!B109</f>
        <v>2187</v>
      </c>
      <c r="C123" s="3"/>
      <c r="D123" s="3">
        <f>Tavola1!D110-Tavola1!D109</f>
        <v>2</v>
      </c>
      <c r="E123" s="3">
        <f>Tavola1!E110-Tavola1!E109</f>
        <v>1</v>
      </c>
      <c r="F123" s="3">
        <f>Tavola1!F110-Tavola1!F109</f>
        <v>2</v>
      </c>
      <c r="G123" s="3">
        <f>Tavola1!G110-Tavola1!G109</f>
        <v>2</v>
      </c>
      <c r="H123" s="3">
        <f>Tavola1!H110-Tavola1!H109</f>
        <v>0</v>
      </c>
      <c r="I123" s="3"/>
      <c r="J123" s="3">
        <f>Tavola1!J110-Tavola1!J109</f>
        <v>-1</v>
      </c>
      <c r="K123" s="3">
        <f>Tavola1!K110-Tavola1!K109</f>
        <v>1</v>
      </c>
      <c r="L123" s="3">
        <f>Tavola1!L110-Tavola1!L109</f>
        <v>0</v>
      </c>
      <c r="M123" s="2">
        <f t="shared" si="10"/>
        <v>9.1449474165523545E-4</v>
      </c>
    </row>
    <row r="124" spans="1:14" hidden="1" outlineLevel="2">
      <c r="A124" s="16">
        <v>43999</v>
      </c>
      <c r="B124" s="3">
        <f>Tavola1!B111-Tavola1!B110</f>
        <v>1898</v>
      </c>
      <c r="C124" s="3"/>
      <c r="D124" s="3">
        <f>Tavola1!D111-Tavola1!D110</f>
        <v>2</v>
      </c>
      <c r="E124" s="3">
        <f>Tavola1!E111-Tavola1!E110</f>
        <v>-1</v>
      </c>
      <c r="F124" s="3">
        <f>Tavola1!F111-Tavola1!F110</f>
        <v>-8</v>
      </c>
      <c r="G124" s="3">
        <f>Tavola1!G111-Tavola1!G110</f>
        <v>-7</v>
      </c>
      <c r="H124" s="3">
        <f>Tavola1!H111-Tavola1!H110</f>
        <v>-1</v>
      </c>
      <c r="I124" s="3"/>
      <c r="J124" s="3">
        <f>Tavola1!J111-Tavola1!J110</f>
        <v>7</v>
      </c>
      <c r="K124" s="3">
        <f>Tavola1!K111-Tavola1!K110</f>
        <v>3</v>
      </c>
      <c r="L124" s="3">
        <f>Tavola1!L111-Tavola1!L110</f>
        <v>0</v>
      </c>
      <c r="M124" s="2">
        <f t="shared" si="10"/>
        <v>1.053740779768177E-3</v>
      </c>
    </row>
    <row r="125" spans="1:14" hidden="1" outlineLevel="2">
      <c r="A125" s="16">
        <v>44000</v>
      </c>
      <c r="B125" s="3">
        <f>Tavola1!B112-Tavola1!B111</f>
        <v>1841</v>
      </c>
      <c r="C125" s="3"/>
      <c r="D125" s="3">
        <f>Tavola1!D112-Tavola1!D111</f>
        <v>2</v>
      </c>
      <c r="E125" s="3">
        <f>Tavola1!E112-Tavola1!E111</f>
        <v>-168</v>
      </c>
      <c r="F125" s="3">
        <f>Tavola1!F112-Tavola1!F111</f>
        <v>-1</v>
      </c>
      <c r="G125" s="3">
        <f>Tavola1!G112-Tavola1!G111</f>
        <v>-1</v>
      </c>
      <c r="H125" s="3">
        <f>Tavola1!H112-Tavola1!H111</f>
        <v>0</v>
      </c>
      <c r="I125" s="3"/>
      <c r="J125" s="3">
        <f>Tavola1!J112-Tavola1!J111</f>
        <v>-167</v>
      </c>
      <c r="K125" s="3">
        <f>Tavola1!K112-Tavola1!K111</f>
        <v>170</v>
      </c>
      <c r="L125" s="3">
        <f>Tavola1!L112-Tavola1!L111</f>
        <v>0</v>
      </c>
      <c r="M125" s="2">
        <f t="shared" si="10"/>
        <v>1.0863661053775121E-3</v>
      </c>
    </row>
    <row r="126" spans="1:14" hidden="1" outlineLevel="2">
      <c r="A126" s="16">
        <v>44001</v>
      </c>
      <c r="B126" s="3">
        <f>Tavola1!B113-Tavola1!B112</f>
        <v>1616</v>
      </c>
      <c r="C126" s="3"/>
      <c r="D126" s="29">
        <f>Tavola1!D113-Tavola1!D112+397</f>
        <v>3</v>
      </c>
      <c r="E126" s="29">
        <f>Tavola1!E113-Tavola1!E112+397</f>
        <v>-90</v>
      </c>
      <c r="F126" s="3">
        <f>Tavola1!F113-Tavola1!F112</f>
        <v>-1</v>
      </c>
      <c r="G126" s="3">
        <f>Tavola1!G113-Tavola1!G112</f>
        <v>-3</v>
      </c>
      <c r="H126" s="3">
        <f>Tavola1!H113-Tavola1!H112</f>
        <v>2</v>
      </c>
      <c r="I126" s="3"/>
      <c r="J126" s="29">
        <f>Tavola1!J113-Tavola1!J112+397</f>
        <v>-89</v>
      </c>
      <c r="K126" s="3">
        <f>Tavola1!K113-Tavola1!K112</f>
        <v>93</v>
      </c>
      <c r="L126" s="3">
        <f>Tavola1!L113-Tavola1!L112</f>
        <v>0</v>
      </c>
      <c r="M126" s="2">
        <f t="shared" si="10"/>
        <v>1.8564356435643563E-3</v>
      </c>
      <c r="N126" t="s">
        <v>55</v>
      </c>
    </row>
    <row r="127" spans="1:14" hidden="1" outlineLevel="2">
      <c r="A127" s="16">
        <v>44002</v>
      </c>
      <c r="B127" s="3">
        <f>Tavola1!B114-Tavola1!B113</f>
        <v>2069</v>
      </c>
      <c r="C127" s="3"/>
      <c r="D127" s="3">
        <f>Tavola1!D114-Tavola1!D113</f>
        <v>0</v>
      </c>
      <c r="E127" s="3">
        <f>Tavola1!E114-Tavola1!E113</f>
        <v>-10</v>
      </c>
      <c r="F127" s="3">
        <f>Tavola1!F114-Tavola1!F113</f>
        <v>0</v>
      </c>
      <c r="G127" s="3">
        <f>Tavola1!G114-Tavola1!G113</f>
        <v>0</v>
      </c>
      <c r="H127" s="3">
        <f>Tavola1!H114-Tavola1!H113</f>
        <v>0</v>
      </c>
      <c r="I127" s="3"/>
      <c r="J127" s="3">
        <f>Tavola1!J114-Tavola1!J113</f>
        <v>-10</v>
      </c>
      <c r="K127" s="3">
        <f>Tavola1!K114-Tavola1!K113</f>
        <v>10</v>
      </c>
      <c r="L127" s="3">
        <f>Tavola1!L114-Tavola1!L113</f>
        <v>0</v>
      </c>
      <c r="M127" s="2">
        <f t="shared" si="10"/>
        <v>0</v>
      </c>
    </row>
    <row r="128" spans="1:14" hidden="1" outlineLevel="2">
      <c r="A128" s="16">
        <v>44003</v>
      </c>
      <c r="B128" s="3">
        <f>Tavola1!B115-Tavola1!B114</f>
        <v>1104</v>
      </c>
      <c r="C128" s="3"/>
      <c r="D128" s="3">
        <f>Tavola1!D115-Tavola1!D114</f>
        <v>2</v>
      </c>
      <c r="E128" s="3">
        <f>Tavola1!E115-Tavola1!E114</f>
        <v>1</v>
      </c>
      <c r="F128" s="3">
        <f>Tavola1!F115-Tavola1!F114</f>
        <v>0</v>
      </c>
      <c r="G128" s="3">
        <f>Tavola1!G115-Tavola1!G114</f>
        <v>-1</v>
      </c>
      <c r="H128" s="3">
        <f>Tavola1!H115-Tavola1!H114</f>
        <v>1</v>
      </c>
      <c r="I128" s="3"/>
      <c r="J128" s="3">
        <f>Tavola1!J115-Tavola1!J114</f>
        <v>1</v>
      </c>
      <c r="K128" s="3">
        <f>Tavola1!K115-Tavola1!K114</f>
        <v>1</v>
      </c>
      <c r="L128" s="3">
        <f>Tavola1!L115-Tavola1!L114</f>
        <v>0</v>
      </c>
      <c r="M128" s="2">
        <f t="shared" si="10"/>
        <v>1.8115942028985507E-3</v>
      </c>
    </row>
    <row r="129" spans="1:13" hidden="1" outlineLevel="1" collapsed="1">
      <c r="A129" t="s">
        <v>56</v>
      </c>
      <c r="B129" s="3">
        <f>SUM(B122:B128)</f>
        <v>11604</v>
      </c>
      <c r="C129" s="3"/>
      <c r="D129" s="3">
        <f t="shared" ref="D129:L129" si="15">SUM(D122:D128)</f>
        <v>12</v>
      </c>
      <c r="E129" s="3">
        <f t="shared" si="15"/>
        <v>-299</v>
      </c>
      <c r="F129" s="3">
        <f t="shared" si="15"/>
        <v>-9</v>
      </c>
      <c r="G129" s="3">
        <f t="shared" si="15"/>
        <v>-12</v>
      </c>
      <c r="H129" s="3">
        <f t="shared" si="15"/>
        <v>3</v>
      </c>
      <c r="I129" s="3"/>
      <c r="J129" s="3">
        <f t="shared" si="15"/>
        <v>-290</v>
      </c>
      <c r="K129" s="3">
        <f t="shared" si="15"/>
        <v>310</v>
      </c>
      <c r="L129" s="3">
        <f t="shared" si="15"/>
        <v>1</v>
      </c>
      <c r="M129" s="2">
        <f t="shared" si="10"/>
        <v>1.0341261633919339E-3</v>
      </c>
    </row>
    <row r="130" spans="1:13" hidden="1" outlineLevel="2">
      <c r="A130" s="16">
        <v>44004</v>
      </c>
      <c r="B130" s="3">
        <f>Tavola1!B116-Tavola1!B115</f>
        <v>1096</v>
      </c>
      <c r="C130" s="3"/>
      <c r="D130" s="3">
        <f>Tavola1!D116-Tavola1!D115</f>
        <v>0</v>
      </c>
      <c r="E130" s="3">
        <f>Tavola1!E116-Tavola1!E115</f>
        <v>0</v>
      </c>
      <c r="F130" s="3">
        <f>Tavola1!F116-Tavola1!F115</f>
        <v>0</v>
      </c>
      <c r="G130" s="3">
        <f>Tavola1!G116-Tavola1!G115</f>
        <v>0</v>
      </c>
      <c r="H130" s="3">
        <f>Tavola1!H116-Tavola1!H115</f>
        <v>0</v>
      </c>
      <c r="I130" s="3"/>
      <c r="J130" s="3">
        <f>Tavola1!J116-Tavola1!J115</f>
        <v>0</v>
      </c>
      <c r="K130" s="3">
        <f>Tavola1!K116-Tavola1!K115</f>
        <v>0</v>
      </c>
      <c r="L130" s="3">
        <f>Tavola1!L116-Tavola1!L115</f>
        <v>0</v>
      </c>
      <c r="M130" s="2">
        <f t="shared" si="10"/>
        <v>0</v>
      </c>
    </row>
    <row r="131" spans="1:13" hidden="1" outlineLevel="2">
      <c r="A131" s="16">
        <v>44005</v>
      </c>
      <c r="B131" s="3">
        <f>Tavola1!B117-Tavola1!B116</f>
        <v>2797</v>
      </c>
      <c r="C131" s="3"/>
      <c r="D131" s="3">
        <f>Tavola1!D117-Tavola1!D116</f>
        <v>1</v>
      </c>
      <c r="E131" s="3">
        <f>Tavola1!E117-Tavola1!E116</f>
        <v>-9</v>
      </c>
      <c r="F131" s="3">
        <f>Tavola1!F117-Tavola1!F116</f>
        <v>-4</v>
      </c>
      <c r="G131" s="3">
        <f>Tavola1!G117-Tavola1!G116</f>
        <v>-3</v>
      </c>
      <c r="H131" s="3">
        <f>Tavola1!H117-Tavola1!H116</f>
        <v>-1</v>
      </c>
      <c r="I131" s="3"/>
      <c r="J131" s="3">
        <f>Tavola1!J117-Tavola1!J116</f>
        <v>-5</v>
      </c>
      <c r="K131" s="3">
        <f>Tavola1!K117-Tavola1!K116</f>
        <v>10</v>
      </c>
      <c r="L131" s="3">
        <f>Tavola1!L117-Tavola1!L116</f>
        <v>0</v>
      </c>
      <c r="M131" s="2">
        <f t="shared" si="10"/>
        <v>3.5752592062924561E-4</v>
      </c>
    </row>
    <row r="132" spans="1:13" hidden="1" outlineLevel="2">
      <c r="A132" s="16">
        <v>44006</v>
      </c>
      <c r="B132" s="3">
        <f>Tavola1!B118-Tavola1!B117</f>
        <v>2344</v>
      </c>
      <c r="C132" s="3"/>
      <c r="D132" s="3">
        <f>Tavola1!D118-Tavola1!D117</f>
        <v>1</v>
      </c>
      <c r="E132" s="3">
        <f>Tavola1!E118-Tavola1!E117</f>
        <v>0</v>
      </c>
      <c r="F132" s="3">
        <f>Tavola1!F118-Tavola1!F117</f>
        <v>0</v>
      </c>
      <c r="G132" s="3">
        <f>Tavola1!G118-Tavola1!G117</f>
        <v>0</v>
      </c>
      <c r="H132" s="3">
        <f>Tavola1!H118-Tavola1!H117</f>
        <v>0</v>
      </c>
      <c r="I132" s="3"/>
      <c r="J132" s="3">
        <f>Tavola1!J118-Tavola1!J117</f>
        <v>0</v>
      </c>
      <c r="K132" s="3">
        <f>Tavola1!K118-Tavola1!K117</f>
        <v>1</v>
      </c>
      <c r="L132" s="3">
        <f>Tavola1!L118-Tavola1!L117</f>
        <v>0</v>
      </c>
      <c r="M132" s="2">
        <f t="shared" si="10"/>
        <v>4.2662116040955632E-4</v>
      </c>
    </row>
    <row r="133" spans="1:13" hidden="1" outlineLevel="2">
      <c r="A133" s="16">
        <v>44007</v>
      </c>
      <c r="B133" s="3">
        <f>Tavola1!B119-Tavola1!B118</f>
        <v>2266</v>
      </c>
      <c r="C133" s="3"/>
      <c r="D133" s="3">
        <f>Tavola1!D119-Tavola1!D118</f>
        <v>2</v>
      </c>
      <c r="E133" s="3">
        <f>Tavola1!E119-Tavola1!E118</f>
        <v>-2</v>
      </c>
      <c r="F133" s="3">
        <f>Tavola1!F119-Tavola1!F118</f>
        <v>0</v>
      </c>
      <c r="G133" s="3">
        <f>Tavola1!G119-Tavola1!G118</f>
        <v>0</v>
      </c>
      <c r="H133" s="3">
        <f>Tavola1!H119-Tavola1!H118</f>
        <v>0</v>
      </c>
      <c r="I133" s="3"/>
      <c r="J133" s="3">
        <f>Tavola1!J119-Tavola1!J118</f>
        <v>-2</v>
      </c>
      <c r="K133" s="3">
        <f>Tavola1!K119-Tavola1!K118</f>
        <v>4</v>
      </c>
      <c r="L133" s="3">
        <f>Tavola1!L119-Tavola1!L118</f>
        <v>0</v>
      </c>
      <c r="M133" s="2">
        <f t="shared" si="10"/>
        <v>8.8261253309797002E-4</v>
      </c>
    </row>
    <row r="134" spans="1:13" hidden="1" outlineLevel="2">
      <c r="A134" s="16">
        <v>44008</v>
      </c>
      <c r="B134" s="3">
        <f>Tavola1!B120-Tavola1!B119</f>
        <v>2291</v>
      </c>
      <c r="C134" s="3"/>
      <c r="D134" s="3">
        <f>Tavola1!D120-Tavola1!D119</f>
        <v>0</v>
      </c>
      <c r="E134" s="3">
        <f>Tavola1!E120-Tavola1!E119</f>
        <v>-1</v>
      </c>
      <c r="F134" s="3">
        <f>Tavola1!F120-Tavola1!F119</f>
        <v>0</v>
      </c>
      <c r="G134" s="3">
        <f>Tavola1!G120-Tavola1!G119</f>
        <v>1</v>
      </c>
      <c r="H134" s="3">
        <f>Tavola1!H120-Tavola1!H119</f>
        <v>-1</v>
      </c>
      <c r="I134" s="3"/>
      <c r="J134" s="3">
        <f>Tavola1!J120-Tavola1!J119</f>
        <v>-1</v>
      </c>
      <c r="K134" s="3">
        <f>Tavola1!K120-Tavola1!K119</f>
        <v>0</v>
      </c>
      <c r="L134" s="3">
        <f>Tavola1!L120-Tavola1!L119</f>
        <v>1</v>
      </c>
      <c r="M134" s="2">
        <f t="shared" si="10"/>
        <v>0</v>
      </c>
    </row>
    <row r="135" spans="1:13" hidden="1" outlineLevel="2">
      <c r="A135" s="16">
        <v>44009</v>
      </c>
      <c r="B135" s="3">
        <f>Tavola1!B121-Tavola1!B120</f>
        <v>2348</v>
      </c>
      <c r="C135" s="3"/>
      <c r="D135" s="3">
        <f>Tavola1!D121-Tavola1!D120</f>
        <v>1</v>
      </c>
      <c r="E135" s="3">
        <f>Tavola1!E121-Tavola1!E120</f>
        <v>1</v>
      </c>
      <c r="F135" s="3">
        <f>Tavola1!F121-Tavola1!F120</f>
        <v>2</v>
      </c>
      <c r="G135" s="3">
        <f>Tavola1!G121-Tavola1!G120</f>
        <v>2</v>
      </c>
      <c r="H135" s="3">
        <f>Tavola1!H121-Tavola1!H120</f>
        <v>0</v>
      </c>
      <c r="I135" s="3"/>
      <c r="J135" s="3">
        <f>Tavola1!J121-Tavola1!J120</f>
        <v>-1</v>
      </c>
      <c r="K135" s="3">
        <f>Tavola1!K121-Tavola1!K120</f>
        <v>0</v>
      </c>
      <c r="L135" s="3">
        <f>Tavola1!L121-Tavola1!L120</f>
        <v>0</v>
      </c>
      <c r="M135" s="2">
        <f t="shared" si="10"/>
        <v>4.2589437819420784E-4</v>
      </c>
    </row>
    <row r="136" spans="1:13" hidden="1" outlineLevel="2">
      <c r="A136" s="16">
        <v>44010</v>
      </c>
      <c r="B136" s="3">
        <f>Tavola1!B122-Tavola1!B121</f>
        <v>1308</v>
      </c>
      <c r="C136" s="3"/>
      <c r="D136" s="3">
        <f>Tavola1!D122-Tavola1!D121</f>
        <v>0</v>
      </c>
      <c r="E136" s="3">
        <f>Tavola1!E122-Tavola1!E121</f>
        <v>0</v>
      </c>
      <c r="F136" s="3">
        <f>Tavola1!F122-Tavola1!F121</f>
        <v>1</v>
      </c>
      <c r="G136" s="3">
        <f>Tavola1!G122-Tavola1!G121</f>
        <v>1</v>
      </c>
      <c r="H136" s="3">
        <f>Tavola1!H122-Tavola1!H121</f>
        <v>0</v>
      </c>
      <c r="I136" s="3"/>
      <c r="J136" s="3">
        <f>Tavola1!J122-Tavola1!J121</f>
        <v>-1</v>
      </c>
      <c r="K136" s="3">
        <f>Tavola1!K122-Tavola1!K121</f>
        <v>0</v>
      </c>
      <c r="L136" s="3">
        <f>Tavola1!L122-Tavola1!L121</f>
        <v>0</v>
      </c>
      <c r="M136" s="2">
        <f t="shared" si="10"/>
        <v>0</v>
      </c>
    </row>
    <row r="137" spans="1:13" hidden="1" outlineLevel="1" collapsed="1">
      <c r="A137" t="s">
        <v>57</v>
      </c>
      <c r="B137" s="3">
        <f>SUM(B130:B136)</f>
        <v>14450</v>
      </c>
      <c r="C137" s="3"/>
      <c r="D137" s="3">
        <f t="shared" ref="D137:L137" si="16">SUM(D130:D136)</f>
        <v>5</v>
      </c>
      <c r="E137" s="3">
        <f t="shared" si="16"/>
        <v>-11</v>
      </c>
      <c r="F137" s="3">
        <f t="shared" si="16"/>
        <v>-1</v>
      </c>
      <c r="G137" s="3">
        <f t="shared" si="16"/>
        <v>1</v>
      </c>
      <c r="H137" s="3">
        <f t="shared" si="16"/>
        <v>-2</v>
      </c>
      <c r="I137" s="3"/>
      <c r="J137" s="3">
        <f t="shared" si="16"/>
        <v>-10</v>
      </c>
      <c r="K137" s="3">
        <f t="shared" si="16"/>
        <v>15</v>
      </c>
      <c r="L137" s="3">
        <f t="shared" si="16"/>
        <v>1</v>
      </c>
      <c r="M137" s="2">
        <f t="shared" si="10"/>
        <v>3.4602076124567473E-4</v>
      </c>
    </row>
    <row r="138" spans="1:13" hidden="1" outlineLevel="1">
      <c r="A138" s="16">
        <v>44011</v>
      </c>
      <c r="B138" s="3">
        <f>Tavola1!B123-Tavola1!B122</f>
        <v>1058</v>
      </c>
      <c r="C138" s="3"/>
      <c r="D138" s="3">
        <f>Tavola1!D123-Tavola1!D122</f>
        <v>1</v>
      </c>
      <c r="E138" s="3">
        <f>Tavola1!E123-Tavola1!E122</f>
        <v>-3</v>
      </c>
      <c r="F138" s="3">
        <f>Tavola1!F123-Tavola1!F122</f>
        <v>-1</v>
      </c>
      <c r="G138" s="3">
        <f>Tavola1!G123-Tavola1!G122</f>
        <v>0</v>
      </c>
      <c r="H138" s="3">
        <f>Tavola1!H123-Tavola1!H122</f>
        <v>-1</v>
      </c>
      <c r="I138" s="3"/>
      <c r="J138" s="3">
        <f>Tavola1!J123-Tavola1!J122</f>
        <v>-2</v>
      </c>
      <c r="K138" s="3">
        <f>Tavola1!K123-Tavola1!K122</f>
        <v>4</v>
      </c>
      <c r="L138" s="3">
        <f>Tavola1!L123-Tavola1!L122</f>
        <v>0</v>
      </c>
      <c r="M138" s="2">
        <f t="shared" si="10"/>
        <v>9.4517958412098301E-4</v>
      </c>
    </row>
    <row r="139" spans="1:13" hidden="1" outlineLevel="1">
      <c r="A139" s="16">
        <v>44012</v>
      </c>
      <c r="B139" s="3">
        <f>Tavola1!B124-Tavola1!B123</f>
        <v>2521</v>
      </c>
      <c r="C139" s="3"/>
      <c r="D139" s="3">
        <f>Tavola1!D124-Tavola1!D123</f>
        <v>2</v>
      </c>
      <c r="E139" s="3">
        <f>Tavola1!E124-Tavola1!E123</f>
        <v>1</v>
      </c>
      <c r="F139" s="3">
        <f>Tavola1!F124-Tavola1!F123</f>
        <v>-2</v>
      </c>
      <c r="G139" s="3">
        <f>Tavola1!G124-Tavola1!G123</f>
        <v>-2</v>
      </c>
      <c r="H139" s="3">
        <f>Tavola1!H124-Tavola1!H123</f>
        <v>0</v>
      </c>
      <c r="I139" s="3"/>
      <c r="J139" s="3">
        <f>Tavola1!J124-Tavola1!J123</f>
        <v>3</v>
      </c>
      <c r="K139" s="3">
        <f>Tavola1!K124-Tavola1!K123</f>
        <v>0</v>
      </c>
      <c r="L139" s="3">
        <f>Tavola1!L124-Tavola1!L123</f>
        <v>1</v>
      </c>
      <c r="M139" s="2">
        <f t="shared" si="10"/>
        <v>7.9333597778659263E-4</v>
      </c>
    </row>
    <row r="140" spans="1:13" hidden="1" outlineLevel="1">
      <c r="A140" s="16">
        <v>44013</v>
      </c>
      <c r="B140" s="3">
        <f>Tavola1!B125-Tavola1!B124</f>
        <v>2425</v>
      </c>
      <c r="C140" s="3"/>
      <c r="D140" s="3">
        <f>Tavola1!D125-Tavola1!D124</f>
        <v>1</v>
      </c>
      <c r="E140" s="3">
        <f>Tavola1!E125-Tavola1!E124</f>
        <v>-2</v>
      </c>
      <c r="F140" s="3">
        <f>Tavola1!F125-Tavola1!F124</f>
        <v>-1</v>
      </c>
      <c r="G140" s="3">
        <f>Tavola1!G125-Tavola1!G124</f>
        <v>-1</v>
      </c>
      <c r="H140" s="3">
        <f>Tavola1!H125-Tavola1!H124</f>
        <v>0</v>
      </c>
      <c r="I140" s="3"/>
      <c r="J140" s="3">
        <f>Tavola1!J125-Tavola1!J124</f>
        <v>-1</v>
      </c>
      <c r="K140" s="3">
        <f>Tavola1!K125-Tavola1!K124</f>
        <v>3</v>
      </c>
      <c r="L140" s="3">
        <f>Tavola1!L125-Tavola1!L124</f>
        <v>0</v>
      </c>
      <c r="M140" s="2">
        <f t="shared" si="10"/>
        <v>4.1237113402061858E-4</v>
      </c>
    </row>
    <row r="141" spans="1:13" hidden="1" outlineLevel="1">
      <c r="A141" s="16">
        <v>44014</v>
      </c>
      <c r="B141" s="3">
        <f>Tavola1!B126-Tavola1!B125</f>
        <v>2821</v>
      </c>
      <c r="C141" s="3"/>
      <c r="D141" s="3">
        <f>Tavola1!D126-Tavola1!D125</f>
        <v>9</v>
      </c>
      <c r="E141" s="3">
        <f>Tavola1!E126-Tavola1!E125</f>
        <v>8</v>
      </c>
      <c r="F141" s="3">
        <f>Tavola1!F126-Tavola1!F125</f>
        <v>-1</v>
      </c>
      <c r="G141" s="3">
        <f>Tavola1!G126-Tavola1!G125</f>
        <v>-1</v>
      </c>
      <c r="H141" s="3">
        <f>Tavola1!H126-Tavola1!H125</f>
        <v>0</v>
      </c>
      <c r="I141" s="3"/>
      <c r="J141" s="3">
        <f>Tavola1!J126-Tavola1!J125</f>
        <v>9</v>
      </c>
      <c r="K141" s="3">
        <f>Tavola1!K126-Tavola1!K125</f>
        <v>1</v>
      </c>
      <c r="L141" s="3">
        <f>Tavola1!L126-Tavola1!L125</f>
        <v>0</v>
      </c>
      <c r="M141" s="2">
        <f t="shared" si="10"/>
        <v>3.1903580290677065E-3</v>
      </c>
    </row>
    <row r="142" spans="1:13" hidden="1" outlineLevel="1">
      <c r="A142" s="16">
        <v>44015</v>
      </c>
      <c r="B142" s="3">
        <f>Tavola1!B127-Tavola1!B126</f>
        <v>2830</v>
      </c>
      <c r="C142" s="3"/>
      <c r="D142" s="3">
        <f>Tavola1!D127-Tavola1!D126</f>
        <v>1</v>
      </c>
      <c r="E142" s="3">
        <f>Tavola1!E127-Tavola1!E126</f>
        <v>1</v>
      </c>
      <c r="F142" s="3">
        <f>Tavola1!F127-Tavola1!F126</f>
        <v>-2</v>
      </c>
      <c r="G142" s="3">
        <f>Tavola1!G127-Tavola1!G126</f>
        <v>-1</v>
      </c>
      <c r="H142" s="3">
        <f>Tavola1!H127-Tavola1!H126</f>
        <v>-1</v>
      </c>
      <c r="I142" s="3"/>
      <c r="J142" s="3">
        <f>Tavola1!J127-Tavola1!J126</f>
        <v>3</v>
      </c>
      <c r="K142" s="3">
        <f>Tavola1!K127-Tavola1!K126</f>
        <v>0</v>
      </c>
      <c r="L142" s="3">
        <f>Tavola1!L127-Tavola1!L126</f>
        <v>0</v>
      </c>
      <c r="M142" s="2">
        <f t="shared" si="10"/>
        <v>3.5335689045936394E-4</v>
      </c>
    </row>
    <row r="143" spans="1:13" hidden="1" outlineLevel="1">
      <c r="A143" s="16">
        <v>44016</v>
      </c>
      <c r="B143" s="3">
        <f>Tavola1!B128-Tavola1!B127</f>
        <v>2694</v>
      </c>
      <c r="C143" s="3"/>
      <c r="D143" s="3">
        <f>Tavola1!D128-Tavola1!D127</f>
        <v>3</v>
      </c>
      <c r="E143" s="3">
        <f>Tavola1!E128-Tavola1!E127</f>
        <v>3</v>
      </c>
      <c r="F143" s="3">
        <f>Tavola1!F128-Tavola1!F127</f>
        <v>-1</v>
      </c>
      <c r="G143" s="3">
        <f>Tavola1!G128-Tavola1!G127</f>
        <v>-1</v>
      </c>
      <c r="H143" s="3">
        <f>Tavola1!H128-Tavola1!H127</f>
        <v>0</v>
      </c>
      <c r="I143" s="3"/>
      <c r="J143" s="3">
        <f>Tavola1!J128-Tavola1!J127</f>
        <v>4</v>
      </c>
      <c r="K143" s="3">
        <f>Tavola1!K128-Tavola1!K127</f>
        <v>0</v>
      </c>
      <c r="L143" s="3">
        <f>Tavola1!L128-Tavola1!L127</f>
        <v>0</v>
      </c>
      <c r="M143" s="2">
        <f t="shared" si="10"/>
        <v>1.1135857461024498E-3</v>
      </c>
    </row>
    <row r="144" spans="1:13" hidden="1" outlineLevel="1">
      <c r="A144" s="16">
        <v>44017</v>
      </c>
      <c r="B144" s="3">
        <f>Tavola1!B129-Tavola1!B128</f>
        <v>1369</v>
      </c>
      <c r="C144" s="3"/>
      <c r="D144" s="3">
        <f>Tavola1!D129-Tavola1!D128</f>
        <v>0</v>
      </c>
      <c r="E144" s="3">
        <f>Tavola1!E129-Tavola1!E128</f>
        <v>0</v>
      </c>
      <c r="F144" s="3">
        <f>Tavola1!F129-Tavola1!F128</f>
        <v>-2</v>
      </c>
      <c r="G144" s="3">
        <f>Tavola1!G129-Tavola1!G128</f>
        <v>-2</v>
      </c>
      <c r="H144" s="3">
        <f>Tavola1!H129-Tavola1!H128</f>
        <v>0</v>
      </c>
      <c r="I144" s="3"/>
      <c r="J144" s="3">
        <f>Tavola1!J129-Tavola1!J128</f>
        <v>2</v>
      </c>
      <c r="K144" s="3">
        <f>Tavola1!K129-Tavola1!K128</f>
        <v>0</v>
      </c>
      <c r="L144" s="3">
        <f>Tavola1!L129-Tavola1!L128</f>
        <v>0</v>
      </c>
      <c r="M144" s="2">
        <f t="shared" si="10"/>
        <v>0</v>
      </c>
    </row>
    <row r="145" spans="1:13" hidden="1" outlineLevel="1" collapsed="1">
      <c r="A145" t="s">
        <v>58</v>
      </c>
      <c r="B145" s="3">
        <f>SUM(B138:B144)</f>
        <v>15718</v>
      </c>
      <c r="C145" s="3"/>
      <c r="D145" s="3">
        <f t="shared" ref="D145:L145" si="17">SUM(D138:D144)</f>
        <v>17</v>
      </c>
      <c r="E145" s="3">
        <f t="shared" si="17"/>
        <v>8</v>
      </c>
      <c r="F145" s="3">
        <f t="shared" si="17"/>
        <v>-10</v>
      </c>
      <c r="G145" s="3">
        <f t="shared" si="17"/>
        <v>-8</v>
      </c>
      <c r="H145" s="3">
        <f t="shared" si="17"/>
        <v>-2</v>
      </c>
      <c r="I145" s="3"/>
      <c r="J145" s="3">
        <f t="shared" si="17"/>
        <v>18</v>
      </c>
      <c r="K145" s="3">
        <f t="shared" si="17"/>
        <v>8</v>
      </c>
      <c r="L145" s="3">
        <f t="shared" si="17"/>
        <v>1</v>
      </c>
      <c r="M145" s="2">
        <f t="shared" si="10"/>
        <v>1.0815625397633288E-3</v>
      </c>
    </row>
    <row r="146" spans="1:13" hidden="1" outlineLevel="2">
      <c r="A146" s="16">
        <v>44018</v>
      </c>
      <c r="B146" s="3">
        <f>Tavola1!B130-Tavola1!B129</f>
        <v>966</v>
      </c>
      <c r="C146" s="3"/>
      <c r="D146" s="3">
        <f>Tavola1!D130-Tavola1!D129</f>
        <v>1</v>
      </c>
      <c r="E146" s="3">
        <f>Tavola1!E130-Tavola1!E129</f>
        <v>1</v>
      </c>
      <c r="F146" s="3">
        <f>Tavola1!F130-Tavola1!F129</f>
        <v>1</v>
      </c>
      <c r="G146" s="3">
        <f>Tavola1!G130-Tavola1!G129</f>
        <v>1</v>
      </c>
      <c r="H146" s="3">
        <f>Tavola1!H130-Tavola1!H129</f>
        <v>0</v>
      </c>
      <c r="I146" s="3"/>
      <c r="J146" s="3">
        <f>Tavola1!J130-Tavola1!J129</f>
        <v>0</v>
      </c>
      <c r="K146" s="3">
        <f>Tavola1!K130-Tavola1!K129</f>
        <v>0</v>
      </c>
      <c r="L146" s="3">
        <f>Tavola1!L130-Tavola1!L129</f>
        <v>0</v>
      </c>
      <c r="M146" s="2">
        <f t="shared" si="10"/>
        <v>1.0351966873706005E-3</v>
      </c>
    </row>
    <row r="147" spans="1:13" hidden="1" outlineLevel="2">
      <c r="A147" s="16">
        <v>44019</v>
      </c>
      <c r="B147" s="3">
        <f>Tavola1!B131-Tavola1!B130</f>
        <v>2607</v>
      </c>
      <c r="C147" s="3"/>
      <c r="D147" s="3">
        <f>Tavola1!D131-Tavola1!D130</f>
        <v>1</v>
      </c>
      <c r="E147" s="3">
        <f>Tavola1!E131-Tavola1!E130</f>
        <v>1</v>
      </c>
      <c r="F147" s="3">
        <f>Tavola1!F131-Tavola1!F130</f>
        <v>-4</v>
      </c>
      <c r="G147" s="3">
        <f>Tavola1!G131-Tavola1!G130</f>
        <v>-2</v>
      </c>
      <c r="H147" s="3">
        <f>Tavola1!H131-Tavola1!H130</f>
        <v>-2</v>
      </c>
      <c r="I147" s="3"/>
      <c r="J147" s="3">
        <f>Tavola1!J131-Tavola1!J130</f>
        <v>5</v>
      </c>
      <c r="K147" s="3">
        <f>Tavola1!K131-Tavola1!K130</f>
        <v>0</v>
      </c>
      <c r="L147" s="3">
        <f>Tavola1!L131-Tavola1!L130</f>
        <v>0</v>
      </c>
      <c r="M147" s="2">
        <f t="shared" si="10"/>
        <v>3.835826620636747E-4</v>
      </c>
    </row>
    <row r="148" spans="1:13" hidden="1" outlineLevel="2">
      <c r="A148" s="16">
        <v>44020</v>
      </c>
      <c r="B148" s="3">
        <f>Tavola1!B132-Tavola1!B131</f>
        <v>2456</v>
      </c>
      <c r="C148" s="3"/>
      <c r="D148" s="3">
        <f>Tavola1!D132-Tavola1!D131</f>
        <v>1</v>
      </c>
      <c r="E148" s="3">
        <f>Tavola1!E132-Tavola1!E131</f>
        <v>-13</v>
      </c>
      <c r="F148" s="3">
        <f>Tavola1!F132-Tavola1!F131</f>
        <v>-5</v>
      </c>
      <c r="G148" s="3">
        <f>Tavola1!G132-Tavola1!G131</f>
        <v>-5</v>
      </c>
      <c r="H148" s="3">
        <f>Tavola1!H132-Tavola1!H131</f>
        <v>0</v>
      </c>
      <c r="I148" s="3"/>
      <c r="J148" s="3">
        <f>Tavola1!J132-Tavola1!J131</f>
        <v>-8</v>
      </c>
      <c r="K148" s="3">
        <f>Tavola1!K132-Tavola1!K131</f>
        <v>13</v>
      </c>
      <c r="L148" s="3">
        <f>Tavola1!L132-Tavola1!L131</f>
        <v>1</v>
      </c>
      <c r="M148" s="2">
        <f t="shared" si="10"/>
        <v>4.0716612377850165E-4</v>
      </c>
    </row>
    <row r="149" spans="1:13" hidden="1" outlineLevel="2">
      <c r="A149" s="16">
        <v>44021</v>
      </c>
      <c r="B149" s="3">
        <f>Tavola1!B133-Tavola1!B132</f>
        <v>2612</v>
      </c>
      <c r="C149" s="3"/>
      <c r="D149" s="3">
        <f>Tavola1!D133-Tavola1!D132</f>
        <v>1</v>
      </c>
      <c r="E149" s="3">
        <f>Tavola1!E133-Tavola1!E132</f>
        <v>1</v>
      </c>
      <c r="F149" s="3">
        <f>Tavola1!F133-Tavola1!F132</f>
        <v>-1</v>
      </c>
      <c r="G149" s="3">
        <f>Tavola1!G133-Tavola1!G132</f>
        <v>-1</v>
      </c>
      <c r="H149" s="3">
        <f>Tavola1!H133-Tavola1!H132</f>
        <v>0</v>
      </c>
      <c r="I149" s="3"/>
      <c r="J149" s="3">
        <f>Tavola1!J133-Tavola1!J132</f>
        <v>2</v>
      </c>
      <c r="K149" s="3">
        <f>Tavola1!K133-Tavola1!K132</f>
        <v>0</v>
      </c>
      <c r="L149" s="3">
        <f>Tavola1!L133-Tavola1!L132</f>
        <v>0</v>
      </c>
      <c r="M149" s="2">
        <f t="shared" si="10"/>
        <v>3.8284839203675346E-4</v>
      </c>
    </row>
    <row r="150" spans="1:13" hidden="1" outlineLevel="2">
      <c r="A150" s="16">
        <v>44022</v>
      </c>
      <c r="B150" s="3">
        <f>Tavola1!B134-Tavola1!B133</f>
        <v>1916</v>
      </c>
      <c r="C150" s="3"/>
      <c r="D150" s="3">
        <f>Tavola1!D134-Tavola1!D133</f>
        <v>0</v>
      </c>
      <c r="E150" s="3">
        <f>Tavola1!E134-Tavola1!E133</f>
        <v>-4</v>
      </c>
      <c r="F150" s="3">
        <f>Tavola1!F134-Tavola1!F133</f>
        <v>0</v>
      </c>
      <c r="G150" s="3">
        <f>Tavola1!G134-Tavola1!G133</f>
        <v>0</v>
      </c>
      <c r="H150" s="3">
        <f>Tavola1!H134-Tavola1!H133</f>
        <v>0</v>
      </c>
      <c r="I150" s="3"/>
      <c r="J150" s="3">
        <f>Tavola1!J134-Tavola1!J133</f>
        <v>-4</v>
      </c>
      <c r="K150" s="3">
        <f>Tavola1!K134-Tavola1!K133</f>
        <v>4</v>
      </c>
      <c r="L150" s="3">
        <f>Tavola1!L134-Tavola1!L133</f>
        <v>0</v>
      </c>
      <c r="M150" s="2">
        <f t="shared" si="10"/>
        <v>0</v>
      </c>
    </row>
    <row r="151" spans="1:13" hidden="1" outlineLevel="2">
      <c r="A151" s="16">
        <v>44023</v>
      </c>
      <c r="B151" s="3">
        <f>Tavola1!B135-Tavola1!B134</f>
        <v>1891</v>
      </c>
      <c r="C151" s="3"/>
      <c r="D151" s="3">
        <f>Tavola1!D135-Tavola1!D134</f>
        <v>1</v>
      </c>
      <c r="E151" s="3">
        <f>Tavola1!E135-Tavola1!E134</f>
        <v>-1</v>
      </c>
      <c r="F151" s="3">
        <f>Tavola1!F135-Tavola1!F134</f>
        <v>0</v>
      </c>
      <c r="G151" s="3">
        <f>Tavola1!G135-Tavola1!G134</f>
        <v>0</v>
      </c>
      <c r="H151" s="3">
        <f>Tavola1!H135-Tavola1!H134</f>
        <v>0</v>
      </c>
      <c r="I151" s="3"/>
      <c r="J151" s="3">
        <f>Tavola1!J135-Tavola1!J134</f>
        <v>-1</v>
      </c>
      <c r="K151" s="3">
        <f>Tavola1!K135-Tavola1!K134</f>
        <v>2</v>
      </c>
      <c r="L151" s="3">
        <f>Tavola1!L135-Tavola1!L134</f>
        <v>0</v>
      </c>
      <c r="M151" s="2">
        <f t="shared" si="10"/>
        <v>5.2882072977260709E-4</v>
      </c>
    </row>
    <row r="152" spans="1:13" hidden="1" outlineLevel="2">
      <c r="A152" s="16">
        <v>44024</v>
      </c>
      <c r="B152" s="3">
        <f>Tavola1!B136-Tavola1!B135</f>
        <v>1516</v>
      </c>
      <c r="C152" s="3"/>
      <c r="D152" s="3">
        <f>Tavola1!D136-Tavola1!D135</f>
        <v>0</v>
      </c>
      <c r="E152" s="3">
        <f>Tavola1!E136-Tavola1!E135</f>
        <v>0</v>
      </c>
      <c r="F152" s="3">
        <f>Tavola1!F136-Tavola1!F135</f>
        <v>-1</v>
      </c>
      <c r="G152" s="3">
        <f>Tavola1!G136-Tavola1!G135</f>
        <v>-1</v>
      </c>
      <c r="H152" s="3">
        <f>Tavola1!H136-Tavola1!H135</f>
        <v>0</v>
      </c>
      <c r="I152" s="3"/>
      <c r="J152" s="3">
        <f>Tavola1!J136-Tavola1!J135</f>
        <v>1</v>
      </c>
      <c r="K152" s="3">
        <f>Tavola1!K136-Tavola1!K135</f>
        <v>0</v>
      </c>
      <c r="L152" s="3">
        <f>Tavola1!L136-Tavola1!L135</f>
        <v>0</v>
      </c>
      <c r="M152" s="2">
        <f t="shared" si="10"/>
        <v>0</v>
      </c>
    </row>
    <row r="153" spans="1:13" hidden="1" outlineLevel="1" collapsed="1">
      <c r="A153" t="s">
        <v>59</v>
      </c>
      <c r="B153" s="3">
        <f>SUM(B146:B152)</f>
        <v>13964</v>
      </c>
      <c r="C153" s="3"/>
      <c r="D153" s="3">
        <f t="shared" ref="D153:L153" si="18">SUM(D146:D152)</f>
        <v>5</v>
      </c>
      <c r="E153" s="3">
        <f t="shared" si="18"/>
        <v>-15</v>
      </c>
      <c r="F153" s="3">
        <f t="shared" si="18"/>
        <v>-10</v>
      </c>
      <c r="G153" s="3">
        <f t="shared" si="18"/>
        <v>-8</v>
      </c>
      <c r="H153" s="3">
        <f t="shared" si="18"/>
        <v>-2</v>
      </c>
      <c r="I153" s="3"/>
      <c r="J153" s="3">
        <f t="shared" si="18"/>
        <v>-5</v>
      </c>
      <c r="K153" s="3">
        <f t="shared" si="18"/>
        <v>19</v>
      </c>
      <c r="L153" s="3">
        <f t="shared" si="18"/>
        <v>1</v>
      </c>
      <c r="M153" s="2">
        <f t="shared" ref="M153:M216" si="19">D153/B153</f>
        <v>3.5806359209395589E-4</v>
      </c>
    </row>
    <row r="154" spans="1:13" hidden="1" outlineLevel="2">
      <c r="A154" s="16">
        <v>44025</v>
      </c>
      <c r="B154" s="3">
        <f>Tavola1!B137-Tavola1!B136</f>
        <v>780</v>
      </c>
      <c r="C154" s="3"/>
      <c r="D154" s="3">
        <f>Tavola1!D137-Tavola1!D136</f>
        <v>1</v>
      </c>
      <c r="E154" s="3">
        <f>Tavola1!E137-Tavola1!E136</f>
        <v>0</v>
      </c>
      <c r="F154" s="3">
        <f>Tavola1!F137-Tavola1!F136</f>
        <v>1</v>
      </c>
      <c r="G154" s="3">
        <f>Tavola1!G137-Tavola1!G136</f>
        <v>1</v>
      </c>
      <c r="H154" s="3">
        <f>Tavola1!H137-Tavola1!H136</f>
        <v>0</v>
      </c>
      <c r="I154" s="3"/>
      <c r="J154" s="3">
        <f>Tavola1!J137-Tavola1!J136</f>
        <v>-1</v>
      </c>
      <c r="K154" s="3">
        <f>Tavola1!K137-Tavola1!K136</f>
        <v>1</v>
      </c>
      <c r="L154" s="3">
        <f>Tavola1!L137-Tavola1!L136</f>
        <v>0</v>
      </c>
      <c r="M154" s="2">
        <f t="shared" si="19"/>
        <v>1.2820512820512821E-3</v>
      </c>
    </row>
    <row r="155" spans="1:13" hidden="1" outlineLevel="2">
      <c r="A155" s="16">
        <v>44026</v>
      </c>
      <c r="B155" s="3">
        <f>Tavola1!B138-Tavola1!B137</f>
        <v>2748</v>
      </c>
      <c r="C155" s="3"/>
      <c r="D155" s="3">
        <f>Tavola1!D138-Tavola1!D137</f>
        <v>15</v>
      </c>
      <c r="E155" s="3">
        <f>Tavola1!E138-Tavola1!E137</f>
        <v>14</v>
      </c>
      <c r="F155" s="3">
        <f>Tavola1!F138-Tavola1!F137</f>
        <v>-2</v>
      </c>
      <c r="G155" s="3">
        <f>Tavola1!G138-Tavola1!G137</f>
        <v>-2</v>
      </c>
      <c r="H155" s="3">
        <f>Tavola1!H138-Tavola1!H137</f>
        <v>0</v>
      </c>
      <c r="I155" s="3"/>
      <c r="J155" s="3">
        <f>Tavola1!J138-Tavola1!J137</f>
        <v>16</v>
      </c>
      <c r="K155" s="3">
        <f>Tavola1!K138-Tavola1!K137</f>
        <v>1</v>
      </c>
      <c r="L155" s="3">
        <f>Tavola1!L138-Tavola1!L137</f>
        <v>0</v>
      </c>
      <c r="M155" s="2">
        <f t="shared" si="19"/>
        <v>5.4585152838427945E-3</v>
      </c>
    </row>
    <row r="156" spans="1:13" hidden="1" outlineLevel="2">
      <c r="A156" s="16">
        <v>44027</v>
      </c>
      <c r="B156" s="3">
        <f>Tavola1!B139-Tavola1!B138</f>
        <v>2040</v>
      </c>
      <c r="C156" s="3"/>
      <c r="D156" s="3">
        <f>Tavola1!D139-Tavola1!D138</f>
        <v>0</v>
      </c>
      <c r="E156" s="3">
        <f>Tavola1!E139-Tavola1!E138</f>
        <v>0</v>
      </c>
      <c r="F156" s="3">
        <f>Tavola1!F139-Tavola1!F138</f>
        <v>0</v>
      </c>
      <c r="G156" s="3">
        <f>Tavola1!G139-Tavola1!G138</f>
        <v>0</v>
      </c>
      <c r="H156" s="3">
        <f>Tavola1!H139-Tavola1!H138</f>
        <v>0</v>
      </c>
      <c r="I156" s="3"/>
      <c r="J156" s="3">
        <f>Tavola1!J139-Tavola1!J138</f>
        <v>0</v>
      </c>
      <c r="K156" s="3">
        <f>Tavola1!K139-Tavola1!K138</f>
        <v>0</v>
      </c>
      <c r="L156" s="3">
        <f>Tavola1!L139-Tavola1!L138</f>
        <v>0</v>
      </c>
      <c r="M156" s="2">
        <f t="shared" si="19"/>
        <v>0</v>
      </c>
    </row>
    <row r="157" spans="1:13" hidden="1" outlineLevel="2">
      <c r="A157" s="16">
        <v>44028</v>
      </c>
      <c r="B157" s="3">
        <f>Tavola1!B140-Tavola1!B139</f>
        <v>2295</v>
      </c>
      <c r="C157" s="3"/>
      <c r="D157" s="3">
        <f>Tavola1!D140-Tavola1!D139</f>
        <v>17</v>
      </c>
      <c r="E157" s="3">
        <f>Tavola1!E140-Tavola1!E139</f>
        <v>17</v>
      </c>
      <c r="F157" s="3">
        <f>Tavola1!F140-Tavola1!F139</f>
        <v>2</v>
      </c>
      <c r="G157" s="3">
        <f>Tavola1!G140-Tavola1!G139</f>
        <v>2</v>
      </c>
      <c r="H157" s="3">
        <f>Tavola1!H140-Tavola1!H139</f>
        <v>0</v>
      </c>
      <c r="I157" s="3"/>
      <c r="J157" s="3">
        <f>Tavola1!J140-Tavola1!J139</f>
        <v>15</v>
      </c>
      <c r="K157" s="3">
        <f>Tavola1!K140-Tavola1!K139</f>
        <v>0</v>
      </c>
      <c r="L157" s="3">
        <f>Tavola1!L140-Tavola1!L139</f>
        <v>0</v>
      </c>
      <c r="M157" s="2">
        <f t="shared" si="19"/>
        <v>7.4074074074074077E-3</v>
      </c>
    </row>
    <row r="158" spans="1:13" hidden="1" outlineLevel="2">
      <c r="A158" s="16">
        <v>44029</v>
      </c>
      <c r="B158" s="3">
        <f>Tavola1!B141-Tavola1!B140</f>
        <v>2400</v>
      </c>
      <c r="C158" s="3"/>
      <c r="D158" s="3">
        <f>Tavola1!D141-Tavola1!D140</f>
        <v>4</v>
      </c>
      <c r="E158" s="3">
        <f>Tavola1!E141-Tavola1!E140</f>
        <v>4</v>
      </c>
      <c r="F158" s="3">
        <f>Tavola1!F141-Tavola1!F140</f>
        <v>3</v>
      </c>
      <c r="G158" s="3">
        <f>Tavola1!G141-Tavola1!G140</f>
        <v>3</v>
      </c>
      <c r="H158" s="3">
        <f>Tavola1!H141-Tavola1!H140</f>
        <v>0</v>
      </c>
      <c r="I158" s="3"/>
      <c r="J158" s="3">
        <f>Tavola1!J141-Tavola1!J140</f>
        <v>1</v>
      </c>
      <c r="K158" s="3">
        <f>Tavola1!K141-Tavola1!K140</f>
        <v>0</v>
      </c>
      <c r="L158" s="3">
        <f>Tavola1!L141-Tavola1!L140</f>
        <v>0</v>
      </c>
      <c r="M158" s="2">
        <f t="shared" si="19"/>
        <v>1.6666666666666668E-3</v>
      </c>
    </row>
    <row r="159" spans="1:13" hidden="1" outlineLevel="2">
      <c r="A159" s="16">
        <v>44030</v>
      </c>
      <c r="B159" s="3">
        <f>Tavola1!B142-Tavola1!B141</f>
        <v>1942</v>
      </c>
      <c r="C159" s="3"/>
      <c r="D159" s="3">
        <f>Tavola1!D142-Tavola1!D141</f>
        <v>4</v>
      </c>
      <c r="E159" s="3">
        <f>Tavola1!E142-Tavola1!E141</f>
        <v>4</v>
      </c>
      <c r="F159" s="3">
        <f>Tavola1!F142-Tavola1!F141</f>
        <v>5</v>
      </c>
      <c r="G159" s="3">
        <f>Tavola1!G142-Tavola1!G141</f>
        <v>5</v>
      </c>
      <c r="H159" s="3">
        <f>Tavola1!H142-Tavola1!H141</f>
        <v>0</v>
      </c>
      <c r="I159" s="3"/>
      <c r="J159" s="3">
        <f>Tavola1!J142-Tavola1!J141</f>
        <v>-1</v>
      </c>
      <c r="K159" s="3">
        <f>Tavola1!K142-Tavola1!K141</f>
        <v>0</v>
      </c>
      <c r="L159" s="3">
        <f>Tavola1!L142-Tavola1!L141</f>
        <v>0</v>
      </c>
      <c r="M159" s="2">
        <f t="shared" si="19"/>
        <v>2.0597322348094747E-3</v>
      </c>
    </row>
    <row r="160" spans="1:13" hidden="1" outlineLevel="2">
      <c r="A160" s="16">
        <v>44031</v>
      </c>
      <c r="B160" s="3">
        <f>Tavola1!B143-Tavola1!B142</f>
        <v>1472</v>
      </c>
      <c r="C160" s="3"/>
      <c r="D160" s="3">
        <f>Tavola1!D143-Tavola1!D142</f>
        <v>2</v>
      </c>
      <c r="E160" s="3">
        <f>Tavola1!E143-Tavola1!E142</f>
        <v>0</v>
      </c>
      <c r="F160" s="3">
        <f>Tavola1!F143-Tavola1!F142</f>
        <v>-2</v>
      </c>
      <c r="G160" s="3">
        <f>Tavola1!G143-Tavola1!G142</f>
        <v>-3</v>
      </c>
      <c r="H160" s="3">
        <f>Tavola1!H143-Tavola1!H142</f>
        <v>1</v>
      </c>
      <c r="I160" s="3"/>
      <c r="J160" s="3">
        <f>Tavola1!J143-Tavola1!J142</f>
        <v>2</v>
      </c>
      <c r="K160" s="3">
        <f>Tavola1!K143-Tavola1!K142</f>
        <v>2</v>
      </c>
      <c r="L160" s="3">
        <f>Tavola1!L143-Tavola1!L142</f>
        <v>0</v>
      </c>
      <c r="M160" s="2">
        <f t="shared" si="19"/>
        <v>1.358695652173913E-3</v>
      </c>
    </row>
    <row r="161" spans="1:13" hidden="1" outlineLevel="1" collapsed="1">
      <c r="A161" t="s">
        <v>60</v>
      </c>
      <c r="B161" s="3">
        <f>SUM(B154:B160)</f>
        <v>13677</v>
      </c>
      <c r="C161" s="3"/>
      <c r="D161" s="3">
        <f t="shared" ref="D161:L161" si="20">SUM(D154:D160)</f>
        <v>43</v>
      </c>
      <c r="E161" s="3">
        <f t="shared" si="20"/>
        <v>39</v>
      </c>
      <c r="F161" s="3">
        <f t="shared" si="20"/>
        <v>7</v>
      </c>
      <c r="G161" s="3">
        <f t="shared" si="20"/>
        <v>6</v>
      </c>
      <c r="H161" s="3">
        <f t="shared" si="20"/>
        <v>1</v>
      </c>
      <c r="I161" s="3"/>
      <c r="J161" s="3">
        <f t="shared" si="20"/>
        <v>32</v>
      </c>
      <c r="K161" s="3">
        <f t="shared" si="20"/>
        <v>4</v>
      </c>
      <c r="L161" s="3">
        <f t="shared" si="20"/>
        <v>0</v>
      </c>
      <c r="M161" s="2">
        <f t="shared" si="19"/>
        <v>3.1439643196607444E-3</v>
      </c>
    </row>
    <row r="162" spans="1:13" hidden="1" outlineLevel="2">
      <c r="A162" s="16">
        <v>44032</v>
      </c>
      <c r="B162" s="3">
        <f>Tavola1!B144-Tavola1!B143</f>
        <v>973</v>
      </c>
      <c r="C162" s="3"/>
      <c r="D162" s="3">
        <f>Tavola1!D144-Tavola1!D143</f>
        <v>2</v>
      </c>
      <c r="E162" s="3">
        <f>Tavola1!E144-Tavola1!E143</f>
        <v>-5</v>
      </c>
      <c r="F162" s="3">
        <f>Tavola1!F144-Tavola1!F143</f>
        <v>0</v>
      </c>
      <c r="G162" s="3">
        <f>Tavola1!G144-Tavola1!G143</f>
        <v>-1</v>
      </c>
      <c r="H162" s="3">
        <f>Tavola1!H144-Tavola1!H143</f>
        <v>1</v>
      </c>
      <c r="I162" s="3"/>
      <c r="J162" s="3">
        <f>Tavola1!J144-Tavola1!J143</f>
        <v>-5</v>
      </c>
      <c r="K162" s="3">
        <f>Tavola1!K144-Tavola1!K143</f>
        <v>7</v>
      </c>
      <c r="L162" s="3">
        <f>Tavola1!L144-Tavola1!L143</f>
        <v>0</v>
      </c>
      <c r="M162" s="2">
        <f t="shared" si="19"/>
        <v>2.0554984583761563E-3</v>
      </c>
    </row>
    <row r="163" spans="1:13" hidden="1" outlineLevel="2">
      <c r="A163" s="16">
        <v>44033</v>
      </c>
      <c r="B163" s="3">
        <f>Tavola1!B145-Tavola1!B144</f>
        <v>2653</v>
      </c>
      <c r="C163" s="3"/>
      <c r="D163" s="3">
        <f>Tavola1!D145-Tavola1!D144</f>
        <v>2</v>
      </c>
      <c r="E163" s="3">
        <f>Tavola1!E145-Tavola1!E144</f>
        <v>0</v>
      </c>
      <c r="F163" s="3">
        <f>Tavola1!F145-Tavola1!F144</f>
        <v>0</v>
      </c>
      <c r="G163" s="3">
        <f>Tavola1!G145-Tavola1!G144</f>
        <v>0</v>
      </c>
      <c r="H163" s="3">
        <f>Tavola1!H145-Tavola1!H144</f>
        <v>0</v>
      </c>
      <c r="I163" s="3"/>
      <c r="J163" s="3">
        <f>Tavola1!J145-Tavola1!J144</f>
        <v>0</v>
      </c>
      <c r="K163" s="3">
        <f>Tavola1!K145-Tavola1!K144</f>
        <v>2</v>
      </c>
      <c r="L163" s="3">
        <f>Tavola1!L145-Tavola1!L144</f>
        <v>0</v>
      </c>
      <c r="M163" s="2">
        <f t="shared" si="19"/>
        <v>7.538635506973238E-4</v>
      </c>
    </row>
    <row r="164" spans="1:13" hidden="1" outlineLevel="2">
      <c r="A164" s="16">
        <v>44034</v>
      </c>
      <c r="B164" s="3">
        <f>Tavola1!B146-Tavola1!B145</f>
        <v>2675</v>
      </c>
      <c r="C164" s="3"/>
      <c r="D164" s="3">
        <f>Tavola1!D146-Tavola1!D145</f>
        <v>7</v>
      </c>
      <c r="E164" s="3">
        <f>Tavola1!E146-Tavola1!E145</f>
        <v>4</v>
      </c>
      <c r="F164" s="3">
        <f>Tavola1!F146-Tavola1!F145</f>
        <v>1</v>
      </c>
      <c r="G164" s="3">
        <f>Tavola1!G146-Tavola1!G145</f>
        <v>0</v>
      </c>
      <c r="H164" s="3">
        <f>Tavola1!H146-Tavola1!H145</f>
        <v>1</v>
      </c>
      <c r="I164" s="3"/>
      <c r="J164" s="3">
        <f>Tavola1!J146-Tavola1!J145</f>
        <v>3</v>
      </c>
      <c r="K164" s="3">
        <f>Tavola1!K146-Tavola1!K145</f>
        <v>3</v>
      </c>
      <c r="L164" s="3">
        <f>Tavola1!L146-Tavola1!L145</f>
        <v>0</v>
      </c>
      <c r="M164" s="2">
        <f t="shared" si="19"/>
        <v>2.6168224299065422E-3</v>
      </c>
    </row>
    <row r="165" spans="1:13" hidden="1" outlineLevel="2">
      <c r="A165" s="16">
        <v>44035</v>
      </c>
      <c r="B165" s="3">
        <f>Tavola1!B147-Tavola1!B146</f>
        <v>2819</v>
      </c>
      <c r="C165" s="3"/>
      <c r="D165" s="3">
        <f>Tavola1!D147-Tavola1!D146</f>
        <v>5</v>
      </c>
      <c r="E165" s="3">
        <f>Tavola1!E147-Tavola1!E146</f>
        <v>2</v>
      </c>
      <c r="F165" s="3">
        <f>Tavola1!F147-Tavola1!F146</f>
        <v>0</v>
      </c>
      <c r="G165" s="3">
        <f>Tavola1!G147-Tavola1!G146</f>
        <v>0</v>
      </c>
      <c r="H165" s="3">
        <f>Tavola1!H147-Tavola1!H146</f>
        <v>0</v>
      </c>
      <c r="I165" s="3"/>
      <c r="J165" s="3">
        <f>Tavola1!J147-Tavola1!J146</f>
        <v>2</v>
      </c>
      <c r="K165" s="3">
        <f>Tavola1!K147-Tavola1!K146</f>
        <v>3</v>
      </c>
      <c r="L165" s="3">
        <f>Tavola1!L147-Tavola1!L146</f>
        <v>0</v>
      </c>
      <c r="M165" s="2">
        <f t="shared" si="19"/>
        <v>1.7736786094359701E-3</v>
      </c>
    </row>
    <row r="166" spans="1:13" hidden="1" outlineLevel="2">
      <c r="A166" s="16">
        <v>44036</v>
      </c>
      <c r="B166" s="3">
        <f>Tavola1!B148-Tavola1!B147</f>
        <v>1975</v>
      </c>
      <c r="C166" s="3"/>
      <c r="D166" s="3">
        <f>Tavola1!D148-Tavola1!D147</f>
        <v>8</v>
      </c>
      <c r="E166" s="3">
        <f>Tavola1!E148-Tavola1!E147</f>
        <v>7</v>
      </c>
      <c r="F166" s="3">
        <f>Tavola1!F148-Tavola1!F147</f>
        <v>0</v>
      </c>
      <c r="G166" s="3">
        <f>Tavola1!G148-Tavola1!G147</f>
        <v>1</v>
      </c>
      <c r="H166" s="3">
        <f>Tavola1!H148-Tavola1!H147</f>
        <v>-1</v>
      </c>
      <c r="I166" s="3"/>
      <c r="J166" s="3">
        <f>Tavola1!J148-Tavola1!J147</f>
        <v>7</v>
      </c>
      <c r="K166" s="3">
        <f>Tavola1!K148-Tavola1!K147</f>
        <v>1</v>
      </c>
      <c r="L166" s="3">
        <f>Tavola1!L148-Tavola1!L147</f>
        <v>0</v>
      </c>
      <c r="M166" s="2">
        <f t="shared" si="19"/>
        <v>4.0506329113924053E-3</v>
      </c>
    </row>
    <row r="167" spans="1:13" hidden="1" outlineLevel="2">
      <c r="A167" s="16">
        <v>44037</v>
      </c>
      <c r="B167" s="3">
        <f>Tavola1!B149-Tavola1!B148</f>
        <v>2208</v>
      </c>
      <c r="C167" s="3"/>
      <c r="D167" s="3">
        <f>Tavola1!D149-Tavola1!D148</f>
        <v>13</v>
      </c>
      <c r="E167" s="3">
        <f>Tavola1!E149-Tavola1!E148</f>
        <v>11</v>
      </c>
      <c r="F167" s="3">
        <f>Tavola1!F149-Tavola1!F148</f>
        <v>4</v>
      </c>
      <c r="G167" s="3">
        <f>Tavola1!G149-Tavola1!G148</f>
        <v>4</v>
      </c>
      <c r="H167" s="3">
        <f>Tavola1!H149-Tavola1!H148</f>
        <v>0</v>
      </c>
      <c r="I167" s="3"/>
      <c r="J167" s="3">
        <f>Tavola1!J149-Tavola1!J148</f>
        <v>7</v>
      </c>
      <c r="K167" s="3">
        <f>Tavola1!K149-Tavola1!K148</f>
        <v>2</v>
      </c>
      <c r="L167" s="3">
        <f>Tavola1!L149-Tavola1!L148</f>
        <v>0</v>
      </c>
      <c r="M167" s="2">
        <f t="shared" si="19"/>
        <v>5.88768115942029E-3</v>
      </c>
    </row>
    <row r="168" spans="1:13" hidden="1" outlineLevel="2">
      <c r="A168" s="16">
        <v>44038</v>
      </c>
      <c r="B168" s="3">
        <f>Tavola1!B150-Tavola1!B149</f>
        <v>1508</v>
      </c>
      <c r="C168" s="3"/>
      <c r="D168" s="3">
        <f>Tavola1!D150-Tavola1!D149</f>
        <v>14</v>
      </c>
      <c r="E168" s="3">
        <f>Tavola1!E150-Tavola1!E149</f>
        <v>14</v>
      </c>
      <c r="F168" s="3">
        <f>Tavola1!F150-Tavola1!F149</f>
        <v>5</v>
      </c>
      <c r="G168" s="3">
        <f>Tavola1!G150-Tavola1!G149</f>
        <v>5</v>
      </c>
      <c r="H168" s="3">
        <f>Tavola1!H150-Tavola1!H149</f>
        <v>0</v>
      </c>
      <c r="I168" s="3"/>
      <c r="J168" s="3">
        <f>Tavola1!J150-Tavola1!J149</f>
        <v>9</v>
      </c>
      <c r="K168" s="3">
        <f>Tavola1!K150-Tavola1!K149</f>
        <v>0</v>
      </c>
      <c r="L168" s="3">
        <f>Tavola1!L150-Tavola1!L149</f>
        <v>0</v>
      </c>
      <c r="M168" s="2">
        <f t="shared" si="19"/>
        <v>9.2838196286472146E-3</v>
      </c>
    </row>
    <row r="169" spans="1:13" hidden="1" outlineLevel="1" collapsed="1">
      <c r="A169" t="s">
        <v>61</v>
      </c>
      <c r="B169" s="3">
        <f>SUM(B162:B168)</f>
        <v>14811</v>
      </c>
      <c r="C169" s="3"/>
      <c r="D169" s="3">
        <f t="shared" ref="D169:L169" si="21">SUM(D162:D168)</f>
        <v>51</v>
      </c>
      <c r="E169" s="3">
        <f t="shared" si="21"/>
        <v>33</v>
      </c>
      <c r="F169" s="3">
        <f t="shared" si="21"/>
        <v>10</v>
      </c>
      <c r="G169" s="3">
        <f t="shared" si="21"/>
        <v>9</v>
      </c>
      <c r="H169" s="3">
        <f t="shared" si="21"/>
        <v>1</v>
      </c>
      <c r="I169" s="3"/>
      <c r="J169" s="3">
        <f t="shared" si="21"/>
        <v>23</v>
      </c>
      <c r="K169" s="3">
        <f t="shared" si="21"/>
        <v>18</v>
      </c>
      <c r="L169" s="3">
        <f t="shared" si="21"/>
        <v>0</v>
      </c>
      <c r="M169" s="2">
        <f t="shared" si="19"/>
        <v>3.4433866720680576E-3</v>
      </c>
    </row>
    <row r="170" spans="1:13" hidden="1" outlineLevel="2">
      <c r="A170" s="16">
        <v>44039</v>
      </c>
      <c r="B170" s="3">
        <f>Tavola1!B151-Tavola1!B150</f>
        <v>1278</v>
      </c>
      <c r="C170" s="3"/>
      <c r="D170" s="3">
        <f>Tavola1!D151-Tavola1!D150</f>
        <v>3</v>
      </c>
      <c r="E170" s="3">
        <f>Tavola1!E151-Tavola1!E150</f>
        <v>-1</v>
      </c>
      <c r="F170" s="3">
        <f>Tavola1!F151-Tavola1!F150</f>
        <v>4</v>
      </c>
      <c r="G170" s="3">
        <f>Tavola1!G151-Tavola1!G150</f>
        <v>2</v>
      </c>
      <c r="H170" s="3">
        <f>Tavola1!H151-Tavola1!H150</f>
        <v>2</v>
      </c>
      <c r="I170" s="3"/>
      <c r="J170" s="3">
        <f>Tavola1!J151-Tavola1!J150</f>
        <v>-5</v>
      </c>
      <c r="K170" s="3">
        <f>Tavola1!K151-Tavola1!K150</f>
        <v>4</v>
      </c>
      <c r="L170" s="3">
        <f>Tavola1!L151-Tavola1!L150</f>
        <v>0</v>
      </c>
      <c r="M170" s="2">
        <f t="shared" si="19"/>
        <v>2.3474178403755869E-3</v>
      </c>
    </row>
    <row r="171" spans="1:13" hidden="1" outlineLevel="2">
      <c r="A171" s="16">
        <v>44040</v>
      </c>
      <c r="B171" s="3">
        <f>Tavola1!B152-Tavola1!B151</f>
        <v>3022</v>
      </c>
      <c r="C171" s="3"/>
      <c r="D171" s="3">
        <f>Tavola1!D152-Tavola1!D151</f>
        <v>19</v>
      </c>
      <c r="E171" s="3">
        <f>Tavola1!E152-Tavola1!E151</f>
        <v>12</v>
      </c>
      <c r="F171" s="3">
        <f>Tavola1!F152-Tavola1!F151</f>
        <v>5</v>
      </c>
      <c r="G171" s="3">
        <f>Tavola1!G152-Tavola1!G151</f>
        <v>7</v>
      </c>
      <c r="H171" s="3">
        <f>Tavola1!H152-Tavola1!H151</f>
        <v>-2</v>
      </c>
      <c r="I171" s="3"/>
      <c r="J171" s="3">
        <f>Tavola1!J152-Tavola1!J151</f>
        <v>7</v>
      </c>
      <c r="K171" s="3">
        <f>Tavola1!K152-Tavola1!K151</f>
        <v>7</v>
      </c>
      <c r="L171" s="3">
        <f>Tavola1!L152-Tavola1!L151</f>
        <v>0</v>
      </c>
      <c r="M171" s="2">
        <f t="shared" si="19"/>
        <v>6.2872270019854399E-3</v>
      </c>
    </row>
    <row r="172" spans="1:13" hidden="1" outlineLevel="2">
      <c r="A172" s="16">
        <v>44041</v>
      </c>
      <c r="B172" s="3">
        <f>Tavola1!B153-Tavola1!B152</f>
        <v>3135</v>
      </c>
      <c r="C172" s="3"/>
      <c r="D172" s="3">
        <f>Tavola1!D153-Tavola1!D152</f>
        <v>18</v>
      </c>
      <c r="E172" s="3">
        <f>Tavola1!E153-Tavola1!E152</f>
        <v>18</v>
      </c>
      <c r="F172" s="3">
        <f>Tavola1!F153-Tavola1!F152</f>
        <v>0</v>
      </c>
      <c r="G172" s="3">
        <f>Tavola1!G153-Tavola1!G152</f>
        <v>0</v>
      </c>
      <c r="H172" s="3">
        <f>Tavola1!H153-Tavola1!H152</f>
        <v>0</v>
      </c>
      <c r="I172" s="3"/>
      <c r="J172" s="3">
        <f>Tavola1!J153-Tavola1!J152</f>
        <v>18</v>
      </c>
      <c r="K172" s="3">
        <f>Tavola1!K153-Tavola1!K152</f>
        <v>0</v>
      </c>
      <c r="L172" s="3">
        <f>Tavola1!L153-Tavola1!L152</f>
        <v>0</v>
      </c>
      <c r="M172" s="2">
        <f t="shared" si="19"/>
        <v>5.7416267942583732E-3</v>
      </c>
    </row>
    <row r="173" spans="1:13" hidden="1" outlineLevel="2">
      <c r="A173" s="16">
        <v>44042</v>
      </c>
      <c r="B173" s="3">
        <f>Tavola1!B154-Tavola1!B153</f>
        <v>3191</v>
      </c>
      <c r="C173" s="3"/>
      <c r="D173" s="3">
        <f>Tavola1!D154-Tavola1!D153</f>
        <v>39</v>
      </c>
      <c r="E173" s="3">
        <f>Tavola1!E154-Tavola1!E153</f>
        <v>35</v>
      </c>
      <c r="F173" s="3">
        <f>Tavola1!F154-Tavola1!F153</f>
        <v>4</v>
      </c>
      <c r="G173" s="3">
        <f>Tavola1!G154-Tavola1!G153</f>
        <v>4</v>
      </c>
      <c r="H173" s="3">
        <f>Tavola1!H154-Tavola1!H153</f>
        <v>0</v>
      </c>
      <c r="I173" s="3"/>
      <c r="J173" s="3">
        <f>Tavola1!J154-Tavola1!J153</f>
        <v>31</v>
      </c>
      <c r="K173" s="3">
        <f>Tavola1!K154-Tavola1!K153</f>
        <v>4</v>
      </c>
      <c r="L173" s="3">
        <f>Tavola1!L154-Tavola1!L153</f>
        <v>0</v>
      </c>
      <c r="M173" s="2">
        <f t="shared" si="19"/>
        <v>1.2221874020683171E-2</v>
      </c>
    </row>
    <row r="174" spans="1:13" hidden="1" outlineLevel="2">
      <c r="A174" s="16">
        <v>44043</v>
      </c>
      <c r="B174" s="3">
        <f>Tavola1!B155-Tavola1!B154</f>
        <v>2485</v>
      </c>
      <c r="C174" s="3"/>
      <c r="D174" s="3">
        <f>Tavola1!D155-Tavola1!D154</f>
        <v>16</v>
      </c>
      <c r="E174" s="3">
        <f>Tavola1!E155-Tavola1!E154</f>
        <v>16</v>
      </c>
      <c r="F174" s="3">
        <f>Tavola1!F155-Tavola1!F154</f>
        <v>5</v>
      </c>
      <c r="G174" s="3">
        <f>Tavola1!G155-Tavola1!G154</f>
        <v>5</v>
      </c>
      <c r="H174" s="3">
        <f>Tavola1!H155-Tavola1!H154</f>
        <v>0</v>
      </c>
      <c r="I174" s="3"/>
      <c r="J174" s="3">
        <f>Tavola1!J155-Tavola1!J154</f>
        <v>11</v>
      </c>
      <c r="K174" s="3">
        <f>Tavola1!K155-Tavola1!K154</f>
        <v>0</v>
      </c>
      <c r="L174" s="3">
        <f>Tavola1!L155-Tavola1!L154</f>
        <v>0</v>
      </c>
      <c r="M174" s="2">
        <f t="shared" si="19"/>
        <v>6.4386317907444666E-3</v>
      </c>
    </row>
    <row r="175" spans="1:13" hidden="1" outlineLevel="2">
      <c r="A175" s="16">
        <v>44044</v>
      </c>
      <c r="B175" s="3">
        <f>Tavola1!B156-Tavola1!B155</f>
        <v>2743</v>
      </c>
      <c r="C175" s="3"/>
      <c r="D175" s="3">
        <f>Tavola1!D156-Tavola1!D155</f>
        <v>10</v>
      </c>
      <c r="E175" s="3">
        <f>Tavola1!E156-Tavola1!E155</f>
        <v>6</v>
      </c>
      <c r="F175" s="3">
        <f>Tavola1!F156-Tavola1!F155</f>
        <v>-1</v>
      </c>
      <c r="G175" s="3">
        <f>Tavola1!G156-Tavola1!G155</f>
        <v>-2</v>
      </c>
      <c r="H175" s="3">
        <f>Tavola1!H156-Tavola1!H155</f>
        <v>1</v>
      </c>
      <c r="I175" s="3"/>
      <c r="J175" s="3">
        <f>Tavola1!J156-Tavola1!J155</f>
        <v>7</v>
      </c>
      <c r="K175" s="3">
        <f>Tavola1!K156-Tavola1!K155</f>
        <v>4</v>
      </c>
      <c r="L175" s="3">
        <f>Tavola1!L156-Tavola1!L155</f>
        <v>0</v>
      </c>
      <c r="M175" s="2">
        <f t="shared" si="19"/>
        <v>3.6456434560699965E-3</v>
      </c>
    </row>
    <row r="176" spans="1:13" hidden="1" outlineLevel="2">
      <c r="A176" s="16">
        <v>44045</v>
      </c>
      <c r="B176" s="3">
        <f>Tavola1!B157-Tavola1!B156</f>
        <v>1319</v>
      </c>
      <c r="C176" s="3"/>
      <c r="D176" s="3">
        <f>Tavola1!D157-Tavola1!D156</f>
        <v>7</v>
      </c>
      <c r="E176" s="3">
        <f>Tavola1!E157-Tavola1!E156</f>
        <v>4</v>
      </c>
      <c r="F176" s="3">
        <f>Tavola1!F157-Tavola1!F156</f>
        <v>0</v>
      </c>
      <c r="G176" s="3">
        <f>Tavola1!G157-Tavola1!G156</f>
        <v>0</v>
      </c>
      <c r="H176" s="3">
        <f>Tavola1!H157-Tavola1!H156</f>
        <v>0</v>
      </c>
      <c r="I176" s="3"/>
      <c r="J176" s="3">
        <f>Tavola1!J157-Tavola1!J156</f>
        <v>4</v>
      </c>
      <c r="K176" s="3">
        <f>Tavola1!K157-Tavola1!K156</f>
        <v>3</v>
      </c>
      <c r="L176" s="3">
        <f>Tavola1!L157-Tavola1!L156</f>
        <v>0</v>
      </c>
      <c r="M176" s="2">
        <f t="shared" si="19"/>
        <v>5.3070507960576198E-3</v>
      </c>
    </row>
    <row r="177" spans="1:13" hidden="1" outlineLevel="1" collapsed="1">
      <c r="A177" t="s">
        <v>62</v>
      </c>
      <c r="B177" s="3">
        <f>SUM(B170:B176)</f>
        <v>17173</v>
      </c>
      <c r="C177" s="3"/>
      <c r="D177" s="3">
        <f t="shared" ref="D177:L177" si="22">SUM(D170:D176)</f>
        <v>112</v>
      </c>
      <c r="E177" s="3">
        <f t="shared" si="22"/>
        <v>90</v>
      </c>
      <c r="F177" s="3">
        <f t="shared" si="22"/>
        <v>17</v>
      </c>
      <c r="G177" s="3">
        <f t="shared" si="22"/>
        <v>16</v>
      </c>
      <c r="H177" s="3">
        <f t="shared" si="22"/>
        <v>1</v>
      </c>
      <c r="I177" s="3"/>
      <c r="J177" s="3">
        <f t="shared" si="22"/>
        <v>73</v>
      </c>
      <c r="K177" s="3">
        <f t="shared" si="22"/>
        <v>22</v>
      </c>
      <c r="L177" s="3">
        <f t="shared" si="22"/>
        <v>0</v>
      </c>
      <c r="M177" s="2">
        <f t="shared" si="19"/>
        <v>6.5218657194433122E-3</v>
      </c>
    </row>
    <row r="178" spans="1:13" hidden="1" outlineLevel="1">
      <c r="A178" s="16">
        <v>44046</v>
      </c>
      <c r="B178" s="3">
        <f>Tavola1!B158-Tavola1!B157</f>
        <v>823</v>
      </c>
      <c r="C178" s="3"/>
      <c r="D178" s="3">
        <f>Tavola1!D158-Tavola1!D157</f>
        <v>3</v>
      </c>
      <c r="E178" s="3">
        <f>Tavola1!E158-Tavola1!E157</f>
        <v>3</v>
      </c>
      <c r="F178" s="3">
        <f>Tavola1!F158-Tavola1!F157</f>
        <v>0</v>
      </c>
      <c r="G178" s="3">
        <f>Tavola1!G158-Tavola1!G157</f>
        <v>0</v>
      </c>
      <c r="H178" s="3">
        <f>Tavola1!H158-Tavola1!H157</f>
        <v>0</v>
      </c>
      <c r="I178" s="3"/>
      <c r="J178" s="3">
        <f>Tavola1!J158-Tavola1!J157</f>
        <v>3</v>
      </c>
      <c r="K178" s="3">
        <f>Tavola1!K158-Tavola1!K157</f>
        <v>0</v>
      </c>
      <c r="L178" s="3">
        <f>Tavola1!L158-Tavola1!L157</f>
        <v>0</v>
      </c>
      <c r="M178" s="2">
        <f t="shared" si="19"/>
        <v>3.6452004860267314E-3</v>
      </c>
    </row>
    <row r="179" spans="1:13" hidden="1" outlineLevel="1">
      <c r="A179" s="16">
        <v>44047</v>
      </c>
      <c r="B179" s="3">
        <f>Tavola1!B159-Tavola1!B158</f>
        <v>2670</v>
      </c>
      <c r="C179" s="3"/>
      <c r="D179" s="3">
        <f>Tavola1!D159-Tavola1!D158</f>
        <v>10</v>
      </c>
      <c r="E179" s="3">
        <f>Tavola1!E159-Tavola1!E158</f>
        <v>5</v>
      </c>
      <c r="F179" s="3">
        <f>Tavola1!F159-Tavola1!F158</f>
        <v>-2</v>
      </c>
      <c r="G179" s="3">
        <f>Tavola1!G159-Tavola1!G158</f>
        <v>-2</v>
      </c>
      <c r="H179" s="3">
        <f>Tavola1!H159-Tavola1!H158</f>
        <v>0</v>
      </c>
      <c r="I179" s="3"/>
      <c r="J179" s="3">
        <f>Tavola1!J159-Tavola1!J158</f>
        <v>7</v>
      </c>
      <c r="K179" s="3">
        <f>Tavola1!K159-Tavola1!K158</f>
        <v>4</v>
      </c>
      <c r="L179" s="3">
        <f>Tavola1!L159-Tavola1!L158</f>
        <v>1</v>
      </c>
      <c r="M179" s="2">
        <f t="shared" si="19"/>
        <v>3.7453183520599251E-3</v>
      </c>
    </row>
    <row r="180" spans="1:13" hidden="1" outlineLevel="1">
      <c r="A180" s="16">
        <v>44048</v>
      </c>
      <c r="B180" s="3">
        <f>Tavola1!B160-Tavola1!B159</f>
        <v>2337</v>
      </c>
      <c r="C180" s="3"/>
      <c r="D180" s="3">
        <f>Tavola1!D160-Tavola1!D159</f>
        <v>21</v>
      </c>
      <c r="E180" s="3">
        <f>Tavola1!E160-Tavola1!E159</f>
        <v>21</v>
      </c>
      <c r="F180" s="3">
        <f>Tavola1!F160-Tavola1!F159</f>
        <v>1</v>
      </c>
      <c r="G180" s="3">
        <f>Tavola1!G160-Tavola1!G159</f>
        <v>0</v>
      </c>
      <c r="H180" s="3">
        <f>Tavola1!H160-Tavola1!H159</f>
        <v>1</v>
      </c>
      <c r="I180" s="3"/>
      <c r="J180" s="3">
        <f>Tavola1!J160-Tavola1!J159</f>
        <v>20</v>
      </c>
      <c r="K180" s="3">
        <f>Tavola1!K160-Tavola1!K159</f>
        <v>0</v>
      </c>
      <c r="L180" s="3">
        <f>Tavola1!L160-Tavola1!L159</f>
        <v>0</v>
      </c>
      <c r="M180" s="2">
        <f t="shared" si="19"/>
        <v>8.9858793324775355E-3</v>
      </c>
    </row>
    <row r="181" spans="1:13" hidden="1" outlineLevel="1">
      <c r="A181" s="16">
        <v>44049</v>
      </c>
      <c r="B181" s="3">
        <f>Tavola1!B161-Tavola1!B160</f>
        <v>2795</v>
      </c>
      <c r="C181" s="3"/>
      <c r="D181" s="3">
        <f>Tavola1!D161-Tavola1!D160</f>
        <v>30</v>
      </c>
      <c r="E181" s="3">
        <f>Tavola1!E161-Tavola1!E160</f>
        <v>28</v>
      </c>
      <c r="F181" s="3">
        <f>Tavola1!F161-Tavola1!F160</f>
        <v>3</v>
      </c>
      <c r="G181" s="3">
        <f>Tavola1!G161-Tavola1!G160</f>
        <v>3</v>
      </c>
      <c r="H181" s="3">
        <f>Tavola1!H161-Tavola1!H160</f>
        <v>0</v>
      </c>
      <c r="I181" s="3"/>
      <c r="J181" s="3">
        <f>Tavola1!J161-Tavola1!J160</f>
        <v>25</v>
      </c>
      <c r="K181" s="3">
        <f>Tavola1!K161-Tavola1!K160</f>
        <v>2</v>
      </c>
      <c r="L181" s="3">
        <f>Tavola1!L161-Tavola1!L160</f>
        <v>0</v>
      </c>
      <c r="M181" s="2">
        <f t="shared" si="19"/>
        <v>1.0733452593917709E-2</v>
      </c>
    </row>
    <row r="182" spans="1:13" hidden="1" outlineLevel="1">
      <c r="A182" s="16">
        <v>44050</v>
      </c>
      <c r="B182" s="3">
        <f>Tavola1!B162-Tavola1!B161</f>
        <v>2412</v>
      </c>
      <c r="C182" s="3"/>
      <c r="D182" s="3">
        <f>Tavola1!D162-Tavola1!D161</f>
        <v>27</v>
      </c>
      <c r="E182" s="3">
        <f>Tavola1!E162-Tavola1!E161</f>
        <v>27</v>
      </c>
      <c r="F182" s="3">
        <f>Tavola1!F162-Tavola1!F161</f>
        <v>0</v>
      </c>
      <c r="G182" s="3">
        <f>Tavola1!G162-Tavola1!G161</f>
        <v>0</v>
      </c>
      <c r="H182" s="3">
        <f>Tavola1!H162-Tavola1!H161</f>
        <v>0</v>
      </c>
      <c r="I182" s="3"/>
      <c r="J182" s="3">
        <f>Tavola1!J162-Tavola1!J161</f>
        <v>27</v>
      </c>
      <c r="K182" s="3">
        <f>Tavola1!K162-Tavola1!K161</f>
        <v>0</v>
      </c>
      <c r="L182" s="3">
        <f>Tavola1!L162-Tavola1!L161</f>
        <v>0</v>
      </c>
      <c r="M182" s="2">
        <f t="shared" si="19"/>
        <v>1.1194029850746268E-2</v>
      </c>
    </row>
    <row r="183" spans="1:13" hidden="1" outlineLevel="1">
      <c r="A183" s="16">
        <v>44051</v>
      </c>
      <c r="B183" s="3">
        <f>Tavola1!B163-Tavola1!B162</f>
        <v>2511</v>
      </c>
      <c r="C183" s="3"/>
      <c r="D183" s="3">
        <f>Tavola1!D163-Tavola1!D162</f>
        <v>28</v>
      </c>
      <c r="E183" s="3">
        <f>Tavola1!E163-Tavola1!E162</f>
        <v>28</v>
      </c>
      <c r="F183" s="3">
        <f>Tavola1!F163-Tavola1!F162</f>
        <v>0</v>
      </c>
      <c r="G183" s="3">
        <f>Tavola1!G163-Tavola1!G162</f>
        <v>0</v>
      </c>
      <c r="H183" s="3">
        <f>Tavola1!H163-Tavola1!H162</f>
        <v>0</v>
      </c>
      <c r="I183" s="3"/>
      <c r="J183" s="3">
        <f>Tavola1!J163-Tavola1!J162</f>
        <v>28</v>
      </c>
      <c r="K183" s="3">
        <f>Tavola1!K163-Tavola1!K162</f>
        <v>0</v>
      </c>
      <c r="L183" s="3">
        <f>Tavola1!L163-Tavola1!L162</f>
        <v>0</v>
      </c>
      <c r="M183" s="2">
        <f t="shared" si="19"/>
        <v>1.1150935882118677E-2</v>
      </c>
    </row>
    <row r="184" spans="1:13" hidden="1" outlineLevel="1">
      <c r="A184" s="16">
        <v>44052</v>
      </c>
      <c r="B184" s="3">
        <f>Tavola1!B164-Tavola1!B163</f>
        <v>1277</v>
      </c>
      <c r="C184" s="3"/>
      <c r="D184" s="3">
        <f>Tavola1!D164-Tavola1!D163</f>
        <v>29</v>
      </c>
      <c r="E184" s="3">
        <f>Tavola1!E164-Tavola1!E163</f>
        <v>23</v>
      </c>
      <c r="F184" s="3">
        <f>Tavola1!F164-Tavola1!F163</f>
        <v>3</v>
      </c>
      <c r="G184" s="3">
        <f>Tavola1!G164-Tavola1!G163</f>
        <v>2</v>
      </c>
      <c r="H184" s="3">
        <f>Tavola1!H164-Tavola1!H163</f>
        <v>1</v>
      </c>
      <c r="I184" s="3"/>
      <c r="J184" s="3">
        <f>Tavola1!J164-Tavola1!J163</f>
        <v>20</v>
      </c>
      <c r="K184" s="3">
        <f>Tavola1!K164-Tavola1!K163</f>
        <v>6</v>
      </c>
      <c r="L184" s="3">
        <f>Tavola1!L164-Tavola1!L163</f>
        <v>0</v>
      </c>
      <c r="M184" s="2">
        <f t="shared" si="19"/>
        <v>2.2709475332811275E-2</v>
      </c>
    </row>
    <row r="185" spans="1:13" hidden="1" outlineLevel="1" collapsed="1">
      <c r="A185" t="s">
        <v>63</v>
      </c>
      <c r="B185" s="3">
        <f>SUM(B178:B184)</f>
        <v>14825</v>
      </c>
      <c r="C185" s="3"/>
      <c r="D185" s="3">
        <f t="shared" ref="D185:L185" si="23">SUM(D178:D184)</f>
        <v>148</v>
      </c>
      <c r="E185" s="3">
        <f t="shared" si="23"/>
        <v>135</v>
      </c>
      <c r="F185" s="3">
        <f t="shared" si="23"/>
        <v>5</v>
      </c>
      <c r="G185" s="3">
        <f t="shared" si="23"/>
        <v>3</v>
      </c>
      <c r="H185" s="3">
        <f t="shared" si="23"/>
        <v>2</v>
      </c>
      <c r="I185" s="3"/>
      <c r="J185" s="3">
        <f t="shared" si="23"/>
        <v>130</v>
      </c>
      <c r="K185" s="3">
        <f t="shared" si="23"/>
        <v>12</v>
      </c>
      <c r="L185" s="3">
        <f t="shared" si="23"/>
        <v>1</v>
      </c>
      <c r="M185" s="2">
        <f t="shared" si="19"/>
        <v>9.9831365935919049E-3</v>
      </c>
    </row>
    <row r="186" spans="1:13" hidden="1" outlineLevel="2">
      <c r="A186" s="16">
        <v>44053</v>
      </c>
      <c r="B186" s="3">
        <f>Tavola1!B165-Tavola1!B164</f>
        <v>873</v>
      </c>
      <c r="C186" s="3"/>
      <c r="D186" s="3">
        <f>Tavola1!D165-Tavola1!D164</f>
        <v>32</v>
      </c>
      <c r="E186" s="3">
        <f>Tavola1!E165-Tavola1!E164</f>
        <v>30</v>
      </c>
      <c r="F186" s="3">
        <f>Tavola1!F165-Tavola1!F164</f>
        <v>7</v>
      </c>
      <c r="G186" s="3">
        <f>Tavola1!G165-Tavola1!G164</f>
        <v>6</v>
      </c>
      <c r="H186" s="3">
        <f>Tavola1!H165-Tavola1!H164</f>
        <v>1</v>
      </c>
      <c r="I186" s="3"/>
      <c r="J186" s="3">
        <f>Tavola1!J165-Tavola1!J164</f>
        <v>23</v>
      </c>
      <c r="K186" s="3">
        <f>Tavola1!K165-Tavola1!K164</f>
        <v>2</v>
      </c>
      <c r="L186" s="3">
        <f>Tavola1!L165-Tavola1!L164</f>
        <v>0</v>
      </c>
      <c r="M186" s="2">
        <f t="shared" si="19"/>
        <v>3.6655211912943873E-2</v>
      </c>
    </row>
    <row r="187" spans="1:13" hidden="1" outlineLevel="2">
      <c r="A187" s="16">
        <v>44054</v>
      </c>
      <c r="B187" s="3">
        <f>Tavola1!B166-Tavola1!B165</f>
        <v>2860</v>
      </c>
      <c r="C187" s="3"/>
      <c r="D187" s="3">
        <f>Tavola1!D166-Tavola1!D165</f>
        <v>89</v>
      </c>
      <c r="E187" s="3">
        <f>Tavola1!E166-Tavola1!E165</f>
        <v>88</v>
      </c>
      <c r="F187" s="3">
        <f>Tavola1!F166-Tavola1!F165</f>
        <v>-1</v>
      </c>
      <c r="G187" s="3">
        <f>Tavola1!G166-Tavola1!G165</f>
        <v>-1</v>
      </c>
      <c r="H187" s="3">
        <f>Tavola1!H166-Tavola1!H165</f>
        <v>0</v>
      </c>
      <c r="I187" s="3"/>
      <c r="J187" s="3">
        <f>Tavola1!J166-Tavola1!J165</f>
        <v>89</v>
      </c>
      <c r="K187" s="3">
        <f>Tavola1!K166-Tavola1!K165</f>
        <v>1</v>
      </c>
      <c r="L187" s="3">
        <f>Tavola1!L166-Tavola1!L165</f>
        <v>0</v>
      </c>
      <c r="M187" s="2">
        <f t="shared" si="19"/>
        <v>3.1118881118881118E-2</v>
      </c>
    </row>
    <row r="188" spans="1:13" hidden="1" outlineLevel="2">
      <c r="A188" s="16">
        <v>44055</v>
      </c>
      <c r="B188" s="3">
        <f>Tavola1!B167-Tavola1!B166</f>
        <v>2248</v>
      </c>
      <c r="C188" s="3"/>
      <c r="D188" s="3">
        <f>Tavola1!D167-Tavola1!D166</f>
        <v>29</v>
      </c>
      <c r="E188" s="3">
        <f>Tavola1!E167-Tavola1!E166</f>
        <v>24</v>
      </c>
      <c r="F188" s="3">
        <f>Tavola1!F167-Tavola1!F166</f>
        <v>-1</v>
      </c>
      <c r="G188" s="3">
        <f>Tavola1!G167-Tavola1!G166</f>
        <v>-1</v>
      </c>
      <c r="H188" s="3">
        <f>Tavola1!H167-Tavola1!H166</f>
        <v>0</v>
      </c>
      <c r="I188" s="3"/>
      <c r="J188" s="3">
        <f>Tavola1!J167-Tavola1!J166</f>
        <v>25</v>
      </c>
      <c r="K188" s="3">
        <f>Tavola1!K167-Tavola1!K166</f>
        <v>5</v>
      </c>
      <c r="L188" s="3">
        <f>Tavola1!L167-Tavola1!L166</f>
        <v>0</v>
      </c>
      <c r="M188" s="2">
        <f t="shared" si="19"/>
        <v>1.2900355871886121E-2</v>
      </c>
    </row>
    <row r="189" spans="1:13" hidden="1" outlineLevel="2">
      <c r="A189" s="16">
        <v>44056</v>
      </c>
      <c r="B189" s="3">
        <f>Tavola1!B168-Tavola1!B167</f>
        <v>2046</v>
      </c>
      <c r="C189" s="3"/>
      <c r="D189" s="3">
        <f>Tavola1!D168-Tavola1!D167</f>
        <v>42</v>
      </c>
      <c r="E189" s="3">
        <f>Tavola1!E168-Tavola1!E167</f>
        <v>42</v>
      </c>
      <c r="F189" s="3">
        <f>Tavola1!F168-Tavola1!F167</f>
        <v>-1</v>
      </c>
      <c r="G189" s="3">
        <f>Tavola1!G168-Tavola1!G167</f>
        <v>-1</v>
      </c>
      <c r="H189" s="3">
        <f>Tavola1!H168-Tavola1!H167</f>
        <v>0</v>
      </c>
      <c r="I189" s="3"/>
      <c r="J189" s="3">
        <f>Tavola1!J168-Tavola1!J167</f>
        <v>43</v>
      </c>
      <c r="K189" s="3">
        <f>Tavola1!K168-Tavola1!K167</f>
        <v>0</v>
      </c>
      <c r="L189" s="3">
        <f>Tavola1!L168-Tavola1!L167</f>
        <v>0</v>
      </c>
      <c r="M189" s="2">
        <f t="shared" si="19"/>
        <v>2.0527859237536656E-2</v>
      </c>
    </row>
    <row r="190" spans="1:13" hidden="1" outlineLevel="2">
      <c r="A190" s="16">
        <v>44057</v>
      </c>
      <c r="B190" s="3">
        <f>Tavola1!B169-Tavola1!B168</f>
        <v>2219</v>
      </c>
      <c r="C190" s="3"/>
      <c r="D190" s="3">
        <f>Tavola1!D169-Tavola1!D168</f>
        <v>36</v>
      </c>
      <c r="E190" s="3">
        <f>Tavola1!E169-Tavola1!E168</f>
        <v>27</v>
      </c>
      <c r="F190" s="3">
        <f>Tavola1!F169-Tavola1!F168</f>
        <v>4</v>
      </c>
      <c r="G190" s="3">
        <f>Tavola1!G169-Tavola1!G168</f>
        <v>4</v>
      </c>
      <c r="H190" s="3">
        <f>Tavola1!H169-Tavola1!H168</f>
        <v>0</v>
      </c>
      <c r="I190" s="3"/>
      <c r="J190" s="3">
        <f>Tavola1!J169-Tavola1!J168</f>
        <v>23</v>
      </c>
      <c r="K190" s="3">
        <f>Tavola1!K169-Tavola1!K168</f>
        <v>9</v>
      </c>
      <c r="L190" s="3">
        <f>Tavola1!L169-Tavola1!L168</f>
        <v>0</v>
      </c>
      <c r="M190" s="2">
        <f t="shared" si="19"/>
        <v>1.622352410995944E-2</v>
      </c>
    </row>
    <row r="191" spans="1:13" hidden="1" outlineLevel="2">
      <c r="A191" s="16">
        <v>44058</v>
      </c>
      <c r="B191" s="3">
        <f>Tavola1!B170-Tavola1!B169</f>
        <v>2030</v>
      </c>
      <c r="C191" s="3"/>
      <c r="D191" s="3">
        <f>Tavola1!D170-Tavola1!D169</f>
        <v>46</v>
      </c>
      <c r="E191" s="3">
        <f>Tavola1!E170-Tavola1!E169</f>
        <v>46</v>
      </c>
      <c r="F191" s="3">
        <f>Tavola1!F170-Tavola1!F169</f>
        <v>0</v>
      </c>
      <c r="G191" s="3">
        <f>Tavola1!G170-Tavola1!G169</f>
        <v>1</v>
      </c>
      <c r="H191" s="3">
        <f>Tavola1!H170-Tavola1!H169</f>
        <v>-1</v>
      </c>
      <c r="I191" s="3"/>
      <c r="J191" s="3">
        <f>Tavola1!J170-Tavola1!J169</f>
        <v>46</v>
      </c>
      <c r="K191" s="3">
        <f>Tavola1!K170-Tavola1!K169</f>
        <v>0</v>
      </c>
      <c r="L191" s="3">
        <f>Tavola1!L170-Tavola1!L169</f>
        <v>0</v>
      </c>
      <c r="M191" s="2">
        <f t="shared" si="19"/>
        <v>2.2660098522167486E-2</v>
      </c>
    </row>
    <row r="192" spans="1:13" hidden="1" outlineLevel="2">
      <c r="A192" s="16">
        <v>44059</v>
      </c>
      <c r="B192" s="3">
        <f>Tavola1!B171-Tavola1!B170</f>
        <v>1043</v>
      </c>
      <c r="C192" s="3"/>
      <c r="D192" s="3">
        <f>Tavola1!D171-Tavola1!D170</f>
        <v>39</v>
      </c>
      <c r="E192" s="3">
        <f>Tavola1!E171-Tavola1!E170</f>
        <v>35</v>
      </c>
      <c r="F192" s="3">
        <f>Tavola1!F171-Tavola1!F170</f>
        <v>4</v>
      </c>
      <c r="G192" s="3">
        <f>Tavola1!G171-Tavola1!G170</f>
        <v>4</v>
      </c>
      <c r="H192" s="3">
        <f>Tavola1!H171-Tavola1!H170</f>
        <v>0</v>
      </c>
      <c r="I192" s="3"/>
      <c r="J192" s="3">
        <f>Tavola1!J171-Tavola1!J170</f>
        <v>31</v>
      </c>
      <c r="K192" s="3">
        <f>Tavola1!K171-Tavola1!K170</f>
        <v>3</v>
      </c>
      <c r="L192" s="3">
        <f>Tavola1!L171-Tavola1!L170</f>
        <v>1</v>
      </c>
      <c r="M192" s="2">
        <f t="shared" si="19"/>
        <v>3.7392138063279005E-2</v>
      </c>
    </row>
    <row r="193" spans="1:13" hidden="1" outlineLevel="1" collapsed="1">
      <c r="A193" t="s">
        <v>64</v>
      </c>
      <c r="B193" s="3">
        <f>SUM(B186:B192)</f>
        <v>13319</v>
      </c>
      <c r="C193" s="3"/>
      <c r="D193" s="3">
        <f t="shared" ref="D193:L193" si="24">SUM(D186:D192)</f>
        <v>313</v>
      </c>
      <c r="E193" s="3">
        <f t="shared" si="24"/>
        <v>292</v>
      </c>
      <c r="F193" s="3">
        <f t="shared" si="24"/>
        <v>12</v>
      </c>
      <c r="G193" s="3">
        <f t="shared" si="24"/>
        <v>12</v>
      </c>
      <c r="H193" s="3">
        <f t="shared" si="24"/>
        <v>0</v>
      </c>
      <c r="I193" s="3"/>
      <c r="J193" s="3">
        <f t="shared" si="24"/>
        <v>280</v>
      </c>
      <c r="K193" s="3">
        <f t="shared" si="24"/>
        <v>20</v>
      </c>
      <c r="L193" s="3">
        <f t="shared" si="24"/>
        <v>1</v>
      </c>
      <c r="M193" s="2">
        <f t="shared" si="19"/>
        <v>2.3500262782491177E-2</v>
      </c>
    </row>
    <row r="194" spans="1:13" hidden="1" outlineLevel="2">
      <c r="A194" s="16">
        <v>44060</v>
      </c>
      <c r="B194" s="3">
        <f>Tavola1!B172-Tavola1!B171</f>
        <v>1626</v>
      </c>
      <c r="C194" s="3"/>
      <c r="D194" s="3">
        <f>Tavola1!D172-Tavola1!D171</f>
        <v>14</v>
      </c>
      <c r="E194" s="3">
        <f>Tavola1!E172-Tavola1!E171</f>
        <v>6</v>
      </c>
      <c r="F194" s="3">
        <f>Tavola1!F172-Tavola1!F171</f>
        <v>4</v>
      </c>
      <c r="G194" s="3">
        <f>Tavola1!G172-Tavola1!G171</f>
        <v>3</v>
      </c>
      <c r="H194" s="3">
        <f>Tavola1!H172-Tavola1!H171</f>
        <v>1</v>
      </c>
      <c r="I194" s="3"/>
      <c r="J194" s="3">
        <f>Tavola1!J172-Tavola1!J171</f>
        <v>2</v>
      </c>
      <c r="K194" s="3">
        <f>Tavola1!K172-Tavola1!K171</f>
        <v>7</v>
      </c>
      <c r="L194" s="3">
        <f>Tavola1!L172-Tavola1!L171</f>
        <v>1</v>
      </c>
      <c r="M194" s="2">
        <f t="shared" si="19"/>
        <v>8.6100861008610082E-3</v>
      </c>
    </row>
    <row r="195" spans="1:13" hidden="1" outlineLevel="2">
      <c r="A195" s="16">
        <v>44061</v>
      </c>
      <c r="B195" s="3">
        <f>Tavola1!B173-Tavola1!B172</f>
        <v>2406</v>
      </c>
      <c r="C195" s="3"/>
      <c r="D195" s="3">
        <f>Tavola1!D173-Tavola1!D172</f>
        <v>13</v>
      </c>
      <c r="E195" s="3">
        <f>Tavola1!E173-Tavola1!E172</f>
        <v>4</v>
      </c>
      <c r="F195" s="3">
        <f>Tavola1!F173-Tavola1!F172</f>
        <v>0</v>
      </c>
      <c r="G195" s="3">
        <f>Tavola1!G173-Tavola1!G172</f>
        <v>0</v>
      </c>
      <c r="H195" s="3">
        <f>Tavola1!H173-Tavola1!H172</f>
        <v>0</v>
      </c>
      <c r="I195" s="3"/>
      <c r="J195" s="3">
        <f>Tavola1!J173-Tavola1!J172</f>
        <v>4</v>
      </c>
      <c r="K195" s="3">
        <f>Tavola1!K173-Tavola1!K172</f>
        <v>9</v>
      </c>
      <c r="L195" s="3">
        <f>Tavola1!L173-Tavola1!L172</f>
        <v>0</v>
      </c>
      <c r="M195" s="2">
        <f t="shared" si="19"/>
        <v>5.4031587697423106E-3</v>
      </c>
    </row>
    <row r="196" spans="1:13" hidden="1" outlineLevel="2">
      <c r="A196" s="16">
        <v>44062</v>
      </c>
      <c r="B196" s="3">
        <f>Tavola1!B174-Tavola1!B173</f>
        <v>2859</v>
      </c>
      <c r="C196" s="3"/>
      <c r="D196" s="3">
        <f>Tavola1!D174-Tavola1!D173</f>
        <v>45</v>
      </c>
      <c r="E196" s="3">
        <f>Tavola1!E174-Tavola1!E173</f>
        <v>44</v>
      </c>
      <c r="F196" s="3">
        <f>Tavola1!F174-Tavola1!F173</f>
        <v>1</v>
      </c>
      <c r="G196" s="3">
        <f>Tavola1!G174-Tavola1!G173</f>
        <v>-1</v>
      </c>
      <c r="H196" s="3">
        <f>Tavola1!H174-Tavola1!H173</f>
        <v>2</v>
      </c>
      <c r="I196" s="3"/>
      <c r="J196" s="3">
        <f>Tavola1!J174-Tavola1!J173</f>
        <v>43</v>
      </c>
      <c r="K196" s="3">
        <f>Tavola1!K174-Tavola1!K173</f>
        <v>1</v>
      </c>
      <c r="L196" s="3">
        <f>Tavola1!L174-Tavola1!L173</f>
        <v>0</v>
      </c>
      <c r="M196" s="2">
        <f t="shared" si="19"/>
        <v>1.5739769150052464E-2</v>
      </c>
    </row>
    <row r="197" spans="1:13" hidden="1" outlineLevel="2">
      <c r="A197" s="16">
        <v>44063</v>
      </c>
      <c r="B197" s="3">
        <f>Tavola1!B175-Tavola1!B174</f>
        <v>2982</v>
      </c>
      <c r="C197" s="3"/>
      <c r="D197" s="3">
        <f>Tavola1!D175-Tavola1!D174</f>
        <v>37</v>
      </c>
      <c r="E197" s="3">
        <f>Tavola1!E175-Tavola1!E174</f>
        <v>24</v>
      </c>
      <c r="F197" s="3">
        <f>Tavola1!F175-Tavola1!F174</f>
        <v>-12</v>
      </c>
      <c r="G197" s="3">
        <f>Tavola1!G175-Tavola1!G174</f>
        <v>-12</v>
      </c>
      <c r="H197" s="3">
        <f>Tavola1!H175-Tavola1!H174</f>
        <v>0</v>
      </c>
      <c r="I197" s="3"/>
      <c r="J197" s="3">
        <f>Tavola1!J175-Tavola1!J174</f>
        <v>36</v>
      </c>
      <c r="K197" s="3">
        <f>Tavola1!K175-Tavola1!K174</f>
        <v>13</v>
      </c>
      <c r="L197" s="3">
        <f>Tavola1!L175-Tavola1!L174</f>
        <v>0</v>
      </c>
      <c r="M197" s="2">
        <f t="shared" si="19"/>
        <v>1.2407780013413815E-2</v>
      </c>
    </row>
    <row r="198" spans="1:13" hidden="1" outlineLevel="2">
      <c r="A198" s="16">
        <v>44064</v>
      </c>
      <c r="B198" s="3">
        <f>Tavola1!B176-Tavola1!B175</f>
        <v>3129</v>
      </c>
      <c r="C198" s="3"/>
      <c r="D198" s="3">
        <f>Tavola1!D176-Tavola1!D175</f>
        <v>44</v>
      </c>
      <c r="E198" s="3">
        <f>Tavola1!E176-Tavola1!E175</f>
        <v>38</v>
      </c>
      <c r="F198" s="3">
        <f>Tavola1!F176-Tavola1!F175</f>
        <v>4</v>
      </c>
      <c r="G198" s="3">
        <f>Tavola1!G176-Tavola1!G175</f>
        <v>4</v>
      </c>
      <c r="H198" s="3">
        <f>Tavola1!H176-Tavola1!H175</f>
        <v>0</v>
      </c>
      <c r="I198" s="3"/>
      <c r="J198" s="3">
        <f>Tavola1!J176-Tavola1!J175</f>
        <v>34</v>
      </c>
      <c r="K198" s="3">
        <f>Tavola1!K176-Tavola1!K175</f>
        <v>6</v>
      </c>
      <c r="L198" s="3">
        <f>Tavola1!L176-Tavola1!L175</f>
        <v>0</v>
      </c>
      <c r="M198" s="2">
        <f t="shared" si="19"/>
        <v>1.4062000639181848E-2</v>
      </c>
    </row>
    <row r="199" spans="1:13" hidden="1" outlineLevel="2">
      <c r="A199" s="16">
        <v>44065</v>
      </c>
      <c r="B199" s="3">
        <f>Tavola1!B177-Tavola1!B176</f>
        <v>2220</v>
      </c>
      <c r="C199" s="3"/>
      <c r="D199" s="3">
        <f>Tavola1!D177-Tavola1!D176</f>
        <v>48</v>
      </c>
      <c r="E199" s="3">
        <f>Tavola1!E177-Tavola1!E176</f>
        <v>46</v>
      </c>
      <c r="F199" s="3">
        <f>Tavola1!F177-Tavola1!F176</f>
        <v>0</v>
      </c>
      <c r="G199" s="3">
        <f>Tavola1!G177-Tavola1!G176</f>
        <v>0</v>
      </c>
      <c r="H199" s="3">
        <f>Tavola1!H177-Tavola1!H176</f>
        <v>0</v>
      </c>
      <c r="I199" s="3"/>
      <c r="J199" s="3">
        <f>Tavola1!J177-Tavola1!J176</f>
        <v>46</v>
      </c>
      <c r="K199" s="3">
        <f>Tavola1!K177-Tavola1!K176</f>
        <v>2</v>
      </c>
      <c r="L199" s="3">
        <f>Tavola1!L177-Tavola1!L176</f>
        <v>0</v>
      </c>
      <c r="M199" s="2">
        <f t="shared" si="19"/>
        <v>2.1621621621621623E-2</v>
      </c>
    </row>
    <row r="200" spans="1:13" hidden="1" outlineLevel="2">
      <c r="A200" s="16">
        <v>44066</v>
      </c>
      <c r="B200" s="3">
        <f>Tavola1!B178-Tavola1!B177</f>
        <v>2146</v>
      </c>
      <c r="C200" s="3"/>
      <c r="D200" s="3">
        <f>Tavola1!D178-Tavola1!D177</f>
        <v>35</v>
      </c>
      <c r="E200" s="3">
        <f>Tavola1!E178-Tavola1!E177</f>
        <v>29</v>
      </c>
      <c r="F200" s="3">
        <f>Tavola1!F178-Tavola1!F177</f>
        <v>7</v>
      </c>
      <c r="G200" s="3">
        <f>Tavola1!G178-Tavola1!G177</f>
        <v>5</v>
      </c>
      <c r="H200" s="3">
        <f>Tavola1!H178-Tavola1!H177</f>
        <v>2</v>
      </c>
      <c r="I200" s="3"/>
      <c r="J200" s="3">
        <f>Tavola1!J178-Tavola1!J177</f>
        <v>22</v>
      </c>
      <c r="K200" s="3">
        <f>Tavola1!K178-Tavola1!K177</f>
        <v>6</v>
      </c>
      <c r="L200" s="3">
        <f>Tavola1!L178-Tavola1!L177</f>
        <v>0</v>
      </c>
      <c r="M200" s="2">
        <f t="shared" si="19"/>
        <v>1.6309412861136997E-2</v>
      </c>
    </row>
    <row r="201" spans="1:13" hidden="1" outlineLevel="1" collapsed="1">
      <c r="A201" t="s">
        <v>65</v>
      </c>
      <c r="B201" s="3">
        <f>SUM(B194:B200)</f>
        <v>17368</v>
      </c>
      <c r="C201" s="3"/>
      <c r="D201" s="3">
        <f t="shared" ref="D201:L201" si="25">SUM(D194:D200)</f>
        <v>236</v>
      </c>
      <c r="E201" s="3">
        <f t="shared" si="25"/>
        <v>191</v>
      </c>
      <c r="F201" s="3">
        <f t="shared" si="25"/>
        <v>4</v>
      </c>
      <c r="G201" s="3">
        <f t="shared" si="25"/>
        <v>-1</v>
      </c>
      <c r="H201" s="3">
        <f t="shared" si="25"/>
        <v>5</v>
      </c>
      <c r="I201" s="3"/>
      <c r="J201" s="3">
        <f t="shared" si="25"/>
        <v>187</v>
      </c>
      <c r="K201" s="3">
        <f t="shared" si="25"/>
        <v>44</v>
      </c>
      <c r="L201" s="3">
        <f t="shared" si="25"/>
        <v>1</v>
      </c>
      <c r="M201" s="2">
        <f t="shared" si="19"/>
        <v>1.3588208198986642E-2</v>
      </c>
    </row>
    <row r="202" spans="1:13" hidden="1" outlineLevel="2">
      <c r="A202" s="16">
        <v>44067</v>
      </c>
      <c r="B202" s="3">
        <f>Tavola1!B179-Tavola1!B178</f>
        <v>1468</v>
      </c>
      <c r="C202" s="3"/>
      <c r="D202" s="3">
        <f>Tavola1!D179-Tavola1!D178</f>
        <v>65</v>
      </c>
      <c r="E202" s="3">
        <f>Tavola1!E179-Tavola1!E178</f>
        <v>44</v>
      </c>
      <c r="F202" s="3">
        <f>Tavola1!F179-Tavola1!F178</f>
        <v>3</v>
      </c>
      <c r="G202" s="3">
        <f>Tavola1!G179-Tavola1!G178</f>
        <v>4</v>
      </c>
      <c r="H202" s="3">
        <f>Tavola1!H179-Tavola1!H178</f>
        <v>-1</v>
      </c>
      <c r="I202" s="3"/>
      <c r="J202" s="3">
        <f>Tavola1!J179-Tavola1!J178</f>
        <v>41</v>
      </c>
      <c r="K202" s="3">
        <f>Tavola1!K179-Tavola1!K178</f>
        <v>21</v>
      </c>
      <c r="L202" s="3">
        <f>Tavola1!L179-Tavola1!L178</f>
        <v>0</v>
      </c>
      <c r="M202" s="2">
        <f t="shared" si="19"/>
        <v>4.4277929155313353E-2</v>
      </c>
    </row>
    <row r="203" spans="1:13" hidden="1" outlineLevel="2">
      <c r="A203" s="16">
        <v>44068</v>
      </c>
      <c r="B203" s="3">
        <f>Tavola1!B180-Tavola1!B179</f>
        <v>2634</v>
      </c>
      <c r="C203" s="3"/>
      <c r="D203" s="3">
        <f>Tavola1!D180-Tavola1!D179</f>
        <v>24</v>
      </c>
      <c r="E203" s="3">
        <f>Tavola1!E180-Tavola1!E179</f>
        <v>0</v>
      </c>
      <c r="F203" s="3">
        <f>Tavola1!F180-Tavola1!F179</f>
        <v>0</v>
      </c>
      <c r="G203" s="3">
        <f>Tavola1!G180-Tavola1!G179</f>
        <v>-1</v>
      </c>
      <c r="H203" s="3">
        <f>Tavola1!H180-Tavola1!H179</f>
        <v>1</v>
      </c>
      <c r="I203" s="3"/>
      <c r="J203" s="3">
        <f>Tavola1!J180-Tavola1!J179</f>
        <v>0</v>
      </c>
      <c r="K203" s="3">
        <f>Tavola1!K180-Tavola1!K179</f>
        <v>24</v>
      </c>
      <c r="L203" s="3">
        <f>Tavola1!L180-Tavola1!L179</f>
        <v>0</v>
      </c>
      <c r="M203" s="2">
        <f t="shared" si="19"/>
        <v>9.1116173120728925E-3</v>
      </c>
    </row>
    <row r="204" spans="1:13" hidden="1" outlineLevel="2">
      <c r="A204" s="16">
        <v>44069</v>
      </c>
      <c r="B204" s="3">
        <f>Tavola1!B181-Tavola1!B180</f>
        <v>3353</v>
      </c>
      <c r="C204" s="3"/>
      <c r="D204" s="3">
        <f>Tavola1!D181-Tavola1!D180</f>
        <v>33</v>
      </c>
      <c r="E204" s="3">
        <f>Tavola1!E181-Tavola1!E180</f>
        <v>33</v>
      </c>
      <c r="F204" s="3">
        <f>Tavola1!F181-Tavola1!F180</f>
        <v>6</v>
      </c>
      <c r="G204" s="3">
        <f>Tavola1!G181-Tavola1!G180</f>
        <v>6</v>
      </c>
      <c r="H204" s="3">
        <f>Tavola1!H181-Tavola1!H180</f>
        <v>0</v>
      </c>
      <c r="I204" s="3"/>
      <c r="J204" s="3">
        <f>Tavola1!J181-Tavola1!J180</f>
        <v>27</v>
      </c>
      <c r="K204" s="3">
        <f>Tavola1!K181-Tavola1!K180</f>
        <v>0</v>
      </c>
      <c r="L204" s="3">
        <f>Tavola1!L181-Tavola1!L180</f>
        <v>0</v>
      </c>
      <c r="M204" s="2">
        <f t="shared" si="19"/>
        <v>9.8419325976737242E-3</v>
      </c>
    </row>
    <row r="205" spans="1:13" hidden="1" outlineLevel="2">
      <c r="A205" s="16">
        <v>44070</v>
      </c>
      <c r="B205" s="3">
        <f>Tavola1!B182-Tavola1!B181</f>
        <v>4072</v>
      </c>
      <c r="C205" s="3"/>
      <c r="D205" s="3">
        <f>Tavola1!D182-Tavola1!D181</f>
        <v>50</v>
      </c>
      <c r="E205" s="3">
        <f>Tavola1!E182-Tavola1!E181</f>
        <v>39</v>
      </c>
      <c r="F205" s="3">
        <f>Tavola1!F182-Tavola1!F181</f>
        <v>3</v>
      </c>
      <c r="G205" s="3">
        <f>Tavola1!G182-Tavola1!G181</f>
        <v>3</v>
      </c>
      <c r="H205" s="3">
        <f>Tavola1!H182-Tavola1!H181</f>
        <v>0</v>
      </c>
      <c r="I205" s="3"/>
      <c r="J205" s="3">
        <f>Tavola1!J182-Tavola1!J181</f>
        <v>36</v>
      </c>
      <c r="K205" s="3">
        <f>Tavola1!K182-Tavola1!K181</f>
        <v>11</v>
      </c>
      <c r="L205" s="3">
        <f>Tavola1!L182-Tavola1!L181</f>
        <v>0</v>
      </c>
      <c r="M205" s="2">
        <f t="shared" si="19"/>
        <v>1.2278978388998035E-2</v>
      </c>
    </row>
    <row r="206" spans="1:13" hidden="1" outlineLevel="2">
      <c r="A206" s="16">
        <v>44071</v>
      </c>
      <c r="B206" s="3">
        <f>Tavola1!B183-Tavola1!B182</f>
        <v>3236</v>
      </c>
      <c r="C206" s="3"/>
      <c r="D206" s="3">
        <f>Tavola1!D183-Tavola1!D182</f>
        <v>54</v>
      </c>
      <c r="E206" s="3">
        <f>Tavola1!E183-Tavola1!E182</f>
        <v>39</v>
      </c>
      <c r="F206" s="3">
        <f>Tavola1!F183-Tavola1!F182</f>
        <v>6</v>
      </c>
      <c r="G206" s="3">
        <f>Tavola1!G183-Tavola1!G182</f>
        <v>7</v>
      </c>
      <c r="H206" s="3">
        <f>Tavola1!H183-Tavola1!H182</f>
        <v>-1</v>
      </c>
      <c r="I206" s="3"/>
      <c r="J206" s="3">
        <f>Tavola1!J183-Tavola1!J182</f>
        <v>33</v>
      </c>
      <c r="K206" s="3">
        <f>Tavola1!K183-Tavola1!K182</f>
        <v>15</v>
      </c>
      <c r="L206" s="3">
        <f>Tavola1!L183-Tavola1!L182</f>
        <v>0</v>
      </c>
      <c r="M206" s="2">
        <f t="shared" si="19"/>
        <v>1.6687268232385661E-2</v>
      </c>
    </row>
    <row r="207" spans="1:13" hidden="1" outlineLevel="2">
      <c r="A207" s="16">
        <v>44072</v>
      </c>
      <c r="B207" s="3">
        <f>Tavola1!B184-Tavola1!B183</f>
        <v>2872</v>
      </c>
      <c r="C207" s="3"/>
      <c r="D207" s="3">
        <f>Tavola1!D184-Tavola1!D183</f>
        <v>29</v>
      </c>
      <c r="E207" s="3">
        <f>Tavola1!E184-Tavola1!E183</f>
        <v>26</v>
      </c>
      <c r="F207" s="3">
        <f>Tavola1!F184-Tavola1!F183</f>
        <v>2</v>
      </c>
      <c r="G207" s="3">
        <f>Tavola1!G184-Tavola1!G183</f>
        <v>1</v>
      </c>
      <c r="H207" s="3">
        <f>Tavola1!H184-Tavola1!H183</f>
        <v>1</v>
      </c>
      <c r="I207" s="3"/>
      <c r="J207" s="3">
        <f>Tavola1!J184-Tavola1!J183</f>
        <v>24</v>
      </c>
      <c r="K207" s="3">
        <f>Tavola1!K184-Tavola1!K183</f>
        <v>3</v>
      </c>
      <c r="L207" s="3">
        <f>Tavola1!L184-Tavola1!L183</f>
        <v>0</v>
      </c>
      <c r="M207" s="2">
        <f t="shared" si="19"/>
        <v>1.0097493036211699E-2</v>
      </c>
    </row>
    <row r="208" spans="1:13" hidden="1" outlineLevel="2">
      <c r="A208" s="16">
        <v>44073</v>
      </c>
      <c r="B208" s="3">
        <f>Tavola1!B185-Tavola1!B184</f>
        <v>2365</v>
      </c>
      <c r="C208" s="3"/>
      <c r="D208" s="3">
        <f>Tavola1!D185-Tavola1!D184</f>
        <v>34</v>
      </c>
      <c r="E208" s="3">
        <f>Tavola1!E185-Tavola1!E184</f>
        <v>30</v>
      </c>
      <c r="F208" s="3">
        <f>Tavola1!F185-Tavola1!F184</f>
        <v>-2</v>
      </c>
      <c r="G208" s="3">
        <f>Tavola1!G185-Tavola1!G184</f>
        <v>-2</v>
      </c>
      <c r="H208" s="3">
        <f>Tavola1!H185-Tavola1!H184</f>
        <v>0</v>
      </c>
      <c r="I208" s="3"/>
      <c r="J208" s="3">
        <f>Tavola1!J185-Tavola1!J184</f>
        <v>32</v>
      </c>
      <c r="K208" s="3">
        <f>Tavola1!K185-Tavola1!K184</f>
        <v>4</v>
      </c>
      <c r="L208" s="3">
        <f>Tavola1!L185-Tavola1!L184</f>
        <v>0</v>
      </c>
      <c r="M208" s="2">
        <f t="shared" si="19"/>
        <v>1.437632135306554E-2</v>
      </c>
    </row>
    <row r="209" spans="1:13" hidden="1" outlineLevel="1" collapsed="1">
      <c r="A209" t="s">
        <v>66</v>
      </c>
      <c r="B209" s="3">
        <f>SUM(B202:B208)</f>
        <v>20000</v>
      </c>
      <c r="C209" s="3"/>
      <c r="D209" s="3">
        <f t="shared" ref="D209:L209" si="26">SUM(D202:D208)</f>
        <v>289</v>
      </c>
      <c r="E209" s="3">
        <f t="shared" si="26"/>
        <v>211</v>
      </c>
      <c r="F209" s="3">
        <f t="shared" si="26"/>
        <v>18</v>
      </c>
      <c r="G209" s="3">
        <f t="shared" si="26"/>
        <v>18</v>
      </c>
      <c r="H209" s="3">
        <f t="shared" si="26"/>
        <v>0</v>
      </c>
      <c r="I209" s="3"/>
      <c r="J209" s="3">
        <f t="shared" si="26"/>
        <v>193</v>
      </c>
      <c r="K209" s="3">
        <f t="shared" si="26"/>
        <v>78</v>
      </c>
      <c r="L209" s="3">
        <f t="shared" si="26"/>
        <v>0</v>
      </c>
      <c r="M209" s="2">
        <f t="shared" si="19"/>
        <v>1.4449999999999999E-2</v>
      </c>
    </row>
    <row r="210" spans="1:13" hidden="1" outlineLevel="1">
      <c r="A210" s="16">
        <v>44074</v>
      </c>
      <c r="B210" s="3">
        <f>Tavola1!B186-Tavola1!B185</f>
        <v>1315</v>
      </c>
      <c r="C210" s="3"/>
      <c r="D210" s="3">
        <f>Tavola1!D186-Tavola1!D185</f>
        <v>26</v>
      </c>
      <c r="E210" s="3">
        <f>Tavola1!E186-Tavola1!E185</f>
        <v>11</v>
      </c>
      <c r="F210" s="3">
        <f>Tavola1!F186-Tavola1!F185</f>
        <v>2</v>
      </c>
      <c r="G210" s="3">
        <f>Tavola1!G186-Tavola1!G185</f>
        <v>2</v>
      </c>
      <c r="H210" s="3">
        <f>Tavola1!H186-Tavola1!H185</f>
        <v>0</v>
      </c>
      <c r="I210" s="3"/>
      <c r="J210" s="3">
        <f>Tavola1!J186-Tavola1!J185</f>
        <v>9</v>
      </c>
      <c r="K210" s="3">
        <f>Tavola1!K186-Tavola1!K185</f>
        <v>15</v>
      </c>
      <c r="L210" s="3">
        <f>Tavola1!L186-Tavola1!L185</f>
        <v>0</v>
      </c>
      <c r="M210" s="2">
        <f t="shared" si="19"/>
        <v>1.9771863117870721E-2</v>
      </c>
    </row>
    <row r="211" spans="1:13" hidden="1" outlineLevel="1">
      <c r="A211" s="16">
        <v>44075</v>
      </c>
      <c r="B211" s="3">
        <f>Tavola1!B187-Tavola1!B186</f>
        <v>4210</v>
      </c>
      <c r="C211" s="3"/>
      <c r="D211" s="3">
        <f>Tavola1!D187-Tavola1!D186</f>
        <v>33</v>
      </c>
      <c r="E211" s="3">
        <f>Tavola1!E187-Tavola1!E186</f>
        <v>27</v>
      </c>
      <c r="F211" s="3">
        <f>Tavola1!F187-Tavola1!F186</f>
        <v>1</v>
      </c>
      <c r="G211" s="3">
        <f>Tavola1!G187-Tavola1!G186</f>
        <v>1</v>
      </c>
      <c r="H211" s="3">
        <f>Tavola1!H187-Tavola1!H186</f>
        <v>0</v>
      </c>
      <c r="I211" s="3"/>
      <c r="J211" s="3">
        <f>Tavola1!J187-Tavola1!J186</f>
        <v>26</v>
      </c>
      <c r="K211" s="3">
        <f>Tavola1!K187-Tavola1!K186</f>
        <v>5</v>
      </c>
      <c r="L211" s="3">
        <f>Tavola1!L187-Tavola1!L186</f>
        <v>1</v>
      </c>
      <c r="M211" s="2">
        <f t="shared" si="19"/>
        <v>7.8384798099762464E-3</v>
      </c>
    </row>
    <row r="212" spans="1:13" hidden="1" outlineLevel="1">
      <c r="A212" s="16">
        <v>44076</v>
      </c>
      <c r="B212" s="3">
        <f>Tavola1!B188-Tavola1!B187</f>
        <v>5627</v>
      </c>
      <c r="C212" s="3"/>
      <c r="D212" s="3">
        <f>Tavola1!D188-Tavola1!D187</f>
        <v>83</v>
      </c>
      <c r="E212" s="3">
        <f>Tavola1!E188-Tavola1!E187</f>
        <v>75</v>
      </c>
      <c r="F212" s="3">
        <f>Tavola1!F188-Tavola1!F187</f>
        <v>7</v>
      </c>
      <c r="G212" s="3">
        <f>Tavola1!G188-Tavola1!G187</f>
        <v>5</v>
      </c>
      <c r="H212" s="3">
        <f>Tavola1!H188-Tavola1!H187</f>
        <v>2</v>
      </c>
      <c r="I212" s="3"/>
      <c r="J212" s="3">
        <f>Tavola1!J188-Tavola1!J187</f>
        <v>68</v>
      </c>
      <c r="K212" s="3">
        <f>Tavola1!K188-Tavola1!K187</f>
        <v>8</v>
      </c>
      <c r="L212" s="3">
        <f>Tavola1!L188-Tavola1!L187</f>
        <v>0</v>
      </c>
      <c r="M212" s="2">
        <f t="shared" si="19"/>
        <v>1.4750311000533143E-2</v>
      </c>
    </row>
    <row r="213" spans="1:13" hidden="1" outlineLevel="1">
      <c r="A213" s="16">
        <v>44077</v>
      </c>
      <c r="B213" s="3">
        <f>Tavola1!B189-Tavola1!B188</f>
        <v>3467</v>
      </c>
      <c r="C213" s="3"/>
      <c r="D213" s="3">
        <f>Tavola1!D189-Tavola1!D188</f>
        <v>54</v>
      </c>
      <c r="E213" s="3">
        <f>Tavola1!E189-Tavola1!E188</f>
        <v>25</v>
      </c>
      <c r="F213" s="3">
        <f>Tavola1!F189-Tavola1!F188</f>
        <v>5</v>
      </c>
      <c r="G213" s="3">
        <f>Tavola1!G189-Tavola1!G188</f>
        <v>5</v>
      </c>
      <c r="H213" s="3">
        <f>Tavola1!H189-Tavola1!H188</f>
        <v>0</v>
      </c>
      <c r="I213" s="3"/>
      <c r="J213" s="3">
        <f>Tavola1!J189-Tavola1!J188</f>
        <v>20</v>
      </c>
      <c r="K213" s="3">
        <f>Tavola1!K189-Tavola1!K188</f>
        <v>28</v>
      </c>
      <c r="L213" s="3">
        <f>Tavola1!L189-Tavola1!L188</f>
        <v>1</v>
      </c>
      <c r="M213" s="2">
        <f t="shared" si="19"/>
        <v>1.5575425439861552E-2</v>
      </c>
    </row>
    <row r="214" spans="1:13" hidden="1" outlineLevel="1">
      <c r="A214" s="16">
        <v>44078</v>
      </c>
      <c r="B214" s="3">
        <f>Tavola1!B190-Tavola1!B189</f>
        <v>4241</v>
      </c>
      <c r="C214" s="3"/>
      <c r="D214" s="3">
        <f>Tavola1!D190-Tavola1!D189</f>
        <v>78</v>
      </c>
      <c r="E214" s="3">
        <f>Tavola1!E190-Tavola1!E189</f>
        <v>32</v>
      </c>
      <c r="F214" s="3">
        <f>Tavola1!F190-Tavola1!F189</f>
        <v>5</v>
      </c>
      <c r="G214" s="3">
        <f>Tavola1!G190-Tavola1!G189</f>
        <v>6</v>
      </c>
      <c r="H214" s="3">
        <f>Tavola1!H190-Tavola1!H189</f>
        <v>-1</v>
      </c>
      <c r="I214" s="3"/>
      <c r="J214" s="3">
        <f>Tavola1!J190-Tavola1!J189</f>
        <v>27</v>
      </c>
      <c r="K214" s="3">
        <f>Tavola1!K190-Tavola1!K189</f>
        <v>46</v>
      </c>
      <c r="L214" s="3">
        <f>Tavola1!L190-Tavola1!L189</f>
        <v>0</v>
      </c>
      <c r="M214" s="2">
        <f t="shared" si="19"/>
        <v>1.8391888705493988E-2</v>
      </c>
    </row>
    <row r="215" spans="1:13" hidden="1" outlineLevel="1">
      <c r="A215" s="16">
        <v>44079</v>
      </c>
      <c r="B215" s="3">
        <f>Tavola1!B191-Tavola1!B190</f>
        <v>5273</v>
      </c>
      <c r="C215" s="3"/>
      <c r="D215" s="3">
        <f>Tavola1!D191-Tavola1!D190</f>
        <v>114</v>
      </c>
      <c r="E215" s="3">
        <f>Tavola1!E191-Tavola1!E190</f>
        <v>59</v>
      </c>
      <c r="F215" s="3">
        <f>Tavola1!F191-Tavola1!F190</f>
        <v>2</v>
      </c>
      <c r="G215" s="3">
        <f>Tavola1!G191-Tavola1!G190</f>
        <v>1</v>
      </c>
      <c r="H215" s="3">
        <f>Tavola1!H191-Tavola1!H190</f>
        <v>1</v>
      </c>
      <c r="I215" s="3"/>
      <c r="J215" s="3">
        <f>Tavola1!J191-Tavola1!J190</f>
        <v>57</v>
      </c>
      <c r="K215" s="3">
        <f>Tavola1!K191-Tavola1!K190</f>
        <v>54</v>
      </c>
      <c r="L215" s="3">
        <f>Tavola1!L191-Tavola1!L190</f>
        <v>1</v>
      </c>
      <c r="M215" s="2">
        <f t="shared" si="19"/>
        <v>2.1619571401479232E-2</v>
      </c>
    </row>
    <row r="216" spans="1:13" hidden="1" outlineLevel="1">
      <c r="A216" s="16">
        <v>44080</v>
      </c>
      <c r="B216" s="3">
        <f>Tavola1!B192-Tavola1!B191</f>
        <v>2321</v>
      </c>
      <c r="C216" s="3"/>
      <c r="D216" s="3">
        <f>Tavola1!D192-Tavola1!D191</f>
        <v>37</v>
      </c>
      <c r="E216" s="3">
        <f>Tavola1!E192-Tavola1!E191</f>
        <v>-9</v>
      </c>
      <c r="F216" s="3">
        <f>Tavola1!F192-Tavola1!F191</f>
        <v>-1</v>
      </c>
      <c r="G216" s="3">
        <f>Tavola1!G192-Tavola1!G191</f>
        <v>-2</v>
      </c>
      <c r="H216" s="3">
        <f>Tavola1!H192-Tavola1!H191</f>
        <v>1</v>
      </c>
      <c r="I216" s="3"/>
      <c r="J216" s="3">
        <f>Tavola1!J192-Tavola1!J191</f>
        <v>-8</v>
      </c>
      <c r="K216" s="3">
        <f>Tavola1!K192-Tavola1!K191</f>
        <v>46</v>
      </c>
      <c r="L216" s="3">
        <f>Tavola1!L192-Tavola1!L191</f>
        <v>0</v>
      </c>
      <c r="M216" s="2">
        <f t="shared" si="19"/>
        <v>1.5941404566996983E-2</v>
      </c>
    </row>
    <row r="217" spans="1:13" hidden="1" outlineLevel="1" collapsed="1">
      <c r="A217" t="s">
        <v>67</v>
      </c>
      <c r="B217" s="3">
        <f>SUM(B210:B216)</f>
        <v>26454</v>
      </c>
      <c r="C217" s="3"/>
      <c r="D217" s="3">
        <f t="shared" ref="D217:L217" si="27">SUM(D210:D216)</f>
        <v>425</v>
      </c>
      <c r="E217" s="3">
        <f t="shared" si="27"/>
        <v>220</v>
      </c>
      <c r="F217" s="3">
        <f t="shared" si="27"/>
        <v>21</v>
      </c>
      <c r="G217" s="3">
        <f t="shared" si="27"/>
        <v>18</v>
      </c>
      <c r="H217" s="3">
        <f t="shared" si="27"/>
        <v>3</v>
      </c>
      <c r="I217" s="3"/>
      <c r="J217" s="3">
        <f t="shared" si="27"/>
        <v>199</v>
      </c>
      <c r="K217" s="3">
        <f t="shared" si="27"/>
        <v>202</v>
      </c>
      <c r="L217" s="3">
        <f t="shared" si="27"/>
        <v>3</v>
      </c>
      <c r="M217" s="2">
        <f t="shared" ref="M217:M280" si="28">D217/B217</f>
        <v>1.6065623346185831E-2</v>
      </c>
    </row>
    <row r="218" spans="1:13" hidden="1" outlineLevel="2">
      <c r="A218" s="16">
        <v>44081</v>
      </c>
      <c r="B218" s="3">
        <f>Tavola1!B193-Tavola1!B192</f>
        <v>2333</v>
      </c>
      <c r="C218" s="3"/>
      <c r="D218" s="3">
        <f>Tavola1!D193-Tavola1!D192</f>
        <v>49</v>
      </c>
      <c r="E218" s="3">
        <f>Tavola1!E193-Tavola1!E192</f>
        <v>45</v>
      </c>
      <c r="F218" s="3">
        <f>Tavola1!F193-Tavola1!F192</f>
        <v>15</v>
      </c>
      <c r="G218" s="3">
        <f>Tavola1!G193-Tavola1!G192</f>
        <v>15</v>
      </c>
      <c r="H218" s="3">
        <f>Tavola1!H193-Tavola1!H192</f>
        <v>0</v>
      </c>
      <c r="I218" s="3"/>
      <c r="J218" s="3">
        <f>Tavola1!J193-Tavola1!J192</f>
        <v>30</v>
      </c>
      <c r="K218" s="3">
        <f>Tavola1!K193-Tavola1!K192</f>
        <v>4</v>
      </c>
      <c r="L218" s="3">
        <f>Tavola1!L193-Tavola1!L192</f>
        <v>0</v>
      </c>
      <c r="M218" s="2">
        <f t="shared" si="28"/>
        <v>2.1003000428632661E-2</v>
      </c>
    </row>
    <row r="219" spans="1:13" hidden="1" outlineLevel="2">
      <c r="A219" s="16">
        <v>44082</v>
      </c>
      <c r="B219" s="3">
        <f>Tavola1!B194-Tavola1!B193</f>
        <v>5214</v>
      </c>
      <c r="C219" s="3"/>
      <c r="D219" s="3">
        <f>Tavola1!D194-Tavola1!D193</f>
        <v>84</v>
      </c>
      <c r="E219" s="3">
        <f>Tavola1!E194-Tavola1!E193</f>
        <v>75</v>
      </c>
      <c r="F219" s="3">
        <f>Tavola1!F194-Tavola1!F193</f>
        <v>3</v>
      </c>
      <c r="G219" s="3">
        <f>Tavola1!G194-Tavola1!G193</f>
        <v>3</v>
      </c>
      <c r="H219" s="3">
        <f>Tavola1!H194-Tavola1!H193</f>
        <v>0</v>
      </c>
      <c r="I219" s="3"/>
      <c r="J219" s="3">
        <f>Tavola1!J194-Tavola1!J193</f>
        <v>72</v>
      </c>
      <c r="K219" s="3">
        <f>Tavola1!K194-Tavola1!K193</f>
        <v>9</v>
      </c>
      <c r="L219" s="3">
        <f>Tavola1!L194-Tavola1!L193</f>
        <v>0</v>
      </c>
      <c r="M219" s="2">
        <f t="shared" si="28"/>
        <v>1.611047180667434E-2</v>
      </c>
    </row>
    <row r="220" spans="1:13" hidden="1" outlineLevel="2">
      <c r="A220" s="16">
        <v>44083</v>
      </c>
      <c r="B220" s="3">
        <f>Tavola1!B195-Tavola1!B194</f>
        <v>4783</v>
      </c>
      <c r="C220" s="3"/>
      <c r="D220" s="3">
        <f>Tavola1!D195-Tavola1!D194</f>
        <v>77</v>
      </c>
      <c r="E220" s="3">
        <f>Tavola1!E195-Tavola1!E194</f>
        <v>73</v>
      </c>
      <c r="F220" s="3">
        <f>Tavola1!F195-Tavola1!F194</f>
        <v>3</v>
      </c>
      <c r="G220" s="3">
        <f>Tavola1!G195-Tavola1!G194</f>
        <v>1</v>
      </c>
      <c r="H220" s="3">
        <f>Tavola1!H195-Tavola1!H194</f>
        <v>2</v>
      </c>
      <c r="I220" s="3"/>
      <c r="J220" s="3">
        <f>Tavola1!J195-Tavola1!J194</f>
        <v>70</v>
      </c>
      <c r="K220" s="3">
        <f>Tavola1!K195-Tavola1!K194</f>
        <v>4</v>
      </c>
      <c r="L220" s="3">
        <f>Tavola1!L195-Tavola1!L194</f>
        <v>0</v>
      </c>
      <c r="M220" s="2">
        <f t="shared" si="28"/>
        <v>1.6098682835040769E-2</v>
      </c>
    </row>
    <row r="221" spans="1:13" hidden="1" outlineLevel="2">
      <c r="A221" s="16">
        <v>44084</v>
      </c>
      <c r="B221" s="3">
        <f>Tavola1!B196-Tavola1!B195</f>
        <v>4607</v>
      </c>
      <c r="C221" s="3"/>
      <c r="D221" s="3">
        <f>Tavola1!D196-Tavola1!D195</f>
        <v>106</v>
      </c>
      <c r="E221" s="3">
        <f>Tavola1!E196-Tavola1!E195</f>
        <v>76</v>
      </c>
      <c r="F221" s="3">
        <f>Tavola1!F196-Tavola1!F195</f>
        <v>6</v>
      </c>
      <c r="G221" s="3">
        <f>Tavola1!G196-Tavola1!G195</f>
        <v>3</v>
      </c>
      <c r="H221" s="3">
        <f>Tavola1!H196-Tavola1!H195</f>
        <v>3</v>
      </c>
      <c r="I221" s="3"/>
      <c r="J221" s="3">
        <f>Tavola1!J196-Tavola1!J195</f>
        <v>70</v>
      </c>
      <c r="K221" s="3">
        <f>Tavola1!K196-Tavola1!K195</f>
        <v>30</v>
      </c>
      <c r="L221" s="3">
        <f>Tavola1!L196-Tavola1!L195</f>
        <v>0</v>
      </c>
      <c r="M221" s="2">
        <f t="shared" si="28"/>
        <v>2.3008465378771433E-2</v>
      </c>
    </row>
    <row r="222" spans="1:13" hidden="1" outlineLevel="2">
      <c r="A222" s="16">
        <v>44085</v>
      </c>
      <c r="B222" s="3">
        <f>Tavola1!B197-Tavola1!B196</f>
        <v>4212</v>
      </c>
      <c r="C222" s="3"/>
      <c r="D222" s="3">
        <f>Tavola1!D197-Tavola1!D196</f>
        <v>104</v>
      </c>
      <c r="E222" s="3">
        <f>Tavola1!E197-Tavola1!E196</f>
        <v>103</v>
      </c>
      <c r="F222" s="3">
        <f>Tavola1!F197-Tavola1!F196</f>
        <v>3</v>
      </c>
      <c r="G222" s="3">
        <f>Tavola1!G197-Tavola1!G196</f>
        <v>4</v>
      </c>
      <c r="H222" s="3">
        <f>Tavola1!H197-Tavola1!H196</f>
        <v>-1</v>
      </c>
      <c r="I222" s="3"/>
      <c r="J222" s="3">
        <f>Tavola1!J197-Tavola1!J196</f>
        <v>100</v>
      </c>
      <c r="K222" s="3">
        <f>Tavola1!K197-Tavola1!K196</f>
        <v>1</v>
      </c>
      <c r="L222" s="3">
        <f>Tavola1!L197-Tavola1!L196</f>
        <v>0</v>
      </c>
      <c r="M222" s="2">
        <f t="shared" si="28"/>
        <v>2.4691358024691357E-2</v>
      </c>
    </row>
    <row r="223" spans="1:13" hidden="1" outlineLevel="2">
      <c r="A223" s="16">
        <v>44086</v>
      </c>
      <c r="B223" s="3">
        <f>Tavola1!B198-Tavola1!B197</f>
        <v>4002</v>
      </c>
      <c r="C223" s="3"/>
      <c r="D223" s="3">
        <f>Tavola1!D198-Tavola1!D197</f>
        <v>44</v>
      </c>
      <c r="E223" s="3">
        <f>Tavola1!E198-Tavola1!E197</f>
        <v>41</v>
      </c>
      <c r="F223" s="3">
        <f>Tavola1!F198-Tavola1!F197</f>
        <v>5</v>
      </c>
      <c r="G223" s="3">
        <f>Tavola1!G198-Tavola1!G197</f>
        <v>4</v>
      </c>
      <c r="H223" s="3">
        <f>Tavola1!H198-Tavola1!H197</f>
        <v>1</v>
      </c>
      <c r="I223" s="3"/>
      <c r="J223" s="3">
        <f>Tavola1!J198-Tavola1!J197</f>
        <v>36</v>
      </c>
      <c r="K223" s="3">
        <f>Tavola1!K198-Tavola1!K197</f>
        <v>3</v>
      </c>
      <c r="L223" s="3">
        <f>Tavola1!L198-Tavola1!L197</f>
        <v>0</v>
      </c>
      <c r="M223" s="2">
        <f t="shared" si="28"/>
        <v>1.0994502748625687E-2</v>
      </c>
    </row>
    <row r="224" spans="1:13" hidden="1" outlineLevel="2">
      <c r="A224" s="16">
        <v>44087</v>
      </c>
      <c r="B224" s="3">
        <f>Tavola1!B199-Tavola1!B198</f>
        <v>2726</v>
      </c>
      <c r="C224" s="3"/>
      <c r="D224" s="3">
        <f>Tavola1!D199-Tavola1!D198</f>
        <v>61</v>
      </c>
      <c r="E224" s="3">
        <f>Tavola1!E199-Tavola1!E198</f>
        <v>46</v>
      </c>
      <c r="F224" s="3">
        <f>Tavola1!F199-Tavola1!F198</f>
        <v>3</v>
      </c>
      <c r="G224" s="3">
        <f>Tavola1!G199-Tavola1!G198</f>
        <v>4</v>
      </c>
      <c r="H224" s="3">
        <f>Tavola1!H199-Tavola1!H198</f>
        <v>-1</v>
      </c>
      <c r="I224" s="3"/>
      <c r="J224" s="3">
        <f>Tavola1!J199-Tavola1!J198</f>
        <v>43</v>
      </c>
      <c r="K224" s="3">
        <f>Tavola1!K199-Tavola1!K198</f>
        <v>14</v>
      </c>
      <c r="L224" s="3">
        <f>Tavola1!L199-Tavola1!L198</f>
        <v>1</v>
      </c>
      <c r="M224" s="2">
        <f t="shared" si="28"/>
        <v>2.2377109317681585E-2</v>
      </c>
    </row>
    <row r="225" spans="1:13" hidden="1" outlineLevel="1" collapsed="1">
      <c r="A225" t="s">
        <v>68</v>
      </c>
      <c r="B225" s="3">
        <f>SUM(B218:B224)</f>
        <v>27877</v>
      </c>
      <c r="C225" s="3"/>
      <c r="D225" s="3">
        <f t="shared" ref="D225:L225" si="29">SUM(D218:D224)</f>
        <v>525</v>
      </c>
      <c r="E225" s="3">
        <f t="shared" si="29"/>
        <v>459</v>
      </c>
      <c r="F225" s="3">
        <f t="shared" si="29"/>
        <v>38</v>
      </c>
      <c r="G225" s="3">
        <f t="shared" si="29"/>
        <v>34</v>
      </c>
      <c r="H225" s="3">
        <f t="shared" si="29"/>
        <v>4</v>
      </c>
      <c r="I225" s="3"/>
      <c r="J225" s="3">
        <f t="shared" si="29"/>
        <v>421</v>
      </c>
      <c r="K225" s="3">
        <f t="shared" si="29"/>
        <v>65</v>
      </c>
      <c r="L225" s="3">
        <f t="shared" si="29"/>
        <v>1</v>
      </c>
      <c r="M225" s="2">
        <f t="shared" si="28"/>
        <v>1.883272949026079E-2</v>
      </c>
    </row>
    <row r="226" spans="1:13" hidden="1" outlineLevel="2">
      <c r="A226" s="16">
        <v>44088</v>
      </c>
      <c r="B226" s="3">
        <f>Tavola1!B200-Tavola1!B199</f>
        <v>2158</v>
      </c>
      <c r="C226" s="3"/>
      <c r="D226" s="3">
        <f>Tavola1!D200-Tavola1!D199</f>
        <v>65</v>
      </c>
      <c r="E226" s="3">
        <f>Tavola1!E200-Tavola1!E199</f>
        <v>49</v>
      </c>
      <c r="F226" s="3">
        <f>Tavola1!F200-Tavola1!F199</f>
        <v>15</v>
      </c>
      <c r="G226" s="3">
        <f>Tavola1!G200-Tavola1!G199</f>
        <v>16</v>
      </c>
      <c r="H226" s="3">
        <f>Tavola1!H200-Tavola1!H199</f>
        <v>-1</v>
      </c>
      <c r="I226" s="3"/>
      <c r="J226" s="3">
        <f>Tavola1!J200-Tavola1!J199</f>
        <v>34</v>
      </c>
      <c r="K226" s="3">
        <f>Tavola1!K200-Tavola1!K199</f>
        <v>14</v>
      </c>
      <c r="L226" s="3">
        <f>Tavola1!L200-Tavola1!L199</f>
        <v>2</v>
      </c>
      <c r="M226" s="2">
        <f t="shared" si="28"/>
        <v>3.0120481927710843E-2</v>
      </c>
    </row>
    <row r="227" spans="1:13" hidden="1" outlineLevel="2">
      <c r="A227" s="16">
        <v>44089</v>
      </c>
      <c r="B227" s="3">
        <f>Tavola1!B201-Tavola1!B200</f>
        <v>4327</v>
      </c>
      <c r="C227" s="3"/>
      <c r="D227" s="3">
        <f>Tavola1!D201-Tavola1!D200</f>
        <v>77</v>
      </c>
      <c r="E227" s="3">
        <f>Tavola1!E201-Tavola1!E200</f>
        <v>77</v>
      </c>
      <c r="F227" s="3">
        <f>Tavola1!F201-Tavola1!F200</f>
        <v>6</v>
      </c>
      <c r="G227" s="3">
        <f>Tavola1!G201-Tavola1!G200</f>
        <v>5</v>
      </c>
      <c r="H227" s="3">
        <f>Tavola1!H201-Tavola1!H200</f>
        <v>1</v>
      </c>
      <c r="I227" s="3"/>
      <c r="J227" s="3">
        <f>Tavola1!J201-Tavola1!J200</f>
        <v>71</v>
      </c>
      <c r="K227" s="3">
        <f>Tavola1!K201-Tavola1!K200</f>
        <v>0</v>
      </c>
      <c r="L227" s="3">
        <f>Tavola1!L201-Tavola1!L200</f>
        <v>0</v>
      </c>
      <c r="M227" s="2">
        <f t="shared" si="28"/>
        <v>1.7795239195747631E-2</v>
      </c>
    </row>
    <row r="228" spans="1:13" hidden="1" outlineLevel="2">
      <c r="A228" s="16">
        <v>44090</v>
      </c>
      <c r="B228" s="3">
        <f>Tavola1!B202-Tavola1!B201</f>
        <v>5809</v>
      </c>
      <c r="C228" s="3"/>
      <c r="D228" s="3">
        <f>Tavola1!D202-Tavola1!D201</f>
        <v>90</v>
      </c>
      <c r="E228" s="3">
        <f>Tavola1!E202-Tavola1!E201</f>
        <v>69</v>
      </c>
      <c r="F228" s="3">
        <f>Tavola1!F202-Tavola1!F201</f>
        <v>13</v>
      </c>
      <c r="G228" s="3">
        <f>Tavola1!G202-Tavola1!G201</f>
        <v>14</v>
      </c>
      <c r="H228" s="3">
        <f>Tavola1!H202-Tavola1!H201</f>
        <v>-1</v>
      </c>
      <c r="I228" s="3"/>
      <c r="J228" s="3">
        <f>Tavola1!J202-Tavola1!J201</f>
        <v>56</v>
      </c>
      <c r="K228" s="3">
        <f>Tavola1!K202-Tavola1!K201</f>
        <v>18</v>
      </c>
      <c r="L228" s="3">
        <f>Tavola1!L202-Tavola1!L201</f>
        <v>3</v>
      </c>
      <c r="M228" s="2">
        <f t="shared" si="28"/>
        <v>1.5493200206576003E-2</v>
      </c>
    </row>
    <row r="229" spans="1:13" hidden="1" outlineLevel="2">
      <c r="A229" s="16">
        <v>44091</v>
      </c>
      <c r="B229" s="3">
        <f>Tavola1!B203-Tavola1!B202</f>
        <v>5498</v>
      </c>
      <c r="C229" s="3"/>
      <c r="D229" s="3">
        <f>Tavola1!D203-Tavola1!D202</f>
        <v>96</v>
      </c>
      <c r="E229" s="3">
        <f>Tavola1!E203-Tavola1!E202</f>
        <v>55</v>
      </c>
      <c r="F229" s="3">
        <f>Tavola1!F203-Tavola1!F202</f>
        <v>16</v>
      </c>
      <c r="G229" s="3">
        <f>Tavola1!G203-Tavola1!G202</f>
        <v>18</v>
      </c>
      <c r="H229" s="3">
        <f>Tavola1!H203-Tavola1!H202</f>
        <v>-2</v>
      </c>
      <c r="I229" s="3"/>
      <c r="J229" s="3">
        <f>Tavola1!J203-Tavola1!J202</f>
        <v>39</v>
      </c>
      <c r="K229" s="3">
        <f>Tavola1!K203-Tavola1!K202</f>
        <v>41</v>
      </c>
      <c r="L229" s="3">
        <f>Tavola1!L203-Tavola1!L202</f>
        <v>0</v>
      </c>
      <c r="M229" s="2">
        <f t="shared" si="28"/>
        <v>1.746089487086213E-2</v>
      </c>
    </row>
    <row r="230" spans="1:13" hidden="1" outlineLevel="2">
      <c r="A230" s="16">
        <v>44092</v>
      </c>
      <c r="B230" s="3">
        <f>Tavola1!B204-Tavola1!B203</f>
        <v>6329</v>
      </c>
      <c r="C230" s="3"/>
      <c r="D230" s="3">
        <f>Tavola1!D204-Tavola1!D203</f>
        <v>179</v>
      </c>
      <c r="E230" s="3">
        <f>Tavola1!E204-Tavola1!E203</f>
        <v>114</v>
      </c>
      <c r="F230" s="3">
        <f>Tavola1!F204-Tavola1!F203</f>
        <v>7</v>
      </c>
      <c r="G230" s="3">
        <f>Tavola1!G204-Tavola1!G203</f>
        <v>6</v>
      </c>
      <c r="H230" s="3">
        <f>Tavola1!H204-Tavola1!H203</f>
        <v>1</v>
      </c>
      <c r="I230" s="3"/>
      <c r="J230" s="3">
        <f>Tavola1!J204-Tavola1!J203</f>
        <v>107</v>
      </c>
      <c r="K230" s="3">
        <f>Tavola1!K204-Tavola1!K203</f>
        <v>64</v>
      </c>
      <c r="L230" s="3">
        <f>Tavola1!L204-Tavola1!L203</f>
        <v>1</v>
      </c>
      <c r="M230" s="2">
        <f t="shared" si="28"/>
        <v>2.8282509085163533E-2</v>
      </c>
    </row>
    <row r="231" spans="1:13" hidden="1" outlineLevel="2">
      <c r="A231" s="16">
        <v>44093</v>
      </c>
      <c r="B231" s="3">
        <f>Tavola1!B205-Tavola1!B204</f>
        <v>4344</v>
      </c>
      <c r="C231" s="3"/>
      <c r="D231" s="3">
        <f>Tavola1!D205-Tavola1!D204</f>
        <v>98</v>
      </c>
      <c r="E231" s="3">
        <f>Tavola1!E205-Tavola1!E204</f>
        <v>75</v>
      </c>
      <c r="F231" s="3">
        <f>Tavola1!F205-Tavola1!F204</f>
        <v>10</v>
      </c>
      <c r="G231" s="3">
        <f>Tavola1!G205-Tavola1!G204</f>
        <v>12</v>
      </c>
      <c r="H231" s="3">
        <f>Tavola1!H205-Tavola1!H204</f>
        <v>-2</v>
      </c>
      <c r="I231" s="3"/>
      <c r="J231" s="3">
        <f>Tavola1!J205-Tavola1!J204</f>
        <v>65</v>
      </c>
      <c r="K231" s="3">
        <f>Tavola1!K205-Tavola1!K204</f>
        <v>23</v>
      </c>
      <c r="L231" s="3">
        <f>Tavola1!L205-Tavola1!L204</f>
        <v>0</v>
      </c>
      <c r="M231" s="2">
        <f t="shared" si="28"/>
        <v>2.2559852670349909E-2</v>
      </c>
    </row>
    <row r="232" spans="1:13" hidden="1" outlineLevel="2">
      <c r="A232" s="16">
        <v>44094</v>
      </c>
      <c r="B232" s="3">
        <f>Tavola1!B206-Tavola1!B205</f>
        <v>3120</v>
      </c>
      <c r="C232" s="3"/>
      <c r="D232" s="3">
        <f>Tavola1!D206-Tavola1!D205</f>
        <v>116</v>
      </c>
      <c r="E232" s="3">
        <f>Tavola1!E206-Tavola1!E205</f>
        <v>84</v>
      </c>
      <c r="F232" s="3">
        <f>Tavola1!F206-Tavola1!F205</f>
        <v>3</v>
      </c>
      <c r="G232" s="3">
        <f>Tavola1!G206-Tavola1!G205</f>
        <v>3</v>
      </c>
      <c r="H232" s="3">
        <f>Tavola1!H206-Tavola1!H205</f>
        <v>0</v>
      </c>
      <c r="I232" s="3"/>
      <c r="J232" s="3">
        <f>Tavola1!J206-Tavola1!J205</f>
        <v>81</v>
      </c>
      <c r="K232" s="3">
        <f>Tavola1!K206-Tavola1!K205</f>
        <v>32</v>
      </c>
      <c r="L232" s="3">
        <f>Tavola1!L206-Tavola1!L205</f>
        <v>0</v>
      </c>
      <c r="M232" s="2">
        <f t="shared" si="28"/>
        <v>3.7179487179487179E-2</v>
      </c>
    </row>
    <row r="233" spans="1:13" hidden="1" outlineLevel="1" collapsed="1">
      <c r="A233" t="s">
        <v>69</v>
      </c>
      <c r="B233" s="3">
        <f>SUM(B226:B232)</f>
        <v>31585</v>
      </c>
      <c r="C233" s="3"/>
      <c r="D233" s="3">
        <f t="shared" ref="D233:L233" si="30">SUM(D226:D232)</f>
        <v>721</v>
      </c>
      <c r="E233" s="3">
        <f t="shared" si="30"/>
        <v>523</v>
      </c>
      <c r="F233" s="3">
        <f t="shared" si="30"/>
        <v>70</v>
      </c>
      <c r="G233" s="3">
        <f t="shared" si="30"/>
        <v>74</v>
      </c>
      <c r="H233" s="3">
        <f t="shared" si="30"/>
        <v>-4</v>
      </c>
      <c r="I233" s="3"/>
      <c r="J233" s="3">
        <f t="shared" si="30"/>
        <v>453</v>
      </c>
      <c r="K233" s="3">
        <f t="shared" si="30"/>
        <v>192</v>
      </c>
      <c r="L233" s="3">
        <f t="shared" si="30"/>
        <v>6</v>
      </c>
      <c r="M233" s="2">
        <f t="shared" si="28"/>
        <v>2.2827291435808136E-2</v>
      </c>
    </row>
    <row r="234" spans="1:13" hidden="1" outlineLevel="2">
      <c r="A234" s="16">
        <v>44095</v>
      </c>
      <c r="B234" s="3">
        <f>Tavola1!B207-Tavola1!B206</f>
        <v>3102</v>
      </c>
      <c r="C234" s="3"/>
      <c r="D234" s="3">
        <f>Tavola1!D207-Tavola1!D206</f>
        <v>75</v>
      </c>
      <c r="E234" s="3">
        <f>Tavola1!E207-Tavola1!E206</f>
        <v>32</v>
      </c>
      <c r="F234" s="3">
        <f>Tavola1!F207-Tavola1!F206</f>
        <v>10</v>
      </c>
      <c r="G234" s="3">
        <f>Tavola1!G207-Tavola1!G206</f>
        <v>9</v>
      </c>
      <c r="H234" s="3">
        <f>Tavola1!H207-Tavola1!H206</f>
        <v>1</v>
      </c>
      <c r="I234" s="3"/>
      <c r="J234" s="3">
        <f>Tavola1!J207-Tavola1!J206</f>
        <v>22</v>
      </c>
      <c r="K234" s="3">
        <f>Tavola1!K207-Tavola1!K206</f>
        <v>40</v>
      </c>
      <c r="L234" s="3">
        <f>Tavola1!L207-Tavola1!L206</f>
        <v>3</v>
      </c>
      <c r="M234" s="2">
        <f t="shared" si="28"/>
        <v>2.4177949709864602E-2</v>
      </c>
    </row>
    <row r="235" spans="1:13" hidden="1" outlineLevel="2">
      <c r="A235" s="16">
        <v>44096</v>
      </c>
      <c r="B235" s="3">
        <f>Tavola1!B208-Tavola1!B207</f>
        <v>7008</v>
      </c>
      <c r="C235" s="3"/>
      <c r="D235" s="3">
        <f>Tavola1!D208-Tavola1!D207</f>
        <v>108</v>
      </c>
      <c r="E235" s="3">
        <f>Tavola1!E208-Tavola1!E207</f>
        <v>42</v>
      </c>
      <c r="F235" s="3">
        <f>Tavola1!F208-Tavola1!F207</f>
        <v>22</v>
      </c>
      <c r="G235" s="3">
        <f>Tavola1!G208-Tavola1!G207</f>
        <v>21</v>
      </c>
      <c r="H235" s="3">
        <f>Tavola1!H208-Tavola1!H207</f>
        <v>1</v>
      </c>
      <c r="I235" s="3"/>
      <c r="J235" s="3">
        <f>Tavola1!J208-Tavola1!J207</f>
        <v>20</v>
      </c>
      <c r="K235" s="3">
        <f>Tavola1!K208-Tavola1!K207</f>
        <v>65</v>
      </c>
      <c r="L235" s="3">
        <f>Tavola1!L208-Tavola1!L207</f>
        <v>1</v>
      </c>
      <c r="M235" s="2">
        <f t="shared" si="28"/>
        <v>1.5410958904109588E-2</v>
      </c>
    </row>
    <row r="236" spans="1:13" hidden="1" outlineLevel="2">
      <c r="A236" s="16">
        <v>44097</v>
      </c>
      <c r="B236" s="3">
        <f>Tavola1!B209-Tavola1!B208</f>
        <v>6039</v>
      </c>
      <c r="C236" s="3"/>
      <c r="D236" s="3">
        <f>Tavola1!D209-Tavola1!D208</f>
        <v>89</v>
      </c>
      <c r="E236" s="3">
        <f>Tavola1!E209-Tavola1!E208</f>
        <v>22</v>
      </c>
      <c r="F236" s="3">
        <f>Tavola1!F209-Tavola1!F208</f>
        <v>7</v>
      </c>
      <c r="G236" s="3">
        <f>Tavola1!G209-Tavola1!G208</f>
        <v>6</v>
      </c>
      <c r="H236" s="3">
        <f>Tavola1!H209-Tavola1!H208</f>
        <v>1</v>
      </c>
      <c r="I236" s="3"/>
      <c r="J236" s="3">
        <f>Tavola1!J209-Tavola1!J208</f>
        <v>15</v>
      </c>
      <c r="K236" s="3">
        <f>Tavola1!K209-Tavola1!K208</f>
        <v>64</v>
      </c>
      <c r="L236" s="3">
        <f>Tavola1!L209-Tavola1!L208</f>
        <v>3</v>
      </c>
      <c r="M236" s="2">
        <f t="shared" si="28"/>
        <v>1.4737539327703263E-2</v>
      </c>
    </row>
    <row r="237" spans="1:13" hidden="1" outlineLevel="2">
      <c r="A237" s="16">
        <v>44098</v>
      </c>
      <c r="B237" s="3">
        <f>Tavola1!B210-Tavola1!B209</f>
        <v>5169</v>
      </c>
      <c r="C237" s="3"/>
      <c r="D237" s="3">
        <f>Tavola1!D210-Tavola1!D209</f>
        <v>125</v>
      </c>
      <c r="E237" s="3">
        <f>Tavola1!E210-Tavola1!E209</f>
        <v>49</v>
      </c>
      <c r="F237" s="3">
        <f>Tavola1!F210-Tavola1!F209</f>
        <v>7</v>
      </c>
      <c r="G237" s="3">
        <f>Tavola1!G210-Tavola1!G209</f>
        <v>7</v>
      </c>
      <c r="H237" s="3">
        <f>Tavola1!H210-Tavola1!H209</f>
        <v>0</v>
      </c>
      <c r="I237" s="3"/>
      <c r="J237" s="3">
        <f>Tavola1!J210-Tavola1!J209</f>
        <v>42</v>
      </c>
      <c r="K237" s="3">
        <f>Tavola1!K210-Tavola1!K209</f>
        <v>75</v>
      </c>
      <c r="L237" s="3">
        <f>Tavola1!L210-Tavola1!L209</f>
        <v>1</v>
      </c>
      <c r="M237" s="2">
        <f t="shared" si="28"/>
        <v>2.4182627200619075E-2</v>
      </c>
    </row>
    <row r="238" spans="1:13" hidden="1" outlineLevel="2">
      <c r="A238" s="16">
        <v>44099</v>
      </c>
      <c r="B238" s="3">
        <f>Tavola1!B211-Tavola1!B210</f>
        <v>5330</v>
      </c>
      <c r="C238" s="3"/>
      <c r="D238" s="3">
        <f>Tavola1!D211-Tavola1!D210</f>
        <v>107</v>
      </c>
      <c r="E238" s="3">
        <f>Tavola1!E211-Tavola1!E210</f>
        <v>69</v>
      </c>
      <c r="F238" s="3">
        <f>Tavola1!F211-Tavola1!F210</f>
        <v>-5</v>
      </c>
      <c r="G238" s="3">
        <f>Tavola1!G211-Tavola1!G210</f>
        <v>-2</v>
      </c>
      <c r="H238" s="3">
        <f>Tavola1!H211-Tavola1!H210</f>
        <v>-3</v>
      </c>
      <c r="I238" s="3"/>
      <c r="J238" s="3">
        <f>Tavola1!J211-Tavola1!J210</f>
        <v>74</v>
      </c>
      <c r="K238" s="3">
        <f>Tavola1!K211-Tavola1!K210</f>
        <v>36</v>
      </c>
      <c r="L238" s="3">
        <f>Tavola1!L211-Tavola1!L210</f>
        <v>2</v>
      </c>
      <c r="M238" s="2">
        <f t="shared" si="28"/>
        <v>2.0075046904315198E-2</v>
      </c>
    </row>
    <row r="239" spans="1:13" hidden="1" outlineLevel="2">
      <c r="A239" s="16">
        <v>44100</v>
      </c>
      <c r="B239" s="3">
        <f>Tavola1!B212-Tavola1!B211</f>
        <v>5558</v>
      </c>
      <c r="C239" s="3"/>
      <c r="D239" s="3">
        <f>Tavola1!D212-Tavola1!D211</f>
        <v>110</v>
      </c>
      <c r="E239" s="3">
        <f>Tavola1!E212-Tavola1!E211</f>
        <v>53</v>
      </c>
      <c r="F239" s="3">
        <f>Tavola1!F212-Tavola1!F211</f>
        <v>20</v>
      </c>
      <c r="G239" s="3">
        <f>Tavola1!G212-Tavola1!G211</f>
        <v>20</v>
      </c>
      <c r="H239" s="3">
        <f>Tavola1!H212-Tavola1!H211</f>
        <v>0</v>
      </c>
      <c r="I239" s="3"/>
      <c r="J239" s="3">
        <f>Tavola1!J212-Tavola1!J211</f>
        <v>33</v>
      </c>
      <c r="K239" s="3">
        <f>Tavola1!K212-Tavola1!K211</f>
        <v>57</v>
      </c>
      <c r="L239" s="3">
        <f>Tavola1!L212-Tavola1!L211</f>
        <v>0</v>
      </c>
      <c r="M239" s="2">
        <f t="shared" si="28"/>
        <v>1.9791291831594098E-2</v>
      </c>
    </row>
    <row r="240" spans="1:13" hidden="1" outlineLevel="2">
      <c r="A240" s="16">
        <v>44101</v>
      </c>
      <c r="B240" s="3">
        <f>Tavola1!B213-Tavola1!B212</f>
        <v>4202</v>
      </c>
      <c r="C240" s="3"/>
      <c r="D240" s="3">
        <f>Tavola1!D213-Tavola1!D212</f>
        <v>107</v>
      </c>
      <c r="E240" s="3">
        <f>Tavola1!E213-Tavola1!E212</f>
        <v>76</v>
      </c>
      <c r="F240" s="3">
        <f>Tavola1!F213-Tavola1!F212</f>
        <v>14</v>
      </c>
      <c r="G240" s="3">
        <f>Tavola1!G213-Tavola1!G212</f>
        <v>13</v>
      </c>
      <c r="H240" s="3">
        <f>Tavola1!H213-Tavola1!H212</f>
        <v>1</v>
      </c>
      <c r="I240" s="3"/>
      <c r="J240" s="3">
        <f>Tavola1!J213-Tavola1!J212</f>
        <v>62</v>
      </c>
      <c r="K240" s="3">
        <f>Tavola1!K213-Tavola1!K212</f>
        <v>29</v>
      </c>
      <c r="L240" s="3">
        <f>Tavola1!L213-Tavola1!L212</f>
        <v>2</v>
      </c>
      <c r="M240" s="2">
        <f t="shared" si="28"/>
        <v>2.5464064731080437E-2</v>
      </c>
    </row>
    <row r="241" spans="1:13" hidden="1" outlineLevel="1" collapsed="1">
      <c r="A241" t="s">
        <v>70</v>
      </c>
      <c r="B241" s="3">
        <f>SUM(B234:B240)</f>
        <v>36408</v>
      </c>
      <c r="C241" s="3"/>
      <c r="D241" s="3">
        <f t="shared" ref="D241:L241" si="31">SUM(D234:D240)</f>
        <v>721</v>
      </c>
      <c r="E241" s="3">
        <f t="shared" si="31"/>
        <v>343</v>
      </c>
      <c r="F241" s="3">
        <f t="shared" si="31"/>
        <v>75</v>
      </c>
      <c r="G241" s="3">
        <f t="shared" si="31"/>
        <v>74</v>
      </c>
      <c r="H241" s="3">
        <f t="shared" si="31"/>
        <v>1</v>
      </c>
      <c r="I241" s="3"/>
      <c r="J241" s="3">
        <f t="shared" si="31"/>
        <v>268</v>
      </c>
      <c r="K241" s="3">
        <f t="shared" si="31"/>
        <v>366</v>
      </c>
      <c r="L241" s="3">
        <f t="shared" si="31"/>
        <v>12</v>
      </c>
      <c r="M241" s="2">
        <f t="shared" si="28"/>
        <v>1.9803339925291145E-2</v>
      </c>
    </row>
    <row r="242" spans="1:13" hidden="1" outlineLevel="1">
      <c r="A242" s="16">
        <v>44102</v>
      </c>
      <c r="B242" s="3">
        <f>Tavola1!B214-Tavola1!B213</f>
        <v>2414</v>
      </c>
      <c r="C242" s="3"/>
      <c r="D242" s="3">
        <f>Tavola1!D214-Tavola1!D213</f>
        <v>102</v>
      </c>
      <c r="E242" s="3">
        <f>Tavola1!E214-Tavola1!E213</f>
        <v>84</v>
      </c>
      <c r="F242" s="3">
        <f>Tavola1!F214-Tavola1!F213</f>
        <v>27</v>
      </c>
      <c r="G242" s="3">
        <f>Tavola1!G214-Tavola1!G213</f>
        <v>26</v>
      </c>
      <c r="H242" s="3">
        <f>Tavola1!H214-Tavola1!H213</f>
        <v>1</v>
      </c>
      <c r="I242" s="3"/>
      <c r="J242" s="3">
        <f>Tavola1!J214-Tavola1!J213</f>
        <v>57</v>
      </c>
      <c r="K242" s="3">
        <f>Tavola1!K214-Tavola1!K213</f>
        <v>17</v>
      </c>
      <c r="L242" s="3">
        <f>Tavola1!L214-Tavola1!L213</f>
        <v>1</v>
      </c>
      <c r="M242" s="2">
        <f t="shared" si="28"/>
        <v>4.2253521126760563E-2</v>
      </c>
    </row>
    <row r="243" spans="1:13" hidden="1" outlineLevel="1">
      <c r="A243" s="16">
        <v>44103</v>
      </c>
      <c r="B243" s="3">
        <f>Tavola1!B215-Tavola1!B214</f>
        <v>6115</v>
      </c>
      <c r="C243" s="3"/>
      <c r="D243" s="3">
        <f>Tavola1!D215-Tavola1!D214</f>
        <v>163</v>
      </c>
      <c r="E243" s="3">
        <f>Tavola1!E215-Tavola1!E214</f>
        <v>44</v>
      </c>
      <c r="F243" s="3">
        <f>Tavola1!F215-Tavola1!F214</f>
        <v>0</v>
      </c>
      <c r="G243" s="3">
        <f>Tavola1!G215-Tavola1!G214</f>
        <v>-1</v>
      </c>
      <c r="H243" s="3">
        <f>Tavola1!H215-Tavola1!H214</f>
        <v>1</v>
      </c>
      <c r="I243" s="3"/>
      <c r="J243" s="3">
        <f>Tavola1!J215-Tavola1!J214</f>
        <v>44</v>
      </c>
      <c r="K243" s="3">
        <f>Tavola1!K215-Tavola1!K214</f>
        <v>118</v>
      </c>
      <c r="L243" s="3">
        <f>Tavola1!L215-Tavola1!L214</f>
        <v>1</v>
      </c>
      <c r="M243" s="2">
        <f t="shared" si="28"/>
        <v>2.6655764513491415E-2</v>
      </c>
    </row>
    <row r="244" spans="1:13" hidden="1" outlineLevel="1">
      <c r="A244" s="16">
        <v>44104</v>
      </c>
      <c r="B244" s="3">
        <f>Tavola1!B216-Tavola1!B215</f>
        <v>6645</v>
      </c>
      <c r="C244" s="3"/>
      <c r="D244" s="3">
        <f>Tavola1!D216-Tavola1!D215</f>
        <v>170</v>
      </c>
      <c r="E244" s="3">
        <f>Tavola1!E216-Tavola1!E215</f>
        <v>79</v>
      </c>
      <c r="F244" s="3">
        <f>Tavola1!F216-Tavola1!F215</f>
        <v>11</v>
      </c>
      <c r="G244" s="3">
        <f>Tavola1!G216-Tavola1!G215</f>
        <v>8</v>
      </c>
      <c r="H244" s="3">
        <f>Tavola1!H216-Tavola1!H215</f>
        <v>3</v>
      </c>
      <c r="I244" s="3"/>
      <c r="J244" s="3">
        <f>Tavola1!J216-Tavola1!J215</f>
        <v>68</v>
      </c>
      <c r="K244" s="3">
        <f>Tavola1!K216-Tavola1!K215</f>
        <v>90</v>
      </c>
      <c r="L244" s="3">
        <f>Tavola1!L216-Tavola1!L215</f>
        <v>1</v>
      </c>
      <c r="M244" s="2">
        <f t="shared" si="28"/>
        <v>2.5583145221971408E-2</v>
      </c>
    </row>
    <row r="245" spans="1:13" hidden="1" outlineLevel="1">
      <c r="A245" s="16">
        <v>44105</v>
      </c>
      <c r="B245" s="3">
        <f>Tavola1!B217-Tavola1!B216</f>
        <v>6637</v>
      </c>
      <c r="C245" s="3"/>
      <c r="D245" s="3">
        <f>Tavola1!D217-Tavola1!D216</f>
        <v>156</v>
      </c>
      <c r="E245" s="3">
        <f>Tavola1!E217-Tavola1!E216</f>
        <v>70</v>
      </c>
      <c r="F245" s="3">
        <f>Tavola1!F217-Tavola1!F216</f>
        <v>7</v>
      </c>
      <c r="G245" s="3">
        <f>Tavola1!G217-Tavola1!G216</f>
        <v>6</v>
      </c>
      <c r="H245" s="3">
        <f>Tavola1!H217-Tavola1!H216</f>
        <v>1</v>
      </c>
      <c r="I245" s="3"/>
      <c r="J245" s="3">
        <f>Tavola1!J217-Tavola1!J216</f>
        <v>63</v>
      </c>
      <c r="K245" s="3">
        <f>Tavola1!K217-Tavola1!K216</f>
        <v>85</v>
      </c>
      <c r="L245" s="3">
        <f>Tavola1!L217-Tavola1!L216</f>
        <v>1</v>
      </c>
      <c r="M245" s="2">
        <f t="shared" si="28"/>
        <v>2.3504595449751392E-2</v>
      </c>
    </row>
    <row r="246" spans="1:13" hidden="1" outlineLevel="1">
      <c r="A246" s="16">
        <v>44106</v>
      </c>
      <c r="B246" s="3">
        <f>Tavola1!B218-Tavola1!B217</f>
        <v>5552</v>
      </c>
      <c r="C246" s="3"/>
      <c r="D246" s="3">
        <f>Tavola1!D218-Tavola1!D217</f>
        <v>140</v>
      </c>
      <c r="E246" s="3">
        <f>Tavola1!E218-Tavola1!E217</f>
        <v>112</v>
      </c>
      <c r="F246" s="3">
        <f>Tavola1!F218-Tavola1!F217</f>
        <v>-3</v>
      </c>
      <c r="G246" s="3">
        <f>Tavola1!G218-Tavola1!G217</f>
        <v>-4</v>
      </c>
      <c r="H246" s="3">
        <f>Tavola1!H218-Tavola1!H217</f>
        <v>1</v>
      </c>
      <c r="I246" s="3"/>
      <c r="J246" s="3">
        <f>Tavola1!J218-Tavola1!J217</f>
        <v>115</v>
      </c>
      <c r="K246" s="3">
        <f>Tavola1!K218-Tavola1!K217</f>
        <v>26</v>
      </c>
      <c r="L246" s="3">
        <f>Tavola1!L218-Tavola1!L217</f>
        <v>2</v>
      </c>
      <c r="M246" s="2">
        <f t="shared" si="28"/>
        <v>2.5216138328530261E-2</v>
      </c>
    </row>
    <row r="247" spans="1:13" hidden="1" outlineLevel="1">
      <c r="A247" s="16">
        <v>44107</v>
      </c>
      <c r="B247" s="3">
        <f>Tavola1!B219-Tavola1!B218</f>
        <v>6638</v>
      </c>
      <c r="C247" s="3"/>
      <c r="D247" s="3">
        <f>Tavola1!D219-Tavola1!D218</f>
        <v>182</v>
      </c>
      <c r="E247" s="3">
        <f>Tavola1!E219-Tavola1!E218</f>
        <v>123</v>
      </c>
      <c r="F247" s="3">
        <f>Tavola1!F219-Tavola1!F218</f>
        <v>18</v>
      </c>
      <c r="G247" s="3">
        <f>Tavola1!G219-Tavola1!G218</f>
        <v>19</v>
      </c>
      <c r="H247" s="3">
        <f>Tavola1!H219-Tavola1!H218</f>
        <v>-1</v>
      </c>
      <c r="I247" s="3"/>
      <c r="J247" s="3">
        <f>Tavola1!J219-Tavola1!J218</f>
        <v>105</v>
      </c>
      <c r="K247" s="3">
        <f>Tavola1!K219-Tavola1!K218</f>
        <v>56</v>
      </c>
      <c r="L247" s="3">
        <f>Tavola1!L219-Tavola1!L218</f>
        <v>3</v>
      </c>
      <c r="M247" s="2">
        <f t="shared" si="28"/>
        <v>2.7417896956914732E-2</v>
      </c>
    </row>
    <row r="248" spans="1:13" hidden="1" outlineLevel="1">
      <c r="A248" s="16">
        <v>44108</v>
      </c>
      <c r="B248" s="3">
        <f>Tavola1!B220-Tavola1!B219</f>
        <v>3498</v>
      </c>
      <c r="C248" s="3"/>
      <c r="D248" s="3">
        <f>Tavola1!D220-Tavola1!D219</f>
        <v>85</v>
      </c>
      <c r="E248" s="3">
        <f>Tavola1!E220-Tavola1!E219</f>
        <v>76</v>
      </c>
      <c r="F248" s="3">
        <f>Tavola1!F220-Tavola1!F219</f>
        <v>11</v>
      </c>
      <c r="G248" s="3">
        <f>Tavola1!G220-Tavola1!G219</f>
        <v>7</v>
      </c>
      <c r="H248" s="3">
        <f>Tavola1!H220-Tavola1!H219</f>
        <v>4</v>
      </c>
      <c r="I248" s="3"/>
      <c r="J248" s="3">
        <f>Tavola1!J220-Tavola1!J219</f>
        <v>65</v>
      </c>
      <c r="K248" s="3">
        <f>Tavola1!K220-Tavola1!K219</f>
        <v>7</v>
      </c>
      <c r="L248" s="3">
        <f>Tavola1!L220-Tavola1!L219</f>
        <v>2</v>
      </c>
      <c r="M248" s="2">
        <f t="shared" si="28"/>
        <v>2.4299599771297885E-2</v>
      </c>
    </row>
    <row r="249" spans="1:13" hidden="1" outlineLevel="1" collapsed="1">
      <c r="A249" t="s">
        <v>71</v>
      </c>
      <c r="B249" s="3">
        <f>SUM(B242:B248)</f>
        <v>37499</v>
      </c>
      <c r="C249" s="3"/>
      <c r="D249" s="3">
        <f t="shared" ref="D249:L249" si="32">SUM(D242:D248)</f>
        <v>998</v>
      </c>
      <c r="E249" s="3">
        <f t="shared" si="32"/>
        <v>588</v>
      </c>
      <c r="F249" s="3">
        <f t="shared" si="32"/>
        <v>71</v>
      </c>
      <c r="G249" s="3">
        <f t="shared" si="32"/>
        <v>61</v>
      </c>
      <c r="H249" s="3">
        <f t="shared" si="32"/>
        <v>10</v>
      </c>
      <c r="I249" s="3"/>
      <c r="J249" s="3">
        <f t="shared" si="32"/>
        <v>517</v>
      </c>
      <c r="K249" s="3">
        <f t="shared" si="32"/>
        <v>399</v>
      </c>
      <c r="L249" s="3">
        <f t="shared" si="32"/>
        <v>11</v>
      </c>
      <c r="M249" s="2">
        <f t="shared" si="28"/>
        <v>2.6614043041147763E-2</v>
      </c>
    </row>
    <row r="250" spans="1:13" hidden="1" outlineLevel="2">
      <c r="A250" s="16">
        <v>44109</v>
      </c>
      <c r="B250" s="3">
        <f>Tavola1!B221-Tavola1!B220</f>
        <v>2656</v>
      </c>
      <c r="C250" s="3"/>
      <c r="D250" s="3">
        <f>Tavola1!D221-Tavola1!D220</f>
        <v>128</v>
      </c>
      <c r="E250" s="3">
        <f>Tavola1!E221-Tavola1!E220</f>
        <v>111</v>
      </c>
      <c r="F250" s="3">
        <f>Tavola1!F221-Tavola1!F220</f>
        <v>36</v>
      </c>
      <c r="G250" s="3">
        <f>Tavola1!G221-Tavola1!G220</f>
        <v>32</v>
      </c>
      <c r="H250" s="3">
        <f>Tavola1!H221-Tavola1!H220</f>
        <v>4</v>
      </c>
      <c r="I250" s="3"/>
      <c r="J250" s="3">
        <f>Tavola1!J221-Tavola1!J220</f>
        <v>75</v>
      </c>
      <c r="K250" s="3">
        <f>Tavola1!K221-Tavola1!K220</f>
        <v>15</v>
      </c>
      <c r="L250" s="3">
        <f>Tavola1!L221-Tavola1!L220</f>
        <v>2</v>
      </c>
      <c r="M250" s="2">
        <f t="shared" si="28"/>
        <v>4.8192771084337352E-2</v>
      </c>
    </row>
    <row r="251" spans="1:13" hidden="1" outlineLevel="2">
      <c r="A251" s="16">
        <v>44110</v>
      </c>
      <c r="B251" s="3">
        <f>Tavola1!B222-Tavola1!B221</f>
        <v>6754</v>
      </c>
      <c r="C251" s="3"/>
      <c r="D251" s="3">
        <f>Tavola1!D222-Tavola1!D221</f>
        <v>198</v>
      </c>
      <c r="E251" s="3">
        <f>Tavola1!E222-Tavola1!E221</f>
        <v>90</v>
      </c>
      <c r="F251" s="3">
        <f>Tavola1!F222-Tavola1!F221</f>
        <v>7</v>
      </c>
      <c r="G251" s="3">
        <f>Tavola1!G222-Tavola1!G221</f>
        <v>7</v>
      </c>
      <c r="H251" s="3">
        <f>Tavola1!H222-Tavola1!H221</f>
        <v>0</v>
      </c>
      <c r="I251" s="3"/>
      <c r="J251" s="3">
        <f>Tavola1!J222-Tavola1!J221</f>
        <v>83</v>
      </c>
      <c r="K251" s="3">
        <f>Tavola1!K222-Tavola1!K221</f>
        <v>107</v>
      </c>
      <c r="L251" s="3">
        <f>Tavola1!L222-Tavola1!L221</f>
        <v>1</v>
      </c>
      <c r="M251" s="2">
        <f t="shared" si="28"/>
        <v>2.9315960912052116E-2</v>
      </c>
    </row>
    <row r="252" spans="1:13" hidden="1" outlineLevel="2">
      <c r="A252" s="16">
        <v>44111</v>
      </c>
      <c r="B252" s="3">
        <f>Tavola1!B223-Tavola1!B222</f>
        <v>6579</v>
      </c>
      <c r="C252" s="3"/>
      <c r="D252" s="3">
        <f>Tavola1!D223-Tavola1!D222</f>
        <v>213</v>
      </c>
      <c r="E252" s="3">
        <f>Tavola1!E223-Tavola1!E222</f>
        <v>101</v>
      </c>
      <c r="F252" s="3">
        <f>Tavola1!F223-Tavola1!F222</f>
        <v>9</v>
      </c>
      <c r="G252" s="3">
        <f>Tavola1!G223-Tavola1!G222</f>
        <v>7</v>
      </c>
      <c r="H252" s="3">
        <f>Tavola1!H223-Tavola1!H222</f>
        <v>2</v>
      </c>
      <c r="I252" s="3"/>
      <c r="J252" s="3">
        <f>Tavola1!J223-Tavola1!J222</f>
        <v>92</v>
      </c>
      <c r="K252" s="3">
        <f>Tavola1!K223-Tavola1!K222</f>
        <v>108</v>
      </c>
      <c r="L252" s="3">
        <f>Tavola1!L223-Tavola1!L222</f>
        <v>4</v>
      </c>
      <c r="M252" s="2">
        <f t="shared" si="28"/>
        <v>3.2375740994072047E-2</v>
      </c>
    </row>
    <row r="253" spans="1:13" hidden="1" outlineLevel="2">
      <c r="A253" s="16">
        <v>44112</v>
      </c>
      <c r="B253" s="3">
        <f>Tavola1!B224-Tavola1!B223</f>
        <v>7374</v>
      </c>
      <c r="C253" s="3"/>
      <c r="D253" s="3">
        <f>Tavola1!D224-Tavola1!D223</f>
        <v>259</v>
      </c>
      <c r="E253" s="3">
        <f>Tavola1!E224-Tavola1!E223</f>
        <v>147</v>
      </c>
      <c r="F253" s="3">
        <f>Tavola1!F224-Tavola1!F223</f>
        <v>4</v>
      </c>
      <c r="G253" s="3">
        <f>Tavola1!G224-Tavola1!G223</f>
        <v>1</v>
      </c>
      <c r="H253" s="3">
        <f>Tavola1!H224-Tavola1!H223</f>
        <v>3</v>
      </c>
      <c r="I253" s="3"/>
      <c r="J253" s="3">
        <f>Tavola1!J224-Tavola1!J223</f>
        <v>143</v>
      </c>
      <c r="K253" s="3">
        <f>Tavola1!K224-Tavola1!K223</f>
        <v>109</v>
      </c>
      <c r="L253" s="3">
        <f>Tavola1!L224-Tavola1!L223</f>
        <v>3</v>
      </c>
      <c r="M253" s="2">
        <f t="shared" si="28"/>
        <v>3.5123406563601842E-2</v>
      </c>
    </row>
    <row r="254" spans="1:13" hidden="1" outlineLevel="2">
      <c r="A254" s="16">
        <v>44113</v>
      </c>
      <c r="B254" s="3">
        <f>Tavola1!B225-Tavola1!B224</f>
        <v>7151</v>
      </c>
      <c r="C254" s="3"/>
      <c r="D254" s="3">
        <f>Tavola1!D225-Tavola1!D224</f>
        <v>233</v>
      </c>
      <c r="E254" s="3">
        <f>Tavola1!E225-Tavola1!E224</f>
        <v>205</v>
      </c>
      <c r="F254" s="3">
        <f>Tavola1!F225-Tavola1!F224</f>
        <v>2</v>
      </c>
      <c r="G254" s="3">
        <f>Tavola1!G225-Tavola1!G224</f>
        <v>0</v>
      </c>
      <c r="H254" s="3">
        <f>Tavola1!H225-Tavola1!H224</f>
        <v>2</v>
      </c>
      <c r="I254" s="3"/>
      <c r="J254" s="3">
        <f>Tavola1!J225-Tavola1!J224</f>
        <v>203</v>
      </c>
      <c r="K254" s="3">
        <f>Tavola1!K225-Tavola1!K224</f>
        <v>24</v>
      </c>
      <c r="L254" s="3">
        <f>Tavola1!L225-Tavola1!L224</f>
        <v>4</v>
      </c>
      <c r="M254" s="2">
        <f t="shared" si="28"/>
        <v>3.2582855544679067E-2</v>
      </c>
    </row>
    <row r="255" spans="1:13" hidden="1" outlineLevel="2">
      <c r="A255" s="16">
        <v>44114</v>
      </c>
      <c r="B255" s="3">
        <f>Tavola1!B226-Tavola1!B225</f>
        <v>7741</v>
      </c>
      <c r="C255" s="3"/>
      <c r="D255" s="3">
        <f>Tavola1!D226-Tavola1!D225</f>
        <v>285</v>
      </c>
      <c r="E255" s="3">
        <f>Tavola1!E226-Tavola1!E225</f>
        <v>242</v>
      </c>
      <c r="F255" s="3">
        <f>Tavola1!F226-Tavola1!F225</f>
        <v>11</v>
      </c>
      <c r="G255" s="3">
        <f>Tavola1!G226-Tavola1!G225</f>
        <v>11</v>
      </c>
      <c r="H255" s="3">
        <f>Tavola1!H226-Tavola1!H225</f>
        <v>0</v>
      </c>
      <c r="I255" s="3"/>
      <c r="J255" s="3">
        <f>Tavola1!J226-Tavola1!J225</f>
        <v>231</v>
      </c>
      <c r="K255" s="3">
        <f>Tavola1!K226-Tavola1!K225</f>
        <v>41</v>
      </c>
      <c r="L255" s="3">
        <f>Tavola1!L226-Tavola1!L225</f>
        <v>2</v>
      </c>
      <c r="M255" s="2">
        <f t="shared" si="28"/>
        <v>3.6816948714636352E-2</v>
      </c>
    </row>
    <row r="256" spans="1:13" hidden="1" outlineLevel="2">
      <c r="A256" s="16">
        <v>44115</v>
      </c>
      <c r="B256" s="3">
        <f>Tavola1!B227-Tavola1!B226</f>
        <v>4509</v>
      </c>
      <c r="C256" s="3"/>
      <c r="D256" s="3">
        <f>Tavola1!D227-Tavola1!D226</f>
        <v>297</v>
      </c>
      <c r="E256" s="3">
        <f>Tavola1!E227-Tavola1!E226</f>
        <v>258</v>
      </c>
      <c r="F256" s="3">
        <f>Tavola1!F227-Tavola1!F226</f>
        <v>4</v>
      </c>
      <c r="G256" s="3">
        <f>Tavola1!G227-Tavola1!G226</f>
        <v>1</v>
      </c>
      <c r="H256" s="3">
        <f>Tavola1!H227-Tavola1!H226</f>
        <v>3</v>
      </c>
      <c r="I256" s="3"/>
      <c r="J256" s="3">
        <f>Tavola1!J227-Tavola1!J226</f>
        <v>254</v>
      </c>
      <c r="K256" s="3">
        <f>Tavola1!K227-Tavola1!K226</f>
        <v>38</v>
      </c>
      <c r="L256" s="3">
        <f>Tavola1!L227-Tavola1!L226</f>
        <v>1</v>
      </c>
      <c r="M256" s="2">
        <f t="shared" si="28"/>
        <v>6.5868263473053898E-2</v>
      </c>
    </row>
    <row r="257" spans="1:14" hidden="1" outlineLevel="1" collapsed="1">
      <c r="A257" t="s">
        <v>72</v>
      </c>
      <c r="B257" s="3">
        <f>SUM(B250:B256)</f>
        <v>42764</v>
      </c>
      <c r="C257" s="3"/>
      <c r="D257" s="3">
        <f t="shared" ref="D257:L257" si="33">SUM(D250:D256)</f>
        <v>1613</v>
      </c>
      <c r="E257" s="3">
        <f t="shared" si="33"/>
        <v>1154</v>
      </c>
      <c r="F257" s="3">
        <f t="shared" si="33"/>
        <v>73</v>
      </c>
      <c r="G257" s="3">
        <f t="shared" si="33"/>
        <v>59</v>
      </c>
      <c r="H257" s="3">
        <f t="shared" si="33"/>
        <v>14</v>
      </c>
      <c r="I257" s="3"/>
      <c r="J257" s="3">
        <f t="shared" si="33"/>
        <v>1081</v>
      </c>
      <c r="K257" s="3">
        <f t="shared" si="33"/>
        <v>442</v>
      </c>
      <c r="L257" s="3">
        <f t="shared" si="33"/>
        <v>17</v>
      </c>
      <c r="M257" s="2">
        <f t="shared" si="28"/>
        <v>3.77186418482836E-2</v>
      </c>
    </row>
    <row r="258" spans="1:14" hidden="1" outlineLevel="2">
      <c r="A258" s="16">
        <v>44116</v>
      </c>
      <c r="B258" s="3">
        <f>Tavola1!B228-Tavola1!B227</f>
        <v>3892</v>
      </c>
      <c r="C258" s="3"/>
      <c r="D258" s="3">
        <f>Tavola1!D228-Tavola1!D227</f>
        <v>298</v>
      </c>
      <c r="E258" s="3">
        <f>Tavola1!E228-Tavola1!E227</f>
        <v>281</v>
      </c>
      <c r="F258" s="3">
        <f>Tavola1!F228-Tavola1!F227</f>
        <v>20</v>
      </c>
      <c r="G258" s="3">
        <f>Tavola1!G228-Tavola1!G227</f>
        <v>16</v>
      </c>
      <c r="H258" s="3">
        <f>Tavola1!H228-Tavola1!H227</f>
        <v>4</v>
      </c>
      <c r="I258" s="3"/>
      <c r="J258" s="3">
        <f>Tavola1!J228-Tavola1!J227</f>
        <v>261</v>
      </c>
      <c r="K258" s="3">
        <f>Tavola1!K228-Tavola1!K227</f>
        <v>14</v>
      </c>
      <c r="L258" s="3">
        <f>Tavola1!L228-Tavola1!L227</f>
        <v>3</v>
      </c>
      <c r="M258" s="2">
        <f t="shared" si="28"/>
        <v>7.6567317574511823E-2</v>
      </c>
    </row>
    <row r="259" spans="1:14" hidden="1" outlineLevel="2">
      <c r="A259" s="16">
        <v>44117</v>
      </c>
      <c r="B259" s="3">
        <f>Tavola1!B229-Tavola1!B228</f>
        <v>8340</v>
      </c>
      <c r="C259" s="3"/>
      <c r="D259" s="3">
        <f>Tavola1!D229-Tavola1!D228</f>
        <v>334</v>
      </c>
      <c r="E259" s="3">
        <f>Tavola1!E229-Tavola1!E228</f>
        <v>195</v>
      </c>
      <c r="F259" s="3">
        <f>Tavola1!F229-Tavola1!F228</f>
        <v>24</v>
      </c>
      <c r="G259" s="3">
        <f>Tavola1!G229-Tavola1!G228</f>
        <v>22</v>
      </c>
      <c r="H259" s="3">
        <f>Tavola1!H229-Tavola1!H228</f>
        <v>2</v>
      </c>
      <c r="I259" s="3"/>
      <c r="J259" s="3">
        <f>Tavola1!J229-Tavola1!J228</f>
        <v>171</v>
      </c>
      <c r="K259" s="3">
        <f>Tavola1!K229-Tavola1!K228</f>
        <v>137</v>
      </c>
      <c r="L259" s="3">
        <f>Tavola1!L229-Tavola1!L228</f>
        <v>2</v>
      </c>
      <c r="M259" s="2">
        <f t="shared" si="28"/>
        <v>4.004796163069544E-2</v>
      </c>
    </row>
    <row r="260" spans="1:14" hidden="1" outlineLevel="2">
      <c r="A260" s="16">
        <v>44118</v>
      </c>
      <c r="B260" s="3">
        <f>Tavola1!B230-Tavola1!B229</f>
        <v>7021</v>
      </c>
      <c r="C260" s="3"/>
      <c r="D260" s="3">
        <f>Tavola1!D230-Tavola1!D229</f>
        <v>366</v>
      </c>
      <c r="E260" s="3">
        <f>Tavola1!E230-Tavola1!E229</f>
        <v>310</v>
      </c>
      <c r="F260" s="3">
        <f>Tavola1!F230-Tavola1!F229</f>
        <v>26</v>
      </c>
      <c r="G260" s="3">
        <f>Tavola1!G230-Tavola1!G229</f>
        <v>21</v>
      </c>
      <c r="H260" s="3">
        <f>Tavola1!H230-Tavola1!H229</f>
        <v>5</v>
      </c>
      <c r="I260" s="3"/>
      <c r="J260" s="3">
        <f>Tavola1!J230-Tavola1!J229</f>
        <v>284</v>
      </c>
      <c r="K260" s="3">
        <f>Tavola1!K230-Tavola1!K229</f>
        <v>54</v>
      </c>
      <c r="L260" s="3">
        <f>Tavola1!L230-Tavola1!L229</f>
        <v>2</v>
      </c>
      <c r="M260" s="2">
        <f t="shared" si="28"/>
        <v>5.2129326306793906E-2</v>
      </c>
    </row>
    <row r="261" spans="1:14" hidden="1" outlineLevel="2">
      <c r="A261" s="16">
        <v>44119</v>
      </c>
      <c r="B261" s="3">
        <f>Tavola1!B231-Tavola1!B230</f>
        <v>7444</v>
      </c>
      <c r="C261" s="3"/>
      <c r="D261" s="3">
        <f>Tavola1!D231-Tavola1!D230</f>
        <v>399</v>
      </c>
      <c r="E261" s="3">
        <f>Tavola1!E231-Tavola1!E230</f>
        <v>300</v>
      </c>
      <c r="F261" s="3">
        <f>Tavola1!F231-Tavola1!F230</f>
        <v>24</v>
      </c>
      <c r="G261" s="3">
        <f>Tavola1!G231-Tavola1!G230</f>
        <v>21</v>
      </c>
      <c r="H261" s="3">
        <f>Tavola1!H231-Tavola1!H230</f>
        <v>3</v>
      </c>
      <c r="I261" s="3"/>
      <c r="J261" s="3">
        <f>Tavola1!J231-Tavola1!J230</f>
        <v>276</v>
      </c>
      <c r="K261" s="3">
        <f>Tavola1!K231-Tavola1!K230</f>
        <v>92</v>
      </c>
      <c r="L261" s="3">
        <f>Tavola1!L231-Tavola1!L230</f>
        <v>7</v>
      </c>
      <c r="M261" s="2">
        <f t="shared" si="28"/>
        <v>5.3600214938205264E-2</v>
      </c>
    </row>
    <row r="262" spans="1:14" hidden="1" outlineLevel="2">
      <c r="A262" s="16">
        <v>44120</v>
      </c>
      <c r="B262" s="3">
        <f>Tavola1!B232-Tavola1!B231</f>
        <v>7709</v>
      </c>
      <c r="C262" s="3"/>
      <c r="D262" s="3">
        <f>Tavola1!D232-Tavola1!D231</f>
        <v>578</v>
      </c>
      <c r="E262" s="3">
        <f>Tavola1!E232-Tavola1!E231</f>
        <v>447</v>
      </c>
      <c r="F262" s="3">
        <f>Tavola1!F232-Tavola1!F231</f>
        <v>9</v>
      </c>
      <c r="G262" s="3">
        <f>Tavola1!G232-Tavola1!G231</f>
        <v>3</v>
      </c>
      <c r="H262" s="3">
        <f>Tavola1!H232-Tavola1!H231</f>
        <v>6</v>
      </c>
      <c r="I262" s="3"/>
      <c r="J262" s="3">
        <f>Tavola1!J232-Tavola1!J231</f>
        <v>438</v>
      </c>
      <c r="K262" s="3">
        <f>Tavola1!K232-Tavola1!K231</f>
        <v>121</v>
      </c>
      <c r="L262" s="3">
        <f>Tavola1!L232-Tavola1!L231</f>
        <v>10</v>
      </c>
      <c r="M262" s="2">
        <f t="shared" si="28"/>
        <v>7.4977299260604494E-2</v>
      </c>
    </row>
    <row r="263" spans="1:14" hidden="1" outlineLevel="2">
      <c r="A263" s="16">
        <v>44121</v>
      </c>
      <c r="B263" s="3">
        <f>Tavola1!B233-Tavola1!B232</f>
        <v>5739</v>
      </c>
      <c r="C263" s="3"/>
      <c r="D263" s="3">
        <f>Tavola1!D233-Tavola1!D232</f>
        <v>475</v>
      </c>
      <c r="E263" s="3">
        <f>Tavola1!E233-Tavola1!E232</f>
        <v>347</v>
      </c>
      <c r="F263" s="3">
        <f>Tavola1!F233-Tavola1!F232</f>
        <v>11</v>
      </c>
      <c r="G263" s="3">
        <f>Tavola1!G233-Tavola1!G232</f>
        <v>8</v>
      </c>
      <c r="H263" s="3">
        <f>Tavola1!H233-Tavola1!H232</f>
        <v>3</v>
      </c>
      <c r="I263" s="3"/>
      <c r="J263" s="3">
        <f>Tavola1!J233-Tavola1!J232</f>
        <v>336</v>
      </c>
      <c r="K263" s="3">
        <f>Tavola1!K233-Tavola1!K232</f>
        <v>126</v>
      </c>
      <c r="L263" s="3">
        <f>Tavola1!L233-Tavola1!L232</f>
        <v>2</v>
      </c>
      <c r="M263" s="2">
        <f t="shared" si="28"/>
        <v>8.2767032584073877E-2</v>
      </c>
    </row>
    <row r="264" spans="1:14" hidden="1" outlineLevel="2">
      <c r="A264" s="16">
        <v>44122</v>
      </c>
      <c r="B264" s="3">
        <f>Tavola1!B234-Tavola1!B233</f>
        <v>6390</v>
      </c>
      <c r="C264" s="3"/>
      <c r="D264" s="3">
        <f>Tavola1!D234-Tavola1!D233</f>
        <v>548</v>
      </c>
      <c r="E264" s="3">
        <f>Tavola1!E234-Tavola1!E233</f>
        <v>509</v>
      </c>
      <c r="F264" s="3">
        <f>Tavola1!F234-Tavola1!F233</f>
        <v>23</v>
      </c>
      <c r="G264" s="3">
        <f>Tavola1!G234-Tavola1!G233</f>
        <v>14</v>
      </c>
      <c r="H264" s="3">
        <f>Tavola1!H234-Tavola1!H233</f>
        <v>9</v>
      </c>
      <c r="I264" s="3"/>
      <c r="J264" s="3">
        <f>Tavola1!J234-Tavola1!J233</f>
        <v>486</v>
      </c>
      <c r="K264" s="3">
        <f>Tavola1!K234-Tavola1!K233</f>
        <v>36</v>
      </c>
      <c r="L264" s="3">
        <f>Tavola1!L234-Tavola1!L233</f>
        <v>3</v>
      </c>
      <c r="M264" s="2">
        <f t="shared" si="28"/>
        <v>8.5758998435054773E-2</v>
      </c>
    </row>
    <row r="265" spans="1:14" hidden="1" outlineLevel="1" collapsed="1">
      <c r="A265" t="s">
        <v>101</v>
      </c>
      <c r="B265" s="3">
        <f>SUM(B258:B264)</f>
        <v>46535</v>
      </c>
      <c r="C265" s="3"/>
      <c r="D265" s="3">
        <f t="shared" ref="D265:L265" si="34">SUM(D258:D264)</f>
        <v>2998</v>
      </c>
      <c r="E265" s="3">
        <f t="shared" si="34"/>
        <v>2389</v>
      </c>
      <c r="F265" s="3">
        <f t="shared" si="34"/>
        <v>137</v>
      </c>
      <c r="G265" s="3">
        <f t="shared" si="34"/>
        <v>105</v>
      </c>
      <c r="H265" s="3">
        <f t="shared" si="34"/>
        <v>32</v>
      </c>
      <c r="I265" s="3"/>
      <c r="J265" s="3">
        <f t="shared" si="34"/>
        <v>2252</v>
      </c>
      <c r="K265" s="3">
        <f t="shared" si="34"/>
        <v>580</v>
      </c>
      <c r="L265" s="3">
        <f t="shared" si="34"/>
        <v>29</v>
      </c>
      <c r="M265" s="2">
        <f t="shared" si="28"/>
        <v>6.442462662512087E-2</v>
      </c>
    </row>
    <row r="266" spans="1:14" hidden="1" outlineLevel="2">
      <c r="A266" s="16">
        <v>44123</v>
      </c>
      <c r="B266" s="3">
        <f>Tavola1!B235-Tavola1!B234</f>
        <v>3252</v>
      </c>
      <c r="C266" s="3">
        <f>Tavola1!C235-Tavola1!C234</f>
        <v>2005</v>
      </c>
      <c r="D266" s="3">
        <f>Tavola1!D235-Tavola1!D234</f>
        <v>362</v>
      </c>
      <c r="E266" s="3">
        <f>Tavola1!E235-Tavola1!E234</f>
        <v>229</v>
      </c>
      <c r="F266" s="3">
        <f>Tavola1!F235-Tavola1!F234</f>
        <v>30</v>
      </c>
      <c r="G266" s="3">
        <f>Tavola1!G235-Tavola1!G234</f>
        <v>28</v>
      </c>
      <c r="H266" s="3">
        <f>Tavola1!H235-Tavola1!H234</f>
        <v>2</v>
      </c>
      <c r="I266" s="3"/>
      <c r="J266" s="3">
        <f>Tavola1!J235-Tavola1!J234</f>
        <v>199</v>
      </c>
      <c r="K266" s="3">
        <f>Tavola1!K235-Tavola1!K234</f>
        <v>130</v>
      </c>
      <c r="L266" s="3">
        <f>Tavola1!L235-Tavola1!L234</f>
        <v>3</v>
      </c>
      <c r="M266" s="2">
        <f t="shared" si="28"/>
        <v>0.11131611316113162</v>
      </c>
      <c r="N266" s="2">
        <f t="shared" ref="N266:N273" si="35">D266/C266</f>
        <v>0.18054862842892769</v>
      </c>
    </row>
    <row r="267" spans="1:14" hidden="1" outlineLevel="2">
      <c r="A267" s="16">
        <v>44124</v>
      </c>
      <c r="B267" s="3">
        <f>Tavola1!B236-Tavola1!B235</f>
        <v>8131</v>
      </c>
      <c r="C267" s="3">
        <f>Tavola1!C236-Tavola1!C235</f>
        <v>5532</v>
      </c>
      <c r="D267" s="3">
        <f>Tavola1!D236-Tavola1!D235</f>
        <v>574</v>
      </c>
      <c r="E267" s="3">
        <f>Tavola1!E236-Tavola1!E235</f>
        <v>478</v>
      </c>
      <c r="F267" s="3">
        <f>Tavola1!F236-Tavola1!F235</f>
        <v>26</v>
      </c>
      <c r="G267" s="3">
        <f>Tavola1!G236-Tavola1!G235</f>
        <v>21</v>
      </c>
      <c r="H267" s="3">
        <f>Tavola1!H236-Tavola1!H235</f>
        <v>5</v>
      </c>
      <c r="I267" s="3"/>
      <c r="J267" s="3">
        <f>Tavola1!J236-Tavola1!J235</f>
        <v>452</v>
      </c>
      <c r="K267" s="3">
        <f>Tavola1!K236-Tavola1!K235</f>
        <v>86</v>
      </c>
      <c r="L267" s="3">
        <f>Tavola1!L236-Tavola1!L235</f>
        <v>10</v>
      </c>
      <c r="M267" s="2">
        <f t="shared" si="28"/>
        <v>7.059402287541508E-2</v>
      </c>
      <c r="N267" s="2">
        <f t="shared" si="35"/>
        <v>0.10375994215473608</v>
      </c>
    </row>
    <row r="268" spans="1:14" hidden="1" outlineLevel="2">
      <c r="A268" s="16">
        <v>44125</v>
      </c>
      <c r="B268" s="3">
        <f>Tavola1!B237-Tavola1!B236</f>
        <v>7412</v>
      </c>
      <c r="C268" s="3">
        <f>Tavola1!C237-Tavola1!C236</f>
        <v>3500</v>
      </c>
      <c r="D268" s="3">
        <f>Tavola1!D237-Tavola1!D236</f>
        <v>562</v>
      </c>
      <c r="E268" s="3">
        <f>Tavola1!E237-Tavola1!E236</f>
        <v>353</v>
      </c>
      <c r="F268" s="3">
        <f>Tavola1!F237-Tavola1!F236</f>
        <v>29</v>
      </c>
      <c r="G268" s="3">
        <f>Tavola1!G237-Tavola1!G236</f>
        <v>23</v>
      </c>
      <c r="H268" s="3">
        <f>Tavola1!H237-Tavola1!H236</f>
        <v>6</v>
      </c>
      <c r="I268" s="3"/>
      <c r="J268" s="3">
        <f>Tavola1!J237-Tavola1!J236</f>
        <v>324</v>
      </c>
      <c r="K268" s="3">
        <f>Tavola1!K237-Tavola1!K236</f>
        <v>198</v>
      </c>
      <c r="L268" s="3">
        <f>Tavola1!L237-Tavola1!L236</f>
        <v>11</v>
      </c>
      <c r="M268" s="2">
        <f t="shared" si="28"/>
        <v>7.5822989746357261E-2</v>
      </c>
      <c r="N268" s="2">
        <f t="shared" si="35"/>
        <v>0.16057142857142856</v>
      </c>
    </row>
    <row r="269" spans="1:14" hidden="1" outlineLevel="2">
      <c r="A269" s="16">
        <v>44126</v>
      </c>
      <c r="B269" s="3">
        <f>Tavola1!B238-Tavola1!B237</f>
        <v>7732</v>
      </c>
      <c r="C269" s="3">
        <f>Tavola1!C238-Tavola1!C237</f>
        <v>4932</v>
      </c>
      <c r="D269" s="3">
        <f>Tavola1!D238-Tavola1!D237</f>
        <v>796</v>
      </c>
      <c r="E269" s="3">
        <f>Tavola1!E238-Tavola1!E237</f>
        <v>690</v>
      </c>
      <c r="F269" s="3">
        <f>Tavola1!F238-Tavola1!F237</f>
        <v>29</v>
      </c>
      <c r="G269" s="3">
        <f>Tavola1!G238-Tavola1!G237</f>
        <v>23</v>
      </c>
      <c r="H269" s="3">
        <f>Tavola1!H238-Tavola1!H237</f>
        <v>6</v>
      </c>
      <c r="I269" s="3"/>
      <c r="J269" s="3">
        <f>Tavola1!J238-Tavola1!J237</f>
        <v>661</v>
      </c>
      <c r="K269" s="3">
        <f>Tavola1!K238-Tavola1!K237</f>
        <v>98</v>
      </c>
      <c r="L269" s="3">
        <f>Tavola1!L238-Tavola1!L237</f>
        <v>8</v>
      </c>
      <c r="M269" s="2">
        <f t="shared" si="28"/>
        <v>0.10294878427315055</v>
      </c>
      <c r="N269" s="2">
        <f t="shared" si="35"/>
        <v>0.16139497161394972</v>
      </c>
    </row>
    <row r="270" spans="1:14" hidden="1" outlineLevel="2">
      <c r="A270" s="16">
        <v>44127</v>
      </c>
      <c r="B270" s="3">
        <f>Tavola1!B239-Tavola1!B238</f>
        <v>8015</v>
      </c>
      <c r="C270" s="3">
        <f>Tavola1!C239-Tavola1!C238</f>
        <v>5232</v>
      </c>
      <c r="D270" s="3">
        <f>Tavola1!D239-Tavola1!D238</f>
        <v>730</v>
      </c>
      <c r="E270" s="3">
        <f>Tavola1!E239-Tavola1!E238</f>
        <v>596</v>
      </c>
      <c r="F270" s="3">
        <f>Tavola1!F239-Tavola1!F238</f>
        <v>5</v>
      </c>
      <c r="G270" s="3">
        <f>Tavola1!G239-Tavola1!G238</f>
        <v>5</v>
      </c>
      <c r="H270" s="3">
        <f>Tavola1!H239-Tavola1!H238</f>
        <v>0</v>
      </c>
      <c r="I270" s="3"/>
      <c r="J270" s="3">
        <f>Tavola1!J239-Tavola1!J238</f>
        <v>591</v>
      </c>
      <c r="K270" s="3">
        <f>Tavola1!K239-Tavola1!K238</f>
        <v>123</v>
      </c>
      <c r="L270" s="3">
        <f>Tavola1!L239-Tavola1!L238</f>
        <v>11</v>
      </c>
      <c r="M270" s="2">
        <f t="shared" si="28"/>
        <v>9.107922645040549E-2</v>
      </c>
      <c r="N270" s="2">
        <f t="shared" si="35"/>
        <v>0.13952599388379205</v>
      </c>
    </row>
    <row r="271" spans="1:14" hidden="1" outlineLevel="2">
      <c r="A271" s="16">
        <v>44128</v>
      </c>
      <c r="B271" s="3">
        <f>Tavola1!B240-Tavola1!B239</f>
        <v>7147</v>
      </c>
      <c r="C271" s="3">
        <f>Tavola1!C240-Tavola1!C239</f>
        <v>5034</v>
      </c>
      <c r="D271" s="3">
        <f>Tavola1!D240-Tavola1!D239</f>
        <v>886</v>
      </c>
      <c r="E271" s="3">
        <f>Tavola1!E240-Tavola1!E239</f>
        <v>753</v>
      </c>
      <c r="F271" s="3">
        <f>Tavola1!F240-Tavola1!F239</f>
        <v>14</v>
      </c>
      <c r="G271" s="3">
        <f>Tavola1!G240-Tavola1!G239</f>
        <v>13</v>
      </c>
      <c r="H271" s="3">
        <f>Tavola1!H240-Tavola1!H239</f>
        <v>1</v>
      </c>
      <c r="I271" s="3"/>
      <c r="J271" s="3">
        <f>Tavola1!J240-Tavola1!J239</f>
        <v>739</v>
      </c>
      <c r="K271" s="3">
        <f>Tavola1!K240-Tavola1!K239</f>
        <v>124</v>
      </c>
      <c r="L271" s="3">
        <f>Tavola1!L240-Tavola1!L239</f>
        <v>9</v>
      </c>
      <c r="M271" s="2">
        <f t="shared" si="28"/>
        <v>0.12396809850286834</v>
      </c>
      <c r="N271" s="2">
        <f t="shared" si="35"/>
        <v>0.17600317838696861</v>
      </c>
    </row>
    <row r="272" spans="1:14" hidden="1" outlineLevel="2">
      <c r="A272" s="16">
        <v>44129</v>
      </c>
      <c r="B272" s="3">
        <f>Tavola1!B241-Tavola1!B240</f>
        <v>5193</v>
      </c>
      <c r="C272" s="3">
        <f>Tavola1!C241-Tavola1!C240</f>
        <v>3834</v>
      </c>
      <c r="D272" s="3">
        <f>Tavola1!D241-Tavola1!D240</f>
        <v>695</v>
      </c>
      <c r="E272" s="3">
        <f>Tavola1!E241-Tavola1!E240</f>
        <v>666</v>
      </c>
      <c r="F272" s="3">
        <f>Tavola1!F241-Tavola1!F240</f>
        <v>41</v>
      </c>
      <c r="G272" s="3">
        <f>Tavola1!G241-Tavola1!G240</f>
        <v>36</v>
      </c>
      <c r="H272" s="3">
        <f>Tavola1!H241-Tavola1!H240</f>
        <v>5</v>
      </c>
      <c r="I272" s="3"/>
      <c r="J272" s="3">
        <f>Tavola1!J241-Tavola1!J240</f>
        <v>625</v>
      </c>
      <c r="K272" s="3">
        <f>Tavola1!K241-Tavola1!K240</f>
        <v>18</v>
      </c>
      <c r="L272" s="3">
        <f>Tavola1!L241-Tavola1!L240</f>
        <v>11</v>
      </c>
      <c r="M272" s="2">
        <f t="shared" si="28"/>
        <v>0.13383400731754286</v>
      </c>
      <c r="N272" s="2">
        <f t="shared" si="35"/>
        <v>0.18127282211789253</v>
      </c>
    </row>
    <row r="273" spans="1:14" hidden="1" outlineLevel="1" collapsed="1">
      <c r="A273" t="s">
        <v>116</v>
      </c>
      <c r="B273" s="3">
        <f>SUM(B266:B272)</f>
        <v>46882</v>
      </c>
      <c r="C273" s="3">
        <f>SUM(C266:C272)</f>
        <v>30069</v>
      </c>
      <c r="D273" s="3">
        <f t="shared" ref="D273:L273" si="36">SUM(D266:D272)</f>
        <v>4605</v>
      </c>
      <c r="E273" s="3">
        <f t="shared" si="36"/>
        <v>3765</v>
      </c>
      <c r="F273" s="3">
        <f t="shared" si="36"/>
        <v>174</v>
      </c>
      <c r="G273" s="3">
        <f t="shared" si="36"/>
        <v>149</v>
      </c>
      <c r="H273" s="3">
        <f t="shared" si="36"/>
        <v>25</v>
      </c>
      <c r="I273" s="3"/>
      <c r="J273" s="3">
        <f t="shared" si="36"/>
        <v>3591</v>
      </c>
      <c r="K273" s="3">
        <f t="shared" si="36"/>
        <v>777</v>
      </c>
      <c r="L273" s="3">
        <f t="shared" si="36"/>
        <v>63</v>
      </c>
      <c r="M273" s="2">
        <f t="shared" si="28"/>
        <v>9.8225331683801889E-2</v>
      </c>
      <c r="N273" s="2">
        <f t="shared" si="35"/>
        <v>0.15314776015165121</v>
      </c>
    </row>
    <row r="274" spans="1:14" hidden="1" outlineLevel="1">
      <c r="A274" s="16">
        <v>44130</v>
      </c>
      <c r="B274" s="3">
        <f>Tavola1!B242-Tavola1!B241</f>
        <v>4976</v>
      </c>
      <c r="C274" s="3">
        <f>Tavola1!C242-Tavola1!C241</f>
        <v>3153</v>
      </c>
      <c r="D274" s="3">
        <f>Tavola1!D242-Tavola1!D241</f>
        <v>568</v>
      </c>
      <c r="E274" s="3">
        <f>Tavola1!E242-Tavola1!E241</f>
        <v>390</v>
      </c>
      <c r="F274" s="3">
        <f>Tavola1!F242-Tavola1!F241</f>
        <v>38</v>
      </c>
      <c r="G274" s="3">
        <f>Tavola1!G242-Tavola1!G241</f>
        <v>35</v>
      </c>
      <c r="H274" s="3">
        <f>Tavola1!H242-Tavola1!H241</f>
        <v>3</v>
      </c>
      <c r="I274" s="3"/>
      <c r="J274" s="3">
        <f>Tavola1!J242-Tavola1!J241</f>
        <v>352</v>
      </c>
      <c r="K274" s="3">
        <f>Tavola1!K242-Tavola1!K241</f>
        <v>167</v>
      </c>
      <c r="L274" s="3">
        <f>Tavola1!L242-Tavola1!L241</f>
        <v>11</v>
      </c>
      <c r="M274" s="2">
        <f t="shared" si="28"/>
        <v>0.11414790996784566</v>
      </c>
      <c r="N274" s="2">
        <f t="shared" ref="N274:N289" si="37">D274/C274</f>
        <v>0.18014589280050744</v>
      </c>
    </row>
    <row r="275" spans="1:14" hidden="1" outlineLevel="1">
      <c r="A275" s="16">
        <v>44131</v>
      </c>
      <c r="B275" s="3">
        <f>Tavola1!B243-Tavola1!B242</f>
        <v>7324</v>
      </c>
      <c r="C275" s="3">
        <f>Tavola1!C243-Tavola1!C242</f>
        <v>4391</v>
      </c>
      <c r="D275" s="3">
        <f>Tavola1!D243-Tavola1!D242</f>
        <v>860</v>
      </c>
      <c r="E275" s="3">
        <f>Tavola1!E243-Tavola1!E242</f>
        <v>789</v>
      </c>
      <c r="F275" s="3">
        <f>Tavola1!F243-Tavola1!F242</f>
        <v>55</v>
      </c>
      <c r="G275" s="3">
        <f>Tavola1!G243-Tavola1!G242</f>
        <v>50</v>
      </c>
      <c r="H275" s="3">
        <f>Tavola1!H243-Tavola1!H242</f>
        <v>5</v>
      </c>
      <c r="I275" s="3"/>
      <c r="J275" s="3">
        <f>Tavola1!J243-Tavola1!J242</f>
        <v>734</v>
      </c>
      <c r="K275" s="3">
        <f>Tavola1!K243-Tavola1!K242</f>
        <v>61</v>
      </c>
      <c r="L275" s="3">
        <f>Tavola1!L243-Tavola1!L242</f>
        <v>10</v>
      </c>
      <c r="M275" s="2">
        <f t="shared" si="28"/>
        <v>0.1174221736755871</v>
      </c>
      <c r="N275" s="2">
        <f t="shared" si="37"/>
        <v>0.19585515827829653</v>
      </c>
    </row>
    <row r="276" spans="1:14" hidden="1" outlineLevel="1">
      <c r="A276" s="16">
        <v>44132</v>
      </c>
      <c r="B276" s="3">
        <f>Tavola1!B244-Tavola1!B243</f>
        <v>7499</v>
      </c>
      <c r="C276" s="3">
        <f>Tavola1!C244-Tavola1!C243</f>
        <v>4342</v>
      </c>
      <c r="D276" s="3">
        <f>Tavola1!D244-Tavola1!D243</f>
        <v>708</v>
      </c>
      <c r="E276" s="3">
        <f>Tavola1!E244-Tavola1!E243</f>
        <v>454</v>
      </c>
      <c r="F276" s="3">
        <f>Tavola1!F244-Tavola1!F243</f>
        <v>68</v>
      </c>
      <c r="G276" s="3">
        <f>Tavola1!G244-Tavola1!G243</f>
        <v>60</v>
      </c>
      <c r="H276" s="3">
        <f>Tavola1!H244-Tavola1!H243</f>
        <v>8</v>
      </c>
      <c r="I276" s="3"/>
      <c r="J276" s="3">
        <f>Tavola1!J244-Tavola1!J243</f>
        <v>386</v>
      </c>
      <c r="K276" s="3">
        <f>Tavola1!K244-Tavola1!K243</f>
        <v>244</v>
      </c>
      <c r="L276" s="3">
        <f>Tavola1!L244-Tavola1!L243</f>
        <v>10</v>
      </c>
      <c r="M276" s="2">
        <f t="shared" si="28"/>
        <v>9.441258834511268E-2</v>
      </c>
      <c r="N276" s="2">
        <f t="shared" si="37"/>
        <v>0.1630584983878397</v>
      </c>
    </row>
    <row r="277" spans="1:14" hidden="1" outlineLevel="1">
      <c r="A277" s="16">
        <v>44133</v>
      </c>
      <c r="B277" s="3">
        <f>Tavola1!B245-Tavola1!B244</f>
        <v>7226</v>
      </c>
      <c r="C277" s="3">
        <f>Tavola1!C245-Tavola1!C244</f>
        <v>4472</v>
      </c>
      <c r="D277" s="3">
        <f>Tavola1!D245-Tavola1!D244</f>
        <v>789</v>
      </c>
      <c r="E277" s="3">
        <f>Tavola1!E245-Tavola1!E244</f>
        <v>557</v>
      </c>
      <c r="F277" s="3">
        <f>Tavola1!F245-Tavola1!F244</f>
        <v>56</v>
      </c>
      <c r="G277" s="3">
        <f>Tavola1!G245-Tavola1!G244</f>
        <v>52</v>
      </c>
      <c r="H277" s="3">
        <f>Tavola1!H245-Tavola1!H244</f>
        <v>4</v>
      </c>
      <c r="I277" s="3"/>
      <c r="J277" s="3">
        <f>Tavola1!J245-Tavola1!J244</f>
        <v>501</v>
      </c>
      <c r="K277" s="3">
        <f>Tavola1!K245-Tavola1!K244</f>
        <v>219</v>
      </c>
      <c r="L277" s="3">
        <f>Tavola1!L245-Tavola1!L244</f>
        <v>13</v>
      </c>
      <c r="M277" s="2">
        <f t="shared" si="28"/>
        <v>0.10918903957929699</v>
      </c>
      <c r="N277" s="2">
        <f t="shared" si="37"/>
        <v>0.17643112701252237</v>
      </c>
    </row>
    <row r="278" spans="1:14" hidden="1" outlineLevel="1">
      <c r="A278" s="16">
        <v>44134</v>
      </c>
      <c r="B278" s="3">
        <f>Tavola1!B246-Tavola1!B245</f>
        <v>7293</v>
      </c>
      <c r="C278" s="3">
        <f>Tavola1!C246-Tavola1!C245</f>
        <v>4649</v>
      </c>
      <c r="D278" s="3">
        <f>Tavola1!D246-Tavola1!D245</f>
        <v>984</v>
      </c>
      <c r="E278" s="3">
        <f>Tavola1!E246-Tavola1!E245</f>
        <v>819</v>
      </c>
      <c r="F278" s="3">
        <f>Tavola1!F246-Tavola1!F245</f>
        <v>58</v>
      </c>
      <c r="G278" s="3">
        <f>Tavola1!G246-Tavola1!G245</f>
        <v>56</v>
      </c>
      <c r="H278" s="3">
        <f>Tavola1!H246-Tavola1!H245</f>
        <v>2</v>
      </c>
      <c r="I278" s="3"/>
      <c r="J278" s="3">
        <f>Tavola1!J246-Tavola1!J245</f>
        <v>761</v>
      </c>
      <c r="K278" s="3">
        <f>Tavola1!K246-Tavola1!K245</f>
        <v>153</v>
      </c>
      <c r="L278" s="3">
        <f>Tavola1!L246-Tavola1!L245</f>
        <v>12</v>
      </c>
      <c r="M278" s="2">
        <f t="shared" si="28"/>
        <v>0.13492389962978199</v>
      </c>
      <c r="N278" s="2">
        <f t="shared" si="37"/>
        <v>0.2116584211658421</v>
      </c>
    </row>
    <row r="279" spans="1:14" hidden="1" outlineLevel="1">
      <c r="A279" s="16">
        <v>44135</v>
      </c>
      <c r="B279" s="3">
        <f>Tavola1!B247-Tavola1!B246</f>
        <v>8106</v>
      </c>
      <c r="C279" s="3">
        <f>Tavola1!C247-Tavola1!C246</f>
        <v>5303</v>
      </c>
      <c r="D279" s="3">
        <f>Tavola1!D247-Tavola1!D246</f>
        <v>952</v>
      </c>
      <c r="E279" s="3">
        <f>Tavola1!E247-Tavola1!E246</f>
        <v>878</v>
      </c>
      <c r="F279" s="3">
        <f>Tavola1!F247-Tavola1!F246</f>
        <v>72</v>
      </c>
      <c r="G279" s="3">
        <f>Tavola1!G247-Tavola1!G246</f>
        <v>67</v>
      </c>
      <c r="H279" s="3">
        <f>Tavola1!H247-Tavola1!H246</f>
        <v>5</v>
      </c>
      <c r="I279" s="3"/>
      <c r="J279" s="3">
        <f>Tavola1!J247-Tavola1!J246</f>
        <v>806</v>
      </c>
      <c r="K279" s="3">
        <f>Tavola1!K247-Tavola1!K246</f>
        <v>56</v>
      </c>
      <c r="L279" s="3">
        <f>Tavola1!L247-Tavola1!L246</f>
        <v>18</v>
      </c>
      <c r="M279" s="2">
        <f t="shared" si="28"/>
        <v>0.11744386873920552</v>
      </c>
      <c r="N279" s="2">
        <f t="shared" si="37"/>
        <v>0.17952102583443333</v>
      </c>
    </row>
    <row r="280" spans="1:14" hidden="1" outlineLevel="1">
      <c r="A280" s="16">
        <v>44136</v>
      </c>
      <c r="B280" s="3">
        <f>Tavola1!B248-Tavola1!B247</f>
        <v>8547</v>
      </c>
      <c r="C280" s="3">
        <f>Tavola1!C248-Tavola1!C247</f>
        <v>5190</v>
      </c>
      <c r="D280" s="3">
        <f>Tavola1!D248-Tavola1!D247</f>
        <v>1095</v>
      </c>
      <c r="E280" s="3">
        <f>Tavola1!E248-Tavola1!E247</f>
        <v>882</v>
      </c>
      <c r="F280" s="3">
        <f>Tavola1!F248-Tavola1!F247</f>
        <v>47</v>
      </c>
      <c r="G280" s="3">
        <f>Tavola1!G248-Tavola1!G247</f>
        <v>37</v>
      </c>
      <c r="H280" s="3">
        <f>Tavola1!H248-Tavola1!H247</f>
        <v>10</v>
      </c>
      <c r="I280" s="3"/>
      <c r="J280" s="3">
        <f>Tavola1!J248-Tavola1!J247</f>
        <v>835</v>
      </c>
      <c r="K280" s="3">
        <f>Tavola1!K248-Tavola1!K247</f>
        <v>197</v>
      </c>
      <c r="L280" s="3">
        <f>Tavola1!L248-Tavola1!L247</f>
        <v>16</v>
      </c>
      <c r="M280" s="2">
        <f t="shared" si="28"/>
        <v>0.12811512811512812</v>
      </c>
      <c r="N280" s="2">
        <f t="shared" si="37"/>
        <v>0.21098265895953758</v>
      </c>
    </row>
    <row r="281" spans="1:14" hidden="1" outlineLevel="1" collapsed="1">
      <c r="A281" t="s">
        <v>124</v>
      </c>
      <c r="B281" s="3">
        <f>SUM(B274:B280)</f>
        <v>50971</v>
      </c>
      <c r="C281" s="3">
        <f>SUM(C274:C280)</f>
        <v>31500</v>
      </c>
      <c r="D281" s="3">
        <f t="shared" ref="D281:L281" si="38">SUM(D274:D280)</f>
        <v>5956</v>
      </c>
      <c r="E281" s="3">
        <f t="shared" si="38"/>
        <v>4769</v>
      </c>
      <c r="F281" s="3">
        <f t="shared" si="38"/>
        <v>394</v>
      </c>
      <c r="G281" s="3">
        <f t="shared" si="38"/>
        <v>357</v>
      </c>
      <c r="H281" s="3">
        <f t="shared" si="38"/>
        <v>37</v>
      </c>
      <c r="I281" s="3"/>
      <c r="J281" s="3">
        <f t="shared" si="38"/>
        <v>4375</v>
      </c>
      <c r="K281" s="3">
        <f t="shared" si="38"/>
        <v>1097</v>
      </c>
      <c r="L281" s="3">
        <f t="shared" si="38"/>
        <v>90</v>
      </c>
      <c r="M281" s="2">
        <f t="shared" ref="M281:M305" si="39">D281/B281</f>
        <v>0.11685075827431285</v>
      </c>
      <c r="N281" s="2">
        <f t="shared" si="37"/>
        <v>0.18907936507936507</v>
      </c>
    </row>
    <row r="282" spans="1:14" hidden="1" outlineLevel="2">
      <c r="A282" s="16">
        <v>44137</v>
      </c>
      <c r="B282" s="3">
        <f>Tavola1!B249-Tavola1!B248</f>
        <v>8034</v>
      </c>
      <c r="C282" s="3">
        <f>Tavola1!C249-Tavola1!C248</f>
        <v>4790</v>
      </c>
      <c r="D282" s="3">
        <f>Tavola1!D249-Tavola1!D248</f>
        <v>1024</v>
      </c>
      <c r="E282" s="3">
        <f>Tavola1!E249-Tavola1!E248</f>
        <v>740</v>
      </c>
      <c r="F282" s="3">
        <f>Tavola1!F249-Tavola1!F248</f>
        <v>36</v>
      </c>
      <c r="G282" s="3">
        <f>Tavola1!G249-Tavola1!G248</f>
        <v>26</v>
      </c>
      <c r="H282" s="3">
        <f>Tavola1!H249-Tavola1!H248</f>
        <v>10</v>
      </c>
      <c r="I282" s="3"/>
      <c r="J282" s="3">
        <f>Tavola1!J249-Tavola1!J248</f>
        <v>704</v>
      </c>
      <c r="K282" s="3">
        <f>Tavola1!K249-Tavola1!K248</f>
        <v>266</v>
      </c>
      <c r="L282" s="3">
        <f>Tavola1!L249-Tavola1!L248</f>
        <v>18</v>
      </c>
      <c r="M282" s="2">
        <f t="shared" si="39"/>
        <v>0.12745830221558377</v>
      </c>
      <c r="N282" s="2">
        <f t="shared" si="37"/>
        <v>0.21377870563674323</v>
      </c>
    </row>
    <row r="283" spans="1:14" hidden="1" outlineLevel="2">
      <c r="A283" s="16">
        <v>44138</v>
      </c>
      <c r="B283" s="3">
        <f>Tavola1!B250-Tavola1!B249</f>
        <v>8015</v>
      </c>
      <c r="C283" s="3">
        <f>Tavola1!C250-Tavola1!C249</f>
        <v>4356</v>
      </c>
      <c r="D283" s="3">
        <f>Tavola1!D250-Tavola1!D249</f>
        <v>1048</v>
      </c>
      <c r="E283" s="3">
        <f>Tavola1!E250-Tavola1!E249</f>
        <v>742</v>
      </c>
      <c r="F283" s="3">
        <f>Tavola1!F250-Tavola1!F249</f>
        <v>55</v>
      </c>
      <c r="G283" s="3">
        <f>Tavola1!G250-Tavola1!G249</f>
        <v>47</v>
      </c>
      <c r="H283" s="3">
        <f>Tavola1!H250-Tavola1!H249</f>
        <v>8</v>
      </c>
      <c r="I283" s="3"/>
      <c r="J283" s="3">
        <f>Tavola1!J250-Tavola1!J249</f>
        <v>687</v>
      </c>
      <c r="K283" s="3">
        <f>Tavola1!K250-Tavola1!K249</f>
        <v>292</v>
      </c>
      <c r="L283" s="3">
        <f>Tavola1!L250-Tavola1!L249</f>
        <v>14</v>
      </c>
      <c r="M283" s="2">
        <f t="shared" si="39"/>
        <v>0.13075483468496568</v>
      </c>
      <c r="N283" s="2">
        <f t="shared" si="37"/>
        <v>0.24058769513314968</v>
      </c>
    </row>
    <row r="284" spans="1:14" hidden="1" outlineLevel="2">
      <c r="A284" s="16">
        <v>44139</v>
      </c>
      <c r="B284" s="3">
        <f>Tavola1!B251-Tavola1!B250</f>
        <v>9376</v>
      </c>
      <c r="C284" s="3">
        <f>Tavola1!C251-Tavola1!C250</f>
        <v>6392</v>
      </c>
      <c r="D284" s="3">
        <f>Tavola1!D251-Tavola1!D250</f>
        <v>1155</v>
      </c>
      <c r="E284" s="3">
        <f>Tavola1!E251-Tavola1!E250</f>
        <v>812</v>
      </c>
      <c r="F284" s="3">
        <f>Tavola1!F251-Tavola1!F250</f>
        <v>31</v>
      </c>
      <c r="G284" s="3">
        <f>Tavola1!G251-Tavola1!G250</f>
        <v>33</v>
      </c>
      <c r="H284" s="3">
        <f>Tavola1!H251-Tavola1!H250</f>
        <v>-2</v>
      </c>
      <c r="I284" s="3"/>
      <c r="J284" s="3">
        <f>Tavola1!J251-Tavola1!J250</f>
        <v>781</v>
      </c>
      <c r="K284" s="3">
        <f>Tavola1!K251-Tavola1!K250</f>
        <v>324</v>
      </c>
      <c r="L284" s="3">
        <f>Tavola1!L251-Tavola1!L250</f>
        <v>19</v>
      </c>
      <c r="M284" s="2">
        <f t="shared" si="39"/>
        <v>0.12318686006825938</v>
      </c>
      <c r="N284" s="2">
        <f t="shared" si="37"/>
        <v>0.18069461827284106</v>
      </c>
    </row>
    <row r="285" spans="1:14" hidden="1" outlineLevel="2">
      <c r="A285" s="16">
        <v>44140</v>
      </c>
      <c r="B285" s="3">
        <f>Tavola1!B252-Tavola1!B251</f>
        <v>9497</v>
      </c>
      <c r="C285" s="3">
        <f>Tavola1!C252-Tavola1!C251</f>
        <v>5691</v>
      </c>
      <c r="D285" s="3">
        <f>Tavola1!D252-Tavola1!D251</f>
        <v>1322</v>
      </c>
      <c r="E285" s="3">
        <f>Tavola1!E252-Tavola1!E251</f>
        <v>908</v>
      </c>
      <c r="F285" s="3">
        <f>Tavola1!F252-Tavola1!F251</f>
        <v>51</v>
      </c>
      <c r="G285" s="3">
        <f>Tavola1!G252-Tavola1!G251</f>
        <v>42</v>
      </c>
      <c r="H285" s="3">
        <f>Tavola1!H252-Tavola1!H251</f>
        <v>9</v>
      </c>
      <c r="I285" s="3"/>
      <c r="J285" s="3">
        <f>Tavola1!J252-Tavola1!J251</f>
        <v>857</v>
      </c>
      <c r="K285" s="3">
        <f>Tavola1!K252-Tavola1!K251</f>
        <v>389</v>
      </c>
      <c r="L285" s="3">
        <f>Tavola1!L252-Tavola1!L251</f>
        <v>25</v>
      </c>
      <c r="M285" s="2">
        <f t="shared" si="39"/>
        <v>0.13920185321680531</v>
      </c>
      <c r="N285" s="2">
        <f t="shared" si="37"/>
        <v>0.23229660868037252</v>
      </c>
    </row>
    <row r="286" spans="1:14" hidden="1" outlineLevel="2">
      <c r="A286" s="16">
        <v>44141</v>
      </c>
      <c r="B286" s="3">
        <f>Tavola1!B253-Tavola1!B252</f>
        <v>9525</v>
      </c>
      <c r="C286" s="3">
        <f>Tavola1!C253-Tavola1!C252</f>
        <v>5606</v>
      </c>
      <c r="D286" s="3">
        <f>Tavola1!D253-Tavola1!D252</f>
        <v>1423</v>
      </c>
      <c r="E286" s="3">
        <f>Tavola1!E253-Tavola1!E252</f>
        <v>987</v>
      </c>
      <c r="F286" s="3">
        <f>Tavola1!F253-Tavola1!F252</f>
        <v>12</v>
      </c>
      <c r="G286" s="3">
        <f>Tavola1!G253-Tavola1!G252</f>
        <v>10</v>
      </c>
      <c r="H286" s="3">
        <f>Tavola1!H253-Tavola1!H252</f>
        <v>2</v>
      </c>
      <c r="I286" s="3"/>
      <c r="J286" s="3">
        <f>Tavola1!J253-Tavola1!J252</f>
        <v>975</v>
      </c>
      <c r="K286" s="3">
        <f>Tavola1!K253-Tavola1!K252</f>
        <v>402</v>
      </c>
      <c r="L286" s="3">
        <f>Tavola1!L253-Tavola1!L252</f>
        <v>34</v>
      </c>
      <c r="M286" s="2">
        <f t="shared" si="39"/>
        <v>0.14939632545931758</v>
      </c>
      <c r="N286" s="2">
        <f t="shared" si="37"/>
        <v>0.25383517659650373</v>
      </c>
    </row>
    <row r="287" spans="1:14" hidden="1" outlineLevel="2">
      <c r="A287" s="16">
        <v>44142</v>
      </c>
      <c r="B287" s="3">
        <f>Tavola1!B254-Tavola1!B253</f>
        <v>8431</v>
      </c>
      <c r="C287" s="3">
        <f>Tavola1!C254-Tavola1!C253</f>
        <v>5601</v>
      </c>
      <c r="D287" s="3">
        <f>Tavola1!D254-Tavola1!D253</f>
        <v>1363</v>
      </c>
      <c r="E287" s="3">
        <f>Tavola1!E254-Tavola1!E253</f>
        <v>1224</v>
      </c>
      <c r="F287" s="3">
        <f>Tavola1!F254-Tavola1!F253</f>
        <v>14</v>
      </c>
      <c r="G287" s="3">
        <f>Tavola1!G254-Tavola1!G253</f>
        <v>4</v>
      </c>
      <c r="H287" s="3">
        <f>Tavola1!H254-Tavola1!H253</f>
        <v>10</v>
      </c>
      <c r="I287" s="3"/>
      <c r="J287" s="3">
        <f>Tavola1!J254-Tavola1!J253</f>
        <v>1210</v>
      </c>
      <c r="K287" s="3">
        <f>Tavola1!K254-Tavola1!K253</f>
        <v>104</v>
      </c>
      <c r="L287" s="3">
        <f>Tavola1!L254-Tavola1!L253</f>
        <v>35</v>
      </c>
      <c r="M287" s="2">
        <f t="shared" si="39"/>
        <v>0.16166528288459259</v>
      </c>
      <c r="N287" s="2">
        <f t="shared" si="37"/>
        <v>0.24334940189251919</v>
      </c>
    </row>
    <row r="288" spans="1:14" hidden="1" outlineLevel="2">
      <c r="A288" s="16">
        <v>44143</v>
      </c>
      <c r="B288" s="3">
        <f>Tavola1!B255-Tavola1!B254</f>
        <v>6894</v>
      </c>
      <c r="C288" s="3">
        <f>Tavola1!C255-Tavola1!C254</f>
        <v>4505</v>
      </c>
      <c r="D288" s="3">
        <f>Tavola1!D255-Tavola1!D254</f>
        <v>1083</v>
      </c>
      <c r="E288" s="3">
        <f>Tavola1!E255-Tavola1!E254</f>
        <v>730</v>
      </c>
      <c r="F288" s="3">
        <f>Tavola1!F255-Tavola1!F254</f>
        <v>97</v>
      </c>
      <c r="G288" s="3">
        <f>Tavola1!G255-Tavola1!G254</f>
        <v>89</v>
      </c>
      <c r="H288" s="3">
        <f>Tavola1!H255-Tavola1!H254</f>
        <v>8</v>
      </c>
      <c r="I288" s="3"/>
      <c r="J288" s="3">
        <f>Tavola1!J255-Tavola1!J254</f>
        <v>633</v>
      </c>
      <c r="K288" s="3">
        <f>Tavola1!K255-Tavola1!K254</f>
        <v>340</v>
      </c>
      <c r="L288" s="3">
        <f>Tavola1!L255-Tavola1!L254</f>
        <v>13</v>
      </c>
      <c r="M288" s="2">
        <f t="shared" si="39"/>
        <v>0.15709312445604873</v>
      </c>
      <c r="N288" s="2">
        <f t="shared" si="37"/>
        <v>0.24039955604883462</v>
      </c>
    </row>
    <row r="289" spans="1:14" hidden="1" outlineLevel="1" collapsed="1">
      <c r="A289" t="s">
        <v>125</v>
      </c>
      <c r="B289" s="3">
        <f>SUM(B282:B288)</f>
        <v>59772</v>
      </c>
      <c r="C289" s="3">
        <f>SUM(C282:C288)</f>
        <v>36941</v>
      </c>
      <c r="D289" s="3">
        <f t="shared" ref="D289:L289" si="40">SUM(D282:D288)</f>
        <v>8418</v>
      </c>
      <c r="E289" s="3">
        <f t="shared" si="40"/>
        <v>6143</v>
      </c>
      <c r="F289" s="3">
        <f t="shared" si="40"/>
        <v>296</v>
      </c>
      <c r="G289" s="3">
        <f t="shared" si="40"/>
        <v>251</v>
      </c>
      <c r="H289" s="3">
        <f t="shared" si="40"/>
        <v>45</v>
      </c>
      <c r="I289" s="3"/>
      <c r="J289" s="3">
        <f t="shared" si="40"/>
        <v>5847</v>
      </c>
      <c r="K289" s="3">
        <f t="shared" si="40"/>
        <v>2117</v>
      </c>
      <c r="L289" s="3">
        <f t="shared" si="40"/>
        <v>158</v>
      </c>
      <c r="M289" s="2">
        <f t="shared" si="39"/>
        <v>0.14083517365990764</v>
      </c>
      <c r="N289" s="2">
        <f t="shared" si="37"/>
        <v>0.22787688476218834</v>
      </c>
    </row>
    <row r="290" spans="1:14" hidden="1" outlineLevel="2">
      <c r="A290" s="16">
        <v>44144</v>
      </c>
      <c r="B290" s="3">
        <f>Tavola1!B256-Tavola1!B255</f>
        <v>8458</v>
      </c>
      <c r="C290" s="3">
        <f>Tavola1!C256-Tavola1!C255</f>
        <v>4895</v>
      </c>
      <c r="D290" s="3">
        <f>Tavola1!D256-Tavola1!D255</f>
        <v>1023</v>
      </c>
      <c r="E290" s="3">
        <f>Tavola1!E256-Tavola1!E255</f>
        <v>472</v>
      </c>
      <c r="F290" s="3">
        <f>Tavola1!F256-Tavola1!F255</f>
        <v>63</v>
      </c>
      <c r="G290" s="3">
        <f>Tavola1!G256-Tavola1!G255</f>
        <v>53</v>
      </c>
      <c r="H290" s="3">
        <f>Tavola1!H256-Tavola1!H255</f>
        <v>10</v>
      </c>
      <c r="I290" s="3"/>
      <c r="J290" s="3">
        <f>Tavola1!J256-Tavola1!J255</f>
        <v>409</v>
      </c>
      <c r="K290" s="3">
        <f>Tavola1!K256-Tavola1!K255</f>
        <v>524</v>
      </c>
      <c r="L290" s="3">
        <f>Tavola1!L256-Tavola1!L255</f>
        <v>27</v>
      </c>
      <c r="M290" s="2">
        <f t="shared" si="39"/>
        <v>0.1209505793331757</v>
      </c>
      <c r="N290" s="2">
        <f t="shared" ref="N290:N313" si="41">D290/C290</f>
        <v>0.20898876404494382</v>
      </c>
    </row>
    <row r="291" spans="1:14" hidden="1" outlineLevel="2">
      <c r="A291" s="16">
        <v>44145</v>
      </c>
      <c r="B291" s="3">
        <f>Tavola1!B257-Tavola1!B256</f>
        <v>8856</v>
      </c>
      <c r="C291" s="3">
        <f>Tavola1!C257-Tavola1!C256</f>
        <v>6013</v>
      </c>
      <c r="D291" s="3">
        <f>Tavola1!D257-Tavola1!D256</f>
        <v>1201</v>
      </c>
      <c r="E291" s="3">
        <f>Tavola1!E257-Tavola1!E256</f>
        <v>893</v>
      </c>
      <c r="F291" s="3">
        <f>Tavola1!F257-Tavola1!F256</f>
        <v>53</v>
      </c>
      <c r="G291" s="3">
        <f>Tavola1!G257-Tavola1!G256</f>
        <v>45</v>
      </c>
      <c r="H291" s="3">
        <f>Tavola1!H257-Tavola1!H256</f>
        <v>8</v>
      </c>
      <c r="I291" s="3"/>
      <c r="J291" s="3">
        <f>Tavola1!J257-Tavola1!J256</f>
        <v>840</v>
      </c>
      <c r="K291" s="3">
        <f>Tavola1!K257-Tavola1!K256</f>
        <v>276</v>
      </c>
      <c r="L291" s="3">
        <f>Tavola1!L257-Tavola1!L256</f>
        <v>32</v>
      </c>
      <c r="M291" s="2">
        <f t="shared" si="39"/>
        <v>0.13561427280939475</v>
      </c>
      <c r="N291" s="2">
        <f t="shared" si="41"/>
        <v>0.19973390986196574</v>
      </c>
    </row>
    <row r="292" spans="1:14" hidden="1" outlineLevel="2">
      <c r="A292" s="16">
        <v>44146</v>
      </c>
      <c r="B292" s="3">
        <f>Tavola1!B258-Tavola1!B257</f>
        <v>9839</v>
      </c>
      <c r="C292" s="3">
        <f>Tavola1!C258-Tavola1!C257</f>
        <v>5956</v>
      </c>
      <c r="D292" s="3">
        <f>Tavola1!D258-Tavola1!D257</f>
        <v>1487</v>
      </c>
      <c r="E292" s="3">
        <f>Tavola1!E258-Tavola1!E257</f>
        <v>732</v>
      </c>
      <c r="F292" s="3">
        <f>Tavola1!F258-Tavola1!F257</f>
        <v>35</v>
      </c>
      <c r="G292" s="3">
        <f>Tavola1!G258-Tavola1!G257</f>
        <v>28</v>
      </c>
      <c r="H292" s="3">
        <f>Tavola1!H258-Tavola1!H257</f>
        <v>7</v>
      </c>
      <c r="I292" s="3"/>
      <c r="J292" s="3">
        <f>Tavola1!J258-Tavola1!J257</f>
        <v>697</v>
      </c>
      <c r="K292" s="3">
        <f>Tavola1!K258-Tavola1!K257</f>
        <v>728</v>
      </c>
      <c r="L292" s="3">
        <f>Tavola1!L258-Tavola1!L257</f>
        <v>27</v>
      </c>
      <c r="M292" s="2">
        <f t="shared" si="39"/>
        <v>0.15113324524850086</v>
      </c>
      <c r="N292" s="2">
        <f t="shared" si="41"/>
        <v>0.24966420416386836</v>
      </c>
    </row>
    <row r="293" spans="1:14" hidden="1" outlineLevel="2">
      <c r="A293" s="16">
        <v>44147</v>
      </c>
      <c r="B293" s="3">
        <f>Tavola1!B259-Tavola1!B258</f>
        <v>9455</v>
      </c>
      <c r="C293" s="3">
        <f>Tavola1!C259-Tavola1!C258</f>
        <v>6337</v>
      </c>
      <c r="D293" s="3">
        <f>Tavola1!D259-Tavola1!D258</f>
        <v>1692</v>
      </c>
      <c r="E293" s="3">
        <f>Tavola1!E259-Tavola1!E258</f>
        <v>1350</v>
      </c>
      <c r="F293" s="3">
        <f>Tavola1!F259-Tavola1!F258</f>
        <v>18</v>
      </c>
      <c r="G293" s="3">
        <f>Tavola1!G259-Tavola1!G258</f>
        <v>15</v>
      </c>
      <c r="H293" s="3">
        <f>Tavola1!H259-Tavola1!H258</f>
        <v>3</v>
      </c>
      <c r="I293" s="3"/>
      <c r="J293" s="3">
        <f>Tavola1!J259-Tavola1!J258</f>
        <v>1332</v>
      </c>
      <c r="K293" s="3">
        <f>Tavola1!K259-Tavola1!K258</f>
        <v>302</v>
      </c>
      <c r="L293" s="3">
        <f>Tavola1!L259-Tavola1!L258</f>
        <v>40</v>
      </c>
      <c r="M293" s="2">
        <f t="shared" si="39"/>
        <v>0.17895293495505024</v>
      </c>
      <c r="N293" s="2">
        <f t="shared" si="41"/>
        <v>0.26700331387091686</v>
      </c>
    </row>
    <row r="294" spans="1:14" hidden="1" outlineLevel="2">
      <c r="A294" s="16">
        <v>44148</v>
      </c>
      <c r="B294" s="3">
        <f>Tavola1!B260-Tavola1!B259</f>
        <v>10217</v>
      </c>
      <c r="C294" s="3">
        <f>Tavola1!C260-Tavola1!C259</f>
        <v>6343</v>
      </c>
      <c r="D294" s="3">
        <f>Tavola1!D260-Tavola1!D259</f>
        <v>1707</v>
      </c>
      <c r="E294" s="3">
        <f>Tavola1!E260-Tavola1!E259</f>
        <v>1372</v>
      </c>
      <c r="F294" s="3">
        <f>Tavola1!F260-Tavola1!F259</f>
        <v>64</v>
      </c>
      <c r="G294" s="3">
        <f>Tavola1!G260-Tavola1!G259</f>
        <v>59</v>
      </c>
      <c r="H294" s="3">
        <f>Tavola1!H260-Tavola1!H259</f>
        <v>5</v>
      </c>
      <c r="I294" s="3"/>
      <c r="J294" s="3">
        <f>Tavola1!J260-Tavola1!J259</f>
        <v>1308</v>
      </c>
      <c r="K294" s="3">
        <f>Tavola1!K260-Tavola1!K259</f>
        <v>300</v>
      </c>
      <c r="L294" s="3">
        <f>Tavola1!L260-Tavola1!L259</f>
        <v>35</v>
      </c>
      <c r="M294" s="2">
        <f t="shared" si="39"/>
        <v>0.1670744837036312</v>
      </c>
      <c r="N294" s="2">
        <f t="shared" si="41"/>
        <v>0.26911556046035001</v>
      </c>
    </row>
    <row r="295" spans="1:14" hidden="1" outlineLevel="2">
      <c r="A295" s="16">
        <v>44149</v>
      </c>
      <c r="B295" s="3">
        <f>Tavola1!B261-Tavola1!B260</f>
        <v>9274</v>
      </c>
      <c r="C295" s="3">
        <f>Tavola1!C261-Tavola1!C260</f>
        <v>6179</v>
      </c>
      <c r="D295" s="3">
        <f>Tavola1!D261-Tavola1!D260</f>
        <v>1729</v>
      </c>
      <c r="E295" s="3">
        <f>Tavola1!E261-Tavola1!E260</f>
        <v>1520</v>
      </c>
      <c r="F295" s="3">
        <f>Tavola1!F261-Tavola1!F260</f>
        <v>17</v>
      </c>
      <c r="G295" s="3">
        <f>Tavola1!G261-Tavola1!G260</f>
        <v>12</v>
      </c>
      <c r="H295" s="3">
        <f>Tavola1!H261-Tavola1!H260</f>
        <v>5</v>
      </c>
      <c r="I295" s="3"/>
      <c r="J295" s="3">
        <f>Tavola1!J261-Tavola1!J260</f>
        <v>1503</v>
      </c>
      <c r="K295" s="3">
        <f>Tavola1!K261-Tavola1!K260</f>
        <v>186</v>
      </c>
      <c r="L295" s="3">
        <f>Tavola1!L261-Tavola1!L260</f>
        <v>23</v>
      </c>
      <c r="M295" s="2">
        <f t="shared" si="39"/>
        <v>0.1864351951692905</v>
      </c>
      <c r="N295" s="2">
        <f t="shared" si="41"/>
        <v>0.27981874089658521</v>
      </c>
    </row>
    <row r="296" spans="1:14" hidden="1" outlineLevel="2">
      <c r="A296" s="16">
        <v>44150</v>
      </c>
      <c r="B296" s="3">
        <f>Tavola1!B262-Tavola1!B261</f>
        <v>7416</v>
      </c>
      <c r="C296" s="3">
        <f>Tavola1!C262-Tavola1!C261</f>
        <v>4517</v>
      </c>
      <c r="D296" s="3">
        <f>Tavola1!D262-Tavola1!D261</f>
        <v>1422</v>
      </c>
      <c r="E296" s="3">
        <f>Tavola1!E262-Tavola1!E261</f>
        <v>1001</v>
      </c>
      <c r="F296" s="3">
        <f>Tavola1!F262-Tavola1!F261</f>
        <v>16</v>
      </c>
      <c r="G296" s="3">
        <f>Tavola1!G262-Tavola1!G261</f>
        <v>14</v>
      </c>
      <c r="H296" s="3">
        <f>Tavola1!H262-Tavola1!H261</f>
        <v>2</v>
      </c>
      <c r="I296" s="3"/>
      <c r="J296" s="3">
        <f>Tavola1!J262-Tavola1!J261</f>
        <v>985</v>
      </c>
      <c r="K296" s="3">
        <f>Tavola1!K262-Tavola1!K261</f>
        <v>385</v>
      </c>
      <c r="L296" s="3">
        <f>Tavola1!L262-Tavola1!L261</f>
        <v>36</v>
      </c>
      <c r="M296" s="2">
        <f t="shared" si="39"/>
        <v>0.19174757281553398</v>
      </c>
      <c r="N296" s="2">
        <f t="shared" si="41"/>
        <v>0.31481071507637814</v>
      </c>
    </row>
    <row r="297" spans="1:14" hidden="1" outlineLevel="1" collapsed="1">
      <c r="A297" t="s">
        <v>132</v>
      </c>
      <c r="B297" s="3">
        <f>SUM(B290:B296)</f>
        <v>63515</v>
      </c>
      <c r="C297" s="3">
        <f>SUM(C290:C296)</f>
        <v>40240</v>
      </c>
      <c r="D297" s="3">
        <f t="shared" ref="D297:L297" si="42">SUM(D290:D296)</f>
        <v>10261</v>
      </c>
      <c r="E297" s="3">
        <f t="shared" si="42"/>
        <v>7340</v>
      </c>
      <c r="F297" s="3">
        <f t="shared" si="42"/>
        <v>266</v>
      </c>
      <c r="G297" s="3">
        <f t="shared" si="42"/>
        <v>226</v>
      </c>
      <c r="H297" s="3">
        <f t="shared" si="42"/>
        <v>40</v>
      </c>
      <c r="I297" s="3"/>
      <c r="J297" s="3">
        <f t="shared" si="42"/>
        <v>7074</v>
      </c>
      <c r="K297" s="3">
        <f t="shared" si="42"/>
        <v>2701</v>
      </c>
      <c r="L297" s="3">
        <f t="shared" si="42"/>
        <v>220</v>
      </c>
      <c r="M297" s="2">
        <f t="shared" si="39"/>
        <v>0.16155238919940171</v>
      </c>
      <c r="N297" s="2">
        <f t="shared" si="41"/>
        <v>0.25499502982107358</v>
      </c>
    </row>
    <row r="298" spans="1:14" hidden="1" outlineLevel="2">
      <c r="A298" s="16">
        <v>44151</v>
      </c>
      <c r="B298" s="3">
        <f>Tavola1!B263-Tavola1!B262</f>
        <v>8151</v>
      </c>
      <c r="C298" s="3">
        <f>Tavola1!C263-Tavola1!C262</f>
        <v>5564</v>
      </c>
      <c r="D298" s="3">
        <f>Tavola1!D263-Tavola1!D262</f>
        <v>1461</v>
      </c>
      <c r="E298" s="3">
        <f>Tavola1!E263-Tavola1!E262</f>
        <v>958</v>
      </c>
      <c r="F298" s="3">
        <f>Tavola1!F263-Tavola1!F262</f>
        <v>32</v>
      </c>
      <c r="G298" s="3">
        <f>Tavola1!G263-Tavola1!G262</f>
        <v>25</v>
      </c>
      <c r="H298" s="3">
        <f>Tavola1!H263-Tavola1!H262</f>
        <v>7</v>
      </c>
      <c r="I298" s="3"/>
      <c r="J298" s="3">
        <f>Tavola1!J263-Tavola1!J262</f>
        <v>926</v>
      </c>
      <c r="K298" s="3">
        <f>Tavola1!K263-Tavola1!K262</f>
        <v>467</v>
      </c>
      <c r="L298" s="3">
        <f>Tavola1!L263-Tavola1!L262</f>
        <v>36</v>
      </c>
      <c r="M298" s="2">
        <f t="shared" si="39"/>
        <v>0.17924181082075819</v>
      </c>
      <c r="N298" s="2">
        <f t="shared" si="41"/>
        <v>0.2625808770668584</v>
      </c>
    </row>
    <row r="299" spans="1:14" hidden="1" outlineLevel="2">
      <c r="A299" s="16">
        <v>44152</v>
      </c>
      <c r="B299" s="3">
        <f>Tavola1!B264-Tavola1!B263</f>
        <v>10774</v>
      </c>
      <c r="C299" s="3">
        <f>Tavola1!C264-Tavola1!C263</f>
        <v>7001</v>
      </c>
      <c r="D299" s="3">
        <f>Tavola1!D264-Tavola1!D263</f>
        <v>1698</v>
      </c>
      <c r="E299" s="3">
        <f>Tavola1!E264-Tavola1!E263</f>
        <v>991</v>
      </c>
      <c r="F299" s="3">
        <f>Tavola1!F264-Tavola1!F263</f>
        <v>7</v>
      </c>
      <c r="G299" s="3">
        <f>Tavola1!G264-Tavola1!G263</f>
        <v>4</v>
      </c>
      <c r="H299" s="3">
        <f>Tavola1!H264-Tavola1!H263</f>
        <v>3</v>
      </c>
      <c r="I299" s="3"/>
      <c r="J299" s="3">
        <f>Tavola1!J264-Tavola1!J263</f>
        <v>984</v>
      </c>
      <c r="K299" s="3">
        <f>Tavola1!K264-Tavola1!K263</f>
        <v>668</v>
      </c>
      <c r="L299" s="3">
        <f>Tavola1!L264-Tavola1!L263</f>
        <v>39</v>
      </c>
      <c r="M299" s="2">
        <f t="shared" si="39"/>
        <v>0.15760163356227957</v>
      </c>
      <c r="N299" s="2">
        <f t="shared" si="41"/>
        <v>0.24253678045993429</v>
      </c>
    </row>
    <row r="300" spans="1:14" hidden="1" outlineLevel="2">
      <c r="A300" s="16">
        <v>44153</v>
      </c>
      <c r="B300" s="3">
        <f>Tavola1!B265-Tavola1!B264</f>
        <v>9479</v>
      </c>
      <c r="C300" s="3">
        <f>Tavola1!C265-Tavola1!C264</f>
        <v>4867</v>
      </c>
      <c r="D300" s="3">
        <f>Tavola1!D265-Tavola1!D264</f>
        <v>1837</v>
      </c>
      <c r="E300" s="3">
        <f>Tavola1!E265-Tavola1!E264</f>
        <v>1346</v>
      </c>
      <c r="F300" s="3">
        <f>Tavola1!F265-Tavola1!F264</f>
        <v>36</v>
      </c>
      <c r="G300" s="3">
        <f>Tavola1!G265-Tavola1!G264</f>
        <v>23</v>
      </c>
      <c r="H300" s="3">
        <f>Tavola1!H265-Tavola1!H264</f>
        <v>13</v>
      </c>
      <c r="I300" s="3"/>
      <c r="J300" s="3">
        <f>Tavola1!J265-Tavola1!J264</f>
        <v>1310</v>
      </c>
      <c r="K300" s="3">
        <f>Tavola1!K265-Tavola1!K264</f>
        <v>447</v>
      </c>
      <c r="L300" s="3">
        <f>Tavola1!L265-Tavola1!L264</f>
        <v>44</v>
      </c>
      <c r="M300" s="2">
        <f t="shared" si="39"/>
        <v>0.19379681400991666</v>
      </c>
      <c r="N300" s="2">
        <f t="shared" si="41"/>
        <v>0.37743990137661804</v>
      </c>
    </row>
    <row r="301" spans="1:14" hidden="1" outlineLevel="2">
      <c r="A301" s="16">
        <v>44154</v>
      </c>
      <c r="B301" s="3">
        <f>Tavola1!B266-Tavola1!B265</f>
        <v>11470</v>
      </c>
      <c r="C301" s="3">
        <f>Tavola1!C266-Tavola1!C265</f>
        <v>7475</v>
      </c>
      <c r="D301" s="3">
        <f>Tavola1!D266-Tavola1!D265</f>
        <v>1871</v>
      </c>
      <c r="E301" s="3">
        <f>Tavola1!E266-Tavola1!E265</f>
        <v>1479</v>
      </c>
      <c r="F301" s="3">
        <f>Tavola1!F266-Tavola1!F265</f>
        <v>4</v>
      </c>
      <c r="G301" s="3">
        <f>Tavola1!G266-Tavola1!G265</f>
        <v>4</v>
      </c>
      <c r="H301" s="3">
        <f>Tavola1!H266-Tavola1!H265</f>
        <v>0</v>
      </c>
      <c r="I301" s="3"/>
      <c r="J301" s="3">
        <f>Tavola1!J266-Tavola1!J265</f>
        <v>1475</v>
      </c>
      <c r="K301" s="3">
        <f>Tavola1!K266-Tavola1!K265</f>
        <v>352</v>
      </c>
      <c r="L301" s="3">
        <f>Tavola1!L266-Tavola1!L265</f>
        <v>40</v>
      </c>
      <c r="M301" s="2">
        <f t="shared" si="39"/>
        <v>0.16312118570183087</v>
      </c>
      <c r="N301" s="2">
        <f t="shared" si="41"/>
        <v>0.25030100334448163</v>
      </c>
    </row>
    <row r="302" spans="1:14" hidden="1" outlineLevel="2">
      <c r="A302" s="16">
        <v>44155</v>
      </c>
      <c r="B302" s="3">
        <f>Tavola1!B267-Tavola1!B266</f>
        <v>10020</v>
      </c>
      <c r="C302" s="3">
        <f>Tavola1!C267-Tavola1!C266</f>
        <v>6405</v>
      </c>
      <c r="D302" s="3">
        <f>Tavola1!D267-Tavola1!D266</f>
        <v>1634</v>
      </c>
      <c r="E302" s="3">
        <f>Tavola1!E267-Tavola1!E266</f>
        <v>1175</v>
      </c>
      <c r="F302" s="3">
        <f>Tavola1!F267-Tavola1!F266</f>
        <v>7</v>
      </c>
      <c r="G302" s="3">
        <f>Tavola1!G267-Tavola1!G266</f>
        <v>5</v>
      </c>
      <c r="H302" s="3">
        <f>Tavola1!H267-Tavola1!H266</f>
        <v>2</v>
      </c>
      <c r="I302" s="3"/>
      <c r="J302" s="3">
        <f>Tavola1!J267-Tavola1!J266</f>
        <v>1168</v>
      </c>
      <c r="K302" s="3">
        <f>Tavola1!K267-Tavola1!K266</f>
        <v>416</v>
      </c>
      <c r="L302" s="3">
        <f>Tavola1!L267-Tavola1!L266</f>
        <v>43</v>
      </c>
      <c r="M302" s="2">
        <f t="shared" si="39"/>
        <v>0.16307385229540919</v>
      </c>
      <c r="N302" s="2">
        <f t="shared" si="41"/>
        <v>0.25511319281811085</v>
      </c>
    </row>
    <row r="303" spans="1:14" hidden="1" outlineLevel="2">
      <c r="A303" s="16">
        <v>44156</v>
      </c>
      <c r="B303" s="3">
        <f>Tavola1!B268-Tavola1!B267</f>
        <v>9386</v>
      </c>
      <c r="C303" s="3">
        <f>Tavola1!C268-Tavola1!C267</f>
        <v>6114</v>
      </c>
      <c r="D303" s="3">
        <f>Tavola1!D268-Tavola1!D267</f>
        <v>1838</v>
      </c>
      <c r="E303" s="3">
        <f>Tavola1!E268-Tavola1!E267</f>
        <v>1485</v>
      </c>
      <c r="F303" s="3">
        <f>Tavola1!F268-Tavola1!F267</f>
        <v>31</v>
      </c>
      <c r="G303" s="3">
        <f>Tavola1!G268-Tavola1!G267</f>
        <v>31</v>
      </c>
      <c r="H303" s="3">
        <f>Tavola1!H268-Tavola1!H267</f>
        <v>0</v>
      </c>
      <c r="I303" s="3"/>
      <c r="J303" s="3">
        <f>Tavola1!J268-Tavola1!J267</f>
        <v>1454</v>
      </c>
      <c r="K303" s="3">
        <f>Tavola1!K268-Tavola1!K267</f>
        <v>310</v>
      </c>
      <c r="L303" s="3">
        <f>Tavola1!L268-Tavola1!L267</f>
        <v>43</v>
      </c>
      <c r="M303" s="2">
        <f t="shared" si="39"/>
        <v>0.19582356701470274</v>
      </c>
      <c r="N303" s="2">
        <f t="shared" si="41"/>
        <v>0.30062152437029765</v>
      </c>
    </row>
    <row r="304" spans="1:14" hidden="1" outlineLevel="2">
      <c r="A304" s="16">
        <v>44157</v>
      </c>
      <c r="B304" s="3">
        <f>Tavola1!B269-Tavola1!B268</f>
        <v>6447</v>
      </c>
      <c r="C304" s="3">
        <f>Tavola1!C269-Tavola1!C268</f>
        <v>3887</v>
      </c>
      <c r="D304" s="3">
        <f>Tavola1!D269-Tavola1!D268</f>
        <v>1258</v>
      </c>
      <c r="E304" s="3">
        <f>Tavola1!E269-Tavola1!E268</f>
        <v>921</v>
      </c>
      <c r="F304" s="3">
        <f>Tavola1!F269-Tavola1!F268</f>
        <v>28</v>
      </c>
      <c r="G304" s="3">
        <f>Tavola1!G269-Tavola1!G268</f>
        <v>29</v>
      </c>
      <c r="H304" s="3">
        <f>Tavola1!H269-Tavola1!H268</f>
        <v>-1</v>
      </c>
      <c r="I304" s="3"/>
      <c r="J304" s="3">
        <f>Tavola1!J269-Tavola1!J268</f>
        <v>893</v>
      </c>
      <c r="K304" s="3">
        <f>Tavola1!K269-Tavola1!K268</f>
        <v>292</v>
      </c>
      <c r="L304" s="3">
        <f>Tavola1!L269-Tavola1!L268</f>
        <v>45</v>
      </c>
      <c r="M304" s="2">
        <f t="shared" si="39"/>
        <v>0.19512951760508765</v>
      </c>
      <c r="N304" s="2">
        <f t="shared" si="41"/>
        <v>0.3236429122716748</v>
      </c>
    </row>
    <row r="305" spans="1:14" hidden="1" outlineLevel="1" collapsed="1">
      <c r="A305" t="s">
        <v>142</v>
      </c>
      <c r="B305" s="3">
        <f>SUM(B298:B304)</f>
        <v>65727</v>
      </c>
      <c r="C305" s="3">
        <f>SUM(C298:C304)</f>
        <v>41313</v>
      </c>
      <c r="D305" s="3">
        <f t="shared" ref="D305:L305" si="43">SUM(D298:D304)</f>
        <v>11597</v>
      </c>
      <c r="E305" s="3">
        <f t="shared" si="43"/>
        <v>8355</v>
      </c>
      <c r="F305" s="3">
        <f t="shared" si="43"/>
        <v>145</v>
      </c>
      <c r="G305" s="3">
        <f t="shared" si="43"/>
        <v>121</v>
      </c>
      <c r="H305" s="3">
        <f t="shared" si="43"/>
        <v>24</v>
      </c>
      <c r="I305" s="3"/>
      <c r="J305" s="3">
        <f t="shared" si="43"/>
        <v>8210</v>
      </c>
      <c r="K305" s="3">
        <f t="shared" si="43"/>
        <v>2952</v>
      </c>
      <c r="L305" s="3">
        <f t="shared" si="43"/>
        <v>290</v>
      </c>
      <c r="M305" s="2">
        <f t="shared" si="39"/>
        <v>0.17644194927503157</v>
      </c>
      <c r="N305" s="2">
        <f t="shared" si="41"/>
        <v>0.2807106721855106</v>
      </c>
    </row>
    <row r="306" spans="1:14" hidden="1" outlineLevel="2">
      <c r="A306" s="16">
        <v>44158</v>
      </c>
      <c r="B306" s="3">
        <f>Tavola1!B270-Tavola1!B269</f>
        <v>7712</v>
      </c>
      <c r="C306" s="3">
        <f>Tavola1!C270-Tavola1!C269</f>
        <v>4984</v>
      </c>
      <c r="D306" s="3">
        <f>Tavola1!D270-Tavola1!D269</f>
        <v>1249</v>
      </c>
      <c r="E306" s="3">
        <f>Tavola1!E270-Tavola1!E269</f>
        <v>751</v>
      </c>
      <c r="F306" s="3">
        <f>Tavola1!F270-Tavola1!F269</f>
        <v>9</v>
      </c>
      <c r="G306" s="3">
        <f>Tavola1!G270-Tavola1!G269</f>
        <v>7</v>
      </c>
      <c r="H306" s="3">
        <f>Tavola1!H270-Tavola1!H269</f>
        <v>2</v>
      </c>
      <c r="I306" s="3"/>
      <c r="J306" s="3">
        <f>Tavola1!J270-Tavola1!J269</f>
        <v>742</v>
      </c>
      <c r="K306" s="3">
        <f>Tavola1!K270-Tavola1!K269</f>
        <v>457</v>
      </c>
      <c r="L306" s="3">
        <f>Tavola1!L270-Tavola1!L269</f>
        <v>41</v>
      </c>
      <c r="M306" s="2">
        <f>D306/B306</f>
        <v>0.16195539419087138</v>
      </c>
      <c r="N306" s="2">
        <f t="shared" si="41"/>
        <v>0.2506019261637239</v>
      </c>
    </row>
    <row r="307" spans="1:14" hidden="1" outlineLevel="2">
      <c r="A307" s="16">
        <v>44159</v>
      </c>
      <c r="B307" s="3">
        <f>Tavola1!B271-Tavola1!B270</f>
        <v>9963</v>
      </c>
      <c r="C307" s="3">
        <f>Tavola1!C271-Tavola1!C270</f>
        <v>6388</v>
      </c>
      <c r="D307" s="3">
        <f>Tavola1!D271-Tavola1!D270</f>
        <v>1306</v>
      </c>
      <c r="E307" s="3">
        <f>Tavola1!E271-Tavola1!E270</f>
        <v>286</v>
      </c>
      <c r="F307" s="3">
        <f>Tavola1!F271-Tavola1!F270</f>
        <v>-3</v>
      </c>
      <c r="G307" s="3">
        <f>Tavola1!G271-Tavola1!G270</f>
        <v>-3</v>
      </c>
      <c r="H307" s="3">
        <f>Tavola1!H271-Tavola1!H270</f>
        <v>0</v>
      </c>
      <c r="I307" s="3"/>
      <c r="J307" s="3">
        <f>Tavola1!J271-Tavola1!J270</f>
        <v>289</v>
      </c>
      <c r="K307" s="3">
        <f>Tavola1!K271-Tavola1!K270</f>
        <v>972</v>
      </c>
      <c r="L307" s="3">
        <f>Tavola1!L271-Tavola1!L270</f>
        <v>48</v>
      </c>
      <c r="M307" s="2">
        <f t="shared" ref="M307:M314" si="44">D307/B307</f>
        <v>0.13108501455384924</v>
      </c>
      <c r="N307" s="2">
        <f t="shared" si="41"/>
        <v>0.20444583594239199</v>
      </c>
    </row>
    <row r="308" spans="1:14" hidden="1" outlineLevel="2">
      <c r="A308" s="16">
        <v>44160</v>
      </c>
      <c r="B308" s="3">
        <f>Tavola1!B272-Tavola1!B271</f>
        <v>11433</v>
      </c>
      <c r="C308" s="3">
        <f>Tavola1!C272-Tavola1!C271</f>
        <v>7275</v>
      </c>
      <c r="D308" s="3">
        <f>Tavola1!D272-Tavola1!D271</f>
        <v>1317</v>
      </c>
      <c r="E308" s="3">
        <f>Tavola1!E272-Tavola1!E271</f>
        <v>121</v>
      </c>
      <c r="F308" s="3">
        <f>Tavola1!F272-Tavola1!F271</f>
        <v>-20</v>
      </c>
      <c r="G308" s="3">
        <f>Tavola1!G272-Tavola1!G271</f>
        <v>-27</v>
      </c>
      <c r="H308" s="3">
        <f>Tavola1!H272-Tavola1!H271</f>
        <v>7</v>
      </c>
      <c r="I308" s="3"/>
      <c r="J308" s="3">
        <f>Tavola1!J272-Tavola1!J271</f>
        <v>141</v>
      </c>
      <c r="K308" s="3">
        <f>Tavola1!K272-Tavola1!K271</f>
        <v>1149</v>
      </c>
      <c r="L308" s="3">
        <f>Tavola1!L272-Tavola1!L271</f>
        <v>47</v>
      </c>
      <c r="M308" s="2">
        <f t="shared" si="44"/>
        <v>0.11519286276567831</v>
      </c>
      <c r="N308" s="2">
        <f t="shared" si="41"/>
        <v>0.18103092783505154</v>
      </c>
    </row>
    <row r="309" spans="1:14" hidden="1" outlineLevel="2">
      <c r="A309" s="16">
        <v>44161</v>
      </c>
      <c r="B309" s="3">
        <f>Tavola1!B273-Tavola1!B272</f>
        <v>11500</v>
      </c>
      <c r="C309" s="3">
        <f>Tavola1!C273-Tavola1!C272</f>
        <v>7202</v>
      </c>
      <c r="D309" s="3">
        <f>Tavola1!D273-Tavola1!D272</f>
        <v>1768</v>
      </c>
      <c r="E309" s="3">
        <f>Tavola1!E273-Tavola1!E272</f>
        <v>188</v>
      </c>
      <c r="F309" s="3">
        <f>Tavola1!F273-Tavola1!F272</f>
        <v>-26</v>
      </c>
      <c r="G309" s="3">
        <f>Tavola1!G273-Tavola1!G272</f>
        <v>-29</v>
      </c>
      <c r="H309" s="3">
        <f>Tavola1!H273-Tavola1!H272</f>
        <v>3</v>
      </c>
      <c r="I309" s="3"/>
      <c r="J309" s="3">
        <f>Tavola1!J273-Tavola1!J272</f>
        <v>214</v>
      </c>
      <c r="K309" s="3">
        <f>Tavola1!K273-Tavola1!K272</f>
        <v>1531</v>
      </c>
      <c r="L309" s="3">
        <f>Tavola1!L273-Tavola1!L272</f>
        <v>49</v>
      </c>
      <c r="M309" s="2">
        <f t="shared" si="44"/>
        <v>0.1537391304347826</v>
      </c>
      <c r="N309" s="2">
        <f t="shared" si="41"/>
        <v>0.24548736462093862</v>
      </c>
    </row>
    <row r="310" spans="1:14" hidden="1" outlineLevel="2">
      <c r="A310" s="16">
        <v>44162</v>
      </c>
      <c r="B310" s="3">
        <f>Tavola1!B274-Tavola1!B273</f>
        <v>10635</v>
      </c>
      <c r="C310" s="3">
        <f>Tavola1!C274-Tavola1!C273</f>
        <v>6842</v>
      </c>
      <c r="D310" s="3">
        <f>Tavola1!D274-Tavola1!D273</f>
        <v>1566</v>
      </c>
      <c r="E310" s="3">
        <f>Tavola1!E274-Tavola1!E273</f>
        <v>575</v>
      </c>
      <c r="F310" s="3">
        <f>Tavola1!F274-Tavola1!F273</f>
        <v>-9</v>
      </c>
      <c r="G310" s="3">
        <f>Tavola1!G274-Tavola1!G273</f>
        <v>-6</v>
      </c>
      <c r="H310" s="3">
        <f>Tavola1!H274-Tavola1!H273</f>
        <v>-3</v>
      </c>
      <c r="I310" s="3"/>
      <c r="J310" s="3">
        <f>Tavola1!J274-Tavola1!J273</f>
        <v>584</v>
      </c>
      <c r="K310" s="3">
        <f>Tavola1!K274-Tavola1!K273</f>
        <v>944</v>
      </c>
      <c r="L310" s="3">
        <f>Tavola1!L274-Tavola1!L273</f>
        <v>47</v>
      </c>
      <c r="M310" s="2">
        <f t="shared" si="44"/>
        <v>0.1472496473906911</v>
      </c>
      <c r="N310" s="2">
        <f>D310/C310</f>
        <v>0.22888044431452792</v>
      </c>
    </row>
    <row r="311" spans="1:14" hidden="1" outlineLevel="2">
      <c r="A311" s="16">
        <v>44163</v>
      </c>
      <c r="B311" s="3">
        <f>Tavola1!B275-Tavola1!B274</f>
        <v>8777</v>
      </c>
      <c r="C311" s="3">
        <f>Tavola1!C275-Tavola1!C274</f>
        <v>5184</v>
      </c>
      <c r="D311" s="3">
        <f>Tavola1!D275-Tavola1!D274</f>
        <v>1189</v>
      </c>
      <c r="E311" s="3">
        <f>Tavola1!E275-Tavola1!E274</f>
        <v>799</v>
      </c>
      <c r="F311" s="3">
        <f>Tavola1!F275-Tavola1!F274</f>
        <v>-23</v>
      </c>
      <c r="G311" s="3">
        <f>Tavola1!G275-Tavola1!G274</f>
        <v>-20</v>
      </c>
      <c r="H311" s="3">
        <f>Tavola1!H275-Tavola1!H274</f>
        <v>-3</v>
      </c>
      <c r="I311" s="3"/>
      <c r="J311" s="3">
        <f>Tavola1!J275-Tavola1!J274</f>
        <v>822</v>
      </c>
      <c r="K311" s="3">
        <f>Tavola1!K275-Tavola1!K274</f>
        <v>347</v>
      </c>
      <c r="L311" s="3">
        <f>Tavola1!L275-Tavola1!L274</f>
        <v>43</v>
      </c>
      <c r="M311" s="2">
        <f t="shared" si="44"/>
        <v>0.13546769966959096</v>
      </c>
      <c r="N311" s="2">
        <f t="shared" si="41"/>
        <v>0.22935956790123457</v>
      </c>
    </row>
    <row r="312" spans="1:14" hidden="1" outlineLevel="2">
      <c r="A312" s="16">
        <v>44164</v>
      </c>
      <c r="B312" s="3">
        <f>Tavola1!B276-Tavola1!B275</f>
        <v>8965</v>
      </c>
      <c r="C312" s="3">
        <f>Tavola1!C276-Tavola1!C275</f>
        <v>5479</v>
      </c>
      <c r="D312" s="3">
        <f>Tavola1!D276-Tavola1!D275</f>
        <v>1024</v>
      </c>
      <c r="E312" s="3">
        <f>Tavola1!E276-Tavola1!E275</f>
        <v>602</v>
      </c>
      <c r="F312" s="3">
        <f>Tavola1!F276-Tavola1!F275</f>
        <v>-3</v>
      </c>
      <c r="G312" s="3">
        <f>Tavola1!G276-Tavola1!G275</f>
        <v>3</v>
      </c>
      <c r="H312" s="3">
        <f>Tavola1!H276-Tavola1!H275</f>
        <v>-6</v>
      </c>
      <c r="I312" s="3"/>
      <c r="J312" s="3">
        <f>Tavola1!J276-Tavola1!J275</f>
        <v>605</v>
      </c>
      <c r="K312" s="3">
        <f>Tavola1!K276-Tavola1!K275</f>
        <v>377</v>
      </c>
      <c r="L312" s="3">
        <f>Tavola1!L276-Tavola1!L275</f>
        <v>45</v>
      </c>
      <c r="M312" s="2">
        <f t="shared" si="44"/>
        <v>0.11422197434467374</v>
      </c>
      <c r="N312" s="2">
        <f t="shared" si="41"/>
        <v>0.18689541887205693</v>
      </c>
    </row>
    <row r="313" spans="1:14" hidden="1" outlineLevel="1" collapsed="1">
      <c r="A313" t="s">
        <v>149</v>
      </c>
      <c r="B313" s="3">
        <f>SUM(B306:B312)</f>
        <v>68985</v>
      </c>
      <c r="C313" s="3">
        <f>SUM(C306:C312)</f>
        <v>43354</v>
      </c>
      <c r="D313" s="3">
        <f t="shared" ref="D313:L313" si="45">SUM(D306:D312)</f>
        <v>9419</v>
      </c>
      <c r="E313" s="3">
        <f t="shared" si="45"/>
        <v>3322</v>
      </c>
      <c r="F313" s="3">
        <f t="shared" si="45"/>
        <v>-75</v>
      </c>
      <c r="G313" s="3">
        <f t="shared" si="45"/>
        <v>-75</v>
      </c>
      <c r="H313" s="3">
        <f t="shared" si="45"/>
        <v>0</v>
      </c>
      <c r="I313" s="3"/>
      <c r="J313" s="3">
        <f t="shared" si="45"/>
        <v>3397</v>
      </c>
      <c r="K313" s="3">
        <f t="shared" si="45"/>
        <v>5777</v>
      </c>
      <c r="L313" s="3">
        <f t="shared" si="45"/>
        <v>320</v>
      </c>
      <c r="M313" s="2">
        <f t="shared" si="44"/>
        <v>0.13653692831775024</v>
      </c>
      <c r="N313" s="2">
        <f t="shared" si="41"/>
        <v>0.21725792314434655</v>
      </c>
    </row>
    <row r="314" spans="1:14" hidden="1" outlineLevel="1">
      <c r="A314" s="16">
        <v>44165</v>
      </c>
      <c r="B314" s="3">
        <f>Tavola1!B277-Tavola1!B276</f>
        <v>8602</v>
      </c>
      <c r="C314" s="3">
        <f>Tavola1!C277-Tavola1!C276</f>
        <v>4965</v>
      </c>
      <c r="D314" s="3">
        <f>Tavola1!D277-Tavola1!D276</f>
        <v>1138</v>
      </c>
      <c r="E314" s="3">
        <f>Tavola1!E277-Tavola1!E276</f>
        <v>140</v>
      </c>
      <c r="F314" s="3">
        <f>Tavola1!F277-Tavola1!F276</f>
        <v>10</v>
      </c>
      <c r="G314" s="3">
        <f>Tavola1!G277-Tavola1!G276</f>
        <v>25</v>
      </c>
      <c r="H314" s="3">
        <f>Tavola1!H277-Tavola1!H276</f>
        <v>-15</v>
      </c>
      <c r="I314" s="3"/>
      <c r="J314" s="3">
        <f>Tavola1!J277-Tavola1!J276</f>
        <v>130</v>
      </c>
      <c r="K314" s="3">
        <f>Tavola1!K277-Tavola1!K276</f>
        <v>949</v>
      </c>
      <c r="L314" s="3">
        <f>Tavola1!L277-Tavola1!L276</f>
        <v>49</v>
      </c>
      <c r="M314" s="2">
        <f t="shared" si="44"/>
        <v>0.13229481515926528</v>
      </c>
      <c r="N314" s="2">
        <f>D314/C314</f>
        <v>0.22920443101711985</v>
      </c>
    </row>
    <row r="315" spans="1:14" hidden="1" outlineLevel="1">
      <c r="A315" s="16">
        <v>44166</v>
      </c>
      <c r="B315" s="3">
        <f>Tavola1!B278-Tavola1!B277</f>
        <v>10773</v>
      </c>
      <c r="C315" s="3">
        <f>Tavola1!C278-Tavola1!C277</f>
        <v>6386</v>
      </c>
      <c r="D315" s="3">
        <f>Tavola1!D278-Tavola1!D277</f>
        <v>1399</v>
      </c>
      <c r="E315" s="3">
        <f>Tavola1!E278-Tavola1!E277</f>
        <v>106</v>
      </c>
      <c r="F315" s="3">
        <f>Tavola1!F278-Tavola1!F277</f>
        <v>-36</v>
      </c>
      <c r="G315" s="3">
        <f>Tavola1!G278-Tavola1!G277</f>
        <v>-30</v>
      </c>
      <c r="H315" s="3">
        <f>Tavola1!H278-Tavola1!H277</f>
        <v>-6</v>
      </c>
      <c r="I315" s="3"/>
      <c r="J315" s="3">
        <f>Tavola1!J278-Tavola1!J277</f>
        <v>142</v>
      </c>
      <c r="K315" s="3">
        <f>Tavola1!K278-Tavola1!K277</f>
        <v>1259</v>
      </c>
      <c r="L315" s="3">
        <f>Tavola1!L278-Tavola1!L277</f>
        <v>34</v>
      </c>
      <c r="M315" s="2">
        <f>D315/B315</f>
        <v>0.12986169126520003</v>
      </c>
      <c r="N315" s="2">
        <f>D315/C315</f>
        <v>0.21907297212652677</v>
      </c>
    </row>
    <row r="316" spans="1:14" hidden="1" outlineLevel="1">
      <c r="A316" s="16">
        <v>44167</v>
      </c>
      <c r="B316" s="3">
        <f>Tavola1!B279-Tavola1!B278</f>
        <v>11536</v>
      </c>
      <c r="C316" s="3">
        <f>Tavola1!C279-Tavola1!C278</f>
        <v>7171</v>
      </c>
      <c r="D316" s="3">
        <f>Tavola1!D279-Tavola1!D278</f>
        <v>1483</v>
      </c>
      <c r="E316" s="3">
        <f>Tavola1!E279-Tavola1!E278</f>
        <v>-999</v>
      </c>
      <c r="F316" s="3">
        <f>Tavola1!F279-Tavola1!F278</f>
        <v>-23</v>
      </c>
      <c r="G316" s="3">
        <f>Tavola1!G279-Tavola1!G278</f>
        <v>-23</v>
      </c>
      <c r="H316" s="3">
        <f>Tavola1!H279-Tavola1!H278</f>
        <v>0</v>
      </c>
      <c r="I316" s="3"/>
      <c r="J316" s="3">
        <f>Tavola1!J279-Tavola1!J278</f>
        <v>-976</v>
      </c>
      <c r="K316" s="3">
        <f>Tavola1!K279-Tavola1!K278</f>
        <v>2455</v>
      </c>
      <c r="L316" s="3">
        <f>Tavola1!L279-Tavola1!L278</f>
        <v>27</v>
      </c>
      <c r="M316" s="2">
        <f t="shared" ref="M316:M321" si="46">D316/B316</f>
        <v>0.12855409153952843</v>
      </c>
      <c r="N316" s="2">
        <f t="shared" ref="N316:N321" si="47">D316/C316</f>
        <v>0.20680518756100963</v>
      </c>
    </row>
    <row r="317" spans="1:14" hidden="1" outlineLevel="1">
      <c r="A317" s="16">
        <v>44168</v>
      </c>
      <c r="B317" s="3">
        <f>Tavola1!B280-Tavola1!B279</f>
        <v>10581</v>
      </c>
      <c r="C317" s="3">
        <f>Tavola1!C280-Tavola1!C279</f>
        <v>6329</v>
      </c>
      <c r="D317" s="3">
        <f>Tavola1!D280-Tavola1!D279</f>
        <v>1294</v>
      </c>
      <c r="E317" s="3">
        <f>Tavola1!E280-Tavola1!E279</f>
        <v>49</v>
      </c>
      <c r="F317" s="3">
        <f>Tavola1!F280-Tavola1!F279</f>
        <v>-28</v>
      </c>
      <c r="G317" s="3">
        <f>Tavola1!G280-Tavola1!G279</f>
        <v>-29</v>
      </c>
      <c r="H317" s="3">
        <f>Tavola1!H280-Tavola1!H279</f>
        <v>1</v>
      </c>
      <c r="I317" s="3"/>
      <c r="J317" s="3">
        <f>Tavola1!J280-Tavola1!J279</f>
        <v>77</v>
      </c>
      <c r="K317" s="3">
        <f>Tavola1!K280-Tavola1!K279</f>
        <v>1211</v>
      </c>
      <c r="L317" s="3">
        <f>Tavola1!L280-Tavola1!L279</f>
        <v>34</v>
      </c>
      <c r="M317" s="2">
        <f t="shared" si="46"/>
        <v>0.12229467914185804</v>
      </c>
      <c r="N317" s="2">
        <f t="shared" si="47"/>
        <v>0.20445568020224364</v>
      </c>
    </row>
    <row r="318" spans="1:14" hidden="1" outlineLevel="1">
      <c r="A318" s="16">
        <v>44169</v>
      </c>
      <c r="B318" s="3">
        <f>Tavola1!B281-Tavola1!B280</f>
        <v>10026</v>
      </c>
      <c r="C318" s="3">
        <f>Tavola1!C281-Tavola1!C280</f>
        <v>5870</v>
      </c>
      <c r="D318" s="3">
        <f>Tavola1!D281-Tavola1!D280</f>
        <v>1365</v>
      </c>
      <c r="E318" s="3">
        <f>Tavola1!E281-Tavola1!E280</f>
        <v>-430</v>
      </c>
      <c r="F318" s="3">
        <f>Tavola1!F281-Tavola1!F280</f>
        <v>-39</v>
      </c>
      <c r="G318" s="3">
        <f>Tavola1!G281-Tavola1!G280</f>
        <v>-34</v>
      </c>
      <c r="H318" s="3">
        <f>Tavola1!H281-Tavola1!H280</f>
        <v>-5</v>
      </c>
      <c r="I318" s="3"/>
      <c r="J318" s="3">
        <f>Tavola1!J281-Tavola1!J280</f>
        <v>-391</v>
      </c>
      <c r="K318" s="3">
        <f>Tavola1!K281-Tavola1!K280</f>
        <v>1756</v>
      </c>
      <c r="L318" s="3">
        <f>Tavola1!L281-Tavola1!L280</f>
        <v>39</v>
      </c>
      <c r="M318" s="2">
        <f t="shared" si="46"/>
        <v>0.13614602034709755</v>
      </c>
      <c r="N318" s="2">
        <f t="shared" si="47"/>
        <v>0.23253833049403747</v>
      </c>
    </row>
    <row r="319" spans="1:14" hidden="1" outlineLevel="1">
      <c r="A319" s="16">
        <v>44170</v>
      </c>
      <c r="B319" s="3">
        <f>Tavola1!B282-Tavola1!B281</f>
        <v>10875</v>
      </c>
      <c r="C319" s="3">
        <f>Tavola1!C282-Tavola1!C281</f>
        <v>6398</v>
      </c>
      <c r="D319" s="3">
        <f>Tavola1!D282-Tavola1!D281</f>
        <v>1240</v>
      </c>
      <c r="E319" s="3">
        <f>Tavola1!E282-Tavola1!E281</f>
        <v>190</v>
      </c>
      <c r="F319" s="3">
        <f>Tavola1!F282-Tavola1!F281</f>
        <v>-32</v>
      </c>
      <c r="G319" s="3">
        <f>Tavola1!G282-Tavola1!G281</f>
        <v>-31</v>
      </c>
      <c r="H319" s="3">
        <f>Tavola1!H282-Tavola1!H281</f>
        <v>-1</v>
      </c>
      <c r="I319" s="3"/>
      <c r="J319" s="3">
        <f>Tavola1!J282-Tavola1!J281</f>
        <v>222</v>
      </c>
      <c r="K319" s="3">
        <f>Tavola1!K282-Tavola1!K281</f>
        <v>1016</v>
      </c>
      <c r="L319" s="3">
        <f>Tavola1!L282-Tavola1!L281</f>
        <v>34</v>
      </c>
      <c r="M319" s="2">
        <f t="shared" si="46"/>
        <v>0.11402298850574713</v>
      </c>
      <c r="N319" s="2">
        <f t="shared" si="47"/>
        <v>0.19381056580181308</v>
      </c>
    </row>
    <row r="320" spans="1:14" hidden="1" outlineLevel="1">
      <c r="A320" s="16">
        <v>44171</v>
      </c>
      <c r="B320" s="3">
        <f>Tavola1!B283-Tavola1!B282</f>
        <v>8132</v>
      </c>
      <c r="C320" s="3">
        <f>Tavola1!C283-Tavola1!C282</f>
        <v>5023</v>
      </c>
      <c r="D320" s="3">
        <f>Tavola1!D283-Tavola1!D282</f>
        <v>1022</v>
      </c>
      <c r="E320" s="3">
        <f>Tavola1!E283-Tavola1!E282</f>
        <v>206</v>
      </c>
      <c r="F320" s="3">
        <f>Tavola1!F283-Tavola1!F282</f>
        <v>-35</v>
      </c>
      <c r="G320" s="3">
        <f>Tavola1!G283-Tavola1!G282</f>
        <v>-33</v>
      </c>
      <c r="H320" s="3">
        <f>Tavola1!H283-Tavola1!H282</f>
        <v>-2</v>
      </c>
      <c r="I320" s="3"/>
      <c r="J320" s="3">
        <f>Tavola1!J283-Tavola1!J282</f>
        <v>241</v>
      </c>
      <c r="K320" s="3">
        <f>Tavola1!K283-Tavola1!K282</f>
        <v>780</v>
      </c>
      <c r="L320" s="3">
        <f>Tavola1!L283-Tavola1!L282</f>
        <v>36</v>
      </c>
      <c r="M320" s="2">
        <f t="shared" si="46"/>
        <v>0.12567634038366945</v>
      </c>
      <c r="N320" s="2">
        <f t="shared" si="47"/>
        <v>0.20346406529962174</v>
      </c>
    </row>
    <row r="321" spans="1:14" hidden="1" outlineLevel="1" collapsed="1">
      <c r="A321" t="s">
        <v>157</v>
      </c>
      <c r="B321" s="3">
        <f>SUM(B314:B320)</f>
        <v>70525</v>
      </c>
      <c r="C321" s="3">
        <f>SUM(C314:C320)</f>
        <v>42142</v>
      </c>
      <c r="D321" s="3">
        <f t="shared" ref="D321:L321" si="48">SUM(D314:D320)</f>
        <v>8941</v>
      </c>
      <c r="E321" s="3">
        <f t="shared" si="48"/>
        <v>-738</v>
      </c>
      <c r="F321" s="3">
        <f t="shared" si="48"/>
        <v>-183</v>
      </c>
      <c r="G321" s="3">
        <f t="shared" si="48"/>
        <v>-155</v>
      </c>
      <c r="H321" s="3">
        <f t="shared" si="48"/>
        <v>-28</v>
      </c>
      <c r="I321" s="3"/>
      <c r="J321" s="3">
        <f t="shared" si="48"/>
        <v>-555</v>
      </c>
      <c r="K321" s="3">
        <f t="shared" si="48"/>
        <v>9426</v>
      </c>
      <c r="L321" s="3">
        <f t="shared" si="48"/>
        <v>253</v>
      </c>
      <c r="M321" s="2">
        <f t="shared" si="46"/>
        <v>0.1267777383906416</v>
      </c>
      <c r="N321" s="2">
        <f t="shared" si="47"/>
        <v>0.21216363722651987</v>
      </c>
    </row>
    <row r="322" spans="1:14" hidden="1" outlineLevel="2">
      <c r="A322" s="16">
        <v>44172</v>
      </c>
      <c r="B322" s="3">
        <f>Tavola1!B284-Tavola1!B283</f>
        <v>8386</v>
      </c>
      <c r="C322" s="3">
        <f>Tavola1!C284-Tavola1!C283</f>
        <v>4828</v>
      </c>
      <c r="D322" s="3">
        <f>Tavola1!D284-Tavola1!D283</f>
        <v>918</v>
      </c>
      <c r="E322" s="3">
        <f>Tavola1!E284-Tavola1!E283</f>
        <v>500</v>
      </c>
      <c r="F322" s="3">
        <f>Tavola1!F284-Tavola1!F283</f>
        <v>12</v>
      </c>
      <c r="G322" s="3">
        <f>Tavola1!G284-Tavola1!G283</f>
        <v>20</v>
      </c>
      <c r="H322" s="3">
        <f>Tavola1!H284-Tavola1!H283</f>
        <v>-8</v>
      </c>
      <c r="I322" s="3">
        <f>Tavola1!I284</f>
        <v>9</v>
      </c>
      <c r="J322" s="3">
        <f>Tavola1!J284-Tavola1!J283</f>
        <v>488</v>
      </c>
      <c r="K322" s="3">
        <f>Tavola1!K284-Tavola1!K283</f>
        <v>384</v>
      </c>
      <c r="L322" s="3">
        <f>Tavola1!L284-Tavola1!L283</f>
        <v>34</v>
      </c>
      <c r="M322" s="2">
        <f>D322/B322</f>
        <v>0.10946816122108276</v>
      </c>
      <c r="N322" s="2">
        <f>D322/C322</f>
        <v>0.19014084507042253</v>
      </c>
    </row>
    <row r="323" spans="1:14" hidden="1" outlineLevel="2">
      <c r="A323" s="16">
        <v>44173</v>
      </c>
      <c r="B323" s="3">
        <f>Tavola1!B285-Tavola1!B284</f>
        <v>9966</v>
      </c>
      <c r="C323" s="3">
        <f>Tavola1!C285-Tavola1!C284</f>
        <v>5880</v>
      </c>
      <c r="D323" s="3">
        <f>Tavola1!D285-Tavola1!D284</f>
        <v>1148</v>
      </c>
      <c r="E323" s="3">
        <f>Tavola1!E285-Tavola1!E284</f>
        <v>-691</v>
      </c>
      <c r="F323" s="3">
        <f>Tavola1!F285-Tavola1!F284</f>
        <v>-19</v>
      </c>
      <c r="G323" s="3">
        <f>Tavola1!G285-Tavola1!G284</f>
        <v>-13</v>
      </c>
      <c r="H323" s="3">
        <f>Tavola1!H285-Tavola1!H284</f>
        <v>-6</v>
      </c>
      <c r="I323" s="3">
        <f>Tavola1!I285</f>
        <v>15</v>
      </c>
      <c r="J323" s="3">
        <f>Tavola1!J285-Tavola1!J284</f>
        <v>-672</v>
      </c>
      <c r="K323" s="3">
        <f>Tavola1!K285-Tavola1!K284</f>
        <v>1803</v>
      </c>
      <c r="L323" s="3">
        <f>Tavola1!L285-Tavola1!L284</f>
        <v>36</v>
      </c>
      <c r="M323" s="2">
        <f t="shared" ref="M323:M329" si="49">D323/B323</f>
        <v>0.11519165161549268</v>
      </c>
      <c r="N323" s="2">
        <f t="shared" ref="N323:N329" si="50">D323/C323</f>
        <v>0.19523809523809524</v>
      </c>
    </row>
    <row r="324" spans="1:14" hidden="1" outlineLevel="2">
      <c r="A324" s="16">
        <v>44174</v>
      </c>
      <c r="B324" s="3">
        <f>Tavola1!B286-Tavola1!B285</f>
        <v>7013</v>
      </c>
      <c r="C324" s="3">
        <f>Tavola1!C286-Tavola1!C285</f>
        <v>4266</v>
      </c>
      <c r="D324" s="3">
        <f>Tavola1!D286-Tavola1!D285</f>
        <v>753</v>
      </c>
      <c r="E324" s="3">
        <f>Tavola1!E286-Tavola1!E285</f>
        <v>-908</v>
      </c>
      <c r="F324" s="3">
        <f>Tavola1!F286-Tavola1!F285</f>
        <v>-1</v>
      </c>
      <c r="G324" s="3">
        <f>Tavola1!G286-Tavola1!G285</f>
        <v>0</v>
      </c>
      <c r="H324" s="3">
        <f>Tavola1!H286-Tavola1!H285</f>
        <v>-1</v>
      </c>
      <c r="I324" s="3">
        <f>Tavola1!I286</f>
        <v>18</v>
      </c>
      <c r="J324" s="3">
        <f>Tavola1!J286-Tavola1!J285</f>
        <v>-907</v>
      </c>
      <c r="K324" s="3">
        <f>Tavola1!K286-Tavola1!K285</f>
        <v>1627</v>
      </c>
      <c r="L324" s="3">
        <f>Tavola1!L286-Tavola1!L285</f>
        <v>34</v>
      </c>
      <c r="M324" s="2">
        <f t="shared" si="49"/>
        <v>0.10737202338514187</v>
      </c>
      <c r="N324" s="2">
        <f t="shared" si="50"/>
        <v>0.17651195499296765</v>
      </c>
    </row>
    <row r="325" spans="1:14" hidden="1" outlineLevel="2">
      <c r="A325" s="16">
        <v>44175</v>
      </c>
      <c r="B325" s="3">
        <f>Tavola1!B287-Tavola1!B286</f>
        <v>9526</v>
      </c>
      <c r="C325" s="3">
        <f>Tavola1!C287-Tavola1!C286</f>
        <v>5923</v>
      </c>
      <c r="D325" s="3">
        <f>Tavola1!D287-Tavola1!D286</f>
        <v>1059</v>
      </c>
      <c r="E325" s="3">
        <f>Tavola1!E287-Tavola1!E286</f>
        <v>-1678</v>
      </c>
      <c r="F325" s="3">
        <f>Tavola1!F287-Tavola1!F286</f>
        <v>-33</v>
      </c>
      <c r="G325" s="3">
        <f>Tavola1!G287-Tavola1!G286</f>
        <v>-32</v>
      </c>
      <c r="H325" s="3">
        <f>Tavola1!H287-Tavola1!H286</f>
        <v>-1</v>
      </c>
      <c r="I325" s="3">
        <f>Tavola1!I287</f>
        <v>21</v>
      </c>
      <c r="J325" s="3">
        <f>Tavola1!J287-Tavola1!J286</f>
        <v>-1645</v>
      </c>
      <c r="K325" s="3">
        <f>Tavola1!K287-Tavola1!K286</f>
        <v>2705</v>
      </c>
      <c r="L325" s="3">
        <f>Tavola1!L287-Tavola1!L286</f>
        <v>32</v>
      </c>
      <c r="M325" s="2">
        <f t="shared" si="49"/>
        <v>0.11116943103086289</v>
      </c>
      <c r="N325" s="2">
        <f t="shared" si="50"/>
        <v>0.1787945297990883</v>
      </c>
    </row>
    <row r="326" spans="1:14" hidden="1" outlineLevel="2">
      <c r="A326" s="16">
        <v>44176</v>
      </c>
      <c r="B326" s="3">
        <f>Tavola1!B288-Tavola1!B287</f>
        <v>9534</v>
      </c>
      <c r="C326" s="3">
        <f>Tavola1!C288-Tavola1!C287</f>
        <v>4503</v>
      </c>
      <c r="D326" s="3">
        <f>Tavola1!D288-Tavola1!D287</f>
        <v>999</v>
      </c>
      <c r="E326" s="3">
        <f>Tavola1!E288-Tavola1!E287</f>
        <v>-559</v>
      </c>
      <c r="F326" s="3">
        <f>Tavola1!F288-Tavola1!F287</f>
        <v>-62</v>
      </c>
      <c r="G326" s="3">
        <f>Tavola1!G288-Tavola1!G287</f>
        <v>-62</v>
      </c>
      <c r="H326" s="3">
        <f>Tavola1!H288-Tavola1!H287</f>
        <v>0</v>
      </c>
      <c r="I326" s="3">
        <f>Tavola1!I288</f>
        <v>15</v>
      </c>
      <c r="J326" s="3">
        <f>Tavola1!J288-Tavola1!J287</f>
        <v>-497</v>
      </c>
      <c r="K326" s="3">
        <f>Tavola1!K288-Tavola1!K287</f>
        <v>1530</v>
      </c>
      <c r="L326" s="3">
        <f>Tavola1!L288-Tavola1!L287</f>
        <v>28</v>
      </c>
      <c r="M326" s="2">
        <f t="shared" si="49"/>
        <v>0.10478288231592196</v>
      </c>
      <c r="N326" s="2">
        <f t="shared" si="50"/>
        <v>0.22185209860093272</v>
      </c>
    </row>
    <row r="327" spans="1:14" hidden="1" outlineLevel="2">
      <c r="A327" s="16">
        <v>44177</v>
      </c>
      <c r="B327" s="3">
        <f>Tavola1!B289-Tavola1!B288</f>
        <v>9059</v>
      </c>
      <c r="C327" s="3">
        <f>Tavola1!C289-Tavola1!C288</f>
        <v>5940</v>
      </c>
      <c r="D327" s="3">
        <f>Tavola1!D289-Tavola1!D288</f>
        <v>1016</v>
      </c>
      <c r="E327" s="3">
        <f>Tavola1!E289-Tavola1!E288</f>
        <v>-649</v>
      </c>
      <c r="F327" s="3">
        <f>Tavola1!F289-Tavola1!F288</f>
        <v>-38</v>
      </c>
      <c r="G327" s="3">
        <f>Tavola1!G289-Tavola1!G288</f>
        <v>-37</v>
      </c>
      <c r="H327" s="3">
        <f>Tavola1!H289-Tavola1!H288</f>
        <v>-1</v>
      </c>
      <c r="I327" s="3">
        <f>Tavola1!I289</f>
        <v>16</v>
      </c>
      <c r="J327" s="3">
        <f>Tavola1!J289-Tavola1!J288</f>
        <v>-611</v>
      </c>
      <c r="K327" s="3">
        <f>Tavola1!K289-Tavola1!K288</f>
        <v>1642</v>
      </c>
      <c r="L327" s="3">
        <f>Tavola1!L289-Tavola1!L288</f>
        <v>23</v>
      </c>
      <c r="M327" s="2">
        <f t="shared" si="49"/>
        <v>0.11215365934429848</v>
      </c>
      <c r="N327" s="2">
        <f t="shared" si="50"/>
        <v>0.17104377104377105</v>
      </c>
    </row>
    <row r="328" spans="1:14" hidden="1" outlineLevel="2">
      <c r="A328" s="16">
        <v>44178</v>
      </c>
      <c r="B328" s="3">
        <f>Tavola1!B290-Tavola1!B289</f>
        <v>7094</v>
      </c>
      <c r="C328" s="3">
        <f>Tavola1!C290-Tavola1!C289</f>
        <v>4385</v>
      </c>
      <c r="D328" s="3">
        <f>Tavola1!D290-Tavola1!D289</f>
        <v>808</v>
      </c>
      <c r="E328" s="3">
        <f>Tavola1!E290-Tavola1!E289</f>
        <v>-42</v>
      </c>
      <c r="F328" s="3">
        <f>Tavola1!F290-Tavola1!F289</f>
        <v>-15</v>
      </c>
      <c r="G328" s="3">
        <f>Tavola1!G290-Tavola1!G289</f>
        <v>-17</v>
      </c>
      <c r="H328" s="3">
        <f>Tavola1!H290-Tavola1!H289</f>
        <v>2</v>
      </c>
      <c r="I328" s="3">
        <f>Tavola1!I290</f>
        <v>12</v>
      </c>
      <c r="J328" s="3">
        <f>Tavola1!J290-Tavola1!J289</f>
        <v>-27</v>
      </c>
      <c r="K328" s="3">
        <f>Tavola1!K290-Tavola1!K289</f>
        <v>829</v>
      </c>
      <c r="L328" s="3">
        <f>Tavola1!L290-Tavola1!L289</f>
        <v>21</v>
      </c>
      <c r="M328" s="2">
        <f t="shared" si="49"/>
        <v>0.11389906963631238</v>
      </c>
      <c r="N328" s="2">
        <f t="shared" si="50"/>
        <v>0.18426453819840366</v>
      </c>
    </row>
    <row r="329" spans="1:14" hidden="1" outlineLevel="1" collapsed="1">
      <c r="A329" t="s">
        <v>165</v>
      </c>
      <c r="B329" s="3">
        <f>SUM(B322:B328)</f>
        <v>60578</v>
      </c>
      <c r="C329" s="3">
        <f>SUM(C322:C328)</f>
        <v>35725</v>
      </c>
      <c r="D329" s="3">
        <f t="shared" ref="D329:L329" si="51">SUM(D322:D328)</f>
        <v>6701</v>
      </c>
      <c r="E329" s="3">
        <f t="shared" si="51"/>
        <v>-4027</v>
      </c>
      <c r="F329" s="3">
        <f t="shared" si="51"/>
        <v>-156</v>
      </c>
      <c r="G329" s="3">
        <f t="shared" si="51"/>
        <v>-141</v>
      </c>
      <c r="H329" s="3">
        <f t="shared" si="51"/>
        <v>-15</v>
      </c>
      <c r="I329" s="3">
        <f t="shared" si="51"/>
        <v>106</v>
      </c>
      <c r="J329" s="3">
        <f t="shared" si="51"/>
        <v>-3871</v>
      </c>
      <c r="K329" s="3">
        <f t="shared" si="51"/>
        <v>10520</v>
      </c>
      <c r="L329" s="3">
        <f t="shared" si="51"/>
        <v>208</v>
      </c>
      <c r="M329" s="2">
        <f t="shared" si="49"/>
        <v>0.11061771600250916</v>
      </c>
      <c r="N329" s="2">
        <f t="shared" si="50"/>
        <v>0.18757172848145556</v>
      </c>
    </row>
    <row r="330" spans="1:14" hidden="1" outlineLevel="2">
      <c r="A330" s="16">
        <v>44179</v>
      </c>
      <c r="B330" s="3">
        <f>Tavola1!B291-Tavola1!B290</f>
        <v>7091</v>
      </c>
      <c r="C330" s="3">
        <f>Tavola1!C291-Tavola1!C290</f>
        <v>4634</v>
      </c>
      <c r="D330" s="3">
        <f>Tavola1!D291-Tavola1!D290</f>
        <v>914</v>
      </c>
      <c r="E330" s="3">
        <f>Tavola1!E291-Tavola1!E290</f>
        <v>122</v>
      </c>
      <c r="F330" s="3">
        <f>Tavola1!F291-Tavola1!F290</f>
        <v>2</v>
      </c>
      <c r="G330" s="3">
        <f>Tavola1!G291-Tavola1!G290</f>
        <v>11</v>
      </c>
      <c r="H330" s="3">
        <f>Tavola1!H291-Tavola1!H290</f>
        <v>-9</v>
      </c>
      <c r="I330" s="3">
        <f>Tavola1!I291</f>
        <v>12</v>
      </c>
      <c r="J330" s="3">
        <f>Tavola1!J291-Tavola1!J290</f>
        <v>120</v>
      </c>
      <c r="K330" s="3">
        <f>Tavola1!K291-Tavola1!K290</f>
        <v>760</v>
      </c>
      <c r="L330" s="3">
        <f>Tavola1!L291-Tavola1!L290</f>
        <v>32</v>
      </c>
      <c r="M330" s="2">
        <f>D330/B330</f>
        <v>0.12889578338739247</v>
      </c>
      <c r="N330" s="2">
        <f>D330/C330</f>
        <v>0.19723780750971084</v>
      </c>
    </row>
    <row r="331" spans="1:14" hidden="1" outlineLevel="2">
      <c r="A331" s="16">
        <v>44180</v>
      </c>
      <c r="B331" s="3">
        <f>Tavola1!B292-Tavola1!B291</f>
        <v>9086</v>
      </c>
      <c r="C331" s="3">
        <f>Tavola1!C292-Tavola1!C291</f>
        <v>5538</v>
      </c>
      <c r="D331" s="3">
        <f>Tavola1!D292-Tavola1!D291</f>
        <v>1087</v>
      </c>
      <c r="E331" s="3">
        <f>Tavola1!E292-Tavola1!E291</f>
        <v>128</v>
      </c>
      <c r="F331" s="3">
        <f>Tavola1!F292-Tavola1!F291</f>
        <v>-16</v>
      </c>
      <c r="G331" s="3">
        <f>Tavola1!G292-Tavola1!G291</f>
        <v>-12</v>
      </c>
      <c r="H331" s="3">
        <f>Tavola1!H292-Tavola1!H291</f>
        <v>-4</v>
      </c>
      <c r="I331" s="3">
        <f>Tavola1!I292</f>
        <v>14</v>
      </c>
      <c r="J331" s="3">
        <f>Tavola1!J292-Tavola1!J291</f>
        <v>144</v>
      </c>
      <c r="K331" s="3">
        <f>Tavola1!K292-Tavola1!K291</f>
        <v>928</v>
      </c>
      <c r="L331" s="3">
        <f>Tavola1!L292-Tavola1!L291</f>
        <v>31</v>
      </c>
      <c r="M331" s="2">
        <f t="shared" ref="M331:M337" si="52">D331/B331</f>
        <v>0.11963460268545015</v>
      </c>
      <c r="N331" s="2">
        <f t="shared" ref="N331:N337" si="53">D331/C331</f>
        <v>0.19628024557602022</v>
      </c>
    </row>
    <row r="332" spans="1:14" hidden="1" outlineLevel="2">
      <c r="A332" s="16">
        <v>44181</v>
      </c>
      <c r="B332" s="3">
        <f>Tavola1!B293-Tavola1!B292</f>
        <v>9974</v>
      </c>
      <c r="C332" s="3">
        <f>Tavola1!C293-Tavola1!C292</f>
        <v>6444</v>
      </c>
      <c r="D332" s="3">
        <f>Tavola1!D293-Tavola1!D292</f>
        <v>1065</v>
      </c>
      <c r="E332" s="3">
        <f>Tavola1!E293-Tavola1!E292</f>
        <v>-793</v>
      </c>
      <c r="F332" s="3">
        <f>Tavola1!F293-Tavola1!F292</f>
        <v>-39</v>
      </c>
      <c r="G332" s="3">
        <f>Tavola1!G293-Tavola1!G292</f>
        <v>-37</v>
      </c>
      <c r="H332" s="3">
        <f>Tavola1!H293-Tavola1!H292</f>
        <v>-2</v>
      </c>
      <c r="I332" s="3">
        <f>Tavola1!I293</f>
        <v>18</v>
      </c>
      <c r="J332" s="3">
        <f>Tavola1!J293-Tavola1!J292</f>
        <v>-754</v>
      </c>
      <c r="K332" s="3">
        <f>Tavola1!K293-Tavola1!K292</f>
        <v>1829</v>
      </c>
      <c r="L332" s="3">
        <f>Tavola1!L293-Tavola1!L292</f>
        <v>29</v>
      </c>
      <c r="M332" s="2">
        <f t="shared" si="52"/>
        <v>0.10677762181672348</v>
      </c>
      <c r="N332" s="2">
        <f t="shared" si="53"/>
        <v>0.16527001862197394</v>
      </c>
    </row>
    <row r="333" spans="1:14" hidden="1" outlineLevel="2">
      <c r="A333" s="16">
        <v>44182</v>
      </c>
      <c r="B333" s="3">
        <f>Tavola1!B294-Tavola1!B293</f>
        <v>9353</v>
      </c>
      <c r="C333" s="3">
        <f>Tavola1!C294-Tavola1!C293</f>
        <v>5653</v>
      </c>
      <c r="D333" s="3">
        <f>Tavola1!D294-Tavola1!D293</f>
        <v>872</v>
      </c>
      <c r="E333" s="3">
        <f>Tavola1!E294-Tavola1!E293</f>
        <v>-488</v>
      </c>
      <c r="F333" s="3">
        <f>Tavola1!F294-Tavola1!F293</f>
        <v>-61</v>
      </c>
      <c r="G333" s="3">
        <f>Tavola1!G294-Tavola1!G293</f>
        <v>-57</v>
      </c>
      <c r="H333" s="3">
        <f>Tavola1!H294-Tavola1!H293</f>
        <v>-4</v>
      </c>
      <c r="I333" s="3">
        <f>Tavola1!I294</f>
        <v>10</v>
      </c>
      <c r="J333" s="3">
        <f>Tavola1!J294-Tavola1!J293</f>
        <v>-427</v>
      </c>
      <c r="K333" s="3">
        <f>Tavola1!K294-Tavola1!K293</f>
        <v>1332</v>
      </c>
      <c r="L333" s="3">
        <f>Tavola1!L294-Tavola1!L293</f>
        <v>28</v>
      </c>
      <c r="M333" s="2">
        <f t="shared" si="52"/>
        <v>9.323211803699348E-2</v>
      </c>
      <c r="N333" s="2">
        <f t="shared" si="53"/>
        <v>0.15425437820626217</v>
      </c>
    </row>
    <row r="334" spans="1:14" hidden="1" outlineLevel="2">
      <c r="A334" s="16">
        <v>44183</v>
      </c>
      <c r="B334" s="3">
        <f>Tavola1!B295-Tavola1!B294</f>
        <v>8109</v>
      </c>
      <c r="C334" s="3">
        <f>Tavola1!C295-Tavola1!C294</f>
        <v>5076</v>
      </c>
      <c r="D334" s="3">
        <f>Tavola1!D295-Tavola1!D294</f>
        <v>731</v>
      </c>
      <c r="E334" s="3">
        <f>Tavola1!E295-Tavola1!E294</f>
        <v>-823</v>
      </c>
      <c r="F334" s="3">
        <f>Tavola1!F295-Tavola1!F294</f>
        <v>-37</v>
      </c>
      <c r="G334" s="3">
        <f>Tavola1!G295-Tavola1!G294</f>
        <v>-40</v>
      </c>
      <c r="H334" s="3">
        <f>Tavola1!H295-Tavola1!H294</f>
        <v>3</v>
      </c>
      <c r="I334" s="3">
        <f>Tavola1!I295</f>
        <v>19</v>
      </c>
      <c r="J334" s="3">
        <f>Tavola1!J295-Tavola1!J294</f>
        <v>-786</v>
      </c>
      <c r="K334" s="3">
        <f>Tavola1!K295-Tavola1!K294</f>
        <v>1532</v>
      </c>
      <c r="L334" s="3">
        <f>Tavola1!L295-Tavola1!L294</f>
        <v>22</v>
      </c>
      <c r="M334" s="2">
        <f t="shared" si="52"/>
        <v>9.0146750524109018E-2</v>
      </c>
      <c r="N334" s="2">
        <f t="shared" si="53"/>
        <v>0.14401103230890466</v>
      </c>
    </row>
    <row r="335" spans="1:14" hidden="1" outlineLevel="2">
      <c r="A335" s="16">
        <v>44184</v>
      </c>
      <c r="B335" s="3">
        <f>Tavola1!B296-Tavola1!B295</f>
        <v>7237</v>
      </c>
      <c r="C335" s="3">
        <f>Tavola1!C296-Tavola1!C295</f>
        <v>4412</v>
      </c>
      <c r="D335" s="3">
        <f>Tavola1!D296-Tavola1!D295</f>
        <v>878</v>
      </c>
      <c r="E335" s="3">
        <f>Tavola1!E296-Tavola1!E295</f>
        <v>-22</v>
      </c>
      <c r="F335" s="3">
        <f>Tavola1!F296-Tavola1!F295</f>
        <v>-28</v>
      </c>
      <c r="G335" s="3">
        <f>Tavola1!G296-Tavola1!G295</f>
        <v>-20</v>
      </c>
      <c r="H335" s="3">
        <f>Tavola1!H296-Tavola1!H295</f>
        <v>-8</v>
      </c>
      <c r="I335" s="3">
        <f>Tavola1!I296</f>
        <v>7</v>
      </c>
      <c r="J335" s="3">
        <f>Tavola1!J296-Tavola1!J295</f>
        <v>6</v>
      </c>
      <c r="K335" s="3">
        <f>Tavola1!K296-Tavola1!K295</f>
        <v>878</v>
      </c>
      <c r="L335" s="3">
        <f>Tavola1!L296-Tavola1!L295</f>
        <v>22</v>
      </c>
      <c r="M335" s="2">
        <f t="shared" si="52"/>
        <v>0.12132098936023214</v>
      </c>
      <c r="N335" s="2">
        <f t="shared" si="53"/>
        <v>0.19900271985494106</v>
      </c>
    </row>
    <row r="336" spans="1:14" hidden="1" outlineLevel="2">
      <c r="A336" s="16">
        <v>44185</v>
      </c>
      <c r="B336" s="3">
        <f>Tavola1!B297-Tavola1!B296</f>
        <v>7109</v>
      </c>
      <c r="C336" s="3">
        <f>Tavola1!C297-Tavola1!C296</f>
        <v>4584</v>
      </c>
      <c r="D336" s="3">
        <f>Tavola1!D297-Tavola1!D296</f>
        <v>792</v>
      </c>
      <c r="E336" s="3">
        <f>Tavola1!E297-Tavola1!E296</f>
        <v>40</v>
      </c>
      <c r="F336" s="3">
        <f>Tavola1!F297-Tavola1!F296</f>
        <v>9</v>
      </c>
      <c r="G336" s="3">
        <f>Tavola1!G297-Tavola1!G296</f>
        <v>5</v>
      </c>
      <c r="H336" s="3">
        <f>Tavola1!H297-Tavola1!H296</f>
        <v>4</v>
      </c>
      <c r="I336" s="3">
        <f>Tavola1!I297</f>
        <v>13</v>
      </c>
      <c r="J336" s="3">
        <f>Tavola1!J297-Tavola1!J296</f>
        <v>31</v>
      </c>
      <c r="K336" s="3">
        <f>Tavola1!K297-Tavola1!K296</f>
        <v>728</v>
      </c>
      <c r="L336" s="3">
        <f>Tavola1!L297-Tavola1!L296</f>
        <v>24</v>
      </c>
      <c r="M336" s="2">
        <f t="shared" si="52"/>
        <v>0.11140807427204952</v>
      </c>
      <c r="N336" s="2">
        <f t="shared" si="53"/>
        <v>0.17277486910994763</v>
      </c>
    </row>
    <row r="337" spans="1:14" hidden="1" outlineLevel="1" collapsed="1">
      <c r="A337" t="s">
        <v>175</v>
      </c>
      <c r="B337" s="3">
        <f>SUM(B330:B336)</f>
        <v>57959</v>
      </c>
      <c r="C337" s="3">
        <f>SUM(C330:C336)</f>
        <v>36341</v>
      </c>
      <c r="D337" s="3">
        <f t="shared" ref="D337:L337" si="54">SUM(D330:D336)</f>
        <v>6339</v>
      </c>
      <c r="E337" s="3">
        <f t="shared" si="54"/>
        <v>-1836</v>
      </c>
      <c r="F337" s="3">
        <f t="shared" si="54"/>
        <v>-170</v>
      </c>
      <c r="G337" s="3">
        <f t="shared" si="54"/>
        <v>-150</v>
      </c>
      <c r="H337" s="3">
        <f t="shared" si="54"/>
        <v>-20</v>
      </c>
      <c r="I337" s="3">
        <f t="shared" si="54"/>
        <v>93</v>
      </c>
      <c r="J337" s="3">
        <f t="shared" si="54"/>
        <v>-1666</v>
      </c>
      <c r="K337" s="3">
        <f t="shared" si="54"/>
        <v>7987</v>
      </c>
      <c r="L337" s="3">
        <f t="shared" si="54"/>
        <v>188</v>
      </c>
      <c r="M337" s="2">
        <f t="shared" si="52"/>
        <v>0.10937041701892718</v>
      </c>
      <c r="N337" s="2">
        <f t="shared" si="53"/>
        <v>0.17443108334938498</v>
      </c>
    </row>
    <row r="338" spans="1:14" hidden="1" outlineLevel="2">
      <c r="A338" s="16">
        <v>44186</v>
      </c>
      <c r="B338" s="3">
        <f>Tavola1!B298-Tavola1!B297</f>
        <v>6216</v>
      </c>
      <c r="C338" s="3">
        <f>Tavola1!C298-Tavola1!C297</f>
        <v>3942</v>
      </c>
      <c r="D338" s="3">
        <f>Tavola1!D298-Tavola1!D297</f>
        <v>669</v>
      </c>
      <c r="E338" s="3">
        <f>Tavola1!E298-Tavola1!E297</f>
        <v>20</v>
      </c>
      <c r="F338" s="3">
        <f>Tavola1!F298-Tavola1!F297</f>
        <v>13</v>
      </c>
      <c r="G338" s="3">
        <f>Tavola1!G298-Tavola1!G297</f>
        <v>10</v>
      </c>
      <c r="H338" s="3">
        <f>Tavola1!H298-Tavola1!H297</f>
        <v>3</v>
      </c>
      <c r="I338" s="3">
        <f>Tavola1!I298</f>
        <v>16</v>
      </c>
      <c r="J338" s="3">
        <f>Tavola1!J298-Tavola1!J297</f>
        <v>7</v>
      </c>
      <c r="K338" s="3">
        <f>Tavola1!K298-Tavola1!K297</f>
        <v>623</v>
      </c>
      <c r="L338" s="3">
        <f>Tavola1!L298-Tavola1!L297</f>
        <v>26</v>
      </c>
      <c r="M338" s="2">
        <f>D338/B338</f>
        <v>0.10762548262548262</v>
      </c>
      <c r="N338" s="2">
        <f>D338/C338</f>
        <v>0.16971080669710806</v>
      </c>
    </row>
    <row r="339" spans="1:14" hidden="1" outlineLevel="2">
      <c r="A339" s="16">
        <v>44187</v>
      </c>
      <c r="B339" s="3">
        <f>Tavola1!B299-Tavola1!B298</f>
        <v>8689</v>
      </c>
      <c r="C339" s="3">
        <f>Tavola1!C299-Tavola1!C298</f>
        <v>5138</v>
      </c>
      <c r="D339" s="3">
        <f>Tavola1!D299-Tavola1!D298</f>
        <v>894</v>
      </c>
      <c r="E339" s="3">
        <f>Tavola1!E299-Tavola1!E298</f>
        <v>-411</v>
      </c>
      <c r="F339" s="3">
        <f>Tavola1!F299-Tavola1!F298</f>
        <v>-32</v>
      </c>
      <c r="G339" s="3">
        <f>Tavola1!G299-Tavola1!G298</f>
        <v>-27</v>
      </c>
      <c r="H339" s="3">
        <f>Tavola1!H299-Tavola1!H298</f>
        <v>-5</v>
      </c>
      <c r="I339" s="3">
        <f>Tavola1!I299</f>
        <v>7</v>
      </c>
      <c r="J339" s="3">
        <f>Tavola1!J299-Tavola1!J298</f>
        <v>-379</v>
      </c>
      <c r="K339" s="3">
        <f>Tavola1!K299-Tavola1!K298</f>
        <v>1283</v>
      </c>
      <c r="L339" s="3">
        <f>Tavola1!L299-Tavola1!L298</f>
        <v>22</v>
      </c>
      <c r="M339" s="2">
        <f t="shared" ref="M339:M345" si="55">D339/B339</f>
        <v>0.10288870986304523</v>
      </c>
      <c r="N339" s="2">
        <f t="shared" ref="N339:N345" si="56">D339/C339</f>
        <v>0.17399766446087972</v>
      </c>
    </row>
    <row r="340" spans="1:14" hidden="1" outlineLevel="2">
      <c r="A340" s="16">
        <v>44188</v>
      </c>
      <c r="B340" s="3">
        <f>Tavola1!B300-Tavola1!B299</f>
        <v>9264</v>
      </c>
      <c r="C340" s="3">
        <f>Tavola1!C300-Tavola1!C299</f>
        <v>5809</v>
      </c>
      <c r="D340" s="3">
        <f>Tavola1!D300-Tavola1!D299</f>
        <v>932</v>
      </c>
      <c r="E340" s="3">
        <f>Tavola1!E300-Tavola1!E299</f>
        <v>122</v>
      </c>
      <c r="F340" s="3">
        <f>Tavola1!F300-Tavola1!F299</f>
        <v>-31</v>
      </c>
      <c r="G340" s="3">
        <f>Tavola1!G300-Tavola1!G299</f>
        <v>-31</v>
      </c>
      <c r="H340" s="3">
        <f>Tavola1!H300-Tavola1!H299</f>
        <v>0</v>
      </c>
      <c r="I340" s="3">
        <f>Tavola1!I300</f>
        <v>6</v>
      </c>
      <c r="J340" s="3">
        <f>Tavola1!J300-Tavola1!J299</f>
        <v>153</v>
      </c>
      <c r="K340" s="3">
        <f>Tavola1!K300-Tavola1!K299</f>
        <v>800</v>
      </c>
      <c r="L340" s="3">
        <f>Tavola1!L300-Tavola1!L299</f>
        <v>10</v>
      </c>
      <c r="M340" s="2">
        <f t="shared" si="55"/>
        <v>0.10060449050086356</v>
      </c>
      <c r="N340" s="2">
        <f t="shared" si="56"/>
        <v>0.16044069547254261</v>
      </c>
    </row>
    <row r="341" spans="1:14" hidden="1" outlineLevel="2">
      <c r="A341" s="16">
        <v>44189</v>
      </c>
      <c r="B341" s="3">
        <f>Tavola1!B301-Tavola1!B300</f>
        <v>8135</v>
      </c>
      <c r="C341" s="3">
        <f>Tavola1!C301-Tavola1!C300</f>
        <v>4808</v>
      </c>
      <c r="D341" s="3">
        <f>Tavola1!D301-Tavola1!D300</f>
        <v>853</v>
      </c>
      <c r="E341" s="3">
        <f>Tavola1!E301-Tavola1!E300</f>
        <v>-234</v>
      </c>
      <c r="F341" s="3">
        <f>Tavola1!F301-Tavola1!F300</f>
        <v>-23</v>
      </c>
      <c r="G341" s="3">
        <f>Tavola1!G301-Tavola1!G300</f>
        <v>-20</v>
      </c>
      <c r="H341" s="3">
        <f>Tavola1!H301-Tavola1!H300</f>
        <v>-3</v>
      </c>
      <c r="I341" s="3">
        <f>Tavola1!I301</f>
        <v>16</v>
      </c>
      <c r="J341" s="3">
        <f>Tavola1!J301-Tavola1!J300</f>
        <v>-211</v>
      </c>
      <c r="K341" s="3">
        <f>Tavola1!K301-Tavola1!K300</f>
        <v>1061</v>
      </c>
      <c r="L341" s="3">
        <f>Tavola1!L301-Tavola1!L300</f>
        <v>26</v>
      </c>
      <c r="M341" s="2">
        <f t="shared" si="55"/>
        <v>0.10485556238475723</v>
      </c>
      <c r="N341" s="2">
        <f t="shared" si="56"/>
        <v>0.17741264559068221</v>
      </c>
    </row>
    <row r="342" spans="1:14" hidden="1" outlineLevel="2">
      <c r="A342" s="16">
        <v>44190</v>
      </c>
      <c r="B342" s="3">
        <f>Tavola1!B302-Tavola1!B301</f>
        <v>6472</v>
      </c>
      <c r="C342" s="3">
        <f>Tavola1!C302-Tavola1!C301</f>
        <v>4215</v>
      </c>
      <c r="D342" s="3">
        <f>Tavola1!D302-Tavola1!D301</f>
        <v>720</v>
      </c>
      <c r="E342" s="3">
        <f>Tavola1!E302-Tavola1!E301</f>
        <v>-148</v>
      </c>
      <c r="F342" s="3">
        <f>Tavola1!F302-Tavola1!F301</f>
        <v>-12</v>
      </c>
      <c r="G342" s="3">
        <f>Tavola1!G302-Tavola1!G301</f>
        <v>-13</v>
      </c>
      <c r="H342" s="3">
        <f>Tavola1!H302-Tavola1!H301</f>
        <v>1</v>
      </c>
      <c r="I342" s="3">
        <f>Tavola1!I302</f>
        <v>15</v>
      </c>
      <c r="J342" s="3">
        <f>Tavola1!J302-Tavola1!J301</f>
        <v>-136</v>
      </c>
      <c r="K342" s="3">
        <f>Tavola1!K302-Tavola1!K301</f>
        <v>851</v>
      </c>
      <c r="L342" s="3">
        <f>Tavola1!L302-Tavola1!L301</f>
        <v>17</v>
      </c>
      <c r="M342" s="2">
        <f t="shared" si="55"/>
        <v>0.11124845488257108</v>
      </c>
      <c r="N342" s="2">
        <f t="shared" si="56"/>
        <v>0.1708185053380783</v>
      </c>
    </row>
    <row r="343" spans="1:14" hidden="1" outlineLevel="2">
      <c r="A343" s="16">
        <v>44191</v>
      </c>
      <c r="B343" s="3">
        <f>Tavola1!B303-Tavola1!B302</f>
        <v>4038</v>
      </c>
      <c r="C343" s="3">
        <f>Tavola1!C303-Tavola1!C302</f>
        <v>2501</v>
      </c>
      <c r="D343" s="3">
        <f>Tavola1!D303-Tavola1!D302</f>
        <v>337</v>
      </c>
      <c r="E343" s="3">
        <f>Tavola1!E303-Tavola1!E302</f>
        <v>58</v>
      </c>
      <c r="F343" s="3">
        <f>Tavola1!F303-Tavola1!F302</f>
        <v>15</v>
      </c>
      <c r="G343" s="3">
        <f>Tavola1!G303-Tavola1!G302</f>
        <v>19</v>
      </c>
      <c r="H343" s="3">
        <f>Tavola1!H303-Tavola1!H302</f>
        <v>-4</v>
      </c>
      <c r="I343" s="3">
        <f>Tavola1!I303</f>
        <v>8</v>
      </c>
      <c r="J343" s="3">
        <f>Tavola1!J303-Tavola1!J302</f>
        <v>43</v>
      </c>
      <c r="K343" s="3">
        <f>Tavola1!K303-Tavola1!K302</f>
        <v>252</v>
      </c>
      <c r="L343" s="3">
        <f>Tavola1!L303-Tavola1!L302</f>
        <v>27</v>
      </c>
      <c r="M343" s="2">
        <f t="shared" si="55"/>
        <v>8.3457157008420005E-2</v>
      </c>
      <c r="N343" s="2">
        <f t="shared" si="56"/>
        <v>0.13474610155937625</v>
      </c>
    </row>
    <row r="344" spans="1:14" hidden="1" outlineLevel="2">
      <c r="A344" s="16">
        <v>44192</v>
      </c>
      <c r="B344" s="3">
        <f>Tavola1!B304-Tavola1!B303</f>
        <v>5630</v>
      </c>
      <c r="C344" s="3">
        <f>Tavola1!C304-Tavola1!C303</f>
        <v>3444</v>
      </c>
      <c r="D344" s="3">
        <f>Tavola1!D304-Tavola1!D303</f>
        <v>682</v>
      </c>
      <c r="E344" s="3">
        <f>Tavola1!E304-Tavola1!E303</f>
        <v>-123</v>
      </c>
      <c r="F344" s="3">
        <f>Tavola1!F304-Tavola1!F303</f>
        <v>17</v>
      </c>
      <c r="G344" s="3">
        <f>Tavola1!G304-Tavola1!G303</f>
        <v>13</v>
      </c>
      <c r="H344" s="3">
        <f>Tavola1!H304-Tavola1!H303</f>
        <v>4</v>
      </c>
      <c r="I344" s="3">
        <f>Tavola1!I304</f>
        <v>14</v>
      </c>
      <c r="J344" s="3">
        <f>Tavola1!J304-Tavola1!J303</f>
        <v>-140</v>
      </c>
      <c r="K344" s="3">
        <f>Tavola1!K304-Tavola1!K303</f>
        <v>790</v>
      </c>
      <c r="L344" s="3">
        <f>Tavola1!L304-Tavola1!L303</f>
        <v>15</v>
      </c>
      <c r="M344" s="2">
        <f t="shared" si="55"/>
        <v>0.12113676731793961</v>
      </c>
      <c r="N344" s="2">
        <f t="shared" si="56"/>
        <v>0.19802555168408828</v>
      </c>
    </row>
    <row r="345" spans="1:14" hidden="1" outlineLevel="1" collapsed="1">
      <c r="A345" t="s">
        <v>186</v>
      </c>
      <c r="B345" s="3">
        <f>SUM(B338:B344)</f>
        <v>48444</v>
      </c>
      <c r="C345" s="3">
        <f>SUM(C338:C344)</f>
        <v>29857</v>
      </c>
      <c r="D345" s="3">
        <f t="shared" ref="D345:L345" si="57">SUM(D338:D344)</f>
        <v>5087</v>
      </c>
      <c r="E345" s="3">
        <f t="shared" si="57"/>
        <v>-716</v>
      </c>
      <c r="F345" s="3">
        <f t="shared" si="57"/>
        <v>-53</v>
      </c>
      <c r="G345" s="3">
        <f t="shared" si="57"/>
        <v>-49</v>
      </c>
      <c r="H345" s="3">
        <f t="shared" si="57"/>
        <v>-4</v>
      </c>
      <c r="I345" s="3">
        <f t="shared" si="57"/>
        <v>82</v>
      </c>
      <c r="J345" s="3">
        <f t="shared" si="57"/>
        <v>-663</v>
      </c>
      <c r="K345" s="3">
        <f t="shared" si="57"/>
        <v>5660</v>
      </c>
      <c r="L345" s="3">
        <f t="shared" si="57"/>
        <v>143</v>
      </c>
      <c r="M345" s="2">
        <f t="shared" si="55"/>
        <v>0.10500784410866154</v>
      </c>
      <c r="N345" s="2">
        <f t="shared" si="56"/>
        <v>0.17037880564021837</v>
      </c>
    </row>
    <row r="346" spans="1:14" hidden="1" outlineLevel="1">
      <c r="A346" s="16">
        <v>44193</v>
      </c>
      <c r="B346" s="3">
        <f>Tavola1!B305-Tavola1!B304</f>
        <v>5693</v>
      </c>
      <c r="C346" s="3">
        <f>Tavola1!C305-Tavola1!C304</f>
        <v>3713</v>
      </c>
      <c r="D346" s="3">
        <f>Tavola1!D305-Tavola1!D304</f>
        <v>650</v>
      </c>
      <c r="E346" s="3">
        <f>Tavola1!E305-Tavola1!E304</f>
        <v>79</v>
      </c>
      <c r="F346" s="3">
        <f>Tavola1!F305-Tavola1!F304</f>
        <v>38</v>
      </c>
      <c r="G346" s="3">
        <f>Tavola1!G305-Tavola1!G304</f>
        <v>37</v>
      </c>
      <c r="H346" s="3">
        <f>Tavola1!H305-Tavola1!H304</f>
        <v>1</v>
      </c>
      <c r="I346" s="3">
        <f>Tavola1!I305</f>
        <v>15</v>
      </c>
      <c r="J346" s="3">
        <f>Tavola1!J305-Tavola1!J304</f>
        <v>41</v>
      </c>
      <c r="K346" s="3">
        <f>Tavola1!K305-Tavola1!K304</f>
        <v>543</v>
      </c>
      <c r="L346" s="3">
        <f>Tavola1!L305-Tavola1!L304</f>
        <v>28</v>
      </c>
      <c r="M346" s="2">
        <f>D346/B346</f>
        <v>0.11417530300368874</v>
      </c>
      <c r="N346" s="2">
        <f>D346/C346</f>
        <v>0.17506059789927284</v>
      </c>
    </row>
    <row r="347" spans="1:14" hidden="1" outlineLevel="1">
      <c r="A347" s="16">
        <v>44194</v>
      </c>
      <c r="B347" s="3">
        <f>Tavola1!B306-Tavola1!B305</f>
        <v>8807</v>
      </c>
      <c r="C347" s="3">
        <f>Tavola1!C306-Tavola1!C305</f>
        <v>5164</v>
      </c>
      <c r="D347" s="3">
        <f>Tavola1!D306-Tavola1!D305</f>
        <v>995</v>
      </c>
      <c r="E347" s="3">
        <f>Tavola1!E306-Tavola1!E305</f>
        <v>163</v>
      </c>
      <c r="F347" s="3">
        <f>Tavola1!F306-Tavola1!F305</f>
        <v>23</v>
      </c>
      <c r="G347" s="3">
        <f>Tavola1!G306-Tavola1!G305</f>
        <v>29</v>
      </c>
      <c r="H347" s="3">
        <f>Tavola1!H306-Tavola1!H305</f>
        <v>-6</v>
      </c>
      <c r="I347" s="3">
        <f>Tavola1!I306</f>
        <v>8</v>
      </c>
      <c r="J347" s="3">
        <f>Tavola1!J306-Tavola1!J305</f>
        <v>140</v>
      </c>
      <c r="K347" s="3">
        <f>Tavola1!K306-Tavola1!K305</f>
        <v>806</v>
      </c>
      <c r="L347" s="3">
        <f>Tavola1!L306-Tavola1!L305</f>
        <v>26</v>
      </c>
      <c r="M347" s="2">
        <f t="shared" ref="M347:M353" si="58">D347/B347</f>
        <v>0.11297831270580221</v>
      </c>
      <c r="N347" s="2">
        <f t="shared" ref="N347:N353" si="59">D347/C347</f>
        <v>0.19268009295120062</v>
      </c>
    </row>
    <row r="348" spans="1:14" hidden="1" outlineLevel="1">
      <c r="A348" s="16">
        <v>44195</v>
      </c>
      <c r="B348" s="3">
        <f>Tavola1!B307-Tavola1!B306</f>
        <v>8497</v>
      </c>
      <c r="C348" s="3">
        <f>Tavola1!C307-Tavola1!C306</f>
        <v>5298</v>
      </c>
      <c r="D348" s="3">
        <f>Tavola1!D307-Tavola1!D306</f>
        <v>1084</v>
      </c>
      <c r="E348" s="3">
        <f>Tavola1!E307-Tavola1!E306</f>
        <v>-22</v>
      </c>
      <c r="F348" s="3">
        <f>Tavola1!F307-Tavola1!F306</f>
        <v>-11</v>
      </c>
      <c r="G348" s="3">
        <f>Tavola1!G307-Tavola1!G306</f>
        <v>-8</v>
      </c>
      <c r="H348" s="3">
        <f>Tavola1!H307-Tavola1!H306</f>
        <v>-3</v>
      </c>
      <c r="I348" s="3">
        <f>Tavola1!I307</f>
        <v>12</v>
      </c>
      <c r="J348" s="3">
        <f>Tavola1!J307-Tavola1!J306</f>
        <v>-11</v>
      </c>
      <c r="K348" s="3">
        <f>Tavola1!K307-Tavola1!K306</f>
        <v>1077</v>
      </c>
      <c r="L348" s="3">
        <f>Tavola1!L307-Tavola1!L306</f>
        <v>29</v>
      </c>
      <c r="M348" s="2">
        <f t="shared" si="58"/>
        <v>0.12757443803695423</v>
      </c>
      <c r="N348" s="2">
        <f t="shared" si="59"/>
        <v>0.20460551151377879</v>
      </c>
    </row>
    <row r="349" spans="1:14" hidden="1" outlineLevel="1">
      <c r="A349" s="16">
        <v>44196</v>
      </c>
      <c r="B349" s="3">
        <f>Tavola1!B308-Tavola1!B307</f>
        <v>7308</v>
      </c>
      <c r="C349" s="3">
        <f>Tavola1!C308-Tavola1!C307</f>
        <v>4385</v>
      </c>
      <c r="D349" s="3">
        <f>Tavola1!D308-Tavola1!D307</f>
        <v>1299</v>
      </c>
      <c r="E349" s="3">
        <f>Tavola1!E308-Tavola1!E307</f>
        <v>481</v>
      </c>
      <c r="F349" s="3">
        <f>Tavola1!F308-Tavola1!F307</f>
        <v>-11</v>
      </c>
      <c r="G349" s="3">
        <f>Tavola1!G308-Tavola1!G307</f>
        <v>-16</v>
      </c>
      <c r="H349" s="3">
        <f>Tavola1!H308-Tavola1!H307</f>
        <v>5</v>
      </c>
      <c r="I349" s="3">
        <f>Tavola1!I308</f>
        <v>13</v>
      </c>
      <c r="J349" s="3">
        <f>Tavola1!J308-Tavola1!J307</f>
        <v>492</v>
      </c>
      <c r="K349" s="3">
        <f>Tavola1!K308-Tavola1!K307</f>
        <v>787</v>
      </c>
      <c r="L349" s="3">
        <f>Tavola1!L308-Tavola1!L307</f>
        <v>31</v>
      </c>
      <c r="M349" s="2">
        <f t="shared" si="58"/>
        <v>0.1777504105090312</v>
      </c>
      <c r="N349" s="2">
        <f t="shared" si="59"/>
        <v>0.29623717217787915</v>
      </c>
    </row>
    <row r="350" spans="1:14" hidden="1" outlineLevel="1">
      <c r="A350" s="16">
        <v>44197</v>
      </c>
      <c r="B350" s="3">
        <f>Tavola1!B309-Tavola1!B308</f>
        <v>7497</v>
      </c>
      <c r="C350" s="3">
        <f>Tavola1!C309-Tavola1!C308</f>
        <v>4500</v>
      </c>
      <c r="D350" s="3">
        <f>Tavola1!D309-Tavola1!D308</f>
        <v>1122</v>
      </c>
      <c r="E350" s="3">
        <f>Tavola1!E309-Tavola1!E308</f>
        <v>479</v>
      </c>
      <c r="F350" s="3">
        <f>Tavola1!F309-Tavola1!F308</f>
        <v>9</v>
      </c>
      <c r="G350" s="3">
        <f>Tavola1!G309-Tavola1!G308</f>
        <v>4</v>
      </c>
      <c r="H350" s="3">
        <f>Tavola1!H309-Tavola1!H308</f>
        <v>5</v>
      </c>
      <c r="I350" s="3">
        <f>Tavola1!I309</f>
        <v>11</v>
      </c>
      <c r="J350" s="3">
        <f>Tavola1!J309-Tavola1!J308</f>
        <v>470</v>
      </c>
      <c r="K350" s="3">
        <f>Tavola1!K309-Tavola1!K308</f>
        <v>615</v>
      </c>
      <c r="L350" s="3">
        <f>Tavola1!L309-Tavola1!L308</f>
        <v>28</v>
      </c>
      <c r="M350" s="2">
        <f t="shared" si="58"/>
        <v>0.14965986394557823</v>
      </c>
      <c r="N350" s="2">
        <f t="shared" si="59"/>
        <v>0.24933333333333332</v>
      </c>
    </row>
    <row r="351" spans="1:14" hidden="1" outlineLevel="1">
      <c r="A351" s="16">
        <v>44198</v>
      </c>
      <c r="B351" s="3">
        <f>Tavola1!B310-Tavola1!B309</f>
        <v>5093</v>
      </c>
      <c r="C351" s="3">
        <f>Tavola1!C310-Tavola1!C309</f>
        <v>3055</v>
      </c>
      <c r="D351" s="3">
        <f>Tavola1!D310-Tavola1!D309</f>
        <v>734</v>
      </c>
      <c r="E351" s="3">
        <f>Tavola1!E310-Tavola1!E309</f>
        <v>603</v>
      </c>
      <c r="F351" s="3">
        <f>Tavola1!F310-Tavola1!F309</f>
        <v>27</v>
      </c>
      <c r="G351" s="3">
        <f>Tavola1!G310-Tavola1!G309</f>
        <v>17</v>
      </c>
      <c r="H351" s="3">
        <f>Tavola1!H310-Tavola1!H309</f>
        <v>10</v>
      </c>
      <c r="I351" s="3">
        <f>Tavola1!I310</f>
        <v>20</v>
      </c>
      <c r="J351" s="3">
        <f>Tavola1!J310-Tavola1!J309</f>
        <v>576</v>
      </c>
      <c r="K351" s="3">
        <f>Tavola1!K310-Tavola1!K309</f>
        <v>103</v>
      </c>
      <c r="L351" s="3">
        <f>Tavola1!L310-Tavola1!L309</f>
        <v>28</v>
      </c>
      <c r="M351" s="2">
        <f t="shared" si="58"/>
        <v>0.14411937954054585</v>
      </c>
      <c r="N351" s="2">
        <f t="shared" si="59"/>
        <v>0.2402618657937807</v>
      </c>
    </row>
    <row r="352" spans="1:14" hidden="1" outlineLevel="1">
      <c r="A352" s="16">
        <v>44199</v>
      </c>
      <c r="B352" s="3">
        <f>Tavola1!B311-Tavola1!B310</f>
        <v>6319</v>
      </c>
      <c r="C352" s="3">
        <f>Tavola1!C311-Tavola1!C310</f>
        <v>3798</v>
      </c>
      <c r="D352" s="3">
        <f>Tavola1!D311-Tavola1!D310</f>
        <v>1047</v>
      </c>
      <c r="E352" s="3">
        <f>Tavola1!E311-Tavola1!E310</f>
        <v>641</v>
      </c>
      <c r="F352" s="3">
        <f>Tavola1!F311-Tavola1!F310</f>
        <v>45</v>
      </c>
      <c r="G352" s="3">
        <f>Tavola1!G311-Tavola1!G310</f>
        <v>47</v>
      </c>
      <c r="H352" s="3">
        <f>Tavola1!H311-Tavola1!H310</f>
        <v>-2</v>
      </c>
      <c r="I352" s="3">
        <f>Tavola1!I311</f>
        <v>11</v>
      </c>
      <c r="J352" s="3">
        <f>Tavola1!J311-Tavola1!J310</f>
        <v>596</v>
      </c>
      <c r="K352" s="3">
        <f>Tavola1!K311-Tavola1!K310</f>
        <v>380</v>
      </c>
      <c r="L352" s="3">
        <f>Tavola1!L311-Tavola1!L310</f>
        <v>26</v>
      </c>
      <c r="M352" s="2">
        <f t="shared" si="58"/>
        <v>0.1656907738566229</v>
      </c>
      <c r="N352" s="2">
        <f t="shared" si="59"/>
        <v>0.27567140600315954</v>
      </c>
    </row>
    <row r="353" spans="1:14" collapsed="1">
      <c r="A353" t="s">
        <v>205</v>
      </c>
      <c r="B353" s="3">
        <f>SUM(B346:B352)</f>
        <v>49214</v>
      </c>
      <c r="C353" s="3">
        <f>SUM(C346:C352)</f>
        <v>29913</v>
      </c>
      <c r="D353" s="3">
        <f t="shared" ref="D353:L353" si="60">SUM(D346:D352)</f>
        <v>6931</v>
      </c>
      <c r="E353" s="3">
        <f t="shared" si="60"/>
        <v>2424</v>
      </c>
      <c r="F353" s="3">
        <f t="shared" si="60"/>
        <v>120</v>
      </c>
      <c r="G353" s="3">
        <f t="shared" si="60"/>
        <v>110</v>
      </c>
      <c r="H353" s="3">
        <f t="shared" si="60"/>
        <v>10</v>
      </c>
      <c r="I353" s="3">
        <f t="shared" si="60"/>
        <v>90</v>
      </c>
      <c r="J353" s="3">
        <f t="shared" si="60"/>
        <v>2304</v>
      </c>
      <c r="K353" s="3">
        <f t="shared" si="60"/>
        <v>4311</v>
      </c>
      <c r="L353" s="3">
        <f t="shared" si="60"/>
        <v>196</v>
      </c>
      <c r="M353" s="2">
        <f t="shared" si="58"/>
        <v>0.14083390905027024</v>
      </c>
      <c r="N353" s="2">
        <f t="shared" si="59"/>
        <v>0.23170527864139337</v>
      </c>
    </row>
    <row r="354" spans="1:14" hidden="1" outlineLevel="1">
      <c r="A354" s="16">
        <v>44200</v>
      </c>
      <c r="B354" s="3">
        <f>Tavola1!B312-Tavola1!B311</f>
        <v>7597</v>
      </c>
      <c r="C354" s="3">
        <f>Tavola1!C312-Tavola1!C311</f>
        <v>4852</v>
      </c>
      <c r="D354" s="3">
        <f>Tavola1!D312-Tavola1!D311</f>
        <v>1391</v>
      </c>
      <c r="E354" s="3">
        <f>Tavola1!E312-Tavola1!E311</f>
        <v>987</v>
      </c>
      <c r="F354" s="3">
        <f>Tavola1!F312-Tavola1!F311</f>
        <v>46</v>
      </c>
      <c r="G354" s="3">
        <f>Tavola1!G312-Tavola1!G311</f>
        <v>44</v>
      </c>
      <c r="H354" s="3">
        <f>Tavola1!H312-Tavola1!H311</f>
        <v>2</v>
      </c>
      <c r="I354" s="3">
        <f>Tavola1!I312</f>
        <v>13</v>
      </c>
      <c r="J354" s="3">
        <f>Tavola1!J312-Tavola1!J311</f>
        <v>941</v>
      </c>
      <c r="K354" s="3">
        <f>Tavola1!K312-Tavola1!K311</f>
        <v>370</v>
      </c>
      <c r="L354" s="3">
        <f>Tavola1!L312-Tavola1!L311</f>
        <v>34</v>
      </c>
      <c r="M354" s="2">
        <f>D354/B354</f>
        <v>0.18309859154929578</v>
      </c>
      <c r="N354" s="2">
        <f>D354/C354</f>
        <v>0.28668590272052763</v>
      </c>
    </row>
    <row r="355" spans="1:14" hidden="1" outlineLevel="1">
      <c r="A355" s="16">
        <v>44201</v>
      </c>
      <c r="B355" s="3">
        <f>Tavola1!B313-Tavola1!B312</f>
        <v>9537</v>
      </c>
      <c r="C355" s="3">
        <f>Tavola1!C313-Tavola1!C312</f>
        <v>6290</v>
      </c>
      <c r="D355" s="3">
        <f>Tavola1!D313-Tavola1!D312</f>
        <v>1576</v>
      </c>
      <c r="E355" s="3">
        <f>Tavola1!E313-Tavola1!E312</f>
        <v>848</v>
      </c>
      <c r="F355" s="3">
        <f>Tavola1!F313-Tavola1!F312</f>
        <v>21</v>
      </c>
      <c r="G355" s="3">
        <f>Tavola1!G313-Tavola1!G312</f>
        <v>17</v>
      </c>
      <c r="H355" s="3">
        <f>Tavola1!H313-Tavola1!H312</f>
        <v>4</v>
      </c>
      <c r="I355" s="3">
        <f>Tavola1!I313</f>
        <v>17</v>
      </c>
      <c r="J355" s="3">
        <f>Tavola1!J313-Tavola1!J312</f>
        <v>827</v>
      </c>
      <c r="K355" s="3">
        <f>Tavola1!K313-Tavola1!K312</f>
        <v>692</v>
      </c>
      <c r="L355" s="3">
        <f>Tavola1!L313-Tavola1!L312</f>
        <v>36</v>
      </c>
      <c r="M355" s="2">
        <f t="shared" ref="M355:M361" si="61">D355/B355</f>
        <v>0.16525112718884344</v>
      </c>
      <c r="N355" s="2">
        <f t="shared" ref="N355:N361" si="62">D355/C355</f>
        <v>0.25055643879173289</v>
      </c>
    </row>
    <row r="356" spans="1:14" hidden="1" outlineLevel="1">
      <c r="A356" s="16">
        <v>44202</v>
      </c>
      <c r="B356" s="3">
        <f>Tavola1!B314-Tavola1!B313</f>
        <v>9767</v>
      </c>
      <c r="C356" s="3">
        <f>Tavola1!C314-Tavola1!C313</f>
        <v>5860</v>
      </c>
      <c r="D356" s="3">
        <f>Tavola1!D314-Tavola1!D313</f>
        <v>1692</v>
      </c>
      <c r="E356" s="3">
        <f>Tavola1!E314-Tavola1!E313</f>
        <v>313</v>
      </c>
      <c r="F356" s="3">
        <f>Tavola1!F314-Tavola1!F313</f>
        <v>-4</v>
      </c>
      <c r="G356" s="3">
        <f>Tavola1!G314-Tavola1!G313</f>
        <v>-8</v>
      </c>
      <c r="H356" s="3">
        <f>Tavola1!H314-Tavola1!H313</f>
        <v>4</v>
      </c>
      <c r="I356" s="3">
        <f>Tavola1!I314</f>
        <v>17</v>
      </c>
      <c r="J356" s="3">
        <f>Tavola1!J314-Tavola1!J313</f>
        <v>317</v>
      </c>
      <c r="K356" s="3">
        <f>Tavola1!K314-Tavola1!K313</f>
        <v>1350</v>
      </c>
      <c r="L356" s="3">
        <f>Tavola1!L314-Tavola1!L313</f>
        <v>29</v>
      </c>
      <c r="M356" s="2">
        <f t="shared" si="61"/>
        <v>0.17323640831370943</v>
      </c>
      <c r="N356" s="2">
        <f t="shared" si="62"/>
        <v>0.28873720136518771</v>
      </c>
    </row>
    <row r="357" spans="1:14" hidden="1" outlineLevel="1">
      <c r="A357" s="16">
        <v>44203</v>
      </c>
      <c r="B357" s="3">
        <f>Tavola1!B315-Tavola1!B314</f>
        <v>8572</v>
      </c>
      <c r="C357" s="3">
        <f>Tavola1!C315-Tavola1!C314</f>
        <v>4998</v>
      </c>
      <c r="D357" s="3">
        <f>Tavola1!D315-Tavola1!D314</f>
        <v>1435</v>
      </c>
      <c r="E357" s="3">
        <f>Tavola1!E315-Tavola1!E314</f>
        <v>966</v>
      </c>
      <c r="F357" s="3">
        <f>Tavola1!F315-Tavola1!F314</f>
        <v>40</v>
      </c>
      <c r="G357" s="3">
        <f>Tavola1!G315-Tavola1!G314</f>
        <v>38</v>
      </c>
      <c r="H357" s="3">
        <f>Tavola1!H315-Tavola1!H314</f>
        <v>2</v>
      </c>
      <c r="I357" s="3">
        <f>Tavola1!I315</f>
        <v>17</v>
      </c>
      <c r="J357" s="3">
        <f>Tavola1!J315-Tavola1!J314</f>
        <v>926</v>
      </c>
      <c r="K357" s="3">
        <f>Tavola1!K315-Tavola1!K314</f>
        <v>433</v>
      </c>
      <c r="L357" s="3">
        <f>Tavola1!L315-Tavola1!L314</f>
        <v>36</v>
      </c>
      <c r="M357" s="2">
        <f t="shared" si="61"/>
        <v>0.16740550629958004</v>
      </c>
      <c r="N357" s="2">
        <f t="shared" si="62"/>
        <v>0.28711484593837533</v>
      </c>
    </row>
    <row r="358" spans="1:14" hidden="1" outlineLevel="1">
      <c r="A358" s="16">
        <v>44204</v>
      </c>
      <c r="B358" s="3">
        <f>Tavola1!B316-Tavola1!B315</f>
        <v>10587</v>
      </c>
      <c r="C358" s="3">
        <f>Tavola1!C316-Tavola1!C315</f>
        <v>6352</v>
      </c>
      <c r="D358" s="3">
        <f>Tavola1!D316-Tavola1!D315</f>
        <v>1842</v>
      </c>
      <c r="E358" s="3">
        <f>Tavola1!E316-Tavola1!E315</f>
        <v>967</v>
      </c>
      <c r="F358" s="3">
        <f>Tavola1!F316-Tavola1!F315</f>
        <v>22</v>
      </c>
      <c r="G358" s="3">
        <f>Tavola1!G316-Tavola1!G315</f>
        <v>18</v>
      </c>
      <c r="H358" s="3">
        <f>Tavola1!H316-Tavola1!H315</f>
        <v>4</v>
      </c>
      <c r="I358" s="3">
        <f>Tavola1!I316</f>
        <v>16</v>
      </c>
      <c r="J358" s="3">
        <f>Tavola1!J316-Tavola1!J315</f>
        <v>945</v>
      </c>
      <c r="K358" s="3">
        <f>Tavola1!K316-Tavola1!K315</f>
        <v>840</v>
      </c>
      <c r="L358" s="3">
        <f>Tavola1!L316-Tavola1!L315</f>
        <v>35</v>
      </c>
      <c r="M358" s="2">
        <f t="shared" si="61"/>
        <v>0.1739869651459337</v>
      </c>
      <c r="N358" s="2">
        <f t="shared" si="62"/>
        <v>0.28998740554156172</v>
      </c>
    </row>
    <row r="359" spans="1:14" hidden="1" outlineLevel="1">
      <c r="A359" s="16">
        <v>44205</v>
      </c>
      <c r="B359" s="3">
        <f>Tavola1!B317-Tavola1!B316</f>
        <v>10427</v>
      </c>
      <c r="C359" s="3">
        <f>Tavola1!C317-Tavola1!C316</f>
        <v>6356</v>
      </c>
      <c r="D359" s="3">
        <f>Tavola1!D317-Tavola1!D316</f>
        <v>1839</v>
      </c>
      <c r="E359" s="3">
        <f>Tavola1!E317-Tavola1!E316</f>
        <v>726</v>
      </c>
      <c r="F359" s="3">
        <f>Tavola1!F317-Tavola1!F316</f>
        <v>15</v>
      </c>
      <c r="G359" s="3">
        <f>Tavola1!G317-Tavola1!G316</f>
        <v>10</v>
      </c>
      <c r="H359" s="3">
        <f>Tavola1!H317-Tavola1!H316</f>
        <v>5</v>
      </c>
      <c r="I359" s="3">
        <f>Tavola1!I317</f>
        <v>9</v>
      </c>
      <c r="J359" s="3">
        <f>Tavola1!J317-Tavola1!J316</f>
        <v>711</v>
      </c>
      <c r="K359" s="3">
        <f>Tavola1!K317-Tavola1!K316</f>
        <v>1082</v>
      </c>
      <c r="L359" s="3">
        <f>Tavola1!L317-Tavola1!L316</f>
        <v>31</v>
      </c>
      <c r="M359" s="2">
        <f t="shared" si="61"/>
        <v>0.17636904191042485</v>
      </c>
      <c r="N359" s="2">
        <f t="shared" si="62"/>
        <v>0.28933291378225301</v>
      </c>
    </row>
    <row r="360" spans="1:14" hidden="1" outlineLevel="1">
      <c r="A360" s="16">
        <v>44206</v>
      </c>
      <c r="B360" s="3">
        <f>Tavola1!B318-Tavola1!B317</f>
        <v>8736</v>
      </c>
      <c r="C360" s="3">
        <f>Tavola1!C318-Tavola1!C317</f>
        <v>5157</v>
      </c>
      <c r="D360" s="3">
        <f>Tavola1!D318-Tavola1!D317</f>
        <v>1733</v>
      </c>
      <c r="E360" s="3">
        <f>Tavola1!E318-Tavola1!E317</f>
        <v>1108</v>
      </c>
      <c r="F360" s="3">
        <f>Tavola1!F318-Tavola1!F317</f>
        <v>12</v>
      </c>
      <c r="G360" s="3">
        <f>Tavola1!G318-Tavola1!G317</f>
        <v>9</v>
      </c>
      <c r="H360" s="3">
        <f>Tavola1!H318-Tavola1!H317</f>
        <v>3</v>
      </c>
      <c r="I360" s="3">
        <f>Tavola1!I318</f>
        <v>6</v>
      </c>
      <c r="J360" s="3">
        <f>Tavola1!J318-Tavola1!J317</f>
        <v>1096</v>
      </c>
      <c r="K360" s="3">
        <f>Tavola1!K318-Tavola1!K317</f>
        <v>592</v>
      </c>
      <c r="L360" s="3">
        <f>Tavola1!L318-Tavola1!L317</f>
        <v>33</v>
      </c>
      <c r="M360" s="2">
        <f t="shared" si="61"/>
        <v>0.19837454212454211</v>
      </c>
      <c r="N360" s="2">
        <f t="shared" si="62"/>
        <v>0.33604808997479152</v>
      </c>
    </row>
    <row r="361" spans="1:14" collapsed="1">
      <c r="A361" t="s">
        <v>206</v>
      </c>
      <c r="B361" s="3">
        <f>SUM(B354:B360)</f>
        <v>65223</v>
      </c>
      <c r="C361" s="3">
        <f>SUM(C354:C360)</f>
        <v>39865</v>
      </c>
      <c r="D361" s="3">
        <f t="shared" ref="D361:L361" si="63">SUM(D354:D360)</f>
        <v>11508</v>
      </c>
      <c r="E361" s="3">
        <f t="shared" si="63"/>
        <v>5915</v>
      </c>
      <c r="F361" s="3">
        <f t="shared" si="63"/>
        <v>152</v>
      </c>
      <c r="G361" s="3">
        <f t="shared" si="63"/>
        <v>128</v>
      </c>
      <c r="H361" s="3">
        <f t="shared" si="63"/>
        <v>24</v>
      </c>
      <c r="I361" s="3">
        <f t="shared" si="63"/>
        <v>95</v>
      </c>
      <c r="J361" s="3">
        <f t="shared" si="63"/>
        <v>5763</v>
      </c>
      <c r="K361" s="3">
        <f t="shared" si="63"/>
        <v>5359</v>
      </c>
      <c r="L361" s="3">
        <f t="shared" si="63"/>
        <v>234</v>
      </c>
      <c r="M361" s="2">
        <f t="shared" si="61"/>
        <v>0.17644082608895634</v>
      </c>
      <c r="N361" s="2">
        <f t="shared" si="62"/>
        <v>0.28867427568042142</v>
      </c>
    </row>
    <row r="362" spans="1:14" hidden="1" outlineLevel="1">
      <c r="A362" s="16">
        <v>44207</v>
      </c>
      <c r="B362" s="3">
        <f>Tavola1!B319-Tavola1!B318</f>
        <v>8698</v>
      </c>
      <c r="C362" s="3">
        <f>Tavola1!C319-Tavola1!C318</f>
        <v>5165</v>
      </c>
      <c r="D362" s="3">
        <f>Tavola1!D319-Tavola1!D318</f>
        <v>1587</v>
      </c>
      <c r="E362" s="3">
        <f>Tavola1!E319-Tavola1!E318</f>
        <v>1313</v>
      </c>
      <c r="F362" s="3">
        <f>Tavola1!F319-Tavola1!F318</f>
        <v>33</v>
      </c>
      <c r="G362" s="3">
        <f>Tavola1!G319-Tavola1!G318</f>
        <v>33</v>
      </c>
      <c r="H362" s="3">
        <f>Tavola1!H319-Tavola1!H318</f>
        <v>0</v>
      </c>
      <c r="I362" s="3">
        <f>Tavola1!I319</f>
        <v>18</v>
      </c>
      <c r="J362" s="3">
        <f>Tavola1!J319-Tavola1!J318</f>
        <v>1280</v>
      </c>
      <c r="K362" s="3">
        <f>Tavola1!K319-Tavola1!K318</f>
        <v>237</v>
      </c>
      <c r="L362" s="3">
        <f>Tavola1!L319-Tavola1!L318</f>
        <v>37</v>
      </c>
      <c r="M362" s="2">
        <f>D362/B362</f>
        <v>0.18245573695102321</v>
      </c>
      <c r="N362" s="2">
        <f>D362/C362</f>
        <v>0.30726040658276865</v>
      </c>
    </row>
    <row r="363" spans="1:14" hidden="1" outlineLevel="1">
      <c r="A363" s="16">
        <v>44208</v>
      </c>
      <c r="B363" s="3">
        <f>Tavola1!B320-Tavola1!B319</f>
        <v>10743</v>
      </c>
      <c r="C363" s="3">
        <f>Tavola1!C320-Tavola1!C319</f>
        <v>6445</v>
      </c>
      <c r="D363" s="3">
        <f>Tavola1!D320-Tavola1!D319</f>
        <v>1913</v>
      </c>
      <c r="E363" s="3">
        <f>Tavola1!E320-Tavola1!E319</f>
        <v>1219</v>
      </c>
      <c r="F363" s="3">
        <f>Tavola1!F320-Tavola1!F319</f>
        <v>45</v>
      </c>
      <c r="G363" s="3">
        <f>Tavola1!G320-Tavola1!G319</f>
        <v>44</v>
      </c>
      <c r="H363" s="3">
        <f>Tavola1!H320-Tavola1!H319</f>
        <v>1</v>
      </c>
      <c r="I363" s="3">
        <f>Tavola1!I320</f>
        <v>22</v>
      </c>
      <c r="J363" s="3">
        <f>Tavola1!J320-Tavola1!J319</f>
        <v>1174</v>
      </c>
      <c r="K363" s="3">
        <f>Tavola1!K320-Tavola1!K319</f>
        <v>654</v>
      </c>
      <c r="L363" s="3">
        <f>Tavola1!L320-Tavola1!L319</f>
        <v>40</v>
      </c>
      <c r="M363" s="2">
        <f t="shared" ref="M363:M369" si="64">D363/B363</f>
        <v>0.17806944056594992</v>
      </c>
      <c r="N363" s="2">
        <f t="shared" ref="N363:N369" si="65">D363/C363</f>
        <v>0.29681923972071372</v>
      </c>
    </row>
    <row r="364" spans="1:14" hidden="1" outlineLevel="1">
      <c r="A364" s="16">
        <v>44209</v>
      </c>
      <c r="B364" s="3">
        <f>Tavola1!B321-Tavola1!B320</f>
        <v>10542</v>
      </c>
      <c r="C364" s="3">
        <f>Tavola1!C321-Tavola1!C320</f>
        <v>6325</v>
      </c>
      <c r="D364" s="3">
        <f>Tavola1!D321-Tavola1!D320</f>
        <v>1969</v>
      </c>
      <c r="E364" s="3">
        <f>Tavola1!E321-Tavola1!E320</f>
        <v>639</v>
      </c>
      <c r="F364" s="3">
        <f>Tavola1!F321-Tavola1!F320</f>
        <v>28</v>
      </c>
      <c r="G364" s="3">
        <f>Tavola1!G321-Tavola1!G320</f>
        <v>29</v>
      </c>
      <c r="H364" s="3">
        <f>Tavola1!H321-Tavola1!H320</f>
        <v>-1</v>
      </c>
      <c r="I364" s="3">
        <f>Tavola1!I321</f>
        <v>14</v>
      </c>
      <c r="J364" s="3">
        <f>Tavola1!J321-Tavola1!J320</f>
        <v>611</v>
      </c>
      <c r="K364" s="3">
        <f>Tavola1!K321-Tavola1!K320</f>
        <v>1294</v>
      </c>
      <c r="L364" s="3">
        <f>Tavola1!L321-Tavola1!L320</f>
        <v>36</v>
      </c>
      <c r="M364" s="2">
        <f t="shared" si="64"/>
        <v>0.18677670271295768</v>
      </c>
      <c r="N364" s="2">
        <f t="shared" si="65"/>
        <v>0.31130434782608696</v>
      </c>
    </row>
    <row r="365" spans="1:14" hidden="1" outlineLevel="1">
      <c r="A365" s="16">
        <v>44210</v>
      </c>
      <c r="B365" s="3">
        <f>Tavola1!B322-Tavola1!B321</f>
        <v>10737</v>
      </c>
      <c r="C365" s="3">
        <f>Tavola1!C322-Tavola1!C321</f>
        <v>6442</v>
      </c>
      <c r="D365" s="3">
        <f>Tavola1!D322-Tavola1!D321</f>
        <v>1867</v>
      </c>
      <c r="E365" s="3">
        <f>Tavola1!E322-Tavola1!E321</f>
        <v>188</v>
      </c>
      <c r="F365" s="3">
        <f>Tavola1!F322-Tavola1!F321</f>
        <v>23</v>
      </c>
      <c r="G365" s="3">
        <f>Tavola1!G322-Tavola1!G321</f>
        <v>26</v>
      </c>
      <c r="H365" s="3">
        <f>Tavola1!H322-Tavola1!H321</f>
        <v>-3</v>
      </c>
      <c r="I365" s="3">
        <f>Tavola1!I322</f>
        <v>14</v>
      </c>
      <c r="J365" s="3">
        <f>Tavola1!J322-Tavola1!J321</f>
        <v>165</v>
      </c>
      <c r="K365" s="3">
        <f>Tavola1!K322-Tavola1!K321</f>
        <v>1643</v>
      </c>
      <c r="L365" s="3">
        <f>Tavola1!L322-Tavola1!L321</f>
        <v>36</v>
      </c>
      <c r="M365" s="2">
        <f t="shared" si="64"/>
        <v>0.17388469777405235</v>
      </c>
      <c r="N365" s="2">
        <f t="shared" si="65"/>
        <v>0.2898168270723378</v>
      </c>
    </row>
    <row r="366" spans="1:14" hidden="1" outlineLevel="1">
      <c r="A366" s="16">
        <v>44211</v>
      </c>
      <c r="B366" s="29">
        <f>Tavola1!B323-Tavola1!B322</f>
        <v>24005</v>
      </c>
      <c r="C366" s="3">
        <f>Tavola1!C323-Tavola1!C322</f>
        <v>6316</v>
      </c>
      <c r="D366" s="3">
        <f>Tavola1!D323-Tavola1!D322</f>
        <v>1945</v>
      </c>
      <c r="E366" s="3">
        <f>Tavola1!E323-Tavola1!E322</f>
        <v>180</v>
      </c>
      <c r="F366" s="3">
        <f>Tavola1!F323-Tavola1!F322</f>
        <v>11</v>
      </c>
      <c r="G366" s="3">
        <f>Tavola1!G323-Tavola1!G322</f>
        <v>6</v>
      </c>
      <c r="H366" s="3">
        <f>Tavola1!H323-Tavola1!H322</f>
        <v>5</v>
      </c>
      <c r="I366" s="3">
        <f>Tavola1!I323</f>
        <v>18</v>
      </c>
      <c r="J366" s="3">
        <f>Tavola1!J323-Tavola1!J322</f>
        <v>169</v>
      </c>
      <c r="K366" s="3">
        <f>Tavola1!K323-Tavola1!K322</f>
        <v>1726</v>
      </c>
      <c r="L366" s="3">
        <f>Tavola1!L323-Tavola1!L322</f>
        <v>39</v>
      </c>
      <c r="M366" s="2">
        <f t="shared" si="64"/>
        <v>8.1024786502811919E-2</v>
      </c>
      <c r="N366" s="2">
        <f t="shared" si="65"/>
        <v>0.3079480683977201</v>
      </c>
    </row>
    <row r="367" spans="1:14" hidden="1" outlineLevel="1">
      <c r="A367" s="16">
        <v>44212</v>
      </c>
      <c r="B367" s="29">
        <f>Tavola1!B324-Tavola1!B323</f>
        <v>25097</v>
      </c>
      <c r="C367" s="3">
        <f>Tavola1!C324-Tavola1!C323</f>
        <v>6210</v>
      </c>
      <c r="D367" s="3">
        <f>Tavola1!D324-Tavola1!D323</f>
        <v>1954</v>
      </c>
      <c r="E367" s="3">
        <f>Tavola1!E324-Tavola1!E323</f>
        <v>407</v>
      </c>
      <c r="F367" s="3">
        <f>Tavola1!F324-Tavola1!F323</f>
        <v>5</v>
      </c>
      <c r="G367" s="3">
        <f>Tavola1!G324-Tavola1!G323</f>
        <v>3</v>
      </c>
      <c r="H367" s="3">
        <f>Tavola1!H324-Tavola1!H323</f>
        <v>2</v>
      </c>
      <c r="I367" s="3">
        <f>Tavola1!I324</f>
        <v>16</v>
      </c>
      <c r="J367" s="3">
        <f>Tavola1!J324-Tavola1!J323</f>
        <v>402</v>
      </c>
      <c r="K367" s="3">
        <f>Tavola1!K324-Tavola1!K323</f>
        <v>1509</v>
      </c>
      <c r="L367" s="3">
        <f>Tavola1!L324-Tavola1!L323</f>
        <v>38</v>
      </c>
      <c r="M367" s="2">
        <f t="shared" si="64"/>
        <v>7.7857911304139937E-2</v>
      </c>
      <c r="N367" s="2">
        <f t="shared" si="65"/>
        <v>0.31465378421900159</v>
      </c>
    </row>
    <row r="368" spans="1:14" hidden="1" outlineLevel="1">
      <c r="A368" s="16">
        <v>44213</v>
      </c>
      <c r="B368" s="29">
        <f>Tavola1!B325-Tavola1!B324</f>
        <v>44527</v>
      </c>
      <c r="C368" s="3">
        <f>Tavola1!C325-Tavola1!C324</f>
        <v>5454</v>
      </c>
      <c r="D368" s="3">
        <f>Tavola1!D325-Tavola1!D324</f>
        <v>1439</v>
      </c>
      <c r="E368" s="3">
        <f>Tavola1!E325-Tavola1!E324</f>
        <v>973</v>
      </c>
      <c r="F368" s="3">
        <f>Tavola1!F325-Tavola1!F324</f>
        <v>12</v>
      </c>
      <c r="G368" s="3">
        <f>Tavola1!G325-Tavola1!G324</f>
        <v>16</v>
      </c>
      <c r="H368" s="3">
        <f>Tavola1!H325-Tavola1!H324</f>
        <v>-4</v>
      </c>
      <c r="I368" s="3">
        <f>Tavola1!I325</f>
        <v>10</v>
      </c>
      <c r="J368" s="3">
        <f>Tavola1!J325-Tavola1!J324</f>
        <v>961</v>
      </c>
      <c r="K368" s="3">
        <f>Tavola1!K325-Tavola1!K324</f>
        <v>431</v>
      </c>
      <c r="L368" s="3">
        <f>Tavola1!L325-Tavola1!L324</f>
        <v>35</v>
      </c>
      <c r="M368" s="2">
        <f t="shared" si="64"/>
        <v>3.2317470298919758E-2</v>
      </c>
      <c r="N368" s="2">
        <f t="shared" si="65"/>
        <v>0.26384305097176386</v>
      </c>
    </row>
    <row r="369" spans="1:14" collapsed="1">
      <c r="A369" t="s">
        <v>211</v>
      </c>
      <c r="B369" s="3">
        <f>SUM(B362:B368)</f>
        <v>134349</v>
      </c>
      <c r="C369" s="3">
        <f>SUM(C362:C368)</f>
        <v>42357</v>
      </c>
      <c r="D369" s="3">
        <f t="shared" ref="D369:L369" si="66">SUM(D362:D368)</f>
        <v>12674</v>
      </c>
      <c r="E369" s="3">
        <f t="shared" si="66"/>
        <v>4919</v>
      </c>
      <c r="F369" s="3">
        <f t="shared" si="66"/>
        <v>157</v>
      </c>
      <c r="G369" s="3">
        <f t="shared" si="66"/>
        <v>157</v>
      </c>
      <c r="H369" s="3">
        <f t="shared" si="66"/>
        <v>0</v>
      </c>
      <c r="I369" s="3">
        <f t="shared" si="66"/>
        <v>112</v>
      </c>
      <c r="J369" s="3">
        <f t="shared" si="66"/>
        <v>4762</v>
      </c>
      <c r="K369" s="3">
        <f t="shared" si="66"/>
        <v>7494</v>
      </c>
      <c r="L369" s="3">
        <f t="shared" si="66"/>
        <v>261</v>
      </c>
      <c r="M369" s="2">
        <f t="shared" si="64"/>
        <v>9.4336392529903459E-2</v>
      </c>
      <c r="N369" s="2">
        <f t="shared" si="65"/>
        <v>0.2992185471114574</v>
      </c>
    </row>
    <row r="370" spans="1:14" hidden="1" outlineLevel="1">
      <c r="A370" s="16">
        <v>44214</v>
      </c>
      <c r="B370" s="34">
        <f>Tavola1!B326-Tavola1!B325</f>
        <v>39776</v>
      </c>
      <c r="C370" s="34">
        <f>Tavola1!C326-Tavola1!C325</f>
        <v>5024</v>
      </c>
      <c r="D370" s="34">
        <f>Tavola1!D326-Tavola1!D325</f>
        <v>1278</v>
      </c>
      <c r="E370" s="34">
        <f>Tavola1!E326-Tavola1!E325</f>
        <v>460</v>
      </c>
      <c r="F370" s="34">
        <f>Tavola1!F326-Tavola1!F325</f>
        <v>19</v>
      </c>
      <c r="G370" s="34">
        <f>Tavola1!G326-Tavola1!G325</f>
        <v>22</v>
      </c>
      <c r="H370" s="34">
        <f>Tavola1!H326-Tavola1!H325</f>
        <v>-3</v>
      </c>
      <c r="I370" s="34">
        <f>Tavola1!I326</f>
        <v>19</v>
      </c>
      <c r="J370" s="34">
        <f>Tavola1!J326-Tavola1!J325</f>
        <v>441</v>
      </c>
      <c r="K370" s="34">
        <f>Tavola1!K326-Tavola1!K325</f>
        <v>780</v>
      </c>
      <c r="L370" s="34">
        <f>Tavola1!L326-Tavola1!L325</f>
        <v>38</v>
      </c>
      <c r="M370" s="2">
        <f>D370/B370</f>
        <v>3.2129927594529366E-2</v>
      </c>
      <c r="N370" s="2">
        <f>D370/C370</f>
        <v>0.25437898089171973</v>
      </c>
    </row>
    <row r="371" spans="1:14" hidden="1" outlineLevel="1">
      <c r="A371" s="16">
        <v>44215</v>
      </c>
      <c r="B371" s="34">
        <f>Tavola1!B327-Tavola1!B326</f>
        <v>21167</v>
      </c>
      <c r="C371" s="34">
        <f>Tavola1!C327-Tavola1!C326</f>
        <v>6003</v>
      </c>
      <c r="D371" s="34">
        <f>Tavola1!D327-Tavola1!D326</f>
        <v>1641</v>
      </c>
      <c r="E371" s="34">
        <f>Tavola1!E327-Tavola1!E326</f>
        <v>642</v>
      </c>
      <c r="F371" s="34">
        <f>Tavola1!F327-Tavola1!F326</f>
        <v>18</v>
      </c>
      <c r="G371" s="34">
        <f>Tavola1!G327-Tavola1!G326</f>
        <v>12</v>
      </c>
      <c r="H371" s="34">
        <f>Tavola1!H327-Tavola1!H326</f>
        <v>6</v>
      </c>
      <c r="I371" s="34">
        <f>Tavola1!I327</f>
        <v>22</v>
      </c>
      <c r="J371" s="34">
        <f>Tavola1!J327-Tavola1!J326</f>
        <v>624</v>
      </c>
      <c r="K371" s="34">
        <f>Tavola1!K327-Tavola1!K326</f>
        <v>962</v>
      </c>
      <c r="L371" s="34">
        <f>Tavola1!L327-Tavola1!L326</f>
        <v>37</v>
      </c>
      <c r="M371" s="2">
        <f t="shared" ref="M371:M377" si="67">D371/B371</f>
        <v>7.7526338167902872E-2</v>
      </c>
      <c r="N371" s="2">
        <f t="shared" ref="N371:N377" si="68">D371/C371</f>
        <v>0.27336331834082961</v>
      </c>
    </row>
    <row r="372" spans="1:14" hidden="1" outlineLevel="1">
      <c r="A372" s="16">
        <v>44216</v>
      </c>
      <c r="B372" s="34">
        <f>Tavola1!B328-Tavola1!B327</f>
        <v>20003</v>
      </c>
      <c r="C372" s="34">
        <f>Tavola1!C328-Tavola1!C327</f>
        <v>6133</v>
      </c>
      <c r="D372" s="34">
        <f>Tavola1!D328-Tavola1!D327</f>
        <v>1486</v>
      </c>
      <c r="E372" s="34">
        <f>Tavola1!E328-Tavola1!E327</f>
        <v>-820</v>
      </c>
      <c r="F372" s="34">
        <f>Tavola1!F328-Tavola1!F327</f>
        <v>7</v>
      </c>
      <c r="G372" s="34">
        <f>Tavola1!G328-Tavola1!G327</f>
        <v>3</v>
      </c>
      <c r="H372" s="34">
        <f>Tavola1!H328-Tavola1!H327</f>
        <v>4</v>
      </c>
      <c r="I372" s="34">
        <f>Tavola1!I328</f>
        <v>14</v>
      </c>
      <c r="J372" s="34">
        <f>Tavola1!J328-Tavola1!J327</f>
        <v>-827</v>
      </c>
      <c r="K372" s="34">
        <f>Tavola1!K328-Tavola1!K327</f>
        <v>2269</v>
      </c>
      <c r="L372" s="34">
        <f>Tavola1!L328-Tavola1!L327</f>
        <v>37</v>
      </c>
      <c r="M372" s="2">
        <f t="shared" si="67"/>
        <v>7.4288856671499273E-2</v>
      </c>
      <c r="N372" s="2">
        <f t="shared" si="68"/>
        <v>0.24229577694439916</v>
      </c>
    </row>
    <row r="373" spans="1:14" hidden="1" outlineLevel="1">
      <c r="A373" s="16">
        <v>44217</v>
      </c>
      <c r="B373" s="34">
        <f>Tavola1!B329-Tavola1!B328</f>
        <v>21609</v>
      </c>
      <c r="C373" s="34">
        <f>Tavola1!C329-Tavola1!C328</f>
        <v>5838</v>
      </c>
      <c r="D373" s="34">
        <f>Tavola1!D329-Tavola1!D328</f>
        <v>1230</v>
      </c>
      <c r="E373" s="34">
        <f>Tavola1!E329-Tavola1!E328</f>
        <v>191</v>
      </c>
      <c r="F373" s="34">
        <f>Tavola1!F329-Tavola1!F328</f>
        <v>-17</v>
      </c>
      <c r="G373" s="34">
        <f>Tavola1!G329-Tavola1!G328</f>
        <v>-23</v>
      </c>
      <c r="H373" s="34">
        <f>Tavola1!H329-Tavola1!H328</f>
        <v>6</v>
      </c>
      <c r="I373" s="34">
        <f>Tavola1!I329</f>
        <v>23</v>
      </c>
      <c r="J373" s="34">
        <f>Tavola1!J329-Tavola1!J328</f>
        <v>208</v>
      </c>
      <c r="K373" s="34">
        <f>Tavola1!K329-Tavola1!K328</f>
        <v>1011</v>
      </c>
      <c r="L373" s="34">
        <f>Tavola1!L329-Tavola1!L328</f>
        <v>28</v>
      </c>
      <c r="M373" s="2">
        <f t="shared" si="67"/>
        <v>5.6920727474663334E-2</v>
      </c>
      <c r="N373" s="2">
        <f t="shared" si="68"/>
        <v>0.21068859198355602</v>
      </c>
    </row>
    <row r="374" spans="1:14" hidden="1" outlineLevel="1">
      <c r="A374" s="16">
        <v>44218</v>
      </c>
      <c r="B374" s="34">
        <f>Tavola1!B330-Tavola1!B329</f>
        <v>20255</v>
      </c>
      <c r="C374" s="34">
        <f>Tavola1!C330-Tavola1!C329</f>
        <v>6093</v>
      </c>
      <c r="D374" s="34">
        <f>Tavola1!D330-Tavola1!D329</f>
        <v>1355</v>
      </c>
      <c r="E374" s="34">
        <f>Tavola1!E330-Tavola1!E329</f>
        <v>391</v>
      </c>
      <c r="F374" s="34">
        <f>Tavola1!F330-Tavola1!F329</f>
        <v>6</v>
      </c>
      <c r="G374" s="34">
        <f>Tavola1!G330-Tavola1!G329</f>
        <v>5</v>
      </c>
      <c r="H374" s="34">
        <f>Tavola1!H330-Tavola1!H329</f>
        <v>1</v>
      </c>
      <c r="I374" s="34">
        <f>Tavola1!I330</f>
        <v>14</v>
      </c>
      <c r="J374" s="34">
        <f>Tavola1!J330-Tavola1!J329</f>
        <v>385</v>
      </c>
      <c r="K374" s="34">
        <f>Tavola1!K330-Tavola1!K329</f>
        <v>932</v>
      </c>
      <c r="L374" s="34">
        <f>Tavola1!L330-Tavola1!L329</f>
        <v>32</v>
      </c>
      <c r="M374" s="2">
        <f t="shared" si="67"/>
        <v>6.6897062453715128E-2</v>
      </c>
      <c r="N374" s="2">
        <f t="shared" si="68"/>
        <v>0.22238634498604956</v>
      </c>
    </row>
    <row r="375" spans="1:14" hidden="1" outlineLevel="1">
      <c r="A375" s="16">
        <v>44219</v>
      </c>
      <c r="B375" s="34">
        <f>Tavola1!B331-Tavola1!B330</f>
        <v>23465</v>
      </c>
      <c r="C375" s="34">
        <f>Tavola1!C331-Tavola1!C330</f>
        <v>5721</v>
      </c>
      <c r="D375" s="34">
        <f>Tavola1!D331-Tavola1!D330</f>
        <v>1158</v>
      </c>
      <c r="E375" s="34">
        <f>Tavola1!E331-Tavola1!E330</f>
        <v>338</v>
      </c>
      <c r="F375" s="34">
        <f>Tavola1!F331-Tavola1!F330</f>
        <v>4</v>
      </c>
      <c r="G375" s="34">
        <f>Tavola1!G331-Tavola1!G330</f>
        <v>3</v>
      </c>
      <c r="H375" s="34">
        <f>Tavola1!H331-Tavola1!H330</f>
        <v>1</v>
      </c>
      <c r="I375" s="34">
        <f>Tavola1!I331</f>
        <v>14</v>
      </c>
      <c r="J375" s="34">
        <f>Tavola1!J331-Tavola1!J330</f>
        <v>334</v>
      </c>
      <c r="K375" s="34">
        <f>Tavola1!K331-Tavola1!K330</f>
        <v>787</v>
      </c>
      <c r="L375" s="34">
        <f>Tavola1!L331-Tavola1!L330</f>
        <v>33</v>
      </c>
      <c r="M375" s="2">
        <f t="shared" si="67"/>
        <v>4.9350095887492007E-2</v>
      </c>
      <c r="N375" s="2">
        <f t="shared" si="68"/>
        <v>0.20241216570529627</v>
      </c>
    </row>
    <row r="376" spans="1:14" hidden="1" outlineLevel="1">
      <c r="A376" s="16">
        <v>44220</v>
      </c>
      <c r="B376" s="34">
        <f>Tavola1!B332-Tavola1!B331</f>
        <v>20591</v>
      </c>
      <c r="C376" s="34">
        <f>Tavola1!C332-Tavola1!C331</f>
        <v>4329</v>
      </c>
      <c r="D376" s="34">
        <f>Tavola1!D332-Tavola1!D331</f>
        <v>875</v>
      </c>
      <c r="E376" s="34">
        <f>Tavola1!E332-Tavola1!E331</f>
        <v>27</v>
      </c>
      <c r="F376" s="34">
        <f>Tavola1!F332-Tavola1!F331</f>
        <v>-9</v>
      </c>
      <c r="G376" s="34">
        <f>Tavola1!G332-Tavola1!G331</f>
        <v>-13</v>
      </c>
      <c r="H376" s="34">
        <f>Tavola1!H332-Tavola1!H331</f>
        <v>4</v>
      </c>
      <c r="I376" s="34">
        <f>Tavola1!I332</f>
        <v>15</v>
      </c>
      <c r="J376" s="34">
        <f>Tavola1!J332-Tavola1!J331</f>
        <v>36</v>
      </c>
      <c r="K376" s="34">
        <f>Tavola1!K332-Tavola1!K331</f>
        <v>816</v>
      </c>
      <c r="L376" s="34">
        <f>Tavola1!L332-Tavola1!L331</f>
        <v>32</v>
      </c>
      <c r="M376" s="2">
        <f t="shared" si="67"/>
        <v>4.2494293623427708E-2</v>
      </c>
      <c r="N376" s="2">
        <f t="shared" si="68"/>
        <v>0.20212520212520213</v>
      </c>
    </row>
    <row r="377" spans="1:14" collapsed="1">
      <c r="A377" t="s">
        <v>224</v>
      </c>
      <c r="B377" s="3">
        <f>SUM(B370:B376)</f>
        <v>166866</v>
      </c>
      <c r="C377" s="3">
        <f>SUM(C370:C376)</f>
        <v>39141</v>
      </c>
      <c r="D377" s="3">
        <f t="shared" ref="D377:L377" si="69">SUM(D370:D376)</f>
        <v>9023</v>
      </c>
      <c r="E377" s="3">
        <f t="shared" si="69"/>
        <v>1229</v>
      </c>
      <c r="F377" s="3">
        <f t="shared" si="69"/>
        <v>28</v>
      </c>
      <c r="G377" s="3">
        <f t="shared" si="69"/>
        <v>9</v>
      </c>
      <c r="H377" s="3">
        <f t="shared" si="69"/>
        <v>19</v>
      </c>
      <c r="I377" s="3">
        <f t="shared" si="69"/>
        <v>121</v>
      </c>
      <c r="J377" s="3">
        <f t="shared" si="69"/>
        <v>1201</v>
      </c>
      <c r="K377" s="3">
        <f t="shared" si="69"/>
        <v>7557</v>
      </c>
      <c r="L377" s="3">
        <f t="shared" si="69"/>
        <v>237</v>
      </c>
      <c r="M377" s="2">
        <f t="shared" si="67"/>
        <v>5.4073328299353976E-2</v>
      </c>
      <c r="N377" s="2">
        <f t="shared" si="68"/>
        <v>0.23052553588308936</v>
      </c>
    </row>
    <row r="378" spans="1:14" hidden="1" outlineLevel="1">
      <c r="A378" s="16">
        <v>44221</v>
      </c>
      <c r="B378" s="34">
        <f>Tavola1!B333-Tavola1!B332</f>
        <v>20808</v>
      </c>
      <c r="C378" s="34">
        <f>Tavola1!C333-Tavola1!C332</f>
        <v>5208</v>
      </c>
      <c r="D378" s="34">
        <f>Tavola1!D333-Tavola1!D332</f>
        <v>885</v>
      </c>
      <c r="E378" s="34">
        <f>Tavola1!E333-Tavola1!E332</f>
        <v>347</v>
      </c>
      <c r="F378" s="34">
        <f>Tavola1!F333-Tavola1!F332</f>
        <v>8</v>
      </c>
      <c r="G378" s="34">
        <f>Tavola1!G333-Tavola1!G332</f>
        <v>8</v>
      </c>
      <c r="H378" s="34">
        <f>Tavola1!H333-Tavola1!H332</f>
        <v>0</v>
      </c>
      <c r="I378" s="34">
        <f>Tavola1!I333</f>
        <v>11</v>
      </c>
      <c r="J378" s="34">
        <f>Tavola1!J333-Tavola1!J332</f>
        <v>339</v>
      </c>
      <c r="K378" s="34">
        <f>Tavola1!K333-Tavola1!K332</f>
        <v>504</v>
      </c>
      <c r="L378" s="34">
        <f>Tavola1!L333-Tavola1!L332</f>
        <v>34</v>
      </c>
      <c r="M378" s="2">
        <f t="shared" ref="M378:M394" si="70">D378/B378</f>
        <v>4.2531718569780851E-2</v>
      </c>
      <c r="N378" s="2">
        <f t="shared" ref="N378:N394" si="71">D378/C378</f>
        <v>0.16993087557603687</v>
      </c>
    </row>
    <row r="379" spans="1:14" hidden="1" outlineLevel="1">
      <c r="A379" s="16">
        <v>44222</v>
      </c>
      <c r="B379" s="34">
        <f>Tavola1!B334-Tavola1!B333</f>
        <v>23579</v>
      </c>
      <c r="C379" s="34">
        <f>Tavola1!C334-Tavola1!C333</f>
        <v>5968</v>
      </c>
      <c r="D379" s="34">
        <f>Tavola1!D334-Tavola1!D333</f>
        <v>970</v>
      </c>
      <c r="E379" s="34">
        <f>Tavola1!E334-Tavola1!E333</f>
        <v>-522</v>
      </c>
      <c r="F379" s="34">
        <f>Tavola1!F334-Tavola1!F333</f>
        <v>-2</v>
      </c>
      <c r="G379" s="34">
        <f>Tavola1!G334-Tavola1!G333</f>
        <v>-4</v>
      </c>
      <c r="H379" s="34">
        <f>Tavola1!H334-Tavola1!H333</f>
        <v>2</v>
      </c>
      <c r="I379" s="34">
        <f>Tavola1!I334</f>
        <v>18</v>
      </c>
      <c r="J379" s="34">
        <f>Tavola1!J334-Tavola1!J333</f>
        <v>-520</v>
      </c>
      <c r="K379" s="34">
        <f>Tavola1!K334-Tavola1!K333</f>
        <v>1456</v>
      </c>
      <c r="L379" s="34">
        <f>Tavola1!L334-Tavola1!L333</f>
        <v>36</v>
      </c>
      <c r="M379" s="2">
        <f t="shared" si="70"/>
        <v>4.1138301030578056E-2</v>
      </c>
      <c r="N379" s="2">
        <f t="shared" si="71"/>
        <v>0.16253351206434316</v>
      </c>
    </row>
    <row r="380" spans="1:14" hidden="1" outlineLevel="1">
      <c r="A380" s="16">
        <v>44223</v>
      </c>
      <c r="B380" s="34">
        <f>Tavola1!B335-Tavola1!B334</f>
        <v>29270</v>
      </c>
      <c r="C380" s="34">
        <f>Tavola1!C335-Tavola1!C334</f>
        <v>6509</v>
      </c>
      <c r="D380" s="34">
        <f>Tavola1!D335-Tavola1!D334</f>
        <v>996</v>
      </c>
      <c r="E380" s="34">
        <f>Tavola1!E335-Tavola1!E334</f>
        <v>-449</v>
      </c>
      <c r="F380" s="34">
        <f>Tavola1!F335-Tavola1!F334</f>
        <v>-11</v>
      </c>
      <c r="G380" s="34">
        <f>Tavola1!G335-Tavola1!G334</f>
        <v>-14</v>
      </c>
      <c r="H380" s="34">
        <f>Tavola1!H335-Tavola1!H334</f>
        <v>3</v>
      </c>
      <c r="I380" s="34">
        <f>Tavola1!I335</f>
        <v>11</v>
      </c>
      <c r="J380" s="34">
        <f>Tavola1!J335-Tavola1!J334</f>
        <v>-438</v>
      </c>
      <c r="K380" s="34">
        <f>Tavola1!K335-Tavola1!K334</f>
        <v>1407</v>
      </c>
      <c r="L380" s="34">
        <f>Tavola1!L335-Tavola1!L334</f>
        <v>38</v>
      </c>
      <c r="M380" s="2">
        <f t="shared" si="70"/>
        <v>3.4028015032456442E-2</v>
      </c>
      <c r="N380" s="2">
        <f t="shared" si="71"/>
        <v>0.15301889691196804</v>
      </c>
    </row>
    <row r="381" spans="1:14" hidden="1" outlineLevel="1">
      <c r="A381" s="16">
        <v>44224</v>
      </c>
      <c r="B381" s="34">
        <f>Tavola1!B336-Tavola1!B335</f>
        <v>22761</v>
      </c>
      <c r="C381" s="34">
        <f>Tavola1!C336-Tavola1!C335</f>
        <v>6557</v>
      </c>
      <c r="D381" s="34">
        <f>Tavola1!D336-Tavola1!D335</f>
        <v>994</v>
      </c>
      <c r="E381" s="34">
        <f>Tavola1!E336-Tavola1!E335</f>
        <v>-854</v>
      </c>
      <c r="F381" s="34">
        <f>Tavola1!F336-Tavola1!F335</f>
        <v>-33</v>
      </c>
      <c r="G381" s="34">
        <f>Tavola1!G336-Tavola1!G335</f>
        <v>-16</v>
      </c>
      <c r="H381" s="34">
        <f>Tavola1!H336-Tavola1!H335</f>
        <v>-17</v>
      </c>
      <c r="I381" s="34">
        <f>Tavola1!I336</f>
        <v>7</v>
      </c>
      <c r="J381" s="34">
        <f>Tavola1!J336-Tavola1!J335</f>
        <v>-821</v>
      </c>
      <c r="K381" s="34">
        <f>Tavola1!K336-Tavola1!K335</f>
        <v>1811</v>
      </c>
      <c r="L381" s="34">
        <f>Tavola1!L336-Tavola1!L335</f>
        <v>37</v>
      </c>
      <c r="M381" s="2">
        <f t="shared" si="70"/>
        <v>4.3671191951144502E-2</v>
      </c>
      <c r="N381" s="2">
        <f t="shared" si="71"/>
        <v>0.15159371663870672</v>
      </c>
    </row>
    <row r="382" spans="1:14" hidden="1" outlineLevel="1">
      <c r="A382" s="16">
        <v>44225</v>
      </c>
      <c r="B382" s="34">
        <f>Tavola1!B337-Tavola1!B336</f>
        <v>25461</v>
      </c>
      <c r="C382" s="34">
        <f>Tavola1!C337-Tavola1!C336</f>
        <v>5714</v>
      </c>
      <c r="D382" s="34">
        <f>Tavola1!D337-Tavola1!D336</f>
        <v>944</v>
      </c>
      <c r="E382" s="34">
        <f>Tavola1!E337-Tavola1!E336</f>
        <v>-1909</v>
      </c>
      <c r="F382" s="34">
        <f>Tavola1!F337-Tavola1!F336</f>
        <v>-36</v>
      </c>
      <c r="G382" s="34">
        <f>Tavola1!G337-Tavola1!G336</f>
        <v>-32</v>
      </c>
      <c r="H382" s="34">
        <f>Tavola1!H337-Tavola1!H336</f>
        <v>-4</v>
      </c>
      <c r="I382" s="34">
        <f>Tavola1!I337</f>
        <v>7</v>
      </c>
      <c r="J382" s="34">
        <f>Tavola1!J337-Tavola1!J336</f>
        <v>-1873</v>
      </c>
      <c r="K382" s="34">
        <f>Tavola1!K337-Tavola1!K336</f>
        <v>2816</v>
      </c>
      <c r="L382" s="34">
        <f>Tavola1!L337-Tavola1!L336</f>
        <v>37</v>
      </c>
      <c r="M382" s="2">
        <f t="shared" si="70"/>
        <v>3.7076312792113431E-2</v>
      </c>
      <c r="N382" s="2">
        <f t="shared" si="71"/>
        <v>0.16520826041302064</v>
      </c>
    </row>
    <row r="383" spans="1:14" hidden="1" outlineLevel="1">
      <c r="A383" s="16">
        <v>44226</v>
      </c>
      <c r="B383" s="34">
        <f>Tavola1!B338-Tavola1!B337</f>
        <v>25251</v>
      </c>
      <c r="C383" s="34">
        <f>Tavola1!C338-Tavola1!C337</f>
        <v>5448</v>
      </c>
      <c r="D383" s="34">
        <f>Tavola1!D338-Tavola1!D337</f>
        <v>846</v>
      </c>
      <c r="E383" s="34">
        <f>Tavola1!E338-Tavola1!E337</f>
        <v>-1399</v>
      </c>
      <c r="F383" s="34">
        <f>Tavola1!F338-Tavola1!F337</f>
        <v>-31</v>
      </c>
      <c r="G383" s="34">
        <f>Tavola1!G338-Tavola1!G337</f>
        <v>-28</v>
      </c>
      <c r="H383" s="34">
        <f>Tavola1!H338-Tavola1!H337</f>
        <v>-3</v>
      </c>
      <c r="I383" s="34">
        <f>Tavola1!I338</f>
        <v>8</v>
      </c>
      <c r="J383" s="34">
        <f>Tavola1!J338-Tavola1!J337</f>
        <v>-1368</v>
      </c>
      <c r="K383" s="34">
        <f>Tavola1!K338-Tavola1!K337</f>
        <v>2210</v>
      </c>
      <c r="L383" s="34">
        <f>Tavola1!L338-Tavola1!L337</f>
        <v>35</v>
      </c>
      <c r="M383" s="2">
        <f t="shared" si="70"/>
        <v>3.3503623618866579E-2</v>
      </c>
      <c r="N383" s="2">
        <f t="shared" si="71"/>
        <v>0.15528634361233482</v>
      </c>
    </row>
    <row r="384" spans="1:14" hidden="1" outlineLevel="1">
      <c r="A384" s="16">
        <v>44227</v>
      </c>
      <c r="B384" s="34">
        <f>Tavola1!B339-Tavola1!B338</f>
        <v>32850</v>
      </c>
      <c r="C384" s="34">
        <f>Tavola1!C339-Tavola1!C338</f>
        <v>4950</v>
      </c>
      <c r="D384" s="34">
        <f>Tavola1!D339-Tavola1!D338</f>
        <v>716</v>
      </c>
      <c r="E384" s="34">
        <f>Tavola1!E339-Tavola1!E338</f>
        <v>-579</v>
      </c>
      <c r="F384" s="34">
        <f>Tavola1!F339-Tavola1!F338</f>
        <v>-24</v>
      </c>
      <c r="G384" s="34">
        <f>Tavola1!G339-Tavola1!G338</f>
        <v>-20</v>
      </c>
      <c r="H384" s="34">
        <f>Tavola1!H339-Tavola1!H338</f>
        <v>-4</v>
      </c>
      <c r="I384" s="34">
        <f>Tavola1!I339</f>
        <v>8</v>
      </c>
      <c r="J384" s="34">
        <f>Tavola1!J339-Tavola1!J338</f>
        <v>-555</v>
      </c>
      <c r="K384" s="34">
        <f>Tavola1!K339-Tavola1!K338</f>
        <v>1260</v>
      </c>
      <c r="L384" s="34">
        <f>Tavola1!L339-Tavola1!L338</f>
        <v>35</v>
      </c>
      <c r="M384" s="2">
        <f t="shared" si="70"/>
        <v>2.1796042617960427E-2</v>
      </c>
      <c r="N384" s="2">
        <f t="shared" si="71"/>
        <v>0.14464646464646463</v>
      </c>
    </row>
    <row r="385" spans="1:14" collapsed="1">
      <c r="A385" t="s">
        <v>236</v>
      </c>
      <c r="B385" s="3">
        <f>SUM(B378:B384)</f>
        <v>179980</v>
      </c>
      <c r="C385" s="3">
        <f>SUM(C378:C384)</f>
        <v>40354</v>
      </c>
      <c r="D385" s="3">
        <f t="shared" ref="D385:L385" si="72">SUM(D378:D384)</f>
        <v>6351</v>
      </c>
      <c r="E385" s="3">
        <f t="shared" si="72"/>
        <v>-5365</v>
      </c>
      <c r="F385" s="3">
        <f t="shared" si="72"/>
        <v>-129</v>
      </c>
      <c r="G385" s="3">
        <f t="shared" si="72"/>
        <v>-106</v>
      </c>
      <c r="H385" s="3">
        <f t="shared" si="72"/>
        <v>-23</v>
      </c>
      <c r="I385" s="3">
        <f t="shared" si="72"/>
        <v>70</v>
      </c>
      <c r="J385" s="3">
        <f t="shared" si="72"/>
        <v>-5236</v>
      </c>
      <c r="K385" s="3">
        <f t="shared" si="72"/>
        <v>11464</v>
      </c>
      <c r="L385" s="3">
        <f t="shared" si="72"/>
        <v>252</v>
      </c>
      <c r="M385" s="2">
        <f t="shared" si="70"/>
        <v>3.5287254139348814E-2</v>
      </c>
      <c r="N385" s="2">
        <f t="shared" si="71"/>
        <v>0.15738216781483869</v>
      </c>
    </row>
    <row r="386" spans="1:14" hidden="1" outlineLevel="1">
      <c r="A386" s="16">
        <v>44228</v>
      </c>
      <c r="B386" s="34">
        <f>Tavola1!B340-Tavola1!B339</f>
        <v>32749</v>
      </c>
      <c r="C386" s="34">
        <f>Tavola1!C340-Tavola1!C339</f>
        <v>4292</v>
      </c>
      <c r="D386" s="34">
        <f>Tavola1!D340-Tavola1!D339</f>
        <v>766</v>
      </c>
      <c r="E386" s="34">
        <f>Tavola1!E340-Tavola1!E339</f>
        <v>-87</v>
      </c>
      <c r="F386" s="34">
        <f>Tavola1!F340-Tavola1!F339</f>
        <v>11</v>
      </c>
      <c r="G386" s="34">
        <f>Tavola1!G340-Tavola1!G339</f>
        <v>11</v>
      </c>
      <c r="H386" s="34">
        <f>Tavola1!H340-Tavola1!H339</f>
        <v>0</v>
      </c>
      <c r="I386" s="34">
        <f>Tavola1!I340</f>
        <v>13</v>
      </c>
      <c r="J386" s="34">
        <f>Tavola1!J340-Tavola1!J339</f>
        <v>-98</v>
      </c>
      <c r="K386" s="34">
        <f>Tavola1!K340-Tavola1!K339</f>
        <v>823</v>
      </c>
      <c r="L386" s="34">
        <f>Tavola1!L340-Tavola1!L339</f>
        <v>30</v>
      </c>
      <c r="M386" s="2">
        <f t="shared" si="70"/>
        <v>2.3390027176402334E-2</v>
      </c>
      <c r="N386" s="2">
        <f t="shared" si="71"/>
        <v>0.17847157502329916</v>
      </c>
    </row>
    <row r="387" spans="1:14" hidden="1" outlineLevel="1">
      <c r="A387" s="16">
        <v>44229</v>
      </c>
      <c r="B387" s="34">
        <f>Tavola1!B341-Tavola1!B340</f>
        <v>22255</v>
      </c>
      <c r="C387" s="34">
        <f>Tavola1!C341-Tavola1!C340</f>
        <v>6015</v>
      </c>
      <c r="D387" s="34">
        <f>Tavola1!D341-Tavola1!D340</f>
        <v>984</v>
      </c>
      <c r="E387" s="34">
        <f>Tavola1!E341-Tavola1!E340</f>
        <v>-589</v>
      </c>
      <c r="F387" s="34">
        <f>Tavola1!F341-Tavola1!F340</f>
        <v>-11</v>
      </c>
      <c r="G387" s="34">
        <f>Tavola1!G341-Tavola1!G340</f>
        <v>-9</v>
      </c>
      <c r="H387" s="34">
        <f>Tavola1!H341-Tavola1!H340</f>
        <v>-2</v>
      </c>
      <c r="I387" s="34">
        <f>Tavola1!I341</f>
        <v>15</v>
      </c>
      <c r="J387" s="34">
        <f>Tavola1!J341-Tavola1!J340</f>
        <v>-578</v>
      </c>
      <c r="K387" s="34">
        <f>Tavola1!K341-Tavola1!K340</f>
        <v>1536</v>
      </c>
      <c r="L387" s="34">
        <f>Tavola1!L341-Tavola1!L340</f>
        <v>37</v>
      </c>
      <c r="M387" s="2">
        <f t="shared" si="70"/>
        <v>4.4214783194787687E-2</v>
      </c>
      <c r="N387" s="2">
        <f t="shared" si="71"/>
        <v>0.16359102244389026</v>
      </c>
    </row>
    <row r="388" spans="1:14" hidden="1" outlineLevel="1">
      <c r="A388" s="16">
        <v>44230</v>
      </c>
      <c r="B388" s="34">
        <f>Tavola1!B342-Tavola1!B341</f>
        <v>24130</v>
      </c>
      <c r="C388" s="34">
        <f>Tavola1!C342-Tavola1!C341</f>
        <v>6240</v>
      </c>
      <c r="D388" s="34">
        <f>Tavola1!D342-Tavola1!D341</f>
        <v>886</v>
      </c>
      <c r="E388" s="34">
        <f>Tavola1!E342-Tavola1!E341</f>
        <v>-491</v>
      </c>
      <c r="F388" s="34">
        <f>Tavola1!F342-Tavola1!F341</f>
        <v>-19</v>
      </c>
      <c r="G388" s="34">
        <f>Tavola1!G342-Tavola1!G341</f>
        <v>-10</v>
      </c>
      <c r="H388" s="34">
        <f>Tavola1!H342-Tavola1!H341</f>
        <v>-9</v>
      </c>
      <c r="I388" s="34">
        <f>Tavola1!I342</f>
        <v>7</v>
      </c>
      <c r="J388" s="34">
        <f>Tavola1!J342-Tavola1!J341</f>
        <v>-472</v>
      </c>
      <c r="K388" s="34">
        <f>Tavola1!K342-Tavola1!K341</f>
        <v>1343</v>
      </c>
      <c r="L388" s="34">
        <f>Tavola1!L342-Tavola1!L341</f>
        <v>34</v>
      </c>
      <c r="M388" s="2">
        <f t="shared" si="70"/>
        <v>3.6717778698715293E-2</v>
      </c>
      <c r="N388" s="2">
        <f t="shared" si="71"/>
        <v>0.14198717948717948</v>
      </c>
    </row>
    <row r="389" spans="1:14" hidden="1" outlineLevel="1">
      <c r="A389" s="16">
        <v>44231</v>
      </c>
      <c r="B389" s="34">
        <f>Tavola1!B343-Tavola1!B342</f>
        <v>22377</v>
      </c>
      <c r="C389" s="34">
        <f>Tavola1!C343-Tavola1!C342</f>
        <v>5935</v>
      </c>
      <c r="D389" s="34">
        <f>Tavola1!D343-Tavola1!D342</f>
        <v>789</v>
      </c>
      <c r="E389" s="34">
        <f>Tavola1!E343-Tavola1!E342</f>
        <v>-468</v>
      </c>
      <c r="F389" s="34">
        <f>Tavola1!F343-Tavola1!F342</f>
        <v>-37</v>
      </c>
      <c r="G389" s="34">
        <f>Tavola1!G343-Tavola1!G342</f>
        <v>-31</v>
      </c>
      <c r="H389" s="34">
        <f>Tavola1!H343-Tavola1!H342</f>
        <v>-6</v>
      </c>
      <c r="I389" s="34">
        <f>Tavola1!I343</f>
        <v>7</v>
      </c>
      <c r="J389" s="34">
        <f>Tavola1!J343-Tavola1!J342</f>
        <v>-431</v>
      </c>
      <c r="K389" s="34">
        <f>Tavola1!K343-Tavola1!K342</f>
        <v>1233</v>
      </c>
      <c r="L389" s="34">
        <f>Tavola1!L343-Tavola1!L342</f>
        <v>24</v>
      </c>
      <c r="M389" s="2">
        <f t="shared" si="70"/>
        <v>3.5259418152567369E-2</v>
      </c>
      <c r="N389" s="2">
        <f t="shared" si="71"/>
        <v>0.13294018534119628</v>
      </c>
    </row>
    <row r="390" spans="1:14" hidden="1" outlineLevel="1">
      <c r="A390" s="16">
        <v>44232</v>
      </c>
      <c r="B390" s="34">
        <f>Tavola1!B344-Tavola1!B343</f>
        <v>25206</v>
      </c>
      <c r="C390" s="34">
        <f>Tavola1!C344-Tavola1!C343</f>
        <v>5577</v>
      </c>
      <c r="D390" s="34">
        <f>Tavola1!D344-Tavola1!D343</f>
        <v>616</v>
      </c>
      <c r="E390" s="34">
        <f>Tavola1!E344-Tavola1!E343</f>
        <v>-1100</v>
      </c>
      <c r="F390" s="34">
        <f>Tavola1!F344-Tavola1!F343</f>
        <v>-47</v>
      </c>
      <c r="G390" s="34">
        <f>Tavola1!G344-Tavola1!G343</f>
        <v>-42</v>
      </c>
      <c r="H390" s="34">
        <f>Tavola1!H344-Tavola1!H343</f>
        <v>-5</v>
      </c>
      <c r="I390" s="34">
        <f>Tavola1!I344</f>
        <v>9</v>
      </c>
      <c r="J390" s="34">
        <f>Tavola1!J344-Tavola1!J343</f>
        <v>-1053</v>
      </c>
      <c r="K390" s="34">
        <f>Tavola1!K344-Tavola1!K343</f>
        <v>1685</v>
      </c>
      <c r="L390" s="34">
        <f>Tavola1!L344-Tavola1!L343</f>
        <v>31</v>
      </c>
      <c r="M390" s="2">
        <f t="shared" si="70"/>
        <v>2.443862572403396E-2</v>
      </c>
      <c r="N390" s="2">
        <f t="shared" si="71"/>
        <v>0.11045364891518737</v>
      </c>
    </row>
    <row r="391" spans="1:14" hidden="1" outlineLevel="1">
      <c r="A391" s="16">
        <v>44233</v>
      </c>
      <c r="B391" s="34">
        <f>Tavola1!B345-Tavola1!B344</f>
        <v>25710</v>
      </c>
      <c r="C391" s="34">
        <f>Tavola1!C345-Tavola1!C344</f>
        <v>6304</v>
      </c>
      <c r="D391" s="34">
        <f>Tavola1!D345-Tavola1!D344</f>
        <v>836</v>
      </c>
      <c r="E391" s="34">
        <f>Tavola1!E345-Tavola1!E344</f>
        <v>-288</v>
      </c>
      <c r="F391" s="34">
        <f>Tavola1!F345-Tavola1!F344</f>
        <v>-21</v>
      </c>
      <c r="G391" s="34">
        <f>Tavola1!G345-Tavola1!G344</f>
        <v>-16</v>
      </c>
      <c r="H391" s="34">
        <f>Tavola1!H345-Tavola1!H344</f>
        <v>-5</v>
      </c>
      <c r="I391" s="34">
        <f>Tavola1!I345</f>
        <v>10</v>
      </c>
      <c r="J391" s="34">
        <f>Tavola1!J345-Tavola1!J344</f>
        <v>-267</v>
      </c>
      <c r="K391" s="34">
        <f>Tavola1!K345-Tavola1!K344</f>
        <v>1101</v>
      </c>
      <c r="L391" s="34">
        <f>Tavola1!L345-Tavola1!L344</f>
        <v>23</v>
      </c>
      <c r="M391" s="2">
        <f t="shared" si="70"/>
        <v>3.2516530532866586E-2</v>
      </c>
      <c r="N391" s="2">
        <f t="shared" si="71"/>
        <v>0.13261421319796954</v>
      </c>
    </row>
    <row r="392" spans="1:14" hidden="1" outlineLevel="1">
      <c r="A392" s="16">
        <v>44234</v>
      </c>
      <c r="B392" s="34">
        <f>Tavola1!B346-Tavola1!B345</f>
        <v>24633</v>
      </c>
      <c r="C392" s="34">
        <f>Tavola1!C346-Tavola1!C345</f>
        <v>4431</v>
      </c>
      <c r="D392" s="34">
        <f>Tavola1!D346-Tavola1!D345</f>
        <v>574</v>
      </c>
      <c r="E392" s="34">
        <f>Tavola1!E346-Tavola1!E345</f>
        <v>-257</v>
      </c>
      <c r="F392" s="34">
        <f>Tavola1!F346-Tavola1!F345</f>
        <v>-29</v>
      </c>
      <c r="G392" s="34">
        <f>Tavola1!G346-Tavola1!G345</f>
        <v>-30</v>
      </c>
      <c r="H392" s="34">
        <f>Tavola1!H346-Tavola1!H345</f>
        <v>1</v>
      </c>
      <c r="I392" s="34">
        <f>Tavola1!I346</f>
        <v>12</v>
      </c>
      <c r="J392" s="34">
        <f>Tavola1!J346-Tavola1!J345</f>
        <v>-228</v>
      </c>
      <c r="K392" s="34">
        <f>Tavola1!K346-Tavola1!K345</f>
        <v>806</v>
      </c>
      <c r="L392" s="34">
        <f>Tavola1!L346-Tavola1!L345</f>
        <v>25</v>
      </c>
      <c r="M392" s="2">
        <f t="shared" si="70"/>
        <v>2.3302074452969595E-2</v>
      </c>
      <c r="N392" s="2">
        <f t="shared" si="71"/>
        <v>0.12954186413902052</v>
      </c>
    </row>
    <row r="393" spans="1:14" collapsed="1">
      <c r="A393" t="s">
        <v>247</v>
      </c>
      <c r="B393" s="3">
        <f>SUM(B386:B392)</f>
        <v>177060</v>
      </c>
      <c r="C393" s="3">
        <f>SUM(C386:C392)</f>
        <v>38794</v>
      </c>
      <c r="D393" s="3">
        <f t="shared" ref="D393:L393" si="73">SUM(D386:D392)</f>
        <v>5451</v>
      </c>
      <c r="E393" s="3">
        <f t="shared" si="73"/>
        <v>-3280</v>
      </c>
      <c r="F393" s="3">
        <f t="shared" si="73"/>
        <v>-153</v>
      </c>
      <c r="G393" s="3">
        <f t="shared" si="73"/>
        <v>-127</v>
      </c>
      <c r="H393" s="3">
        <f t="shared" si="73"/>
        <v>-26</v>
      </c>
      <c r="I393" s="3">
        <f t="shared" si="73"/>
        <v>73</v>
      </c>
      <c r="J393" s="3">
        <f t="shared" si="73"/>
        <v>-3127</v>
      </c>
      <c r="K393" s="3">
        <f t="shared" si="73"/>
        <v>8527</v>
      </c>
      <c r="L393" s="3">
        <f t="shared" si="73"/>
        <v>204</v>
      </c>
      <c r="M393" s="2">
        <f t="shared" si="70"/>
        <v>3.0786174178244662E-2</v>
      </c>
      <c r="N393" s="2">
        <f t="shared" si="71"/>
        <v>0.14051141929164304</v>
      </c>
    </row>
    <row r="394" spans="1:14" hidden="1" outlineLevel="1">
      <c r="A394" s="16">
        <v>44235</v>
      </c>
      <c r="B394" s="34">
        <f>Tavola1!B347-Tavola1!B346</f>
        <v>22446</v>
      </c>
      <c r="C394" s="34">
        <f>Tavola1!C347-Tavola1!C346</f>
        <v>4100</v>
      </c>
      <c r="D394" s="34">
        <f>Tavola1!D347-Tavola1!D346</f>
        <v>478</v>
      </c>
      <c r="E394" s="34">
        <f>Tavola1!E347-Tavola1!E346</f>
        <v>-77</v>
      </c>
      <c r="F394" s="34">
        <f>Tavola1!F347-Tavola1!F346</f>
        <v>-3</v>
      </c>
      <c r="G394" s="34">
        <f>Tavola1!G347-Tavola1!G346</f>
        <v>-6</v>
      </c>
      <c r="H394" s="34">
        <f>Tavola1!H347-Tavola1!H346</f>
        <v>3</v>
      </c>
      <c r="I394" s="34">
        <f>Tavola1!I347</f>
        <v>10</v>
      </c>
      <c r="J394" s="34">
        <f>Tavola1!J347-Tavola1!J346</f>
        <v>-74</v>
      </c>
      <c r="K394" s="34">
        <f>Tavola1!K347-Tavola1!K346</f>
        <v>533</v>
      </c>
      <c r="L394" s="34">
        <f>Tavola1!L347-Tavola1!L346</f>
        <v>22</v>
      </c>
      <c r="M394" s="2">
        <f t="shared" si="70"/>
        <v>2.1295553773500845E-2</v>
      </c>
      <c r="N394" s="2">
        <f t="shared" si="71"/>
        <v>0.11658536585365854</v>
      </c>
    </row>
    <row r="395" spans="1:14" hidden="1" outlineLevel="1">
      <c r="A395" s="16">
        <v>44236</v>
      </c>
      <c r="B395" s="34">
        <f>Tavola1!B348-Tavola1!B347</f>
        <v>21948</v>
      </c>
      <c r="C395" s="34">
        <f>Tavola1!C348-Tavola1!C347</f>
        <v>5420</v>
      </c>
      <c r="D395" s="34">
        <f>Tavola1!D348-Tavola1!D347</f>
        <v>744</v>
      </c>
      <c r="E395" s="34">
        <f>Tavola1!E348-Tavola1!E347</f>
        <v>-411</v>
      </c>
      <c r="F395" s="34">
        <f>Tavola1!F348-Tavola1!F347</f>
        <v>-36</v>
      </c>
      <c r="G395" s="34">
        <f>Tavola1!G348-Tavola1!G347</f>
        <v>-31</v>
      </c>
      <c r="H395" s="34">
        <f>Tavola1!H348-Tavola1!H347</f>
        <v>-5</v>
      </c>
      <c r="I395" s="34">
        <f>Tavola1!I348</f>
        <v>5</v>
      </c>
      <c r="J395" s="34">
        <f>Tavola1!J348-Tavola1!J347</f>
        <v>-375</v>
      </c>
      <c r="K395" s="34">
        <f>Tavola1!K348-Tavola1!K347</f>
        <v>1131</v>
      </c>
      <c r="L395" s="34">
        <f>Tavola1!L348-Tavola1!L347</f>
        <v>24</v>
      </c>
      <c r="M395" s="2">
        <f t="shared" ref="M395:M401" si="74">D395/B395</f>
        <v>3.3898305084745763E-2</v>
      </c>
      <c r="N395" s="2">
        <f t="shared" ref="N395:N401" si="75">D395/C395</f>
        <v>0.13726937269372694</v>
      </c>
    </row>
    <row r="396" spans="1:14" hidden="1" outlineLevel="1">
      <c r="A396" s="16">
        <v>44237</v>
      </c>
      <c r="B396" s="34">
        <f>Tavola1!B349-Tavola1!B348</f>
        <v>22360</v>
      </c>
      <c r="C396" s="34">
        <f>Tavola1!C349-Tavola1!C348</f>
        <v>5466</v>
      </c>
      <c r="D396" s="34">
        <f>Tavola1!D349-Tavola1!D348</f>
        <v>695</v>
      </c>
      <c r="E396" s="34">
        <f>Tavola1!E349-Tavola1!E348</f>
        <v>-934</v>
      </c>
      <c r="F396" s="34">
        <f>Tavola1!F349-Tavola1!F348</f>
        <v>-59</v>
      </c>
      <c r="G396" s="34">
        <f>Tavola1!G349-Tavola1!G348</f>
        <v>-53</v>
      </c>
      <c r="H396" s="34">
        <f>Tavola1!H349-Tavola1!H348</f>
        <v>-6</v>
      </c>
      <c r="I396" s="34">
        <f>Tavola1!I349</f>
        <v>7</v>
      </c>
      <c r="J396" s="34">
        <f>Tavola1!J349-Tavola1!J348</f>
        <v>-875</v>
      </c>
      <c r="K396" s="34">
        <f>Tavola1!K349-Tavola1!K348</f>
        <v>1600</v>
      </c>
      <c r="L396" s="34">
        <f>Tavola1!L349-Tavola1!L348</f>
        <v>29</v>
      </c>
      <c r="M396" s="2">
        <f t="shared" si="74"/>
        <v>3.1082289803220035E-2</v>
      </c>
      <c r="N396" s="2">
        <f t="shared" si="75"/>
        <v>0.12714965239663373</v>
      </c>
    </row>
    <row r="397" spans="1:14" hidden="1" outlineLevel="1">
      <c r="A397" s="16">
        <v>44238</v>
      </c>
      <c r="B397" s="34">
        <f>Tavola1!B350-Tavola1!B349</f>
        <v>21602</v>
      </c>
      <c r="C397" s="34">
        <f>Tavola1!C350-Tavola1!C349</f>
        <v>5870</v>
      </c>
      <c r="D397" s="34">
        <f>Tavola1!D350-Tavola1!D349</f>
        <v>760</v>
      </c>
      <c r="E397" s="34">
        <f>Tavola1!E350-Tavola1!E349</f>
        <v>-932</v>
      </c>
      <c r="F397" s="34">
        <f>Tavola1!F350-Tavola1!F349</f>
        <v>-42</v>
      </c>
      <c r="G397" s="34">
        <f>Tavola1!G350-Tavola1!G349</f>
        <v>-37</v>
      </c>
      <c r="H397" s="34">
        <f>Tavola1!H350-Tavola1!H349</f>
        <v>-5</v>
      </c>
      <c r="I397" s="34">
        <f>Tavola1!I350</f>
        <v>11</v>
      </c>
      <c r="J397" s="34">
        <f>Tavola1!J350-Tavola1!J349</f>
        <v>-890</v>
      </c>
      <c r="K397" s="34">
        <f>Tavola1!K350-Tavola1!K349</f>
        <v>1666</v>
      </c>
      <c r="L397" s="34">
        <f>Tavola1!L350-Tavola1!L349</f>
        <v>26</v>
      </c>
      <c r="M397" s="2">
        <f t="shared" si="74"/>
        <v>3.5181927599296364E-2</v>
      </c>
      <c r="N397" s="2">
        <f t="shared" si="75"/>
        <v>0.12947189097103917</v>
      </c>
    </row>
    <row r="398" spans="1:14" hidden="1" outlineLevel="1">
      <c r="A398" s="16">
        <v>44239</v>
      </c>
      <c r="B398" s="34">
        <f>Tavola1!B351-Tavola1!B350</f>
        <v>23091</v>
      </c>
      <c r="C398" s="34">
        <f>Tavola1!C351-Tavola1!C350</f>
        <v>5689</v>
      </c>
      <c r="D398" s="34">
        <f>Tavola1!D351-Tavola1!D350</f>
        <v>491</v>
      </c>
      <c r="E398" s="34">
        <f>Tavola1!E351-Tavola1!E350</f>
        <v>-1348</v>
      </c>
      <c r="F398" s="34">
        <f>Tavola1!F351-Tavola1!F350</f>
        <v>-12</v>
      </c>
      <c r="G398" s="34">
        <f>Tavola1!G351-Tavola1!G350</f>
        <v>-16</v>
      </c>
      <c r="H398" s="34">
        <f>Tavola1!H351-Tavola1!H350</f>
        <v>4</v>
      </c>
      <c r="I398" s="34">
        <f>Tavola1!I351</f>
        <v>10</v>
      </c>
      <c r="J398" s="34">
        <f>Tavola1!J351-Tavola1!J350</f>
        <v>-1336</v>
      </c>
      <c r="K398" s="34">
        <f>Tavola1!K351-Tavola1!K350</f>
        <v>1818</v>
      </c>
      <c r="L398" s="34">
        <f>Tavola1!L351-Tavola1!L350</f>
        <v>21</v>
      </c>
      <c r="M398" s="2">
        <f t="shared" si="74"/>
        <v>2.1263695812221213E-2</v>
      </c>
      <c r="N398" s="2">
        <f t="shared" si="75"/>
        <v>8.6306908068201793E-2</v>
      </c>
    </row>
    <row r="399" spans="1:14" hidden="1" outlineLevel="1">
      <c r="A399" s="16">
        <v>44240</v>
      </c>
      <c r="B399" s="34">
        <f>Tavola1!B352-Tavola1!B351</f>
        <v>22730</v>
      </c>
      <c r="C399" s="34">
        <f>Tavola1!C352-Tavola1!C351</f>
        <v>5094</v>
      </c>
      <c r="D399" s="34">
        <f>Tavola1!D352-Tavola1!D351</f>
        <v>543</v>
      </c>
      <c r="E399" s="34">
        <f>Tavola1!E352-Tavola1!E351</f>
        <v>-337</v>
      </c>
      <c r="F399" s="34">
        <f>Tavola1!F352-Tavola1!F351</f>
        <v>-13</v>
      </c>
      <c r="G399" s="34">
        <f>Tavola1!G352-Tavola1!G351</f>
        <v>-12</v>
      </c>
      <c r="H399" s="34">
        <f>Tavola1!H352-Tavola1!H351</f>
        <v>-1</v>
      </c>
      <c r="I399" s="34">
        <f>Tavola1!I352</f>
        <v>7</v>
      </c>
      <c r="J399" s="34">
        <f>Tavola1!J352-Tavola1!J351</f>
        <v>-324</v>
      </c>
      <c r="K399" s="34">
        <f>Tavola1!K352-Tavola1!K351</f>
        <v>860</v>
      </c>
      <c r="L399" s="34">
        <f>Tavola1!L352-Tavola1!L351</f>
        <v>20</v>
      </c>
      <c r="M399" s="2">
        <f t="shared" si="74"/>
        <v>2.388913330400352E-2</v>
      </c>
      <c r="N399" s="2">
        <f t="shared" si="75"/>
        <v>0.10659599528857479</v>
      </c>
    </row>
    <row r="400" spans="1:14" hidden="1" outlineLevel="1">
      <c r="A400" s="16">
        <v>44241</v>
      </c>
      <c r="B400" s="34">
        <f>Tavola1!B353-Tavola1!B352</f>
        <v>19985</v>
      </c>
      <c r="C400" s="34">
        <f>Tavola1!C353-Tavola1!C352</f>
        <v>3676</v>
      </c>
      <c r="D400" s="34">
        <f>Tavola1!D353-Tavola1!D352</f>
        <v>479</v>
      </c>
      <c r="E400" s="34">
        <f>Tavola1!E353-Tavola1!E352</f>
        <v>-104</v>
      </c>
      <c r="F400" s="34">
        <f>Tavola1!F353-Tavola1!F352</f>
        <v>-16</v>
      </c>
      <c r="G400" s="34">
        <f>Tavola1!G353-Tavola1!G352</f>
        <v>-13</v>
      </c>
      <c r="H400" s="34">
        <f>Tavola1!H353-Tavola1!H352</f>
        <v>-3</v>
      </c>
      <c r="I400" s="34">
        <f>Tavola1!I353</f>
        <v>5</v>
      </c>
      <c r="J400" s="34">
        <f>Tavola1!J353-Tavola1!J352</f>
        <v>-88</v>
      </c>
      <c r="K400" s="34">
        <f>Tavola1!K353-Tavola1!K352</f>
        <v>559</v>
      </c>
      <c r="L400" s="34">
        <f>Tavola1!L353-Tavola1!L352</f>
        <v>24</v>
      </c>
      <c r="M400" s="2">
        <f t="shared" si="74"/>
        <v>2.3967975981986491E-2</v>
      </c>
      <c r="N400" s="2">
        <f t="shared" si="75"/>
        <v>0.13030467899891185</v>
      </c>
    </row>
    <row r="401" spans="1:14" collapsed="1">
      <c r="A401" t="s">
        <v>251</v>
      </c>
      <c r="B401" s="3">
        <f>SUM(B394:B400)</f>
        <v>154162</v>
      </c>
      <c r="C401" s="3">
        <f>SUM(C394:C400)</f>
        <v>35315</v>
      </c>
      <c r="D401" s="3">
        <f t="shared" ref="D401:L401" si="76">SUM(D394:D400)</f>
        <v>4190</v>
      </c>
      <c r="E401" s="3">
        <f t="shared" si="76"/>
        <v>-4143</v>
      </c>
      <c r="F401" s="3">
        <f t="shared" si="76"/>
        <v>-181</v>
      </c>
      <c r="G401" s="3">
        <f t="shared" si="76"/>
        <v>-168</v>
      </c>
      <c r="H401" s="3">
        <f t="shared" si="76"/>
        <v>-13</v>
      </c>
      <c r="I401" s="3">
        <f t="shared" si="76"/>
        <v>55</v>
      </c>
      <c r="J401" s="3">
        <f t="shared" si="76"/>
        <v>-3962</v>
      </c>
      <c r="K401" s="3">
        <f t="shared" si="76"/>
        <v>8167</v>
      </c>
      <c r="L401" s="3">
        <f t="shared" si="76"/>
        <v>166</v>
      </c>
      <c r="M401" s="2">
        <f t="shared" si="74"/>
        <v>2.7179201100141409E-2</v>
      </c>
      <c r="N401" s="2">
        <f t="shared" si="75"/>
        <v>0.11864646750672518</v>
      </c>
    </row>
    <row r="402" spans="1:14" hidden="1" outlineLevel="1">
      <c r="A402" s="16">
        <v>44242</v>
      </c>
      <c r="B402" s="34">
        <f>Tavola1!B354-Tavola1!B353</f>
        <v>18637</v>
      </c>
      <c r="C402" s="34">
        <f>Tavola1!C354-Tavola1!C353</f>
        <v>4016</v>
      </c>
      <c r="D402" s="34">
        <f>Tavola1!D354-Tavola1!D353</f>
        <v>332</v>
      </c>
      <c r="E402" s="34">
        <f>Tavola1!E354-Tavola1!E353</f>
        <v>-317</v>
      </c>
      <c r="F402" s="34">
        <f>Tavola1!F354-Tavola1!F353</f>
        <v>5</v>
      </c>
      <c r="G402" s="34">
        <f>Tavola1!G354-Tavola1!G353</f>
        <v>5</v>
      </c>
      <c r="H402" s="34">
        <f>Tavola1!H354-Tavola1!H353</f>
        <v>0</v>
      </c>
      <c r="I402" s="34">
        <f>Tavola1!I354</f>
        <v>9</v>
      </c>
      <c r="J402" s="34">
        <f>Tavola1!J354-Tavola1!J353</f>
        <v>-322</v>
      </c>
      <c r="K402" s="34">
        <f>Tavola1!K354-Tavola1!K353</f>
        <v>628</v>
      </c>
      <c r="L402" s="34">
        <f>Tavola1!L354-Tavola1!L353</f>
        <v>21</v>
      </c>
      <c r="M402" s="2">
        <f>D402/B402</f>
        <v>1.7814025862531523E-2</v>
      </c>
      <c r="N402" s="2">
        <f>D402/C402</f>
        <v>8.2669322709163343E-2</v>
      </c>
    </row>
    <row r="403" spans="1:14" hidden="1" outlineLevel="1">
      <c r="A403" s="16">
        <v>44243</v>
      </c>
      <c r="B403" s="34">
        <f>Tavola1!B355-Tavola1!B354</f>
        <v>22868</v>
      </c>
      <c r="C403" s="34">
        <f>Tavola1!C355-Tavola1!C354</f>
        <v>5662</v>
      </c>
      <c r="D403" s="34">
        <f>Tavola1!D355-Tavola1!D354</f>
        <v>625</v>
      </c>
      <c r="E403" s="34">
        <f>Tavola1!E355-Tavola1!E354</f>
        <v>-69</v>
      </c>
      <c r="F403" s="34">
        <f>Tavola1!F355-Tavola1!F354</f>
        <v>-37</v>
      </c>
      <c r="G403" s="34">
        <f>Tavola1!G355-Tavola1!G354</f>
        <v>-30</v>
      </c>
      <c r="H403" s="34">
        <f>Tavola1!H355-Tavola1!H354</f>
        <v>-7</v>
      </c>
      <c r="I403" s="34">
        <f>Tavola1!I355</f>
        <v>5</v>
      </c>
      <c r="J403" s="34">
        <f>Tavola1!J355-Tavola1!J354</f>
        <v>-32</v>
      </c>
      <c r="K403" s="34">
        <f>Tavola1!K355-Tavola1!K354</f>
        <v>672</v>
      </c>
      <c r="L403" s="34">
        <f>Tavola1!L355-Tavola1!L354</f>
        <v>22</v>
      </c>
      <c r="M403" s="2">
        <f t="shared" ref="M403:M409" si="77">D403/B403</f>
        <v>2.7330767885254504E-2</v>
      </c>
      <c r="N403" s="2">
        <f t="shared" ref="N403:N409" si="78">D403/C403</f>
        <v>0.11038502296008477</v>
      </c>
    </row>
    <row r="404" spans="1:14" hidden="1" outlineLevel="1">
      <c r="A404" s="16">
        <v>44244</v>
      </c>
      <c r="B404" s="34">
        <f>Tavola1!B356-Tavola1!B355</f>
        <v>23794</v>
      </c>
      <c r="C404" s="34">
        <f>Tavola1!C356-Tavola1!C355</f>
        <v>5647</v>
      </c>
      <c r="D404" s="34">
        <f>Tavola1!D356-Tavola1!D355</f>
        <v>484</v>
      </c>
      <c r="E404" s="34">
        <f>Tavola1!E356-Tavola1!E355</f>
        <v>-825</v>
      </c>
      <c r="F404" s="34">
        <f>Tavola1!F356-Tavola1!F355</f>
        <v>-48</v>
      </c>
      <c r="G404" s="34">
        <f>Tavola1!G356-Tavola1!G355</f>
        <v>-44</v>
      </c>
      <c r="H404" s="34">
        <f>Tavola1!H356-Tavola1!H355</f>
        <v>-4</v>
      </c>
      <c r="I404" s="34">
        <f>Tavola1!I356</f>
        <v>6</v>
      </c>
      <c r="J404" s="34">
        <f>Tavola1!J356-Tavola1!J355</f>
        <v>-777</v>
      </c>
      <c r="K404" s="34">
        <f>Tavola1!K356-Tavola1!K355</f>
        <v>1285</v>
      </c>
      <c r="L404" s="34">
        <f>Tavola1!L356-Tavola1!L355</f>
        <v>24</v>
      </c>
      <c r="M404" s="2">
        <f t="shared" si="77"/>
        <v>2.0341262503152054E-2</v>
      </c>
      <c r="N404" s="2">
        <f t="shared" si="78"/>
        <v>8.5709226137772265E-2</v>
      </c>
    </row>
    <row r="405" spans="1:14" hidden="1" outlineLevel="1">
      <c r="A405" s="16">
        <v>44245</v>
      </c>
      <c r="B405" s="34">
        <f>Tavola1!B357-Tavola1!B356</f>
        <v>24774</v>
      </c>
      <c r="C405" s="34">
        <f>Tavola1!C357-Tavola1!C356</f>
        <v>5680</v>
      </c>
      <c r="D405" s="34">
        <f>Tavola1!D357-Tavola1!D356</f>
        <v>480</v>
      </c>
      <c r="E405" s="34">
        <f>Tavola1!E357-Tavola1!E356</f>
        <v>-651</v>
      </c>
      <c r="F405" s="34">
        <f>Tavola1!F357-Tavola1!F356</f>
        <v>-40</v>
      </c>
      <c r="G405" s="34">
        <f>Tavola1!G357-Tavola1!G356</f>
        <v>-31</v>
      </c>
      <c r="H405" s="34">
        <f>Tavola1!H357-Tavola1!H356</f>
        <v>-9</v>
      </c>
      <c r="I405" s="34">
        <f>Tavola1!I357</f>
        <v>6</v>
      </c>
      <c r="J405" s="34">
        <f>Tavola1!J357-Tavola1!J356</f>
        <v>-611</v>
      </c>
      <c r="K405" s="34">
        <f>Tavola1!K357-Tavola1!K356</f>
        <v>1105</v>
      </c>
      <c r="L405" s="34">
        <f>Tavola1!L357-Tavola1!L356</f>
        <v>26</v>
      </c>
      <c r="M405" s="2">
        <f t="shared" si="77"/>
        <v>1.9375151368370064E-2</v>
      </c>
      <c r="N405" s="2">
        <f t="shared" si="78"/>
        <v>8.4507042253521125E-2</v>
      </c>
    </row>
    <row r="406" spans="1:14" hidden="1" outlineLevel="1">
      <c r="A406" s="16">
        <v>44246</v>
      </c>
      <c r="B406" s="34">
        <f>Tavola1!B358-Tavola1!B357</f>
        <v>23206</v>
      </c>
      <c r="C406" s="34">
        <f>Tavola1!C358-Tavola1!C357</f>
        <v>5437</v>
      </c>
      <c r="D406" s="34">
        <f>Tavola1!D358-Tavola1!D357</f>
        <v>440</v>
      </c>
      <c r="E406" s="34">
        <f>Tavola1!E358-Tavola1!E357</f>
        <v>-1435</v>
      </c>
      <c r="F406" s="34">
        <f>Tavola1!F358-Tavola1!F357</f>
        <v>-41</v>
      </c>
      <c r="G406" s="34">
        <f>Tavola1!G358-Tavola1!G357</f>
        <v>-46</v>
      </c>
      <c r="H406" s="34">
        <f>Tavola1!H358-Tavola1!H357</f>
        <v>5</v>
      </c>
      <c r="I406" s="34">
        <f>Tavola1!I358</f>
        <v>11</v>
      </c>
      <c r="J406" s="34">
        <f>Tavola1!J358-Tavola1!J357</f>
        <v>-1394</v>
      </c>
      <c r="K406" s="34">
        <f>Tavola1!K358-Tavola1!K357</f>
        <v>1853</v>
      </c>
      <c r="L406" s="34">
        <f>Tavola1!L358-Tavola1!L357</f>
        <v>22</v>
      </c>
      <c r="M406" s="2">
        <f t="shared" si="77"/>
        <v>1.8960613634404894E-2</v>
      </c>
      <c r="N406" s="2">
        <f t="shared" si="78"/>
        <v>8.0926981791429098E-2</v>
      </c>
    </row>
    <row r="407" spans="1:14" hidden="1" outlineLevel="1">
      <c r="A407" s="16">
        <v>44247</v>
      </c>
      <c r="B407" s="34">
        <f>Tavola1!B359-Tavola1!B358</f>
        <v>23307</v>
      </c>
      <c r="C407" s="34">
        <f>Tavola1!C359-Tavola1!C358</f>
        <v>4595</v>
      </c>
      <c r="D407" s="34">
        <f>Tavola1!D359-Tavola1!D358</f>
        <v>474</v>
      </c>
      <c r="E407" s="34">
        <f>Tavola1!E359-Tavola1!E358</f>
        <v>-1663</v>
      </c>
      <c r="F407" s="34">
        <f>Tavola1!F359-Tavola1!F358</f>
        <v>-27</v>
      </c>
      <c r="G407" s="34">
        <f>Tavola1!G359-Tavola1!G358</f>
        <v>-22</v>
      </c>
      <c r="H407" s="34">
        <f>Tavola1!H359-Tavola1!H358</f>
        <v>-5</v>
      </c>
      <c r="I407" s="34">
        <f>Tavola1!I359</f>
        <v>3</v>
      </c>
      <c r="J407" s="34">
        <f>Tavola1!J359-Tavola1!J358</f>
        <v>-1636</v>
      </c>
      <c r="K407" s="34">
        <f>Tavola1!K359-Tavola1!K358</f>
        <v>2119</v>
      </c>
      <c r="L407" s="34">
        <f>Tavola1!L359-Tavola1!L358</f>
        <v>18</v>
      </c>
      <c r="M407" s="2">
        <f t="shared" si="77"/>
        <v>2.0337237739734844E-2</v>
      </c>
      <c r="N407" s="2">
        <f t="shared" si="78"/>
        <v>0.10315560391730141</v>
      </c>
    </row>
    <row r="408" spans="1:14" hidden="1" outlineLevel="1">
      <c r="A408" s="16">
        <v>44248</v>
      </c>
      <c r="B408" s="34">
        <f>Tavola1!B360-Tavola1!B359</f>
        <v>19912</v>
      </c>
      <c r="C408" s="34">
        <f>Tavola1!C360-Tavola1!C359</f>
        <v>4666</v>
      </c>
      <c r="D408" s="34">
        <f>Tavola1!D360-Tavola1!D359</f>
        <v>411</v>
      </c>
      <c r="E408" s="34">
        <f>Tavola1!E360-Tavola1!E359</f>
        <v>-726</v>
      </c>
      <c r="F408" s="34">
        <f>Tavola1!F360-Tavola1!F359</f>
        <v>-18</v>
      </c>
      <c r="G408" s="34">
        <f>Tavola1!G360-Tavola1!G359</f>
        <v>-16</v>
      </c>
      <c r="H408" s="34">
        <f>Tavola1!H360-Tavola1!H359</f>
        <v>-2</v>
      </c>
      <c r="I408" s="34">
        <f>Tavola1!I360</f>
        <v>4</v>
      </c>
      <c r="J408" s="34">
        <f>Tavola1!J360-Tavola1!J359</f>
        <v>-708</v>
      </c>
      <c r="K408" s="34">
        <f>Tavola1!K360-Tavola1!K359</f>
        <v>1119</v>
      </c>
      <c r="L408" s="34">
        <f>Tavola1!L360-Tavola1!L359</f>
        <v>18</v>
      </c>
      <c r="M408" s="2">
        <f t="shared" si="77"/>
        <v>2.0640819606267579E-2</v>
      </c>
      <c r="N408" s="2">
        <f t="shared" si="78"/>
        <v>8.8084012001714534E-2</v>
      </c>
    </row>
    <row r="409" spans="1:14" collapsed="1">
      <c r="A409" t="s">
        <v>258</v>
      </c>
      <c r="B409" s="3">
        <f>SUM(B402:B408)</f>
        <v>156498</v>
      </c>
      <c r="C409" s="3">
        <f>SUM(C402:C408)</f>
        <v>35703</v>
      </c>
      <c r="D409" s="3">
        <f t="shared" ref="D409:L409" si="79">SUM(D402:D408)</f>
        <v>3246</v>
      </c>
      <c r="E409" s="3">
        <f t="shared" si="79"/>
        <v>-5686</v>
      </c>
      <c r="F409" s="3">
        <f t="shared" si="79"/>
        <v>-206</v>
      </c>
      <c r="G409" s="3">
        <f t="shared" si="79"/>
        <v>-184</v>
      </c>
      <c r="H409" s="3">
        <f t="shared" si="79"/>
        <v>-22</v>
      </c>
      <c r="I409" s="3">
        <f t="shared" si="79"/>
        <v>44</v>
      </c>
      <c r="J409" s="3">
        <f t="shared" si="79"/>
        <v>-5480</v>
      </c>
      <c r="K409" s="3">
        <f t="shared" si="79"/>
        <v>8781</v>
      </c>
      <c r="L409" s="3">
        <f t="shared" si="79"/>
        <v>151</v>
      </c>
      <c r="M409" s="2">
        <f t="shared" si="77"/>
        <v>2.0741479124333856E-2</v>
      </c>
      <c r="N409" s="2">
        <f t="shared" si="78"/>
        <v>9.091672968658096E-2</v>
      </c>
    </row>
    <row r="410" spans="1:14" hidden="1" outlineLevel="1">
      <c r="A410" s="16">
        <v>44249</v>
      </c>
      <c r="B410" s="34">
        <f>Tavola1!B361-Tavola1!B360</f>
        <v>18558</v>
      </c>
      <c r="C410" s="34">
        <f>Tavola1!C361-Tavola1!C360</f>
        <v>4418</v>
      </c>
      <c r="D410" s="34">
        <f>Tavola1!D361-Tavola1!D360</f>
        <v>412</v>
      </c>
      <c r="E410" s="34">
        <f>Tavola1!E361-Tavola1!E360</f>
        <v>187</v>
      </c>
      <c r="F410" s="34">
        <f>Tavola1!F361-Tavola1!F360</f>
        <v>-4</v>
      </c>
      <c r="G410" s="34">
        <f>Tavola1!G361-Tavola1!G360</f>
        <v>-3</v>
      </c>
      <c r="H410" s="34">
        <f>Tavola1!H361-Tavola1!H360</f>
        <v>-1</v>
      </c>
      <c r="I410" s="34">
        <f>Tavola1!I361</f>
        <v>6</v>
      </c>
      <c r="J410" s="34">
        <f>Tavola1!J361-Tavola1!J360</f>
        <v>191</v>
      </c>
      <c r="K410" s="34">
        <f>Tavola1!K361-Tavola1!K360</f>
        <v>206</v>
      </c>
      <c r="L410" s="34">
        <f>Tavola1!L361-Tavola1!L360</f>
        <v>19</v>
      </c>
      <c r="M410" s="2">
        <f>D410/B410</f>
        <v>2.2200668175449939E-2</v>
      </c>
      <c r="N410" s="2">
        <f>D410/C410</f>
        <v>9.3254866455409688E-2</v>
      </c>
    </row>
    <row r="411" spans="1:14" hidden="1" outlineLevel="1">
      <c r="A411" s="16">
        <v>44250</v>
      </c>
      <c r="B411" s="34">
        <f>Tavola1!B362-Tavola1!B361</f>
        <v>25179</v>
      </c>
      <c r="C411" s="34">
        <f>Tavola1!C362-Tavola1!C361</f>
        <v>5000</v>
      </c>
      <c r="D411" s="34">
        <f>Tavola1!D362-Tavola1!D361</f>
        <v>452</v>
      </c>
      <c r="E411" s="34">
        <f>Tavola1!E362-Tavola1!E361</f>
        <v>-710</v>
      </c>
      <c r="F411" s="34">
        <f>Tavola1!F362-Tavola1!F361</f>
        <v>-32</v>
      </c>
      <c r="G411" s="34">
        <f>Tavola1!G362-Tavola1!G361</f>
        <v>-25</v>
      </c>
      <c r="H411" s="34">
        <f>Tavola1!H362-Tavola1!H361</f>
        <v>-7</v>
      </c>
      <c r="I411" s="34">
        <f>Tavola1!I362</f>
        <v>5</v>
      </c>
      <c r="J411" s="34">
        <f>Tavola1!J362-Tavola1!J361</f>
        <v>-678</v>
      </c>
      <c r="K411" s="34">
        <f>Tavola1!K362-Tavola1!K361</f>
        <v>1141</v>
      </c>
      <c r="L411" s="34">
        <f>Tavola1!L362-Tavola1!L361</f>
        <v>21</v>
      </c>
      <c r="M411" s="2">
        <f t="shared" ref="M411:M417" si="80">D411/B411</f>
        <v>1.7951467492751897E-2</v>
      </c>
      <c r="N411" s="2">
        <f t="shared" ref="N411:N417" si="81">D411/C411</f>
        <v>9.0399999999999994E-2</v>
      </c>
    </row>
    <row r="412" spans="1:14" hidden="1" outlineLevel="1">
      <c r="A412" s="16">
        <v>44251</v>
      </c>
      <c r="B412" s="34">
        <f>Tavola1!B363-Tavola1!B362</f>
        <v>26440</v>
      </c>
      <c r="C412" s="34">
        <f>Tavola1!C363-Tavola1!C362</f>
        <v>5083</v>
      </c>
      <c r="D412" s="34">
        <f>Tavola1!D363-Tavola1!D362</f>
        <v>542</v>
      </c>
      <c r="E412" s="34">
        <f>Tavola1!E363-Tavola1!E362</f>
        <v>-967</v>
      </c>
      <c r="F412" s="34">
        <f>Tavola1!F363-Tavola1!F362</f>
        <v>-7</v>
      </c>
      <c r="G412" s="34">
        <f>Tavola1!G363-Tavola1!G362</f>
        <v>-2</v>
      </c>
      <c r="H412" s="34">
        <f>Tavola1!H363-Tavola1!H362</f>
        <v>-5</v>
      </c>
      <c r="I412" s="34">
        <f>Tavola1!I363</f>
        <v>10</v>
      </c>
      <c r="J412" s="34">
        <f>Tavola1!J363-Tavola1!J362</f>
        <v>-960</v>
      </c>
      <c r="K412" s="34">
        <f>Tavola1!K363-Tavola1!K362</f>
        <v>1488</v>
      </c>
      <c r="L412" s="34">
        <f>Tavola1!L363-Tavola1!L362</f>
        <v>21</v>
      </c>
      <c r="M412" s="2">
        <f t="shared" si="80"/>
        <v>2.0499243570347957E-2</v>
      </c>
      <c r="N412" s="2">
        <f t="shared" si="81"/>
        <v>0.10662994294707849</v>
      </c>
    </row>
    <row r="413" spans="1:14" hidden="1" outlineLevel="1">
      <c r="A413" s="16">
        <v>44252</v>
      </c>
      <c r="B413" s="34">
        <f>Tavola1!B364-Tavola1!B363</f>
        <v>25187</v>
      </c>
      <c r="C413" s="34">
        <f>Tavola1!C364-Tavola1!C363</f>
        <v>5404</v>
      </c>
      <c r="D413" s="34">
        <f>Tavola1!D364-Tavola1!D363</f>
        <v>613</v>
      </c>
      <c r="E413" s="34">
        <f>Tavola1!E364-Tavola1!E363</f>
        <v>-664</v>
      </c>
      <c r="F413" s="34">
        <f>Tavola1!F364-Tavola1!F363</f>
        <v>-16</v>
      </c>
      <c r="G413" s="34">
        <f>Tavola1!G364-Tavola1!G363</f>
        <v>-17</v>
      </c>
      <c r="H413" s="34">
        <f>Tavola1!H364-Tavola1!H363</f>
        <v>1</v>
      </c>
      <c r="I413" s="34">
        <f>Tavola1!I364</f>
        <v>8</v>
      </c>
      <c r="J413" s="34">
        <f>Tavola1!J364-Tavola1!J363</f>
        <v>-648</v>
      </c>
      <c r="K413" s="34">
        <f>Tavola1!K364-Tavola1!K363</f>
        <v>1262</v>
      </c>
      <c r="L413" s="34">
        <f>Tavola1!L364-Tavola1!L363</f>
        <v>15</v>
      </c>
      <c r="M413" s="2">
        <f t="shared" si="80"/>
        <v>2.4337952118156193E-2</v>
      </c>
      <c r="N413" s="2">
        <f t="shared" si="81"/>
        <v>0.11343449296817172</v>
      </c>
    </row>
    <row r="414" spans="1:14" hidden="1" outlineLevel="1">
      <c r="A414" s="16">
        <v>44253</v>
      </c>
      <c r="B414" s="34">
        <f>Tavola1!B365-Tavola1!B364</f>
        <v>24570</v>
      </c>
      <c r="C414" s="34">
        <f>Tavola1!C365-Tavola1!C364</f>
        <v>4995</v>
      </c>
      <c r="D414" s="34">
        <f>Tavola1!D365-Tavola1!D364</f>
        <v>578</v>
      </c>
      <c r="E414" s="34">
        <f>Tavola1!E365-Tavola1!E364</f>
        <v>-429</v>
      </c>
      <c r="F414" s="34">
        <f>Tavola1!F365-Tavola1!F364</f>
        <v>-22</v>
      </c>
      <c r="G414" s="34">
        <f>Tavola1!G365-Tavola1!G364</f>
        <v>-23</v>
      </c>
      <c r="H414" s="34">
        <f>Tavola1!H365-Tavola1!H364</f>
        <v>1</v>
      </c>
      <c r="I414" s="34">
        <f>Tavola1!I365</f>
        <v>8</v>
      </c>
      <c r="J414" s="34">
        <f>Tavola1!J365-Tavola1!J364</f>
        <v>-407</v>
      </c>
      <c r="K414" s="34">
        <f>Tavola1!K365-Tavola1!K364</f>
        <v>986</v>
      </c>
      <c r="L414" s="34">
        <f>Tavola1!L365-Tavola1!L364</f>
        <v>21</v>
      </c>
      <c r="M414" s="2">
        <f t="shared" si="80"/>
        <v>2.3524623524623523E-2</v>
      </c>
      <c r="N414" s="2">
        <f t="shared" si="81"/>
        <v>0.11571571571571572</v>
      </c>
    </row>
    <row r="415" spans="1:14" hidden="1" outlineLevel="1">
      <c r="A415" s="16">
        <v>44254</v>
      </c>
      <c r="B415" s="34">
        <f>Tavola1!B366-Tavola1!B365</f>
        <v>25929</v>
      </c>
      <c r="C415" s="34">
        <f>Tavola1!C366-Tavola1!C365</f>
        <v>5005</v>
      </c>
      <c r="D415" s="34">
        <f>Tavola1!D366-Tavola1!D365</f>
        <v>518</v>
      </c>
      <c r="E415" s="34">
        <f>Tavola1!E366-Tavola1!E365</f>
        <v>-826</v>
      </c>
      <c r="F415" s="34">
        <f>Tavola1!F366-Tavola1!F365</f>
        <v>-40</v>
      </c>
      <c r="G415" s="34">
        <f>Tavola1!G366-Tavola1!G365</f>
        <v>-42</v>
      </c>
      <c r="H415" s="34">
        <f>Tavola1!H366-Tavola1!H365</f>
        <v>2</v>
      </c>
      <c r="I415" s="34">
        <f>Tavola1!I366</f>
        <v>8</v>
      </c>
      <c r="J415" s="34">
        <f>Tavola1!J366-Tavola1!J365</f>
        <v>-786</v>
      </c>
      <c r="K415" s="34">
        <f>Tavola1!K366-Tavola1!K365</f>
        <v>1323</v>
      </c>
      <c r="L415" s="34">
        <f>Tavola1!L366-Tavola1!L365</f>
        <v>21</v>
      </c>
      <c r="M415" s="2">
        <f t="shared" si="80"/>
        <v>1.9977631223726328E-2</v>
      </c>
      <c r="N415" s="2">
        <f t="shared" si="81"/>
        <v>0.10349650349650349</v>
      </c>
    </row>
    <row r="416" spans="1:14" hidden="1" outlineLevel="1">
      <c r="A416" s="16">
        <v>44255</v>
      </c>
      <c r="B416" s="34">
        <f>Tavola1!B367-Tavola1!B366</f>
        <v>24790</v>
      </c>
      <c r="C416" s="34">
        <f>Tavola1!C367-Tavola1!C366</f>
        <v>4860</v>
      </c>
      <c r="D416" s="34">
        <f>Tavola1!D367-Tavola1!D366</f>
        <v>453</v>
      </c>
      <c r="E416" s="34">
        <f>Tavola1!E367-Tavola1!E366</f>
        <v>211</v>
      </c>
      <c r="F416" s="34">
        <f>Tavola1!F367-Tavola1!F366</f>
        <v>-10</v>
      </c>
      <c r="G416" s="34">
        <f>Tavola1!G367-Tavola1!G366</f>
        <v>-9</v>
      </c>
      <c r="H416" s="34">
        <f>Tavola1!H367-Tavola1!H366</f>
        <v>-1</v>
      </c>
      <c r="I416" s="34">
        <f>Tavola1!I367</f>
        <v>6</v>
      </c>
      <c r="J416" s="34">
        <f>Tavola1!J367-Tavola1!J366</f>
        <v>221</v>
      </c>
      <c r="K416" s="34">
        <f>Tavola1!K367-Tavola1!K366</f>
        <v>221</v>
      </c>
      <c r="L416" s="34">
        <f>Tavola1!L367-Tavola1!L366</f>
        <v>21</v>
      </c>
      <c r="M416" s="2">
        <f t="shared" si="80"/>
        <v>1.8273497377974991E-2</v>
      </c>
      <c r="N416" s="2">
        <f t="shared" si="81"/>
        <v>9.3209876543209877E-2</v>
      </c>
    </row>
    <row r="417" spans="1:14" collapsed="1">
      <c r="A417" t="s">
        <v>266</v>
      </c>
      <c r="B417" s="3">
        <f>SUM(B410:B416)</f>
        <v>170653</v>
      </c>
      <c r="C417" s="3">
        <f>SUM(C410:C416)</f>
        <v>34765</v>
      </c>
      <c r="D417" s="3">
        <f t="shared" ref="D417:L417" si="82">SUM(D410:D416)</f>
        <v>3568</v>
      </c>
      <c r="E417" s="3">
        <f t="shared" si="82"/>
        <v>-3198</v>
      </c>
      <c r="F417" s="3">
        <f t="shared" si="82"/>
        <v>-131</v>
      </c>
      <c r="G417" s="3">
        <f t="shared" si="82"/>
        <v>-121</v>
      </c>
      <c r="H417" s="3">
        <f t="shared" si="82"/>
        <v>-10</v>
      </c>
      <c r="I417" s="3">
        <f t="shared" si="82"/>
        <v>51</v>
      </c>
      <c r="J417" s="3">
        <f t="shared" si="82"/>
        <v>-3067</v>
      </c>
      <c r="K417" s="3">
        <f t="shared" si="82"/>
        <v>6627</v>
      </c>
      <c r="L417" s="3">
        <f t="shared" si="82"/>
        <v>139</v>
      </c>
      <c r="M417" s="2">
        <f t="shared" si="80"/>
        <v>2.0907924267372972E-2</v>
      </c>
      <c r="N417" s="2">
        <f t="shared" si="81"/>
        <v>0.10263195742844815</v>
      </c>
    </row>
    <row r="418" spans="1:14" hidden="1" outlineLevel="1">
      <c r="A418" s="16">
        <v>44256</v>
      </c>
      <c r="B418" s="34">
        <f>Tavola1!B368-Tavola1!B367</f>
        <v>20864</v>
      </c>
      <c r="C418" s="34">
        <f>Tavola1!C368-Tavola1!C367</f>
        <v>4918</v>
      </c>
      <c r="D418" s="34">
        <f>Tavola1!D368-Tavola1!D367</f>
        <v>478</v>
      </c>
      <c r="E418" s="34">
        <f>Tavola1!E368-Tavola1!E367</f>
        <v>199</v>
      </c>
      <c r="F418" s="34">
        <f>Tavola1!F368-Tavola1!F367</f>
        <v>0</v>
      </c>
      <c r="G418" s="34">
        <f>Tavola1!G368-Tavola1!G367</f>
        <v>1</v>
      </c>
      <c r="H418" s="34">
        <f>Tavola1!H368-Tavola1!H367</f>
        <v>-1</v>
      </c>
      <c r="I418" s="34">
        <f>Tavola1!I368</f>
        <v>7</v>
      </c>
      <c r="J418" s="34">
        <f>Tavola1!J368-Tavola1!J367</f>
        <v>199</v>
      </c>
      <c r="K418" s="34">
        <f>Tavola1!K368-Tavola1!K367</f>
        <v>261</v>
      </c>
      <c r="L418" s="34">
        <f>Tavola1!L368-Tavola1!L367</f>
        <v>18</v>
      </c>
      <c r="M418" s="2">
        <f>D418/B418</f>
        <v>2.2910276073619631E-2</v>
      </c>
      <c r="N418" s="2">
        <f>D418/C418</f>
        <v>9.7193981293208623E-2</v>
      </c>
    </row>
    <row r="419" spans="1:14" hidden="1" outlineLevel="1">
      <c r="A419" s="16">
        <v>44257</v>
      </c>
      <c r="B419" s="34">
        <f>Tavola1!B369-Tavola1!B368</f>
        <v>24743</v>
      </c>
      <c r="C419" s="34">
        <f>Tavola1!C369-Tavola1!C368</f>
        <v>4571</v>
      </c>
      <c r="D419" s="34">
        <f>Tavola1!D369-Tavola1!D368</f>
        <v>566</v>
      </c>
      <c r="E419" s="34">
        <f>Tavola1!E369-Tavola1!E368</f>
        <v>-452</v>
      </c>
      <c r="F419" s="34">
        <f>Tavola1!F369-Tavola1!F368</f>
        <v>-9</v>
      </c>
      <c r="G419" s="34">
        <f>Tavola1!G369-Tavola1!G368</f>
        <v>0</v>
      </c>
      <c r="H419" s="34">
        <f>Tavola1!H369-Tavola1!H368</f>
        <v>-9</v>
      </c>
      <c r="I419" s="34">
        <f>Tavola1!I369</f>
        <v>3</v>
      </c>
      <c r="J419" s="34">
        <f>Tavola1!J369-Tavola1!J368</f>
        <v>-443</v>
      </c>
      <c r="K419" s="34">
        <f>Tavola1!K369-Tavola1!K368</f>
        <v>1004</v>
      </c>
      <c r="L419" s="34">
        <f>Tavola1!L369-Tavola1!L368</f>
        <v>14</v>
      </c>
      <c r="M419" s="2">
        <f t="shared" ref="M419:M425" si="83">D419/B419</f>
        <v>2.2875156609950289E-2</v>
      </c>
      <c r="N419" s="2">
        <f t="shared" ref="N419:N425" si="84">D419/C419</f>
        <v>0.12382410851017282</v>
      </c>
    </row>
    <row r="420" spans="1:14" hidden="1" outlineLevel="1">
      <c r="A420" s="16">
        <v>44258</v>
      </c>
      <c r="B420" s="34">
        <f>Tavola1!B370-Tavola1!B369</f>
        <v>25171</v>
      </c>
      <c r="C420" s="34">
        <f>Tavola1!C370-Tavola1!C369</f>
        <v>4930</v>
      </c>
      <c r="D420" s="34">
        <f>Tavola1!D370-Tavola1!D369</f>
        <v>539</v>
      </c>
      <c r="E420" s="34">
        <f>Tavola1!E370-Tavola1!E369</f>
        <v>-600</v>
      </c>
      <c r="F420" s="34">
        <f>Tavola1!F370-Tavola1!F369</f>
        <v>-36</v>
      </c>
      <c r="G420" s="34">
        <f>Tavola1!G370-Tavola1!G369</f>
        <v>-30</v>
      </c>
      <c r="H420" s="34">
        <f>Tavola1!H370-Tavola1!H369</f>
        <v>-6</v>
      </c>
      <c r="I420" s="34">
        <f>Tavola1!I370</f>
        <v>2</v>
      </c>
      <c r="J420" s="34">
        <f>Tavola1!J370-Tavola1!J369</f>
        <v>-564</v>
      </c>
      <c r="K420" s="34">
        <f>Tavola1!K370-Tavola1!K369</f>
        <v>1122</v>
      </c>
      <c r="L420" s="34">
        <f>Tavola1!L370-Tavola1!L369</f>
        <v>17</v>
      </c>
      <c r="M420" s="2">
        <f t="shared" si="83"/>
        <v>2.141353144491677E-2</v>
      </c>
      <c r="N420" s="2">
        <f t="shared" si="84"/>
        <v>0.10933062880324544</v>
      </c>
    </row>
    <row r="421" spans="1:14" hidden="1" outlineLevel="1">
      <c r="A421" s="16">
        <v>44259</v>
      </c>
      <c r="B421" s="34">
        <f>Tavola1!B371-Tavola1!B370</f>
        <v>26837</v>
      </c>
      <c r="C421" s="34">
        <f>Tavola1!C371-Tavola1!C370</f>
        <v>4503</v>
      </c>
      <c r="D421" s="34">
        <f>Tavola1!D371-Tavola1!D370</f>
        <v>560</v>
      </c>
      <c r="E421" s="34">
        <f>Tavola1!E371-Tavola1!E370</f>
        <v>-584</v>
      </c>
      <c r="F421" s="34">
        <f>Tavola1!F371-Tavola1!F370</f>
        <v>-19</v>
      </c>
      <c r="G421" s="34">
        <f>Tavola1!G371-Tavola1!G370</f>
        <v>-20</v>
      </c>
      <c r="H421" s="34">
        <f>Tavola1!H371-Tavola1!H370</f>
        <v>1</v>
      </c>
      <c r="I421" s="34">
        <f>Tavola1!I371</f>
        <v>6</v>
      </c>
      <c r="J421" s="34">
        <f>Tavola1!J371-Tavola1!J370</f>
        <v>-565</v>
      </c>
      <c r="K421" s="34">
        <f>Tavola1!K371-Tavola1!K370</f>
        <v>1130</v>
      </c>
      <c r="L421" s="34">
        <f>Tavola1!L371-Tavola1!L370</f>
        <v>14</v>
      </c>
      <c r="M421" s="2">
        <f t="shared" si="83"/>
        <v>2.0866713865186123E-2</v>
      </c>
      <c r="N421" s="2">
        <f t="shared" si="84"/>
        <v>0.12436153675327559</v>
      </c>
    </row>
    <row r="422" spans="1:14" hidden="1" outlineLevel="1">
      <c r="A422" s="16">
        <v>44260</v>
      </c>
      <c r="B422" s="34">
        <f>Tavola1!B372-Tavola1!B371</f>
        <v>23161</v>
      </c>
      <c r="C422" s="34">
        <f>Tavola1!C372-Tavola1!C371</f>
        <v>4329</v>
      </c>
      <c r="D422" s="34">
        <f>Tavola1!D372-Tavola1!D371</f>
        <v>519</v>
      </c>
      <c r="E422" s="34">
        <f>Tavola1!E372-Tavola1!E371</f>
        <v>-1867</v>
      </c>
      <c r="F422" s="34">
        <f>Tavola1!F372-Tavola1!F371</f>
        <v>-4</v>
      </c>
      <c r="G422" s="34">
        <f>Tavola1!G372-Tavola1!G371</f>
        <v>-6</v>
      </c>
      <c r="H422" s="34">
        <f>Tavola1!H372-Tavola1!H371</f>
        <v>2</v>
      </c>
      <c r="I422" s="34">
        <f>Tavola1!I372</f>
        <v>6</v>
      </c>
      <c r="J422" s="34">
        <f>Tavola1!J372-Tavola1!J371</f>
        <v>-1863</v>
      </c>
      <c r="K422" s="34">
        <f>Tavola1!K372-Tavola1!K371</f>
        <v>2374</v>
      </c>
      <c r="L422" s="34">
        <f>Tavola1!L372-Tavola1!L371</f>
        <v>12</v>
      </c>
      <c r="M422" s="2">
        <f t="shared" si="83"/>
        <v>2.2408358879150297E-2</v>
      </c>
      <c r="N422" s="2">
        <f t="shared" si="84"/>
        <v>0.11988911988911989</v>
      </c>
    </row>
    <row r="423" spans="1:14" hidden="1" outlineLevel="1">
      <c r="A423" s="16">
        <v>44261</v>
      </c>
      <c r="B423" s="34">
        <f>Tavola1!B373-Tavola1!B372</f>
        <v>26236</v>
      </c>
      <c r="C423" s="34">
        <f>Tavola1!C373-Tavola1!C372</f>
        <v>4615</v>
      </c>
      <c r="D423" s="34">
        <f>Tavola1!D373-Tavola1!D372</f>
        <v>592</v>
      </c>
      <c r="E423" s="34">
        <f>Tavola1!E373-Tavola1!E372</f>
        <v>-2951</v>
      </c>
      <c r="F423" s="34">
        <f>Tavola1!F373-Tavola1!F372</f>
        <v>-7</v>
      </c>
      <c r="G423" s="34">
        <f>Tavola1!G373-Tavola1!G372</f>
        <v>-8</v>
      </c>
      <c r="H423" s="34">
        <f>Tavola1!H373-Tavola1!H372</f>
        <v>1</v>
      </c>
      <c r="I423" s="34">
        <f>Tavola1!I373</f>
        <v>6</v>
      </c>
      <c r="J423" s="34">
        <f>Tavola1!J373-Tavola1!J372</f>
        <v>-2944</v>
      </c>
      <c r="K423" s="34">
        <f>Tavola1!K373-Tavola1!K372</f>
        <v>3533</v>
      </c>
      <c r="L423" s="34">
        <f>Tavola1!L373-Tavola1!L372</f>
        <v>10</v>
      </c>
      <c r="M423" s="2">
        <f t="shared" si="83"/>
        <v>2.2564415307211465E-2</v>
      </c>
      <c r="N423" s="2">
        <f t="shared" si="84"/>
        <v>0.12827735644637053</v>
      </c>
    </row>
    <row r="424" spans="1:14" hidden="1" outlineLevel="1">
      <c r="A424" s="16">
        <v>44262</v>
      </c>
      <c r="B424" s="34">
        <f>Tavola1!B374-Tavola1!B373</f>
        <v>22141</v>
      </c>
      <c r="C424" s="34">
        <f>Tavola1!C374-Tavola1!C373</f>
        <v>4495</v>
      </c>
      <c r="D424" s="34">
        <f>Tavola1!D374-Tavola1!D373</f>
        <v>576</v>
      </c>
      <c r="E424" s="34">
        <f>Tavola1!E374-Tavola1!E373</f>
        <v>-3007</v>
      </c>
      <c r="F424" s="34">
        <f>Tavola1!F374-Tavola1!F373</f>
        <v>-3</v>
      </c>
      <c r="G424" s="34">
        <f>Tavola1!G374-Tavola1!G373</f>
        <v>-5</v>
      </c>
      <c r="H424" s="34">
        <f>Tavola1!H374-Tavola1!H373</f>
        <v>2</v>
      </c>
      <c r="I424" s="34">
        <f>Tavola1!I374</f>
        <v>6</v>
      </c>
      <c r="J424" s="34">
        <f>Tavola1!J374-Tavola1!J373</f>
        <v>-3004</v>
      </c>
      <c r="K424" s="34">
        <f>Tavola1!K374-Tavola1!K373</f>
        <v>3571</v>
      </c>
      <c r="L424" s="34">
        <f>Tavola1!L374-Tavola1!L373</f>
        <v>12</v>
      </c>
      <c r="M424" s="2">
        <f t="shared" si="83"/>
        <v>2.6015085136172712E-2</v>
      </c>
      <c r="N424" s="2">
        <f t="shared" si="84"/>
        <v>0.12814238042269188</v>
      </c>
    </row>
    <row r="425" spans="1:14" collapsed="1">
      <c r="A425" t="s">
        <v>274</v>
      </c>
      <c r="B425" s="3">
        <f>SUM(B418:B424)</f>
        <v>169153</v>
      </c>
      <c r="C425" s="3">
        <f>SUM(C418:C424)</f>
        <v>32361</v>
      </c>
      <c r="D425" s="3">
        <f t="shared" ref="D425:L425" si="85">SUM(D418:D424)</f>
        <v>3830</v>
      </c>
      <c r="E425" s="3">
        <f t="shared" si="85"/>
        <v>-9262</v>
      </c>
      <c r="F425" s="3">
        <f t="shared" si="85"/>
        <v>-78</v>
      </c>
      <c r="G425" s="3">
        <f t="shared" si="85"/>
        <v>-68</v>
      </c>
      <c r="H425" s="3">
        <f t="shared" si="85"/>
        <v>-10</v>
      </c>
      <c r="I425" s="3">
        <f t="shared" si="85"/>
        <v>36</v>
      </c>
      <c r="J425" s="3">
        <f t="shared" si="85"/>
        <v>-9184</v>
      </c>
      <c r="K425" s="3">
        <f t="shared" si="85"/>
        <v>12995</v>
      </c>
      <c r="L425" s="3">
        <f t="shared" si="85"/>
        <v>97</v>
      </c>
      <c r="M425" s="2">
        <f t="shared" si="83"/>
        <v>2.2642223312622299E-2</v>
      </c>
      <c r="N425" s="2">
        <f t="shared" si="84"/>
        <v>0.11835233769042984</v>
      </c>
    </row>
    <row r="426" spans="1:14" hidden="1" outlineLevel="1">
      <c r="A426" s="16">
        <v>44263</v>
      </c>
      <c r="B426" s="34">
        <f>Tavola1!B375-Tavola1!B374</f>
        <v>19196</v>
      </c>
      <c r="C426" s="34">
        <f>Tavola1!C375-Tavola1!C374</f>
        <v>4272</v>
      </c>
      <c r="D426" s="34">
        <f>Tavola1!D375-Tavola1!D374</f>
        <v>515</v>
      </c>
      <c r="E426" s="34">
        <f>Tavola1!E375-Tavola1!E374</f>
        <v>-1321</v>
      </c>
      <c r="F426" s="34">
        <f>Tavola1!F375-Tavola1!F374</f>
        <v>9</v>
      </c>
      <c r="G426" s="34">
        <f>Tavola1!G375-Tavola1!G374</f>
        <v>12</v>
      </c>
      <c r="H426" s="34">
        <f>Tavola1!H375-Tavola1!H374</f>
        <v>-3</v>
      </c>
      <c r="I426" s="34">
        <f>Tavola1!I375</f>
        <v>11</v>
      </c>
      <c r="J426" s="34">
        <f>Tavola1!J375-Tavola1!J374</f>
        <v>-1330</v>
      </c>
      <c r="K426" s="34">
        <f>Tavola1!K375-Tavola1!K374</f>
        <v>1817</v>
      </c>
      <c r="L426" s="34">
        <f>Tavola1!L375-Tavola1!L374</f>
        <v>19</v>
      </c>
      <c r="M426" s="2">
        <f t="shared" ref="M426:M452" si="86">D426/B426</f>
        <v>2.6828505938737236E-2</v>
      </c>
      <c r="N426" s="2">
        <f t="shared" ref="N426:N452" si="87">D426/C426</f>
        <v>0.12055243445692884</v>
      </c>
    </row>
    <row r="427" spans="1:14" hidden="1" outlineLevel="1">
      <c r="A427" s="16">
        <v>44264</v>
      </c>
      <c r="B427" s="34">
        <f>Tavola1!B376-Tavola1!B375</f>
        <v>22842</v>
      </c>
      <c r="C427" s="34">
        <f>Tavola1!C376-Tavola1!C375</f>
        <v>4423</v>
      </c>
      <c r="D427" s="34">
        <f>Tavola1!D376-Tavola1!D375</f>
        <v>595</v>
      </c>
      <c r="E427" s="34">
        <f>Tavola1!E376-Tavola1!E375</f>
        <v>-1197</v>
      </c>
      <c r="F427" s="34">
        <f>Tavola1!F376-Tavola1!F375</f>
        <v>-12</v>
      </c>
      <c r="G427" s="34">
        <f>Tavola1!G376-Tavola1!G375</f>
        <v>-4</v>
      </c>
      <c r="H427" s="34">
        <f>Tavola1!H376-Tavola1!H375</f>
        <v>-8</v>
      </c>
      <c r="I427" s="34">
        <f>Tavola1!I376</f>
        <v>9</v>
      </c>
      <c r="J427" s="34">
        <f>Tavola1!J376-Tavola1!J375</f>
        <v>-1185</v>
      </c>
      <c r="K427" s="34">
        <f>Tavola1!K376-Tavola1!K375</f>
        <v>1774</v>
      </c>
      <c r="L427" s="34">
        <f>Tavola1!L376-Tavola1!L375</f>
        <v>18</v>
      </c>
      <c r="M427" s="2">
        <f t="shared" si="86"/>
        <v>2.6048507135977585E-2</v>
      </c>
      <c r="N427" s="2">
        <f t="shared" si="87"/>
        <v>0.13452407867962921</v>
      </c>
    </row>
    <row r="428" spans="1:14" hidden="1" outlineLevel="1">
      <c r="A428" s="16">
        <v>44265</v>
      </c>
      <c r="B428" s="34">
        <f>Tavola1!B377-Tavola1!B376</f>
        <v>23994</v>
      </c>
      <c r="C428" s="34">
        <f>Tavola1!C377-Tavola1!C376</f>
        <v>5115</v>
      </c>
      <c r="D428" s="34">
        <f>Tavola1!D377-Tavola1!D376</f>
        <v>695</v>
      </c>
      <c r="E428" s="34">
        <f>Tavola1!E377-Tavola1!E376</f>
        <v>-521</v>
      </c>
      <c r="F428" s="34">
        <f>Tavola1!F377-Tavola1!F376</f>
        <v>-2</v>
      </c>
      <c r="G428" s="34">
        <f>Tavola1!G377-Tavola1!G376</f>
        <v>2</v>
      </c>
      <c r="H428" s="34">
        <f>Tavola1!H377-Tavola1!H376</f>
        <v>-4</v>
      </c>
      <c r="I428" s="34">
        <f>Tavola1!I377</f>
        <v>2</v>
      </c>
      <c r="J428" s="34">
        <f>Tavola1!J377-Tavola1!J376</f>
        <v>-519</v>
      </c>
      <c r="K428" s="34">
        <f>Tavola1!K377-Tavola1!K376</f>
        <v>1201</v>
      </c>
      <c r="L428" s="34">
        <f>Tavola1!L377-Tavola1!L376</f>
        <v>15</v>
      </c>
      <c r="M428" s="2">
        <f t="shared" si="86"/>
        <v>2.8965574727015088E-2</v>
      </c>
      <c r="N428" s="2">
        <f t="shared" si="87"/>
        <v>0.13587487781036167</v>
      </c>
    </row>
    <row r="429" spans="1:14" hidden="1" outlineLevel="1">
      <c r="A429" s="16">
        <v>44266</v>
      </c>
      <c r="B429" s="34">
        <f>Tavola1!B378-Tavola1!B377</f>
        <v>23638</v>
      </c>
      <c r="C429" s="34">
        <f>Tavola1!C378-Tavola1!C377</f>
        <v>4910</v>
      </c>
      <c r="D429" s="34">
        <f>Tavola1!D378-Tavola1!D377</f>
        <v>672</v>
      </c>
      <c r="E429" s="34">
        <f>Tavola1!E378-Tavola1!E377</f>
        <v>-159</v>
      </c>
      <c r="F429" s="34">
        <f>Tavola1!F378-Tavola1!F377</f>
        <v>-4</v>
      </c>
      <c r="G429" s="34">
        <f>Tavola1!G378-Tavola1!G377</f>
        <v>4</v>
      </c>
      <c r="H429" s="34">
        <f>Tavola1!H378-Tavola1!H377</f>
        <v>-8</v>
      </c>
      <c r="I429" s="34">
        <f>Tavola1!I378</f>
        <v>3</v>
      </c>
      <c r="J429" s="34">
        <f>Tavola1!J378-Tavola1!J377</f>
        <v>-155</v>
      </c>
      <c r="K429" s="34">
        <f>Tavola1!K378-Tavola1!K377</f>
        <v>813</v>
      </c>
      <c r="L429" s="34">
        <f>Tavola1!L378-Tavola1!L377</f>
        <v>18</v>
      </c>
      <c r="M429" s="2">
        <f t="shared" si="86"/>
        <v>2.8428801083001946E-2</v>
      </c>
      <c r="N429" s="2">
        <f t="shared" si="87"/>
        <v>0.13686354378818738</v>
      </c>
    </row>
    <row r="430" spans="1:14" hidden="1" outlineLevel="1">
      <c r="A430" s="16">
        <v>44267</v>
      </c>
      <c r="B430" s="34">
        <f>Tavola1!B379-Tavola1!B378</f>
        <v>25677</v>
      </c>
      <c r="C430" s="34">
        <f>Tavola1!C379-Tavola1!C378</f>
        <v>5195</v>
      </c>
      <c r="D430" s="34">
        <f>Tavola1!D379-Tavola1!D378</f>
        <v>679</v>
      </c>
      <c r="E430" s="34">
        <f>Tavola1!E379-Tavola1!E378</f>
        <v>274</v>
      </c>
      <c r="F430" s="34">
        <f>Tavola1!F379-Tavola1!F378</f>
        <v>1</v>
      </c>
      <c r="G430" s="34">
        <f>Tavola1!G379-Tavola1!G378</f>
        <v>0</v>
      </c>
      <c r="H430" s="34">
        <f>Tavola1!H379-Tavola1!H378</f>
        <v>1</v>
      </c>
      <c r="I430" s="34">
        <f>Tavola1!I379</f>
        <v>7</v>
      </c>
      <c r="J430" s="34">
        <f>Tavola1!J379-Tavola1!J378</f>
        <v>273</v>
      </c>
      <c r="K430" s="34">
        <f>Tavola1!K379-Tavola1!K378</f>
        <v>392</v>
      </c>
      <c r="L430" s="34">
        <f>Tavola1!L379-Tavola1!L378</f>
        <v>13</v>
      </c>
      <c r="M430" s="2">
        <f t="shared" si="86"/>
        <v>2.6443899209409198E-2</v>
      </c>
      <c r="N430" s="2">
        <f t="shared" si="87"/>
        <v>0.13070259865255052</v>
      </c>
    </row>
    <row r="431" spans="1:14" hidden="1" outlineLevel="1">
      <c r="A431" s="16">
        <v>44268</v>
      </c>
      <c r="B431" s="34">
        <f>Tavola1!B380-Tavola1!B379</f>
        <v>26506</v>
      </c>
      <c r="C431" s="34">
        <f>Tavola1!C380-Tavola1!C379</f>
        <v>5023</v>
      </c>
      <c r="D431" s="34">
        <f>Tavola1!D380-Tavola1!D379</f>
        <v>650</v>
      </c>
      <c r="E431" s="34">
        <f>Tavola1!E380-Tavola1!E379</f>
        <v>74</v>
      </c>
      <c r="F431" s="34">
        <f>Tavola1!F380-Tavola1!F379</f>
        <v>11</v>
      </c>
      <c r="G431" s="34">
        <f>Tavola1!G380-Tavola1!G379</f>
        <v>13</v>
      </c>
      <c r="H431" s="34">
        <f>Tavola1!H380-Tavola1!H379</f>
        <v>-2</v>
      </c>
      <c r="I431" s="34">
        <f>Tavola1!I380</f>
        <v>5</v>
      </c>
      <c r="J431" s="34">
        <f>Tavola1!J380-Tavola1!J379</f>
        <v>63</v>
      </c>
      <c r="K431" s="34">
        <f>Tavola1!K380-Tavola1!K379</f>
        <v>563</v>
      </c>
      <c r="L431" s="34">
        <f>Tavola1!L380-Tavola1!L379</f>
        <v>13</v>
      </c>
      <c r="M431" s="2">
        <f t="shared" si="86"/>
        <v>2.4522749566135968E-2</v>
      </c>
      <c r="N431" s="2">
        <f t="shared" si="87"/>
        <v>0.12940473820426041</v>
      </c>
    </row>
    <row r="432" spans="1:14" hidden="1" outlineLevel="1">
      <c r="A432" s="16">
        <v>44269</v>
      </c>
      <c r="B432" s="34">
        <f>Tavola1!B381-Tavola1!B380</f>
        <v>21814</v>
      </c>
      <c r="C432" s="34">
        <f>Tavola1!C381-Tavola1!C380</f>
        <v>4269</v>
      </c>
      <c r="D432" s="34">
        <f>Tavola1!D381-Tavola1!D380</f>
        <v>613</v>
      </c>
      <c r="E432" s="34">
        <f>Tavola1!E381-Tavola1!E380</f>
        <v>453</v>
      </c>
      <c r="F432" s="34">
        <f>Tavola1!F381-Tavola1!F380</f>
        <v>8</v>
      </c>
      <c r="G432" s="34">
        <f>Tavola1!G381-Tavola1!G380</f>
        <v>7</v>
      </c>
      <c r="H432" s="34">
        <f>Tavola1!H381-Tavola1!H380</f>
        <v>1</v>
      </c>
      <c r="I432" s="34">
        <f>Tavola1!I381</f>
        <v>4</v>
      </c>
      <c r="J432" s="34">
        <f>Tavola1!J381-Tavola1!J380</f>
        <v>445</v>
      </c>
      <c r="K432" s="34">
        <f>Tavola1!K381-Tavola1!K380</f>
        <v>147</v>
      </c>
      <c r="L432" s="34">
        <f>Tavola1!L381-Tavola1!L380</f>
        <v>13</v>
      </c>
      <c r="M432" s="2">
        <f t="shared" si="86"/>
        <v>2.8101219400385073E-2</v>
      </c>
      <c r="N432" s="2">
        <f t="shared" si="87"/>
        <v>0.14359334738814711</v>
      </c>
    </row>
    <row r="433" spans="1:14" collapsed="1">
      <c r="A433" t="s">
        <v>285</v>
      </c>
      <c r="B433" s="3">
        <f>SUM(B426:B432)</f>
        <v>163667</v>
      </c>
      <c r="C433" s="3">
        <f>SUM(C426:C432)</f>
        <v>33207</v>
      </c>
      <c r="D433" s="3">
        <f t="shared" ref="D433:L433" si="88">SUM(D426:D432)</f>
        <v>4419</v>
      </c>
      <c r="E433" s="3">
        <f t="shared" si="88"/>
        <v>-2397</v>
      </c>
      <c r="F433" s="3">
        <f t="shared" si="88"/>
        <v>11</v>
      </c>
      <c r="G433" s="3">
        <f t="shared" si="88"/>
        <v>34</v>
      </c>
      <c r="H433" s="3">
        <f t="shared" si="88"/>
        <v>-23</v>
      </c>
      <c r="I433" s="3">
        <f t="shared" si="88"/>
        <v>41</v>
      </c>
      <c r="J433" s="3">
        <f t="shared" si="88"/>
        <v>-2408</v>
      </c>
      <c r="K433" s="3">
        <f t="shared" si="88"/>
        <v>6707</v>
      </c>
      <c r="L433" s="3">
        <f t="shared" si="88"/>
        <v>109</v>
      </c>
      <c r="M433" s="2">
        <f t="shared" si="86"/>
        <v>2.6999945010295293E-2</v>
      </c>
      <c r="N433" s="2">
        <f t="shared" si="87"/>
        <v>0.1330743517932966</v>
      </c>
    </row>
    <row r="434" spans="1:14" hidden="1" outlineLevel="1">
      <c r="A434" s="16">
        <v>44270</v>
      </c>
      <c r="B434" s="34">
        <f>Tavola1!B382-Tavola1!B381</f>
        <v>21455</v>
      </c>
      <c r="C434" s="34">
        <f>Tavola1!C382-Tavola1!C381</f>
        <v>4567</v>
      </c>
      <c r="D434" s="34">
        <f>Tavola1!D382-Tavola1!D381</f>
        <v>523</v>
      </c>
      <c r="E434" s="34">
        <f>Tavola1!E382-Tavola1!E381</f>
        <v>433</v>
      </c>
      <c r="F434" s="34">
        <f>Tavola1!F382-Tavola1!F381</f>
        <v>34</v>
      </c>
      <c r="G434" s="34">
        <f>Tavola1!G382-Tavola1!G381</f>
        <v>27</v>
      </c>
      <c r="H434" s="34">
        <f>Tavola1!H382-Tavola1!H381</f>
        <v>7</v>
      </c>
      <c r="I434" s="34">
        <f>Tavola1!I382</f>
        <v>11</v>
      </c>
      <c r="J434" s="34">
        <f>Tavola1!J382-Tavola1!J381</f>
        <v>399</v>
      </c>
      <c r="K434" s="34">
        <f>Tavola1!K382-Tavola1!K381</f>
        <v>76</v>
      </c>
      <c r="L434" s="34">
        <f>Tavola1!L382-Tavola1!L381</f>
        <v>14</v>
      </c>
      <c r="M434" s="2">
        <f t="shared" si="86"/>
        <v>2.4376602190631553E-2</v>
      </c>
      <c r="N434" s="2">
        <f t="shared" si="87"/>
        <v>0.11451718852638494</v>
      </c>
    </row>
    <row r="435" spans="1:14" hidden="1" outlineLevel="1">
      <c r="A435" s="16">
        <v>44271</v>
      </c>
      <c r="B435" s="34">
        <f>Tavola1!B383-Tavola1!B382</f>
        <v>24551</v>
      </c>
      <c r="C435" s="34">
        <f>Tavola1!C383-Tavola1!C382</f>
        <v>4764</v>
      </c>
      <c r="D435" s="34">
        <f>Tavola1!D383-Tavola1!D382</f>
        <v>598</v>
      </c>
      <c r="E435" s="34">
        <f>Tavola1!E383-Tavola1!E382</f>
        <v>20</v>
      </c>
      <c r="F435" s="34">
        <f>Tavola1!F383-Tavola1!F382</f>
        <v>13</v>
      </c>
      <c r="G435" s="34">
        <f>Tavola1!G383-Tavola1!G382</f>
        <v>7</v>
      </c>
      <c r="H435" s="34">
        <f>Tavola1!H383-Tavola1!H382</f>
        <v>6</v>
      </c>
      <c r="I435" s="34">
        <f>Tavola1!I383</f>
        <v>11</v>
      </c>
      <c r="J435" s="34">
        <f>Tavola1!J383-Tavola1!J382</f>
        <v>7</v>
      </c>
      <c r="K435" s="34">
        <f>Tavola1!K383-Tavola1!K382</f>
        <v>565</v>
      </c>
      <c r="L435" s="34">
        <f>Tavola1!L383-Tavola1!L382</f>
        <v>13</v>
      </c>
      <c r="M435" s="2">
        <f t="shared" si="86"/>
        <v>2.4357459981263492E-2</v>
      </c>
      <c r="N435" s="2">
        <f t="shared" si="87"/>
        <v>0.1255247691015953</v>
      </c>
    </row>
    <row r="436" spans="1:14" hidden="1" outlineLevel="1">
      <c r="A436" s="16">
        <v>44272</v>
      </c>
      <c r="B436" s="34">
        <f>Tavola1!B384-Tavola1!B383</f>
        <v>26527</v>
      </c>
      <c r="C436" s="34">
        <f>Tavola1!C384-Tavola1!C383</f>
        <v>5860</v>
      </c>
      <c r="D436" s="34">
        <f>Tavola1!D384-Tavola1!D383</f>
        <v>782</v>
      </c>
      <c r="E436" s="34">
        <f>Tavola1!E384-Tavola1!E383</f>
        <v>189</v>
      </c>
      <c r="F436" s="34">
        <f>Tavola1!F384-Tavola1!F383</f>
        <v>12</v>
      </c>
      <c r="G436" s="34">
        <f>Tavola1!G384-Tavola1!G383</f>
        <v>9</v>
      </c>
      <c r="H436" s="34">
        <f>Tavola1!H384-Tavola1!H383</f>
        <v>3</v>
      </c>
      <c r="I436" s="34">
        <f>Tavola1!I384</f>
        <v>11</v>
      </c>
      <c r="J436" s="34">
        <f>Tavola1!J384-Tavola1!J383</f>
        <v>177</v>
      </c>
      <c r="K436" s="34">
        <f>Tavola1!K384-Tavola1!K383</f>
        <v>581</v>
      </c>
      <c r="L436" s="34">
        <f>Tavola1!L384-Tavola1!L383</f>
        <v>12</v>
      </c>
      <c r="M436" s="2">
        <f t="shared" si="86"/>
        <v>2.9479398348852114E-2</v>
      </c>
      <c r="N436" s="2">
        <f t="shared" si="87"/>
        <v>0.13344709897610921</v>
      </c>
    </row>
    <row r="437" spans="1:14" hidden="1" outlineLevel="1">
      <c r="A437" s="16">
        <v>44273</v>
      </c>
      <c r="B437" s="34">
        <f>Tavola1!B385-Tavola1!B384</f>
        <v>26163</v>
      </c>
      <c r="C437" s="34">
        <f>Tavola1!C385-Tavola1!C384</f>
        <v>5887</v>
      </c>
      <c r="D437" s="34">
        <f>Tavola1!D385-Tavola1!D384</f>
        <v>789</v>
      </c>
      <c r="E437" s="34">
        <f>Tavola1!E385-Tavola1!E384</f>
        <v>496</v>
      </c>
      <c r="F437" s="34">
        <f>Tavola1!F385-Tavola1!F384</f>
        <v>-2</v>
      </c>
      <c r="G437" s="34">
        <f>Tavola1!G385-Tavola1!G384</f>
        <v>-3</v>
      </c>
      <c r="H437" s="34">
        <f>Tavola1!H385-Tavola1!H384</f>
        <v>1</v>
      </c>
      <c r="I437" s="34">
        <f>Tavola1!I385</f>
        <v>5</v>
      </c>
      <c r="J437" s="34">
        <f>Tavola1!J385-Tavola1!J384</f>
        <v>498</v>
      </c>
      <c r="K437" s="34">
        <f>Tavola1!K385-Tavola1!K384</f>
        <v>279</v>
      </c>
      <c r="L437" s="34">
        <f>Tavola1!L385-Tavola1!L384</f>
        <v>14</v>
      </c>
      <c r="M437" s="2">
        <f t="shared" si="86"/>
        <v>3.0157092076596722E-2</v>
      </c>
      <c r="N437" s="2">
        <f t="shared" si="87"/>
        <v>0.13402412094445387</v>
      </c>
    </row>
    <row r="438" spans="1:14" hidden="1" outlineLevel="1">
      <c r="A438" s="16">
        <v>44274</v>
      </c>
      <c r="B438" s="34">
        <f>Tavola1!B386-Tavola1!B385</f>
        <v>23761</v>
      </c>
      <c r="C438" s="34">
        <f>Tavola1!C386-Tavola1!C385</f>
        <v>5870</v>
      </c>
      <c r="D438" s="34">
        <f>Tavola1!D386-Tavola1!D385</f>
        <v>859</v>
      </c>
      <c r="E438" s="34">
        <f>Tavola1!E386-Tavola1!E385</f>
        <v>323</v>
      </c>
      <c r="F438" s="34">
        <f>Tavola1!F386-Tavola1!F385</f>
        <v>-1</v>
      </c>
      <c r="G438" s="34">
        <f>Tavola1!G386-Tavola1!G385</f>
        <v>-5</v>
      </c>
      <c r="H438" s="34">
        <f>Tavola1!H386-Tavola1!H385</f>
        <v>4</v>
      </c>
      <c r="I438" s="34">
        <f>Tavola1!I386</f>
        <v>6</v>
      </c>
      <c r="J438" s="34">
        <f>Tavola1!J386-Tavola1!J385</f>
        <v>324</v>
      </c>
      <c r="K438" s="34">
        <f>Tavola1!K386-Tavola1!K385</f>
        <v>521</v>
      </c>
      <c r="L438" s="34">
        <f>Tavola1!L386-Tavola1!L385</f>
        <v>15</v>
      </c>
      <c r="M438" s="2">
        <f t="shared" si="86"/>
        <v>3.6151677117966415E-2</v>
      </c>
      <c r="N438" s="2">
        <f t="shared" si="87"/>
        <v>0.14633730834752981</v>
      </c>
    </row>
    <row r="439" spans="1:14" hidden="1" outlineLevel="1">
      <c r="A439" s="16">
        <v>44275</v>
      </c>
      <c r="B439" s="34">
        <f>Tavola1!B387-Tavola1!B386</f>
        <v>27688</v>
      </c>
      <c r="C439" s="34">
        <f>Tavola1!C387-Tavola1!C386</f>
        <v>5661</v>
      </c>
      <c r="D439" s="34">
        <f>Tavola1!D387-Tavola1!D386</f>
        <v>782</v>
      </c>
      <c r="E439" s="34">
        <f>Tavola1!E387-Tavola1!E386</f>
        <v>-51</v>
      </c>
      <c r="F439" s="34">
        <f>Tavola1!F387-Tavola1!F386</f>
        <v>6</v>
      </c>
      <c r="G439" s="34">
        <f>Tavola1!G387-Tavola1!G386</f>
        <v>5</v>
      </c>
      <c r="H439" s="34">
        <f>Tavola1!H387-Tavola1!H386</f>
        <v>1</v>
      </c>
      <c r="I439" s="34">
        <f>Tavola1!I387</f>
        <v>6</v>
      </c>
      <c r="J439" s="34">
        <f>Tavola1!J387-Tavola1!J386</f>
        <v>-57</v>
      </c>
      <c r="K439" s="34">
        <f>Tavola1!K387-Tavola1!K386</f>
        <v>823</v>
      </c>
      <c r="L439" s="34">
        <f>Tavola1!L387-Tavola1!L386</f>
        <v>10</v>
      </c>
      <c r="M439" s="2">
        <f t="shared" si="86"/>
        <v>2.8243282288355966E-2</v>
      </c>
      <c r="N439" s="2">
        <f t="shared" si="87"/>
        <v>0.13813813813813813</v>
      </c>
    </row>
    <row r="440" spans="1:14" hidden="1" outlineLevel="1">
      <c r="A440" s="16">
        <v>44276</v>
      </c>
      <c r="B440" s="34">
        <f>Tavola1!B388-Tavola1!B387</f>
        <v>24073</v>
      </c>
      <c r="C440" s="34">
        <f>Tavola1!C388-Tavola1!C387</f>
        <v>5027</v>
      </c>
      <c r="D440" s="34">
        <f>Tavola1!D388-Tavola1!D387</f>
        <v>699</v>
      </c>
      <c r="E440" s="34">
        <f>Tavola1!E388-Tavola1!E387</f>
        <v>459</v>
      </c>
      <c r="F440" s="34">
        <f>Tavola1!F388-Tavola1!F387</f>
        <v>23</v>
      </c>
      <c r="G440" s="34">
        <f>Tavola1!G388-Tavola1!G387</f>
        <v>20</v>
      </c>
      <c r="H440" s="34">
        <f>Tavola1!H388-Tavola1!H387</f>
        <v>3</v>
      </c>
      <c r="I440" s="34">
        <f>Tavola1!I388</f>
        <v>7</v>
      </c>
      <c r="J440" s="34">
        <f>Tavola1!J388-Tavola1!J387</f>
        <v>436</v>
      </c>
      <c r="K440" s="34">
        <f>Tavola1!K388-Tavola1!K387</f>
        <v>232</v>
      </c>
      <c r="L440" s="34">
        <f>Tavola1!L388-Tavola1!L387</f>
        <v>8</v>
      </c>
      <c r="M440" s="2">
        <f t="shared" si="86"/>
        <v>2.9036680098035145E-2</v>
      </c>
      <c r="N440" s="2">
        <f t="shared" si="87"/>
        <v>0.13904913467276706</v>
      </c>
    </row>
    <row r="441" spans="1:14" collapsed="1">
      <c r="A441" t="s">
        <v>294</v>
      </c>
      <c r="B441" s="3">
        <f>SUM(B434:B440)</f>
        <v>174218</v>
      </c>
      <c r="C441" s="3">
        <f>SUM(C434:C440)</f>
        <v>37636</v>
      </c>
      <c r="D441" s="3">
        <f t="shared" ref="D441:L441" si="89">SUM(D434:D440)</f>
        <v>5032</v>
      </c>
      <c r="E441" s="3">
        <f t="shared" si="89"/>
        <v>1869</v>
      </c>
      <c r="F441" s="3">
        <f t="shared" si="89"/>
        <v>85</v>
      </c>
      <c r="G441" s="3">
        <f t="shared" si="89"/>
        <v>60</v>
      </c>
      <c r="H441" s="3">
        <f t="shared" si="89"/>
        <v>25</v>
      </c>
      <c r="I441" s="3">
        <f t="shared" si="89"/>
        <v>57</v>
      </c>
      <c r="J441" s="3">
        <f t="shared" si="89"/>
        <v>1784</v>
      </c>
      <c r="K441" s="3">
        <f t="shared" si="89"/>
        <v>3077</v>
      </c>
      <c r="L441" s="3">
        <f t="shared" si="89"/>
        <v>86</v>
      </c>
      <c r="M441" s="2">
        <f t="shared" si="86"/>
        <v>2.8883353040443583E-2</v>
      </c>
      <c r="N441" s="2">
        <f t="shared" si="87"/>
        <v>0.1337017748963758</v>
      </c>
    </row>
    <row r="442" spans="1:14" hidden="1" outlineLevel="1">
      <c r="A442" s="16">
        <v>44277</v>
      </c>
      <c r="B442" s="34">
        <f>Tavola1!B389-Tavola1!B388</f>
        <v>15977</v>
      </c>
      <c r="C442" s="34">
        <f>Tavola1!C389-Tavola1!C388</f>
        <v>4457</v>
      </c>
      <c r="D442" s="34">
        <f>Tavola1!D389-Tavola1!D388</f>
        <v>666</v>
      </c>
      <c r="E442" s="34">
        <f>Tavola1!E389-Tavola1!E388</f>
        <v>426</v>
      </c>
      <c r="F442" s="34">
        <f>Tavola1!F389-Tavola1!F388</f>
        <v>30</v>
      </c>
      <c r="G442" s="34">
        <f>Tavola1!G389-Tavola1!G388</f>
        <v>32</v>
      </c>
      <c r="H442" s="34">
        <f>Tavola1!H389-Tavola1!H388</f>
        <v>-2</v>
      </c>
      <c r="I442" s="34">
        <f>Tavola1!I389</f>
        <v>6</v>
      </c>
      <c r="J442" s="34">
        <f>Tavola1!J389-Tavola1!J388</f>
        <v>396</v>
      </c>
      <c r="K442" s="34">
        <f>Tavola1!K389-Tavola1!K388</f>
        <v>219</v>
      </c>
      <c r="L442" s="34">
        <f>Tavola1!L389-Tavola1!L388</f>
        <v>21</v>
      </c>
      <c r="M442" s="2">
        <f t="shared" si="86"/>
        <v>4.1684922075483508E-2</v>
      </c>
      <c r="N442" s="2">
        <f t="shared" si="87"/>
        <v>0.1494278662777653</v>
      </c>
    </row>
    <row r="443" spans="1:14" hidden="1" outlineLevel="1">
      <c r="A443" s="16">
        <v>44278</v>
      </c>
      <c r="B443" s="34">
        <f>Tavola1!B390-Tavola1!B389</f>
        <v>24979</v>
      </c>
      <c r="C443" s="34">
        <f>Tavola1!C390-Tavola1!C389</f>
        <v>5587</v>
      </c>
      <c r="D443" s="34">
        <f>Tavola1!D390-Tavola1!D389</f>
        <v>751</v>
      </c>
      <c r="E443" s="34">
        <f>Tavola1!E390-Tavola1!E389</f>
        <v>-129</v>
      </c>
      <c r="F443" s="34">
        <f>Tavola1!F390-Tavola1!F389</f>
        <v>29</v>
      </c>
      <c r="G443" s="34">
        <f>Tavola1!G390-Tavola1!G389</f>
        <v>31</v>
      </c>
      <c r="H443" s="34">
        <f>Tavola1!H390-Tavola1!H389</f>
        <v>-2</v>
      </c>
      <c r="I443" s="34">
        <f>Tavola1!I390</f>
        <v>5</v>
      </c>
      <c r="J443" s="34">
        <f>Tavola1!J390-Tavola1!J389</f>
        <v>-158</v>
      </c>
      <c r="K443" s="34">
        <f>Tavola1!K390-Tavola1!K389</f>
        <v>860</v>
      </c>
      <c r="L443" s="34">
        <f>Tavola1!L390-Tavola1!L389</f>
        <v>20</v>
      </c>
      <c r="M443" s="2">
        <f t="shared" si="86"/>
        <v>3.0065254814043797E-2</v>
      </c>
      <c r="N443" s="2">
        <f t="shared" si="87"/>
        <v>0.13441918739931985</v>
      </c>
    </row>
    <row r="444" spans="1:14" hidden="1" outlineLevel="1">
      <c r="A444" s="16">
        <v>44279</v>
      </c>
      <c r="B444" s="34">
        <f>Tavola1!B391-Tavola1!B390</f>
        <v>25977</v>
      </c>
      <c r="C444" s="34">
        <f>Tavola1!C391-Tavola1!C390</f>
        <v>5973</v>
      </c>
      <c r="D444" s="34">
        <f>Tavola1!D391-Tavola1!D390</f>
        <v>765</v>
      </c>
      <c r="E444" s="34">
        <f>Tavola1!E391-Tavola1!E390</f>
        <v>-102</v>
      </c>
      <c r="F444" s="34">
        <f>Tavola1!F391-Tavola1!F390</f>
        <v>-4</v>
      </c>
      <c r="G444" s="34">
        <f>Tavola1!G391-Tavola1!G390</f>
        <v>-2</v>
      </c>
      <c r="H444" s="34">
        <f>Tavola1!H391-Tavola1!H390</f>
        <v>-2</v>
      </c>
      <c r="I444" s="34">
        <f>Tavola1!I391</f>
        <v>8</v>
      </c>
      <c r="J444" s="34">
        <f>Tavola1!J391-Tavola1!J390</f>
        <v>-98</v>
      </c>
      <c r="K444" s="34">
        <f>Tavola1!K391-Tavola1!K390</f>
        <v>845</v>
      </c>
      <c r="L444" s="34">
        <f>Tavola1!L391-Tavola1!L390</f>
        <v>22</v>
      </c>
      <c r="M444" s="2">
        <f t="shared" si="86"/>
        <v>2.9449128074835431E-2</v>
      </c>
      <c r="N444" s="2">
        <f t="shared" si="87"/>
        <v>0.12807634354595682</v>
      </c>
    </row>
    <row r="445" spans="1:14" hidden="1" outlineLevel="1">
      <c r="A445" s="16">
        <v>44280</v>
      </c>
      <c r="B445" s="34">
        <f>Tavola1!B392-Tavola1!B391</f>
        <v>25226</v>
      </c>
      <c r="C445" s="34">
        <f>Tavola1!C392-Tavola1!C391</f>
        <v>6535</v>
      </c>
      <c r="D445" s="34">
        <f>Tavola1!D392-Tavola1!D391</f>
        <v>895</v>
      </c>
      <c r="E445" s="34">
        <f>Tavola1!E392-Tavola1!E391</f>
        <v>-393</v>
      </c>
      <c r="F445" s="34">
        <f>Tavola1!F392-Tavola1!F391</f>
        <v>0</v>
      </c>
      <c r="G445" s="34">
        <f>Tavola1!G392-Tavola1!G391</f>
        <v>1</v>
      </c>
      <c r="H445" s="34">
        <f>Tavola1!H392-Tavola1!H391</f>
        <v>-1</v>
      </c>
      <c r="I445" s="34">
        <f>Tavola1!I392</f>
        <v>8</v>
      </c>
      <c r="J445" s="34">
        <f>Tavola1!J392-Tavola1!J391</f>
        <v>-393</v>
      </c>
      <c r="K445" s="34">
        <f>Tavola1!K392-Tavola1!K391</f>
        <v>1268</v>
      </c>
      <c r="L445" s="34">
        <f>Tavola1!L392-Tavola1!L391</f>
        <v>20</v>
      </c>
      <c r="M445" s="2">
        <f t="shared" si="86"/>
        <v>3.5479267422500592E-2</v>
      </c>
      <c r="N445" s="2">
        <f t="shared" si="87"/>
        <v>0.13695485845447589</v>
      </c>
    </row>
    <row r="446" spans="1:14" hidden="1" outlineLevel="1">
      <c r="A446" s="16">
        <v>44281</v>
      </c>
      <c r="B446" s="34">
        <f>Tavola1!B393-Tavola1!B392</f>
        <v>27829</v>
      </c>
      <c r="C446" s="34">
        <f>Tavola1!C393-Tavola1!C392</f>
        <v>6658</v>
      </c>
      <c r="D446" s="34">
        <f>Tavola1!D393-Tavola1!D392</f>
        <v>892</v>
      </c>
      <c r="E446" s="34">
        <f>Tavola1!E393-Tavola1!E392</f>
        <v>409</v>
      </c>
      <c r="F446" s="34">
        <f>Tavola1!F393-Tavola1!F392</f>
        <v>-11</v>
      </c>
      <c r="G446" s="34">
        <f>Tavola1!G393-Tavola1!G392</f>
        <v>-14</v>
      </c>
      <c r="H446" s="34">
        <f>Tavola1!H393-Tavola1!H392</f>
        <v>3</v>
      </c>
      <c r="I446" s="34">
        <f>Tavola1!I393</f>
        <v>8</v>
      </c>
      <c r="J446" s="34">
        <f>Tavola1!J393-Tavola1!J392</f>
        <v>420</v>
      </c>
      <c r="K446" s="34">
        <f>Tavola1!K393-Tavola1!K392</f>
        <v>461</v>
      </c>
      <c r="L446" s="34">
        <f>Tavola1!L393-Tavola1!L392</f>
        <v>22</v>
      </c>
      <c r="M446" s="2">
        <f t="shared" si="86"/>
        <v>3.2052894462610948E-2</v>
      </c>
      <c r="N446" s="2">
        <f t="shared" si="87"/>
        <v>0.13397416641634124</v>
      </c>
    </row>
    <row r="447" spans="1:14" hidden="1" outlineLevel="1">
      <c r="A447" s="16">
        <v>44282</v>
      </c>
      <c r="B447" s="34">
        <f>Tavola1!B394-Tavola1!B393</f>
        <v>29038</v>
      </c>
      <c r="C447" s="34">
        <f>Tavola1!C394-Tavola1!C393</f>
        <v>5709</v>
      </c>
      <c r="D447" s="34">
        <f>Tavola1!D394-Tavola1!D393</f>
        <v>890</v>
      </c>
      <c r="E447" s="34">
        <f>Tavola1!E394-Tavola1!E393</f>
        <v>9</v>
      </c>
      <c r="F447" s="34">
        <f>Tavola1!F394-Tavola1!F393</f>
        <v>20</v>
      </c>
      <c r="G447" s="34">
        <f>Tavola1!G394-Tavola1!G393</f>
        <v>14</v>
      </c>
      <c r="H447" s="34">
        <f>Tavola1!H394-Tavola1!H393</f>
        <v>6</v>
      </c>
      <c r="I447" s="34">
        <f>Tavola1!I394</f>
        <v>10</v>
      </c>
      <c r="J447" s="34">
        <f>Tavola1!J394-Tavola1!J393</f>
        <v>-11</v>
      </c>
      <c r="K447" s="34">
        <f>Tavola1!K394-Tavola1!K393</f>
        <v>858</v>
      </c>
      <c r="L447" s="34">
        <f>Tavola1!L394-Tavola1!L393</f>
        <v>23</v>
      </c>
      <c r="M447" s="2">
        <f t="shared" si="86"/>
        <v>3.0649493766788348E-2</v>
      </c>
      <c r="N447" s="2">
        <f t="shared" si="87"/>
        <v>0.15589420213697672</v>
      </c>
    </row>
    <row r="448" spans="1:14" hidden="1" outlineLevel="1">
      <c r="A448" s="16">
        <v>44283</v>
      </c>
      <c r="B448" s="34">
        <f>Tavola1!B395-Tavola1!B394</f>
        <v>25247</v>
      </c>
      <c r="C448" s="34">
        <f>Tavola1!C395-Tavola1!C394</f>
        <v>5872</v>
      </c>
      <c r="D448" s="34">
        <f>Tavola1!D395-Tavola1!D394</f>
        <v>953</v>
      </c>
      <c r="E448" s="34">
        <f>Tavola1!E395-Tavola1!E394</f>
        <v>588</v>
      </c>
      <c r="F448" s="34">
        <f>Tavola1!F395-Tavola1!F394</f>
        <v>33</v>
      </c>
      <c r="G448" s="34">
        <f>Tavola1!G395-Tavola1!G394</f>
        <v>31</v>
      </c>
      <c r="H448" s="34">
        <f>Tavola1!H395-Tavola1!H394</f>
        <v>2</v>
      </c>
      <c r="I448" s="34">
        <f>Tavola1!I395</f>
        <v>5</v>
      </c>
      <c r="J448" s="34">
        <f>Tavola1!J395-Tavola1!J394</f>
        <v>555</v>
      </c>
      <c r="K448" s="34">
        <f>Tavola1!K395-Tavola1!K394</f>
        <v>340</v>
      </c>
      <c r="L448" s="34">
        <f>Tavola1!L395-Tavola1!L394</f>
        <v>25</v>
      </c>
      <c r="M448" s="2">
        <f t="shared" si="86"/>
        <v>3.7747059056521565E-2</v>
      </c>
      <c r="N448" s="2">
        <f t="shared" si="87"/>
        <v>0.16229564032697547</v>
      </c>
    </row>
    <row r="449" spans="1:14" collapsed="1">
      <c r="A449" t="s">
        <v>304</v>
      </c>
      <c r="B449" s="3">
        <f>SUM(B442:B448)</f>
        <v>174273</v>
      </c>
      <c r="C449" s="3">
        <f>SUM(C442:C448)</f>
        <v>40791</v>
      </c>
      <c r="D449" s="3">
        <f t="shared" ref="D449:L449" si="90">SUM(D442:D448)</f>
        <v>5812</v>
      </c>
      <c r="E449" s="3">
        <f t="shared" si="90"/>
        <v>808</v>
      </c>
      <c r="F449" s="3">
        <f t="shared" si="90"/>
        <v>97</v>
      </c>
      <c r="G449" s="3">
        <f t="shared" si="90"/>
        <v>93</v>
      </c>
      <c r="H449" s="3">
        <f t="shared" si="90"/>
        <v>4</v>
      </c>
      <c r="I449" s="3">
        <f t="shared" si="90"/>
        <v>50</v>
      </c>
      <c r="J449" s="3">
        <f t="shared" si="90"/>
        <v>711</v>
      </c>
      <c r="K449" s="3">
        <f t="shared" si="90"/>
        <v>4851</v>
      </c>
      <c r="L449" s="3">
        <f t="shared" si="90"/>
        <v>153</v>
      </c>
      <c r="M449" s="2">
        <f t="shared" si="86"/>
        <v>3.3349973891537987E-2</v>
      </c>
      <c r="N449" s="2">
        <f t="shared" si="87"/>
        <v>0.14248241033561324</v>
      </c>
    </row>
    <row r="450" spans="1:14" ht="13.8" hidden="1" customHeight="1" outlineLevel="1">
      <c r="A450" s="16">
        <v>44284</v>
      </c>
      <c r="B450" s="34">
        <f>Tavola1!B396-Tavola1!B395</f>
        <v>23280</v>
      </c>
      <c r="C450" s="34">
        <f>Tavola1!C396-Tavola1!C395</f>
        <v>5050</v>
      </c>
      <c r="D450" s="34">
        <f>Tavola1!D396-Tavola1!D395</f>
        <v>799</v>
      </c>
      <c r="E450" s="34">
        <f>Tavola1!E396-Tavola1!E395</f>
        <v>417</v>
      </c>
      <c r="F450" s="34">
        <f>Tavola1!F396-Tavola1!F395</f>
        <v>36</v>
      </c>
      <c r="G450" s="34">
        <f>Tavola1!G396-Tavola1!G395</f>
        <v>32</v>
      </c>
      <c r="H450" s="34">
        <f>Tavola1!H396-Tavola1!H395</f>
        <v>4</v>
      </c>
      <c r="I450" s="34">
        <f>Tavola1!I396</f>
        <v>7</v>
      </c>
      <c r="J450" s="34">
        <f>Tavola1!J396-Tavola1!J395</f>
        <v>381</v>
      </c>
      <c r="K450" s="34">
        <f>Tavola1!K396-Tavola1!K395</f>
        <v>358</v>
      </c>
      <c r="L450" s="34">
        <f>Tavola1!L396-Tavola1!L395</f>
        <v>24</v>
      </c>
      <c r="M450" s="2">
        <f t="shared" si="86"/>
        <v>3.4321305841924402E-2</v>
      </c>
      <c r="N450" s="2">
        <f t="shared" si="87"/>
        <v>0.15821782178217822</v>
      </c>
    </row>
    <row r="451" spans="1:14" hidden="1" outlineLevel="1">
      <c r="A451" s="16">
        <v>44285</v>
      </c>
      <c r="B451" s="34">
        <f>Tavola1!B397-Tavola1!B396</f>
        <v>0</v>
      </c>
      <c r="C451" s="34">
        <f>Tavola1!C397-Tavola1!C396</f>
        <v>0</v>
      </c>
      <c r="D451" s="34">
        <f>Tavola1!D397-Tavola1!D396</f>
        <v>0</v>
      </c>
      <c r="E451" s="34">
        <f>Tavola1!E397-Tavola1!E396</f>
        <v>0</v>
      </c>
      <c r="F451" s="34">
        <f>Tavola1!F397-Tavola1!F396</f>
        <v>0</v>
      </c>
      <c r="G451" s="34">
        <f>Tavola1!G397-Tavola1!G396</f>
        <v>0</v>
      </c>
      <c r="H451" s="34">
        <f>Tavola1!H397-Tavola1!H396</f>
        <v>0</v>
      </c>
      <c r="I451" s="34">
        <f>Tavola1!I397</f>
        <v>0</v>
      </c>
      <c r="J451" s="34">
        <f>Tavola1!J397-Tavola1!J396</f>
        <v>0</v>
      </c>
      <c r="K451" s="34">
        <f>Tavola1!K397-Tavola1!K396</f>
        <v>0</v>
      </c>
      <c r="L451" s="34">
        <f>Tavola1!L397-Tavola1!L396</f>
        <v>0</v>
      </c>
      <c r="M451" s="2" t="e">
        <f t="shared" si="86"/>
        <v>#DIV/0!</v>
      </c>
      <c r="N451" s="2" t="e">
        <f t="shared" si="87"/>
        <v>#DIV/0!</v>
      </c>
    </row>
    <row r="452" spans="1:14" hidden="1" outlineLevel="1">
      <c r="A452" s="16">
        <v>44286</v>
      </c>
      <c r="B452" s="34">
        <f>Tavola1!B398-Tavola1!B397</f>
        <v>14623</v>
      </c>
      <c r="C452" s="34">
        <f>Tavola1!C398-Tavola1!C397</f>
        <v>2904</v>
      </c>
      <c r="D452" s="34">
        <f>Tavola1!D398-Tavola1!D397</f>
        <v>1673</v>
      </c>
      <c r="E452" s="34">
        <f>Tavola1!E398-Tavola1!E397</f>
        <v>1272</v>
      </c>
      <c r="F452" s="34">
        <f>Tavola1!F398-Tavola1!F397</f>
        <v>22</v>
      </c>
      <c r="G452" s="34">
        <f>Tavola1!G398-Tavola1!G397</f>
        <v>15</v>
      </c>
      <c r="H452" s="34">
        <f>Tavola1!H398-Tavola1!H397</f>
        <v>7</v>
      </c>
      <c r="I452" s="34">
        <f>Tavola1!I398</f>
        <v>20</v>
      </c>
      <c r="J452" s="34">
        <f>Tavola1!J398-Tavola1!J397</f>
        <v>1250</v>
      </c>
      <c r="K452" s="34">
        <f>Tavola1!K398-Tavola1!K397</f>
        <v>380</v>
      </c>
      <c r="L452" s="34">
        <f>Tavola1!L398-Tavola1!L397</f>
        <v>21</v>
      </c>
      <c r="M452" s="2">
        <f t="shared" si="86"/>
        <v>0.11440880804212541</v>
      </c>
      <c r="N452" s="2">
        <f t="shared" si="87"/>
        <v>0.57610192837465568</v>
      </c>
    </row>
    <row r="453" spans="1:14" hidden="1" outlineLevel="1">
      <c r="A453" s="16">
        <v>44287</v>
      </c>
      <c r="B453" s="34">
        <f>Tavola1!B399-Tavola1!B398</f>
        <v>10305</v>
      </c>
      <c r="C453" s="34">
        <f>Tavola1!C399-Tavola1!C398</f>
        <v>2120</v>
      </c>
      <c r="D453" s="34">
        <f>Tavola1!D399-Tavola1!D398</f>
        <v>1282</v>
      </c>
      <c r="E453" s="34">
        <f>Tavola1!E399-Tavola1!E398</f>
        <v>1181</v>
      </c>
      <c r="F453" s="34">
        <f>Tavola1!F399-Tavola1!F398</f>
        <v>8</v>
      </c>
      <c r="G453" s="34">
        <f>Tavola1!G399-Tavola1!G398</f>
        <v>5</v>
      </c>
      <c r="H453" s="34">
        <f>Tavola1!H399-Tavola1!H398</f>
        <v>3</v>
      </c>
      <c r="I453" s="34">
        <f>Tavola1!I399</f>
        <v>6</v>
      </c>
      <c r="J453" s="34">
        <f>Tavola1!J399-Tavola1!J398</f>
        <v>1173</v>
      </c>
      <c r="K453" s="34">
        <f>Tavola1!K399-Tavola1!K398</f>
        <v>82</v>
      </c>
      <c r="L453" s="34">
        <f>Tavola1!L399-Tavola1!L398</f>
        <v>19</v>
      </c>
      <c r="M453" s="2">
        <f t="shared" ref="M453:M458" si="91">D453/B453</f>
        <v>0.12440562833575934</v>
      </c>
      <c r="N453" s="2">
        <f t="shared" ref="N453:N458" si="92">D453/C453</f>
        <v>0.6047169811320755</v>
      </c>
    </row>
    <row r="454" spans="1:14" hidden="1" outlineLevel="1">
      <c r="A454" s="16">
        <v>44288</v>
      </c>
      <c r="B454" s="34">
        <f>Tavola1!B400-Tavola1!B399</f>
        <v>21144</v>
      </c>
      <c r="C454" s="34">
        <f>Tavola1!C400-Tavola1!C399</f>
        <v>1907</v>
      </c>
      <c r="D454" s="34">
        <f>Tavola1!D400-Tavola1!D399</f>
        <v>1222</v>
      </c>
      <c r="E454" s="34">
        <f>Tavola1!E400-Tavola1!E399</f>
        <v>1141</v>
      </c>
      <c r="F454" s="34">
        <f>Tavola1!F400-Tavola1!F399</f>
        <v>9</v>
      </c>
      <c r="G454" s="34">
        <f>Tavola1!G400-Tavola1!G399</f>
        <v>2</v>
      </c>
      <c r="H454" s="34">
        <f>Tavola1!H400-Tavola1!H399</f>
        <v>7</v>
      </c>
      <c r="I454" s="34">
        <f>Tavola1!I400</f>
        <v>14</v>
      </c>
      <c r="J454" s="34">
        <f>Tavola1!J400-Tavola1!J399</f>
        <v>1132</v>
      </c>
      <c r="K454" s="34">
        <f>Tavola1!K400-Tavola1!K399</f>
        <v>66</v>
      </c>
      <c r="L454" s="34">
        <f>Tavola1!L400-Tavola1!L399</f>
        <v>15</v>
      </c>
      <c r="M454" s="2">
        <f t="shared" si="91"/>
        <v>5.7794173287930385E-2</v>
      </c>
      <c r="N454" s="2">
        <f t="shared" si="92"/>
        <v>0.64079706345044574</v>
      </c>
    </row>
    <row r="455" spans="1:14" hidden="1" outlineLevel="1">
      <c r="A455" s="16">
        <v>44289</v>
      </c>
      <c r="B455" s="34">
        <f>Tavola1!B401-Tavola1!B400</f>
        <v>19939</v>
      </c>
      <c r="C455" s="34">
        <f>Tavola1!C401-Tavola1!C400</f>
        <v>1753</v>
      </c>
      <c r="D455" s="34">
        <f>Tavola1!D401-Tavola1!D400</f>
        <v>1014</v>
      </c>
      <c r="E455" s="34">
        <f>Tavola1!E401-Tavola1!E400</f>
        <v>914</v>
      </c>
      <c r="F455" s="34">
        <f>Tavola1!F401-Tavola1!F400</f>
        <v>6</v>
      </c>
      <c r="G455" s="34">
        <f>Tavola1!G401-Tavola1!G400</f>
        <v>4</v>
      </c>
      <c r="H455" s="34">
        <f>Tavola1!H401-Tavola1!H400</f>
        <v>2</v>
      </c>
      <c r="I455" s="34">
        <f>Tavola1!I401</f>
        <v>9</v>
      </c>
      <c r="J455" s="34">
        <f>Tavola1!J401-Tavola1!J400</f>
        <v>908</v>
      </c>
      <c r="K455" s="34">
        <f>Tavola1!K401-Tavola1!K400</f>
        <v>86</v>
      </c>
      <c r="L455" s="34">
        <f>Tavola1!L401-Tavola1!L400</f>
        <v>14</v>
      </c>
      <c r="M455" s="2">
        <f t="shared" si="91"/>
        <v>5.0855108079642913E-2</v>
      </c>
      <c r="N455" s="2">
        <f t="shared" si="92"/>
        <v>0.57843696520250998</v>
      </c>
    </row>
    <row r="456" spans="1:14" hidden="1" outlineLevel="1">
      <c r="A456" s="16">
        <v>44290</v>
      </c>
      <c r="B456" s="34">
        <f>Tavola1!B402-Tavola1!B401</f>
        <v>18093</v>
      </c>
      <c r="C456" s="34">
        <f>Tavola1!C402-Tavola1!C401</f>
        <v>1601</v>
      </c>
      <c r="D456" s="34">
        <f>Tavola1!D402-Tavola1!D401</f>
        <v>1015</v>
      </c>
      <c r="E456" s="34">
        <f>Tavola1!E402-Tavola1!E401</f>
        <v>927</v>
      </c>
      <c r="F456" s="34">
        <f>Tavola1!F402-Tavola1!F401</f>
        <v>73</v>
      </c>
      <c r="G456" s="34">
        <f>Tavola1!G402-Tavola1!G401</f>
        <v>72</v>
      </c>
      <c r="H456" s="34">
        <f>Tavola1!H402-Tavola1!H401</f>
        <v>1</v>
      </c>
      <c r="I456" s="34">
        <f>Tavola1!I402</f>
        <v>13</v>
      </c>
      <c r="J456" s="34">
        <f>Tavola1!J402-Tavola1!J401</f>
        <v>854</v>
      </c>
      <c r="K456" s="34">
        <f>Tavola1!K402-Tavola1!K401</f>
        <v>67</v>
      </c>
      <c r="L456" s="34">
        <f>Tavola1!L402-Tavola1!L401</f>
        <v>21</v>
      </c>
      <c r="M456" s="2">
        <f t="shared" si="91"/>
        <v>5.6099043829105182E-2</v>
      </c>
      <c r="N456" s="2">
        <f t="shared" si="92"/>
        <v>0.63397876327295444</v>
      </c>
    </row>
    <row r="457" spans="1:14" collapsed="1">
      <c r="A457" t="s">
        <v>315</v>
      </c>
      <c r="B457" s="3">
        <f>SUM(B450:B456)</f>
        <v>107384</v>
      </c>
      <c r="C457" s="3">
        <f>SUM(C450:C456)</f>
        <v>15335</v>
      </c>
      <c r="D457" s="3">
        <f t="shared" ref="D457:L457" si="93">SUM(D450:D456)</f>
        <v>7005</v>
      </c>
      <c r="E457" s="3">
        <f t="shared" si="93"/>
        <v>5852</v>
      </c>
      <c r="F457" s="3">
        <f t="shared" si="93"/>
        <v>154</v>
      </c>
      <c r="G457" s="3">
        <f t="shared" si="93"/>
        <v>130</v>
      </c>
      <c r="H457" s="3">
        <f t="shared" si="93"/>
        <v>24</v>
      </c>
      <c r="I457" s="3">
        <f t="shared" si="93"/>
        <v>69</v>
      </c>
      <c r="J457" s="3">
        <f t="shared" si="93"/>
        <v>5698</v>
      </c>
      <c r="K457" s="3">
        <f t="shared" si="93"/>
        <v>1039</v>
      </c>
      <c r="L457" s="3">
        <f t="shared" si="93"/>
        <v>114</v>
      </c>
      <c r="M457" s="2">
        <f t="shared" si="91"/>
        <v>6.5233181852044991E-2</v>
      </c>
      <c r="N457" s="2">
        <f t="shared" si="92"/>
        <v>0.45679817411150964</v>
      </c>
    </row>
    <row r="458" spans="1:14" hidden="1" outlineLevel="1">
      <c r="A458" s="16">
        <v>44291</v>
      </c>
      <c r="B458" s="34">
        <f>Tavola1!B403-Tavola1!B402</f>
        <v>7561</v>
      </c>
      <c r="C458" s="34">
        <f>Tavola1!C403-Tavola1!C402</f>
        <v>1650</v>
      </c>
      <c r="D458" s="34">
        <f>Tavola1!D403-Tavola1!D402</f>
        <v>909</v>
      </c>
      <c r="E458" s="34">
        <f>Tavola1!E403-Tavola1!E402</f>
        <v>853</v>
      </c>
      <c r="F458" s="34">
        <f>Tavola1!F403-Tavola1!F402</f>
        <v>56</v>
      </c>
      <c r="G458" s="34">
        <f>Tavola1!G403-Tavola1!G402</f>
        <v>51</v>
      </c>
      <c r="H458" s="34">
        <f>Tavola1!H403-Tavola1!H402</f>
        <v>5</v>
      </c>
      <c r="I458" s="34">
        <f>Tavola1!I403</f>
        <v>12</v>
      </c>
      <c r="J458" s="34">
        <f>Tavola1!J403-Tavola1!J402</f>
        <v>797</v>
      </c>
      <c r="K458" s="34">
        <f>Tavola1!K403-Tavola1!K402</f>
        <v>36</v>
      </c>
      <c r="L458" s="34">
        <f>Tavola1!L403-Tavola1!L402</f>
        <v>20</v>
      </c>
      <c r="M458" s="2">
        <f t="shared" si="91"/>
        <v>0.12022219283163603</v>
      </c>
      <c r="N458" s="2">
        <f t="shared" si="92"/>
        <v>0.5509090909090909</v>
      </c>
    </row>
    <row r="459" spans="1:14" hidden="1" outlineLevel="1">
      <c r="A459" s="16">
        <v>44292</v>
      </c>
      <c r="B459" s="34">
        <f>Tavola1!B404-Tavola1!B403</f>
        <v>11769</v>
      </c>
      <c r="C459" s="34">
        <f>Tavola1!C404-Tavola1!C403</f>
        <v>1425</v>
      </c>
      <c r="D459" s="34">
        <f>Tavola1!D404-Tavola1!D403</f>
        <v>783</v>
      </c>
      <c r="E459" s="34">
        <f>Tavola1!E404-Tavola1!E403</f>
        <v>747</v>
      </c>
      <c r="F459" s="34">
        <f>Tavola1!F404-Tavola1!F403</f>
        <v>59</v>
      </c>
      <c r="G459" s="34">
        <f>Tavola1!G404-Tavola1!G403</f>
        <v>57</v>
      </c>
      <c r="H459" s="34">
        <f>Tavola1!H404-Tavola1!H403</f>
        <v>2</v>
      </c>
      <c r="I459" s="34">
        <f>Tavola1!I404</f>
        <v>6</v>
      </c>
      <c r="J459" s="34">
        <f>Tavola1!J404-Tavola1!J403</f>
        <v>688</v>
      </c>
      <c r="K459" s="34">
        <f>Tavola1!K404-Tavola1!K403</f>
        <v>23</v>
      </c>
      <c r="L459" s="34">
        <f>Tavola1!L404-Tavola1!L403</f>
        <v>13</v>
      </c>
      <c r="M459" s="2">
        <f t="shared" ref="M459:M465" si="94">D459/B459</f>
        <v>6.6530716288554684E-2</v>
      </c>
      <c r="N459" s="2">
        <f t="shared" ref="N459:N465" si="95">D459/C459</f>
        <v>0.54947368421052634</v>
      </c>
    </row>
    <row r="460" spans="1:14" hidden="1" outlineLevel="1">
      <c r="A460" s="16">
        <v>44293</v>
      </c>
      <c r="B460" s="34">
        <f>Tavola1!B405-Tavola1!B404</f>
        <v>24958</v>
      </c>
      <c r="C460" s="34">
        <f>Tavola1!C405-Tavola1!C404</f>
        <v>1931</v>
      </c>
      <c r="D460" s="34">
        <f>Tavola1!D405-Tavola1!D404</f>
        <v>998</v>
      </c>
      <c r="E460" s="34">
        <f>Tavola1!E405-Tavola1!E404</f>
        <v>894</v>
      </c>
      <c r="F460" s="34">
        <f>Tavola1!F405-Tavola1!F404</f>
        <v>40</v>
      </c>
      <c r="G460" s="34">
        <f>Tavola1!G405-Tavola1!G404</f>
        <v>43</v>
      </c>
      <c r="H460" s="34">
        <f>Tavola1!H405-Tavola1!H404</f>
        <v>-3</v>
      </c>
      <c r="I460" s="34">
        <f>Tavola1!I405</f>
        <v>9</v>
      </c>
      <c r="J460" s="34">
        <f>Tavola1!J405-Tavola1!J404</f>
        <v>854</v>
      </c>
      <c r="K460" s="34">
        <f>Tavola1!K405-Tavola1!K404</f>
        <v>88</v>
      </c>
      <c r="L460" s="34">
        <f>Tavola1!L405-Tavola1!L404</f>
        <v>16</v>
      </c>
      <c r="M460" s="2">
        <f t="shared" si="94"/>
        <v>3.9987178459812485E-2</v>
      </c>
      <c r="N460" s="2">
        <f t="shared" si="95"/>
        <v>0.51683065769031589</v>
      </c>
    </row>
    <row r="461" spans="1:14" hidden="1" outlineLevel="1">
      <c r="A461" s="16">
        <v>44294</v>
      </c>
      <c r="B461" s="34">
        <f>Tavola1!B406-Tavola1!B405</f>
        <v>27170</v>
      </c>
      <c r="C461" s="34">
        <f>Tavola1!C406-Tavola1!C405</f>
        <v>10095</v>
      </c>
      <c r="D461" s="34">
        <f>Tavola1!D406-Tavola1!D405</f>
        <v>1287</v>
      </c>
      <c r="E461" s="34">
        <f>Tavola1!E406-Tavola1!E405</f>
        <v>1181</v>
      </c>
      <c r="F461" s="34">
        <f>Tavola1!F406-Tavola1!F405</f>
        <v>1</v>
      </c>
      <c r="G461" s="34">
        <f>Tavola1!G406-Tavola1!G405</f>
        <v>-6</v>
      </c>
      <c r="H461" s="34">
        <f>Tavola1!H406-Tavola1!H405</f>
        <v>7</v>
      </c>
      <c r="I461" s="34">
        <f>Tavola1!I406</f>
        <v>19</v>
      </c>
      <c r="J461" s="34">
        <f>Tavola1!J406-Tavola1!J405</f>
        <v>1180</v>
      </c>
      <c r="K461" s="34">
        <f>Tavola1!K406-Tavola1!K405</f>
        <v>95</v>
      </c>
      <c r="L461" s="34">
        <f>Tavola1!L406-Tavola1!L405</f>
        <v>11</v>
      </c>
      <c r="M461" s="2">
        <f t="shared" si="94"/>
        <v>4.736842105263158E-2</v>
      </c>
      <c r="N461" s="2">
        <f t="shared" si="95"/>
        <v>0.12748885586924219</v>
      </c>
    </row>
    <row r="462" spans="1:14" hidden="1" outlineLevel="1">
      <c r="A462" s="16">
        <v>44295</v>
      </c>
      <c r="B462" s="34">
        <f>Tavola1!B407-Tavola1!B406</f>
        <v>32182</v>
      </c>
      <c r="C462" s="34">
        <f>Tavola1!C407-Tavola1!C406</f>
        <v>10798</v>
      </c>
      <c r="D462" s="34">
        <f>Tavola1!D407-Tavola1!D406</f>
        <v>1505</v>
      </c>
      <c r="E462" s="34">
        <f>Tavola1!E407-Tavola1!E406</f>
        <v>-4775</v>
      </c>
      <c r="F462" s="34">
        <f>Tavola1!F407-Tavola1!F406</f>
        <v>34</v>
      </c>
      <c r="G462" s="34">
        <f>Tavola1!G407-Tavola1!G406</f>
        <v>30</v>
      </c>
      <c r="H462" s="34">
        <f>Tavola1!H407-Tavola1!H406</f>
        <v>4</v>
      </c>
      <c r="I462" s="34">
        <f>Tavola1!I407</f>
        <v>9</v>
      </c>
      <c r="J462" s="34">
        <f>Tavola1!J407-Tavola1!J406</f>
        <v>-4809</v>
      </c>
      <c r="K462" s="34">
        <f>Tavola1!K407-Tavola1!K406</f>
        <v>6022</v>
      </c>
      <c r="L462" s="34">
        <f>Tavola1!L407-Tavola1!L406</f>
        <v>258</v>
      </c>
      <c r="M462" s="2">
        <f t="shared" si="94"/>
        <v>4.6765272512584673E-2</v>
      </c>
      <c r="N462" s="2">
        <f t="shared" si="95"/>
        <v>0.13937766253009817</v>
      </c>
    </row>
    <row r="463" spans="1:14" hidden="1" outlineLevel="1">
      <c r="A463" s="16">
        <v>44296</v>
      </c>
      <c r="B463" s="34">
        <f>Tavola1!B408-Tavola1!B407</f>
        <v>26229</v>
      </c>
      <c r="C463" s="34">
        <f>Tavola1!C408-Tavola1!C407</f>
        <v>8840</v>
      </c>
      <c r="D463" s="34">
        <f>Tavola1!D408-Tavola1!D407</f>
        <v>1229</v>
      </c>
      <c r="E463" s="34">
        <f>Tavola1!E408-Tavola1!E407</f>
        <v>439</v>
      </c>
      <c r="F463" s="34">
        <f>Tavola1!F408-Tavola1!F407</f>
        <v>-1</v>
      </c>
      <c r="G463" s="34">
        <f>Tavola1!G408-Tavola1!G407</f>
        <v>3</v>
      </c>
      <c r="H463" s="34">
        <f>Tavola1!H408-Tavola1!H407</f>
        <v>-4</v>
      </c>
      <c r="I463" s="34">
        <f>Tavola1!I408</f>
        <v>8</v>
      </c>
      <c r="J463" s="34">
        <f>Tavola1!J408-Tavola1!J407</f>
        <v>440</v>
      </c>
      <c r="K463" s="34">
        <f>Tavola1!K408-Tavola1!K407</f>
        <v>776</v>
      </c>
      <c r="L463" s="34">
        <f>Tavola1!L408-Tavola1!L407</f>
        <v>14</v>
      </c>
      <c r="M463" s="2">
        <f t="shared" si="94"/>
        <v>4.685653284532388E-2</v>
      </c>
      <c r="N463" s="2">
        <f t="shared" si="95"/>
        <v>0.13902714932126697</v>
      </c>
    </row>
    <row r="464" spans="1:14" hidden="1" outlineLevel="1">
      <c r="A464" s="16">
        <v>44297</v>
      </c>
      <c r="B464" s="34">
        <f>Tavola1!B409-Tavola1!B408</f>
        <v>16541</v>
      </c>
      <c r="C464" s="34">
        <f>Tavola1!C409-Tavola1!C408</f>
        <v>7190</v>
      </c>
      <c r="D464" s="34">
        <f>Tavola1!D409-Tavola1!D408</f>
        <v>1120</v>
      </c>
      <c r="E464" s="34">
        <f>Tavola1!E409-Tavola1!E408</f>
        <v>780</v>
      </c>
      <c r="F464" s="34">
        <f>Tavola1!F409-Tavola1!F408</f>
        <v>3</v>
      </c>
      <c r="G464" s="34">
        <f>Tavola1!G409-Tavola1!G408</f>
        <v>-4</v>
      </c>
      <c r="H464" s="34">
        <f>Tavola1!H409-Tavola1!H408</f>
        <v>7</v>
      </c>
      <c r="I464" s="34">
        <f>Tavola1!I409</f>
        <v>14</v>
      </c>
      <c r="J464" s="34">
        <f>Tavola1!J409-Tavola1!J408</f>
        <v>777</v>
      </c>
      <c r="K464" s="34">
        <f>Tavola1!K409-Tavola1!K408</f>
        <v>331</v>
      </c>
      <c r="L464" s="34">
        <f>Tavola1!L409-Tavola1!L408</f>
        <v>9</v>
      </c>
      <c r="M464" s="2">
        <f t="shared" si="94"/>
        <v>6.7710537452391029E-2</v>
      </c>
      <c r="N464" s="2">
        <f t="shared" si="95"/>
        <v>0.15577190542420027</v>
      </c>
    </row>
    <row r="465" spans="1:14" collapsed="1">
      <c r="A465" t="s">
        <v>329</v>
      </c>
      <c r="B465" s="3">
        <f>SUM(B458:B464)</f>
        <v>146410</v>
      </c>
      <c r="C465" s="3">
        <f>SUM(C458:C464)</f>
        <v>41929</v>
      </c>
      <c r="D465" s="3">
        <f t="shared" ref="D465:L465" si="96">SUM(D458:D464)</f>
        <v>7831</v>
      </c>
      <c r="E465" s="3">
        <f t="shared" si="96"/>
        <v>119</v>
      </c>
      <c r="F465" s="3">
        <f t="shared" si="96"/>
        <v>192</v>
      </c>
      <c r="G465" s="3">
        <f t="shared" si="96"/>
        <v>174</v>
      </c>
      <c r="H465" s="3">
        <f t="shared" si="96"/>
        <v>18</v>
      </c>
      <c r="I465" s="3">
        <f t="shared" si="96"/>
        <v>77</v>
      </c>
      <c r="J465" s="3">
        <f t="shared" si="96"/>
        <v>-73</v>
      </c>
      <c r="K465" s="3">
        <f t="shared" si="96"/>
        <v>7371</v>
      </c>
      <c r="L465" s="3">
        <f t="shared" si="96"/>
        <v>341</v>
      </c>
      <c r="M465" s="2">
        <f t="shared" si="94"/>
        <v>5.3486783689638683E-2</v>
      </c>
      <c r="N465" s="2">
        <f t="shared" si="95"/>
        <v>0.18676810799208185</v>
      </c>
    </row>
    <row r="466" spans="1:14" hidden="1" outlineLevel="1">
      <c r="A466" s="16">
        <v>44298</v>
      </c>
      <c r="B466" s="34">
        <f>Tavola1!B410-Tavola1!B409</f>
        <v>38058</v>
      </c>
      <c r="C466" s="34">
        <f>Tavola1!C410-Tavola1!C409</f>
        <v>7729</v>
      </c>
      <c r="D466" s="34">
        <f>Tavola1!D410-Tavola1!D409</f>
        <v>1110</v>
      </c>
      <c r="E466" s="34">
        <f>Tavola1!E410-Tavola1!E409</f>
        <v>738</v>
      </c>
      <c r="F466" s="34">
        <f>Tavola1!F410-Tavola1!F409</f>
        <v>46</v>
      </c>
      <c r="G466" s="34">
        <f>Tavola1!G410-Tavola1!G409</f>
        <v>43</v>
      </c>
      <c r="H466" s="34">
        <f>Tavola1!H410-Tavola1!H409</f>
        <v>3</v>
      </c>
      <c r="I466" s="34">
        <f>Tavola1!I410</f>
        <v>8</v>
      </c>
      <c r="J466" s="34">
        <f>Tavola1!J410-Tavola1!J409</f>
        <v>692</v>
      </c>
      <c r="K466" s="34">
        <f>Tavola1!K410-Tavola1!K409</f>
        <v>352</v>
      </c>
      <c r="L466" s="34">
        <f>Tavola1!L410-Tavola1!L409</f>
        <v>20</v>
      </c>
      <c r="M466" s="2">
        <f t="shared" ref="M466:M473" si="97">D466/B466</f>
        <v>2.9166009774554628E-2</v>
      </c>
      <c r="N466" s="2">
        <f t="shared" ref="N466:N473" si="98">D466/C466</f>
        <v>0.14361495665674731</v>
      </c>
    </row>
    <row r="467" spans="1:14" hidden="1" outlineLevel="1">
      <c r="A467" s="16">
        <v>44299</v>
      </c>
      <c r="B467" s="34">
        <f>Tavola1!B411-Tavola1!B410</f>
        <v>27618</v>
      </c>
      <c r="C467" s="34">
        <f>Tavola1!C411-Tavola1!C410</f>
        <v>10798</v>
      </c>
      <c r="D467" s="34">
        <f>Tavola1!D411-Tavola1!D410</f>
        <v>1384</v>
      </c>
      <c r="E467" s="34">
        <f>Tavola1!E411-Tavola1!E410</f>
        <v>962</v>
      </c>
      <c r="F467" s="34">
        <f>Tavola1!F411-Tavola1!F410</f>
        <v>25</v>
      </c>
      <c r="G467" s="34">
        <f>Tavola1!G411-Tavola1!G410</f>
        <v>23</v>
      </c>
      <c r="H467" s="34">
        <f>Tavola1!H411-Tavola1!H410</f>
        <v>2</v>
      </c>
      <c r="I467" s="34">
        <f>Tavola1!I411</f>
        <v>14</v>
      </c>
      <c r="J467" s="34">
        <f>Tavola1!J411-Tavola1!J410</f>
        <v>937</v>
      </c>
      <c r="K467" s="34">
        <f>Tavola1!K411-Tavola1!K410</f>
        <v>412</v>
      </c>
      <c r="L467" s="34">
        <f>Tavola1!L411-Tavola1!L410</f>
        <v>10</v>
      </c>
      <c r="M467" s="2">
        <f t="shared" si="97"/>
        <v>5.0112245636903467E-2</v>
      </c>
      <c r="N467" s="2">
        <f t="shared" si="98"/>
        <v>0.12817188368216337</v>
      </c>
    </row>
    <row r="468" spans="1:14" hidden="1" outlineLevel="1">
      <c r="A468" s="16">
        <v>44300</v>
      </c>
      <c r="B468" s="34">
        <f>Tavola1!B412-Tavola1!B411</f>
        <v>29503</v>
      </c>
      <c r="C468" s="34">
        <f>Tavola1!C412-Tavola1!C411</f>
        <v>11579</v>
      </c>
      <c r="D468" s="34">
        <f>Tavola1!D412-Tavola1!D411</f>
        <v>1542</v>
      </c>
      <c r="E468" s="34">
        <f>Tavola1!E412-Tavola1!E411</f>
        <v>-539</v>
      </c>
      <c r="F468" s="34">
        <f>Tavola1!F412-Tavola1!F411</f>
        <v>25</v>
      </c>
      <c r="G468" s="34">
        <f>Tavola1!G412-Tavola1!G411</f>
        <v>16</v>
      </c>
      <c r="H468" s="34">
        <f>Tavola1!H412-Tavola1!H411</f>
        <v>9</v>
      </c>
      <c r="I468" s="34">
        <f>Tavola1!I412</f>
        <v>15</v>
      </c>
      <c r="J468" s="34">
        <f>Tavola1!J412-Tavola1!J411</f>
        <v>-564</v>
      </c>
      <c r="K468" s="34">
        <f>Tavola1!K412-Tavola1!K411</f>
        <v>2048</v>
      </c>
      <c r="L468" s="34">
        <f>Tavola1!L412-Tavola1!L411</f>
        <v>33</v>
      </c>
      <c r="M468" s="2">
        <f t="shared" si="97"/>
        <v>5.2265871267328748E-2</v>
      </c>
      <c r="N468" s="2">
        <f t="shared" si="98"/>
        <v>0.13317212194490025</v>
      </c>
    </row>
    <row r="469" spans="1:14" hidden="1" outlineLevel="1">
      <c r="A469" s="16">
        <v>44301</v>
      </c>
      <c r="B469" s="34">
        <f>Tavola1!B413-Tavola1!B412</f>
        <v>30427</v>
      </c>
      <c r="C469" s="34">
        <f>Tavola1!C413-Tavola1!C412</f>
        <v>10171</v>
      </c>
      <c r="D469" s="34">
        <f>Tavola1!D413-Tavola1!D412</f>
        <v>1450</v>
      </c>
      <c r="E469" s="34">
        <f>Tavola1!E413-Tavola1!E412</f>
        <v>642</v>
      </c>
      <c r="F469" s="34">
        <f>Tavola1!F413-Tavola1!F412</f>
        <v>-13</v>
      </c>
      <c r="G469" s="34">
        <f>Tavola1!G413-Tavola1!G412</f>
        <v>-12</v>
      </c>
      <c r="H469" s="34">
        <f>Tavola1!H413-Tavola1!H412</f>
        <v>-1</v>
      </c>
      <c r="I469" s="34">
        <f>Tavola1!I413</f>
        <v>10</v>
      </c>
      <c r="J469" s="34">
        <f>Tavola1!J413-Tavola1!J412</f>
        <v>655</v>
      </c>
      <c r="K469" s="34">
        <f>Tavola1!K413-Tavola1!K412</f>
        <v>802</v>
      </c>
      <c r="L469" s="34">
        <f>Tavola1!L413-Tavola1!L412</f>
        <v>6</v>
      </c>
      <c r="M469" s="2">
        <f t="shared" si="97"/>
        <v>4.7655043218194366E-2</v>
      </c>
      <c r="N469" s="2">
        <f t="shared" si="98"/>
        <v>0.14256218660898634</v>
      </c>
    </row>
    <row r="470" spans="1:14" hidden="1" outlineLevel="1">
      <c r="A470" s="16">
        <v>44302</v>
      </c>
      <c r="B470" s="34">
        <f>Tavola1!B414-Tavola1!B413</f>
        <v>33300</v>
      </c>
      <c r="C470" s="34">
        <f>Tavola1!C414-Tavola1!C413</f>
        <v>10316</v>
      </c>
      <c r="D470" s="34">
        <f>Tavola1!D414-Tavola1!D413</f>
        <v>1370</v>
      </c>
      <c r="E470" s="34">
        <f>Tavola1!E414-Tavola1!E413</f>
        <v>101</v>
      </c>
      <c r="F470" s="34">
        <f>Tavola1!F414-Tavola1!F413</f>
        <v>-3</v>
      </c>
      <c r="G470" s="34">
        <f>Tavola1!G414-Tavola1!G413</f>
        <v>-8</v>
      </c>
      <c r="H470" s="34">
        <f>Tavola1!H414-Tavola1!H413</f>
        <v>5</v>
      </c>
      <c r="I470" s="34">
        <f>Tavola1!I414</f>
        <v>9</v>
      </c>
      <c r="J470" s="34">
        <f>Tavola1!J414-Tavola1!J413</f>
        <v>104</v>
      </c>
      <c r="K470" s="34">
        <f>Tavola1!K414-Tavola1!K413</f>
        <v>1248</v>
      </c>
      <c r="L470" s="34">
        <f>Tavola1!L414-Tavola1!L413</f>
        <v>21</v>
      </c>
      <c r="M470" s="2">
        <f t="shared" si="97"/>
        <v>4.114114114114114E-2</v>
      </c>
      <c r="N470" s="2">
        <f t="shared" si="98"/>
        <v>0.13280341217526173</v>
      </c>
    </row>
    <row r="471" spans="1:14" hidden="1" outlineLevel="1">
      <c r="A471" s="16">
        <v>44303</v>
      </c>
      <c r="B471" s="34">
        <f>Tavola1!B415-Tavola1!B414</f>
        <v>28927</v>
      </c>
      <c r="C471" s="34">
        <f>Tavola1!C415-Tavola1!C414</f>
        <v>10591</v>
      </c>
      <c r="D471" s="34">
        <f>Tavola1!D415-Tavola1!D414</f>
        <v>1301</v>
      </c>
      <c r="E471" s="34">
        <f>Tavola1!E415-Tavola1!E414</f>
        <v>602</v>
      </c>
      <c r="F471" s="34">
        <f>Tavola1!F415-Tavola1!F414</f>
        <v>6</v>
      </c>
      <c r="G471" s="34">
        <f>Tavola1!G415-Tavola1!G414</f>
        <v>6</v>
      </c>
      <c r="H471" s="34">
        <f>Tavola1!H415-Tavola1!H414</f>
        <v>0</v>
      </c>
      <c r="I471" s="34">
        <f>Tavola1!I415</f>
        <v>11</v>
      </c>
      <c r="J471" s="34">
        <f>Tavola1!J415-Tavola1!J414</f>
        <v>596</v>
      </c>
      <c r="K471" s="34">
        <f>Tavola1!K415-Tavola1!K414</f>
        <v>675</v>
      </c>
      <c r="L471" s="34">
        <f>Tavola1!L415-Tavola1!L414</f>
        <v>24</v>
      </c>
      <c r="M471" s="2">
        <f t="shared" si="97"/>
        <v>4.4975282607944138E-2</v>
      </c>
      <c r="N471" s="2">
        <f t="shared" si="98"/>
        <v>0.12284014729487301</v>
      </c>
    </row>
    <row r="472" spans="1:14" hidden="1" outlineLevel="1">
      <c r="A472" s="16">
        <v>44304</v>
      </c>
      <c r="B472" s="34">
        <f>Tavola1!B416-Tavola1!B415</f>
        <v>16558</v>
      </c>
      <c r="C472" s="34">
        <f>Tavola1!C416-Tavola1!C415</f>
        <v>7905</v>
      </c>
      <c r="D472" s="34">
        <f>Tavola1!D416-Tavola1!D415</f>
        <v>875</v>
      </c>
      <c r="E472" s="34">
        <f>Tavola1!E416-Tavola1!E415</f>
        <v>281</v>
      </c>
      <c r="F472" s="34">
        <f>Tavola1!F416-Tavola1!F415</f>
        <v>-6</v>
      </c>
      <c r="G472" s="34">
        <f>Tavola1!G416-Tavola1!G415</f>
        <v>-4</v>
      </c>
      <c r="H472" s="34">
        <f>Tavola1!H416-Tavola1!H415</f>
        <v>-2</v>
      </c>
      <c r="I472" s="34">
        <f>Tavola1!I416</f>
        <v>7</v>
      </c>
      <c r="J472" s="34">
        <f>Tavola1!J416-Tavola1!J415</f>
        <v>287</v>
      </c>
      <c r="K472" s="34">
        <f>Tavola1!K416-Tavola1!K415</f>
        <v>584</v>
      </c>
      <c r="L472" s="34">
        <f>Tavola1!L416-Tavola1!L415</f>
        <v>10</v>
      </c>
      <c r="M472" s="2">
        <f t="shared" si="97"/>
        <v>5.2844546442807103E-2</v>
      </c>
      <c r="N472" s="2">
        <f t="shared" si="98"/>
        <v>0.11068943706514864</v>
      </c>
    </row>
    <row r="473" spans="1:14" collapsed="1">
      <c r="A473" t="s">
        <v>332</v>
      </c>
      <c r="B473" s="3">
        <f>SUM(B466:B472)</f>
        <v>204391</v>
      </c>
      <c r="C473" s="3">
        <f>SUM(C466:C472)</f>
        <v>69089</v>
      </c>
      <c r="D473" s="3">
        <f t="shared" ref="D473:L473" si="99">SUM(D466:D472)</f>
        <v>9032</v>
      </c>
      <c r="E473" s="3">
        <f t="shared" si="99"/>
        <v>2787</v>
      </c>
      <c r="F473" s="3">
        <f t="shared" si="99"/>
        <v>80</v>
      </c>
      <c r="G473" s="3">
        <f t="shared" si="99"/>
        <v>64</v>
      </c>
      <c r="H473" s="3">
        <f t="shared" si="99"/>
        <v>16</v>
      </c>
      <c r="I473" s="3">
        <f t="shared" si="99"/>
        <v>74</v>
      </c>
      <c r="J473" s="3">
        <f t="shared" si="99"/>
        <v>2707</v>
      </c>
      <c r="K473" s="3">
        <f t="shared" si="99"/>
        <v>6121</v>
      </c>
      <c r="L473" s="3">
        <f t="shared" si="99"/>
        <v>124</v>
      </c>
      <c r="M473" s="2">
        <f t="shared" si="97"/>
        <v>4.4189812662984183E-2</v>
      </c>
      <c r="N473" s="2">
        <f t="shared" si="98"/>
        <v>0.13072992806380176</v>
      </c>
    </row>
    <row r="474" spans="1:14" hidden="1" outlineLevel="1">
      <c r="A474" s="16">
        <v>44305</v>
      </c>
      <c r="B474" s="34">
        <f>Tavola1!B417-Tavola1!B416</f>
        <v>14416</v>
      </c>
      <c r="C474" s="34">
        <f>Tavola1!C417-Tavola1!C416</f>
        <v>7051</v>
      </c>
      <c r="D474" s="34">
        <f>Tavola1!D417-Tavola1!D416</f>
        <v>1123</v>
      </c>
      <c r="E474" s="34">
        <f>Tavola1!E417-Tavola1!E416</f>
        <v>564</v>
      </c>
      <c r="F474" s="34">
        <f>Tavola1!F417-Tavola1!F416</f>
        <v>39</v>
      </c>
      <c r="G474" s="34">
        <f>Tavola1!G417-Tavola1!G416</f>
        <v>50</v>
      </c>
      <c r="H474" s="34">
        <f>Tavola1!H417-Tavola1!H416</f>
        <v>-11</v>
      </c>
      <c r="I474" s="34">
        <f>Tavola1!I417</f>
        <v>1</v>
      </c>
      <c r="J474" s="34">
        <f>Tavola1!J417-Tavola1!J416</f>
        <v>525</v>
      </c>
      <c r="K474" s="34">
        <f>Tavola1!K417-Tavola1!K416</f>
        <v>549</v>
      </c>
      <c r="L474" s="34">
        <f>Tavola1!L417-Tavola1!L416</f>
        <v>10</v>
      </c>
      <c r="M474" s="2">
        <f t="shared" ref="M474" si="100">D474/B474</f>
        <v>7.7899556048834626E-2</v>
      </c>
      <c r="N474" s="2">
        <f t="shared" ref="N474" si="101">D474/C474</f>
        <v>0.15926818890937455</v>
      </c>
    </row>
    <row r="475" spans="1:14" hidden="1" outlineLevel="1">
      <c r="A475" s="16">
        <v>44306</v>
      </c>
      <c r="B475" s="34">
        <f>Tavola1!B418-Tavola1!B417</f>
        <v>25779</v>
      </c>
      <c r="C475" s="34">
        <f>Tavola1!C418-Tavola1!C417</f>
        <v>9228</v>
      </c>
      <c r="D475" s="34">
        <f>Tavola1!D418-Tavola1!D417</f>
        <v>1148</v>
      </c>
      <c r="E475" s="34">
        <f>Tavola1!E418-Tavola1!E417</f>
        <v>-1423</v>
      </c>
      <c r="F475" s="34">
        <f>Tavola1!F418-Tavola1!F417</f>
        <v>-3</v>
      </c>
      <c r="G475" s="34">
        <f>Tavola1!G418-Tavola1!G417</f>
        <v>-7</v>
      </c>
      <c r="H475" s="34">
        <f>Tavola1!H418-Tavola1!H417</f>
        <v>4</v>
      </c>
      <c r="I475" s="34">
        <f>Tavola1!I418</f>
        <v>14</v>
      </c>
      <c r="J475" s="34">
        <f>Tavola1!J418-Tavola1!J417</f>
        <v>-1420</v>
      </c>
      <c r="K475" s="34">
        <f>Tavola1!K418-Tavola1!K417</f>
        <v>2535</v>
      </c>
      <c r="L475" s="34">
        <f>Tavola1!L418-Tavola1!L417</f>
        <v>36</v>
      </c>
      <c r="M475" s="2">
        <f t="shared" ref="M475:M477" si="102">D475/B475</f>
        <v>4.4532371309980993E-2</v>
      </c>
      <c r="N475" s="2">
        <f t="shared" ref="N475:N477" si="103">D475/C475</f>
        <v>0.12440398786302558</v>
      </c>
    </row>
    <row r="476" spans="1:14" hidden="1" outlineLevel="1">
      <c r="A476" s="16">
        <v>44307</v>
      </c>
      <c r="B476" s="34">
        <f>Tavola1!B419-Tavola1!B418</f>
        <v>29049</v>
      </c>
      <c r="C476" s="34">
        <f>Tavola1!C419-Tavola1!C418</f>
        <v>9593</v>
      </c>
      <c r="D476" s="34">
        <f>Tavola1!D419-Tavola1!D418</f>
        <v>1288</v>
      </c>
      <c r="E476" s="34">
        <f>Tavola1!E419-Tavola1!E418</f>
        <v>289</v>
      </c>
      <c r="F476" s="34">
        <f>Tavola1!F419-Tavola1!F418</f>
        <v>21</v>
      </c>
      <c r="G476" s="34">
        <f>Tavola1!G419-Tavola1!G418</f>
        <v>19</v>
      </c>
      <c r="H476" s="34">
        <f>Tavola1!H419-Tavola1!H418</f>
        <v>2</v>
      </c>
      <c r="I476" s="34">
        <f>Tavola1!I419</f>
        <v>10</v>
      </c>
      <c r="J476" s="34">
        <f>Tavola1!J419-Tavola1!J418</f>
        <v>268</v>
      </c>
      <c r="K476" s="34">
        <f>Tavola1!K419-Tavola1!K418</f>
        <v>989</v>
      </c>
      <c r="L476" s="34">
        <f>Tavola1!L419-Tavola1!L418</f>
        <v>10</v>
      </c>
      <c r="M476" s="2">
        <f t="shared" si="102"/>
        <v>4.4338875692794932E-2</v>
      </c>
      <c r="N476" s="2">
        <f t="shared" si="103"/>
        <v>0.13426456791410404</v>
      </c>
    </row>
    <row r="477" spans="1:14" hidden="1" outlineLevel="1">
      <c r="A477" s="16">
        <v>44308</v>
      </c>
      <c r="B477" s="34">
        <f>Tavola1!B420-Tavola1!B419</f>
        <v>34077</v>
      </c>
      <c r="C477" s="34">
        <f>Tavola1!C420-Tavola1!C419</f>
        <v>11170</v>
      </c>
      <c r="D477" s="34">
        <f>Tavola1!D420-Tavola1!D419</f>
        <v>1412</v>
      </c>
      <c r="E477" s="34">
        <f>Tavola1!E420-Tavola1!E419</f>
        <v>440</v>
      </c>
      <c r="F477" s="34">
        <f>Tavola1!F420-Tavola1!F419</f>
        <v>-34</v>
      </c>
      <c r="G477" s="34">
        <f>Tavola1!G420-Tavola1!G419</f>
        <v>-30</v>
      </c>
      <c r="H477" s="34">
        <f>Tavola1!H420-Tavola1!H419</f>
        <v>-4</v>
      </c>
      <c r="I477" s="34">
        <f>Tavola1!I420</f>
        <v>11</v>
      </c>
      <c r="J477" s="34">
        <f>Tavola1!J420-Tavola1!J419</f>
        <v>474</v>
      </c>
      <c r="K477" s="34">
        <f>Tavola1!K420-Tavola1!K419</f>
        <v>949</v>
      </c>
      <c r="L477" s="34">
        <f>Tavola1!L420-Tavola1!L419</f>
        <v>23</v>
      </c>
      <c r="M477" s="2">
        <f t="shared" si="102"/>
        <v>4.1435572380197787E-2</v>
      </c>
      <c r="N477" s="2">
        <f t="shared" si="103"/>
        <v>0.12641002685765443</v>
      </c>
    </row>
    <row r="478" spans="1:14" hidden="1" outlineLevel="1">
      <c r="A478" s="16">
        <v>44309</v>
      </c>
      <c r="B478" s="34">
        <f>Tavola1!B421-Tavola1!B420</f>
        <v>26886</v>
      </c>
      <c r="C478" s="34">
        <f>Tavola1!C421-Tavola1!C420</f>
        <v>9423</v>
      </c>
      <c r="D478" s="34">
        <f>Tavola1!D421-Tavola1!D420</f>
        <v>930</v>
      </c>
      <c r="E478" s="34">
        <f>Tavola1!E421-Tavola1!E420</f>
        <v>-344</v>
      </c>
      <c r="F478" s="34">
        <f>Tavola1!F421-Tavola1!F420</f>
        <v>-13</v>
      </c>
      <c r="G478" s="34">
        <f>Tavola1!G421-Tavola1!G420</f>
        <v>-12</v>
      </c>
      <c r="H478" s="34">
        <f>Tavola1!H421-Tavola1!H420</f>
        <v>-1</v>
      </c>
      <c r="I478" s="34">
        <f>Tavola1!I421</f>
        <v>11</v>
      </c>
      <c r="J478" s="34">
        <f>Tavola1!J421-Tavola1!J420</f>
        <v>-331</v>
      </c>
      <c r="K478" s="34">
        <f>Tavola1!K421-Tavola1!K420</f>
        <v>1250</v>
      </c>
      <c r="L478" s="34">
        <f>Tavola1!L421-Tavola1!L420</f>
        <v>24</v>
      </c>
      <c r="M478" s="2">
        <f t="shared" ref="M478:M479" si="104">D478/B478</f>
        <v>3.4590493193483597E-2</v>
      </c>
      <c r="N478" s="2">
        <f t="shared" ref="N478:N479" si="105">D478/C478</f>
        <v>9.8694683221903848E-2</v>
      </c>
    </row>
    <row r="479" spans="1:14" hidden="1" outlineLevel="1">
      <c r="A479" s="16">
        <v>44310</v>
      </c>
      <c r="B479" s="34">
        <f>Tavola1!B422-Tavola1!B421</f>
        <v>25451</v>
      </c>
      <c r="C479" s="34">
        <f>Tavola1!C422-Tavola1!C421</f>
        <v>8978</v>
      </c>
      <c r="D479" s="34">
        <f>Tavola1!D422-Tavola1!D421</f>
        <v>1095</v>
      </c>
      <c r="E479" s="34">
        <f>Tavola1!E422-Tavola1!E421</f>
        <v>-73</v>
      </c>
      <c r="F479" s="34">
        <f>Tavola1!F422-Tavola1!F421</f>
        <v>4</v>
      </c>
      <c r="G479" s="34">
        <f>Tavola1!G422-Tavola1!G421</f>
        <v>2</v>
      </c>
      <c r="H479" s="34">
        <f>Tavola1!H422-Tavola1!H421</f>
        <v>2</v>
      </c>
      <c r="I479" s="34">
        <f>Tavola1!I422</f>
        <v>8</v>
      </c>
      <c r="J479" s="34">
        <f>Tavola1!J422-Tavola1!J421</f>
        <v>-77</v>
      </c>
      <c r="K479" s="34">
        <f>Tavola1!K422-Tavola1!K421</f>
        <v>1147</v>
      </c>
      <c r="L479" s="34">
        <f>Tavola1!L422-Tavola1!L421</f>
        <v>21</v>
      </c>
      <c r="M479" s="2">
        <f t="shared" si="104"/>
        <v>4.3023849750500963E-2</v>
      </c>
      <c r="N479" s="2">
        <f t="shared" si="105"/>
        <v>0.12196480285141457</v>
      </c>
    </row>
    <row r="480" spans="1:14" hidden="1" outlineLevel="1">
      <c r="A480" s="16">
        <v>44311</v>
      </c>
      <c r="B480" s="34">
        <f>Tavola1!B423-Tavola1!B422</f>
        <v>21800</v>
      </c>
      <c r="C480" s="34">
        <f>Tavola1!C423-Tavola1!C422</f>
        <v>6414</v>
      </c>
      <c r="D480" s="34">
        <f>Tavola1!D423-Tavola1!D422</f>
        <v>1061</v>
      </c>
      <c r="E480" s="34">
        <f>Tavola1!E423-Tavola1!E422</f>
        <v>299</v>
      </c>
      <c r="F480" s="34">
        <f>Tavola1!F423-Tavola1!F422</f>
        <v>2</v>
      </c>
      <c r="G480" s="34">
        <f>Tavola1!G423-Tavola1!G422</f>
        <v>10</v>
      </c>
      <c r="H480" s="34">
        <f>Tavola1!H423-Tavola1!H422</f>
        <v>-8</v>
      </c>
      <c r="I480" s="34">
        <f>Tavola1!I423</f>
        <v>8</v>
      </c>
      <c r="J480" s="34">
        <f>Tavola1!J423-Tavola1!J422</f>
        <v>297</v>
      </c>
      <c r="K480" s="34">
        <f>Tavola1!K423-Tavola1!K422</f>
        <v>756</v>
      </c>
      <c r="L480" s="34">
        <f>Tavola1!L423-Tavola1!L422</f>
        <v>6</v>
      </c>
      <c r="M480" s="2">
        <f t="shared" ref="M480" si="106">D480/B480</f>
        <v>4.86697247706422E-2</v>
      </c>
      <c r="N480" s="2">
        <f t="shared" ref="N480" si="107">D480/C480</f>
        <v>0.16541939507327721</v>
      </c>
    </row>
    <row r="481" spans="1:14" collapsed="1">
      <c r="A481" t="s">
        <v>353</v>
      </c>
      <c r="B481" s="3">
        <f>SUM(B474:B480)</f>
        <v>177458</v>
      </c>
      <c r="C481" s="3">
        <f>SUM(C474:C480)</f>
        <v>61857</v>
      </c>
      <c r="D481" s="3">
        <f t="shared" ref="D481:L481" si="108">SUM(D474:D480)</f>
        <v>8057</v>
      </c>
      <c r="E481" s="3">
        <f t="shared" si="108"/>
        <v>-248</v>
      </c>
      <c r="F481" s="3">
        <f t="shared" si="108"/>
        <v>16</v>
      </c>
      <c r="G481" s="3">
        <f t="shared" si="108"/>
        <v>32</v>
      </c>
      <c r="H481" s="3">
        <f t="shared" si="108"/>
        <v>-16</v>
      </c>
      <c r="I481" s="3">
        <f t="shared" si="108"/>
        <v>63</v>
      </c>
      <c r="J481" s="3">
        <f t="shared" si="108"/>
        <v>-264</v>
      </c>
      <c r="K481" s="3">
        <f t="shared" si="108"/>
        <v>8175</v>
      </c>
      <c r="L481" s="3">
        <f t="shared" si="108"/>
        <v>130</v>
      </c>
      <c r="M481" s="2">
        <f t="shared" ref="M481:M482" si="109">D481/B481</f>
        <v>4.5402292373406664E-2</v>
      </c>
      <c r="N481" s="2">
        <f t="shared" ref="N481:N482" si="110">D481/C481</f>
        <v>0.13025203291462567</v>
      </c>
    </row>
    <row r="482" spans="1:14" hidden="1" outlineLevel="1">
      <c r="A482" s="16">
        <v>44312</v>
      </c>
      <c r="B482" s="34">
        <f>Tavola1!B424-Tavola1!B423</f>
        <v>20619</v>
      </c>
      <c r="C482" s="34">
        <f>Tavola1!C424-Tavola1!C423</f>
        <v>7646</v>
      </c>
      <c r="D482" s="34">
        <f>Tavola1!D424-Tavola1!D423</f>
        <v>1069</v>
      </c>
      <c r="E482" s="34">
        <f>Tavola1!E424-Tavola1!E423</f>
        <v>581</v>
      </c>
      <c r="F482" s="34">
        <f>Tavola1!F424-Tavola1!F423</f>
        <v>13</v>
      </c>
      <c r="G482" s="34">
        <f>Tavola1!G424-Tavola1!G423</f>
        <v>10</v>
      </c>
      <c r="H482" s="34">
        <f>Tavola1!H424-Tavola1!H423</f>
        <v>3</v>
      </c>
      <c r="I482" s="34">
        <f>Tavola1!I424</f>
        <v>12</v>
      </c>
      <c r="J482" s="34">
        <f>Tavola1!J424-Tavola1!J423</f>
        <v>568</v>
      </c>
      <c r="K482" s="34">
        <f>Tavola1!K424-Tavola1!K423</f>
        <v>475</v>
      </c>
      <c r="L482" s="34">
        <f>Tavola1!L424-Tavola1!L423</f>
        <v>13</v>
      </c>
      <c r="M482" s="2">
        <f t="shared" si="109"/>
        <v>5.184538532421553E-2</v>
      </c>
      <c r="N482" s="2">
        <f t="shared" si="110"/>
        <v>0.13981166623070887</v>
      </c>
    </row>
    <row r="483" spans="1:14" hidden="1" outlineLevel="1">
      <c r="A483" s="16">
        <v>44313</v>
      </c>
      <c r="B483" s="34">
        <f>Tavola1!B425-Tavola1!B424</f>
        <v>28762</v>
      </c>
      <c r="C483" s="34">
        <f>Tavola1!C425-Tavola1!C424</f>
        <v>9554</v>
      </c>
      <c r="D483" s="34">
        <f>Tavola1!D425-Tavola1!D424</f>
        <v>940</v>
      </c>
      <c r="E483" s="34">
        <f>Tavola1!E425-Tavola1!E424</f>
        <v>-6</v>
      </c>
      <c r="F483" s="34">
        <f>Tavola1!F425-Tavola1!F424</f>
        <v>-6</v>
      </c>
      <c r="G483" s="34">
        <f>Tavola1!G425-Tavola1!G424</f>
        <v>0</v>
      </c>
      <c r="H483" s="34">
        <f>Tavola1!H425-Tavola1!H424</f>
        <v>-6</v>
      </c>
      <c r="I483" s="34">
        <f>Tavola1!I425</f>
        <v>4</v>
      </c>
      <c r="J483" s="34">
        <f>Tavola1!J425-Tavola1!J424</f>
        <v>0</v>
      </c>
      <c r="K483" s="34">
        <f>Tavola1!K425-Tavola1!K424</f>
        <v>913</v>
      </c>
      <c r="L483" s="34">
        <f>Tavola1!L425-Tavola1!L424</f>
        <v>33</v>
      </c>
      <c r="M483" s="2">
        <f t="shared" ref="M483" si="111">D483/B483</f>
        <v>3.2682010986718586E-2</v>
      </c>
      <c r="N483" s="2">
        <f t="shared" ref="N483" si="112">D483/C483</f>
        <v>9.8388109692275488E-2</v>
      </c>
    </row>
    <row r="484" spans="1:14" hidden="1" outlineLevel="1">
      <c r="A484" s="16">
        <v>44314</v>
      </c>
      <c r="B484" s="34">
        <f>Tavola1!B426-Tavola1!B425</f>
        <v>30150</v>
      </c>
      <c r="C484" s="34">
        <f>Tavola1!C426-Tavola1!C425</f>
        <v>8979</v>
      </c>
      <c r="D484" s="34">
        <f>Tavola1!D426-Tavola1!D425</f>
        <v>980</v>
      </c>
      <c r="E484" s="34">
        <f>Tavola1!E426-Tavola1!E425</f>
        <v>-713</v>
      </c>
      <c r="F484" s="34">
        <f>Tavola1!F426-Tavola1!F425</f>
        <v>-28</v>
      </c>
      <c r="G484" s="34">
        <f>Tavola1!G426-Tavola1!G425</f>
        <v>-32</v>
      </c>
      <c r="H484" s="34">
        <f>Tavola1!H426-Tavola1!H425</f>
        <v>4</v>
      </c>
      <c r="I484" s="34">
        <f>Tavola1!I426</f>
        <v>13</v>
      </c>
      <c r="J484" s="34">
        <f>Tavola1!J426-Tavola1!J425</f>
        <v>-685</v>
      </c>
      <c r="K484" s="34">
        <f>Tavola1!K426-Tavola1!K425</f>
        <v>1663</v>
      </c>
      <c r="L484" s="34">
        <f>Tavola1!L426-Tavola1!L425</f>
        <v>30</v>
      </c>
      <c r="M484" s="2">
        <f t="shared" ref="M484:M486" si="113">D484/B484</f>
        <v>3.2504145936981761E-2</v>
      </c>
      <c r="N484" s="2">
        <f t="shared" ref="N484:N486" si="114">D484/C484</f>
        <v>0.10914355718899654</v>
      </c>
    </row>
    <row r="485" spans="1:14" hidden="1" outlineLevel="1">
      <c r="A485" s="16">
        <v>44315</v>
      </c>
      <c r="B485" s="34">
        <f>Tavola1!B427-Tavola1!B426</f>
        <v>25951</v>
      </c>
      <c r="C485" s="34">
        <f>Tavola1!C427-Tavola1!C426</f>
        <v>10204</v>
      </c>
      <c r="D485" s="34">
        <f>Tavola1!D427-Tavola1!D426</f>
        <v>1061</v>
      </c>
      <c r="E485" s="34">
        <f>Tavola1!E427-Tavola1!E426</f>
        <v>-128</v>
      </c>
      <c r="F485" s="34">
        <f>Tavola1!F427-Tavola1!F426</f>
        <v>-25</v>
      </c>
      <c r="G485" s="34">
        <f>Tavola1!G427-Tavola1!G426</f>
        <v>-21</v>
      </c>
      <c r="H485" s="34">
        <f>Tavola1!H427-Tavola1!H426</f>
        <v>-4</v>
      </c>
      <c r="I485" s="34">
        <f>Tavola1!I427</f>
        <v>9</v>
      </c>
      <c r="J485" s="34">
        <f>Tavola1!J427-Tavola1!J426</f>
        <v>-103</v>
      </c>
      <c r="K485" s="34">
        <f>Tavola1!K427-Tavola1!K426</f>
        <v>1166</v>
      </c>
      <c r="L485" s="34">
        <f>Tavola1!L427-Tavola1!L426</f>
        <v>23</v>
      </c>
      <c r="M485" s="2">
        <f t="shared" si="113"/>
        <v>4.0884744325844859E-2</v>
      </c>
      <c r="N485" s="2">
        <f t="shared" si="114"/>
        <v>0.10397883183065465</v>
      </c>
    </row>
    <row r="486" spans="1:14" hidden="1" outlineLevel="1">
      <c r="A486" s="16">
        <v>44316</v>
      </c>
      <c r="B486" s="34">
        <f>Tavola1!B428-Tavola1!B427</f>
        <v>28145</v>
      </c>
      <c r="C486" s="34">
        <f>Tavola1!C428-Tavola1!C427</f>
        <v>8461</v>
      </c>
      <c r="D486" s="34">
        <f>Tavola1!D428-Tavola1!D427</f>
        <v>861</v>
      </c>
      <c r="E486" s="34">
        <f>Tavola1!E428-Tavola1!E427</f>
        <v>-348</v>
      </c>
      <c r="F486" s="34">
        <f>Tavola1!F428-Tavola1!F427</f>
        <v>-32</v>
      </c>
      <c r="G486" s="34">
        <f>Tavola1!G428-Tavola1!G427</f>
        <v>-29</v>
      </c>
      <c r="H486" s="34">
        <f>Tavola1!H428-Tavola1!H427</f>
        <v>-3</v>
      </c>
      <c r="I486" s="34">
        <f>Tavola1!I428</f>
        <v>8</v>
      </c>
      <c r="J486" s="34">
        <f>Tavola1!J428-Tavola1!J427</f>
        <v>-316</v>
      </c>
      <c r="K486" s="34">
        <f>Tavola1!K428-Tavola1!K427</f>
        <v>1190</v>
      </c>
      <c r="L486" s="34">
        <f>Tavola1!L428-Tavola1!L427</f>
        <v>19</v>
      </c>
      <c r="M486" s="2">
        <f t="shared" si="113"/>
        <v>3.0591579321371468E-2</v>
      </c>
      <c r="N486" s="2">
        <f t="shared" si="114"/>
        <v>0.10176102115589174</v>
      </c>
    </row>
    <row r="487" spans="1:14" hidden="1" outlineLevel="1">
      <c r="A487" s="16">
        <v>44317</v>
      </c>
      <c r="B487" s="34">
        <f>Tavola1!B429-Tavola1!B428</f>
        <v>27029</v>
      </c>
      <c r="C487" s="34">
        <f>Tavola1!C429-Tavola1!C428</f>
        <v>9206</v>
      </c>
      <c r="D487" s="34">
        <f>Tavola1!D429-Tavola1!D428</f>
        <v>1000</v>
      </c>
      <c r="E487" s="34">
        <f>Tavola1!E429-Tavola1!E428</f>
        <v>-123</v>
      </c>
      <c r="F487" s="34">
        <f>Tavola1!F429-Tavola1!F428</f>
        <v>-34</v>
      </c>
      <c r="G487" s="34">
        <f>Tavola1!G429-Tavola1!G428</f>
        <v>-36</v>
      </c>
      <c r="H487" s="34">
        <f>Tavola1!H429-Tavola1!H428</f>
        <v>2</v>
      </c>
      <c r="I487" s="34">
        <f>Tavola1!I429</f>
        <v>9</v>
      </c>
      <c r="J487" s="34">
        <f>Tavola1!J429-Tavola1!J428</f>
        <v>-89</v>
      </c>
      <c r="K487" s="34">
        <f>Tavola1!K429-Tavola1!K428</f>
        <v>1113</v>
      </c>
      <c r="L487" s="34">
        <f>Tavola1!L429-Tavola1!L428</f>
        <v>10</v>
      </c>
      <c r="M487" s="2">
        <f t="shared" ref="M487" si="115">D487/B487</f>
        <v>3.6997299197158606E-2</v>
      </c>
      <c r="N487" s="2">
        <f t="shared" ref="N487" si="116">D487/C487</f>
        <v>0.10862480990658266</v>
      </c>
    </row>
    <row r="488" spans="1:14" hidden="1" outlineLevel="1">
      <c r="A488" s="16">
        <v>44318</v>
      </c>
      <c r="B488" s="34">
        <f>Tavola1!B430-Tavola1!B429</f>
        <v>9773</v>
      </c>
      <c r="C488" s="34">
        <f>Tavola1!C430-Tavola1!C429</f>
        <v>5296</v>
      </c>
      <c r="D488" s="34">
        <f>Tavola1!D430-Tavola1!D429</f>
        <v>772</v>
      </c>
      <c r="E488" s="34">
        <f>Tavola1!E430-Tavola1!E429</f>
        <v>8</v>
      </c>
      <c r="F488" s="34">
        <f>Tavola1!F430-Tavola1!F429</f>
        <v>8</v>
      </c>
      <c r="G488" s="34">
        <f>Tavola1!G430-Tavola1!G429</f>
        <v>12</v>
      </c>
      <c r="H488" s="34">
        <f>Tavola1!H430-Tavola1!H429</f>
        <v>-4</v>
      </c>
      <c r="I488" s="34">
        <f>Tavola1!I430</f>
        <v>10</v>
      </c>
      <c r="J488" s="34">
        <f>Tavola1!J430-Tavola1!J429</f>
        <v>0</v>
      </c>
      <c r="K488" s="34">
        <f>Tavola1!K430-Tavola1!K429</f>
        <v>761</v>
      </c>
      <c r="L488" s="34">
        <f>Tavola1!L430-Tavola1!L429</f>
        <v>3</v>
      </c>
      <c r="M488" s="2">
        <f t="shared" ref="M488" si="117">D488/B488</f>
        <v>7.8993144377366209E-2</v>
      </c>
      <c r="N488" s="2">
        <f t="shared" ref="N488" si="118">D488/C488</f>
        <v>0.14577039274924472</v>
      </c>
    </row>
    <row r="489" spans="1:14" collapsed="1">
      <c r="A489" t="s">
        <v>355</v>
      </c>
      <c r="B489" s="3">
        <f>SUM(B482:B488)</f>
        <v>170429</v>
      </c>
      <c r="C489" s="3">
        <f>SUM(C482:C488)</f>
        <v>59346</v>
      </c>
      <c r="D489" s="3">
        <f t="shared" ref="D489:L489" si="119">SUM(D482:D488)</f>
        <v>6683</v>
      </c>
      <c r="E489" s="3">
        <f t="shared" si="119"/>
        <v>-729</v>
      </c>
      <c r="F489" s="3">
        <f t="shared" si="119"/>
        <v>-104</v>
      </c>
      <c r="G489" s="3">
        <f t="shared" si="119"/>
        <v>-96</v>
      </c>
      <c r="H489" s="3">
        <f t="shared" si="119"/>
        <v>-8</v>
      </c>
      <c r="I489" s="3">
        <f t="shared" si="119"/>
        <v>65</v>
      </c>
      <c r="J489" s="3">
        <f t="shared" si="119"/>
        <v>-625</v>
      </c>
      <c r="K489" s="3">
        <f t="shared" si="119"/>
        <v>7281</v>
      </c>
      <c r="L489" s="3">
        <f t="shared" si="119"/>
        <v>131</v>
      </c>
      <c r="M489" s="2">
        <f t="shared" ref="M489:M490" si="120">D489/B489</f>
        <v>3.9212810026462631E-2</v>
      </c>
      <c r="N489" s="2">
        <f t="shared" ref="N489:N490" si="121">D489/C489</f>
        <v>0.11261079095474</v>
      </c>
    </row>
    <row r="490" spans="1:14" hidden="1" outlineLevel="1">
      <c r="A490" s="16">
        <v>44319</v>
      </c>
      <c r="B490" s="34">
        <f>Tavola1!B431-Tavola1!B430</f>
        <v>14474</v>
      </c>
      <c r="C490" s="34">
        <f>Tavola1!C431-Tavola1!C430</f>
        <v>6385</v>
      </c>
      <c r="D490" s="34">
        <f>Tavola1!D431-Tavola1!D430</f>
        <v>734</v>
      </c>
      <c r="E490" s="34">
        <f>Tavola1!E431-Tavola1!E430</f>
        <v>174</v>
      </c>
      <c r="F490" s="34">
        <f>Tavola1!F431-Tavola1!F430</f>
        <v>27</v>
      </c>
      <c r="G490" s="34">
        <f>Tavola1!G431-Tavola1!G430</f>
        <v>30</v>
      </c>
      <c r="H490" s="34">
        <f>Tavola1!H431-Tavola1!H430</f>
        <v>-3</v>
      </c>
      <c r="I490" s="34">
        <f>Tavola1!I431</f>
        <v>5</v>
      </c>
      <c r="J490" s="34">
        <f>Tavola1!J431-Tavola1!J430</f>
        <v>147</v>
      </c>
      <c r="K490" s="34">
        <f>Tavola1!K431-Tavola1!K430</f>
        <v>540</v>
      </c>
      <c r="L490" s="34">
        <f>Tavola1!L431-Tavola1!L430</f>
        <v>20</v>
      </c>
      <c r="M490" s="2">
        <f t="shared" si="120"/>
        <v>5.0711620837363545E-2</v>
      </c>
      <c r="N490" s="2">
        <f t="shared" si="121"/>
        <v>0.11495693030540328</v>
      </c>
    </row>
    <row r="491" spans="1:14" hidden="1" outlineLevel="1">
      <c r="A491" s="16">
        <v>44320</v>
      </c>
      <c r="B491" s="34">
        <f>Tavola1!B432-Tavola1!B431</f>
        <v>32557</v>
      </c>
      <c r="C491" s="34">
        <f>Tavola1!C432-Tavola1!C431</f>
        <v>8537</v>
      </c>
      <c r="D491" s="34">
        <f>Tavola1!D432-Tavola1!D431</f>
        <v>902</v>
      </c>
      <c r="E491" s="34">
        <f>Tavola1!E432-Tavola1!E431</f>
        <v>-132</v>
      </c>
      <c r="F491" s="34">
        <f>Tavola1!F432-Tavola1!F431</f>
        <v>-26</v>
      </c>
      <c r="G491" s="34">
        <f>Tavola1!G432-Tavola1!G431</f>
        <v>-26</v>
      </c>
      <c r="H491" s="34">
        <f>Tavola1!H432-Tavola1!H431</f>
        <v>0</v>
      </c>
      <c r="I491" s="34">
        <f>Tavola1!I432</f>
        <v>8</v>
      </c>
      <c r="J491" s="34">
        <f>Tavola1!J432-Tavola1!J431</f>
        <v>-106</v>
      </c>
      <c r="K491" s="34">
        <f>Tavola1!K432-Tavola1!K431</f>
        <v>1009</v>
      </c>
      <c r="L491" s="34">
        <f>Tavola1!L432-Tavola1!L431</f>
        <v>25</v>
      </c>
      <c r="M491" s="2">
        <f t="shared" ref="M491:M493" si="122">D491/B491</f>
        <v>2.7705255398224653E-2</v>
      </c>
      <c r="N491" s="2">
        <f t="shared" ref="N491:N493" si="123">D491/C491</f>
        <v>0.10565772519620475</v>
      </c>
    </row>
    <row r="492" spans="1:14" hidden="1" outlineLevel="1">
      <c r="A492" s="16">
        <v>44321</v>
      </c>
      <c r="B492" s="34">
        <f>Tavola1!B433-Tavola1!B432</f>
        <v>27072</v>
      </c>
      <c r="C492" s="34">
        <f>Tavola1!C433-Tavola1!C432</f>
        <v>9260</v>
      </c>
      <c r="D492" s="34">
        <f>Tavola1!D433-Tavola1!D432</f>
        <v>782</v>
      </c>
      <c r="E492" s="34">
        <f>Tavola1!E433-Tavola1!E432</f>
        <v>-294</v>
      </c>
      <c r="F492" s="34">
        <f>Tavola1!F433-Tavola1!F432</f>
        <v>-39</v>
      </c>
      <c r="G492" s="34">
        <f>Tavola1!G433-Tavola1!G432</f>
        <v>-31</v>
      </c>
      <c r="H492" s="34">
        <f>Tavola1!H433-Tavola1!H432</f>
        <v>-8</v>
      </c>
      <c r="I492" s="34">
        <f>Tavola1!I433</f>
        <v>7</v>
      </c>
      <c r="J492" s="34">
        <f>Tavola1!J433-Tavola1!J432</f>
        <v>-255</v>
      </c>
      <c r="K492" s="34">
        <f>Tavola1!K433-Tavola1!K432</f>
        <v>1052</v>
      </c>
      <c r="L492" s="34">
        <f>Tavola1!L433-Tavola1!L432</f>
        <v>24</v>
      </c>
      <c r="M492" s="2">
        <f t="shared" si="122"/>
        <v>2.8885933806146572E-2</v>
      </c>
      <c r="N492" s="2">
        <f t="shared" si="123"/>
        <v>8.4449244060475159E-2</v>
      </c>
    </row>
    <row r="493" spans="1:14" hidden="1" outlineLevel="1">
      <c r="A493" s="16">
        <v>44322</v>
      </c>
      <c r="B493" s="34">
        <f>Tavola1!B434-Tavola1!B433</f>
        <v>26265</v>
      </c>
      <c r="C493" s="34">
        <f>Tavola1!C434-Tavola1!C433</f>
        <v>11343</v>
      </c>
      <c r="D493" s="34">
        <f>Tavola1!D434-Tavola1!D433</f>
        <v>1202</v>
      </c>
      <c r="E493" s="34">
        <f>Tavola1!E434-Tavola1!E433</f>
        <v>-651</v>
      </c>
      <c r="F493" s="34">
        <f>Tavola1!F434-Tavola1!F433</f>
        <v>-61</v>
      </c>
      <c r="G493" s="34">
        <f>Tavola1!G434-Tavola1!G433</f>
        <v>-58</v>
      </c>
      <c r="H493" s="34">
        <f>Tavola1!H434-Tavola1!H433</f>
        <v>-3</v>
      </c>
      <c r="I493" s="34">
        <f>Tavola1!I434</f>
        <v>2</v>
      </c>
      <c r="J493" s="34">
        <f>Tavola1!J434-Tavola1!J433</f>
        <v>-590</v>
      </c>
      <c r="K493" s="34">
        <f>Tavola1!K434-Tavola1!K433</f>
        <v>1829</v>
      </c>
      <c r="L493" s="34">
        <f>Tavola1!L434-Tavola1!L433</f>
        <v>24</v>
      </c>
      <c r="M493" s="2">
        <f t="shared" si="122"/>
        <v>4.5764325147534743E-2</v>
      </c>
      <c r="N493" s="2">
        <f t="shared" si="123"/>
        <v>0.10596843868465132</v>
      </c>
    </row>
    <row r="494" spans="1:14" hidden="1" outlineLevel="1">
      <c r="A494" s="16">
        <v>44323</v>
      </c>
      <c r="B494" s="34">
        <f>Tavola1!B435-Tavola1!B434</f>
        <v>25740</v>
      </c>
      <c r="C494" s="34">
        <f>Tavola1!C435-Tavola1!C434</f>
        <v>7945</v>
      </c>
      <c r="D494" s="34">
        <f>Tavola1!D435-Tavola1!D434</f>
        <v>603</v>
      </c>
      <c r="E494" s="34">
        <f>Tavola1!E435-Tavola1!E434</f>
        <v>-548</v>
      </c>
      <c r="F494" s="34">
        <f>Tavola1!F435-Tavola1!F434</f>
        <v>-49</v>
      </c>
      <c r="G494" s="34">
        <f>Tavola1!G435-Tavola1!G434</f>
        <v>-42</v>
      </c>
      <c r="H494" s="34">
        <f>Tavola1!H435-Tavola1!H434</f>
        <v>-7</v>
      </c>
      <c r="I494" s="34">
        <f>Tavola1!I435</f>
        <v>0</v>
      </c>
      <c r="J494" s="34">
        <f>Tavola1!J435-Tavola1!J434</f>
        <v>-499</v>
      </c>
      <c r="K494" s="34">
        <f>Tavola1!K435-Tavola1!K434</f>
        <v>1140</v>
      </c>
      <c r="L494" s="34">
        <f>Tavola1!L435-Tavola1!L434</f>
        <v>11</v>
      </c>
      <c r="M494" s="2">
        <f t="shared" ref="M494:M496" si="124">D494/B494</f>
        <v>2.3426573426573425E-2</v>
      </c>
      <c r="N494" s="2">
        <f t="shared" ref="N494:N496" si="125">D494/C494</f>
        <v>7.5896790434235362E-2</v>
      </c>
    </row>
    <row r="495" spans="1:14" hidden="1" outlineLevel="1">
      <c r="A495" s="16">
        <v>44324</v>
      </c>
      <c r="B495" s="34">
        <f>Tavola1!B436-Tavola1!B435</f>
        <v>25434</v>
      </c>
      <c r="C495" s="34">
        <f>Tavola1!C436-Tavola1!C435</f>
        <v>8656</v>
      </c>
      <c r="D495" s="34">
        <f>Tavola1!D436-Tavola1!D435</f>
        <v>851</v>
      </c>
      <c r="E495" s="34">
        <f>Tavola1!E436-Tavola1!E435</f>
        <v>-700</v>
      </c>
      <c r="F495" s="34">
        <f>Tavola1!F436-Tavola1!F435</f>
        <v>-28</v>
      </c>
      <c r="G495" s="34">
        <f>Tavola1!G436-Tavola1!G435</f>
        <v>-26</v>
      </c>
      <c r="H495" s="34">
        <f>Tavola1!H436-Tavola1!H435</f>
        <v>-2</v>
      </c>
      <c r="I495" s="34">
        <f>Tavola1!I436</f>
        <v>3</v>
      </c>
      <c r="J495" s="34">
        <f>Tavola1!J436-Tavola1!J435</f>
        <v>-672</v>
      </c>
      <c r="K495" s="34">
        <f>Tavola1!K436-Tavola1!K435</f>
        <v>1532</v>
      </c>
      <c r="L495" s="34">
        <f>Tavola1!L436-Tavola1!L435</f>
        <v>19</v>
      </c>
      <c r="M495" s="2">
        <f t="shared" si="124"/>
        <v>3.3459149170401825E-2</v>
      </c>
      <c r="N495" s="2">
        <f t="shared" si="125"/>
        <v>9.8313308687615522E-2</v>
      </c>
    </row>
    <row r="496" spans="1:14" hidden="1" outlineLevel="1">
      <c r="A496" s="16">
        <v>44325</v>
      </c>
      <c r="B496" s="34">
        <f>Tavola1!B437-Tavola1!B436</f>
        <v>14337</v>
      </c>
      <c r="C496" s="34">
        <f>Tavola1!C437-Tavola1!C436</f>
        <v>5588</v>
      </c>
      <c r="D496" s="34">
        <f>Tavola1!D437-Tavola1!D436</f>
        <v>494</v>
      </c>
      <c r="E496" s="34">
        <f>Tavola1!E437-Tavola1!E436</f>
        <v>-485</v>
      </c>
      <c r="F496" s="34">
        <f>Tavola1!F437-Tavola1!F436</f>
        <v>-25</v>
      </c>
      <c r="G496" s="34">
        <f>Tavola1!G437-Tavola1!G436</f>
        <v>-21</v>
      </c>
      <c r="H496" s="34">
        <f>Tavola1!H437-Tavola1!H436</f>
        <v>-4</v>
      </c>
      <c r="I496" s="34">
        <f>Tavola1!I437</f>
        <v>4</v>
      </c>
      <c r="J496" s="34">
        <f>Tavola1!J437-Tavola1!J436</f>
        <v>-460</v>
      </c>
      <c r="K496" s="34">
        <f>Tavola1!K437-Tavola1!K436</f>
        <v>965</v>
      </c>
      <c r="L496" s="34">
        <f>Tavola1!L437-Tavola1!L436</f>
        <v>14</v>
      </c>
      <c r="M496" s="2">
        <f t="shared" si="124"/>
        <v>3.4456301876264209E-2</v>
      </c>
      <c r="N496" s="2">
        <f t="shared" si="125"/>
        <v>8.8403722261989975E-2</v>
      </c>
    </row>
    <row r="497" spans="1:14" collapsed="1">
      <c r="A497" t="s">
        <v>360</v>
      </c>
      <c r="B497" s="3">
        <f>SUM(B490:B496)</f>
        <v>165879</v>
      </c>
      <c r="C497" s="3">
        <f>SUM(C490:C496)</f>
        <v>57714</v>
      </c>
      <c r="D497" s="3">
        <f t="shared" ref="D497:L497" si="126">SUM(D490:D496)</f>
        <v>5568</v>
      </c>
      <c r="E497" s="3">
        <f t="shared" si="126"/>
        <v>-2636</v>
      </c>
      <c r="F497" s="3">
        <f t="shared" si="126"/>
        <v>-201</v>
      </c>
      <c r="G497" s="3">
        <f t="shared" si="126"/>
        <v>-174</v>
      </c>
      <c r="H497" s="3">
        <f t="shared" si="126"/>
        <v>-27</v>
      </c>
      <c r="I497" s="3">
        <f t="shared" si="126"/>
        <v>29</v>
      </c>
      <c r="J497" s="3">
        <f t="shared" si="126"/>
        <v>-2435</v>
      </c>
      <c r="K497" s="3">
        <f t="shared" si="126"/>
        <v>8067</v>
      </c>
      <c r="L497" s="3">
        <f t="shared" si="126"/>
        <v>137</v>
      </c>
      <c r="M497" s="2">
        <f t="shared" ref="M497:M498" si="127">D497/B497</f>
        <v>3.3566635921364371E-2</v>
      </c>
      <c r="N497" s="2">
        <f t="shared" ref="N497:N498" si="128">D497/C497</f>
        <v>9.6475725127352113E-2</v>
      </c>
    </row>
    <row r="498" spans="1:14" hidden="1" outlineLevel="1">
      <c r="A498" s="16">
        <v>44326</v>
      </c>
      <c r="B498" s="34">
        <f>Tavola1!B438-Tavola1!B437</f>
        <v>19530</v>
      </c>
      <c r="C498" s="34">
        <f>Tavola1!C438-Tavola1!C437</f>
        <v>7145</v>
      </c>
      <c r="D498" s="34">
        <f>Tavola1!D438-Tavola1!D437</f>
        <v>589</v>
      </c>
      <c r="E498" s="34">
        <f>Tavola1!E438-Tavola1!E437</f>
        <v>85</v>
      </c>
      <c r="F498" s="34">
        <f>Tavola1!F438-Tavola1!F437</f>
        <v>9</v>
      </c>
      <c r="G498" s="34">
        <f>Tavola1!G438-Tavola1!G437</f>
        <v>14</v>
      </c>
      <c r="H498" s="34">
        <f>Tavola1!H438-Tavola1!H437</f>
        <v>-5</v>
      </c>
      <c r="I498" s="34">
        <f>Tavola1!I438</f>
        <v>3</v>
      </c>
      <c r="J498" s="34">
        <f>Tavola1!J438-Tavola1!J437</f>
        <v>76</v>
      </c>
      <c r="K498" s="34">
        <f>Tavola1!K438-Tavola1!K437</f>
        <v>498</v>
      </c>
      <c r="L498" s="34">
        <f>Tavola1!L438-Tavola1!L437</f>
        <v>6</v>
      </c>
      <c r="M498" s="2">
        <f t="shared" si="127"/>
        <v>3.0158730158730159E-2</v>
      </c>
      <c r="N498" s="2">
        <f t="shared" si="128"/>
        <v>8.2435269419174242E-2</v>
      </c>
    </row>
    <row r="499" spans="1:14" hidden="1" outlineLevel="1">
      <c r="A499" s="16">
        <v>44327</v>
      </c>
      <c r="B499" s="34">
        <f>Tavola1!B439-Tavola1!B438</f>
        <v>27362</v>
      </c>
      <c r="C499" s="34">
        <f>Tavola1!C439-Tavola1!C438</f>
        <v>10704</v>
      </c>
      <c r="D499" s="34">
        <f>Tavola1!D439-Tavola1!D438</f>
        <v>894</v>
      </c>
      <c r="E499" s="34">
        <f>Tavola1!E439-Tavola1!E438</f>
        <v>-68</v>
      </c>
      <c r="F499" s="34">
        <f>Tavola1!F439-Tavola1!F438</f>
        <v>-27</v>
      </c>
      <c r="G499" s="34">
        <f>Tavola1!G439-Tavola1!G438</f>
        <v>-29</v>
      </c>
      <c r="H499" s="34">
        <f>Tavola1!H439-Tavola1!H438</f>
        <v>2</v>
      </c>
      <c r="I499" s="34">
        <f>Tavola1!I439</f>
        <v>10</v>
      </c>
      <c r="J499" s="34">
        <f>Tavola1!J439-Tavola1!J438</f>
        <v>-41</v>
      </c>
      <c r="K499" s="34">
        <f>Tavola1!K439-Tavola1!K438</f>
        <v>936</v>
      </c>
      <c r="L499" s="34">
        <f>Tavola1!L439-Tavola1!L438</f>
        <v>26</v>
      </c>
      <c r="M499" s="2">
        <f t="shared" ref="M499" si="129">D499/B499</f>
        <v>3.2673050215627511E-2</v>
      </c>
      <c r="N499" s="2">
        <f t="shared" ref="N499" si="130">D499/C499</f>
        <v>8.3520179372197315E-2</v>
      </c>
    </row>
    <row r="500" spans="1:14" hidden="1" outlineLevel="1">
      <c r="A500" s="16">
        <v>44328</v>
      </c>
      <c r="B500" s="34">
        <f>Tavola1!B440-Tavola1!B439</f>
        <v>26316</v>
      </c>
      <c r="C500" s="34">
        <f>Tavola1!C440-Tavola1!C439</f>
        <v>7603</v>
      </c>
      <c r="D500" s="34">
        <f>Tavola1!D440-Tavola1!D439</f>
        <v>607</v>
      </c>
      <c r="E500" s="34">
        <f>Tavola1!E440-Tavola1!E439</f>
        <v>-2127</v>
      </c>
      <c r="F500" s="34">
        <f>Tavola1!F440-Tavola1!F439</f>
        <v>-48</v>
      </c>
      <c r="G500" s="34">
        <f>Tavola1!G440-Tavola1!G439</f>
        <v>-40</v>
      </c>
      <c r="H500" s="34">
        <f>Tavola1!H440-Tavola1!H439</f>
        <v>-8</v>
      </c>
      <c r="I500" s="34">
        <f>Tavola1!I440</f>
        <v>0</v>
      </c>
      <c r="J500" s="34">
        <f>Tavola1!J440-Tavola1!J439</f>
        <v>-2079</v>
      </c>
      <c r="K500" s="34">
        <f>Tavola1!K440-Tavola1!K439</f>
        <v>2712</v>
      </c>
      <c r="L500" s="34">
        <f>Tavola1!L440-Tavola1!L439</f>
        <v>22</v>
      </c>
      <c r="M500" s="2">
        <f t="shared" ref="M500:M502" si="131">D500/B500</f>
        <v>2.3065815473476213E-2</v>
      </c>
      <c r="N500" s="2">
        <f t="shared" ref="N500:N502" si="132">D500/C500</f>
        <v>7.9836906484282516E-2</v>
      </c>
    </row>
    <row r="501" spans="1:14" hidden="1" outlineLevel="1">
      <c r="A501" s="16">
        <v>44329</v>
      </c>
      <c r="B501" s="34">
        <f>Tavola1!B441-Tavola1!B440</f>
        <v>20207</v>
      </c>
      <c r="C501" s="34">
        <f>Tavola1!C441-Tavola1!C440</f>
        <v>7585</v>
      </c>
      <c r="D501" s="34">
        <f>Tavola1!D441-Tavola1!D440</f>
        <v>603</v>
      </c>
      <c r="E501" s="34">
        <f>Tavola1!E441-Tavola1!E440</f>
        <v>-870</v>
      </c>
      <c r="F501" s="34">
        <f>Tavola1!F441-Tavola1!F440</f>
        <v>-37</v>
      </c>
      <c r="G501" s="34">
        <f>Tavola1!G441-Tavola1!G440</f>
        <v>-36</v>
      </c>
      <c r="H501" s="34">
        <f>Tavola1!H441-Tavola1!H440</f>
        <v>-1</v>
      </c>
      <c r="I501" s="34">
        <f>Tavola1!I441</f>
        <v>5</v>
      </c>
      <c r="J501" s="34">
        <f>Tavola1!J441-Tavola1!J440</f>
        <v>-833</v>
      </c>
      <c r="K501" s="34">
        <f>Tavola1!K441-Tavola1!K440</f>
        <v>1454</v>
      </c>
      <c r="L501" s="34">
        <f>Tavola1!L441-Tavola1!L440</f>
        <v>19</v>
      </c>
      <c r="M501" s="2">
        <f t="shared" si="131"/>
        <v>2.9841144157965061E-2</v>
      </c>
      <c r="N501" s="2">
        <f t="shared" si="132"/>
        <v>7.9499011206328282E-2</v>
      </c>
    </row>
    <row r="502" spans="1:14" hidden="1" outlineLevel="1">
      <c r="A502" s="16">
        <v>44330</v>
      </c>
      <c r="B502" s="34">
        <f>Tavola1!B442-Tavola1!B441</f>
        <v>22269</v>
      </c>
      <c r="C502" s="34">
        <f>Tavola1!C442-Tavola1!C441</f>
        <v>7316</v>
      </c>
      <c r="D502" s="34">
        <f>Tavola1!D442-Tavola1!D441</f>
        <v>573</v>
      </c>
      <c r="E502" s="34">
        <f>Tavola1!E442-Tavola1!E441</f>
        <v>-1156</v>
      </c>
      <c r="F502" s="34">
        <f>Tavola1!F442-Tavola1!F441</f>
        <v>-46</v>
      </c>
      <c r="G502" s="34">
        <f>Tavola1!G442-Tavola1!G441</f>
        <v>-42</v>
      </c>
      <c r="H502" s="34">
        <f>Tavola1!H442-Tavola1!H441</f>
        <v>-4</v>
      </c>
      <c r="I502" s="34">
        <f>Tavola1!I442</f>
        <v>3</v>
      </c>
      <c r="J502" s="34">
        <f>Tavola1!J442-Tavola1!J441</f>
        <v>-1110</v>
      </c>
      <c r="K502" s="34">
        <f>Tavola1!K442-Tavola1!K441</f>
        <v>1712</v>
      </c>
      <c r="L502" s="34">
        <f>Tavola1!L442-Tavola1!L441</f>
        <v>17</v>
      </c>
      <c r="M502" s="2">
        <f t="shared" si="131"/>
        <v>2.5730836588980198E-2</v>
      </c>
      <c r="N502" s="2">
        <f t="shared" si="132"/>
        <v>7.8321487151448876E-2</v>
      </c>
    </row>
    <row r="503" spans="1:14" hidden="1" outlineLevel="1">
      <c r="A503" s="16">
        <v>44331</v>
      </c>
      <c r="B503" s="34">
        <f>Tavola1!B443-Tavola1!B442</f>
        <v>19981</v>
      </c>
      <c r="C503" s="34">
        <f>Tavola1!C443-Tavola1!C442</f>
        <v>7733</v>
      </c>
      <c r="D503" s="34">
        <f>Tavola1!D443-Tavola1!D442</f>
        <v>557</v>
      </c>
      <c r="E503" s="34">
        <f>Tavola1!E443-Tavola1!E442</f>
        <v>-496</v>
      </c>
      <c r="F503" s="34">
        <f>Tavola1!F443-Tavola1!F442</f>
        <v>-14</v>
      </c>
      <c r="G503" s="34">
        <f>Tavola1!G443-Tavola1!G442</f>
        <v>-8</v>
      </c>
      <c r="H503" s="34">
        <f>Tavola1!H443-Tavola1!H442</f>
        <v>-6</v>
      </c>
      <c r="I503" s="34">
        <f>Tavola1!I443</f>
        <v>1</v>
      </c>
      <c r="J503" s="34">
        <f>Tavola1!J443-Tavola1!J442</f>
        <v>-482</v>
      </c>
      <c r="K503" s="34">
        <f>Tavola1!K443-Tavola1!K442</f>
        <v>1043</v>
      </c>
      <c r="L503" s="34">
        <f>Tavola1!L443-Tavola1!L442</f>
        <v>10</v>
      </c>
      <c r="M503" s="2">
        <f t="shared" ref="M503" si="133">D503/B503</f>
        <v>2.78764826585256E-2</v>
      </c>
      <c r="N503" s="2">
        <f t="shared" ref="N503" si="134">D503/C503</f>
        <v>7.2028966765808874E-2</v>
      </c>
    </row>
    <row r="504" spans="1:14" hidden="1" outlineLevel="1">
      <c r="A504" s="16">
        <v>44332</v>
      </c>
      <c r="B504" s="34">
        <f>Tavola1!B444-Tavola1!B443</f>
        <v>19189</v>
      </c>
      <c r="C504" s="34">
        <f>Tavola1!C444-Tavola1!C443</f>
        <v>5524</v>
      </c>
      <c r="D504" s="34">
        <f>Tavola1!D444-Tavola1!D443</f>
        <v>405</v>
      </c>
      <c r="E504" s="34">
        <f>Tavola1!E444-Tavola1!E443</f>
        <v>-354</v>
      </c>
      <c r="F504" s="34">
        <f>Tavola1!F444-Tavola1!F443</f>
        <v>-17</v>
      </c>
      <c r="G504" s="34">
        <f>Tavola1!G444-Tavola1!G443</f>
        <v>-21</v>
      </c>
      <c r="H504" s="34">
        <f>Tavola1!H444-Tavola1!H443</f>
        <v>4</v>
      </c>
      <c r="I504" s="34">
        <f>Tavola1!I444</f>
        <v>6</v>
      </c>
      <c r="J504" s="34">
        <f>Tavola1!J444-Tavola1!J443</f>
        <v>-337</v>
      </c>
      <c r="K504" s="34">
        <f>Tavola1!K444-Tavola1!K443</f>
        <v>756</v>
      </c>
      <c r="L504" s="34">
        <f>Tavola1!L444-Tavola1!L443</f>
        <v>3</v>
      </c>
      <c r="M504" s="2">
        <f t="shared" ref="M504" si="135">D504/B504</f>
        <v>2.1105841888582E-2</v>
      </c>
      <c r="N504" s="2">
        <f t="shared" ref="N504" si="136">D504/C504</f>
        <v>7.3316437364228826E-2</v>
      </c>
    </row>
    <row r="505" spans="1:14" collapsed="1">
      <c r="A505" t="s">
        <v>370</v>
      </c>
      <c r="B505" s="3">
        <f>SUM(B498:B504)</f>
        <v>154854</v>
      </c>
      <c r="C505" s="3">
        <f>SUM(C498:C504)</f>
        <v>53610</v>
      </c>
      <c r="D505" s="3">
        <f t="shared" ref="D505:L505" si="137">SUM(D498:D504)</f>
        <v>4228</v>
      </c>
      <c r="E505" s="3">
        <f t="shared" si="137"/>
        <v>-4986</v>
      </c>
      <c r="F505" s="3">
        <f t="shared" si="137"/>
        <v>-180</v>
      </c>
      <c r="G505" s="3">
        <f t="shared" si="137"/>
        <v>-162</v>
      </c>
      <c r="H505" s="3">
        <f t="shared" si="137"/>
        <v>-18</v>
      </c>
      <c r="I505" s="3">
        <f t="shared" si="137"/>
        <v>28</v>
      </c>
      <c r="J505" s="3">
        <f t="shared" si="137"/>
        <v>-4806</v>
      </c>
      <c r="K505" s="3">
        <f t="shared" si="137"/>
        <v>9111</v>
      </c>
      <c r="L505" s="3">
        <f t="shared" si="137"/>
        <v>103</v>
      </c>
      <c r="M505" s="2">
        <f t="shared" ref="M505:M506" si="138">D505/B505</f>
        <v>2.7303137148539915E-2</v>
      </c>
      <c r="N505" s="2">
        <f t="shared" ref="N505:N506" si="139">D505/C505</f>
        <v>7.8865883230740536E-2</v>
      </c>
    </row>
    <row r="506" spans="1:14" hidden="1" outlineLevel="1">
      <c r="A506" s="16">
        <v>44333</v>
      </c>
      <c r="B506" s="34">
        <f>Tavola1!B445-Tavola1!B444</f>
        <v>12497</v>
      </c>
      <c r="C506" s="34">
        <f>Tavola1!C445-Tavola1!C444</f>
        <v>5430</v>
      </c>
      <c r="D506" s="34">
        <f>Tavola1!D445-Tavola1!D444</f>
        <v>299</v>
      </c>
      <c r="E506" s="34">
        <f>Tavola1!E445-Tavola1!E444</f>
        <v>-463</v>
      </c>
      <c r="F506" s="34">
        <f>Tavola1!F445-Tavola1!F444</f>
        <v>-10</v>
      </c>
      <c r="G506" s="34">
        <f>Tavola1!G445-Tavola1!G444</f>
        <v>-4</v>
      </c>
      <c r="H506" s="34">
        <f>Tavola1!H445-Tavola1!H444</f>
        <v>-6</v>
      </c>
      <c r="I506" s="34">
        <f>Tavola1!I445</f>
        <v>0</v>
      </c>
      <c r="J506" s="34">
        <f>Tavola1!J445-Tavola1!J444</f>
        <v>-453</v>
      </c>
      <c r="K506" s="34">
        <f>Tavola1!K445-Tavola1!K444</f>
        <v>758</v>
      </c>
      <c r="L506" s="34">
        <f>Tavola1!L445-Tavola1!L444</f>
        <v>4</v>
      </c>
      <c r="M506" s="2">
        <f t="shared" si="138"/>
        <v>2.3925742178122749E-2</v>
      </c>
      <c r="N506" s="2">
        <f t="shared" si="139"/>
        <v>5.5064456721915282E-2</v>
      </c>
    </row>
    <row r="507" spans="1:14" hidden="1" outlineLevel="1">
      <c r="A507" s="16">
        <v>44334</v>
      </c>
      <c r="B507" s="34">
        <f>Tavola1!B446-Tavola1!B445</f>
        <v>24390</v>
      </c>
      <c r="C507" s="34">
        <f>Tavola1!C446-Tavola1!C445</f>
        <v>7590</v>
      </c>
      <c r="D507" s="34">
        <f>Tavola1!D446-Tavola1!D445</f>
        <v>411</v>
      </c>
      <c r="E507" s="34">
        <f>Tavola1!E446-Tavola1!E445</f>
        <v>-403</v>
      </c>
      <c r="F507" s="34">
        <f>Tavola1!F446-Tavola1!F445</f>
        <v>-26</v>
      </c>
      <c r="G507" s="34">
        <f>Tavola1!G446-Tavola1!G445</f>
        <v>-22</v>
      </c>
      <c r="H507" s="34">
        <f>Tavola1!H446-Tavola1!H445</f>
        <v>-4</v>
      </c>
      <c r="I507" s="34">
        <f>Tavola1!I446</f>
        <v>1</v>
      </c>
      <c r="J507" s="34">
        <f>Tavola1!J446-Tavola1!J445</f>
        <v>-377</v>
      </c>
      <c r="K507" s="34">
        <f>Tavola1!K446-Tavola1!K445</f>
        <v>792</v>
      </c>
      <c r="L507" s="34">
        <f>Tavola1!L446-Tavola1!L445</f>
        <v>22</v>
      </c>
      <c r="M507" s="2">
        <f t="shared" ref="M507:M508" si="140">D507/B507</f>
        <v>1.6851168511685118E-2</v>
      </c>
      <c r="N507" s="2">
        <f t="shared" ref="N507:N508" si="141">D507/C507</f>
        <v>5.4150197628458498E-2</v>
      </c>
    </row>
    <row r="508" spans="1:14" hidden="1" outlineLevel="1">
      <c r="A508" s="16">
        <v>44335</v>
      </c>
      <c r="B508" s="34">
        <f>Tavola1!B447-Tavola1!B446</f>
        <v>21467</v>
      </c>
      <c r="C508" s="34">
        <f>Tavola1!C447-Tavola1!C446</f>
        <v>7705</v>
      </c>
      <c r="D508" s="34">
        <f>Tavola1!D447-Tavola1!D446</f>
        <v>603</v>
      </c>
      <c r="E508" s="34">
        <f>Tavola1!E447-Tavola1!E446</f>
        <v>-1025</v>
      </c>
      <c r="F508" s="34">
        <f>Tavola1!F447-Tavola1!F446</f>
        <v>-54</v>
      </c>
      <c r="G508" s="34">
        <f>Tavola1!G447-Tavola1!G446</f>
        <v>-53</v>
      </c>
      <c r="H508" s="34">
        <f>Tavola1!H447-Tavola1!H446</f>
        <v>-1</v>
      </c>
      <c r="I508" s="34">
        <f>Tavola1!I447</f>
        <v>6</v>
      </c>
      <c r="J508" s="34">
        <f>Tavola1!J447-Tavola1!J446</f>
        <v>-971</v>
      </c>
      <c r="K508" s="34">
        <f>Tavola1!K447-Tavola1!K446</f>
        <v>1618</v>
      </c>
      <c r="L508" s="34">
        <f>Tavola1!L447-Tavola1!L446</f>
        <v>10</v>
      </c>
      <c r="M508" s="2">
        <f t="shared" si="140"/>
        <v>2.8089625937485443E-2</v>
      </c>
      <c r="N508" s="2">
        <f t="shared" si="141"/>
        <v>7.8260869565217397E-2</v>
      </c>
    </row>
    <row r="509" spans="1:14" hidden="1" outlineLevel="1">
      <c r="A509" s="16">
        <v>44336</v>
      </c>
      <c r="B509" s="34">
        <f>Tavola1!B448-Tavola1!B447</f>
        <v>17911</v>
      </c>
      <c r="C509" s="34">
        <f>Tavola1!C448-Tavola1!C447</f>
        <v>7888</v>
      </c>
      <c r="D509" s="34">
        <f>Tavola1!D448-Tavola1!D447</f>
        <v>443</v>
      </c>
      <c r="E509" s="34">
        <f>Tavola1!E448-Tavola1!E447</f>
        <v>-255</v>
      </c>
      <c r="F509" s="34">
        <f>Tavola1!F448-Tavola1!F447</f>
        <v>-32</v>
      </c>
      <c r="G509" s="34">
        <f>Tavola1!G448-Tavola1!G447</f>
        <v>-29</v>
      </c>
      <c r="H509" s="34">
        <f>Tavola1!H448-Tavola1!H447</f>
        <v>-3</v>
      </c>
      <c r="I509" s="34">
        <f>Tavola1!I448</f>
        <v>9</v>
      </c>
      <c r="J509" s="34">
        <f>Tavola1!J448-Tavola1!J447</f>
        <v>-223</v>
      </c>
      <c r="K509" s="34">
        <f>Tavola1!K448-Tavola1!K447</f>
        <v>688</v>
      </c>
      <c r="L509" s="34">
        <f>Tavola1!L448-Tavola1!L447</f>
        <v>10</v>
      </c>
      <c r="M509" s="2">
        <f t="shared" ref="M509" si="142">D509/B509</f>
        <v>2.473340405337502E-2</v>
      </c>
      <c r="N509" s="2">
        <f t="shared" ref="N509" si="143">D509/C509</f>
        <v>5.6161257606490871E-2</v>
      </c>
    </row>
    <row r="510" spans="1:14" hidden="1" outlineLevel="1">
      <c r="A510" s="16">
        <v>44337</v>
      </c>
      <c r="B510" s="34">
        <f>Tavola1!B449-Tavola1!B448</f>
        <v>26335</v>
      </c>
      <c r="C510" s="34">
        <f>Tavola1!C449-Tavola1!C448</f>
        <v>8441</v>
      </c>
      <c r="D510" s="34">
        <f>Tavola1!D449-Tavola1!D448</f>
        <v>493</v>
      </c>
      <c r="E510" s="34">
        <f>Tavola1!E449-Tavola1!E448</f>
        <v>-998</v>
      </c>
      <c r="F510" s="34">
        <f>Tavola1!F449-Tavola1!F448</f>
        <v>-30</v>
      </c>
      <c r="G510" s="34">
        <f>Tavola1!G449-Tavola1!G448</f>
        <v>-25</v>
      </c>
      <c r="H510" s="34">
        <f>Tavola1!H449-Tavola1!H448</f>
        <v>-5</v>
      </c>
      <c r="I510" s="34">
        <f>Tavola1!I449</f>
        <v>5</v>
      </c>
      <c r="J510" s="34">
        <f>Tavola1!J449-Tavola1!J448</f>
        <v>-968</v>
      </c>
      <c r="K510" s="34">
        <f>Tavola1!K449-Tavola1!K448</f>
        <v>1480</v>
      </c>
      <c r="L510" s="34">
        <f>Tavola1!L449-Tavola1!L448</f>
        <v>11</v>
      </c>
      <c r="M510" s="2">
        <f t="shared" ref="M510:M511" si="144">D510/B510</f>
        <v>1.8720334156066071E-2</v>
      </c>
      <c r="N510" s="2">
        <f t="shared" ref="N510:N511" si="145">D510/C510</f>
        <v>5.8405402203530389E-2</v>
      </c>
    </row>
    <row r="511" spans="1:14" hidden="1" outlineLevel="1">
      <c r="A511" s="16">
        <v>44338</v>
      </c>
      <c r="B511" s="34">
        <f>Tavola1!B450-Tavola1!B449</f>
        <v>19201</v>
      </c>
      <c r="C511" s="34">
        <f>Tavola1!C450-Tavola1!C449</f>
        <v>6061</v>
      </c>
      <c r="D511" s="34">
        <f>Tavola1!D450-Tavola1!D449</f>
        <v>350</v>
      </c>
      <c r="E511" s="34">
        <f>Tavola1!E450-Tavola1!E449</f>
        <v>-748</v>
      </c>
      <c r="F511" s="34">
        <f>Tavola1!F450-Tavola1!F449</f>
        <v>-12</v>
      </c>
      <c r="G511" s="34">
        <f>Tavola1!G450-Tavola1!G449</f>
        <v>-17</v>
      </c>
      <c r="H511" s="34">
        <f>Tavola1!H450-Tavola1!H449</f>
        <v>5</v>
      </c>
      <c r="I511" s="34">
        <f>Tavola1!I450</f>
        <v>5</v>
      </c>
      <c r="J511" s="34">
        <f>Tavola1!J450-Tavola1!J449</f>
        <v>-736</v>
      </c>
      <c r="K511" s="34">
        <f>Tavola1!K450-Tavola1!K449</f>
        <v>1081</v>
      </c>
      <c r="L511" s="34">
        <f>Tavola1!L450-Tavola1!L449</f>
        <v>17</v>
      </c>
      <c r="M511" s="2">
        <f t="shared" si="144"/>
        <v>1.8228217280349981E-2</v>
      </c>
      <c r="N511" s="2">
        <f t="shared" si="145"/>
        <v>5.7746246493977894E-2</v>
      </c>
    </row>
    <row r="512" spans="1:14" hidden="1" outlineLevel="1">
      <c r="A512" s="16">
        <v>44339</v>
      </c>
      <c r="B512" s="34">
        <f>Tavola1!B451-Tavola1!B450</f>
        <v>11010</v>
      </c>
      <c r="C512" s="34">
        <f>Tavola1!C451-Tavola1!C450</f>
        <v>4735</v>
      </c>
      <c r="D512" s="34">
        <f>Tavola1!D451-Tavola1!D450</f>
        <v>238</v>
      </c>
      <c r="E512" s="34">
        <f>Tavola1!E451-Tavola1!E450</f>
        <v>-339</v>
      </c>
      <c r="F512" s="34">
        <f>Tavola1!F451-Tavola1!F450</f>
        <v>-46</v>
      </c>
      <c r="G512" s="34">
        <f>Tavola1!G451-Tavola1!G450</f>
        <v>-44</v>
      </c>
      <c r="H512" s="34">
        <f>Tavola1!H451-Tavola1!H450</f>
        <v>-2</v>
      </c>
      <c r="I512" s="34">
        <f>Tavola1!I451</f>
        <v>1</v>
      </c>
      <c r="J512" s="34">
        <f>Tavola1!J451-Tavola1!J450</f>
        <v>-293</v>
      </c>
      <c r="K512" s="34">
        <f>Tavola1!K451-Tavola1!K450</f>
        <v>575</v>
      </c>
      <c r="L512" s="34">
        <f>Tavola1!L451-Tavola1!L450</f>
        <v>2</v>
      </c>
      <c r="M512" s="2">
        <f t="shared" ref="M512" si="146">D512/B512</f>
        <v>2.1616712079927339E-2</v>
      </c>
      <c r="N512" s="2">
        <f t="shared" ref="N512" si="147">D512/C512</f>
        <v>5.0263991552270328E-2</v>
      </c>
    </row>
    <row r="513" spans="1:14" collapsed="1">
      <c r="A513" t="s">
        <v>376</v>
      </c>
      <c r="B513" s="3">
        <f>SUM(B506:B512)</f>
        <v>132811</v>
      </c>
      <c r="C513" s="3">
        <f>SUM(C506:C512)</f>
        <v>47850</v>
      </c>
      <c r="D513" s="3">
        <f t="shared" ref="D513:L513" si="148">SUM(D506:D512)</f>
        <v>2837</v>
      </c>
      <c r="E513" s="3">
        <f t="shared" si="148"/>
        <v>-4231</v>
      </c>
      <c r="F513" s="3">
        <f t="shared" si="148"/>
        <v>-210</v>
      </c>
      <c r="G513" s="3">
        <f t="shared" si="148"/>
        <v>-194</v>
      </c>
      <c r="H513" s="3">
        <f t="shared" si="148"/>
        <v>-16</v>
      </c>
      <c r="I513" s="3">
        <f t="shared" si="148"/>
        <v>27</v>
      </c>
      <c r="J513" s="3">
        <f t="shared" si="148"/>
        <v>-4021</v>
      </c>
      <c r="K513" s="3">
        <f t="shared" si="148"/>
        <v>6992</v>
      </c>
      <c r="L513" s="3">
        <f t="shared" si="148"/>
        <v>76</v>
      </c>
      <c r="M513" s="2">
        <f t="shared" ref="M513:M514" si="149">D513/B513</f>
        <v>2.1361182432178057E-2</v>
      </c>
      <c r="N513" s="2">
        <f t="shared" ref="N513:N514" si="150">D513/C513</f>
        <v>5.9289446185997907E-2</v>
      </c>
    </row>
    <row r="514" spans="1:14" hidden="1" outlineLevel="1">
      <c r="A514" s="16">
        <v>44340</v>
      </c>
      <c r="B514" s="34">
        <f>Tavola1!B452-Tavola1!B451</f>
        <v>11194</v>
      </c>
      <c r="C514" s="34">
        <f>Tavola1!C452-Tavola1!C451</f>
        <v>4821</v>
      </c>
      <c r="D514" s="34">
        <f>Tavola1!D452-Tavola1!D451</f>
        <v>378</v>
      </c>
      <c r="E514" s="34">
        <f>Tavola1!E452-Tavola1!E451</f>
        <v>88</v>
      </c>
      <c r="F514" s="34">
        <f>Tavola1!F452-Tavola1!F451</f>
        <v>-21</v>
      </c>
      <c r="G514" s="34">
        <f>Tavola1!G452-Tavola1!G451</f>
        <v>-17</v>
      </c>
      <c r="H514" s="34">
        <f>Tavola1!H452-Tavola1!H451</f>
        <v>-4</v>
      </c>
      <c r="I514" s="34">
        <f>Tavola1!I452</f>
        <v>1</v>
      </c>
      <c r="J514" s="34">
        <f>Tavola1!J452-Tavola1!J451</f>
        <v>109</v>
      </c>
      <c r="K514" s="34">
        <f>Tavola1!K452-Tavola1!K451</f>
        <v>282</v>
      </c>
      <c r="L514" s="34">
        <f>Tavola1!L452-Tavola1!L451</f>
        <v>8</v>
      </c>
      <c r="M514" s="2">
        <f t="shared" si="149"/>
        <v>3.3768090048240128E-2</v>
      </c>
      <c r="N514" s="2">
        <f t="shared" si="150"/>
        <v>7.8406969508400745E-2</v>
      </c>
    </row>
    <row r="515" spans="1:14" hidden="1" outlineLevel="1">
      <c r="A515" s="16">
        <v>44341</v>
      </c>
      <c r="B515" s="34">
        <f>Tavola1!B453-Tavola1!B452</f>
        <v>19335</v>
      </c>
      <c r="C515" s="34">
        <f>Tavola1!C453-Tavola1!C452</f>
        <v>6726</v>
      </c>
      <c r="D515" s="34">
        <f>Tavola1!D453-Tavola1!D452</f>
        <v>372</v>
      </c>
      <c r="E515" s="34">
        <f>Tavola1!E453-Tavola1!E452</f>
        <v>-412</v>
      </c>
      <c r="F515" s="34">
        <f>Tavola1!F453-Tavola1!F452</f>
        <v>-31</v>
      </c>
      <c r="G515" s="34">
        <f>Tavola1!G453-Tavola1!G452</f>
        <v>-26</v>
      </c>
      <c r="H515" s="34">
        <f>Tavola1!H453-Tavola1!H452</f>
        <v>-5</v>
      </c>
      <c r="I515" s="34">
        <f>Tavola1!I453</f>
        <v>3</v>
      </c>
      <c r="J515" s="34">
        <f>Tavola1!J453-Tavola1!J452</f>
        <v>-381</v>
      </c>
      <c r="K515" s="34">
        <f>Tavola1!K453-Tavola1!K452</f>
        <v>773</v>
      </c>
      <c r="L515" s="34">
        <f>Tavola1!L453-Tavola1!L452</f>
        <v>11</v>
      </c>
      <c r="M515" s="2">
        <f t="shared" ref="M515:M517" si="151">D515/B515</f>
        <v>1.9239720713731576E-2</v>
      </c>
      <c r="N515" s="2">
        <f t="shared" ref="N515:N517" si="152">D515/C515</f>
        <v>5.5307760927743088E-2</v>
      </c>
    </row>
    <row r="516" spans="1:14" hidden="1" outlineLevel="1">
      <c r="A516" s="16">
        <v>44342</v>
      </c>
      <c r="B516" s="34">
        <f>Tavola1!B454-Tavola1!B453</f>
        <v>20628</v>
      </c>
      <c r="C516" s="34">
        <f>Tavola1!C454-Tavola1!C453</f>
        <v>7201</v>
      </c>
      <c r="D516" s="34">
        <f>Tavola1!D454-Tavola1!D453</f>
        <v>375</v>
      </c>
      <c r="E516" s="34">
        <f>Tavola1!E454-Tavola1!E453</f>
        <v>-889</v>
      </c>
      <c r="F516" s="34">
        <f>Tavola1!F454-Tavola1!F453</f>
        <v>-29</v>
      </c>
      <c r="G516" s="34">
        <f>Tavola1!G454-Tavola1!G453</f>
        <v>-22</v>
      </c>
      <c r="H516" s="34">
        <f>Tavola1!H454-Tavola1!H453</f>
        <v>-7</v>
      </c>
      <c r="I516" s="34">
        <f>Tavola1!I454</f>
        <v>2</v>
      </c>
      <c r="J516" s="34">
        <f>Tavola1!J454-Tavola1!J453</f>
        <v>-860</v>
      </c>
      <c r="K516" s="34">
        <f>Tavola1!K454-Tavola1!K453</f>
        <v>1244</v>
      </c>
      <c r="L516" s="34">
        <f>Tavola1!L454-Tavola1!L453</f>
        <v>20</v>
      </c>
      <c r="M516" s="2">
        <f t="shared" si="151"/>
        <v>1.8179173938336242E-2</v>
      </c>
      <c r="N516" s="2">
        <f t="shared" si="152"/>
        <v>5.2076100541591445E-2</v>
      </c>
    </row>
    <row r="517" spans="1:14" hidden="1" outlineLevel="1">
      <c r="A517" s="16">
        <v>44343</v>
      </c>
      <c r="B517" s="34">
        <f>Tavola1!B455-Tavola1!B454</f>
        <v>18104</v>
      </c>
      <c r="C517" s="34">
        <f>Tavola1!C455-Tavola1!C454</f>
        <v>5924</v>
      </c>
      <c r="D517" s="34">
        <f>Tavola1!D455-Tavola1!D454</f>
        <v>383</v>
      </c>
      <c r="E517" s="34">
        <f>Tavola1!E455-Tavola1!E454</f>
        <v>-375</v>
      </c>
      <c r="F517" s="34">
        <f>Tavola1!F455-Tavola1!F454</f>
        <v>-23</v>
      </c>
      <c r="G517" s="34">
        <f>Tavola1!G455-Tavola1!G454</f>
        <v>-18</v>
      </c>
      <c r="H517" s="34">
        <f>Tavola1!H455-Tavola1!H454</f>
        <v>-5</v>
      </c>
      <c r="I517" s="34">
        <f>Tavola1!I455</f>
        <v>2</v>
      </c>
      <c r="J517" s="34">
        <f>Tavola1!J455-Tavola1!J454</f>
        <v>-352</v>
      </c>
      <c r="K517" s="34">
        <f>Tavola1!K455-Tavola1!K454</f>
        <v>738</v>
      </c>
      <c r="L517" s="34">
        <f>Tavola1!L455-Tavola1!L454</f>
        <v>20</v>
      </c>
      <c r="M517" s="2">
        <f t="shared" si="151"/>
        <v>2.1155545735749005E-2</v>
      </c>
      <c r="N517" s="2">
        <f t="shared" si="152"/>
        <v>6.4652261985145176E-2</v>
      </c>
    </row>
    <row r="518" spans="1:14" hidden="1" outlineLevel="1">
      <c r="A518" s="16">
        <v>44344</v>
      </c>
      <c r="B518" s="34">
        <f>Tavola1!B456-Tavola1!B455</f>
        <v>19386</v>
      </c>
      <c r="C518" s="34">
        <f>Tavola1!C456-Tavola1!C455</f>
        <v>6735</v>
      </c>
      <c r="D518" s="34">
        <f>Tavola1!D456-Tavola1!D455</f>
        <v>418</v>
      </c>
      <c r="E518" s="34">
        <f>Tavola1!E456-Tavola1!E455</f>
        <v>-725</v>
      </c>
      <c r="F518" s="34">
        <f>Tavola1!F456-Tavola1!F455</f>
        <v>-31</v>
      </c>
      <c r="G518" s="34">
        <f>Tavola1!G456-Tavola1!G455</f>
        <v>-23</v>
      </c>
      <c r="H518" s="34">
        <f>Tavola1!H456-Tavola1!H455</f>
        <v>-8</v>
      </c>
      <c r="I518" s="34">
        <f>Tavola1!I456</f>
        <v>0</v>
      </c>
      <c r="J518" s="34">
        <f>Tavola1!J456-Tavola1!J455</f>
        <v>-694</v>
      </c>
      <c r="K518" s="34">
        <f>Tavola1!K456-Tavola1!K455</f>
        <v>1134</v>
      </c>
      <c r="L518" s="34">
        <f>Tavola1!L456-Tavola1!L455</f>
        <v>9</v>
      </c>
      <c r="M518" s="2">
        <f t="shared" ref="M518:M520" si="153">D518/B518</f>
        <v>2.1561951924068914E-2</v>
      </c>
      <c r="N518" s="2">
        <f t="shared" ref="N518:N520" si="154">D518/C518</f>
        <v>6.2063845582776542E-2</v>
      </c>
    </row>
    <row r="519" spans="1:14" hidden="1" outlineLevel="1">
      <c r="A519" s="16">
        <v>44345</v>
      </c>
      <c r="B519" s="34">
        <f>Tavola1!B457-Tavola1!B456</f>
        <v>15094</v>
      </c>
      <c r="C519" s="34">
        <f>Tavola1!C457-Tavola1!C456</f>
        <v>5521</v>
      </c>
      <c r="D519" s="34">
        <f>Tavola1!D457-Tavola1!D456</f>
        <v>385</v>
      </c>
      <c r="E519" s="34">
        <f>Tavola1!E457-Tavola1!E456</f>
        <v>-627</v>
      </c>
      <c r="F519" s="34">
        <f>Tavola1!F457-Tavola1!F456</f>
        <v>-11</v>
      </c>
      <c r="G519" s="34">
        <f>Tavola1!G457-Tavola1!G456</f>
        <v>-10</v>
      </c>
      <c r="H519" s="34">
        <f>Tavola1!H457-Tavola1!H456</f>
        <v>-1</v>
      </c>
      <c r="I519" s="34">
        <f>Tavola1!I457</f>
        <v>3</v>
      </c>
      <c r="J519" s="34">
        <f>Tavola1!J457-Tavola1!J456</f>
        <v>-616</v>
      </c>
      <c r="K519" s="34">
        <f>Tavola1!K457-Tavola1!K456</f>
        <v>1005</v>
      </c>
      <c r="L519" s="34">
        <f>Tavola1!L457-Tavola1!L456</f>
        <v>7</v>
      </c>
      <c r="M519" s="2">
        <f t="shared" si="153"/>
        <v>2.5506823903537829E-2</v>
      </c>
      <c r="N519" s="2">
        <f t="shared" si="154"/>
        <v>6.9733743886976993E-2</v>
      </c>
    </row>
    <row r="520" spans="1:14" hidden="1" outlineLevel="1">
      <c r="A520" s="16">
        <v>44346</v>
      </c>
      <c r="B520" s="34">
        <f>Tavola1!B458-Tavola1!B457</f>
        <v>15841</v>
      </c>
      <c r="C520" s="34">
        <f>Tavola1!C458-Tavola1!C457</f>
        <v>4270</v>
      </c>
      <c r="D520" s="34">
        <f>Tavola1!D458-Tavola1!D457</f>
        <v>348</v>
      </c>
      <c r="E520" s="34">
        <f>Tavola1!E458-Tavola1!E457</f>
        <v>-105</v>
      </c>
      <c r="F520" s="34">
        <f>Tavola1!F458-Tavola1!F457</f>
        <v>-25</v>
      </c>
      <c r="G520" s="34">
        <f>Tavola1!G458-Tavola1!G457</f>
        <v>-18</v>
      </c>
      <c r="H520" s="34">
        <f>Tavola1!H458-Tavola1!H457</f>
        <v>-7</v>
      </c>
      <c r="I520" s="34">
        <f>Tavola1!I458</f>
        <v>0</v>
      </c>
      <c r="J520" s="34">
        <f>Tavola1!J458-Tavola1!J457</f>
        <v>-80</v>
      </c>
      <c r="K520" s="34">
        <f>Tavola1!K458-Tavola1!K457</f>
        <v>448</v>
      </c>
      <c r="L520" s="34">
        <f>Tavola1!L458-Tavola1!L457</f>
        <v>5</v>
      </c>
      <c r="M520" s="2">
        <f t="shared" si="153"/>
        <v>2.1968310081434253E-2</v>
      </c>
      <c r="N520" s="2">
        <f t="shared" si="154"/>
        <v>8.1498829039812648E-2</v>
      </c>
    </row>
    <row r="521" spans="1:14" collapsed="1">
      <c r="A521" t="s">
        <v>384</v>
      </c>
      <c r="B521" s="3">
        <f>SUM(B514:B520)</f>
        <v>119582</v>
      </c>
      <c r="C521" s="3">
        <f>SUM(C514:C520)</f>
        <v>41198</v>
      </c>
      <c r="D521" s="3">
        <f t="shared" ref="D521:L521" si="155">SUM(D514:D520)</f>
        <v>2659</v>
      </c>
      <c r="E521" s="3">
        <f t="shared" si="155"/>
        <v>-3045</v>
      </c>
      <c r="F521" s="3">
        <f t="shared" si="155"/>
        <v>-171</v>
      </c>
      <c r="G521" s="3">
        <f t="shared" si="155"/>
        <v>-134</v>
      </c>
      <c r="H521" s="3">
        <f t="shared" si="155"/>
        <v>-37</v>
      </c>
      <c r="I521" s="3">
        <f t="shared" si="155"/>
        <v>11</v>
      </c>
      <c r="J521" s="3">
        <f t="shared" si="155"/>
        <v>-2874</v>
      </c>
      <c r="K521" s="3">
        <f t="shared" si="155"/>
        <v>5624</v>
      </c>
      <c r="L521" s="3">
        <f t="shared" si="155"/>
        <v>80</v>
      </c>
      <c r="M521" s="2">
        <f t="shared" ref="M521:M522" si="156">D521/B521</f>
        <v>2.2235787994848724E-2</v>
      </c>
      <c r="N521" s="2">
        <f t="shared" ref="N521:N522" si="157">D521/C521</f>
        <v>6.4541968056701787E-2</v>
      </c>
    </row>
    <row r="522" spans="1:14" hidden="1" outlineLevel="1">
      <c r="A522" s="16">
        <v>44347</v>
      </c>
      <c r="B522" s="34">
        <f>Tavola1!B459-Tavola1!B458</f>
        <v>11218</v>
      </c>
      <c r="C522" s="34">
        <f>Tavola1!C459-Tavola1!C458</f>
        <v>3963</v>
      </c>
      <c r="D522" s="34">
        <f>Tavola1!D459-Tavola1!D458</f>
        <v>258</v>
      </c>
      <c r="E522" s="34">
        <f>Tavola1!E459-Tavola1!E458</f>
        <v>49</v>
      </c>
      <c r="F522" s="34">
        <f>Tavola1!F459-Tavola1!F458</f>
        <v>-15</v>
      </c>
      <c r="G522" s="34">
        <f>Tavola1!G459-Tavola1!G458</f>
        <v>-9</v>
      </c>
      <c r="H522" s="34">
        <f>Tavola1!H459-Tavola1!H458</f>
        <v>-6</v>
      </c>
      <c r="I522" s="34">
        <f>Tavola1!I459</f>
        <v>2</v>
      </c>
      <c r="J522" s="34">
        <f>Tavola1!J459-Tavola1!J458</f>
        <v>64</v>
      </c>
      <c r="K522" s="34">
        <f>Tavola1!K459-Tavola1!K458</f>
        <v>201</v>
      </c>
      <c r="L522" s="34">
        <f>Tavola1!L459-Tavola1!L458</f>
        <v>8</v>
      </c>
      <c r="M522" s="2">
        <f t="shared" si="156"/>
        <v>2.2998752005705118E-2</v>
      </c>
      <c r="N522" s="2">
        <f t="shared" si="157"/>
        <v>6.5102195306585925E-2</v>
      </c>
    </row>
    <row r="523" spans="1:14" hidden="1" outlineLevel="1">
      <c r="A523" s="16">
        <v>44348</v>
      </c>
      <c r="B523" s="34">
        <f>Tavola1!B460-Tavola1!B459</f>
        <v>15857</v>
      </c>
      <c r="C523" s="34">
        <f>Tavola1!C460-Tavola1!C459</f>
        <v>5618</v>
      </c>
      <c r="D523" s="34">
        <f>Tavola1!D460-Tavola1!D459</f>
        <v>326</v>
      </c>
      <c r="E523" s="34">
        <f>Tavola1!E460-Tavola1!E459</f>
        <v>-444</v>
      </c>
      <c r="F523" s="34">
        <f>Tavola1!F460-Tavola1!F459</f>
        <v>-27</v>
      </c>
      <c r="G523" s="34">
        <f>Tavola1!G460-Tavola1!G459</f>
        <v>-24</v>
      </c>
      <c r="H523" s="34">
        <f>Tavola1!H460-Tavola1!H459</f>
        <v>-3</v>
      </c>
      <c r="I523" s="34">
        <f>Tavola1!I460</f>
        <v>3</v>
      </c>
      <c r="J523" s="34">
        <f>Tavola1!J460-Tavola1!J459</f>
        <v>-417</v>
      </c>
      <c r="K523" s="34">
        <f>Tavola1!K460-Tavola1!K459</f>
        <v>758</v>
      </c>
      <c r="L523" s="34">
        <f>Tavola1!L460-Tavola1!L459</f>
        <v>12</v>
      </c>
      <c r="M523" s="2">
        <f t="shared" ref="M523:M529" si="158">D523/B523</f>
        <v>2.0558743772466418E-2</v>
      </c>
      <c r="N523" s="2">
        <f t="shared" ref="N523:N529" si="159">D523/C523</f>
        <v>5.8027767888928446E-2</v>
      </c>
    </row>
    <row r="524" spans="1:14" hidden="1" outlineLevel="1">
      <c r="A524" s="16">
        <v>44349</v>
      </c>
      <c r="B524" s="34">
        <f>Tavola1!B461-Tavola1!B460</f>
        <v>13571</v>
      </c>
      <c r="C524" s="34">
        <f>Tavola1!C461-Tavola1!C460</f>
        <v>4908</v>
      </c>
      <c r="D524" s="34">
        <f>Tavola1!D461-Tavola1!D460</f>
        <v>289</v>
      </c>
      <c r="E524" s="34">
        <f>Tavola1!E461-Tavola1!E460</f>
        <v>-790</v>
      </c>
      <c r="F524" s="34">
        <f>Tavola1!F461-Tavola1!F460</f>
        <v>-39</v>
      </c>
      <c r="G524" s="34">
        <f>Tavola1!G461-Tavola1!G460</f>
        <v>-30</v>
      </c>
      <c r="H524" s="34">
        <f>Tavola1!H461-Tavola1!H460</f>
        <v>-9</v>
      </c>
      <c r="I524" s="34">
        <f>Tavola1!I461</f>
        <v>3</v>
      </c>
      <c r="J524" s="34">
        <f>Tavola1!J461-Tavola1!J460</f>
        <v>-751</v>
      </c>
      <c r="K524" s="34">
        <f>Tavola1!K461-Tavola1!K460</f>
        <v>1063</v>
      </c>
      <c r="L524" s="34">
        <f>Tavola1!L461-Tavola1!L460</f>
        <v>16</v>
      </c>
      <c r="M524" s="2">
        <f t="shared" si="158"/>
        <v>2.1295409328715643E-2</v>
      </c>
      <c r="N524" s="2">
        <f t="shared" si="159"/>
        <v>5.8883455582722087E-2</v>
      </c>
    </row>
    <row r="525" spans="1:14" hidden="1" outlineLevel="1">
      <c r="A525" s="16">
        <v>44350</v>
      </c>
      <c r="B525" s="34">
        <f>Tavola1!B462-Tavola1!B461</f>
        <v>11716</v>
      </c>
      <c r="C525" s="34">
        <f>Tavola1!C462-Tavola1!C461</f>
        <v>4130</v>
      </c>
      <c r="D525" s="34">
        <f>Tavola1!D462-Tavola1!D461</f>
        <v>254</v>
      </c>
      <c r="E525" s="34">
        <f>Tavola1!E462-Tavola1!E461</f>
        <v>65</v>
      </c>
      <c r="F525" s="34">
        <f>Tavola1!F462-Tavola1!F461</f>
        <v>-9</v>
      </c>
      <c r="G525" s="34">
        <f>Tavola1!G462-Tavola1!G461</f>
        <v>-8</v>
      </c>
      <c r="H525" s="34">
        <f>Tavola1!H462-Tavola1!H461</f>
        <v>-1</v>
      </c>
      <c r="I525" s="34">
        <f>Tavola1!I462</f>
        <v>1</v>
      </c>
      <c r="J525" s="34">
        <f>Tavola1!J462-Tavola1!J461</f>
        <v>74</v>
      </c>
      <c r="K525" s="34">
        <f>Tavola1!K462-Tavola1!K461</f>
        <v>186</v>
      </c>
      <c r="L525" s="34">
        <f>Tavola1!L462-Tavola1!L461</f>
        <v>3</v>
      </c>
      <c r="M525" s="2">
        <f t="shared" si="158"/>
        <v>2.1679754182314784E-2</v>
      </c>
      <c r="N525" s="2">
        <f t="shared" si="159"/>
        <v>6.1501210653753025E-2</v>
      </c>
    </row>
    <row r="526" spans="1:14" hidden="1" outlineLevel="1">
      <c r="A526" s="16">
        <v>44351</v>
      </c>
      <c r="B526" s="34">
        <f>Tavola1!B463-Tavola1!B462</f>
        <v>14542</v>
      </c>
      <c r="C526" s="34">
        <f>Tavola1!C463-Tavola1!C462</f>
        <v>5790</v>
      </c>
      <c r="D526" s="34">
        <f>Tavola1!D463-Tavola1!D462</f>
        <v>337</v>
      </c>
      <c r="E526" s="34">
        <f>Tavola1!E463-Tavola1!E462</f>
        <v>-445</v>
      </c>
      <c r="F526" s="34">
        <f>Tavola1!F463-Tavola1!F462</f>
        <v>-5</v>
      </c>
      <c r="G526" s="34">
        <f>Tavola1!G463-Tavola1!G462</f>
        <v>-4</v>
      </c>
      <c r="H526" s="34">
        <f>Tavola1!H463-Tavola1!H462</f>
        <v>-1</v>
      </c>
      <c r="I526" s="34">
        <f>Tavola1!I463</f>
        <v>1</v>
      </c>
      <c r="J526" s="34">
        <f>Tavola1!J463-Tavola1!J462</f>
        <v>-440</v>
      </c>
      <c r="K526" s="34">
        <f>Tavola1!K463-Tavola1!K462</f>
        <v>777</v>
      </c>
      <c r="L526" s="34">
        <f>Tavola1!L463-Tavola1!L462</f>
        <v>5</v>
      </c>
      <c r="M526" s="2">
        <f t="shared" si="158"/>
        <v>2.3174253885297758E-2</v>
      </c>
      <c r="N526" s="2">
        <f t="shared" si="159"/>
        <v>5.8203799654576859E-2</v>
      </c>
    </row>
    <row r="527" spans="1:14" hidden="1" outlineLevel="1">
      <c r="A527" s="16">
        <v>44352</v>
      </c>
      <c r="B527" s="34">
        <f>Tavola1!B464-Tavola1!B463</f>
        <v>15110</v>
      </c>
      <c r="C527" s="34">
        <f>Tavola1!C464-Tavola1!C463</f>
        <v>5790</v>
      </c>
      <c r="D527" s="34">
        <f>Tavola1!D464-Tavola1!D463</f>
        <v>234</v>
      </c>
      <c r="E527" s="34">
        <f>Tavola1!E464-Tavola1!E463</f>
        <v>-423</v>
      </c>
      <c r="F527" s="34">
        <f>Tavola1!F464-Tavola1!F463</f>
        <v>-13</v>
      </c>
      <c r="G527" s="34">
        <f>Tavola1!G464-Tavola1!G463</f>
        <v>-13</v>
      </c>
      <c r="H527" s="34">
        <f>Tavola1!H464-Tavola1!H463</f>
        <v>0</v>
      </c>
      <c r="I527" s="34">
        <f>Tavola1!I464</f>
        <v>3</v>
      </c>
      <c r="J527" s="34">
        <f>Tavola1!J464-Tavola1!J463</f>
        <v>-410</v>
      </c>
      <c r="K527" s="34">
        <f>Tavola1!K464-Tavola1!K463</f>
        <v>649</v>
      </c>
      <c r="L527" s="34">
        <f>Tavola1!L464-Tavola1!L463</f>
        <v>8</v>
      </c>
      <c r="M527" s="2">
        <f t="shared" si="158"/>
        <v>1.5486432825943084E-2</v>
      </c>
      <c r="N527" s="2">
        <f t="shared" si="159"/>
        <v>4.0414507772020727E-2</v>
      </c>
    </row>
    <row r="528" spans="1:14" hidden="1" outlineLevel="1">
      <c r="A528" s="16">
        <v>44353</v>
      </c>
      <c r="B528" s="34">
        <f>Tavola1!B465-Tavola1!B464</f>
        <v>7232</v>
      </c>
      <c r="C528" s="34">
        <f>Tavola1!C465-Tavola1!C464</f>
        <v>3321</v>
      </c>
      <c r="D528" s="34">
        <f>Tavola1!D465-Tavola1!D464</f>
        <v>275</v>
      </c>
      <c r="E528" s="34">
        <f>Tavola1!E465-Tavola1!E464</f>
        <v>76</v>
      </c>
      <c r="F528" s="34">
        <f>Tavola1!F465-Tavola1!F464</f>
        <v>-15</v>
      </c>
      <c r="G528" s="34">
        <f>Tavola1!G465-Tavola1!G464</f>
        <v>-14</v>
      </c>
      <c r="H528" s="34">
        <f>Tavola1!H465-Tavola1!H464</f>
        <v>-1</v>
      </c>
      <c r="I528" s="34">
        <f>Tavola1!I465</f>
        <v>1</v>
      </c>
      <c r="J528" s="34">
        <f>Tavola1!J465-Tavola1!J464</f>
        <v>91</v>
      </c>
      <c r="K528" s="34">
        <f>Tavola1!K465-Tavola1!K464</f>
        <v>197</v>
      </c>
      <c r="L528" s="34">
        <f>Tavola1!L465-Tavola1!L464</f>
        <v>2</v>
      </c>
      <c r="M528" s="2">
        <f t="shared" si="158"/>
        <v>3.8025442477876106E-2</v>
      </c>
      <c r="N528" s="2">
        <f t="shared" si="159"/>
        <v>8.2806383619391744E-2</v>
      </c>
    </row>
    <row r="529" spans="1:14" collapsed="1">
      <c r="A529" t="s">
        <v>395</v>
      </c>
      <c r="B529" s="3">
        <f>SUM(B522:B528)</f>
        <v>89246</v>
      </c>
      <c r="C529" s="3">
        <f>SUM(C522:C528)</f>
        <v>33520</v>
      </c>
      <c r="D529" s="3">
        <f t="shared" ref="D529:L529" si="160">SUM(D522:D528)</f>
        <v>1973</v>
      </c>
      <c r="E529" s="3">
        <f t="shared" si="160"/>
        <v>-1912</v>
      </c>
      <c r="F529" s="3">
        <f t="shared" si="160"/>
        <v>-123</v>
      </c>
      <c r="G529" s="3">
        <f t="shared" si="160"/>
        <v>-102</v>
      </c>
      <c r="H529" s="3">
        <f t="shared" si="160"/>
        <v>-21</v>
      </c>
      <c r="I529" s="3">
        <f t="shared" si="160"/>
        <v>14</v>
      </c>
      <c r="J529" s="3">
        <f t="shared" si="160"/>
        <v>-1789</v>
      </c>
      <c r="K529" s="3">
        <f t="shared" si="160"/>
        <v>3831</v>
      </c>
      <c r="L529" s="3">
        <f t="shared" si="160"/>
        <v>54</v>
      </c>
      <c r="M529" s="2">
        <f t="shared" si="158"/>
        <v>2.2107433386370258E-2</v>
      </c>
      <c r="N529" s="2">
        <f t="shared" si="159"/>
        <v>5.8860381861575176E-2</v>
      </c>
    </row>
    <row r="530" spans="1:14" hidden="1" outlineLevel="1">
      <c r="A530" s="16">
        <v>44354</v>
      </c>
      <c r="B530" s="34">
        <f>Tavola1!B466-Tavola1!B465</f>
        <v>9759</v>
      </c>
      <c r="C530" s="34">
        <f>Tavola1!C466-Tavola1!C465</f>
        <v>3144</v>
      </c>
      <c r="D530" s="34">
        <f>Tavola1!D466-Tavola1!D465</f>
        <v>156</v>
      </c>
      <c r="E530" s="34">
        <f>Tavola1!E466-Tavola1!E465</f>
        <v>-88</v>
      </c>
      <c r="F530" s="34">
        <f>Tavola1!F466-Tavola1!F465</f>
        <v>9</v>
      </c>
      <c r="G530" s="34">
        <f>Tavola1!G466-Tavola1!G465</f>
        <v>10</v>
      </c>
      <c r="H530" s="34">
        <f>Tavola1!H466-Tavola1!H465</f>
        <v>-1</v>
      </c>
      <c r="I530" s="34">
        <f>Tavola1!I466</f>
        <v>0</v>
      </c>
      <c r="J530" s="34">
        <f>Tavola1!J466-Tavola1!J465</f>
        <v>-97</v>
      </c>
      <c r="K530" s="34">
        <f>Tavola1!K466-Tavola1!K465</f>
        <v>241</v>
      </c>
      <c r="L530" s="34">
        <f>Tavola1!L466-Tavola1!L465</f>
        <v>3</v>
      </c>
      <c r="M530" s="2">
        <f t="shared" ref="M530" si="161">D530/B530</f>
        <v>1.5985244389794036E-2</v>
      </c>
      <c r="N530" s="2">
        <f t="shared" ref="N530" si="162">D530/C530</f>
        <v>4.9618320610687022E-2</v>
      </c>
    </row>
    <row r="531" spans="1:14" hidden="1" outlineLevel="1">
      <c r="A531" s="16">
        <v>44355</v>
      </c>
      <c r="B531" s="34">
        <f>Tavola1!B467-Tavola1!B466</f>
        <v>22004</v>
      </c>
      <c r="C531" s="34">
        <f>Tavola1!C467-Tavola1!C466</f>
        <v>6203</v>
      </c>
      <c r="D531" s="34">
        <f>Tavola1!D467-Tavola1!D466</f>
        <v>337</v>
      </c>
      <c r="E531" s="34">
        <f>Tavola1!E467-Tavola1!E466</f>
        <v>-177</v>
      </c>
      <c r="F531" s="34">
        <f>Tavola1!F467-Tavola1!F466</f>
        <v>-25</v>
      </c>
      <c r="G531" s="34">
        <f>Tavola1!G467-Tavola1!G466</f>
        <v>-24</v>
      </c>
      <c r="H531" s="34">
        <f>Tavola1!H467-Tavola1!H466</f>
        <v>-1</v>
      </c>
      <c r="I531" s="34">
        <f>Tavola1!I467</f>
        <v>0</v>
      </c>
      <c r="J531" s="34">
        <f>Tavola1!J467-Tavola1!J466</f>
        <v>-152</v>
      </c>
      <c r="K531" s="34">
        <f>Tavola1!K467-Tavola1!K466</f>
        <v>502</v>
      </c>
      <c r="L531" s="34">
        <f>Tavola1!L467-Tavola1!L466</f>
        <v>12</v>
      </c>
      <c r="M531" s="2">
        <f t="shared" ref="M531:M537" si="163">D531/B531</f>
        <v>1.5315397200508998E-2</v>
      </c>
      <c r="N531" s="2">
        <f t="shared" ref="N531:N537" si="164">D531/C531</f>
        <v>5.4328550701273577E-2</v>
      </c>
    </row>
    <row r="532" spans="1:14" hidden="1" outlineLevel="1">
      <c r="A532" s="16">
        <v>44356</v>
      </c>
      <c r="B532" s="34">
        <f>Tavola1!B468-Tavola1!B467</f>
        <v>14908</v>
      </c>
      <c r="C532" s="34">
        <f>Tavola1!C468-Tavola1!C467</f>
        <v>6109</v>
      </c>
      <c r="D532" s="34">
        <f>Tavola1!D468-Tavola1!D467</f>
        <v>320</v>
      </c>
      <c r="E532" s="34">
        <f>Tavola1!E468-Tavola1!E467</f>
        <v>-384</v>
      </c>
      <c r="F532" s="34">
        <f>Tavola1!F468-Tavola1!F467</f>
        <v>-6</v>
      </c>
      <c r="G532" s="34">
        <f>Tavola1!G468-Tavola1!G467</f>
        <v>-3</v>
      </c>
      <c r="H532" s="34">
        <f>Tavola1!H468-Tavola1!H467</f>
        <v>-3</v>
      </c>
      <c r="I532" s="34">
        <f>Tavola1!I468</f>
        <v>1</v>
      </c>
      <c r="J532" s="34">
        <f>Tavola1!J468-Tavola1!J467</f>
        <v>-378</v>
      </c>
      <c r="K532" s="34">
        <f>Tavola1!K468-Tavola1!K467</f>
        <v>702</v>
      </c>
      <c r="L532" s="34">
        <f>Tavola1!L468-Tavola1!L467</f>
        <v>2</v>
      </c>
      <c r="M532" s="2">
        <f t="shared" si="163"/>
        <v>2.1464985242822646E-2</v>
      </c>
      <c r="N532" s="2">
        <f t="shared" si="164"/>
        <v>5.2381731871009987E-2</v>
      </c>
    </row>
    <row r="533" spans="1:14" hidden="1" outlineLevel="1">
      <c r="A533" s="16">
        <v>44357</v>
      </c>
      <c r="B533" s="34">
        <f>Tavola1!B469-Tavola1!B468</f>
        <v>13803</v>
      </c>
      <c r="C533" s="34">
        <f>Tavola1!C469-Tavola1!C468</f>
        <v>5354</v>
      </c>
      <c r="D533" s="34">
        <f>Tavola1!D469-Tavola1!D468</f>
        <v>284</v>
      </c>
      <c r="E533" s="34">
        <f>Tavola1!E469-Tavola1!E468</f>
        <v>39</v>
      </c>
      <c r="F533" s="34">
        <f>Tavola1!F469-Tavola1!F468</f>
        <v>-4</v>
      </c>
      <c r="G533" s="34">
        <f>Tavola1!G469-Tavola1!G468</f>
        <v>-3</v>
      </c>
      <c r="H533" s="34">
        <f>Tavola1!H469-Tavola1!H468</f>
        <v>-1</v>
      </c>
      <c r="I533" s="34">
        <f>Tavola1!I469</f>
        <v>1</v>
      </c>
      <c r="J533" s="34">
        <f>Tavola1!J469-Tavola1!J468</f>
        <v>43</v>
      </c>
      <c r="K533" s="34">
        <f>Tavola1!K469-Tavola1!K468</f>
        <v>242</v>
      </c>
      <c r="L533" s="34">
        <f>Tavola1!L469-Tavola1!L468</f>
        <v>3</v>
      </c>
      <c r="M533" s="2">
        <f t="shared" si="163"/>
        <v>2.0575237267260741E-2</v>
      </c>
      <c r="N533" s="2">
        <f t="shared" si="164"/>
        <v>5.304445274561076E-2</v>
      </c>
    </row>
    <row r="534" spans="1:14" hidden="1" outlineLevel="1">
      <c r="A534" s="16">
        <v>44358</v>
      </c>
      <c r="B534" s="34">
        <f>Tavola1!B470-Tavola1!B469</f>
        <v>13367</v>
      </c>
      <c r="C534" s="34">
        <f>Tavola1!C470-Tavola1!C469</f>
        <v>5305</v>
      </c>
      <c r="D534" s="34">
        <f>Tavola1!D470-Tavola1!D469</f>
        <v>273</v>
      </c>
      <c r="E534" s="34">
        <f>Tavola1!E470-Tavola1!E469</f>
        <v>-497</v>
      </c>
      <c r="F534" s="34">
        <f>Tavola1!F470-Tavola1!F469</f>
        <v>-25</v>
      </c>
      <c r="G534" s="34">
        <f>Tavola1!G470-Tavola1!G469</f>
        <v>-25</v>
      </c>
      <c r="H534" s="34">
        <f>Tavola1!H470-Tavola1!H469</f>
        <v>0</v>
      </c>
      <c r="I534" s="34">
        <f>Tavola1!I470</f>
        <v>3</v>
      </c>
      <c r="J534" s="34">
        <f>Tavola1!J470-Tavola1!J469</f>
        <v>-472</v>
      </c>
      <c r="K534" s="34">
        <f>Tavola1!K470-Tavola1!K469</f>
        <v>766</v>
      </c>
      <c r="L534" s="34">
        <f>Tavola1!L470-Tavola1!L469</f>
        <v>4</v>
      </c>
      <c r="M534" s="2">
        <f t="shared" si="163"/>
        <v>2.0423430837136231E-2</v>
      </c>
      <c r="N534" s="2">
        <f t="shared" si="164"/>
        <v>5.1460885956644678E-2</v>
      </c>
    </row>
    <row r="535" spans="1:14" hidden="1" outlineLevel="1">
      <c r="A535" s="16">
        <v>44359</v>
      </c>
      <c r="B535" s="34">
        <f>Tavola1!B471-Tavola1!B470</f>
        <v>13929</v>
      </c>
      <c r="C535" s="34">
        <f>Tavola1!C471-Tavola1!C470</f>
        <v>4411</v>
      </c>
      <c r="D535" s="34">
        <f>Tavola1!D471-Tavola1!D470</f>
        <v>263</v>
      </c>
      <c r="E535" s="34">
        <f>Tavola1!E471-Tavola1!E470</f>
        <v>-166</v>
      </c>
      <c r="F535" s="34">
        <f>Tavola1!F471-Tavola1!F470</f>
        <v>-6</v>
      </c>
      <c r="G535" s="34">
        <f>Tavola1!G471-Tavola1!G470</f>
        <v>-11</v>
      </c>
      <c r="H535" s="34">
        <f>Tavola1!H471-Tavola1!H470</f>
        <v>5</v>
      </c>
      <c r="I535" s="34">
        <f>Tavola1!I471</f>
        <v>6</v>
      </c>
      <c r="J535" s="34">
        <f>Tavola1!J471-Tavola1!J470</f>
        <v>-160</v>
      </c>
      <c r="K535" s="34">
        <f>Tavola1!K471-Tavola1!K470</f>
        <v>426</v>
      </c>
      <c r="L535" s="34">
        <f>Tavola1!L471-Tavola1!L470</f>
        <v>3</v>
      </c>
      <c r="M535" s="2">
        <f t="shared" si="163"/>
        <v>1.8881470313733936E-2</v>
      </c>
      <c r="N535" s="2">
        <f t="shared" si="164"/>
        <v>5.9623668102471092E-2</v>
      </c>
    </row>
    <row r="536" spans="1:14" hidden="1" outlineLevel="1">
      <c r="A536" s="16">
        <v>44360</v>
      </c>
      <c r="B536" s="34">
        <f>Tavola1!B472-Tavola1!B471</f>
        <v>6797</v>
      </c>
      <c r="C536" s="34">
        <f>Tavola1!C472-Tavola1!C471</f>
        <v>3051</v>
      </c>
      <c r="D536" s="34">
        <f>Tavola1!D472-Tavola1!D471</f>
        <v>183</v>
      </c>
      <c r="E536" s="34">
        <f>Tavola1!E472-Tavola1!E471</f>
        <v>24</v>
      </c>
      <c r="F536" s="34">
        <f>Tavola1!F472-Tavola1!F471</f>
        <v>-12</v>
      </c>
      <c r="G536" s="34">
        <f>Tavola1!G472-Tavola1!G471</f>
        <v>-16</v>
      </c>
      <c r="H536" s="34">
        <f>Tavola1!H472-Tavola1!H471</f>
        <v>4</v>
      </c>
      <c r="I536" s="34">
        <f>Tavola1!I472</f>
        <v>6</v>
      </c>
      <c r="J536" s="34">
        <f>Tavola1!J472-Tavola1!J471</f>
        <v>36</v>
      </c>
      <c r="K536" s="34">
        <f>Tavola1!K472-Tavola1!K471</f>
        <v>154</v>
      </c>
      <c r="L536" s="34">
        <f>Tavola1!L472-Tavola1!L471</f>
        <v>5</v>
      </c>
      <c r="M536" s="2">
        <f t="shared" si="163"/>
        <v>2.6923642783580993E-2</v>
      </c>
      <c r="N536" s="2">
        <f t="shared" si="164"/>
        <v>5.9980334316617499E-2</v>
      </c>
    </row>
    <row r="537" spans="1:14" collapsed="1">
      <c r="A537" t="s">
        <v>403</v>
      </c>
      <c r="B537" s="3">
        <f>SUM(B530:B536)</f>
        <v>94567</v>
      </c>
      <c r="C537" s="3">
        <f>SUM(C530:C536)</f>
        <v>33577</v>
      </c>
      <c r="D537" s="3">
        <f t="shared" ref="D537:L537" si="165">SUM(D530:D536)</f>
        <v>1816</v>
      </c>
      <c r="E537" s="3">
        <f t="shared" si="165"/>
        <v>-1249</v>
      </c>
      <c r="F537" s="3">
        <f t="shared" si="165"/>
        <v>-69</v>
      </c>
      <c r="G537" s="3">
        <f t="shared" si="165"/>
        <v>-72</v>
      </c>
      <c r="H537" s="3">
        <f t="shared" si="165"/>
        <v>3</v>
      </c>
      <c r="I537" s="3">
        <f t="shared" si="165"/>
        <v>17</v>
      </c>
      <c r="J537" s="3">
        <f t="shared" si="165"/>
        <v>-1180</v>
      </c>
      <c r="K537" s="3">
        <f t="shared" si="165"/>
        <v>3033</v>
      </c>
      <c r="L537" s="3">
        <f t="shared" si="165"/>
        <v>32</v>
      </c>
      <c r="M537" s="2">
        <f t="shared" si="163"/>
        <v>1.9203316167373398E-2</v>
      </c>
      <c r="N537" s="2">
        <f t="shared" si="164"/>
        <v>5.4084641272299491E-2</v>
      </c>
    </row>
    <row r="538" spans="1:14" hidden="1" outlineLevel="1">
      <c r="A538" s="16">
        <v>44361</v>
      </c>
      <c r="B538" s="34">
        <f>Tavola1!B473-Tavola1!B472</f>
        <v>9911</v>
      </c>
      <c r="C538" s="34">
        <f>Tavola1!C473-Tavola1!C472</f>
        <v>2836</v>
      </c>
      <c r="D538" s="34">
        <f>Tavola1!D473-Tavola1!D472</f>
        <v>163</v>
      </c>
      <c r="E538" s="34">
        <f>Tavola1!E473-Tavola1!E472</f>
        <v>-91</v>
      </c>
      <c r="F538" s="34">
        <f>Tavola1!F473-Tavola1!F472</f>
        <v>1</v>
      </c>
      <c r="G538" s="34">
        <f>Tavola1!G473-Tavola1!G472</f>
        <v>9</v>
      </c>
      <c r="H538" s="34">
        <f>Tavola1!H473-Tavola1!H472</f>
        <v>-8</v>
      </c>
      <c r="I538" s="34">
        <f>Tavola1!I473</f>
        <v>0</v>
      </c>
      <c r="J538" s="34">
        <f>Tavola1!J473-Tavola1!J472</f>
        <v>-92</v>
      </c>
      <c r="K538" s="34">
        <f>Tavola1!K473-Tavola1!K472</f>
        <v>247</v>
      </c>
      <c r="L538" s="34">
        <f>Tavola1!L473-Tavola1!L472</f>
        <v>7</v>
      </c>
      <c r="M538" s="2">
        <f t="shared" ref="M538" si="166">D538/B538</f>
        <v>1.6446372717182928E-2</v>
      </c>
      <c r="N538" s="2">
        <f t="shared" ref="N538" si="167">D538/C538</f>
        <v>5.7475317348377998E-2</v>
      </c>
    </row>
    <row r="539" spans="1:14" hidden="1" outlineLevel="1">
      <c r="A539" s="16">
        <v>44362</v>
      </c>
      <c r="B539" s="34">
        <f>Tavola1!B474-Tavola1!B473</f>
        <v>15260</v>
      </c>
      <c r="C539" s="34">
        <f>Tavola1!C474-Tavola1!C473</f>
        <v>6157</v>
      </c>
      <c r="D539" s="34">
        <f>Tavola1!D474-Tavola1!D473</f>
        <v>200</v>
      </c>
      <c r="E539" s="34">
        <f>Tavola1!E474-Tavola1!E473</f>
        <v>-264</v>
      </c>
      <c r="F539" s="34">
        <f>Tavola1!F474-Tavola1!F473</f>
        <v>-15</v>
      </c>
      <c r="G539" s="34">
        <f>Tavola1!G474-Tavola1!G473</f>
        <v>-10</v>
      </c>
      <c r="H539" s="34">
        <f>Tavola1!H474-Tavola1!H473</f>
        <v>-5</v>
      </c>
      <c r="I539" s="34">
        <f>Tavola1!I474</f>
        <v>4</v>
      </c>
      <c r="J539" s="34">
        <f>Tavola1!J474-Tavola1!J473</f>
        <v>-249</v>
      </c>
      <c r="K539" s="34">
        <f>Tavola1!K474-Tavola1!K473</f>
        <v>456</v>
      </c>
      <c r="L539" s="34">
        <f>Tavola1!L474-Tavola1!L473</f>
        <v>8</v>
      </c>
      <c r="M539" s="2">
        <f t="shared" ref="M539:M545" si="168">D539/B539</f>
        <v>1.310615989515072E-2</v>
      </c>
      <c r="N539" s="2">
        <f t="shared" ref="N539:N545" si="169">D539/C539</f>
        <v>3.2483352281955501E-2</v>
      </c>
    </row>
    <row r="540" spans="1:14" hidden="1" outlineLevel="1">
      <c r="A540" s="16">
        <v>44363</v>
      </c>
      <c r="B540" s="34">
        <f>Tavola1!B475-Tavola1!B474</f>
        <v>14420</v>
      </c>
      <c r="C540" s="34">
        <f>Tavola1!C475-Tavola1!C474</f>
        <v>6291</v>
      </c>
      <c r="D540" s="34">
        <f>Tavola1!D475-Tavola1!D474</f>
        <v>168</v>
      </c>
      <c r="E540" s="34">
        <f>Tavola1!E475-Tavola1!E474</f>
        <v>-364</v>
      </c>
      <c r="F540" s="34">
        <f>Tavola1!F475-Tavola1!F474</f>
        <v>-15</v>
      </c>
      <c r="G540" s="34">
        <f>Tavola1!G475-Tavola1!G474</f>
        <v>-17</v>
      </c>
      <c r="H540" s="34">
        <f>Tavola1!H475-Tavola1!H474</f>
        <v>2</v>
      </c>
      <c r="I540" s="34">
        <f>Tavola1!I475</f>
        <v>3</v>
      </c>
      <c r="J540" s="34">
        <f>Tavola1!J475-Tavola1!J474</f>
        <v>-349</v>
      </c>
      <c r="K540" s="34">
        <f>Tavola1!K475-Tavola1!K474</f>
        <v>524</v>
      </c>
      <c r="L540" s="34">
        <f>Tavola1!L475-Tavola1!L474</f>
        <v>8</v>
      </c>
      <c r="M540" s="2">
        <f t="shared" si="168"/>
        <v>1.1650485436893204E-2</v>
      </c>
      <c r="N540" s="2">
        <f t="shared" si="169"/>
        <v>2.6704816404387221E-2</v>
      </c>
    </row>
    <row r="541" spans="1:14" hidden="1" outlineLevel="1">
      <c r="A541" s="16">
        <v>44364</v>
      </c>
      <c r="B541" s="34">
        <f>Tavola1!B476-Tavola1!B475</f>
        <v>13206</v>
      </c>
      <c r="C541" s="34">
        <f>Tavola1!C476-Tavola1!C475</f>
        <v>5151</v>
      </c>
      <c r="D541" s="34">
        <f>Tavola1!D476-Tavola1!D475</f>
        <v>228</v>
      </c>
      <c r="E541" s="34">
        <f>Tavola1!E476-Tavola1!E475</f>
        <v>-102</v>
      </c>
      <c r="F541" s="34">
        <f>Tavola1!F476-Tavola1!F475</f>
        <v>-10</v>
      </c>
      <c r="G541" s="34">
        <f>Tavola1!G476-Tavola1!G475</f>
        <v>-9</v>
      </c>
      <c r="H541" s="34">
        <f>Tavola1!H476-Tavola1!H475</f>
        <v>-1</v>
      </c>
      <c r="I541" s="34">
        <f>Tavola1!I476</f>
        <v>0</v>
      </c>
      <c r="J541" s="34">
        <f>Tavola1!J476-Tavola1!J475</f>
        <v>-92</v>
      </c>
      <c r="K541" s="34">
        <f>Tavola1!K476-Tavola1!K475</f>
        <v>330</v>
      </c>
      <c r="L541" s="34">
        <f>Tavola1!L476-Tavola1!L475</f>
        <v>0</v>
      </c>
      <c r="M541" s="2">
        <f t="shared" si="168"/>
        <v>1.7264879600181735E-2</v>
      </c>
      <c r="N541" s="2">
        <f t="shared" si="169"/>
        <v>4.4263249854397203E-2</v>
      </c>
    </row>
    <row r="542" spans="1:14" hidden="1" outlineLevel="1">
      <c r="A542" s="16">
        <v>44365</v>
      </c>
      <c r="B542" s="34">
        <f>Tavola1!B477-Tavola1!B476</f>
        <v>14208</v>
      </c>
      <c r="C542" s="34">
        <f>Tavola1!C477-Tavola1!C476</f>
        <v>3501</v>
      </c>
      <c r="D542" s="34">
        <f>Tavola1!D477-Tavola1!D476</f>
        <v>170</v>
      </c>
      <c r="E542" s="34">
        <f>Tavola1!E477-Tavola1!E476</f>
        <v>-199</v>
      </c>
      <c r="F542" s="34">
        <f>Tavola1!F477-Tavola1!F476</f>
        <v>-29</v>
      </c>
      <c r="G542" s="34">
        <f>Tavola1!G477-Tavola1!G476</f>
        <v>-24</v>
      </c>
      <c r="H542" s="34">
        <f>Tavola1!H477-Tavola1!H476</f>
        <v>-5</v>
      </c>
      <c r="I542" s="34">
        <f>Tavola1!I477</f>
        <v>0</v>
      </c>
      <c r="J542" s="34">
        <f>Tavola1!J477-Tavola1!J476</f>
        <v>-170</v>
      </c>
      <c r="K542" s="34">
        <f>Tavola1!K477-Tavola1!K476</f>
        <v>366</v>
      </c>
      <c r="L542" s="34">
        <f>Tavola1!L477-Tavola1!L476</f>
        <v>3</v>
      </c>
      <c r="M542" s="2">
        <f t="shared" si="168"/>
        <v>1.1965090090090089E-2</v>
      </c>
      <c r="N542" s="2">
        <f t="shared" si="169"/>
        <v>4.8557554984290201E-2</v>
      </c>
    </row>
    <row r="543" spans="1:14" hidden="1" outlineLevel="1">
      <c r="A543" s="16">
        <v>44366</v>
      </c>
      <c r="B543" s="34">
        <f>Tavola1!B478-Tavola1!B477</f>
        <v>13525</v>
      </c>
      <c r="C543" s="34">
        <f>Tavola1!C478-Tavola1!C477</f>
        <v>4415</v>
      </c>
      <c r="D543" s="34">
        <f>Tavola1!D478-Tavola1!D477</f>
        <v>183</v>
      </c>
      <c r="E543" s="34">
        <f>Tavola1!E478-Tavola1!E477</f>
        <v>-87</v>
      </c>
      <c r="F543" s="34">
        <f>Tavola1!F478-Tavola1!F477</f>
        <v>-21</v>
      </c>
      <c r="G543" s="34">
        <f>Tavola1!G478-Tavola1!G477</f>
        <v>-19</v>
      </c>
      <c r="H543" s="34">
        <f>Tavola1!H478-Tavola1!H477</f>
        <v>-2</v>
      </c>
      <c r="I543" s="34">
        <f>Tavola1!I478</f>
        <v>4</v>
      </c>
      <c r="J543" s="34">
        <f>Tavola1!J478-Tavola1!J477</f>
        <v>-66</v>
      </c>
      <c r="K543" s="34">
        <f>Tavola1!K478-Tavola1!K477</f>
        <v>265</v>
      </c>
      <c r="L543" s="34">
        <f>Tavola1!L478-Tavola1!L477</f>
        <v>5</v>
      </c>
      <c r="M543" s="2">
        <f t="shared" si="168"/>
        <v>1.3530499075785582E-2</v>
      </c>
      <c r="N543" s="2">
        <f t="shared" si="169"/>
        <v>4.1449603624009061E-2</v>
      </c>
    </row>
    <row r="544" spans="1:14" hidden="1" outlineLevel="1">
      <c r="A544" s="16">
        <v>44367</v>
      </c>
      <c r="B544" s="34">
        <f>Tavola1!B479-Tavola1!B478</f>
        <v>5835</v>
      </c>
      <c r="C544" s="34">
        <f>Tavola1!C479-Tavola1!C478</f>
        <v>2543</v>
      </c>
      <c r="D544" s="34">
        <f>Tavola1!D479-Tavola1!D478</f>
        <v>135</v>
      </c>
      <c r="E544" s="34">
        <f>Tavola1!E479-Tavola1!E478</f>
        <v>-55</v>
      </c>
      <c r="F544" s="34">
        <f>Tavola1!F479-Tavola1!F478</f>
        <v>-3</v>
      </c>
      <c r="G544" s="34">
        <f>Tavola1!G479-Tavola1!G478</f>
        <v>-1</v>
      </c>
      <c r="H544" s="34">
        <f>Tavola1!H479-Tavola1!H478</f>
        <v>-2</v>
      </c>
      <c r="I544" s="34">
        <f>Tavola1!I479</f>
        <v>0</v>
      </c>
      <c r="J544" s="34">
        <f>Tavola1!J479-Tavola1!J478</f>
        <v>-52</v>
      </c>
      <c r="K544" s="34">
        <f>Tavola1!K479-Tavola1!K478</f>
        <v>190</v>
      </c>
      <c r="L544" s="34">
        <f>Tavola1!L479-Tavola1!L478</f>
        <v>0</v>
      </c>
      <c r="M544" s="2">
        <f t="shared" si="168"/>
        <v>2.313624678663239E-2</v>
      </c>
      <c r="N544" s="2">
        <f t="shared" si="169"/>
        <v>5.3086905230043259E-2</v>
      </c>
    </row>
    <row r="545" spans="1:14" collapsed="1">
      <c r="A545" t="s">
        <v>411</v>
      </c>
      <c r="B545" s="3">
        <f>SUM(B538:B544)</f>
        <v>86365</v>
      </c>
      <c r="C545" s="3">
        <f>SUM(C538:C544)</f>
        <v>30894</v>
      </c>
      <c r="D545" s="3">
        <f t="shared" ref="D545:L545" si="170">SUM(D538:D544)</f>
        <v>1247</v>
      </c>
      <c r="E545" s="3">
        <f t="shared" si="170"/>
        <v>-1162</v>
      </c>
      <c r="F545" s="3">
        <f t="shared" si="170"/>
        <v>-92</v>
      </c>
      <c r="G545" s="3">
        <f t="shared" si="170"/>
        <v>-71</v>
      </c>
      <c r="H545" s="3">
        <f t="shared" si="170"/>
        <v>-21</v>
      </c>
      <c r="I545" s="3">
        <f t="shared" si="170"/>
        <v>11</v>
      </c>
      <c r="J545" s="3">
        <f t="shared" si="170"/>
        <v>-1070</v>
      </c>
      <c r="K545" s="3">
        <f t="shared" si="170"/>
        <v>2378</v>
      </c>
      <c r="L545" s="3">
        <f t="shared" si="170"/>
        <v>31</v>
      </c>
      <c r="M545" s="2">
        <f t="shared" si="168"/>
        <v>1.4438719388641231E-2</v>
      </c>
      <c r="N545" s="2">
        <f t="shared" si="169"/>
        <v>4.0363824690878486E-2</v>
      </c>
    </row>
    <row r="546" spans="1:14" hidden="1" outlineLevel="1">
      <c r="A546" s="16">
        <v>44368</v>
      </c>
      <c r="B546" s="34">
        <f>Tavola1!B480-Tavola1!B479</f>
        <v>16096</v>
      </c>
      <c r="C546" s="34">
        <f>Tavola1!C480-Tavola1!C479</f>
        <v>2367</v>
      </c>
      <c r="D546" s="34">
        <f>Tavola1!D480-Tavola1!D479</f>
        <v>85</v>
      </c>
      <c r="E546" s="34">
        <f>Tavola1!E480-Tavola1!E479</f>
        <v>-51</v>
      </c>
      <c r="F546" s="34">
        <f>Tavola1!F480-Tavola1!F479</f>
        <v>-3</v>
      </c>
      <c r="G546" s="34">
        <f>Tavola1!G480-Tavola1!G479</f>
        <v>-2</v>
      </c>
      <c r="H546" s="34">
        <f>Tavola1!H480-Tavola1!H479</f>
        <v>-1</v>
      </c>
      <c r="I546" s="34">
        <f>Tavola1!I480</f>
        <v>0</v>
      </c>
      <c r="J546" s="34">
        <f>Tavola1!J480-Tavola1!J479</f>
        <v>-48</v>
      </c>
      <c r="K546" s="34">
        <f>Tavola1!K480-Tavola1!K479</f>
        <v>134</v>
      </c>
      <c r="L546" s="34">
        <f>Tavola1!L480-Tavola1!L479</f>
        <v>2</v>
      </c>
      <c r="M546" s="2">
        <f t="shared" ref="M546" si="171">D546/B546</f>
        <v>5.2808151093439362E-3</v>
      </c>
      <c r="N546" s="2">
        <f t="shared" ref="N546" si="172">D546/C546</f>
        <v>3.5910435149978874E-2</v>
      </c>
    </row>
    <row r="547" spans="1:14" hidden="1" outlineLevel="1">
      <c r="A547" s="16">
        <v>44369</v>
      </c>
      <c r="B547" s="34">
        <f>Tavola1!B481-Tavola1!B480</f>
        <v>13310</v>
      </c>
      <c r="C547" s="34">
        <f>Tavola1!C481-Tavola1!C480</f>
        <v>5592</v>
      </c>
      <c r="D547" s="34">
        <f>Tavola1!D481-Tavola1!D480</f>
        <v>133</v>
      </c>
      <c r="E547" s="34">
        <f>Tavola1!E481-Tavola1!E480</f>
        <v>-300</v>
      </c>
      <c r="F547" s="34">
        <f>Tavola1!F481-Tavola1!F480</f>
        <v>-11</v>
      </c>
      <c r="G547" s="34">
        <f>Tavola1!G481-Tavola1!G480</f>
        <v>-11</v>
      </c>
      <c r="H547" s="34">
        <f>Tavola1!H481-Tavola1!H480</f>
        <v>0</v>
      </c>
      <c r="I547" s="34">
        <f>Tavola1!I481</f>
        <v>2</v>
      </c>
      <c r="J547" s="34">
        <f>Tavola1!J481-Tavola1!J480</f>
        <v>-289</v>
      </c>
      <c r="K547" s="34">
        <f>Tavola1!K481-Tavola1!K480</f>
        <v>426</v>
      </c>
      <c r="L547" s="34">
        <f>Tavola1!L481-Tavola1!L480</f>
        <v>7</v>
      </c>
      <c r="M547" s="2">
        <f t="shared" ref="M547:M553" si="173">D547/B547</f>
        <v>9.9924868519909848E-3</v>
      </c>
      <c r="N547" s="2">
        <f t="shared" ref="N547:N553" si="174">D547/C547</f>
        <v>2.3783977110157367E-2</v>
      </c>
    </row>
    <row r="548" spans="1:14" hidden="1" outlineLevel="1">
      <c r="A548" s="16">
        <v>44370</v>
      </c>
      <c r="B548" s="34">
        <f>Tavola1!B482-Tavola1!B481</f>
        <v>12465</v>
      </c>
      <c r="C548" s="34">
        <f>Tavola1!C482-Tavola1!C481</f>
        <v>4012</v>
      </c>
      <c r="D548" s="34">
        <f>Tavola1!D482-Tavola1!D481</f>
        <v>158</v>
      </c>
      <c r="E548" s="34">
        <f>Tavola1!E482-Tavola1!E481</f>
        <v>-301</v>
      </c>
      <c r="F548" s="34">
        <f>Tavola1!F482-Tavola1!F481</f>
        <v>-20</v>
      </c>
      <c r="G548" s="34">
        <f>Tavola1!G482-Tavola1!G481</f>
        <v>-20</v>
      </c>
      <c r="H548" s="34">
        <f>Tavola1!H482-Tavola1!H481</f>
        <v>0</v>
      </c>
      <c r="I548" s="34">
        <f>Tavola1!I482</f>
        <v>0</v>
      </c>
      <c r="J548" s="34">
        <f>Tavola1!J482-Tavola1!J481</f>
        <v>-281</v>
      </c>
      <c r="K548" s="34">
        <f>Tavola1!K482-Tavola1!K481</f>
        <v>453</v>
      </c>
      <c r="L548" s="34">
        <f>Tavola1!L482-Tavola1!L481</f>
        <v>6</v>
      </c>
      <c r="M548" s="2">
        <f t="shared" si="173"/>
        <v>1.2675491375852386E-2</v>
      </c>
      <c r="N548" s="2">
        <f t="shared" si="174"/>
        <v>3.9381854436689928E-2</v>
      </c>
    </row>
    <row r="549" spans="1:14" hidden="1" outlineLevel="1">
      <c r="A549" s="16">
        <v>44371</v>
      </c>
      <c r="B549" s="34">
        <f>Tavola1!B483-Tavola1!B482</f>
        <v>16962</v>
      </c>
      <c r="C549" s="34">
        <f>Tavola1!C483-Tavola1!C482</f>
        <v>5049</v>
      </c>
      <c r="D549" s="34">
        <f>Tavola1!D483-Tavola1!D482</f>
        <v>119</v>
      </c>
      <c r="E549" s="34">
        <f>Tavola1!E483-Tavola1!E482</f>
        <v>-155</v>
      </c>
      <c r="F549" s="34">
        <f>Tavola1!F483-Tavola1!F482</f>
        <v>-19</v>
      </c>
      <c r="G549" s="34">
        <f>Tavola1!G483-Tavola1!G482</f>
        <v>-21</v>
      </c>
      <c r="H549" s="34">
        <f>Tavola1!H483-Tavola1!H482</f>
        <v>2</v>
      </c>
      <c r="I549" s="34">
        <f>Tavola1!I483</f>
        <v>4</v>
      </c>
      <c r="J549" s="34">
        <f>Tavola1!J483-Tavola1!J482</f>
        <v>-136</v>
      </c>
      <c r="K549" s="34">
        <f>Tavola1!K483-Tavola1!K482</f>
        <v>268</v>
      </c>
      <c r="L549" s="34">
        <f>Tavola1!L483-Tavola1!L482</f>
        <v>6</v>
      </c>
      <c r="M549" s="2">
        <f t="shared" si="173"/>
        <v>7.0156821129583775E-3</v>
      </c>
      <c r="N549" s="2">
        <f t="shared" si="174"/>
        <v>2.3569023569023569E-2</v>
      </c>
    </row>
    <row r="550" spans="1:14" hidden="1" outlineLevel="1">
      <c r="A550" s="16">
        <v>44372</v>
      </c>
      <c r="B550" s="34">
        <f>Tavola1!B484-Tavola1!B483</f>
        <v>11632</v>
      </c>
      <c r="C550" s="34">
        <f>Tavola1!C484-Tavola1!C483</f>
        <v>2619</v>
      </c>
      <c r="D550" s="34">
        <f>Tavola1!D484-Tavola1!D483</f>
        <v>67</v>
      </c>
      <c r="E550" s="34">
        <f>Tavola1!E484-Tavola1!E483</f>
        <v>-322</v>
      </c>
      <c r="F550" s="34">
        <f>Tavola1!F484-Tavola1!F483</f>
        <v>-14</v>
      </c>
      <c r="G550" s="34">
        <f>Tavola1!G484-Tavola1!G483</f>
        <v>-10</v>
      </c>
      <c r="H550" s="34">
        <f>Tavola1!H484-Tavola1!H483</f>
        <v>-4</v>
      </c>
      <c r="I550" s="34">
        <f>Tavola1!I484</f>
        <v>0</v>
      </c>
      <c r="J550" s="34">
        <f>Tavola1!J484-Tavola1!J483</f>
        <v>-308</v>
      </c>
      <c r="K550" s="34">
        <f>Tavola1!K484-Tavola1!K483</f>
        <v>383</v>
      </c>
      <c r="L550" s="34">
        <f>Tavola1!L484-Tavola1!L483</f>
        <v>6</v>
      </c>
      <c r="M550" s="2">
        <f t="shared" si="173"/>
        <v>5.7599724896836317E-3</v>
      </c>
      <c r="N550" s="2">
        <f t="shared" si="174"/>
        <v>2.5582283314242078E-2</v>
      </c>
    </row>
    <row r="551" spans="1:14" hidden="1" outlineLevel="1">
      <c r="A551" s="16">
        <v>44373</v>
      </c>
      <c r="B551" s="34">
        <f>Tavola1!B485-Tavola1!B484</f>
        <v>13311</v>
      </c>
      <c r="C551" s="34">
        <f>Tavola1!C485-Tavola1!C484</f>
        <v>4072</v>
      </c>
      <c r="D551" s="34">
        <f>Tavola1!D485-Tavola1!D484</f>
        <v>111</v>
      </c>
      <c r="E551" s="34">
        <f>Tavola1!E485-Tavola1!E484</f>
        <v>-59</v>
      </c>
      <c r="F551" s="34">
        <f>Tavola1!F485-Tavola1!F484</f>
        <v>-12</v>
      </c>
      <c r="G551" s="34">
        <f>Tavola1!G485-Tavola1!G484</f>
        <v>-9</v>
      </c>
      <c r="H551" s="34">
        <f>Tavola1!H485-Tavola1!H484</f>
        <v>-3</v>
      </c>
      <c r="I551" s="34">
        <f>Tavola1!I485</f>
        <v>0</v>
      </c>
      <c r="J551" s="34">
        <f>Tavola1!J485-Tavola1!J484</f>
        <v>-47</v>
      </c>
      <c r="K551" s="34">
        <f>Tavola1!K485-Tavola1!K484</f>
        <v>169</v>
      </c>
      <c r="L551" s="34">
        <f>Tavola1!L485-Tavola1!L484</f>
        <v>1</v>
      </c>
      <c r="M551" s="2">
        <f t="shared" si="173"/>
        <v>8.338967771016453E-3</v>
      </c>
      <c r="N551" s="2">
        <f t="shared" si="174"/>
        <v>2.7259332023575639E-2</v>
      </c>
    </row>
    <row r="552" spans="1:14" hidden="1" outlineLevel="1">
      <c r="A552" s="16">
        <v>44374</v>
      </c>
      <c r="B552" s="34">
        <f>Tavola1!B486-Tavola1!B485</f>
        <v>4520</v>
      </c>
      <c r="C552" s="34">
        <f>Tavola1!C486-Tavola1!C485</f>
        <v>2303</v>
      </c>
      <c r="D552" s="34">
        <f>Tavola1!D486-Tavola1!D485</f>
        <v>111</v>
      </c>
      <c r="E552" s="34">
        <f>Tavola1!E486-Tavola1!E485</f>
        <v>-4</v>
      </c>
      <c r="F552" s="34">
        <f>Tavola1!F486-Tavola1!F485</f>
        <v>-1</v>
      </c>
      <c r="G552" s="34">
        <f>Tavola1!G486-Tavola1!G485</f>
        <v>-4</v>
      </c>
      <c r="H552" s="34">
        <f>Tavola1!H486-Tavola1!H485</f>
        <v>3</v>
      </c>
      <c r="I552" s="34">
        <f>Tavola1!I486</f>
        <v>3</v>
      </c>
      <c r="J552" s="34">
        <f>Tavola1!J486-Tavola1!J485</f>
        <v>-3</v>
      </c>
      <c r="K552" s="34">
        <f>Tavola1!K486-Tavola1!K485</f>
        <v>114</v>
      </c>
      <c r="L552" s="34">
        <f>Tavola1!L486-Tavola1!L485</f>
        <v>1</v>
      </c>
      <c r="M552" s="2">
        <f t="shared" si="173"/>
        <v>2.4557522123893807E-2</v>
      </c>
      <c r="N552" s="2">
        <f t="shared" si="174"/>
        <v>4.8198002605297441E-2</v>
      </c>
    </row>
    <row r="553" spans="1:14" collapsed="1">
      <c r="A553" t="s">
        <v>419</v>
      </c>
      <c r="B553" s="3">
        <f>SUM(B546:B552)</f>
        <v>88296</v>
      </c>
      <c r="C553" s="3">
        <f>SUM(C546:C552)</f>
        <v>26014</v>
      </c>
      <c r="D553" s="3">
        <f t="shared" ref="D553:L553" si="175">SUM(D546:D552)</f>
        <v>784</v>
      </c>
      <c r="E553" s="3">
        <f t="shared" si="175"/>
        <v>-1192</v>
      </c>
      <c r="F553" s="3">
        <f t="shared" si="175"/>
        <v>-80</v>
      </c>
      <c r="G553" s="3">
        <f t="shared" si="175"/>
        <v>-77</v>
      </c>
      <c r="H553" s="3">
        <f t="shared" si="175"/>
        <v>-3</v>
      </c>
      <c r="I553" s="3">
        <f t="shared" si="175"/>
        <v>9</v>
      </c>
      <c r="J553" s="3">
        <f t="shared" si="175"/>
        <v>-1112</v>
      </c>
      <c r="K553" s="3">
        <f t="shared" si="175"/>
        <v>1947</v>
      </c>
      <c r="L553" s="3">
        <f t="shared" si="175"/>
        <v>29</v>
      </c>
      <c r="M553" s="2">
        <f t="shared" si="173"/>
        <v>8.8792244269276076E-3</v>
      </c>
      <c r="N553" s="2">
        <f t="shared" si="174"/>
        <v>3.0137618205581609E-2</v>
      </c>
    </row>
    <row r="554" spans="1:14" hidden="1" outlineLevel="1">
      <c r="A554" s="16">
        <v>44375</v>
      </c>
      <c r="B554" s="34">
        <f>Tavola1!B487-Tavola1!B486</f>
        <v>12892</v>
      </c>
      <c r="C554" s="34">
        <f>Tavola1!C487-Tavola1!C486</f>
        <v>3212</v>
      </c>
      <c r="D554" s="34">
        <f>Tavola1!D487-Tavola1!D486</f>
        <v>84</v>
      </c>
      <c r="E554" s="34">
        <f>Tavola1!E487-Tavola1!E486</f>
        <v>-16</v>
      </c>
      <c r="F554" s="34">
        <f>Tavola1!F487-Tavola1!F486</f>
        <v>10</v>
      </c>
      <c r="G554" s="34">
        <f>Tavola1!G487-Tavola1!G486</f>
        <v>9</v>
      </c>
      <c r="H554" s="34">
        <f>Tavola1!H487-Tavola1!H486</f>
        <v>1</v>
      </c>
      <c r="I554" s="34">
        <f>Tavola1!I487</f>
        <v>1</v>
      </c>
      <c r="J554" s="34">
        <f>Tavola1!J487-Tavola1!J486</f>
        <v>-26</v>
      </c>
      <c r="K554" s="34">
        <f>Tavola1!K487-Tavola1!K486</f>
        <v>100</v>
      </c>
      <c r="L554" s="34">
        <f>Tavola1!L487-Tavola1!L486</f>
        <v>0</v>
      </c>
      <c r="M554" s="2">
        <f t="shared" ref="M554" si="176">D554/B554</f>
        <v>6.5156686317095871E-3</v>
      </c>
      <c r="N554" s="2">
        <f t="shared" ref="N554" si="177">D554/C554</f>
        <v>2.6151930261519303E-2</v>
      </c>
    </row>
    <row r="555" spans="1:14" hidden="1" outlineLevel="1">
      <c r="A555" s="16">
        <v>44376</v>
      </c>
      <c r="B555" s="34">
        <f>Tavola1!B488-Tavola1!B487</f>
        <v>14425</v>
      </c>
      <c r="C555" s="34">
        <f>Tavola1!C488-Tavola1!C487</f>
        <v>4585</v>
      </c>
      <c r="D555" s="34">
        <f>Tavola1!D488-Tavola1!D487</f>
        <v>99</v>
      </c>
      <c r="E555" s="34">
        <f>Tavola1!E488-Tavola1!E487</f>
        <v>-125</v>
      </c>
      <c r="F555" s="34">
        <f>Tavola1!F488-Tavola1!F487</f>
        <v>-9</v>
      </c>
      <c r="G555" s="34">
        <f>Tavola1!G488-Tavola1!G487</f>
        <v>-9</v>
      </c>
      <c r="H555" s="34">
        <f>Tavola1!H488-Tavola1!H487</f>
        <v>0</v>
      </c>
      <c r="I555" s="34">
        <f>Tavola1!I488</f>
        <v>1</v>
      </c>
      <c r="J555" s="34">
        <f>Tavola1!J488-Tavola1!J487</f>
        <v>-116</v>
      </c>
      <c r="K555" s="34">
        <f>Tavola1!K488-Tavola1!K487</f>
        <v>222</v>
      </c>
      <c r="L555" s="34">
        <f>Tavola1!L488-Tavola1!L487</f>
        <v>2</v>
      </c>
      <c r="M555" s="2">
        <f t="shared" ref="M555:M561" si="178">D555/B555</f>
        <v>6.8630849220103988E-3</v>
      </c>
      <c r="N555" s="2">
        <f t="shared" ref="N555:N561" si="179">D555/C555</f>
        <v>2.1592148309705562E-2</v>
      </c>
    </row>
    <row r="556" spans="1:14" hidden="1" outlineLevel="1">
      <c r="A556" s="16">
        <v>44377</v>
      </c>
      <c r="B556" s="34">
        <f>Tavola1!B489-Tavola1!B488</f>
        <v>15381</v>
      </c>
      <c r="C556" s="34">
        <f>Tavola1!C489-Tavola1!C488</f>
        <v>4984</v>
      </c>
      <c r="D556" s="34">
        <f>Tavola1!D489-Tavola1!D488</f>
        <v>142</v>
      </c>
      <c r="E556" s="34">
        <f>Tavola1!E489-Tavola1!E488</f>
        <v>-196</v>
      </c>
      <c r="F556" s="34">
        <f>Tavola1!F489-Tavola1!F488</f>
        <v>-11</v>
      </c>
      <c r="G556" s="34">
        <f>Tavola1!G489-Tavola1!G488</f>
        <v>-7</v>
      </c>
      <c r="H556" s="34">
        <f>Tavola1!H489-Tavola1!H488</f>
        <v>-4</v>
      </c>
      <c r="I556" s="34">
        <f>Tavola1!I489</f>
        <v>0</v>
      </c>
      <c r="J556" s="34">
        <f>Tavola1!J489-Tavola1!J488</f>
        <v>-185</v>
      </c>
      <c r="K556" s="34">
        <f>Tavola1!K489-Tavola1!K488</f>
        <v>335</v>
      </c>
      <c r="L556" s="34">
        <f>Tavola1!L489-Tavola1!L488</f>
        <v>3</v>
      </c>
      <c r="M556" s="2">
        <f t="shared" si="178"/>
        <v>9.2321695598465633E-3</v>
      </c>
      <c r="N556" s="2">
        <f t="shared" si="179"/>
        <v>2.8491171749598716E-2</v>
      </c>
    </row>
    <row r="557" spans="1:14" hidden="1" outlineLevel="1">
      <c r="A557" s="16">
        <v>44378</v>
      </c>
      <c r="B557" s="34">
        <f>Tavola1!B490-Tavola1!B489</f>
        <v>10460</v>
      </c>
      <c r="C557" s="34">
        <f>Tavola1!C490-Tavola1!C489</f>
        <v>4464</v>
      </c>
      <c r="D557" s="34">
        <f>Tavola1!D490-Tavola1!D489</f>
        <v>137</v>
      </c>
      <c r="E557" s="34">
        <f>Tavola1!E490-Tavola1!E489</f>
        <v>-146</v>
      </c>
      <c r="F557" s="34">
        <f>Tavola1!F490-Tavola1!F489</f>
        <v>-6</v>
      </c>
      <c r="G557" s="34">
        <f>Tavola1!G490-Tavola1!G489</f>
        <v>-4</v>
      </c>
      <c r="H557" s="34">
        <f>Tavola1!H490-Tavola1!H489</f>
        <v>-2</v>
      </c>
      <c r="I557" s="34">
        <f>Tavola1!I490</f>
        <v>0</v>
      </c>
      <c r="J557" s="34">
        <f>Tavola1!J490-Tavola1!J489</f>
        <v>-140</v>
      </c>
      <c r="K557" s="34">
        <f>Tavola1!K490-Tavola1!K489</f>
        <v>279</v>
      </c>
      <c r="L557" s="34">
        <f>Tavola1!L490-Tavola1!L489</f>
        <v>4</v>
      </c>
      <c r="M557" s="2">
        <f t="shared" si="178"/>
        <v>1.3097514340344169E-2</v>
      </c>
      <c r="N557" s="2">
        <f t="shared" si="179"/>
        <v>3.0689964157706095E-2</v>
      </c>
    </row>
    <row r="558" spans="1:14" hidden="1" outlineLevel="1">
      <c r="A558" s="16">
        <v>44379</v>
      </c>
      <c r="B558" s="34">
        <f>Tavola1!B491-Tavola1!B490</f>
        <v>13481</v>
      </c>
      <c r="C558" s="34">
        <f>Tavola1!C491-Tavola1!C490</f>
        <v>3382</v>
      </c>
      <c r="D558" s="34">
        <f>Tavola1!D491-Tavola1!D490</f>
        <v>115</v>
      </c>
      <c r="E558" s="34">
        <f>Tavola1!E491-Tavola1!E490</f>
        <v>-160</v>
      </c>
      <c r="F558" s="34">
        <f>Tavola1!F491-Tavola1!F490</f>
        <v>4</v>
      </c>
      <c r="G558" s="34">
        <f>Tavola1!G491-Tavola1!G490</f>
        <v>3</v>
      </c>
      <c r="H558" s="34">
        <f>Tavola1!H491-Tavola1!H490</f>
        <v>1</v>
      </c>
      <c r="I558" s="34">
        <f>Tavola1!I491</f>
        <v>1</v>
      </c>
      <c r="J558" s="34">
        <f>Tavola1!J491-Tavola1!J490</f>
        <v>-164</v>
      </c>
      <c r="K558" s="34">
        <f>Tavola1!K491-Tavola1!K490</f>
        <v>270</v>
      </c>
      <c r="L558" s="34">
        <f>Tavola1!L491-Tavola1!L490</f>
        <v>5</v>
      </c>
      <c r="M558" s="2">
        <f t="shared" si="178"/>
        <v>8.530524441806988E-3</v>
      </c>
      <c r="N558" s="2">
        <f t="shared" si="179"/>
        <v>3.4003548196333527E-2</v>
      </c>
    </row>
    <row r="559" spans="1:14" hidden="1" outlineLevel="1">
      <c r="A559" s="16">
        <v>44380</v>
      </c>
      <c r="B559" s="34">
        <f>Tavola1!B492-Tavola1!B491</f>
        <v>8832</v>
      </c>
      <c r="C559" s="34">
        <f>Tavola1!C492-Tavola1!C491</f>
        <v>3781</v>
      </c>
      <c r="D559" s="34">
        <f>Tavola1!D492-Tavola1!D491</f>
        <v>134</v>
      </c>
      <c r="E559" s="34">
        <f>Tavola1!E492-Tavola1!E491</f>
        <v>-50</v>
      </c>
      <c r="F559" s="34">
        <f>Tavola1!F492-Tavola1!F491</f>
        <v>-11</v>
      </c>
      <c r="G559" s="34">
        <f>Tavola1!G492-Tavola1!G491</f>
        <v>-9</v>
      </c>
      <c r="H559" s="34">
        <f>Tavola1!H492-Tavola1!H491</f>
        <v>-2</v>
      </c>
      <c r="I559" s="34">
        <f>Tavola1!I492</f>
        <v>0</v>
      </c>
      <c r="J559" s="34">
        <f>Tavola1!J492-Tavola1!J491</f>
        <v>-39</v>
      </c>
      <c r="K559" s="34">
        <f>Tavola1!K492-Tavola1!K491</f>
        <v>184</v>
      </c>
      <c r="L559" s="34">
        <f>Tavola1!L492-Tavola1!L491</f>
        <v>0</v>
      </c>
      <c r="M559" s="2">
        <f t="shared" si="178"/>
        <v>1.5172101449275362E-2</v>
      </c>
      <c r="N559" s="2">
        <f t="shared" si="179"/>
        <v>3.5440359693202854E-2</v>
      </c>
    </row>
    <row r="560" spans="1:14" hidden="1" outlineLevel="1">
      <c r="A560" s="16">
        <v>44381</v>
      </c>
      <c r="B560" s="34">
        <f>Tavola1!B493-Tavola1!B492</f>
        <v>6397</v>
      </c>
      <c r="C560" s="34">
        <f>Tavola1!C493-Tavola1!C492</f>
        <v>3531</v>
      </c>
      <c r="D560" s="34">
        <f>Tavola1!D493-Tavola1!D492</f>
        <v>102</v>
      </c>
      <c r="E560" s="34">
        <f>Tavola1!E493-Tavola1!E492</f>
        <v>-112</v>
      </c>
      <c r="F560" s="34">
        <f>Tavola1!F493-Tavola1!F492</f>
        <v>-4</v>
      </c>
      <c r="G560" s="34">
        <f>Tavola1!G493-Tavola1!G492</f>
        <v>-2</v>
      </c>
      <c r="H560" s="34">
        <f>Tavola1!H493-Tavola1!H492</f>
        <v>-2</v>
      </c>
      <c r="I560" s="34">
        <f>Tavola1!I493</f>
        <v>0</v>
      </c>
      <c r="J560" s="34">
        <f>Tavola1!J493-Tavola1!J492</f>
        <v>-108</v>
      </c>
      <c r="K560" s="34">
        <f>Tavola1!K493-Tavola1!K492</f>
        <v>212</v>
      </c>
      <c r="L560" s="34">
        <f>Tavola1!L493-Tavola1!L492</f>
        <v>2</v>
      </c>
      <c r="M560" s="2">
        <f t="shared" si="178"/>
        <v>1.5944974206659371E-2</v>
      </c>
      <c r="N560" s="2">
        <f t="shared" si="179"/>
        <v>2.8887000849617671E-2</v>
      </c>
    </row>
    <row r="561" spans="1:14" collapsed="1">
      <c r="A561" t="s">
        <v>427</v>
      </c>
      <c r="B561" s="3">
        <f>SUM(B554:B560)</f>
        <v>81868</v>
      </c>
      <c r="C561" s="3">
        <f>SUM(C554:C560)</f>
        <v>27939</v>
      </c>
      <c r="D561" s="3">
        <f t="shared" ref="D561:L561" si="180">SUM(D554:D560)</f>
        <v>813</v>
      </c>
      <c r="E561" s="3">
        <f t="shared" si="180"/>
        <v>-805</v>
      </c>
      <c r="F561" s="3">
        <f t="shared" si="180"/>
        <v>-27</v>
      </c>
      <c r="G561" s="3">
        <f t="shared" si="180"/>
        <v>-19</v>
      </c>
      <c r="H561" s="3">
        <f t="shared" si="180"/>
        <v>-8</v>
      </c>
      <c r="I561" s="3">
        <f t="shared" si="180"/>
        <v>3</v>
      </c>
      <c r="J561" s="3">
        <f t="shared" si="180"/>
        <v>-778</v>
      </c>
      <c r="K561" s="3">
        <f t="shared" si="180"/>
        <v>1602</v>
      </c>
      <c r="L561" s="3">
        <f t="shared" si="180"/>
        <v>16</v>
      </c>
      <c r="M561" s="2">
        <f t="shared" si="178"/>
        <v>9.9306200224752034E-3</v>
      </c>
      <c r="N561" s="2">
        <f t="shared" si="179"/>
        <v>2.9099108772683346E-2</v>
      </c>
    </row>
    <row r="562" spans="1:14" hidden="1" outlineLevel="1">
      <c r="A562" s="16">
        <v>44382</v>
      </c>
      <c r="B562" s="34">
        <f>Tavola1!B494-Tavola1!B493</f>
        <v>7803</v>
      </c>
      <c r="C562" s="34">
        <f>Tavola1!C494-Tavola1!C493</f>
        <v>2571</v>
      </c>
      <c r="D562" s="34">
        <f>Tavola1!D494-Tavola1!D493</f>
        <v>58</v>
      </c>
      <c r="E562" s="34">
        <f>Tavola1!E494-Tavola1!E493</f>
        <v>15</v>
      </c>
      <c r="F562" s="34">
        <f>Tavola1!F494-Tavola1!F493</f>
        <v>-1</v>
      </c>
      <c r="G562" s="34">
        <f>Tavola1!G494-Tavola1!G493</f>
        <v>-3</v>
      </c>
      <c r="H562" s="34">
        <f>Tavola1!H494-Tavola1!H493</f>
        <v>2</v>
      </c>
      <c r="I562" s="34">
        <f>Tavola1!I494</f>
        <v>2</v>
      </c>
      <c r="J562" s="34">
        <f>Tavola1!J494-Tavola1!J493</f>
        <v>16</v>
      </c>
      <c r="K562" s="34">
        <f>Tavola1!K494-Tavola1!K493</f>
        <v>43</v>
      </c>
      <c r="L562" s="34">
        <f>Tavola1!L494-Tavola1!L493</f>
        <v>0</v>
      </c>
      <c r="M562" s="2">
        <f t="shared" ref="M562" si="181">D562/B562</f>
        <v>7.4330385749070867E-3</v>
      </c>
      <c r="N562" s="2">
        <f t="shared" ref="N562" si="182">D562/C562</f>
        <v>2.2559315441462467E-2</v>
      </c>
    </row>
    <row r="563" spans="1:14" hidden="1" outlineLevel="1">
      <c r="A563" s="16">
        <v>44383</v>
      </c>
      <c r="B563" s="34">
        <f>Tavola1!B495-Tavola1!B494</f>
        <v>14127</v>
      </c>
      <c r="C563" s="34">
        <f>Tavola1!C495-Tavola1!C494</f>
        <v>4183</v>
      </c>
      <c r="D563" s="34">
        <f>Tavola1!D495-Tavola1!D494</f>
        <v>144</v>
      </c>
      <c r="E563" s="34">
        <f>Tavola1!E495-Tavola1!E494</f>
        <v>-100</v>
      </c>
      <c r="F563" s="34">
        <f>Tavola1!F495-Tavola1!F494</f>
        <v>-2</v>
      </c>
      <c r="G563" s="34">
        <f>Tavola1!G495-Tavola1!G494</f>
        <v>-3</v>
      </c>
      <c r="H563" s="34">
        <f>Tavola1!H495-Tavola1!H494</f>
        <v>1</v>
      </c>
      <c r="I563" s="34">
        <f>Tavola1!I495</f>
        <v>1</v>
      </c>
      <c r="J563" s="34">
        <f>Tavola1!J495-Tavola1!J494</f>
        <v>-98</v>
      </c>
      <c r="K563" s="34">
        <f>Tavola1!K495-Tavola1!K494</f>
        <v>240</v>
      </c>
      <c r="L563" s="34">
        <f>Tavola1!L495-Tavola1!L494</f>
        <v>4</v>
      </c>
      <c r="M563" s="2">
        <f t="shared" ref="M563:M569" si="183">D563/B563</f>
        <v>1.0193246973879804E-2</v>
      </c>
      <c r="N563" s="2">
        <f t="shared" ref="N563:N569" si="184">D563/C563</f>
        <v>3.4425053789146544E-2</v>
      </c>
    </row>
    <row r="564" spans="1:14" hidden="1" outlineLevel="1">
      <c r="A564" s="16">
        <v>44384</v>
      </c>
      <c r="B564" s="34">
        <f>Tavola1!B496-Tavola1!B495</f>
        <v>10891</v>
      </c>
      <c r="C564" s="34">
        <f>Tavola1!C496-Tavola1!C495</f>
        <v>4021</v>
      </c>
      <c r="D564" s="34">
        <f>Tavola1!D496-Tavola1!D495</f>
        <v>109</v>
      </c>
      <c r="E564" s="34">
        <f>Tavola1!E496-Tavola1!E495</f>
        <v>-121</v>
      </c>
      <c r="F564" s="34">
        <f>Tavola1!F496-Tavola1!F495</f>
        <v>-7</v>
      </c>
      <c r="G564" s="34">
        <f>Tavola1!G496-Tavola1!G495</f>
        <v>-8</v>
      </c>
      <c r="H564" s="34">
        <f>Tavola1!H496-Tavola1!H495</f>
        <v>1</v>
      </c>
      <c r="I564" s="34">
        <f>Tavola1!I496</f>
        <v>1</v>
      </c>
      <c r="J564" s="34">
        <f>Tavola1!J496-Tavola1!J495</f>
        <v>-114</v>
      </c>
      <c r="K564" s="34">
        <f>Tavola1!K496-Tavola1!K495</f>
        <v>228</v>
      </c>
      <c r="L564" s="34">
        <f>Tavola1!L496-Tavola1!L495</f>
        <v>2</v>
      </c>
      <c r="M564" s="2">
        <f t="shared" si="183"/>
        <v>1.000826370397576E-2</v>
      </c>
      <c r="N564" s="2">
        <f t="shared" si="184"/>
        <v>2.7107684655558319E-2</v>
      </c>
    </row>
    <row r="565" spans="1:14" hidden="1" outlineLevel="1">
      <c r="A565" s="16">
        <v>44385</v>
      </c>
      <c r="B565" s="34">
        <f>Tavola1!B497-Tavola1!B496</f>
        <v>11850</v>
      </c>
      <c r="C565" s="34">
        <f>Tavola1!C497-Tavola1!C496</f>
        <v>4816</v>
      </c>
      <c r="D565" s="34">
        <f>Tavola1!D497-Tavola1!D496</f>
        <v>219</v>
      </c>
      <c r="E565" s="34">
        <f>Tavola1!E497-Tavola1!E496</f>
        <v>100</v>
      </c>
      <c r="F565" s="34">
        <f>Tavola1!F497-Tavola1!F496</f>
        <v>0</v>
      </c>
      <c r="G565" s="34">
        <f>Tavola1!G497-Tavola1!G496</f>
        <v>-1</v>
      </c>
      <c r="H565" s="34">
        <f>Tavola1!H497-Tavola1!H496</f>
        <v>1</v>
      </c>
      <c r="I565" s="34">
        <f>Tavola1!I497</f>
        <v>2</v>
      </c>
      <c r="J565" s="34">
        <f>Tavola1!J497-Tavola1!J496</f>
        <v>100</v>
      </c>
      <c r="K565" s="34">
        <f>Tavola1!K497-Tavola1!K496</f>
        <v>119</v>
      </c>
      <c r="L565" s="34">
        <f>Tavola1!L497-Tavola1!L496</f>
        <v>0</v>
      </c>
      <c r="M565" s="2">
        <f t="shared" si="183"/>
        <v>1.8481012658227849E-2</v>
      </c>
      <c r="N565" s="2">
        <f t="shared" si="184"/>
        <v>4.5473421926910298E-2</v>
      </c>
    </row>
    <row r="566" spans="1:14" hidden="1" outlineLevel="1">
      <c r="A566" s="16">
        <v>44386</v>
      </c>
      <c r="B566" s="34">
        <f>Tavola1!B498-Tavola1!B497</f>
        <v>9999</v>
      </c>
      <c r="C566" s="34">
        <f>Tavola1!C498-Tavola1!C497</f>
        <v>3475</v>
      </c>
      <c r="D566" s="34">
        <f>Tavola1!D498-Tavola1!D497</f>
        <v>201</v>
      </c>
      <c r="E566" s="34">
        <f>Tavola1!E498-Tavola1!E497</f>
        <v>52</v>
      </c>
      <c r="F566" s="34">
        <f>Tavola1!F498-Tavola1!F497</f>
        <v>0</v>
      </c>
      <c r="G566" s="34">
        <f>Tavola1!G498-Tavola1!G497</f>
        <v>0</v>
      </c>
      <c r="H566" s="34">
        <f>Tavola1!H498-Tavola1!H497</f>
        <v>0</v>
      </c>
      <c r="I566" s="34">
        <f>Tavola1!I498</f>
        <v>3</v>
      </c>
      <c r="J566" s="34">
        <f>Tavola1!J498-Tavola1!J497</f>
        <v>52</v>
      </c>
      <c r="K566" s="34">
        <f>Tavola1!K498-Tavola1!K497</f>
        <v>148</v>
      </c>
      <c r="L566" s="34">
        <f>Tavola1!L498-Tavola1!L497</f>
        <v>1</v>
      </c>
      <c r="M566" s="2">
        <f t="shared" si="183"/>
        <v>2.0102010201020103E-2</v>
      </c>
      <c r="N566" s="2">
        <f t="shared" si="184"/>
        <v>5.7841726618705035E-2</v>
      </c>
    </row>
    <row r="567" spans="1:14" hidden="1" outlineLevel="1">
      <c r="A567" s="16">
        <v>44387</v>
      </c>
      <c r="B567" s="34">
        <f>Tavola1!B499-Tavola1!B498</f>
        <v>10201</v>
      </c>
      <c r="C567" s="34">
        <f>Tavola1!C499-Tavola1!C498</f>
        <v>4158</v>
      </c>
      <c r="D567" s="34">
        <f>Tavola1!D499-Tavola1!D498</f>
        <v>192</v>
      </c>
      <c r="E567" s="34">
        <f>Tavola1!E499-Tavola1!E498</f>
        <v>38</v>
      </c>
      <c r="F567" s="34">
        <f>Tavola1!F499-Tavola1!F498</f>
        <v>1</v>
      </c>
      <c r="G567" s="34">
        <f>Tavola1!G499-Tavola1!G498</f>
        <v>3</v>
      </c>
      <c r="H567" s="34">
        <f>Tavola1!H499-Tavola1!H498</f>
        <v>-2</v>
      </c>
      <c r="I567" s="34">
        <f>Tavola1!I499</f>
        <v>0</v>
      </c>
      <c r="J567" s="34">
        <f>Tavola1!J499-Tavola1!J498</f>
        <v>37</v>
      </c>
      <c r="K567" s="34">
        <f>Tavola1!K499-Tavola1!K498</f>
        <v>152</v>
      </c>
      <c r="L567" s="34">
        <f>Tavola1!L499-Tavola1!L498</f>
        <v>2</v>
      </c>
      <c r="M567" s="2">
        <f t="shared" si="183"/>
        <v>1.8821684148612881E-2</v>
      </c>
      <c r="N567" s="2">
        <f t="shared" si="184"/>
        <v>4.6176046176046176E-2</v>
      </c>
    </row>
    <row r="568" spans="1:14" hidden="1" outlineLevel="1">
      <c r="A568" s="16">
        <v>44388</v>
      </c>
      <c r="B568" s="34">
        <f>Tavola1!B500-Tavola1!B499</f>
        <v>7322</v>
      </c>
      <c r="C568" s="34">
        <f>Tavola1!C500-Tavola1!C499</f>
        <v>3110</v>
      </c>
      <c r="D568" s="34">
        <f>Tavola1!D500-Tavola1!D499</f>
        <v>183</v>
      </c>
      <c r="E568" s="34">
        <f>Tavola1!E500-Tavola1!E499</f>
        <v>103</v>
      </c>
      <c r="F568" s="34">
        <f>Tavola1!F500-Tavola1!F499</f>
        <v>-3</v>
      </c>
      <c r="G568" s="34">
        <f>Tavola1!G500-Tavola1!G499</f>
        <v>-2</v>
      </c>
      <c r="H568" s="34">
        <f>Tavola1!H500-Tavola1!H499</f>
        <v>-1</v>
      </c>
      <c r="I568" s="34">
        <f>Tavola1!I500</f>
        <v>0</v>
      </c>
      <c r="J568" s="34">
        <f>Tavola1!J500-Tavola1!J499</f>
        <v>106</v>
      </c>
      <c r="K568" s="34">
        <f>Tavola1!K500-Tavola1!K499</f>
        <v>78</v>
      </c>
      <c r="L568" s="34">
        <f>Tavola1!L500-Tavola1!L499</f>
        <v>2</v>
      </c>
      <c r="M568" s="2">
        <f t="shared" si="183"/>
        <v>2.4993171264681781E-2</v>
      </c>
      <c r="N568" s="2">
        <f t="shared" si="184"/>
        <v>5.8842443729903535E-2</v>
      </c>
    </row>
    <row r="569" spans="1:14" collapsed="1">
      <c r="A569" t="s">
        <v>435</v>
      </c>
      <c r="B569" s="3">
        <f>SUM(B562:B568)</f>
        <v>72193</v>
      </c>
      <c r="C569" s="3">
        <f>SUM(C562:C568)</f>
        <v>26334</v>
      </c>
      <c r="D569" s="3">
        <f t="shared" ref="D569:L569" si="185">SUM(D562:D568)</f>
        <v>1106</v>
      </c>
      <c r="E569" s="3">
        <f t="shared" si="185"/>
        <v>87</v>
      </c>
      <c r="F569" s="3">
        <f t="shared" si="185"/>
        <v>-12</v>
      </c>
      <c r="G569" s="3">
        <f t="shared" si="185"/>
        <v>-14</v>
      </c>
      <c r="H569" s="3">
        <f t="shared" si="185"/>
        <v>2</v>
      </c>
      <c r="I569" s="3">
        <f t="shared" si="185"/>
        <v>9</v>
      </c>
      <c r="J569" s="3">
        <f t="shared" si="185"/>
        <v>99</v>
      </c>
      <c r="K569" s="3">
        <f t="shared" si="185"/>
        <v>1008</v>
      </c>
      <c r="L569" s="3">
        <f t="shared" si="185"/>
        <v>11</v>
      </c>
      <c r="M569" s="2">
        <f t="shared" si="183"/>
        <v>1.5320044879697478E-2</v>
      </c>
      <c r="N569" s="2">
        <f t="shared" si="184"/>
        <v>4.1998936735778841E-2</v>
      </c>
    </row>
    <row r="570" spans="1:14" hidden="1" outlineLevel="1">
      <c r="A570" s="16">
        <v>44389</v>
      </c>
      <c r="B570" s="34">
        <f>Tavola1!B501-Tavola1!B500</f>
        <v>6693</v>
      </c>
      <c r="C570" s="34">
        <f>Tavola1!C501-Tavola1!C500</f>
        <v>2498</v>
      </c>
      <c r="D570" s="34">
        <f>Tavola1!D501-Tavola1!D500</f>
        <v>150</v>
      </c>
      <c r="E570" s="34">
        <f>Tavola1!E501-Tavola1!E500</f>
        <v>85</v>
      </c>
      <c r="F570" s="34">
        <f>Tavola1!F501-Tavola1!F500</f>
        <v>12</v>
      </c>
      <c r="G570" s="34">
        <f>Tavola1!G501-Tavola1!G500</f>
        <v>11</v>
      </c>
      <c r="H570" s="34">
        <f>Tavola1!H501-Tavola1!H500</f>
        <v>1</v>
      </c>
      <c r="I570" s="34">
        <f>Tavola1!I501</f>
        <v>1</v>
      </c>
      <c r="J570" s="34">
        <f>Tavola1!J501-Tavola1!J500</f>
        <v>73</v>
      </c>
      <c r="K570" s="34">
        <f>Tavola1!K501-Tavola1!K500</f>
        <v>65</v>
      </c>
      <c r="L570" s="34">
        <f>Tavola1!L501-Tavola1!L500</f>
        <v>0</v>
      </c>
      <c r="M570" s="2">
        <f t="shared" ref="M570" si="186">D570/B570</f>
        <v>2.2411474675033616E-2</v>
      </c>
      <c r="N570" s="2">
        <f t="shared" ref="N570" si="187">D570/C570</f>
        <v>6.0048038430744598E-2</v>
      </c>
    </row>
    <row r="571" spans="1:14" hidden="1" outlineLevel="1">
      <c r="A571" s="16">
        <v>44390</v>
      </c>
      <c r="B571" s="34">
        <f>Tavola1!B502-Tavola1!B501</f>
        <v>15499</v>
      </c>
      <c r="C571" s="34">
        <f>Tavola1!C502-Tavola1!C501</f>
        <v>4530</v>
      </c>
      <c r="D571" s="34">
        <f>Tavola1!D502-Tavola1!D501</f>
        <v>174</v>
      </c>
      <c r="E571" s="34">
        <f>Tavola1!E502-Tavola1!E501</f>
        <v>60</v>
      </c>
      <c r="F571" s="34">
        <f>Tavola1!F502-Tavola1!F501</f>
        <v>1</v>
      </c>
      <c r="G571" s="34">
        <f>Tavola1!G502-Tavola1!G501</f>
        <v>-1</v>
      </c>
      <c r="H571" s="34">
        <f>Tavola1!H502-Tavola1!H501</f>
        <v>2</v>
      </c>
      <c r="I571" s="34">
        <f>Tavola1!I502</f>
        <v>2</v>
      </c>
      <c r="J571" s="34">
        <f>Tavola1!J502-Tavola1!J501</f>
        <v>59</v>
      </c>
      <c r="K571" s="34">
        <f>Tavola1!K502-Tavola1!K501</f>
        <v>110</v>
      </c>
      <c r="L571" s="34">
        <f>Tavola1!L502-Tavola1!L501</f>
        <v>4</v>
      </c>
      <c r="M571" s="2">
        <f t="shared" ref="M571:M577" si="188">D571/B571</f>
        <v>1.1226530743918963E-2</v>
      </c>
      <c r="N571" s="2">
        <f t="shared" ref="N571:N577" si="189">D571/C571</f>
        <v>3.8410596026490065E-2</v>
      </c>
    </row>
    <row r="572" spans="1:14" hidden="1" outlineLevel="1">
      <c r="A572" s="16">
        <v>44391</v>
      </c>
      <c r="B572" s="34">
        <f>Tavola1!B503-Tavola1!B502</f>
        <v>11939</v>
      </c>
      <c r="C572" s="34">
        <f>Tavola1!C503-Tavola1!C502</f>
        <v>4854</v>
      </c>
      <c r="D572" s="34">
        <f>Tavola1!D503-Tavola1!D502</f>
        <v>288</v>
      </c>
      <c r="E572" s="34">
        <f>Tavola1!E503-Tavola1!E502</f>
        <v>143</v>
      </c>
      <c r="F572" s="34">
        <f>Tavola1!F503-Tavola1!F502</f>
        <v>-2</v>
      </c>
      <c r="G572" s="34">
        <f>Tavola1!G503-Tavola1!G502</f>
        <v>-2</v>
      </c>
      <c r="H572" s="34">
        <f>Tavola1!H503-Tavola1!H502</f>
        <v>0</v>
      </c>
      <c r="I572" s="34">
        <f>Tavola1!I503</f>
        <v>0</v>
      </c>
      <c r="J572" s="34">
        <f>Tavola1!J503-Tavola1!J502</f>
        <v>145</v>
      </c>
      <c r="K572" s="34">
        <f>Tavola1!K503-Tavola1!K502</f>
        <v>135</v>
      </c>
      <c r="L572" s="34">
        <f>Tavola1!L503-Tavola1!L502</f>
        <v>10</v>
      </c>
      <c r="M572" s="2">
        <f t="shared" si="188"/>
        <v>2.4122623335287714E-2</v>
      </c>
      <c r="N572" s="2">
        <f t="shared" si="189"/>
        <v>5.9332509270704575E-2</v>
      </c>
    </row>
    <row r="573" spans="1:14" hidden="1" outlineLevel="1">
      <c r="A573" s="16">
        <v>44392</v>
      </c>
      <c r="B573" s="34">
        <f>Tavola1!B504-Tavola1!B503</f>
        <v>12079</v>
      </c>
      <c r="C573" s="34">
        <f>Tavola1!C504-Tavola1!C503</f>
        <v>3990</v>
      </c>
      <c r="D573" s="34">
        <f>Tavola1!D504-Tavola1!D503</f>
        <v>373</v>
      </c>
      <c r="E573" s="34">
        <f>Tavola1!E504-Tavola1!E503</f>
        <v>202</v>
      </c>
      <c r="F573" s="34">
        <f>Tavola1!F504-Tavola1!F503</f>
        <v>4</v>
      </c>
      <c r="G573" s="34">
        <f>Tavola1!G504-Tavola1!G503</f>
        <v>3</v>
      </c>
      <c r="H573" s="34">
        <f>Tavola1!H504-Tavola1!H503</f>
        <v>1</v>
      </c>
      <c r="I573" s="34">
        <f>Tavola1!I504</f>
        <v>1</v>
      </c>
      <c r="J573" s="34">
        <f>Tavola1!J504-Tavola1!J503</f>
        <v>198</v>
      </c>
      <c r="K573" s="34">
        <f>Tavola1!K504-Tavola1!K503</f>
        <v>171</v>
      </c>
      <c r="L573" s="34">
        <f>Tavola1!L504-Tavola1!L503</f>
        <v>0</v>
      </c>
      <c r="M573" s="2">
        <f t="shared" si="188"/>
        <v>3.0880039738388938E-2</v>
      </c>
      <c r="N573" s="2">
        <f t="shared" si="189"/>
        <v>9.3483709273182961E-2</v>
      </c>
    </row>
    <row r="574" spans="1:14" hidden="1" outlineLevel="1">
      <c r="A574" s="16">
        <v>44393</v>
      </c>
      <c r="B574" s="34">
        <f>Tavola1!B505-Tavola1!B504</f>
        <v>9583</v>
      </c>
      <c r="C574" s="34">
        <f>Tavola1!C505-Tavola1!C504</f>
        <v>4611</v>
      </c>
      <c r="D574" s="34">
        <f>Tavola1!D505-Tavola1!D504</f>
        <v>386</v>
      </c>
      <c r="E574" s="34">
        <f>Tavola1!E505-Tavola1!E504</f>
        <v>269</v>
      </c>
      <c r="F574" s="34">
        <f>Tavola1!F505-Tavola1!F504</f>
        <v>6</v>
      </c>
      <c r="G574" s="34">
        <f>Tavola1!G505-Tavola1!G504</f>
        <v>4</v>
      </c>
      <c r="H574" s="34">
        <f>Tavola1!H505-Tavola1!H504</f>
        <v>2</v>
      </c>
      <c r="I574" s="34">
        <f>Tavola1!I505</f>
        <v>2</v>
      </c>
      <c r="J574" s="34">
        <f>Tavola1!J505-Tavola1!J504</f>
        <v>263</v>
      </c>
      <c r="K574" s="34">
        <f>Tavola1!K505-Tavola1!K504</f>
        <v>117</v>
      </c>
      <c r="L574" s="34">
        <f>Tavola1!L505-Tavola1!L504</f>
        <v>0</v>
      </c>
      <c r="M574" s="2">
        <f t="shared" si="188"/>
        <v>4.0279661901283521E-2</v>
      </c>
      <c r="N574" s="2">
        <f t="shared" si="189"/>
        <v>8.3712860550856652E-2</v>
      </c>
    </row>
    <row r="575" spans="1:14" hidden="1" outlineLevel="1">
      <c r="A575" s="16">
        <v>44394</v>
      </c>
      <c r="B575" s="34">
        <f>Tavola1!B506-Tavola1!B505</f>
        <v>13176</v>
      </c>
      <c r="C575" s="34">
        <f>Tavola1!C506-Tavola1!C505</f>
        <v>4417</v>
      </c>
      <c r="D575" s="34">
        <f>Tavola1!D506-Tavola1!D505</f>
        <v>431</v>
      </c>
      <c r="E575" s="34">
        <f>Tavola1!E506-Tavola1!E505</f>
        <v>378</v>
      </c>
      <c r="F575" s="34">
        <f>Tavola1!F506-Tavola1!F505</f>
        <v>-1</v>
      </c>
      <c r="G575" s="34">
        <f>Tavola1!G506-Tavola1!G505</f>
        <v>-1</v>
      </c>
      <c r="H575" s="34">
        <f>Tavola1!H506-Tavola1!H505</f>
        <v>0</v>
      </c>
      <c r="I575" s="34">
        <f>Tavola1!I506</f>
        <v>0</v>
      </c>
      <c r="J575" s="34">
        <f>Tavola1!J506-Tavola1!J505</f>
        <v>379</v>
      </c>
      <c r="K575" s="34">
        <f>Tavola1!K506-Tavola1!K505</f>
        <v>53</v>
      </c>
      <c r="L575" s="34">
        <f>Tavola1!L506-Tavola1!L505</f>
        <v>0</v>
      </c>
      <c r="M575" s="2">
        <f t="shared" si="188"/>
        <v>3.2710989678202795E-2</v>
      </c>
      <c r="N575" s="2">
        <f t="shared" si="189"/>
        <v>9.7577541317636407E-2</v>
      </c>
    </row>
    <row r="576" spans="1:14" hidden="1" outlineLevel="1">
      <c r="A576" s="16">
        <v>44395</v>
      </c>
      <c r="B576" s="34">
        <f>Tavola1!B507-Tavola1!B506</f>
        <v>5832</v>
      </c>
      <c r="C576" s="34">
        <f>Tavola1!C507-Tavola1!C506</f>
        <v>3156</v>
      </c>
      <c r="D576" s="34">
        <f>Tavola1!D507-Tavola1!D506</f>
        <v>404</v>
      </c>
      <c r="E576" s="34">
        <f>Tavola1!E507-Tavola1!E506</f>
        <v>336</v>
      </c>
      <c r="F576" s="34">
        <f>Tavola1!F507-Tavola1!F506</f>
        <v>4</v>
      </c>
      <c r="G576" s="34">
        <f>Tavola1!G507-Tavola1!G506</f>
        <v>6</v>
      </c>
      <c r="H576" s="34">
        <f>Tavola1!H507-Tavola1!H506</f>
        <v>-2</v>
      </c>
      <c r="I576" s="34">
        <f>Tavola1!I507</f>
        <v>0</v>
      </c>
      <c r="J576" s="34">
        <f>Tavola1!J507-Tavola1!J506</f>
        <v>332</v>
      </c>
      <c r="K576" s="34">
        <f>Tavola1!K507-Tavola1!K506</f>
        <v>68</v>
      </c>
      <c r="L576" s="34">
        <f>Tavola1!L507-Tavola1!L506</f>
        <v>0</v>
      </c>
      <c r="M576" s="2">
        <f t="shared" si="188"/>
        <v>6.9272976680384082E-2</v>
      </c>
      <c r="N576" s="2">
        <f t="shared" si="189"/>
        <v>0.12801013941698353</v>
      </c>
    </row>
    <row r="577" spans="1:14" collapsed="1">
      <c r="A577" t="s">
        <v>446</v>
      </c>
      <c r="B577" s="3">
        <f>SUM(B570:B576)</f>
        <v>74801</v>
      </c>
      <c r="C577" s="3">
        <f>SUM(C570:C576)</f>
        <v>28056</v>
      </c>
      <c r="D577" s="3">
        <f t="shared" ref="D577:L577" si="190">SUM(D570:D576)</f>
        <v>2206</v>
      </c>
      <c r="E577" s="3">
        <f t="shared" si="190"/>
        <v>1473</v>
      </c>
      <c r="F577" s="3">
        <f t="shared" si="190"/>
        <v>24</v>
      </c>
      <c r="G577" s="3">
        <f t="shared" si="190"/>
        <v>20</v>
      </c>
      <c r="H577" s="3">
        <f t="shared" si="190"/>
        <v>4</v>
      </c>
      <c r="I577" s="3">
        <f t="shared" si="190"/>
        <v>6</v>
      </c>
      <c r="J577" s="3">
        <f t="shared" si="190"/>
        <v>1449</v>
      </c>
      <c r="K577" s="3">
        <f t="shared" si="190"/>
        <v>719</v>
      </c>
      <c r="L577" s="3">
        <f t="shared" si="190"/>
        <v>14</v>
      </c>
      <c r="M577" s="2">
        <f t="shared" si="188"/>
        <v>2.9491584337107794E-2</v>
      </c>
      <c r="N577" s="2">
        <f t="shared" si="189"/>
        <v>7.8628457370972335E-2</v>
      </c>
    </row>
    <row r="578" spans="1:14" hidden="1" outlineLevel="1">
      <c r="A578" s="16">
        <v>44396</v>
      </c>
      <c r="B578" s="34">
        <f>Tavola1!B508-Tavola1!B507</f>
        <v>9523</v>
      </c>
      <c r="C578" s="34">
        <f>Tavola1!C508-Tavola1!C507</f>
        <v>2601</v>
      </c>
      <c r="D578" s="34">
        <f>Tavola1!D508-Tavola1!D507</f>
        <v>300</v>
      </c>
      <c r="E578" s="34">
        <f>Tavola1!E508-Tavola1!E507</f>
        <v>258</v>
      </c>
      <c r="F578" s="34">
        <f>Tavola1!F508-Tavola1!F507</f>
        <v>6</v>
      </c>
      <c r="G578" s="34">
        <f>Tavola1!G508-Tavola1!G507</f>
        <v>5</v>
      </c>
      <c r="H578" s="34">
        <f>Tavola1!H508-Tavola1!H507</f>
        <v>1</v>
      </c>
      <c r="I578" s="34">
        <f>Tavola1!I508</f>
        <v>3</v>
      </c>
      <c r="J578" s="34">
        <f>Tavola1!J508-Tavola1!J507</f>
        <v>252</v>
      </c>
      <c r="K578" s="34">
        <f>Tavola1!K508-Tavola1!K507</f>
        <v>41</v>
      </c>
      <c r="L578" s="34">
        <f>Tavola1!L508-Tavola1!L507</f>
        <v>1</v>
      </c>
      <c r="M578" s="2">
        <f t="shared" ref="M578" si="191">D578/B578</f>
        <v>3.150267772760685E-2</v>
      </c>
      <c r="N578" s="2">
        <f t="shared" ref="N578" si="192">D578/C578</f>
        <v>0.11534025374855825</v>
      </c>
    </row>
    <row r="579" spans="1:14" hidden="1" outlineLevel="1">
      <c r="A579" s="16">
        <v>44397</v>
      </c>
      <c r="B579" s="34">
        <f>Tavola1!B509-Tavola1!B508</f>
        <v>18038</v>
      </c>
      <c r="C579" s="34">
        <f>Tavola1!C509-Tavola1!C508</f>
        <v>6531</v>
      </c>
      <c r="D579" s="34">
        <f>Tavola1!D509-Tavola1!D508</f>
        <v>552</v>
      </c>
      <c r="E579" s="34">
        <f>Tavola1!E509-Tavola1!E508</f>
        <v>419</v>
      </c>
      <c r="F579" s="34">
        <f>Tavola1!F509-Tavola1!F508</f>
        <v>1</v>
      </c>
      <c r="G579" s="34">
        <f>Tavola1!G509-Tavola1!G508</f>
        <v>2</v>
      </c>
      <c r="H579" s="34">
        <f>Tavola1!H509-Tavola1!H508</f>
        <v>-1</v>
      </c>
      <c r="I579" s="34">
        <f>Tavola1!I509</f>
        <v>0</v>
      </c>
      <c r="J579" s="34">
        <f>Tavola1!J509-Tavola1!J508</f>
        <v>418</v>
      </c>
      <c r="K579" s="34">
        <f>Tavola1!K509-Tavola1!K508</f>
        <v>130</v>
      </c>
      <c r="L579" s="34">
        <f>Tavola1!L509-Tavola1!L508</f>
        <v>3</v>
      </c>
      <c r="M579" s="2">
        <f t="shared" ref="M579:M585" si="193">D579/B579</f>
        <v>3.0602062312895001E-2</v>
      </c>
      <c r="N579" s="2">
        <f t="shared" ref="N579:N585" si="194">D579/C579</f>
        <v>8.4519981626090951E-2</v>
      </c>
    </row>
    <row r="580" spans="1:14" hidden="1" outlineLevel="1">
      <c r="A580" s="16">
        <v>44398</v>
      </c>
      <c r="B580" s="34">
        <f>Tavola1!B510-Tavola1!B509</f>
        <v>14234</v>
      </c>
      <c r="C580" s="34">
        <f>Tavola1!C510-Tavola1!C509</f>
        <v>6104</v>
      </c>
      <c r="D580" s="34">
        <f>Tavola1!D510-Tavola1!D509</f>
        <v>550</v>
      </c>
      <c r="E580" s="34">
        <f>Tavola1!E510-Tavola1!E509</f>
        <v>391</v>
      </c>
      <c r="F580" s="34">
        <f>Tavola1!F510-Tavola1!F509</f>
        <v>8</v>
      </c>
      <c r="G580" s="34">
        <f>Tavola1!G510-Tavola1!G509</f>
        <v>9</v>
      </c>
      <c r="H580" s="34">
        <f>Tavola1!H510-Tavola1!H509</f>
        <v>-1</v>
      </c>
      <c r="I580" s="34">
        <f>Tavola1!I510</f>
        <v>0</v>
      </c>
      <c r="J580" s="34">
        <f>Tavola1!J510-Tavola1!J509</f>
        <v>383</v>
      </c>
      <c r="K580" s="34">
        <f>Tavola1!K510-Tavola1!K509</f>
        <v>150</v>
      </c>
      <c r="L580" s="34">
        <f>Tavola1!L510-Tavola1!L509</f>
        <v>9</v>
      </c>
      <c r="M580" s="2">
        <f t="shared" si="193"/>
        <v>3.8639876352395672E-2</v>
      </c>
      <c r="N580" s="2">
        <f t="shared" si="194"/>
        <v>9.0104849279161209E-2</v>
      </c>
    </row>
    <row r="581" spans="1:14" hidden="1" outlineLevel="1">
      <c r="A581" s="16">
        <v>44399</v>
      </c>
      <c r="B581" s="34">
        <f>Tavola1!B511-Tavola1!B510</f>
        <v>13152</v>
      </c>
      <c r="C581" s="34">
        <f>Tavola1!C511-Tavola1!C510</f>
        <v>5648</v>
      </c>
      <c r="D581" s="34">
        <f>Tavola1!D511-Tavola1!D510</f>
        <v>520</v>
      </c>
      <c r="E581" s="34">
        <f>Tavola1!E511-Tavola1!E510</f>
        <v>412</v>
      </c>
      <c r="F581" s="34">
        <f>Tavola1!F511-Tavola1!F510</f>
        <v>-5</v>
      </c>
      <c r="G581" s="34">
        <f>Tavola1!G511-Tavola1!G510</f>
        <v>-7</v>
      </c>
      <c r="H581" s="34">
        <f>Tavola1!H511-Tavola1!H510</f>
        <v>2</v>
      </c>
      <c r="I581" s="34">
        <f>Tavola1!I511</f>
        <v>3</v>
      </c>
      <c r="J581" s="34">
        <f>Tavola1!J511-Tavola1!J510</f>
        <v>417</v>
      </c>
      <c r="K581" s="34">
        <f>Tavola1!K511-Tavola1!K510</f>
        <v>106</v>
      </c>
      <c r="L581" s="34">
        <f>Tavola1!L511-Tavola1!L510</f>
        <v>2</v>
      </c>
      <c r="M581" s="2">
        <f t="shared" si="193"/>
        <v>3.9537712895377129E-2</v>
      </c>
      <c r="N581" s="2">
        <f t="shared" si="194"/>
        <v>9.2067988668555242E-2</v>
      </c>
    </row>
    <row r="582" spans="1:14" hidden="1" outlineLevel="1">
      <c r="A582" s="16">
        <v>44400</v>
      </c>
      <c r="B582" s="34">
        <f>Tavola1!B512-Tavola1!B511</f>
        <v>15413</v>
      </c>
      <c r="C582" s="34">
        <f>Tavola1!C512-Tavola1!C511</f>
        <v>4690</v>
      </c>
      <c r="D582" s="34">
        <f>Tavola1!D512-Tavola1!D511</f>
        <v>484</v>
      </c>
      <c r="E582" s="34">
        <f>Tavola1!E512-Tavola1!E511</f>
        <v>300</v>
      </c>
      <c r="F582" s="34">
        <f>Tavola1!F512-Tavola1!F511</f>
        <v>13</v>
      </c>
      <c r="G582" s="34">
        <f>Tavola1!G512-Tavola1!G511</f>
        <v>14</v>
      </c>
      <c r="H582" s="34">
        <f>Tavola1!H512-Tavola1!H511</f>
        <v>-1</v>
      </c>
      <c r="I582" s="34">
        <f>Tavola1!I512</f>
        <v>0</v>
      </c>
      <c r="J582" s="34">
        <f>Tavola1!J512-Tavola1!J511</f>
        <v>287</v>
      </c>
      <c r="K582" s="34">
        <f>Tavola1!K512-Tavola1!K511</f>
        <v>182</v>
      </c>
      <c r="L582" s="34">
        <f>Tavola1!L512-Tavola1!L511</f>
        <v>2</v>
      </c>
      <c r="M582" s="2">
        <f t="shared" si="193"/>
        <v>3.1402063193408165E-2</v>
      </c>
      <c r="N582" s="2">
        <f t="shared" si="194"/>
        <v>0.10319829424307037</v>
      </c>
    </row>
    <row r="583" spans="1:14" hidden="1" outlineLevel="1">
      <c r="A583" s="16">
        <v>44401</v>
      </c>
      <c r="B583" s="34">
        <f>Tavola1!B513-Tavola1!B512</f>
        <v>13735</v>
      </c>
      <c r="C583" s="34">
        <f>Tavola1!C513-Tavola1!C512</f>
        <v>5463</v>
      </c>
      <c r="D583" s="34">
        <f>Tavola1!D513-Tavola1!D512</f>
        <v>626</v>
      </c>
      <c r="E583" s="34">
        <f>Tavola1!E513-Tavola1!E512</f>
        <v>569</v>
      </c>
      <c r="F583" s="34">
        <f>Tavola1!F513-Tavola1!F512</f>
        <v>16</v>
      </c>
      <c r="G583" s="34">
        <f>Tavola1!G513-Tavola1!G512</f>
        <v>10</v>
      </c>
      <c r="H583" s="34">
        <f>Tavola1!H513-Tavola1!H512</f>
        <v>6</v>
      </c>
      <c r="I583" s="34">
        <f>Tavola1!I513</f>
        <v>6</v>
      </c>
      <c r="J583" s="34">
        <f>Tavola1!J513-Tavola1!J512</f>
        <v>553</v>
      </c>
      <c r="K583" s="34">
        <f>Tavola1!K513-Tavola1!K512</f>
        <v>56</v>
      </c>
      <c r="L583" s="34">
        <f>Tavola1!L513-Tavola1!L512</f>
        <v>1</v>
      </c>
      <c r="M583" s="2">
        <f t="shared" si="193"/>
        <v>4.5576993083363666E-2</v>
      </c>
      <c r="N583" s="2">
        <f t="shared" si="194"/>
        <v>0.11458905363353469</v>
      </c>
    </row>
    <row r="584" spans="1:14" hidden="1" outlineLevel="1">
      <c r="A584" s="16">
        <v>44402</v>
      </c>
      <c r="B584" s="34">
        <f>Tavola1!B514-Tavola1!B513</f>
        <v>8025</v>
      </c>
      <c r="C584" s="34">
        <f>Tavola1!C514-Tavola1!C513</f>
        <v>3907</v>
      </c>
      <c r="D584" s="34">
        <f>Tavola1!D514-Tavola1!D513</f>
        <v>568</v>
      </c>
      <c r="E584" s="34">
        <f>Tavola1!E514-Tavola1!E513</f>
        <v>449</v>
      </c>
      <c r="F584" s="34">
        <f>Tavola1!F514-Tavola1!F513</f>
        <v>12</v>
      </c>
      <c r="G584" s="34">
        <f>Tavola1!G514-Tavola1!G513</f>
        <v>10</v>
      </c>
      <c r="H584" s="34">
        <f>Tavola1!H514-Tavola1!H513</f>
        <v>2</v>
      </c>
      <c r="I584" s="34">
        <f>Tavola1!I514</f>
        <v>3</v>
      </c>
      <c r="J584" s="34">
        <f>Tavola1!J514-Tavola1!J513</f>
        <v>437</v>
      </c>
      <c r="K584" s="34">
        <f>Tavola1!K514-Tavola1!K513</f>
        <v>119</v>
      </c>
      <c r="L584" s="34">
        <f>Tavola1!L514-Tavola1!L513</f>
        <v>0</v>
      </c>
      <c r="M584" s="2">
        <f t="shared" si="193"/>
        <v>7.0778816199376954E-2</v>
      </c>
      <c r="N584" s="2">
        <f t="shared" si="194"/>
        <v>0.14538008702329153</v>
      </c>
    </row>
    <row r="585" spans="1:14" collapsed="1">
      <c r="A585" t="s">
        <v>455</v>
      </c>
      <c r="B585" s="3">
        <f>SUM(B578:B584)</f>
        <v>92120</v>
      </c>
      <c r="C585" s="3">
        <f>SUM(C578:C584)</f>
        <v>34944</v>
      </c>
      <c r="D585" s="3">
        <f t="shared" ref="D585:L585" si="195">SUM(D578:D584)</f>
        <v>3600</v>
      </c>
      <c r="E585" s="3">
        <f t="shared" si="195"/>
        <v>2798</v>
      </c>
      <c r="F585" s="3">
        <f t="shared" si="195"/>
        <v>51</v>
      </c>
      <c r="G585" s="3">
        <f t="shared" si="195"/>
        <v>43</v>
      </c>
      <c r="H585" s="3">
        <f t="shared" si="195"/>
        <v>8</v>
      </c>
      <c r="I585" s="3">
        <f t="shared" si="195"/>
        <v>15</v>
      </c>
      <c r="J585" s="3">
        <f t="shared" si="195"/>
        <v>2747</v>
      </c>
      <c r="K585" s="3">
        <f t="shared" si="195"/>
        <v>784</v>
      </c>
      <c r="L585" s="3">
        <f t="shared" si="195"/>
        <v>18</v>
      </c>
      <c r="M585" s="2">
        <f t="shared" si="193"/>
        <v>3.9079461571862789E-2</v>
      </c>
      <c r="N585" s="2">
        <f t="shared" si="194"/>
        <v>0.10302197802197802</v>
      </c>
    </row>
    <row r="586" spans="1:14" hidden="1" outlineLevel="1">
      <c r="A586" s="16">
        <v>44403</v>
      </c>
      <c r="B586" s="34">
        <f>Tavola1!B515-Tavola1!B514</f>
        <v>6395</v>
      </c>
      <c r="C586" s="34">
        <f>Tavola1!C515-Tavola1!C514</f>
        <v>2906</v>
      </c>
      <c r="D586" s="34">
        <f>Tavola1!D515-Tavola1!D514</f>
        <v>457</v>
      </c>
      <c r="E586" s="34">
        <f>Tavola1!E515-Tavola1!E514</f>
        <v>446</v>
      </c>
      <c r="F586" s="34">
        <f>Tavola1!F515-Tavola1!F514</f>
        <v>23</v>
      </c>
      <c r="G586" s="34">
        <f>Tavola1!G515-Tavola1!G514</f>
        <v>24</v>
      </c>
      <c r="H586" s="34">
        <f>Tavola1!H515-Tavola1!H514</f>
        <v>-1</v>
      </c>
      <c r="I586" s="34">
        <f>Tavola1!I515</f>
        <v>0</v>
      </c>
      <c r="J586" s="34">
        <f>Tavola1!J515-Tavola1!J514</f>
        <v>423</v>
      </c>
      <c r="K586" s="34">
        <f>Tavola1!K515-Tavola1!K514</f>
        <v>11</v>
      </c>
      <c r="L586" s="34">
        <f>Tavola1!L515-Tavola1!L514</f>
        <v>0</v>
      </c>
      <c r="M586" s="2">
        <f t="shared" ref="M586" si="196">D586/B586</f>
        <v>7.1462079749804536E-2</v>
      </c>
      <c r="N586" s="2">
        <f t="shared" ref="N586" si="197">D586/C586</f>
        <v>0.15726083964211976</v>
      </c>
    </row>
    <row r="587" spans="1:14" hidden="1" outlineLevel="1">
      <c r="A587" s="16">
        <v>44404</v>
      </c>
      <c r="B587" s="34">
        <f>Tavola1!B516-Tavola1!B515</f>
        <v>11375</v>
      </c>
      <c r="C587" s="34">
        <f>Tavola1!C516-Tavola1!C515</f>
        <v>5654</v>
      </c>
      <c r="D587" s="34">
        <f>Tavola1!D516-Tavola1!D515</f>
        <v>436</v>
      </c>
      <c r="E587" s="34">
        <f>Tavola1!E516-Tavola1!E515</f>
        <v>141</v>
      </c>
      <c r="F587" s="34">
        <f>Tavola1!F516-Tavola1!F515</f>
        <v>20</v>
      </c>
      <c r="G587" s="34">
        <f>Tavola1!G516-Tavola1!G515</f>
        <v>18</v>
      </c>
      <c r="H587" s="34">
        <f>Tavola1!H516-Tavola1!H515</f>
        <v>2</v>
      </c>
      <c r="I587" s="34">
        <f>Tavola1!I516</f>
        <v>3</v>
      </c>
      <c r="J587" s="34">
        <f>Tavola1!J516-Tavola1!J515</f>
        <v>121</v>
      </c>
      <c r="K587" s="34">
        <f>Tavola1!K516-Tavola1!K515</f>
        <v>289</v>
      </c>
      <c r="L587" s="34">
        <f>Tavola1!L516-Tavola1!L515</f>
        <v>6</v>
      </c>
      <c r="M587" s="2">
        <f t="shared" ref="M587:M593" si="198">D587/B587</f>
        <v>3.8329670329670329E-2</v>
      </c>
      <c r="N587" s="2">
        <f t="shared" ref="N587:N593" si="199">D587/C587</f>
        <v>7.7113547930668547E-2</v>
      </c>
    </row>
    <row r="588" spans="1:14" hidden="1" outlineLevel="1">
      <c r="A588" s="16">
        <v>44405</v>
      </c>
      <c r="B588" s="34">
        <f>Tavola1!B517-Tavola1!B516</f>
        <v>22766</v>
      </c>
      <c r="C588" s="34">
        <f>Tavola1!C517-Tavola1!C516</f>
        <v>5871</v>
      </c>
      <c r="D588" s="34">
        <f>Tavola1!D517-Tavola1!D516</f>
        <v>627</v>
      </c>
      <c r="E588" s="34">
        <f>Tavola1!E517-Tavola1!E516</f>
        <v>435</v>
      </c>
      <c r="F588" s="34">
        <f>Tavola1!F517-Tavola1!F516</f>
        <v>25</v>
      </c>
      <c r="G588" s="34">
        <f>Tavola1!G517-Tavola1!G516</f>
        <v>29</v>
      </c>
      <c r="H588" s="34">
        <f>Tavola1!H517-Tavola1!H516</f>
        <v>-4</v>
      </c>
      <c r="I588" s="34">
        <f>Tavola1!I517</f>
        <v>1</v>
      </c>
      <c r="J588" s="34">
        <f>Tavola1!J517-Tavola1!J516</f>
        <v>410</v>
      </c>
      <c r="K588" s="34">
        <f>Tavola1!K517-Tavola1!K516</f>
        <v>186</v>
      </c>
      <c r="L588" s="34">
        <f>Tavola1!L517-Tavola1!L516</f>
        <v>6</v>
      </c>
      <c r="M588" s="2">
        <f t="shared" si="198"/>
        <v>2.7541070016691559E-2</v>
      </c>
      <c r="N588" s="2">
        <f t="shared" si="199"/>
        <v>0.10679611650485436</v>
      </c>
    </row>
    <row r="589" spans="1:14" hidden="1" outlineLevel="1">
      <c r="A589" s="16">
        <v>44406</v>
      </c>
      <c r="B589" s="34">
        <f>Tavola1!B518-Tavola1!B517</f>
        <v>14046</v>
      </c>
      <c r="C589" s="34">
        <f>Tavola1!C518-Tavola1!C517</f>
        <v>5512</v>
      </c>
      <c r="D589" s="34">
        <f>Tavola1!D518-Tavola1!D517</f>
        <v>719</v>
      </c>
      <c r="E589" s="34">
        <f>Tavola1!E518-Tavola1!E517</f>
        <v>532</v>
      </c>
      <c r="F589" s="34">
        <f>Tavola1!F518-Tavola1!F517</f>
        <v>7</v>
      </c>
      <c r="G589" s="34">
        <f>Tavola1!G518-Tavola1!G517</f>
        <v>4</v>
      </c>
      <c r="H589" s="34">
        <f>Tavola1!H518-Tavola1!H517</f>
        <v>3</v>
      </c>
      <c r="I589" s="34">
        <f>Tavola1!I518</f>
        <v>3</v>
      </c>
      <c r="J589" s="34">
        <f>Tavola1!J518-Tavola1!J517</f>
        <v>525</v>
      </c>
      <c r="K589" s="34">
        <f>Tavola1!K518-Tavola1!K517</f>
        <v>184</v>
      </c>
      <c r="L589" s="34">
        <f>Tavola1!L518-Tavola1!L517</f>
        <v>3</v>
      </c>
      <c r="M589" s="2">
        <f t="shared" si="198"/>
        <v>5.1188950590915563E-2</v>
      </c>
      <c r="N589" s="2">
        <f t="shared" si="199"/>
        <v>0.13044267053701017</v>
      </c>
    </row>
    <row r="590" spans="1:14" hidden="1" outlineLevel="1">
      <c r="A590" s="16">
        <v>44407</v>
      </c>
      <c r="B590" s="34">
        <f>Tavola1!B519-Tavola1!B518</f>
        <v>13233</v>
      </c>
      <c r="C590" s="34">
        <f>Tavola1!C519-Tavola1!C518</f>
        <v>5516</v>
      </c>
      <c r="D590" s="34">
        <f>Tavola1!D519-Tavola1!D518</f>
        <v>724</v>
      </c>
      <c r="E590" s="34">
        <f>Tavola1!E519-Tavola1!E518</f>
        <v>520</v>
      </c>
      <c r="F590" s="34">
        <f>Tavola1!F519-Tavola1!F518</f>
        <v>2</v>
      </c>
      <c r="G590" s="34">
        <f>Tavola1!G519-Tavola1!G518</f>
        <v>1</v>
      </c>
      <c r="H590" s="34">
        <f>Tavola1!H519-Tavola1!H518</f>
        <v>1</v>
      </c>
      <c r="I590" s="34">
        <f>Tavola1!I519</f>
        <v>3</v>
      </c>
      <c r="J590" s="34">
        <f>Tavola1!J519-Tavola1!J518</f>
        <v>518</v>
      </c>
      <c r="K590" s="34">
        <f>Tavola1!K519-Tavola1!K518</f>
        <v>200</v>
      </c>
      <c r="L590" s="34">
        <f>Tavola1!L519-Tavola1!L518</f>
        <v>4</v>
      </c>
      <c r="M590" s="2">
        <f t="shared" si="198"/>
        <v>5.471170558452354E-2</v>
      </c>
      <c r="N590" s="2">
        <f t="shared" si="199"/>
        <v>0.13125453226976069</v>
      </c>
    </row>
    <row r="591" spans="1:14" hidden="1" outlineLevel="1">
      <c r="A591" s="16">
        <v>44408</v>
      </c>
      <c r="B591" s="34">
        <f>Tavola1!B520-Tavola1!B519</f>
        <v>20610</v>
      </c>
      <c r="C591" s="34">
        <f>Tavola1!C520-Tavola1!C519</f>
        <v>6011</v>
      </c>
      <c r="D591" s="34">
        <f>Tavola1!D520-Tavola1!D519</f>
        <v>901</v>
      </c>
      <c r="E591" s="34">
        <f>Tavola1!E520-Tavola1!E519</f>
        <v>675</v>
      </c>
      <c r="F591" s="34">
        <f>Tavola1!F520-Tavola1!F519</f>
        <v>8</v>
      </c>
      <c r="G591" s="34">
        <f>Tavola1!G520-Tavola1!G519</f>
        <v>7</v>
      </c>
      <c r="H591" s="34">
        <f>Tavola1!H520-Tavola1!H519</f>
        <v>1</v>
      </c>
      <c r="I591" s="34">
        <f>Tavola1!I520</f>
        <v>1</v>
      </c>
      <c r="J591" s="34">
        <f>Tavola1!J520-Tavola1!J519</f>
        <v>667</v>
      </c>
      <c r="K591" s="34">
        <f>Tavola1!K520-Tavola1!K519</f>
        <v>222</v>
      </c>
      <c r="L591" s="34">
        <f>Tavola1!L520-Tavola1!L519</f>
        <v>4</v>
      </c>
      <c r="M591" s="2">
        <f t="shared" si="198"/>
        <v>4.3716642406598741E-2</v>
      </c>
      <c r="N591" s="2">
        <f t="shared" si="199"/>
        <v>0.14989186491432374</v>
      </c>
    </row>
    <row r="592" spans="1:14" hidden="1" outlineLevel="1">
      <c r="A592" s="16">
        <v>44409</v>
      </c>
      <c r="B592" s="34">
        <f>Tavola1!B521-Tavola1!B520</f>
        <v>9282</v>
      </c>
      <c r="C592" s="34">
        <f>Tavola1!C521-Tavola1!C520</f>
        <v>4140</v>
      </c>
      <c r="D592" s="34">
        <f>Tavola1!D521-Tavola1!D520</f>
        <v>581</v>
      </c>
      <c r="E592" s="34">
        <f>Tavola1!E521-Tavola1!E520</f>
        <v>549</v>
      </c>
      <c r="F592" s="34">
        <f>Tavola1!F521-Tavola1!F520</f>
        <v>22</v>
      </c>
      <c r="G592" s="34">
        <f>Tavola1!G521-Tavola1!G520</f>
        <v>20</v>
      </c>
      <c r="H592" s="34">
        <f>Tavola1!H521-Tavola1!H520</f>
        <v>2</v>
      </c>
      <c r="I592" s="34">
        <f>Tavola1!I521</f>
        <v>3</v>
      </c>
      <c r="J592" s="34">
        <f>Tavola1!J521-Tavola1!J520</f>
        <v>527</v>
      </c>
      <c r="K592" s="34">
        <f>Tavola1!K521-Tavola1!K520</f>
        <v>32</v>
      </c>
      <c r="L592" s="34">
        <f>Tavola1!L521-Tavola1!L520</f>
        <v>0</v>
      </c>
      <c r="M592" s="2">
        <f t="shared" si="198"/>
        <v>6.2594268476621417E-2</v>
      </c>
      <c r="N592" s="2">
        <f t="shared" si="199"/>
        <v>0.14033816425120774</v>
      </c>
    </row>
    <row r="593" spans="1:16" collapsed="1">
      <c r="A593" t="s">
        <v>463</v>
      </c>
      <c r="B593" s="3">
        <f>SUM(B586:B592)</f>
        <v>97707</v>
      </c>
      <c r="C593" s="3">
        <f>SUM(C586:C592)</f>
        <v>35610</v>
      </c>
      <c r="D593" s="3">
        <f t="shared" ref="D593:L593" si="200">SUM(D586:D592)</f>
        <v>4445</v>
      </c>
      <c r="E593" s="3">
        <f t="shared" si="200"/>
        <v>3298</v>
      </c>
      <c r="F593" s="3">
        <f t="shared" si="200"/>
        <v>107</v>
      </c>
      <c r="G593" s="3">
        <f t="shared" si="200"/>
        <v>103</v>
      </c>
      <c r="H593" s="3">
        <f t="shared" si="200"/>
        <v>4</v>
      </c>
      <c r="I593" s="3">
        <f t="shared" si="200"/>
        <v>14</v>
      </c>
      <c r="J593" s="3">
        <f t="shared" si="200"/>
        <v>3191</v>
      </c>
      <c r="K593" s="3">
        <f t="shared" si="200"/>
        <v>1124</v>
      </c>
      <c r="L593" s="3">
        <f t="shared" si="200"/>
        <v>23</v>
      </c>
      <c r="M593" s="2">
        <f t="shared" si="198"/>
        <v>4.5493158115590487E-2</v>
      </c>
      <c r="N593" s="2">
        <f t="shared" si="199"/>
        <v>0.12482448750351025</v>
      </c>
    </row>
    <row r="594" spans="1:16" hidden="1" outlineLevel="1">
      <c r="A594" s="16">
        <v>44410</v>
      </c>
      <c r="B594" s="34">
        <f>Tavola1!B522-Tavola1!B521</f>
        <v>7718</v>
      </c>
      <c r="C594" s="34">
        <f>Tavola1!C522-Tavola1!C521</f>
        <v>3589</v>
      </c>
      <c r="D594" s="34">
        <f>Tavola1!D522-Tavola1!D521</f>
        <v>262</v>
      </c>
      <c r="E594" s="34">
        <f>Tavola1!E522-Tavola1!E521</f>
        <v>130</v>
      </c>
      <c r="F594" s="34">
        <f>Tavola1!F522-Tavola1!F521</f>
        <v>26</v>
      </c>
      <c r="G594" s="34">
        <f>Tavola1!G522-Tavola1!G521</f>
        <v>25</v>
      </c>
      <c r="H594" s="34">
        <f>Tavola1!H522-Tavola1!H521</f>
        <v>1</v>
      </c>
      <c r="I594" s="34">
        <f>Tavola1!I522</f>
        <v>1</v>
      </c>
      <c r="J594" s="34">
        <f>Tavola1!J522-Tavola1!J521</f>
        <v>104</v>
      </c>
      <c r="K594" s="34">
        <f>Tavola1!K522-Tavola1!K521</f>
        <v>129</v>
      </c>
      <c r="L594" s="34">
        <f>Tavola1!L522-Tavola1!L521</f>
        <v>3</v>
      </c>
      <c r="M594" s="2">
        <f t="shared" ref="M594" si="201">D594/B594</f>
        <v>3.3946618294895051E-2</v>
      </c>
      <c r="N594" s="2">
        <f t="shared" ref="N594" si="202">D594/C594</f>
        <v>7.3000835887433821E-2</v>
      </c>
    </row>
    <row r="595" spans="1:16" hidden="1" outlineLevel="1">
      <c r="A595" s="16">
        <v>44411</v>
      </c>
      <c r="B595" s="34">
        <f>Tavola1!B523-Tavola1!B522</f>
        <v>14296</v>
      </c>
      <c r="C595" s="34">
        <f>Tavola1!C523-Tavola1!C522</f>
        <v>5824</v>
      </c>
      <c r="D595" s="34">
        <f>Tavola1!D523-Tavola1!D522</f>
        <v>809</v>
      </c>
      <c r="E595" s="34">
        <f>Tavola1!E523-Tavola1!E522</f>
        <v>408</v>
      </c>
      <c r="F595" s="34">
        <f>Tavola1!F523-Tavola1!F522</f>
        <v>16</v>
      </c>
      <c r="G595" s="34">
        <f>Tavola1!G523-Tavola1!G522</f>
        <v>18</v>
      </c>
      <c r="H595" s="34">
        <f>Tavola1!H523-Tavola1!H522</f>
        <v>-2</v>
      </c>
      <c r="I595" s="34">
        <f>Tavola1!I523</f>
        <v>0</v>
      </c>
      <c r="J595" s="34">
        <f>Tavola1!J523-Tavola1!J522</f>
        <v>392</v>
      </c>
      <c r="K595" s="34">
        <f>Tavola1!K523-Tavola1!K522</f>
        <v>395</v>
      </c>
      <c r="L595" s="34">
        <f>Tavola1!L523-Tavola1!L522</f>
        <v>6</v>
      </c>
      <c r="M595" s="2">
        <f t="shared" ref="M595:M601" si="203">D595/B595</f>
        <v>5.6589255735870175E-2</v>
      </c>
      <c r="N595" s="2">
        <f t="shared" ref="N595:N601" si="204">D595/C595</f>
        <v>0.13890796703296704</v>
      </c>
    </row>
    <row r="596" spans="1:16" hidden="1" outlineLevel="1">
      <c r="A596" s="16">
        <v>44412</v>
      </c>
      <c r="B596" s="34">
        <f>Tavola1!B524-Tavola1!B523</f>
        <v>15589</v>
      </c>
      <c r="C596" s="34">
        <f>Tavola1!C524-Tavola1!C523</f>
        <v>6685</v>
      </c>
      <c r="D596" s="34">
        <f>Tavola1!D524-Tavola1!D523</f>
        <v>808</v>
      </c>
      <c r="E596" s="34">
        <f>Tavola1!E524-Tavola1!E523</f>
        <v>338</v>
      </c>
      <c r="F596" s="34">
        <f>Tavola1!F524-Tavola1!F523</f>
        <v>17</v>
      </c>
      <c r="G596" s="34">
        <f>Tavola1!G524-Tavola1!G523</f>
        <v>13</v>
      </c>
      <c r="H596" s="34">
        <f>Tavola1!H524-Tavola1!H523</f>
        <v>4</v>
      </c>
      <c r="I596" s="34">
        <f>Tavola1!I524</f>
        <v>6</v>
      </c>
      <c r="J596" s="34">
        <f>Tavola1!J524-Tavola1!J523</f>
        <v>321</v>
      </c>
      <c r="K596" s="34">
        <f>Tavola1!K524-Tavola1!K523</f>
        <v>464</v>
      </c>
      <c r="L596" s="34">
        <f>Tavola1!L524-Tavola1!L523</f>
        <v>6</v>
      </c>
      <c r="M596" s="2">
        <f t="shared" si="203"/>
        <v>5.183141959073706E-2</v>
      </c>
      <c r="N596" s="2">
        <f t="shared" si="204"/>
        <v>0.12086761406133134</v>
      </c>
    </row>
    <row r="597" spans="1:16" hidden="1" outlineLevel="1">
      <c r="A597" s="16">
        <v>44413</v>
      </c>
      <c r="B597" s="34">
        <f>Tavola1!B525-Tavola1!B524</f>
        <v>21921</v>
      </c>
      <c r="C597" s="34">
        <f>Tavola1!C525-Tavola1!C524</f>
        <v>6212</v>
      </c>
      <c r="D597" s="34">
        <f>Tavola1!D525-Tavola1!D524</f>
        <v>831</v>
      </c>
      <c r="E597" s="34">
        <f>Tavola1!E525-Tavola1!E524</f>
        <v>452</v>
      </c>
      <c r="F597" s="34">
        <f>Tavola1!F525-Tavola1!F524</f>
        <v>15</v>
      </c>
      <c r="G597" s="34">
        <f>Tavola1!G525-Tavola1!G524</f>
        <v>11</v>
      </c>
      <c r="H597" s="34">
        <f>Tavola1!H525-Tavola1!H524</f>
        <v>4</v>
      </c>
      <c r="I597" s="34">
        <f>Tavola1!I525</f>
        <v>5</v>
      </c>
      <c r="J597" s="34">
        <f>Tavola1!J525-Tavola1!J524</f>
        <v>437</v>
      </c>
      <c r="K597" s="34">
        <f>Tavola1!K525-Tavola1!K524</f>
        <v>374</v>
      </c>
      <c r="L597" s="34">
        <f>Tavola1!L525-Tavola1!L524</f>
        <v>5</v>
      </c>
      <c r="M597" s="2">
        <f t="shared" si="203"/>
        <v>3.790885452306008E-2</v>
      </c>
      <c r="N597" s="2">
        <f t="shared" si="204"/>
        <v>0.13377334191886672</v>
      </c>
    </row>
    <row r="598" spans="1:16" hidden="1" outlineLevel="1">
      <c r="A598" s="16">
        <v>44414</v>
      </c>
      <c r="B598" s="34">
        <f>Tavola1!B526-Tavola1!B525</f>
        <v>14547</v>
      </c>
      <c r="C598" s="34">
        <f>Tavola1!C526-Tavola1!C525</f>
        <v>6760</v>
      </c>
      <c r="D598" s="34">
        <f>Tavola1!D526-Tavola1!D525</f>
        <v>789</v>
      </c>
      <c r="E598" s="34">
        <f>Tavola1!E526-Tavola1!E525</f>
        <v>432</v>
      </c>
      <c r="F598" s="34">
        <f>Tavola1!F526-Tavola1!F525</f>
        <v>15</v>
      </c>
      <c r="G598" s="34">
        <f>Tavola1!G526-Tavola1!G525</f>
        <v>13</v>
      </c>
      <c r="H598" s="34">
        <f>Tavola1!H526-Tavola1!H525</f>
        <v>2</v>
      </c>
      <c r="I598" s="34">
        <f>Tavola1!I526</f>
        <v>3</v>
      </c>
      <c r="J598" s="34">
        <f>Tavola1!J526-Tavola1!J525</f>
        <v>417</v>
      </c>
      <c r="K598" s="34">
        <f>Tavola1!K526-Tavola1!K525</f>
        <v>348</v>
      </c>
      <c r="L598" s="34">
        <f>Tavola1!L526-Tavola1!L525</f>
        <v>9</v>
      </c>
      <c r="M598" s="2">
        <f t="shared" si="203"/>
        <v>5.423798721385853E-2</v>
      </c>
      <c r="N598" s="2">
        <f t="shared" si="204"/>
        <v>0.11671597633136095</v>
      </c>
    </row>
    <row r="599" spans="1:16" hidden="1" outlineLevel="1">
      <c r="A599" s="16">
        <v>44415</v>
      </c>
      <c r="B599" s="34">
        <f>Tavola1!B527-Tavola1!B526</f>
        <v>17662</v>
      </c>
      <c r="C599" s="34">
        <f>Tavola1!C527-Tavola1!C526</f>
        <v>6288</v>
      </c>
      <c r="D599" s="34">
        <f>Tavola1!D527-Tavola1!D526</f>
        <v>776</v>
      </c>
      <c r="E599" s="34">
        <f>Tavola1!E527-Tavola1!E526</f>
        <v>432</v>
      </c>
      <c r="F599" s="34">
        <f>Tavola1!F527-Tavola1!F526</f>
        <v>24</v>
      </c>
      <c r="G599" s="34">
        <f>Tavola1!G527-Tavola1!G526</f>
        <v>19</v>
      </c>
      <c r="H599" s="34">
        <f>Tavola1!H527-Tavola1!H526</f>
        <v>5</v>
      </c>
      <c r="I599" s="34">
        <f>Tavola1!I527</f>
        <v>5</v>
      </c>
      <c r="J599" s="34">
        <f>Tavola1!J527-Tavola1!J526</f>
        <v>408</v>
      </c>
      <c r="K599" s="34">
        <f>Tavola1!K527-Tavola1!K526</f>
        <v>337</v>
      </c>
      <c r="L599" s="34">
        <f>Tavola1!L527-Tavola1!L526</f>
        <v>7</v>
      </c>
      <c r="M599" s="2">
        <f t="shared" si="203"/>
        <v>4.3936134073151396E-2</v>
      </c>
      <c r="N599" s="2">
        <f t="shared" si="204"/>
        <v>0.12340966921119594</v>
      </c>
    </row>
    <row r="600" spans="1:16" hidden="1" outlineLevel="1">
      <c r="A600" s="16">
        <v>44416</v>
      </c>
      <c r="B600" s="34">
        <f>Tavola1!B528-Tavola1!B527</f>
        <v>9083</v>
      </c>
      <c r="C600" s="34">
        <f>Tavola1!C528-Tavola1!C527</f>
        <v>4423</v>
      </c>
      <c r="D600" s="34">
        <f>Tavola1!D528-Tavola1!D527</f>
        <v>822</v>
      </c>
      <c r="E600" s="34">
        <f>Tavola1!E528-Tavola1!E527</f>
        <v>666</v>
      </c>
      <c r="F600" s="34">
        <f>Tavola1!F528-Tavola1!F527</f>
        <v>31</v>
      </c>
      <c r="G600" s="34">
        <f>Tavola1!G528-Tavola1!G527</f>
        <v>24</v>
      </c>
      <c r="H600" s="34">
        <f>Tavola1!H528-Tavola1!H527</f>
        <v>7</v>
      </c>
      <c r="I600" s="34">
        <f>Tavola1!I528</f>
        <v>8</v>
      </c>
      <c r="J600" s="34">
        <f>Tavola1!J528-Tavola1!J527</f>
        <v>635</v>
      </c>
      <c r="K600" s="34">
        <f>Tavola1!K528-Tavola1!K527</f>
        <v>153</v>
      </c>
      <c r="L600" s="34">
        <f>Tavola1!L528-Tavola1!L527</f>
        <v>3</v>
      </c>
      <c r="M600" s="2">
        <f t="shared" si="203"/>
        <v>9.0498733898491682E-2</v>
      </c>
      <c r="N600" s="2">
        <f t="shared" si="204"/>
        <v>0.18584671037757178</v>
      </c>
    </row>
    <row r="601" spans="1:16" collapsed="1">
      <c r="A601" t="s">
        <v>471</v>
      </c>
      <c r="B601" s="3">
        <f>SUM(B594:B600)</f>
        <v>100816</v>
      </c>
      <c r="C601" s="3">
        <f>SUM(C594:C600)</f>
        <v>39781</v>
      </c>
      <c r="D601" s="3">
        <f t="shared" ref="D601:L601" si="205">SUM(D594:D600)</f>
        <v>5097</v>
      </c>
      <c r="E601" s="3">
        <f t="shared" si="205"/>
        <v>2858</v>
      </c>
      <c r="F601" s="3">
        <f t="shared" si="205"/>
        <v>144</v>
      </c>
      <c r="G601" s="3">
        <f t="shared" si="205"/>
        <v>123</v>
      </c>
      <c r="H601" s="3">
        <f t="shared" si="205"/>
        <v>21</v>
      </c>
      <c r="I601" s="3">
        <f t="shared" si="205"/>
        <v>28</v>
      </c>
      <c r="J601" s="3">
        <f t="shared" si="205"/>
        <v>2714</v>
      </c>
      <c r="K601" s="3">
        <f t="shared" si="205"/>
        <v>2200</v>
      </c>
      <c r="L601" s="3">
        <f t="shared" si="205"/>
        <v>39</v>
      </c>
      <c r="M601" s="2">
        <f t="shared" si="203"/>
        <v>5.0557451198222504E-2</v>
      </c>
      <c r="N601" s="2">
        <f t="shared" si="204"/>
        <v>0.12812649254669314</v>
      </c>
      <c r="P601" s="3"/>
    </row>
    <row r="602" spans="1:16" hidden="1" outlineLevel="1">
      <c r="A602" s="16">
        <v>44417</v>
      </c>
      <c r="B602" s="34">
        <f>Tavola1!B529-Tavola1!B528</f>
        <v>17356</v>
      </c>
      <c r="C602" s="34">
        <f>Tavola1!C529-Tavola1!C528</f>
        <v>4660</v>
      </c>
      <c r="D602" s="34">
        <f>Tavola1!D529-Tavola1!D528</f>
        <v>923</v>
      </c>
      <c r="E602" s="34">
        <f>Tavola1!E529-Tavola1!E528</f>
        <v>862</v>
      </c>
      <c r="F602" s="34">
        <f>Tavola1!F529-Tavola1!F528</f>
        <v>22</v>
      </c>
      <c r="G602" s="34">
        <f>Tavola1!G529-Tavola1!G528</f>
        <v>24</v>
      </c>
      <c r="H602" s="34">
        <f>Tavola1!H529-Tavola1!H528</f>
        <v>-2</v>
      </c>
      <c r="I602" s="34">
        <f>Tavola1!I529</f>
        <v>1</v>
      </c>
      <c r="J602" s="34">
        <f>Tavola1!J529-Tavola1!J528</f>
        <v>840</v>
      </c>
      <c r="K602" s="34">
        <f>Tavola1!K529-Tavola1!K528</f>
        <v>59</v>
      </c>
      <c r="L602" s="34">
        <f>Tavola1!L529-Tavola1!L528</f>
        <v>2</v>
      </c>
      <c r="M602" s="2">
        <f t="shared" ref="M602" si="206">D602/B602</f>
        <v>5.3180456326342475E-2</v>
      </c>
      <c r="N602" s="2">
        <f t="shared" ref="N602" si="207">D602/C602</f>
        <v>0.19806866952789701</v>
      </c>
    </row>
    <row r="603" spans="1:16" hidden="1" outlineLevel="1">
      <c r="A603" s="16">
        <v>44418</v>
      </c>
      <c r="B603" s="34">
        <f>Tavola1!B530-Tavola1!B529</f>
        <v>18759</v>
      </c>
      <c r="C603" s="34">
        <f>Tavola1!C530-Tavola1!C529</f>
        <v>6396</v>
      </c>
      <c r="D603" s="34">
        <f>Tavola1!D530-Tavola1!D529</f>
        <v>848</v>
      </c>
      <c r="E603" s="34">
        <f>Tavola1!E530-Tavola1!E529</f>
        <v>258</v>
      </c>
      <c r="F603" s="34">
        <f>Tavola1!F530-Tavola1!F529</f>
        <v>4</v>
      </c>
      <c r="G603" s="34">
        <f>Tavola1!G530-Tavola1!G529</f>
        <v>6</v>
      </c>
      <c r="H603" s="34">
        <f>Tavola1!H530-Tavola1!H529</f>
        <v>-2</v>
      </c>
      <c r="I603" s="34">
        <f>Tavola1!I530</f>
        <v>2</v>
      </c>
      <c r="J603" s="34">
        <f>Tavola1!J530-Tavola1!J529</f>
        <v>254</v>
      </c>
      <c r="K603" s="34">
        <f>Tavola1!K530-Tavola1!K529</f>
        <v>578</v>
      </c>
      <c r="L603" s="34">
        <f>Tavola1!L530-Tavola1!L529</f>
        <v>12</v>
      </c>
      <c r="M603" s="2">
        <f t="shared" ref="M603:M609" si="208">D603/B603</f>
        <v>4.5204968281891356E-2</v>
      </c>
      <c r="N603" s="2">
        <f t="shared" ref="N603:N609" si="209">D603/C603</f>
        <v>0.13258286429018137</v>
      </c>
    </row>
    <row r="604" spans="1:16" hidden="1" outlineLevel="1">
      <c r="A604" s="16">
        <v>44419</v>
      </c>
      <c r="B604" s="34">
        <f>Tavola1!B531-Tavola1!B530</f>
        <v>14406</v>
      </c>
      <c r="C604" s="34">
        <f>Tavola1!C531-Tavola1!C530</f>
        <v>6300</v>
      </c>
      <c r="D604" s="34">
        <f>Tavola1!D531-Tavola1!D530</f>
        <v>868</v>
      </c>
      <c r="E604" s="34">
        <f>Tavola1!E531-Tavola1!E530</f>
        <v>387</v>
      </c>
      <c r="F604" s="34">
        <f>Tavola1!F531-Tavola1!F530</f>
        <v>20</v>
      </c>
      <c r="G604" s="34">
        <f>Tavola1!G531-Tavola1!G530</f>
        <v>11</v>
      </c>
      <c r="H604" s="34">
        <f>Tavola1!H531-Tavola1!H530</f>
        <v>9</v>
      </c>
      <c r="I604" s="34">
        <f>Tavola1!I531</f>
        <v>11</v>
      </c>
      <c r="J604" s="34">
        <f>Tavola1!J531-Tavola1!J530</f>
        <v>367</v>
      </c>
      <c r="K604" s="34">
        <f>Tavola1!K531-Tavola1!K530</f>
        <v>472</v>
      </c>
      <c r="L604" s="34">
        <f>Tavola1!L531-Tavola1!L530</f>
        <v>9</v>
      </c>
      <c r="M604" s="2">
        <f t="shared" si="208"/>
        <v>6.0252672497570457E-2</v>
      </c>
      <c r="N604" s="2">
        <f t="shared" si="209"/>
        <v>0.13777777777777778</v>
      </c>
    </row>
    <row r="605" spans="1:16" hidden="1" outlineLevel="1">
      <c r="A605" s="16">
        <v>44420</v>
      </c>
      <c r="B605" s="34">
        <f>Tavola1!B532-Tavola1!B531</f>
        <v>16602</v>
      </c>
      <c r="C605" s="34">
        <f>Tavola1!C532-Tavola1!C531</f>
        <v>7000</v>
      </c>
      <c r="D605" s="34">
        <f>Tavola1!D532-Tavola1!D531</f>
        <v>1134</v>
      </c>
      <c r="E605" s="34">
        <f>Tavola1!E532-Tavola1!E531</f>
        <v>650</v>
      </c>
      <c r="F605" s="34">
        <f>Tavola1!F532-Tavola1!F531</f>
        <v>14</v>
      </c>
      <c r="G605" s="34">
        <f>Tavola1!G532-Tavola1!G531</f>
        <v>14</v>
      </c>
      <c r="H605" s="34">
        <f>Tavola1!H532-Tavola1!H531</f>
        <v>0</v>
      </c>
      <c r="I605" s="34">
        <f>Tavola1!I532</f>
        <v>2</v>
      </c>
      <c r="J605" s="34">
        <f>Tavola1!J532-Tavola1!J531</f>
        <v>636</v>
      </c>
      <c r="K605" s="34">
        <f>Tavola1!K532-Tavola1!K531</f>
        <v>472</v>
      </c>
      <c r="L605" s="34">
        <f>Tavola1!L532-Tavola1!L531</f>
        <v>12</v>
      </c>
      <c r="M605" s="2">
        <f t="shared" si="208"/>
        <v>6.8305023491145644E-2</v>
      </c>
      <c r="N605" s="2">
        <f t="shared" si="209"/>
        <v>0.16200000000000001</v>
      </c>
    </row>
    <row r="606" spans="1:16" hidden="1" outlineLevel="1">
      <c r="A606" s="16">
        <v>44421</v>
      </c>
      <c r="B606" s="34">
        <f>Tavola1!B533-Tavola1!B532</f>
        <v>13954</v>
      </c>
      <c r="C606" s="34">
        <f>Tavola1!C533-Tavola1!C532</f>
        <v>6493</v>
      </c>
      <c r="D606" s="34">
        <f>Tavola1!D533-Tavola1!D532</f>
        <v>1101</v>
      </c>
      <c r="E606" s="34">
        <f>Tavola1!E533-Tavola1!E532</f>
        <v>696</v>
      </c>
      <c r="F606" s="34">
        <f>Tavola1!F533-Tavola1!F532</f>
        <v>32</v>
      </c>
      <c r="G606" s="34">
        <f>Tavola1!G533-Tavola1!G532</f>
        <v>26</v>
      </c>
      <c r="H606" s="34">
        <f>Tavola1!H533-Tavola1!H532</f>
        <v>6</v>
      </c>
      <c r="I606" s="34">
        <f>Tavola1!I533</f>
        <v>7</v>
      </c>
      <c r="J606" s="34">
        <f>Tavola1!J533-Tavola1!J532</f>
        <v>664</v>
      </c>
      <c r="K606" s="34">
        <f>Tavola1!K533-Tavola1!K532</f>
        <v>392</v>
      </c>
      <c r="L606" s="34">
        <f>Tavola1!L533-Tavola1!L532</f>
        <v>13</v>
      </c>
      <c r="M606" s="2">
        <f t="shared" si="208"/>
        <v>7.8902106922746171E-2</v>
      </c>
      <c r="N606" s="2">
        <f t="shared" si="209"/>
        <v>0.16956722624364701</v>
      </c>
    </row>
    <row r="607" spans="1:16" hidden="1" outlineLevel="1">
      <c r="A607" s="16">
        <v>44422</v>
      </c>
      <c r="B607" s="34">
        <f>Tavola1!B534-Tavola1!B533</f>
        <v>18614</v>
      </c>
      <c r="C607" s="34">
        <f>Tavola1!C534-Tavola1!C533</f>
        <v>6137</v>
      </c>
      <c r="D607" s="34">
        <f>Tavola1!D534-Tavola1!D533</f>
        <v>1013</v>
      </c>
      <c r="E607" s="34">
        <f>Tavola1!E534-Tavola1!E533</f>
        <v>557</v>
      </c>
      <c r="F607" s="34">
        <f>Tavola1!F534-Tavola1!F533</f>
        <v>32</v>
      </c>
      <c r="G607" s="34">
        <f>Tavola1!G534-Tavola1!G533</f>
        <v>32</v>
      </c>
      <c r="H607" s="34">
        <f>Tavola1!H534-Tavola1!H533</f>
        <v>0</v>
      </c>
      <c r="I607" s="34">
        <f>Tavola1!I534</f>
        <v>7</v>
      </c>
      <c r="J607" s="34">
        <f>Tavola1!J534-Tavola1!J533</f>
        <v>525</v>
      </c>
      <c r="K607" s="34">
        <f>Tavola1!K534-Tavola1!K533</f>
        <v>453</v>
      </c>
      <c r="L607" s="34">
        <f>Tavola1!L534-Tavola1!L533</f>
        <v>3</v>
      </c>
      <c r="M607" s="2">
        <f t="shared" si="208"/>
        <v>5.4421403244869451E-2</v>
      </c>
      <c r="N607" s="2">
        <f t="shared" si="209"/>
        <v>0.16506436369561675</v>
      </c>
    </row>
    <row r="608" spans="1:16" hidden="1" outlineLevel="1">
      <c r="A608" s="16">
        <v>44423</v>
      </c>
      <c r="B608" s="34">
        <f>Tavola1!B535-Tavola1!B534</f>
        <v>8865</v>
      </c>
      <c r="C608" s="34">
        <f>Tavola1!C535-Tavola1!C534</f>
        <v>4366</v>
      </c>
      <c r="D608" s="34">
        <f>Tavola1!D535-Tavola1!D534</f>
        <v>946</v>
      </c>
      <c r="E608" s="34">
        <f>Tavola1!E535-Tavola1!E534</f>
        <v>549</v>
      </c>
      <c r="F608" s="34">
        <f>Tavola1!F535-Tavola1!F534</f>
        <v>10</v>
      </c>
      <c r="G608" s="34">
        <f>Tavola1!G535-Tavola1!G534</f>
        <v>7</v>
      </c>
      <c r="H608" s="34">
        <f>Tavola1!H535-Tavola1!H534</f>
        <v>3</v>
      </c>
      <c r="I608" s="34">
        <f>Tavola1!I535</f>
        <v>3</v>
      </c>
      <c r="J608" s="34">
        <f>Tavola1!J535-Tavola1!J534</f>
        <v>539</v>
      </c>
      <c r="K608" s="34">
        <f>Tavola1!K535-Tavola1!K534</f>
        <v>393</v>
      </c>
      <c r="L608" s="34">
        <f>Tavola1!L535-Tavola1!L534</f>
        <v>4</v>
      </c>
      <c r="M608" s="2">
        <f t="shared" si="208"/>
        <v>0.10671178793006204</v>
      </c>
      <c r="N608" s="2">
        <f t="shared" si="209"/>
        <v>0.21667430142006414</v>
      </c>
    </row>
    <row r="609" spans="1:16" collapsed="1">
      <c r="A609" t="s">
        <v>482</v>
      </c>
      <c r="B609" s="3">
        <f>SUM(B602:B608)</f>
        <v>108556</v>
      </c>
      <c r="C609" s="3">
        <f>SUM(C602:C608)</f>
        <v>41352</v>
      </c>
      <c r="D609" s="3">
        <f t="shared" ref="D609:L609" si="210">SUM(D602:D608)</f>
        <v>6833</v>
      </c>
      <c r="E609" s="3">
        <f t="shared" si="210"/>
        <v>3959</v>
      </c>
      <c r="F609" s="3">
        <f t="shared" si="210"/>
        <v>134</v>
      </c>
      <c r="G609" s="3">
        <f t="shared" si="210"/>
        <v>120</v>
      </c>
      <c r="H609" s="3">
        <f t="shared" si="210"/>
        <v>14</v>
      </c>
      <c r="I609" s="3">
        <f t="shared" si="210"/>
        <v>33</v>
      </c>
      <c r="J609" s="3">
        <f t="shared" si="210"/>
        <v>3825</v>
      </c>
      <c r="K609" s="3">
        <f t="shared" si="210"/>
        <v>2819</v>
      </c>
      <c r="L609" s="3">
        <f t="shared" si="210"/>
        <v>55</v>
      </c>
      <c r="M609" s="2">
        <f t="shared" si="208"/>
        <v>6.2944471056413279E-2</v>
      </c>
      <c r="N609" s="2">
        <f t="shared" si="209"/>
        <v>0.16523989166183015</v>
      </c>
      <c r="P609" s="3"/>
    </row>
    <row r="610" spans="1:16" hidden="1" outlineLevel="1">
      <c r="A610" s="16">
        <v>44424</v>
      </c>
      <c r="B610" s="34">
        <f>Tavola1!B536-Tavola1!B535</f>
        <v>8028</v>
      </c>
      <c r="C610" s="34">
        <f>Tavola1!C536-Tavola1!C535</f>
        <v>4455</v>
      </c>
      <c r="D610" s="34">
        <f>Tavola1!D536-Tavola1!D535</f>
        <v>881</v>
      </c>
      <c r="E610" s="34">
        <f>Tavola1!E536-Tavola1!E535</f>
        <v>697</v>
      </c>
      <c r="F610" s="34">
        <f>Tavola1!F536-Tavola1!F535</f>
        <v>48</v>
      </c>
      <c r="G610" s="34">
        <f>Tavola1!G536-Tavola1!G535</f>
        <v>45</v>
      </c>
      <c r="H610" s="34">
        <f>Tavola1!H536-Tavola1!H535</f>
        <v>3</v>
      </c>
      <c r="I610" s="34">
        <f>Tavola1!I536</f>
        <v>7</v>
      </c>
      <c r="J610" s="34">
        <f>Tavola1!J536-Tavola1!J535</f>
        <v>649</v>
      </c>
      <c r="K610" s="34">
        <f>Tavola1!K536-Tavola1!K535</f>
        <v>177</v>
      </c>
      <c r="L610" s="34">
        <f>Tavola1!L536-Tavola1!L535</f>
        <v>7</v>
      </c>
      <c r="M610" s="2">
        <f t="shared" ref="M610" si="211">D610/B610</f>
        <v>0.10974090682610863</v>
      </c>
      <c r="N610" s="2">
        <f t="shared" ref="N610" si="212">D610/C610</f>
        <v>0.19775533108866442</v>
      </c>
      <c r="P610" s="3"/>
    </row>
    <row r="611" spans="1:16" hidden="1" outlineLevel="1">
      <c r="A611" s="16">
        <v>44425</v>
      </c>
      <c r="B611" s="34">
        <f>Tavola1!B537-Tavola1!B536</f>
        <v>26865</v>
      </c>
      <c r="C611" s="34">
        <f>Tavola1!C537-Tavola1!C536</f>
        <v>7362</v>
      </c>
      <c r="D611" s="34">
        <f>Tavola1!D537-Tavola1!D536</f>
        <v>1229</v>
      </c>
      <c r="E611" s="34">
        <f>Tavola1!E537-Tavola1!E536</f>
        <v>1216</v>
      </c>
      <c r="F611" s="34">
        <f>Tavola1!F537-Tavola1!F536</f>
        <v>30</v>
      </c>
      <c r="G611" s="34">
        <f>Tavola1!G537-Tavola1!G536</f>
        <v>24</v>
      </c>
      <c r="H611" s="34">
        <f>Tavola1!H537-Tavola1!H536</f>
        <v>6</v>
      </c>
      <c r="I611" s="34">
        <f>Tavola1!I537</f>
        <v>9</v>
      </c>
      <c r="J611" s="34">
        <f>Tavola1!J537-Tavola1!J536</f>
        <v>1186</v>
      </c>
      <c r="K611" s="34">
        <f>Tavola1!K537-Tavola1!K536</f>
        <v>13</v>
      </c>
      <c r="L611" s="34">
        <f>Tavola1!L537-Tavola1!L536</f>
        <v>0</v>
      </c>
      <c r="M611" s="2">
        <f t="shared" ref="M611:M617" si="213">D611/B611</f>
        <v>4.5747254792480922E-2</v>
      </c>
      <c r="N611" s="2">
        <f t="shared" ref="N611:N617" si="214">D611/C611</f>
        <v>0.16693833197500679</v>
      </c>
      <c r="P611" s="3"/>
    </row>
    <row r="612" spans="1:16" hidden="1" outlineLevel="1">
      <c r="A612" s="16">
        <v>44426</v>
      </c>
      <c r="B612" s="34">
        <f>Tavola1!B538-Tavola1!B537</f>
        <v>15038</v>
      </c>
      <c r="C612" s="34">
        <f>Tavola1!C538-Tavola1!C537</f>
        <v>6911</v>
      </c>
      <c r="D612" s="34">
        <f>Tavola1!D538-Tavola1!D537</f>
        <v>997</v>
      </c>
      <c r="E612" s="34">
        <f>Tavola1!E538-Tavola1!E537</f>
        <v>-232</v>
      </c>
      <c r="F612" s="34">
        <f>Tavola1!F538-Tavola1!F537</f>
        <v>17</v>
      </c>
      <c r="G612" s="34">
        <f>Tavola1!G538-Tavola1!G537</f>
        <v>14</v>
      </c>
      <c r="H612" s="34">
        <f>Tavola1!H538-Tavola1!H537</f>
        <v>3</v>
      </c>
      <c r="I612" s="34">
        <f>Tavola1!I538</f>
        <v>8</v>
      </c>
      <c r="J612" s="34">
        <f>Tavola1!J538-Tavola1!J537</f>
        <v>-249</v>
      </c>
      <c r="K612" s="34">
        <f>Tavola1!K538-Tavola1!K537</f>
        <v>1204</v>
      </c>
      <c r="L612" s="34">
        <f>Tavola1!L538-Tavola1!L537</f>
        <v>25</v>
      </c>
      <c r="M612" s="2">
        <f t="shared" si="213"/>
        <v>6.6298709934831765E-2</v>
      </c>
      <c r="N612" s="2">
        <f t="shared" si="214"/>
        <v>0.1442627694979019</v>
      </c>
      <c r="P612" s="3"/>
    </row>
    <row r="613" spans="1:16" hidden="1" outlineLevel="1">
      <c r="A613" s="16">
        <v>44427</v>
      </c>
      <c r="B613" s="34">
        <f>Tavola1!B539-Tavola1!B538</f>
        <v>16265</v>
      </c>
      <c r="C613" s="34">
        <f>Tavola1!C539-Tavola1!C538</f>
        <v>8048</v>
      </c>
      <c r="D613" s="34">
        <f>Tavola1!D539-Tavola1!D538</f>
        <v>1377</v>
      </c>
      <c r="E613" s="34">
        <f>Tavola1!E539-Tavola1!E538</f>
        <v>985</v>
      </c>
      <c r="F613" s="34">
        <f>Tavola1!F539-Tavola1!F538</f>
        <v>23</v>
      </c>
      <c r="G613" s="34">
        <f>Tavola1!G539-Tavola1!G538</f>
        <v>20</v>
      </c>
      <c r="H613" s="34">
        <f>Tavola1!H539-Tavola1!H538</f>
        <v>3</v>
      </c>
      <c r="I613" s="34">
        <f>Tavola1!I539</f>
        <v>7</v>
      </c>
      <c r="J613" s="34">
        <f>Tavola1!J539-Tavola1!J538</f>
        <v>962</v>
      </c>
      <c r="K613" s="34">
        <f>Tavola1!K539-Tavola1!K538</f>
        <v>376</v>
      </c>
      <c r="L613" s="34">
        <f>Tavola1!L539-Tavola1!L538</f>
        <v>16</v>
      </c>
      <c r="M613" s="2">
        <f t="shared" si="213"/>
        <v>8.4660313556716882E-2</v>
      </c>
      <c r="N613" s="2">
        <f t="shared" si="214"/>
        <v>0.17109840954274355</v>
      </c>
      <c r="P613" s="3"/>
    </row>
    <row r="614" spans="1:16" hidden="1" outlineLevel="1">
      <c r="A614" s="16">
        <v>44428</v>
      </c>
      <c r="B614" s="34">
        <f>Tavola1!B540-Tavola1!B539</f>
        <v>17543</v>
      </c>
      <c r="C614" s="34">
        <f>Tavola1!C540-Tavola1!C539</f>
        <v>7399</v>
      </c>
      <c r="D614" s="34">
        <f>Tavola1!D540-Tavola1!D539</f>
        <v>1508</v>
      </c>
      <c r="E614" s="34">
        <f>Tavola1!E540-Tavola1!E539</f>
        <v>563</v>
      </c>
      <c r="F614" s="34">
        <f>Tavola1!F540-Tavola1!F539</f>
        <v>22</v>
      </c>
      <c r="G614" s="34">
        <f>Tavola1!G540-Tavola1!G539</f>
        <v>22</v>
      </c>
      <c r="H614" s="34">
        <f>Tavola1!H540-Tavola1!H539</f>
        <v>0</v>
      </c>
      <c r="I614" s="34">
        <f>Tavola1!I540</f>
        <v>3</v>
      </c>
      <c r="J614" s="34">
        <f>Tavola1!J540-Tavola1!J539</f>
        <v>541</v>
      </c>
      <c r="K614" s="34">
        <f>Tavola1!K540-Tavola1!K539</f>
        <v>933</v>
      </c>
      <c r="L614" s="34">
        <f>Tavola1!L540-Tavola1!L539</f>
        <v>12</v>
      </c>
      <c r="M614" s="2">
        <f t="shared" si="213"/>
        <v>8.5960212050390464E-2</v>
      </c>
      <c r="N614" s="2">
        <f t="shared" si="214"/>
        <v>0.20381132585484524</v>
      </c>
      <c r="P614" s="3"/>
    </row>
    <row r="615" spans="1:16" hidden="1" outlineLevel="1">
      <c r="A615" s="16">
        <v>44429</v>
      </c>
      <c r="B615" s="34">
        <f>Tavola1!B541-Tavola1!B540</f>
        <v>20812</v>
      </c>
      <c r="C615" s="34">
        <f>Tavola1!C541-Tavola1!C540</f>
        <v>7925</v>
      </c>
      <c r="D615" s="34">
        <f>Tavola1!D541-Tavola1!D540</f>
        <v>1739</v>
      </c>
      <c r="E615" s="34">
        <f>Tavola1!E541-Tavola1!E540</f>
        <v>1364</v>
      </c>
      <c r="F615" s="34">
        <f>Tavola1!F541-Tavola1!F540</f>
        <v>15</v>
      </c>
      <c r="G615" s="34">
        <f>Tavola1!G541-Tavola1!G540</f>
        <v>14</v>
      </c>
      <c r="H615" s="34">
        <f>Tavola1!H541-Tavola1!H540</f>
        <v>1</v>
      </c>
      <c r="I615" s="34">
        <f>Tavola1!I541</f>
        <v>5</v>
      </c>
      <c r="J615" s="34">
        <f>Tavola1!J541-Tavola1!J540</f>
        <v>1349</v>
      </c>
      <c r="K615" s="34">
        <f>Tavola1!K541-Tavola1!K540</f>
        <v>363</v>
      </c>
      <c r="L615" s="34">
        <f>Tavola1!L541-Tavola1!L540</f>
        <v>12</v>
      </c>
      <c r="M615" s="2">
        <f t="shared" si="213"/>
        <v>8.3557562944455127E-2</v>
      </c>
      <c r="N615" s="2">
        <f t="shared" si="214"/>
        <v>0.21943217665615142</v>
      </c>
      <c r="P615" s="3"/>
    </row>
    <row r="616" spans="1:16" hidden="1" outlineLevel="1">
      <c r="A616" s="16">
        <v>44430</v>
      </c>
      <c r="B616" s="34">
        <f>Tavola1!B542-Tavola1!B541</f>
        <v>11215</v>
      </c>
      <c r="C616" s="34">
        <f>Tavola1!C542-Tavola1!C541</f>
        <v>6487</v>
      </c>
      <c r="D616" s="34">
        <f>Tavola1!D542-Tavola1!D541</f>
        <v>1350</v>
      </c>
      <c r="E616" s="34">
        <f>Tavola1!E542-Tavola1!E541</f>
        <v>831</v>
      </c>
      <c r="F616" s="34">
        <f>Tavola1!F542-Tavola1!F541</f>
        <v>27</v>
      </c>
      <c r="G616" s="34">
        <f>Tavola1!G542-Tavola1!G541</f>
        <v>27</v>
      </c>
      <c r="H616" s="34">
        <f>Tavola1!H542-Tavola1!H541</f>
        <v>0</v>
      </c>
      <c r="I616" s="34">
        <f>Tavola1!I542</f>
        <v>6</v>
      </c>
      <c r="J616" s="34">
        <f>Tavola1!J542-Tavola1!J541</f>
        <v>804</v>
      </c>
      <c r="K616" s="34">
        <f>Tavola1!K542-Tavola1!K541</f>
        <v>513</v>
      </c>
      <c r="L616" s="34">
        <f>Tavola1!L542-Tavola1!L541</f>
        <v>6</v>
      </c>
      <c r="M616" s="2">
        <f t="shared" si="213"/>
        <v>0.12037449843958983</v>
      </c>
      <c r="N616" s="2">
        <f t="shared" si="214"/>
        <v>0.20810852474179128</v>
      </c>
      <c r="P616" s="3"/>
    </row>
    <row r="617" spans="1:16" collapsed="1">
      <c r="A617" t="s">
        <v>495</v>
      </c>
      <c r="B617" s="3">
        <f>SUM(B610:B616)</f>
        <v>115766</v>
      </c>
      <c r="C617" s="3">
        <f>SUM(C610:C616)</f>
        <v>48587</v>
      </c>
      <c r="D617" s="3">
        <f t="shared" ref="D617:L617" si="215">SUM(D610:D616)</f>
        <v>9081</v>
      </c>
      <c r="E617" s="3">
        <f t="shared" si="215"/>
        <v>5424</v>
      </c>
      <c r="F617" s="3">
        <f t="shared" si="215"/>
        <v>182</v>
      </c>
      <c r="G617" s="3">
        <f t="shared" si="215"/>
        <v>166</v>
      </c>
      <c r="H617" s="3">
        <f t="shared" si="215"/>
        <v>16</v>
      </c>
      <c r="I617" s="3">
        <f t="shared" si="215"/>
        <v>45</v>
      </c>
      <c r="J617" s="3">
        <f t="shared" si="215"/>
        <v>5242</v>
      </c>
      <c r="K617" s="3">
        <f t="shared" si="215"/>
        <v>3579</v>
      </c>
      <c r="L617" s="3">
        <f t="shared" si="215"/>
        <v>78</v>
      </c>
      <c r="M617" s="2">
        <f t="shared" si="213"/>
        <v>7.844272066064302E-2</v>
      </c>
      <c r="N617" s="2">
        <f t="shared" si="214"/>
        <v>0.18690184617284458</v>
      </c>
      <c r="P617" s="3"/>
    </row>
    <row r="618" spans="1:16" hidden="1" outlineLevel="1">
      <c r="A618" s="16">
        <v>44431</v>
      </c>
      <c r="B618" s="34">
        <f>Tavola1!B543-Tavola1!B542</f>
        <v>12565</v>
      </c>
      <c r="C618" s="34">
        <f>Tavola1!C543-Tavola1!C542</f>
        <v>5209</v>
      </c>
      <c r="D618" s="34">
        <f>Tavola1!D543-Tavola1!D542</f>
        <v>1121</v>
      </c>
      <c r="E618" s="34">
        <f>Tavola1!E543-Tavola1!E542</f>
        <v>686</v>
      </c>
      <c r="F618" s="34">
        <f>Tavola1!F543-Tavola1!F542</f>
        <v>29</v>
      </c>
      <c r="G618" s="34">
        <f>Tavola1!G543-Tavola1!G542</f>
        <v>25</v>
      </c>
      <c r="H618" s="34">
        <f>Tavola1!H543-Tavola1!H542</f>
        <v>4</v>
      </c>
      <c r="I618" s="34">
        <f>Tavola1!I543</f>
        <v>12</v>
      </c>
      <c r="J618" s="34">
        <f>Tavola1!J543-Tavola1!J542</f>
        <v>657</v>
      </c>
      <c r="K618" s="34">
        <f>Tavola1!K543-Tavola1!K542</f>
        <v>415</v>
      </c>
      <c r="L618" s="34">
        <f>Tavola1!L543-Tavola1!L542</f>
        <v>20</v>
      </c>
      <c r="M618" s="2">
        <f t="shared" ref="M618" si="216">D618/B618</f>
        <v>8.9216076402705929E-2</v>
      </c>
      <c r="N618" s="2">
        <f t="shared" ref="N618" si="217">D618/C618</f>
        <v>0.21520445382990977</v>
      </c>
      <c r="P618" s="3"/>
    </row>
    <row r="619" spans="1:16" hidden="1" outlineLevel="1">
      <c r="A619" s="16">
        <v>44432</v>
      </c>
      <c r="B619" s="34">
        <f>Tavola1!B544-Tavola1!B543</f>
        <v>19927</v>
      </c>
      <c r="C619" s="34">
        <f>Tavola1!C544-Tavola1!C543</f>
        <v>9061</v>
      </c>
      <c r="D619" s="34">
        <f>Tavola1!D544-Tavola1!D543</f>
        <v>1491</v>
      </c>
      <c r="E619" s="34">
        <f>Tavola1!E544-Tavola1!E543</f>
        <v>801</v>
      </c>
      <c r="F619" s="34">
        <f>Tavola1!F544-Tavola1!F543</f>
        <v>25</v>
      </c>
      <c r="G619" s="34">
        <f>Tavola1!G544-Tavola1!G543</f>
        <v>11</v>
      </c>
      <c r="H619" s="34">
        <f>Tavola1!H544-Tavola1!H543</f>
        <v>14</v>
      </c>
      <c r="I619" s="34">
        <f>Tavola1!I544</f>
        <v>17</v>
      </c>
      <c r="J619" s="34">
        <f>Tavola1!J544-Tavola1!J543</f>
        <v>776</v>
      </c>
      <c r="K619" s="34">
        <f>Tavola1!K544-Tavola1!K543</f>
        <v>679</v>
      </c>
      <c r="L619" s="34">
        <f>Tavola1!L544-Tavola1!L543</f>
        <v>11</v>
      </c>
      <c r="M619" s="2">
        <f t="shared" ref="M619:M625" si="218">D619/B619</f>
        <v>7.4823104330807452E-2</v>
      </c>
      <c r="N619" s="2">
        <f t="shared" ref="N619:N625" si="219">D619/C619</f>
        <v>0.16455137402052752</v>
      </c>
      <c r="P619" s="3"/>
    </row>
    <row r="620" spans="1:16" hidden="1" outlineLevel="1">
      <c r="A620" s="16">
        <v>44433</v>
      </c>
      <c r="B620" s="34">
        <f>Tavola1!B545-Tavola1!B544</f>
        <v>21519</v>
      </c>
      <c r="C620" s="34">
        <f>Tavola1!C545-Tavola1!C544</f>
        <v>8232</v>
      </c>
      <c r="D620" s="34">
        <f>Tavola1!D545-Tavola1!D544</f>
        <v>1409</v>
      </c>
      <c r="E620" s="34">
        <f>Tavola1!E545-Tavola1!E544</f>
        <v>559</v>
      </c>
      <c r="F620" s="34">
        <f>Tavola1!F545-Tavola1!F544</f>
        <v>11</v>
      </c>
      <c r="G620" s="34">
        <f>Tavola1!G545-Tavola1!G544</f>
        <v>11</v>
      </c>
      <c r="H620" s="34">
        <f>Tavola1!H545-Tavola1!H544</f>
        <v>0</v>
      </c>
      <c r="I620" s="34">
        <f>Tavola1!I545</f>
        <v>6</v>
      </c>
      <c r="J620" s="34">
        <f>Tavola1!J545-Tavola1!J544</f>
        <v>548</v>
      </c>
      <c r="K620" s="34">
        <f>Tavola1!K545-Tavola1!K544</f>
        <v>841</v>
      </c>
      <c r="L620" s="34">
        <f>Tavola1!L545-Tavola1!L544</f>
        <v>9</v>
      </c>
      <c r="M620" s="2">
        <f t="shared" si="218"/>
        <v>6.5477020307635109E-2</v>
      </c>
      <c r="N620" s="2">
        <f t="shared" si="219"/>
        <v>0.17116132167152576</v>
      </c>
      <c r="P620" s="3"/>
    </row>
    <row r="621" spans="1:16" hidden="1" outlineLevel="1">
      <c r="A621" s="16">
        <v>44434</v>
      </c>
      <c r="B621" s="34">
        <f>Tavola1!B546-Tavola1!B545</f>
        <v>17082</v>
      </c>
      <c r="C621" s="34">
        <f>Tavola1!C546-Tavola1!C545</f>
        <v>7220</v>
      </c>
      <c r="D621" s="34">
        <f>Tavola1!D546-Tavola1!D545</f>
        <v>1097</v>
      </c>
      <c r="E621" s="34">
        <f>Tavola1!E546-Tavola1!E545</f>
        <v>604</v>
      </c>
      <c r="F621" s="34">
        <f>Tavola1!F546-Tavola1!F545</f>
        <v>2</v>
      </c>
      <c r="G621" s="34">
        <f>Tavola1!G546-Tavola1!G545</f>
        <v>1</v>
      </c>
      <c r="H621" s="34">
        <f>Tavola1!H546-Tavola1!H545</f>
        <v>1</v>
      </c>
      <c r="I621" s="34">
        <f>Tavola1!I546</f>
        <v>9</v>
      </c>
      <c r="J621" s="34">
        <f>Tavola1!J546-Tavola1!J545</f>
        <v>602</v>
      </c>
      <c r="K621" s="34">
        <f>Tavola1!K546-Tavola1!K545</f>
        <v>478</v>
      </c>
      <c r="L621" s="34">
        <f>Tavola1!L546-Tavola1!L545</f>
        <v>15</v>
      </c>
      <c r="M621" s="2">
        <f t="shared" si="218"/>
        <v>6.4219646411427231E-2</v>
      </c>
      <c r="N621" s="2">
        <f t="shared" si="219"/>
        <v>0.15193905817174516</v>
      </c>
      <c r="P621" s="3"/>
    </row>
    <row r="622" spans="1:16" hidden="1" outlineLevel="1">
      <c r="A622" s="16">
        <v>44435</v>
      </c>
      <c r="B622" s="34">
        <f>Tavola1!B547-Tavola1!B546</f>
        <v>22589</v>
      </c>
      <c r="C622" s="34">
        <f>Tavola1!C547-Tavola1!C546</f>
        <v>8940</v>
      </c>
      <c r="D622" s="34">
        <f>Tavola1!D547-Tavola1!D546</f>
        <v>1681</v>
      </c>
      <c r="E622" s="34">
        <f>Tavola1!E547-Tavola1!E546</f>
        <v>415</v>
      </c>
      <c r="F622" s="34">
        <f>Tavola1!F547-Tavola1!F546</f>
        <v>26</v>
      </c>
      <c r="G622" s="34">
        <f>Tavola1!G547-Tavola1!G546</f>
        <v>26</v>
      </c>
      <c r="H622" s="34">
        <f>Tavola1!H547-Tavola1!H546</f>
        <v>0</v>
      </c>
      <c r="I622" s="34">
        <f>Tavola1!I547</f>
        <v>8</v>
      </c>
      <c r="J622" s="34">
        <f>Tavola1!J547-Tavola1!J546</f>
        <v>389</v>
      </c>
      <c r="K622" s="34">
        <f>Tavola1!K547-Tavola1!K546</f>
        <v>1255</v>
      </c>
      <c r="L622" s="34">
        <f>Tavola1!L547-Tavola1!L546</f>
        <v>11</v>
      </c>
      <c r="M622" s="2">
        <f t="shared" si="218"/>
        <v>7.4416751516224705E-2</v>
      </c>
      <c r="N622" s="2">
        <f t="shared" si="219"/>
        <v>0.18803131991051455</v>
      </c>
      <c r="P622" s="3"/>
    </row>
    <row r="623" spans="1:16" hidden="1" outlineLevel="1">
      <c r="A623" s="16">
        <v>44436</v>
      </c>
      <c r="B623" s="34">
        <f>Tavola1!B548-Tavola1!B547</f>
        <v>20116</v>
      </c>
      <c r="C623" s="34">
        <f>Tavola1!C548-Tavola1!C547</f>
        <v>7237</v>
      </c>
      <c r="D623" s="34">
        <f>Tavola1!D548-Tavola1!D547</f>
        <v>1139</v>
      </c>
      <c r="E623" s="34">
        <f>Tavola1!E548-Tavola1!E547</f>
        <v>404</v>
      </c>
      <c r="F623" s="34">
        <f>Tavola1!F548-Tavola1!F547</f>
        <v>21</v>
      </c>
      <c r="G623" s="34">
        <f>Tavola1!G548-Tavola1!G547</f>
        <v>20</v>
      </c>
      <c r="H623" s="34">
        <f>Tavola1!H548-Tavola1!H547</f>
        <v>1</v>
      </c>
      <c r="I623" s="34">
        <f>Tavola1!I548</f>
        <v>10</v>
      </c>
      <c r="J623" s="34">
        <f>Tavola1!J548-Tavola1!J547</f>
        <v>383</v>
      </c>
      <c r="K623" s="34">
        <f>Tavola1!K548-Tavola1!K547</f>
        <v>716</v>
      </c>
      <c r="L623" s="34">
        <f>Tavola1!L548-Tavola1!L547</f>
        <v>19</v>
      </c>
      <c r="M623" s="2">
        <f t="shared" si="218"/>
        <v>5.6621594750447403E-2</v>
      </c>
      <c r="N623" s="2">
        <f t="shared" si="219"/>
        <v>0.15738565704021004</v>
      </c>
      <c r="P623" s="3"/>
    </row>
    <row r="624" spans="1:16" hidden="1" outlineLevel="1">
      <c r="A624" s="16">
        <v>44437</v>
      </c>
      <c r="B624" s="34">
        <f>Tavola1!B549-Tavola1!B548</f>
        <v>13506</v>
      </c>
      <c r="C624" s="34">
        <f>Tavola1!C549-Tavola1!C548</f>
        <v>6834</v>
      </c>
      <c r="D624" s="34">
        <f>Tavola1!D549-Tavola1!D548</f>
        <v>1369</v>
      </c>
      <c r="E624" s="34">
        <f>Tavola1!E549-Tavola1!E548</f>
        <v>495</v>
      </c>
      <c r="F624" s="34">
        <f>Tavola1!F549-Tavola1!F548</f>
        <v>12</v>
      </c>
      <c r="G624" s="34">
        <f>Tavola1!G549-Tavola1!G548</f>
        <v>8</v>
      </c>
      <c r="H624" s="34">
        <f>Tavola1!H549-Tavola1!H548</f>
        <v>4</v>
      </c>
      <c r="I624" s="34">
        <f>Tavola1!I549</f>
        <v>10</v>
      </c>
      <c r="J624" s="34">
        <f>Tavola1!J549-Tavola1!J548</f>
        <v>483</v>
      </c>
      <c r="K624" s="34">
        <f>Tavola1!K549-Tavola1!K548</f>
        <v>864</v>
      </c>
      <c r="L624" s="34">
        <f>Tavola1!L549-Tavola1!L548</f>
        <v>10</v>
      </c>
      <c r="M624" s="2">
        <f t="shared" si="218"/>
        <v>0.10136235747075374</v>
      </c>
      <c r="N624" s="2">
        <f t="shared" si="219"/>
        <v>0.2003219198127012</v>
      </c>
      <c r="P624" s="3"/>
    </row>
    <row r="625" spans="1:16" collapsed="1">
      <c r="A625" t="s">
        <v>510</v>
      </c>
      <c r="B625" s="3">
        <f>SUM(B618:B624)</f>
        <v>127304</v>
      </c>
      <c r="C625" s="3">
        <f>SUM(C618:C624)</f>
        <v>52733</v>
      </c>
      <c r="D625" s="3">
        <f t="shared" ref="D625:L625" si="220">SUM(D618:D624)</f>
        <v>9307</v>
      </c>
      <c r="E625" s="3">
        <f t="shared" si="220"/>
        <v>3964</v>
      </c>
      <c r="F625" s="3">
        <f t="shared" si="220"/>
        <v>126</v>
      </c>
      <c r="G625" s="3">
        <f t="shared" si="220"/>
        <v>102</v>
      </c>
      <c r="H625" s="3">
        <f t="shared" si="220"/>
        <v>24</v>
      </c>
      <c r="I625" s="3">
        <f t="shared" si="220"/>
        <v>72</v>
      </c>
      <c r="J625" s="3">
        <f t="shared" si="220"/>
        <v>3838</v>
      </c>
      <c r="K625" s="3">
        <f t="shared" si="220"/>
        <v>5248</v>
      </c>
      <c r="L625" s="3">
        <f t="shared" si="220"/>
        <v>95</v>
      </c>
      <c r="M625" s="2">
        <f t="shared" si="218"/>
        <v>7.310846477722617E-2</v>
      </c>
      <c r="N625" s="2">
        <f t="shared" si="219"/>
        <v>0.17649289818519712</v>
      </c>
      <c r="P625" s="3"/>
    </row>
    <row r="626" spans="1:16" hidden="1" outlineLevel="1">
      <c r="A626" s="16">
        <v>44438</v>
      </c>
      <c r="B626" s="34">
        <f>Tavola1!B550-Tavola1!B549</f>
        <v>11243</v>
      </c>
      <c r="C626" s="34">
        <f>Tavola1!C550-Tavola1!C549</f>
        <v>6816</v>
      </c>
      <c r="D626" s="34">
        <f>Tavola1!D550-Tavola1!D549</f>
        <v>1600</v>
      </c>
      <c r="E626" s="34">
        <f>Tavola1!E550-Tavola1!E549</f>
        <v>1065</v>
      </c>
      <c r="F626" s="34">
        <f>Tavola1!F550-Tavola1!F549</f>
        <v>33</v>
      </c>
      <c r="G626" s="34">
        <f>Tavola1!G550-Tavola1!G549</f>
        <v>25</v>
      </c>
      <c r="H626" s="34">
        <f>Tavola1!H550-Tavola1!H549</f>
        <v>8</v>
      </c>
      <c r="I626" s="34">
        <f>Tavola1!I550</f>
        <v>14</v>
      </c>
      <c r="J626" s="34">
        <f>Tavola1!J550-Tavola1!J549</f>
        <v>1032</v>
      </c>
      <c r="K626" s="34">
        <f>Tavola1!K550-Tavola1!K549</f>
        <v>526</v>
      </c>
      <c r="L626" s="34">
        <f>Tavola1!L550-Tavola1!L549</f>
        <v>9</v>
      </c>
      <c r="M626" s="2">
        <f t="shared" ref="M626" si="221">D626/B626</f>
        <v>0.14231077114649116</v>
      </c>
      <c r="N626" s="2">
        <f t="shared" ref="N626" si="222">D626/C626</f>
        <v>0.23474178403755869</v>
      </c>
      <c r="P626" s="3"/>
    </row>
    <row r="627" spans="1:16" hidden="1" outlineLevel="1">
      <c r="A627" s="16">
        <v>44439</v>
      </c>
      <c r="B627" s="34">
        <f>Tavola1!B551-Tavola1!B550</f>
        <v>21113</v>
      </c>
      <c r="C627" s="34">
        <f>Tavola1!C551-Tavola1!C550</f>
        <v>8380</v>
      </c>
      <c r="D627" s="34">
        <f>Tavola1!D551-Tavola1!D550</f>
        <v>1091</v>
      </c>
      <c r="E627" s="34">
        <f>Tavola1!E551-Tavola1!E550</f>
        <v>-46</v>
      </c>
      <c r="F627" s="34">
        <f>Tavola1!F551-Tavola1!F550</f>
        <v>-6</v>
      </c>
      <c r="G627" s="34">
        <f>Tavola1!G551-Tavola1!G550</f>
        <v>-7</v>
      </c>
      <c r="H627" s="34">
        <f>Tavola1!H551-Tavola1!H550</f>
        <v>1</v>
      </c>
      <c r="I627" s="34">
        <f>Tavola1!I551</f>
        <v>4</v>
      </c>
      <c r="J627" s="34">
        <f>Tavola1!J551-Tavola1!J550</f>
        <v>-40</v>
      </c>
      <c r="K627" s="34">
        <f>Tavola1!K551-Tavola1!K550</f>
        <v>1118</v>
      </c>
      <c r="L627" s="34">
        <f>Tavola1!L551-Tavola1!L550</f>
        <v>19</v>
      </c>
      <c r="M627" s="2">
        <f t="shared" ref="M627:M633" si="223">D627/B627</f>
        <v>5.1674323876284754E-2</v>
      </c>
      <c r="N627" s="2">
        <f t="shared" ref="N627:N633" si="224">D627/C627</f>
        <v>0.1301909307875895</v>
      </c>
      <c r="P627" s="3"/>
    </row>
    <row r="628" spans="1:16" hidden="1" outlineLevel="1">
      <c r="A628" s="16">
        <v>44440</v>
      </c>
      <c r="B628" s="34">
        <f>Tavola1!B552-Tavola1!B551</f>
        <v>20959</v>
      </c>
      <c r="C628" s="34">
        <f>Tavola1!C552-Tavola1!C551</f>
        <v>8652</v>
      </c>
      <c r="D628" s="34">
        <f>Tavola1!D552-Tavola1!D551</f>
        <v>1155</v>
      </c>
      <c r="E628" s="34">
        <f>Tavola1!E552-Tavola1!E551</f>
        <v>-143</v>
      </c>
      <c r="F628" s="34">
        <f>Tavola1!F552-Tavola1!F551</f>
        <v>9</v>
      </c>
      <c r="G628" s="34">
        <f>Tavola1!G552-Tavola1!G551</f>
        <v>12</v>
      </c>
      <c r="H628" s="34">
        <f>Tavola1!H552-Tavola1!H551</f>
        <v>-3</v>
      </c>
      <c r="I628" s="34">
        <f>Tavola1!I552</f>
        <v>5</v>
      </c>
      <c r="J628" s="34">
        <f>Tavola1!J552-Tavola1!J551</f>
        <v>-152</v>
      </c>
      <c r="K628" s="34">
        <f>Tavola1!K552-Tavola1!K551</f>
        <v>1271</v>
      </c>
      <c r="L628" s="34">
        <f>Tavola1!L552-Tavola1!L551</f>
        <v>27</v>
      </c>
      <c r="M628" s="2">
        <f t="shared" si="223"/>
        <v>5.5107591011021521E-2</v>
      </c>
      <c r="N628" s="2">
        <f t="shared" si="224"/>
        <v>0.13349514563106796</v>
      </c>
      <c r="P628" s="3"/>
    </row>
    <row r="629" spans="1:16" hidden="1" outlineLevel="1">
      <c r="A629" s="16">
        <v>44441</v>
      </c>
      <c r="B629" s="34">
        <f>Tavola1!B553-Tavola1!B552</f>
        <v>22696</v>
      </c>
      <c r="C629" s="34">
        <f>Tavola1!C553-Tavola1!C552</f>
        <v>8452</v>
      </c>
      <c r="D629" s="34">
        <f>Tavola1!D553-Tavola1!D552</f>
        <v>1182</v>
      </c>
      <c r="E629" s="34">
        <f>Tavola1!E553-Tavola1!E552</f>
        <v>-175</v>
      </c>
      <c r="F629" s="34">
        <f>Tavola1!F553-Tavola1!F552</f>
        <v>17</v>
      </c>
      <c r="G629" s="34">
        <f>Tavola1!G553-Tavola1!G552</f>
        <v>13</v>
      </c>
      <c r="H629" s="34">
        <f>Tavola1!H553-Tavola1!H552</f>
        <v>4</v>
      </c>
      <c r="I629" s="34">
        <f>Tavola1!I553</f>
        <v>12</v>
      </c>
      <c r="J629" s="34">
        <f>Tavola1!J553-Tavola1!J552</f>
        <v>-192</v>
      </c>
      <c r="K629" s="34">
        <f>Tavola1!K553-Tavola1!K552</f>
        <v>1334</v>
      </c>
      <c r="L629" s="34">
        <f>Tavola1!L553-Tavola1!L552</f>
        <v>23</v>
      </c>
      <c r="M629" s="2">
        <f t="shared" si="223"/>
        <v>5.2079661614381385E-2</v>
      </c>
      <c r="N629" s="2">
        <f t="shared" si="224"/>
        <v>0.13984855655466161</v>
      </c>
      <c r="P629" s="3"/>
    </row>
    <row r="630" spans="1:16" hidden="1" outlineLevel="1">
      <c r="A630" s="16">
        <v>44442</v>
      </c>
      <c r="B630" s="34">
        <f>Tavola1!B554-Tavola1!B553</f>
        <v>21978</v>
      </c>
      <c r="C630" s="34">
        <f>Tavola1!C554-Tavola1!C553</f>
        <v>9364</v>
      </c>
      <c r="D630" s="34">
        <f>Tavola1!D554-Tavola1!D553</f>
        <v>1348</v>
      </c>
      <c r="E630" s="34">
        <f>Tavola1!E554-Tavola1!E553</f>
        <v>5</v>
      </c>
      <c r="F630" s="34">
        <f>Tavola1!F554-Tavola1!F553</f>
        <v>-10</v>
      </c>
      <c r="G630" s="34">
        <f>Tavola1!G554-Tavola1!G553</f>
        <v>-7</v>
      </c>
      <c r="H630" s="34">
        <f>Tavola1!H554-Tavola1!H553</f>
        <v>-3</v>
      </c>
      <c r="I630" s="34">
        <f>Tavola1!I554</f>
        <v>12</v>
      </c>
      <c r="J630" s="34">
        <f>Tavola1!J554-Tavola1!J553</f>
        <v>15</v>
      </c>
      <c r="K630" s="34">
        <f>Tavola1!K554-Tavola1!K553</f>
        <v>1322</v>
      </c>
      <c r="L630" s="34">
        <f>Tavola1!L554-Tavola1!L553</f>
        <v>21</v>
      </c>
      <c r="M630" s="2">
        <f t="shared" si="223"/>
        <v>6.1334061334061336E-2</v>
      </c>
      <c r="N630" s="2">
        <f t="shared" si="224"/>
        <v>0.14395557454079452</v>
      </c>
      <c r="P630" s="3"/>
    </row>
    <row r="631" spans="1:16" hidden="1" outlineLevel="1">
      <c r="A631" s="16">
        <v>44443</v>
      </c>
      <c r="B631" s="34">
        <f>Tavola1!B555-Tavola1!B554</f>
        <v>18260</v>
      </c>
      <c r="C631" s="34">
        <f>Tavola1!C555-Tavola1!C554</f>
        <v>8259</v>
      </c>
      <c r="D631" s="34">
        <f>Tavola1!D555-Tavola1!D554</f>
        <v>1200</v>
      </c>
      <c r="E631" s="34">
        <f>Tavola1!E555-Tavola1!E554</f>
        <v>155</v>
      </c>
      <c r="F631" s="34">
        <f>Tavola1!F555-Tavola1!F554</f>
        <v>8</v>
      </c>
      <c r="G631" s="34">
        <f>Tavola1!G555-Tavola1!G554</f>
        <v>6</v>
      </c>
      <c r="H631" s="34">
        <f>Tavola1!H555-Tavola1!H554</f>
        <v>2</v>
      </c>
      <c r="I631" s="34">
        <f>Tavola1!I555</f>
        <v>12</v>
      </c>
      <c r="J631" s="34">
        <f>Tavola1!J555-Tavola1!J554</f>
        <v>147</v>
      </c>
      <c r="K631" s="34">
        <f>Tavola1!K555-Tavola1!K554</f>
        <v>1023</v>
      </c>
      <c r="L631" s="34">
        <f>Tavola1!L555-Tavola1!L554</f>
        <v>22</v>
      </c>
      <c r="M631" s="2">
        <f t="shared" si="223"/>
        <v>6.5717415115005479E-2</v>
      </c>
      <c r="N631" s="2">
        <f t="shared" si="224"/>
        <v>0.1452960406828914</v>
      </c>
      <c r="P631" s="3"/>
    </row>
    <row r="632" spans="1:16" hidden="1" outlineLevel="1">
      <c r="A632" s="16">
        <v>44444</v>
      </c>
      <c r="B632" s="34">
        <f>Tavola1!B556-Tavola1!B555</f>
        <v>14242</v>
      </c>
      <c r="C632" s="34">
        <f>Tavola1!C556-Tavola1!C555</f>
        <v>6031</v>
      </c>
      <c r="D632" s="34">
        <f>Tavola1!D556-Tavola1!D555</f>
        <v>1024</v>
      </c>
      <c r="E632" s="34">
        <f>Tavola1!E556-Tavola1!E555</f>
        <v>177</v>
      </c>
      <c r="F632" s="34">
        <f>Tavola1!F556-Tavola1!F555</f>
        <v>0</v>
      </c>
      <c r="G632" s="34">
        <f>Tavola1!G556-Tavola1!G555</f>
        <v>-3</v>
      </c>
      <c r="H632" s="34">
        <f>Tavola1!H556-Tavola1!H555</f>
        <v>3</v>
      </c>
      <c r="I632" s="34">
        <f>Tavola1!I556</f>
        <v>10</v>
      </c>
      <c r="J632" s="34">
        <f>Tavola1!J556-Tavola1!J555</f>
        <v>177</v>
      </c>
      <c r="K632" s="34">
        <f>Tavola1!K556-Tavola1!K555</f>
        <v>837</v>
      </c>
      <c r="L632" s="34">
        <f>Tavola1!L556-Tavola1!L555</f>
        <v>10</v>
      </c>
      <c r="M632" s="2">
        <f t="shared" si="223"/>
        <v>7.19000140429715E-2</v>
      </c>
      <c r="N632" s="2">
        <f t="shared" si="224"/>
        <v>0.16978942132316366</v>
      </c>
      <c r="P632" s="3"/>
    </row>
    <row r="633" spans="1:16" collapsed="1">
      <c r="A633" t="s">
        <v>528</v>
      </c>
      <c r="B633" s="3">
        <f>SUM(B626:B632)</f>
        <v>130491</v>
      </c>
      <c r="C633" s="3">
        <f>SUM(C626:C632)</f>
        <v>55954</v>
      </c>
      <c r="D633" s="3">
        <f t="shared" ref="D633:L633" si="225">SUM(D626:D632)</f>
        <v>8600</v>
      </c>
      <c r="E633" s="3">
        <f t="shared" si="225"/>
        <v>1038</v>
      </c>
      <c r="F633" s="3">
        <f t="shared" si="225"/>
        <v>51</v>
      </c>
      <c r="G633" s="3">
        <f t="shared" si="225"/>
        <v>39</v>
      </c>
      <c r="H633" s="3">
        <f t="shared" si="225"/>
        <v>12</v>
      </c>
      <c r="I633" s="3">
        <f t="shared" si="225"/>
        <v>69</v>
      </c>
      <c r="J633" s="3">
        <f t="shared" si="225"/>
        <v>987</v>
      </c>
      <c r="K633" s="3">
        <f t="shared" si="225"/>
        <v>7431</v>
      </c>
      <c r="L633" s="3">
        <f t="shared" si="225"/>
        <v>131</v>
      </c>
      <c r="M633" s="2">
        <f t="shared" si="223"/>
        <v>6.5904928309232058E-2</v>
      </c>
      <c r="N633" s="2">
        <f t="shared" si="224"/>
        <v>0.15369768023733782</v>
      </c>
      <c r="P633" s="3"/>
    </row>
    <row r="634" spans="1:16" hidden="1" outlineLevel="1">
      <c r="A634" s="16">
        <v>44445</v>
      </c>
      <c r="B634" s="34">
        <f>Tavola1!B557-Tavola1!B556</f>
        <v>12804</v>
      </c>
      <c r="C634" s="34">
        <f>Tavola1!C557-Tavola1!C556</f>
        <v>6673</v>
      </c>
      <c r="D634" s="34">
        <f>Tavola1!D557-Tavola1!D556</f>
        <v>943</v>
      </c>
      <c r="E634" s="34">
        <f>Tavola1!E557-Tavola1!E556</f>
        <v>489</v>
      </c>
      <c r="F634" s="34">
        <f>Tavola1!F557-Tavola1!F556</f>
        <v>10</v>
      </c>
      <c r="G634" s="34">
        <f>Tavola1!G557-Tavola1!G556</f>
        <v>10</v>
      </c>
      <c r="H634" s="34">
        <f>Tavola1!H557-Tavola1!H556</f>
        <v>0</v>
      </c>
      <c r="I634" s="34">
        <f>Tavola1!I557</f>
        <v>6</v>
      </c>
      <c r="J634" s="34">
        <f>Tavola1!J557-Tavola1!J556</f>
        <v>479</v>
      </c>
      <c r="K634" s="34">
        <f>Tavola1!K557-Tavola1!K556</f>
        <v>444</v>
      </c>
      <c r="L634" s="34">
        <f>Tavola1!L557-Tavola1!L556</f>
        <v>10</v>
      </c>
      <c r="M634" s="2">
        <f t="shared" ref="M634" si="226">D634/B634</f>
        <v>7.3648859731333963E-2</v>
      </c>
      <c r="N634" s="2">
        <f t="shared" ref="N634" si="227">D634/C634</f>
        <v>0.14131575003746441</v>
      </c>
      <c r="P634" s="3"/>
    </row>
    <row r="635" spans="1:16" hidden="1" outlineLevel="1">
      <c r="A635" s="16">
        <v>44446</v>
      </c>
      <c r="B635" s="34">
        <f>Tavola1!B558-Tavola1!B557</f>
        <v>24465</v>
      </c>
      <c r="C635" s="34">
        <f>Tavola1!C558-Tavola1!C557</f>
        <v>9265</v>
      </c>
      <c r="D635" s="34">
        <f>Tavola1!D558-Tavola1!D557</f>
        <v>875</v>
      </c>
      <c r="E635" s="34">
        <f>Tavola1!E558-Tavola1!E557</f>
        <v>-404</v>
      </c>
      <c r="F635" s="34">
        <f>Tavola1!F558-Tavola1!F557</f>
        <v>-9</v>
      </c>
      <c r="G635" s="34">
        <f>Tavola1!G558-Tavola1!G557</f>
        <v>-5</v>
      </c>
      <c r="H635" s="34">
        <f>Tavola1!H558-Tavola1!H557</f>
        <v>-4</v>
      </c>
      <c r="I635" s="34">
        <f>Tavola1!I558</f>
        <v>4</v>
      </c>
      <c r="J635" s="34">
        <f>Tavola1!J558-Tavola1!J557</f>
        <v>-395</v>
      </c>
      <c r="K635" s="34">
        <f>Tavola1!K558-Tavola1!K557</f>
        <v>1250</v>
      </c>
      <c r="L635" s="34">
        <f>Tavola1!L558-Tavola1!L557</f>
        <v>29</v>
      </c>
      <c r="M635" s="2">
        <f t="shared" ref="M635:M641" si="228">D635/B635</f>
        <v>3.5765379113018601E-2</v>
      </c>
      <c r="N635" s="2">
        <f t="shared" ref="N635:N641" si="229">D635/C635</f>
        <v>9.4441446303291959E-2</v>
      </c>
      <c r="P635" s="3"/>
    </row>
    <row r="636" spans="1:16" hidden="1" outlineLevel="1">
      <c r="A636" s="16">
        <v>44447</v>
      </c>
      <c r="B636" s="34">
        <f>Tavola1!B559-Tavola1!B558</f>
        <v>19357</v>
      </c>
      <c r="C636" s="34">
        <f>Tavola1!C559-Tavola1!C558</f>
        <v>8806</v>
      </c>
      <c r="D636" s="34">
        <f>Tavola1!D559-Tavola1!D558</f>
        <v>877</v>
      </c>
      <c r="E636" s="34">
        <f>Tavola1!E559-Tavola1!E558</f>
        <v>-531</v>
      </c>
      <c r="F636" s="34">
        <f>Tavola1!F559-Tavola1!F558</f>
        <v>-27</v>
      </c>
      <c r="G636" s="34">
        <f>Tavola1!G559-Tavola1!G558</f>
        <v>-27</v>
      </c>
      <c r="H636" s="34">
        <f>Tavola1!H559-Tavola1!H558</f>
        <v>0</v>
      </c>
      <c r="I636" s="34">
        <f>Tavola1!I559</f>
        <v>6</v>
      </c>
      <c r="J636" s="34">
        <f>Tavola1!J559-Tavola1!J558</f>
        <v>-504</v>
      </c>
      <c r="K636" s="34">
        <f>Tavola1!K559-Tavola1!K558</f>
        <v>1379</v>
      </c>
      <c r="L636" s="34">
        <f>Tavola1!L559-Tavola1!L558</f>
        <v>29</v>
      </c>
      <c r="M636" s="2">
        <f t="shared" si="228"/>
        <v>4.530660742883711E-2</v>
      </c>
      <c r="N636" s="2">
        <f t="shared" si="229"/>
        <v>9.959118782648195E-2</v>
      </c>
      <c r="P636" s="3"/>
    </row>
    <row r="637" spans="1:16" hidden="1" outlineLevel="1">
      <c r="A637" s="16">
        <v>44448</v>
      </c>
      <c r="B637" s="34">
        <f>Tavola1!B560-Tavola1!B559</f>
        <v>19292</v>
      </c>
      <c r="C637" s="34">
        <f>Tavola1!C560-Tavola1!C559</f>
        <v>7867</v>
      </c>
      <c r="D637" s="34">
        <f>Tavola1!D560-Tavola1!D559</f>
        <v>929</v>
      </c>
      <c r="E637" s="34">
        <f>Tavola1!E560-Tavola1!E559</f>
        <v>-827</v>
      </c>
      <c r="F637" s="34">
        <f>Tavola1!F560-Tavola1!F559</f>
        <v>-13</v>
      </c>
      <c r="G637" s="34">
        <f>Tavola1!G560-Tavola1!G559</f>
        <v>-14</v>
      </c>
      <c r="H637" s="34">
        <f>Tavola1!H560-Tavola1!H559</f>
        <v>1</v>
      </c>
      <c r="I637" s="34">
        <f>Tavola1!I560</f>
        <v>7</v>
      </c>
      <c r="J637" s="34">
        <f>Tavola1!J560-Tavola1!J559</f>
        <v>-814</v>
      </c>
      <c r="K637" s="34">
        <f>Tavola1!K560-Tavola1!K559</f>
        <v>1744</v>
      </c>
      <c r="L637" s="34">
        <f>Tavola1!L560-Tavola1!L559</f>
        <v>12</v>
      </c>
      <c r="M637" s="2">
        <f t="shared" si="228"/>
        <v>4.815467551316608E-2</v>
      </c>
      <c r="N637" s="2">
        <f t="shared" si="229"/>
        <v>0.11808821660099149</v>
      </c>
      <c r="P637" s="3"/>
    </row>
    <row r="638" spans="1:16" hidden="1" outlineLevel="1">
      <c r="A638" s="16">
        <v>44449</v>
      </c>
      <c r="B638" s="34">
        <f>Tavola1!B561-Tavola1!B560</f>
        <v>20810</v>
      </c>
      <c r="C638" s="34">
        <f>Tavola1!C561-Tavola1!C560</f>
        <v>8119</v>
      </c>
      <c r="D638" s="34">
        <f>Tavola1!D561-Tavola1!D560</f>
        <v>973</v>
      </c>
      <c r="E638" s="34">
        <f>Tavola1!E561-Tavola1!E560</f>
        <v>-836</v>
      </c>
      <c r="F638" s="34">
        <f>Tavola1!F561-Tavola1!F560</f>
        <v>-25</v>
      </c>
      <c r="G638" s="34">
        <f>Tavola1!G561-Tavola1!G560</f>
        <v>-16</v>
      </c>
      <c r="H638" s="34">
        <f>Tavola1!H561-Tavola1!H560</f>
        <v>-9</v>
      </c>
      <c r="I638" s="34">
        <f>Tavola1!I561</f>
        <v>5</v>
      </c>
      <c r="J638" s="34">
        <f>Tavola1!J561-Tavola1!J560</f>
        <v>-811</v>
      </c>
      <c r="K638" s="34">
        <f>Tavola1!K561-Tavola1!K560</f>
        <v>1791</v>
      </c>
      <c r="L638" s="34">
        <f>Tavola1!L561-Tavola1!L560</f>
        <v>18</v>
      </c>
      <c r="M638" s="2">
        <f t="shared" si="228"/>
        <v>4.6756367131186929E-2</v>
      </c>
      <c r="N638" s="2">
        <f t="shared" si="229"/>
        <v>0.11984234511639365</v>
      </c>
      <c r="P638" s="3"/>
    </row>
    <row r="639" spans="1:16" hidden="1" outlineLevel="1">
      <c r="A639" s="16">
        <v>44450</v>
      </c>
      <c r="B639" s="34">
        <f>Tavola1!B562-Tavola1!B561</f>
        <v>18441</v>
      </c>
      <c r="C639" s="34">
        <f>Tavola1!C562-Tavola1!C561</f>
        <v>7201</v>
      </c>
      <c r="D639" s="34">
        <f>Tavola1!D562-Tavola1!D561</f>
        <v>770</v>
      </c>
      <c r="E639" s="34">
        <f>Tavola1!E562-Tavola1!E561</f>
        <v>-98</v>
      </c>
      <c r="F639" s="34">
        <f>Tavola1!F562-Tavola1!F561</f>
        <v>6</v>
      </c>
      <c r="G639" s="34">
        <f>Tavola1!G562-Tavola1!G561</f>
        <v>8</v>
      </c>
      <c r="H639" s="34">
        <f>Tavola1!H562-Tavola1!H561</f>
        <v>-2</v>
      </c>
      <c r="I639" s="34">
        <f>Tavola1!I562</f>
        <v>5</v>
      </c>
      <c r="J639" s="34">
        <f>Tavola1!J562-Tavola1!J561</f>
        <v>-104</v>
      </c>
      <c r="K639" s="34">
        <f>Tavola1!K562-Tavola1!K561</f>
        <v>843</v>
      </c>
      <c r="L639" s="34">
        <f>Tavola1!L562-Tavola1!L561</f>
        <v>25</v>
      </c>
      <c r="M639" s="2">
        <f t="shared" si="228"/>
        <v>4.1754785532237951E-2</v>
      </c>
      <c r="N639" s="2">
        <f t="shared" si="229"/>
        <v>0.10692959311206778</v>
      </c>
      <c r="P639" s="3"/>
    </row>
    <row r="640" spans="1:16" hidden="1" outlineLevel="1">
      <c r="A640" s="16">
        <v>44451</v>
      </c>
      <c r="B640" s="34">
        <f>Tavola1!B563-Tavola1!B562</f>
        <v>15892</v>
      </c>
      <c r="C640" s="34">
        <f>Tavola1!C563-Tavola1!C562</f>
        <v>6506</v>
      </c>
      <c r="D640" s="34">
        <f>Tavola1!D563-Tavola1!D562</f>
        <v>885</v>
      </c>
      <c r="E640" s="34">
        <f>Tavola1!E563-Tavola1!E562</f>
        <v>-65</v>
      </c>
      <c r="F640" s="34">
        <f>Tavola1!F563-Tavola1!F562</f>
        <v>-15</v>
      </c>
      <c r="G640" s="34">
        <f>Tavola1!G563-Tavola1!G562</f>
        <v>-15</v>
      </c>
      <c r="H640" s="34">
        <f>Tavola1!H563-Tavola1!H562</f>
        <v>0</v>
      </c>
      <c r="I640" s="34">
        <f>Tavola1!I563</f>
        <v>7</v>
      </c>
      <c r="J640" s="34">
        <f>Tavola1!J563-Tavola1!J562</f>
        <v>-50</v>
      </c>
      <c r="K640" s="34">
        <f>Tavola1!K563-Tavola1!K562</f>
        <v>941</v>
      </c>
      <c r="L640" s="34">
        <f>Tavola1!L563-Tavola1!L562</f>
        <v>9</v>
      </c>
      <c r="M640" s="2">
        <f t="shared" si="228"/>
        <v>5.5688396677573623E-2</v>
      </c>
      <c r="N640" s="2">
        <f t="shared" si="229"/>
        <v>0.13602828158622809</v>
      </c>
      <c r="P640" s="3"/>
    </row>
    <row r="641" spans="1:16" collapsed="1">
      <c r="A641" t="s">
        <v>543</v>
      </c>
      <c r="B641" s="3">
        <f>SUM(B634:B640)</f>
        <v>131061</v>
      </c>
      <c r="C641" s="3">
        <f>SUM(C634:C640)</f>
        <v>54437</v>
      </c>
      <c r="D641" s="3">
        <f t="shared" ref="D641:L641" si="230">SUM(D634:D640)</f>
        <v>6252</v>
      </c>
      <c r="E641" s="3">
        <f t="shared" si="230"/>
        <v>-2272</v>
      </c>
      <c r="F641" s="3">
        <f t="shared" si="230"/>
        <v>-73</v>
      </c>
      <c r="G641" s="3">
        <f t="shared" si="230"/>
        <v>-59</v>
      </c>
      <c r="H641" s="3">
        <f t="shared" si="230"/>
        <v>-14</v>
      </c>
      <c r="I641" s="3">
        <f t="shared" si="230"/>
        <v>40</v>
      </c>
      <c r="J641" s="3">
        <f t="shared" si="230"/>
        <v>-2199</v>
      </c>
      <c r="K641" s="3">
        <f t="shared" si="230"/>
        <v>8392</v>
      </c>
      <c r="L641" s="3">
        <f t="shared" si="230"/>
        <v>132</v>
      </c>
      <c r="M641" s="2">
        <f t="shared" si="228"/>
        <v>4.7702978002609475E-2</v>
      </c>
      <c r="N641" s="2">
        <f t="shared" si="229"/>
        <v>0.11484835681613609</v>
      </c>
      <c r="P641" s="3"/>
    </row>
    <row r="642" spans="1:16" hidden="1" outlineLevel="1">
      <c r="A642" s="16">
        <v>44452</v>
      </c>
      <c r="B642" s="34">
        <f>Tavola1!B564-Tavola1!B563</f>
        <v>12307</v>
      </c>
      <c r="C642" s="34">
        <f>Tavola1!C564-Tavola1!C563</f>
        <v>5619</v>
      </c>
      <c r="D642" s="34">
        <f>Tavola1!D564-Tavola1!D563</f>
        <v>618</v>
      </c>
      <c r="E642" s="34">
        <f>Tavola1!E564-Tavola1!E563</f>
        <v>-176</v>
      </c>
      <c r="F642" s="34">
        <f>Tavola1!F564-Tavola1!F563</f>
        <v>3</v>
      </c>
      <c r="G642" s="34">
        <f>Tavola1!G564-Tavola1!G563</f>
        <v>6</v>
      </c>
      <c r="H642" s="34">
        <f>Tavola1!H564-Tavola1!H563</f>
        <v>-3</v>
      </c>
      <c r="I642" s="34">
        <f>Tavola1!I564</f>
        <v>7</v>
      </c>
      <c r="J642" s="34">
        <f>Tavola1!J564-Tavola1!J563</f>
        <v>-179</v>
      </c>
      <c r="K642" s="34">
        <f>Tavola1!K564-Tavola1!K563</f>
        <v>786</v>
      </c>
      <c r="L642" s="34">
        <f>Tavola1!L564-Tavola1!L563</f>
        <v>8</v>
      </c>
      <c r="M642" s="2">
        <f t="shared" ref="M642" si="231">D642/B642</f>
        <v>5.0215324612009428E-2</v>
      </c>
      <c r="N642" s="2">
        <f t="shared" ref="N642" si="232">D642/C642</f>
        <v>0.10998398291510945</v>
      </c>
      <c r="P642" s="3"/>
    </row>
    <row r="643" spans="1:16" hidden="1" outlineLevel="1">
      <c r="A643" s="16">
        <v>44453</v>
      </c>
      <c r="B643" s="34">
        <f>Tavola1!B565-Tavola1!B564</f>
        <v>21800</v>
      </c>
      <c r="C643" s="34">
        <f>Tavola1!C565-Tavola1!C564</f>
        <v>8216</v>
      </c>
      <c r="D643" s="34">
        <f>Tavola1!D565-Tavola1!D564</f>
        <v>684</v>
      </c>
      <c r="E643" s="34">
        <f>Tavola1!E565-Tavola1!E564</f>
        <v>-510</v>
      </c>
      <c r="F643" s="34">
        <f>Tavola1!F565-Tavola1!F564</f>
        <v>-24</v>
      </c>
      <c r="G643" s="34">
        <f>Tavola1!G565-Tavola1!G564</f>
        <v>-20</v>
      </c>
      <c r="H643" s="34">
        <f>Tavola1!H565-Tavola1!H564</f>
        <v>-4</v>
      </c>
      <c r="I643" s="34">
        <f>Tavola1!I565</f>
        <v>5</v>
      </c>
      <c r="J643" s="34">
        <f>Tavola1!J565-Tavola1!J564</f>
        <v>-486</v>
      </c>
      <c r="K643" s="34">
        <f>Tavola1!K565-Tavola1!K564</f>
        <v>1170</v>
      </c>
      <c r="L643" s="34">
        <f>Tavola1!L565-Tavola1!L564</f>
        <v>24</v>
      </c>
      <c r="M643" s="2">
        <f t="shared" ref="M643:M649" si="233">D643/B643</f>
        <v>3.1376146788990825E-2</v>
      </c>
      <c r="N643" s="2">
        <f t="shared" ref="N643:N649" si="234">D643/C643</f>
        <v>8.3252190847127552E-2</v>
      </c>
      <c r="P643" s="3"/>
    </row>
    <row r="644" spans="1:16" hidden="1" outlineLevel="1">
      <c r="A644" s="16">
        <v>44454</v>
      </c>
      <c r="B644" s="34">
        <f>Tavola1!B566-Tavola1!B565</f>
        <v>19075</v>
      </c>
      <c r="C644" s="34">
        <f>Tavola1!C566-Tavola1!C565</f>
        <v>7534</v>
      </c>
      <c r="D644" s="34">
        <f>Tavola1!D566-Tavola1!D565</f>
        <v>471</v>
      </c>
      <c r="E644" s="34">
        <f>Tavola1!E566-Tavola1!E565</f>
        <v>-1888</v>
      </c>
      <c r="F644" s="34">
        <f>Tavola1!F566-Tavola1!F565</f>
        <v>-41</v>
      </c>
      <c r="G644" s="34">
        <f>Tavola1!G566-Tavola1!G565</f>
        <v>-40</v>
      </c>
      <c r="H644" s="34">
        <f>Tavola1!H566-Tavola1!H565</f>
        <v>-1</v>
      </c>
      <c r="I644" s="34">
        <f>Tavola1!I566</f>
        <v>8</v>
      </c>
      <c r="J644" s="34">
        <f>Tavola1!J566-Tavola1!J565</f>
        <v>-1847</v>
      </c>
      <c r="K644" s="34">
        <f>Tavola1!K566-Tavola1!K565</f>
        <v>2331</v>
      </c>
      <c r="L644" s="34">
        <f>Tavola1!L566-Tavola1!L565</f>
        <v>28</v>
      </c>
      <c r="M644" s="2">
        <f t="shared" si="233"/>
        <v>2.4692005242463958E-2</v>
      </c>
      <c r="N644" s="2">
        <f t="shared" si="234"/>
        <v>6.2516591452083881E-2</v>
      </c>
      <c r="P644" s="3"/>
    </row>
    <row r="645" spans="1:16" hidden="1" outlineLevel="1">
      <c r="A645" s="16">
        <v>44455</v>
      </c>
      <c r="B645" s="34">
        <f>Tavola1!B567-Tavola1!B566</f>
        <v>18682</v>
      </c>
      <c r="C645" s="34">
        <f>Tavola1!C567-Tavola1!C566</f>
        <v>7971</v>
      </c>
      <c r="D645" s="34">
        <f>Tavola1!D567-Tavola1!D566</f>
        <v>878</v>
      </c>
      <c r="E645" s="34">
        <f>Tavola1!E567-Tavola1!E566</f>
        <v>-896</v>
      </c>
      <c r="F645" s="34">
        <f>Tavola1!F567-Tavola1!F566</f>
        <v>-34</v>
      </c>
      <c r="G645" s="34">
        <f>Tavola1!G567-Tavola1!G566</f>
        <v>-35</v>
      </c>
      <c r="H645" s="34">
        <f>Tavola1!H567-Tavola1!H566</f>
        <v>1</v>
      </c>
      <c r="I645" s="34">
        <f>Tavola1!I567</f>
        <v>10</v>
      </c>
      <c r="J645" s="34">
        <f>Tavola1!J567-Tavola1!J566</f>
        <v>-862</v>
      </c>
      <c r="K645" s="34">
        <f>Tavola1!K567-Tavola1!K566</f>
        <v>1754</v>
      </c>
      <c r="L645" s="34">
        <f>Tavola1!L567-Tavola1!L566</f>
        <v>20</v>
      </c>
      <c r="M645" s="2">
        <f t="shared" si="233"/>
        <v>4.6997109517182313E-2</v>
      </c>
      <c r="N645" s="2">
        <f t="shared" si="234"/>
        <v>0.11014929118052942</v>
      </c>
      <c r="P645" s="3"/>
    </row>
    <row r="646" spans="1:16" hidden="1" outlineLevel="1">
      <c r="A646" s="16">
        <v>44456</v>
      </c>
      <c r="B646" s="34">
        <f>Tavola1!B568-Tavola1!B567</f>
        <v>18758</v>
      </c>
      <c r="C646" s="34">
        <f>Tavola1!C568-Tavola1!C567</f>
        <v>6380</v>
      </c>
      <c r="D646" s="34">
        <f>Tavola1!D568-Tavola1!D567</f>
        <v>602</v>
      </c>
      <c r="E646" s="34">
        <f>Tavola1!E568-Tavola1!E567</f>
        <v>-943</v>
      </c>
      <c r="F646" s="34">
        <f>Tavola1!F568-Tavola1!F567</f>
        <v>-1</v>
      </c>
      <c r="G646" s="34">
        <f>Tavola1!G568-Tavola1!G567</f>
        <v>-1</v>
      </c>
      <c r="H646" s="34">
        <f>Tavola1!H568-Tavola1!H567</f>
        <v>0</v>
      </c>
      <c r="I646" s="34">
        <f>Tavola1!I568</f>
        <v>6</v>
      </c>
      <c r="J646" s="34">
        <f>Tavola1!J568-Tavola1!J567</f>
        <v>-942</v>
      </c>
      <c r="K646" s="34">
        <f>Tavola1!K568-Tavola1!K567</f>
        <v>1529</v>
      </c>
      <c r="L646" s="34">
        <f>Tavola1!L568-Tavola1!L567</f>
        <v>16</v>
      </c>
      <c r="M646" s="2">
        <f t="shared" si="233"/>
        <v>3.2092973664569785E-2</v>
      </c>
      <c r="N646" s="2">
        <f t="shared" si="234"/>
        <v>9.435736677115987E-2</v>
      </c>
      <c r="P646" s="3"/>
    </row>
    <row r="647" spans="1:16" hidden="1" outlineLevel="1">
      <c r="A647" s="16">
        <v>44457</v>
      </c>
      <c r="B647" s="34">
        <f>Tavola1!B569-Tavola1!B568</f>
        <v>18040</v>
      </c>
      <c r="C647" s="34">
        <f>Tavola1!C569-Tavola1!C568</f>
        <v>6607</v>
      </c>
      <c r="D647" s="34">
        <f>Tavola1!D569-Tavola1!D568</f>
        <v>643</v>
      </c>
      <c r="E647" s="34">
        <f>Tavola1!E569-Tavola1!E568</f>
        <v>-1039</v>
      </c>
      <c r="F647" s="34">
        <f>Tavola1!F569-Tavola1!F568</f>
        <v>-29</v>
      </c>
      <c r="G647" s="34">
        <f>Tavola1!G569-Tavola1!G568</f>
        <v>-30</v>
      </c>
      <c r="H647" s="34">
        <f>Tavola1!H569-Tavola1!H568</f>
        <v>1</v>
      </c>
      <c r="I647" s="34">
        <f>Tavola1!I569</f>
        <v>7</v>
      </c>
      <c r="J647" s="34">
        <f>Tavola1!J569-Tavola1!J568</f>
        <v>-1010</v>
      </c>
      <c r="K647" s="34">
        <f>Tavola1!K569-Tavola1!K568</f>
        <v>1664</v>
      </c>
      <c r="L647" s="34">
        <f>Tavola1!L569-Tavola1!L568</f>
        <v>18</v>
      </c>
      <c r="M647" s="2">
        <f t="shared" si="233"/>
        <v>3.5643015521064303E-2</v>
      </c>
      <c r="N647" s="2">
        <f t="shared" si="234"/>
        <v>9.732102315725745E-2</v>
      </c>
      <c r="P647" s="3"/>
    </row>
    <row r="648" spans="1:16" hidden="1" outlineLevel="1">
      <c r="A648" s="16">
        <v>44458</v>
      </c>
      <c r="B648" s="34">
        <f>Tavola1!B570-Tavola1!B569</f>
        <v>14076</v>
      </c>
      <c r="C648" s="34">
        <f>Tavola1!C570-Tavola1!C569</f>
        <v>4876</v>
      </c>
      <c r="D648" s="34">
        <f>Tavola1!D570-Tavola1!D569</f>
        <v>538</v>
      </c>
      <c r="E648" s="34">
        <f>Tavola1!E570-Tavola1!E569</f>
        <v>298</v>
      </c>
      <c r="F648" s="34">
        <f>Tavola1!F570-Tavola1!F569</f>
        <v>-8</v>
      </c>
      <c r="G648" s="34">
        <f>Tavola1!G570-Tavola1!G569</f>
        <v>-9</v>
      </c>
      <c r="H648" s="34">
        <f>Tavola1!H570-Tavola1!H569</f>
        <v>1</v>
      </c>
      <c r="I648" s="34">
        <f>Tavola1!I570</f>
        <v>7</v>
      </c>
      <c r="J648" s="34">
        <f>Tavola1!J570-Tavola1!J569</f>
        <v>306</v>
      </c>
      <c r="K648" s="34">
        <f>Tavola1!K570-Tavola1!K569</f>
        <v>238</v>
      </c>
      <c r="L648" s="34">
        <f>Tavola1!L570-Tavola1!L569</f>
        <v>2</v>
      </c>
      <c r="M648" s="2">
        <f t="shared" si="233"/>
        <v>3.8221085535663543E-2</v>
      </c>
      <c r="N648" s="2">
        <f t="shared" si="234"/>
        <v>0.1103363412633306</v>
      </c>
      <c r="P648" s="3"/>
    </row>
    <row r="649" spans="1:16" collapsed="1">
      <c r="A649" t="s">
        <v>556</v>
      </c>
      <c r="B649" s="3">
        <f>SUM(B642:B648)</f>
        <v>122738</v>
      </c>
      <c r="C649" s="3">
        <f>SUM(C642:C648)</f>
        <v>47203</v>
      </c>
      <c r="D649" s="3">
        <f t="shared" ref="D649:L649" si="235">SUM(D642:D648)</f>
        <v>4434</v>
      </c>
      <c r="E649" s="3">
        <f t="shared" si="235"/>
        <v>-5154</v>
      </c>
      <c r="F649" s="3">
        <f t="shared" si="235"/>
        <v>-134</v>
      </c>
      <c r="G649" s="3">
        <f t="shared" si="235"/>
        <v>-129</v>
      </c>
      <c r="H649" s="3">
        <f t="shared" si="235"/>
        <v>-5</v>
      </c>
      <c r="I649" s="3">
        <f t="shared" si="235"/>
        <v>50</v>
      </c>
      <c r="J649" s="3">
        <f t="shared" si="235"/>
        <v>-5020</v>
      </c>
      <c r="K649" s="3">
        <f t="shared" si="235"/>
        <v>9472</v>
      </c>
      <c r="L649" s="3">
        <f t="shared" si="235"/>
        <v>116</v>
      </c>
      <c r="M649" s="2">
        <f t="shared" si="233"/>
        <v>3.6125731232381171E-2</v>
      </c>
      <c r="N649" s="2">
        <f t="shared" si="234"/>
        <v>9.3934707539775009E-2</v>
      </c>
      <c r="P649" s="3"/>
    </row>
    <row r="650" spans="1:16" hidden="1" outlineLevel="2">
      <c r="A650" s="16">
        <v>44459</v>
      </c>
      <c r="B650" s="34">
        <f>Tavola1!B571-Tavola1!B570</f>
        <v>12507</v>
      </c>
      <c r="C650" s="34">
        <f>Tavola1!C571-Tavola1!C570</f>
        <v>4717</v>
      </c>
      <c r="D650" s="34">
        <f>Tavola1!D571-Tavola1!D570</f>
        <v>514</v>
      </c>
      <c r="E650" s="34">
        <f>Tavola1!E571-Tavola1!E570</f>
        <v>6</v>
      </c>
      <c r="F650" s="34">
        <f>Tavola1!F571-Tavola1!F570</f>
        <v>-2</v>
      </c>
      <c r="G650" s="34">
        <f>Tavola1!G571-Tavola1!G570</f>
        <v>3</v>
      </c>
      <c r="H650" s="34">
        <f>Tavola1!H571-Tavola1!H570</f>
        <v>-5</v>
      </c>
      <c r="I650" s="34">
        <f>Tavola1!I571</f>
        <v>2</v>
      </c>
      <c r="J650" s="34">
        <f>Tavola1!J571-Tavola1!J570</f>
        <v>8</v>
      </c>
      <c r="K650" s="34">
        <f>Tavola1!K571-Tavola1!K570</f>
        <v>501</v>
      </c>
      <c r="L650" s="34">
        <f>Tavola1!L571-Tavola1!L570</f>
        <v>7</v>
      </c>
      <c r="M650" s="2">
        <f t="shared" ref="M650" si="236">D650/B650</f>
        <v>4.109698568801471E-2</v>
      </c>
      <c r="N650" s="2">
        <f t="shared" ref="N650" si="237">D650/C650</f>
        <v>0.10896756412974348</v>
      </c>
      <c r="P650" s="3"/>
    </row>
    <row r="651" spans="1:16" hidden="1" outlineLevel="1">
      <c r="A651" s="16">
        <v>44460</v>
      </c>
      <c r="B651" s="34">
        <f>Tavola1!B572-Tavola1!B571</f>
        <v>17814</v>
      </c>
      <c r="C651" s="34">
        <f>Tavola1!C572-Tavola1!C571</f>
        <v>7682</v>
      </c>
      <c r="D651" s="34">
        <f>Tavola1!D572-Tavola1!D571</f>
        <v>492</v>
      </c>
      <c r="E651" s="34">
        <f>Tavola1!E572-Tavola1!E571</f>
        <v>-603</v>
      </c>
      <c r="F651" s="34">
        <f>Tavola1!F572-Tavola1!F571</f>
        <v>-20</v>
      </c>
      <c r="G651" s="34">
        <f>Tavola1!G572-Tavola1!G571</f>
        <v>-14</v>
      </c>
      <c r="H651" s="34">
        <f>Tavola1!H572-Tavola1!H571</f>
        <v>-6</v>
      </c>
      <c r="I651" s="34">
        <f>Tavola1!I572</f>
        <v>4</v>
      </c>
      <c r="J651" s="34">
        <f>Tavola1!J572-Tavola1!J571</f>
        <v>-583</v>
      </c>
      <c r="K651" s="34">
        <f>Tavola1!K572-Tavola1!K571</f>
        <v>1072</v>
      </c>
      <c r="L651" s="34">
        <f>Tavola1!L572-Tavola1!L571</f>
        <v>23</v>
      </c>
      <c r="M651" s="2">
        <f t="shared" ref="M651:M657" si="238">D651/B651</f>
        <v>2.7618726844055239E-2</v>
      </c>
      <c r="N651" s="2">
        <f t="shared" ref="N651:N657" si="239">D651/C651</f>
        <v>6.4045821400676911E-2</v>
      </c>
      <c r="P651" s="3"/>
    </row>
    <row r="652" spans="1:16" hidden="1" outlineLevel="1">
      <c r="A652" s="16">
        <v>44461</v>
      </c>
      <c r="B652" s="34">
        <f>Tavola1!B573-Tavola1!B572</f>
        <v>17969</v>
      </c>
      <c r="C652" s="34">
        <f>Tavola1!C573-Tavola1!C572</f>
        <v>6143</v>
      </c>
      <c r="D652" s="34">
        <f>Tavola1!D573-Tavola1!D572</f>
        <v>414</v>
      </c>
      <c r="E652" s="34">
        <f>Tavola1!E573-Tavola1!E572</f>
        <v>-1206</v>
      </c>
      <c r="F652" s="34">
        <f>Tavola1!F573-Tavola1!F572</f>
        <v>-40</v>
      </c>
      <c r="G652" s="34">
        <f>Tavola1!G573-Tavola1!G572</f>
        <v>-42</v>
      </c>
      <c r="H652" s="34">
        <f>Tavola1!H573-Tavola1!H572</f>
        <v>2</v>
      </c>
      <c r="I652" s="34">
        <f>Tavola1!I573</f>
        <v>11</v>
      </c>
      <c r="J652" s="34">
        <f>Tavola1!J573-Tavola1!J572</f>
        <v>-1166</v>
      </c>
      <c r="K652" s="34">
        <f>Tavola1!K573-Tavola1!K572</f>
        <v>1602</v>
      </c>
      <c r="L652" s="34">
        <f>Tavola1!L573-Tavola1!L572</f>
        <v>18</v>
      </c>
      <c r="M652" s="2">
        <f t="shared" si="238"/>
        <v>2.3039679447938114E-2</v>
      </c>
      <c r="N652" s="2">
        <f t="shared" si="239"/>
        <v>6.7393781539964184E-2</v>
      </c>
      <c r="P652" s="3"/>
    </row>
    <row r="653" spans="1:16" hidden="1" outlineLevel="1">
      <c r="A653" s="16">
        <v>44462</v>
      </c>
      <c r="B653" s="34">
        <f>Tavola1!B574-Tavola1!B573</f>
        <v>21480</v>
      </c>
      <c r="C653" s="34">
        <f>Tavola1!C574-Tavola1!C573</f>
        <v>7160</v>
      </c>
      <c r="D653" s="34">
        <f>Tavola1!D574-Tavola1!D573</f>
        <v>647</v>
      </c>
      <c r="E653" s="34">
        <f>Tavola1!E574-Tavola1!E573</f>
        <v>-817</v>
      </c>
      <c r="F653" s="34">
        <f>Tavola1!F574-Tavola1!F573</f>
        <v>-40</v>
      </c>
      <c r="G653" s="34">
        <f>Tavola1!G574-Tavola1!G573</f>
        <v>-30</v>
      </c>
      <c r="H653" s="34">
        <f>Tavola1!H574-Tavola1!H573</f>
        <v>-10</v>
      </c>
      <c r="I653" s="34">
        <f>Tavola1!I574</f>
        <v>2</v>
      </c>
      <c r="J653" s="34">
        <f>Tavola1!J574-Tavola1!J573</f>
        <v>-777</v>
      </c>
      <c r="K653" s="34">
        <f>Tavola1!K574-Tavola1!K573</f>
        <v>1449</v>
      </c>
      <c r="L653" s="34">
        <f>Tavola1!L574-Tavola1!L573</f>
        <v>15</v>
      </c>
      <c r="M653" s="2">
        <f t="shared" si="238"/>
        <v>3.0121042830540037E-2</v>
      </c>
      <c r="N653" s="2">
        <f t="shared" si="239"/>
        <v>9.0363128491620107E-2</v>
      </c>
      <c r="P653" s="3"/>
    </row>
    <row r="654" spans="1:16" hidden="1" outlineLevel="1">
      <c r="A654" s="16">
        <v>44463</v>
      </c>
      <c r="B654" s="34">
        <f>Tavola1!B575-Tavola1!B574</f>
        <v>13504</v>
      </c>
      <c r="C654" s="34">
        <f>Tavola1!C575-Tavola1!C574</f>
        <v>5715</v>
      </c>
      <c r="D654" s="34">
        <f>Tavola1!D575-Tavola1!D574</f>
        <v>464</v>
      </c>
      <c r="E654" s="34">
        <f>Tavola1!E575-Tavola1!E574</f>
        <v>-848</v>
      </c>
      <c r="F654" s="34">
        <f>Tavola1!F575-Tavola1!F574</f>
        <v>-33</v>
      </c>
      <c r="G654" s="34">
        <f>Tavola1!G575-Tavola1!G574</f>
        <v>-31</v>
      </c>
      <c r="H654" s="34">
        <f>Tavola1!H575-Tavola1!H574</f>
        <v>-2</v>
      </c>
      <c r="I654" s="34">
        <f>Tavola1!I575</f>
        <v>6</v>
      </c>
      <c r="J654" s="34">
        <f>Tavola1!J575-Tavola1!J574</f>
        <v>-815</v>
      </c>
      <c r="K654" s="34">
        <f>Tavola1!K575-Tavola1!K574</f>
        <v>1299</v>
      </c>
      <c r="L654" s="34">
        <f>Tavola1!L575-Tavola1!L574</f>
        <v>13</v>
      </c>
      <c r="M654" s="2">
        <f t="shared" si="238"/>
        <v>3.4360189573459717E-2</v>
      </c>
      <c r="N654" s="2">
        <f t="shared" si="239"/>
        <v>8.118985126859142E-2</v>
      </c>
      <c r="P654" s="3"/>
    </row>
    <row r="655" spans="1:16" hidden="1" outlineLevel="1">
      <c r="A655" s="16">
        <v>44464</v>
      </c>
      <c r="B655" s="34">
        <f>Tavola1!B576-Tavola1!B575</f>
        <v>13539</v>
      </c>
      <c r="C655" s="34">
        <f>Tavola1!C576-Tavola1!C575</f>
        <v>6059</v>
      </c>
      <c r="D655" s="34">
        <f>Tavola1!D576-Tavola1!D575</f>
        <v>424</v>
      </c>
      <c r="E655" s="34">
        <f>Tavola1!E576-Tavola1!E575</f>
        <v>-301</v>
      </c>
      <c r="F655" s="34">
        <f>Tavola1!F576-Tavola1!F575</f>
        <v>-15</v>
      </c>
      <c r="G655" s="34">
        <f>Tavola1!G576-Tavola1!G575</f>
        <v>-12</v>
      </c>
      <c r="H655" s="34">
        <f>Tavola1!H576-Tavola1!H575</f>
        <v>-3</v>
      </c>
      <c r="I655" s="34">
        <f>Tavola1!I576</f>
        <v>1</v>
      </c>
      <c r="J655" s="34">
        <f>Tavola1!J576-Tavola1!J575</f>
        <v>-286</v>
      </c>
      <c r="K655" s="34">
        <f>Tavola1!K576-Tavola1!K575</f>
        <v>712</v>
      </c>
      <c r="L655" s="34">
        <f>Tavola1!L576-Tavola1!L575</f>
        <v>13</v>
      </c>
      <c r="M655" s="2">
        <f t="shared" si="238"/>
        <v>3.1316936258217E-2</v>
      </c>
      <c r="N655" s="2">
        <f t="shared" si="239"/>
        <v>6.9978544314243274E-2</v>
      </c>
      <c r="P655" s="3"/>
    </row>
    <row r="656" spans="1:16" hidden="1" outlineLevel="1">
      <c r="A656" s="16">
        <v>44465</v>
      </c>
      <c r="B656" s="34">
        <f>Tavola1!B577-Tavola1!B576</f>
        <v>10771</v>
      </c>
      <c r="C656" s="34">
        <f>Tavola1!C577-Tavola1!C576</f>
        <v>5005</v>
      </c>
      <c r="D656" s="34">
        <f>Tavola1!D577-Tavola1!D576</f>
        <v>422</v>
      </c>
      <c r="E656" s="34">
        <f>Tavola1!E577-Tavola1!E576</f>
        <v>-264</v>
      </c>
      <c r="F656" s="34">
        <f>Tavola1!F577-Tavola1!F576</f>
        <v>-1</v>
      </c>
      <c r="G656" s="34">
        <f>Tavola1!G577-Tavola1!G576</f>
        <v>3</v>
      </c>
      <c r="H656" s="34">
        <f>Tavola1!H577-Tavola1!H576</f>
        <v>-4</v>
      </c>
      <c r="I656" s="34">
        <f>Tavola1!I577</f>
        <v>0</v>
      </c>
      <c r="J656" s="34">
        <f>Tavola1!J577-Tavola1!J576</f>
        <v>-263</v>
      </c>
      <c r="K656" s="34">
        <f>Tavola1!K577-Tavola1!K576</f>
        <v>683</v>
      </c>
      <c r="L656" s="34">
        <f>Tavola1!L577-Tavola1!L576</f>
        <v>3</v>
      </c>
      <c r="M656" s="2">
        <f t="shared" si="238"/>
        <v>3.9179277690093772E-2</v>
      </c>
      <c r="N656" s="2">
        <f t="shared" si="239"/>
        <v>8.4315684315684314E-2</v>
      </c>
      <c r="P656" s="3"/>
    </row>
    <row r="657" spans="1:16" collapsed="1">
      <c r="A657" t="s">
        <v>569</v>
      </c>
      <c r="B657" s="3">
        <f>SUM(B650:B656)</f>
        <v>107584</v>
      </c>
      <c r="C657" s="3">
        <f>SUM(C650:C656)</f>
        <v>42481</v>
      </c>
      <c r="D657" s="3">
        <f t="shared" ref="D657:L657" si="240">SUM(D650:D656)</f>
        <v>3377</v>
      </c>
      <c r="E657" s="3">
        <f t="shared" si="240"/>
        <v>-4033</v>
      </c>
      <c r="F657" s="3">
        <f t="shared" si="240"/>
        <v>-151</v>
      </c>
      <c r="G657" s="3">
        <f t="shared" si="240"/>
        <v>-123</v>
      </c>
      <c r="H657" s="3">
        <f t="shared" si="240"/>
        <v>-28</v>
      </c>
      <c r="I657" s="3">
        <f t="shared" si="240"/>
        <v>26</v>
      </c>
      <c r="J657" s="3">
        <f t="shared" si="240"/>
        <v>-3882</v>
      </c>
      <c r="K657" s="3">
        <f t="shared" si="240"/>
        <v>7318</v>
      </c>
      <c r="L657" s="3">
        <f t="shared" si="240"/>
        <v>92</v>
      </c>
      <c r="M657" s="2">
        <f t="shared" si="238"/>
        <v>3.1389425936942293E-2</v>
      </c>
      <c r="N657" s="2">
        <f t="shared" si="239"/>
        <v>7.9494362185447615E-2</v>
      </c>
      <c r="P657" s="3"/>
    </row>
    <row r="658" spans="1:16" hidden="1" outlineLevel="1">
      <c r="A658" s="16">
        <v>44466</v>
      </c>
      <c r="B658" s="34">
        <f>Tavola1!B578-Tavola1!B577</f>
        <v>12277</v>
      </c>
      <c r="C658" s="34">
        <f>Tavola1!C578-Tavola1!C577</f>
        <v>2866</v>
      </c>
      <c r="D658" s="34">
        <f>Tavola1!D578-Tavola1!D577</f>
        <v>227</v>
      </c>
      <c r="E658" s="34">
        <f>Tavola1!E578-Tavola1!E577</f>
        <v>-170</v>
      </c>
      <c r="F658" s="34">
        <f>Tavola1!F578-Tavola1!F577</f>
        <v>8</v>
      </c>
      <c r="G658" s="34">
        <f>Tavola1!G578-Tavola1!G577</f>
        <v>9</v>
      </c>
      <c r="H658" s="34">
        <f>Tavola1!H578-Tavola1!H577</f>
        <v>-1</v>
      </c>
      <c r="I658" s="34">
        <f>Tavola1!I578</f>
        <v>0</v>
      </c>
      <c r="J658" s="34">
        <f>Tavola1!J578-Tavola1!J577</f>
        <v>-178</v>
      </c>
      <c r="K658" s="34">
        <f>Tavola1!K578-Tavola1!K577</f>
        <v>390</v>
      </c>
      <c r="L658" s="34">
        <f>Tavola1!L578-Tavola1!L577</f>
        <v>7</v>
      </c>
      <c r="M658" s="2">
        <f t="shared" ref="M658" si="241">D658/B658</f>
        <v>1.8489859086095951E-2</v>
      </c>
      <c r="N658" s="2">
        <f t="shared" ref="N658" si="242">D658/C658</f>
        <v>7.9204466154919745E-2</v>
      </c>
      <c r="P658" s="3"/>
    </row>
    <row r="659" spans="1:16" hidden="1" outlineLevel="1">
      <c r="A659" s="16">
        <v>44467</v>
      </c>
      <c r="B659" s="34">
        <f>Tavola1!B579-Tavola1!B578</f>
        <v>20351</v>
      </c>
      <c r="C659" s="34">
        <f>Tavola1!C579-Tavola1!C578</f>
        <v>8792</v>
      </c>
      <c r="D659" s="34">
        <f>Tavola1!D579-Tavola1!D578</f>
        <v>553</v>
      </c>
      <c r="E659" s="34">
        <f>Tavola1!E579-Tavola1!E578</f>
        <v>-236</v>
      </c>
      <c r="F659" s="34">
        <f>Tavola1!F579-Tavola1!F578</f>
        <v>-19</v>
      </c>
      <c r="G659" s="34">
        <f>Tavola1!G579-Tavola1!G578</f>
        <v>-17</v>
      </c>
      <c r="H659" s="34">
        <f>Tavola1!H579-Tavola1!H578</f>
        <v>-2</v>
      </c>
      <c r="I659" s="34">
        <f>Tavola1!I579</f>
        <v>2</v>
      </c>
      <c r="J659" s="34">
        <f>Tavola1!J579-Tavola1!J578</f>
        <v>-217</v>
      </c>
      <c r="K659" s="34">
        <f>Tavola1!K579-Tavola1!K578</f>
        <v>776</v>
      </c>
      <c r="L659" s="34">
        <f>Tavola1!L579-Tavola1!L578</f>
        <v>13</v>
      </c>
      <c r="M659" s="2">
        <f t="shared" ref="M659:M665" si="243">D659/B659</f>
        <v>2.7173111886393788E-2</v>
      </c>
      <c r="N659" s="2">
        <f t="shared" ref="N659:N665" si="244">D659/C659</f>
        <v>6.2898089171974522E-2</v>
      </c>
      <c r="P659" s="3"/>
    </row>
    <row r="660" spans="1:16" hidden="1" outlineLevel="1">
      <c r="A660" s="16">
        <v>44468</v>
      </c>
      <c r="B660" s="34">
        <f>Tavola1!B580-Tavola1!B579</f>
        <v>15647</v>
      </c>
      <c r="C660" s="34">
        <f>Tavola1!C580-Tavola1!C579</f>
        <v>5547</v>
      </c>
      <c r="D660" s="34">
        <f>Tavola1!D580-Tavola1!D579</f>
        <v>278</v>
      </c>
      <c r="E660" s="34">
        <f>Tavola1!E580-Tavola1!E579</f>
        <v>-1330</v>
      </c>
      <c r="F660" s="34">
        <f>Tavola1!F580-Tavola1!F579</f>
        <v>-24</v>
      </c>
      <c r="G660" s="34">
        <f>Tavola1!G580-Tavola1!G579</f>
        <v>-19</v>
      </c>
      <c r="H660" s="34">
        <f>Tavola1!H580-Tavola1!H579</f>
        <v>-5</v>
      </c>
      <c r="I660" s="34">
        <f>Tavola1!I580</f>
        <v>0</v>
      </c>
      <c r="J660" s="34">
        <f>Tavola1!J580-Tavola1!J579</f>
        <v>-1306</v>
      </c>
      <c r="K660" s="34">
        <f>Tavola1!K580-Tavola1!K579</f>
        <v>1601</v>
      </c>
      <c r="L660" s="34">
        <f>Tavola1!L580-Tavola1!L579</f>
        <v>7</v>
      </c>
      <c r="M660" s="2">
        <f t="shared" si="243"/>
        <v>1.776698408640634E-2</v>
      </c>
      <c r="N660" s="2">
        <f t="shared" si="244"/>
        <v>5.0117180457905176E-2</v>
      </c>
      <c r="P660" s="3"/>
    </row>
    <row r="661" spans="1:16" hidden="1" outlineLevel="1">
      <c r="A661" s="16">
        <v>44469</v>
      </c>
      <c r="B661" s="34">
        <f>Tavola1!B581-Tavola1!B580</f>
        <v>20480</v>
      </c>
      <c r="C661" s="34">
        <f>Tavola1!C581-Tavola1!C580</f>
        <v>10313</v>
      </c>
      <c r="D661" s="34">
        <f>Tavola1!D581-Tavola1!D580</f>
        <v>796</v>
      </c>
      <c r="E661" s="34">
        <f>Tavola1!E581-Tavola1!E580</f>
        <v>-858</v>
      </c>
      <c r="F661" s="34">
        <f>Tavola1!F581-Tavola1!F580</f>
        <v>-27</v>
      </c>
      <c r="G661" s="34">
        <f>Tavola1!G581-Tavola1!G580</f>
        <v>-25</v>
      </c>
      <c r="H661" s="34">
        <f>Tavola1!H581-Tavola1!H580</f>
        <v>-2</v>
      </c>
      <c r="I661" s="34">
        <f>Tavola1!I581</f>
        <v>3</v>
      </c>
      <c r="J661" s="34">
        <f>Tavola1!J581-Tavola1!J580</f>
        <v>-831</v>
      </c>
      <c r="K661" s="34">
        <f>Tavola1!K581-Tavola1!K580</f>
        <v>1647</v>
      </c>
      <c r="L661" s="34">
        <f>Tavola1!L581-Tavola1!L580</f>
        <v>7</v>
      </c>
      <c r="M661" s="2">
        <f t="shared" si="243"/>
        <v>3.8867187499999997E-2</v>
      </c>
      <c r="N661" s="2">
        <f t="shared" si="244"/>
        <v>7.7184136526713853E-2</v>
      </c>
      <c r="P661" s="3"/>
    </row>
    <row r="662" spans="1:16" hidden="1" outlineLevel="1">
      <c r="A662" s="16">
        <v>44470</v>
      </c>
      <c r="B662" s="34">
        <f>Tavola1!B582-Tavola1!B581</f>
        <v>13945</v>
      </c>
      <c r="C662" s="34">
        <f>Tavola1!C582-Tavola1!C581</f>
        <v>6065</v>
      </c>
      <c r="D662" s="34">
        <f>Tavola1!D582-Tavola1!D581</f>
        <v>434</v>
      </c>
      <c r="E662" s="34">
        <f>Tavola1!E582-Tavola1!E581</f>
        <v>-108</v>
      </c>
      <c r="F662" s="34">
        <f>Tavola1!F582-Tavola1!F581</f>
        <v>-21</v>
      </c>
      <c r="G662" s="34">
        <f>Tavola1!G582-Tavola1!G581</f>
        <v>-19</v>
      </c>
      <c r="H662" s="34">
        <f>Tavola1!H582-Tavola1!H581</f>
        <v>-2</v>
      </c>
      <c r="I662" s="34">
        <f>Tavola1!I582</f>
        <v>4</v>
      </c>
      <c r="J662" s="34">
        <f>Tavola1!J582-Tavola1!J581</f>
        <v>-87</v>
      </c>
      <c r="K662" s="34">
        <f>Tavola1!K582-Tavola1!K581</f>
        <v>529</v>
      </c>
      <c r="L662" s="34">
        <f>Tavola1!L582-Tavola1!L581</f>
        <v>13</v>
      </c>
      <c r="M662" s="2">
        <f t="shared" si="243"/>
        <v>3.1122266045177482E-2</v>
      </c>
      <c r="N662" s="2">
        <f t="shared" si="244"/>
        <v>7.155812036273701E-2</v>
      </c>
      <c r="P662" s="3"/>
    </row>
    <row r="663" spans="1:16" hidden="1" outlineLevel="1">
      <c r="A663" s="16">
        <v>44471</v>
      </c>
      <c r="B663" s="34">
        <f>Tavola1!B583-Tavola1!B582</f>
        <v>15903</v>
      </c>
      <c r="C663" s="34">
        <f>Tavola1!C583-Tavola1!C582</f>
        <v>6736</v>
      </c>
      <c r="D663" s="34">
        <f>Tavola1!D583-Tavola1!D582</f>
        <v>410</v>
      </c>
      <c r="E663" s="34">
        <f>Tavola1!E583-Tavola1!E582</f>
        <v>-438</v>
      </c>
      <c r="F663" s="34">
        <f>Tavola1!F583-Tavola1!F582</f>
        <v>-19</v>
      </c>
      <c r="G663" s="34">
        <f>Tavola1!G583-Tavola1!G582</f>
        <v>-13</v>
      </c>
      <c r="H663" s="34">
        <f>Tavola1!H583-Tavola1!H582</f>
        <v>-6</v>
      </c>
      <c r="I663" s="34">
        <f>Tavola1!I583</f>
        <v>1</v>
      </c>
      <c r="J663" s="34">
        <f>Tavola1!J583-Tavola1!J582</f>
        <v>-419</v>
      </c>
      <c r="K663" s="34">
        <f>Tavola1!K583-Tavola1!K582</f>
        <v>841</v>
      </c>
      <c r="L663" s="34">
        <f>Tavola1!L583-Tavola1!L582</f>
        <v>7</v>
      </c>
      <c r="M663" s="2">
        <f t="shared" si="243"/>
        <v>2.578129912595108E-2</v>
      </c>
      <c r="N663" s="2">
        <f t="shared" si="244"/>
        <v>6.0866983372921617E-2</v>
      </c>
      <c r="P663" s="3"/>
    </row>
    <row r="664" spans="1:16" hidden="1" outlineLevel="1">
      <c r="A664" s="16">
        <v>44472</v>
      </c>
      <c r="B664" s="34">
        <f>Tavola1!B584-Tavola1!B583</f>
        <v>11385</v>
      </c>
      <c r="C664" s="34">
        <f>Tavola1!C584-Tavola1!C583</f>
        <v>5029</v>
      </c>
      <c r="D664" s="34">
        <f>Tavola1!D584-Tavola1!D583</f>
        <v>402</v>
      </c>
      <c r="E664" s="34">
        <f>Tavola1!E584-Tavola1!E583</f>
        <v>-24</v>
      </c>
      <c r="F664" s="34">
        <f>Tavola1!F584-Tavola1!F583</f>
        <v>-31</v>
      </c>
      <c r="G664" s="34">
        <f>Tavola1!G584-Tavola1!G583</f>
        <v>-26</v>
      </c>
      <c r="H664" s="34">
        <f>Tavola1!H584-Tavola1!H583</f>
        <v>-5</v>
      </c>
      <c r="I664" s="34">
        <f>Tavola1!I584</f>
        <v>2</v>
      </c>
      <c r="J664" s="34">
        <f>Tavola1!J584-Tavola1!J583</f>
        <v>7</v>
      </c>
      <c r="K664" s="34">
        <f>Tavola1!K584-Tavola1!K583</f>
        <v>419</v>
      </c>
      <c r="L664" s="34">
        <f>Tavola1!L584-Tavola1!L583</f>
        <v>7</v>
      </c>
      <c r="M664" s="2">
        <f t="shared" si="243"/>
        <v>3.5309617918313572E-2</v>
      </c>
      <c r="N664" s="2">
        <f t="shared" si="244"/>
        <v>7.9936369059455156E-2</v>
      </c>
      <c r="P664" s="3"/>
    </row>
    <row r="665" spans="1:16" collapsed="1">
      <c r="A665" t="s">
        <v>585</v>
      </c>
      <c r="B665" s="3">
        <f>SUM(B658:B664)</f>
        <v>109988</v>
      </c>
      <c r="C665" s="3">
        <f>SUM(C658:C664)</f>
        <v>45348</v>
      </c>
      <c r="D665" s="3">
        <f t="shared" ref="D665:L665" si="245">SUM(D658:D664)</f>
        <v>3100</v>
      </c>
      <c r="E665" s="3">
        <f t="shared" si="245"/>
        <v>-3164</v>
      </c>
      <c r="F665" s="3">
        <f t="shared" si="245"/>
        <v>-133</v>
      </c>
      <c r="G665" s="3">
        <f t="shared" si="245"/>
        <v>-110</v>
      </c>
      <c r="H665" s="3">
        <f t="shared" si="245"/>
        <v>-23</v>
      </c>
      <c r="I665" s="3">
        <f t="shared" si="245"/>
        <v>12</v>
      </c>
      <c r="J665" s="3">
        <f t="shared" si="245"/>
        <v>-3031</v>
      </c>
      <c r="K665" s="3">
        <f t="shared" si="245"/>
        <v>6203</v>
      </c>
      <c r="L665" s="3">
        <f t="shared" si="245"/>
        <v>61</v>
      </c>
      <c r="M665" s="2">
        <f t="shared" si="243"/>
        <v>2.8184892897406989E-2</v>
      </c>
      <c r="N665" s="2">
        <f t="shared" si="244"/>
        <v>6.8360236394107793E-2</v>
      </c>
      <c r="P665" s="3"/>
    </row>
    <row r="666" spans="1:16" hidden="1" outlineLevel="2">
      <c r="A666" s="16">
        <v>44473</v>
      </c>
      <c r="B666" s="34">
        <f>Tavola1!B585-Tavola1!B584</f>
        <v>11738</v>
      </c>
      <c r="C666" s="34">
        <f>Tavola1!C585-Tavola1!C584</f>
        <v>2789</v>
      </c>
      <c r="D666" s="34">
        <f>Tavola1!D585-Tavola1!D584</f>
        <v>183</v>
      </c>
      <c r="E666" s="34">
        <f>Tavola1!E585-Tavola1!E584</f>
        <v>-222</v>
      </c>
      <c r="F666" s="34">
        <f>Tavola1!F585-Tavola1!F584</f>
        <v>12</v>
      </c>
      <c r="G666" s="34">
        <f>Tavola1!G585-Tavola1!G584</f>
        <v>12</v>
      </c>
      <c r="H666" s="34">
        <f>Tavola1!H585-Tavola1!H584</f>
        <v>0</v>
      </c>
      <c r="I666" s="34">
        <f>Tavola1!I585</f>
        <v>2</v>
      </c>
      <c r="J666" s="34">
        <f>Tavola1!J585-Tavola1!J584</f>
        <v>-234</v>
      </c>
      <c r="K666" s="34">
        <f>Tavola1!K585-Tavola1!K584</f>
        <v>399</v>
      </c>
      <c r="L666" s="34">
        <f>Tavola1!L585-Tavola1!L584</f>
        <v>6</v>
      </c>
      <c r="M666" s="2">
        <f t="shared" ref="M666" si="246">D666/B666</f>
        <v>1.5590390185721588E-2</v>
      </c>
      <c r="N666" s="2">
        <f t="shared" ref="N666" si="247">D666/C666</f>
        <v>6.5614915740408744E-2</v>
      </c>
      <c r="P666" s="3"/>
    </row>
    <row r="667" spans="1:16" hidden="1" outlineLevel="2">
      <c r="A667" s="16">
        <v>44474</v>
      </c>
      <c r="B667" s="34">
        <f>Tavola1!B586-Tavola1!B585</f>
        <v>16368</v>
      </c>
      <c r="C667" s="34">
        <f>Tavola1!C586-Tavola1!C585</f>
        <v>6568</v>
      </c>
      <c r="D667" s="34">
        <f>Tavola1!D586-Tavola1!D585</f>
        <v>321</v>
      </c>
      <c r="E667" s="34">
        <f>Tavola1!E586-Tavola1!E585</f>
        <v>-249</v>
      </c>
      <c r="F667" s="34">
        <f>Tavola1!F586-Tavola1!F585</f>
        <v>-28</v>
      </c>
      <c r="G667" s="34">
        <f>Tavola1!G586-Tavola1!G585</f>
        <v>-27</v>
      </c>
      <c r="H667" s="34">
        <f>Tavola1!H586-Tavola1!H585</f>
        <v>-1</v>
      </c>
      <c r="I667" s="34">
        <f>Tavola1!I586</f>
        <v>1</v>
      </c>
      <c r="J667" s="34">
        <f>Tavola1!J586-Tavola1!J585</f>
        <v>-221</v>
      </c>
      <c r="K667" s="34">
        <f>Tavola1!K586-Tavola1!K585</f>
        <v>560</v>
      </c>
      <c r="L667" s="34">
        <f>Tavola1!L586-Tavola1!L585</f>
        <v>10</v>
      </c>
      <c r="M667" s="2">
        <f t="shared" ref="M667:M673" si="248">D667/B667</f>
        <v>1.9611436950146627E-2</v>
      </c>
      <c r="N667" s="2">
        <f t="shared" ref="N667:N673" si="249">D667/C667</f>
        <v>4.8873325213154691E-2</v>
      </c>
      <c r="P667" s="3"/>
    </row>
    <row r="668" spans="1:16" hidden="1" outlineLevel="2">
      <c r="A668" s="16">
        <v>44475</v>
      </c>
      <c r="B668" s="34">
        <f>Tavola1!B587-Tavola1!B586</f>
        <v>15697</v>
      </c>
      <c r="C668" s="34">
        <f>Tavola1!C587-Tavola1!C586</f>
        <v>5186</v>
      </c>
      <c r="D668" s="34">
        <f>Tavola1!D587-Tavola1!D586</f>
        <v>285</v>
      </c>
      <c r="E668" s="34">
        <f>Tavola1!E587-Tavola1!E586</f>
        <v>-996</v>
      </c>
      <c r="F668" s="34">
        <f>Tavola1!F587-Tavola1!F586</f>
        <v>-20</v>
      </c>
      <c r="G668" s="34">
        <f>Tavola1!G587-Tavola1!G586</f>
        <v>-20</v>
      </c>
      <c r="H668" s="34">
        <f>Tavola1!H587-Tavola1!H586</f>
        <v>0</v>
      </c>
      <c r="I668" s="34">
        <f>Tavola1!I587</f>
        <v>4</v>
      </c>
      <c r="J668" s="34">
        <f>Tavola1!J587-Tavola1!J586</f>
        <v>-976</v>
      </c>
      <c r="K668" s="34">
        <f>Tavola1!K587-Tavola1!K586</f>
        <v>1275</v>
      </c>
      <c r="L668" s="34">
        <f>Tavola1!L587-Tavola1!L586</f>
        <v>6</v>
      </c>
      <c r="M668" s="2">
        <f t="shared" si="248"/>
        <v>1.8156335605529719E-2</v>
      </c>
      <c r="N668" s="2">
        <f t="shared" si="249"/>
        <v>5.4955649826455844E-2</v>
      </c>
      <c r="P668" s="3"/>
    </row>
    <row r="669" spans="1:16" hidden="1" outlineLevel="2">
      <c r="A669" s="16">
        <v>44476</v>
      </c>
      <c r="B669" s="34">
        <f>Tavola1!B588-Tavola1!B587</f>
        <v>15005</v>
      </c>
      <c r="C669" s="34">
        <f>Tavola1!C588-Tavola1!C587</f>
        <v>5248</v>
      </c>
      <c r="D669" s="34">
        <f>Tavola1!D588-Tavola1!D587</f>
        <v>245</v>
      </c>
      <c r="E669" s="34">
        <f>Tavola1!E588-Tavola1!E587</f>
        <v>-592</v>
      </c>
      <c r="F669" s="34">
        <f>Tavola1!F588-Tavola1!F587</f>
        <v>-23</v>
      </c>
      <c r="G669" s="34">
        <f>Tavola1!G588-Tavola1!G587</f>
        <v>-19</v>
      </c>
      <c r="H669" s="34">
        <f>Tavola1!H588-Tavola1!H587</f>
        <v>-4</v>
      </c>
      <c r="I669" s="34">
        <f>Tavola1!I588</f>
        <v>2</v>
      </c>
      <c r="J669" s="34">
        <f>Tavola1!J588-Tavola1!J587</f>
        <v>-569</v>
      </c>
      <c r="K669" s="34">
        <f>Tavola1!K588-Tavola1!K587</f>
        <v>828</v>
      </c>
      <c r="L669" s="34">
        <f>Tavola1!L588-Tavola1!L587</f>
        <v>9</v>
      </c>
      <c r="M669" s="2">
        <f t="shared" si="248"/>
        <v>1.6327890703098966E-2</v>
      </c>
      <c r="N669" s="2">
        <f t="shared" si="249"/>
        <v>4.6684451219512195E-2</v>
      </c>
      <c r="P669" s="3"/>
    </row>
    <row r="670" spans="1:16" hidden="1" outlineLevel="2">
      <c r="A670" s="16">
        <v>44477</v>
      </c>
      <c r="B670" s="34">
        <f>Tavola1!B589-Tavola1!B588</f>
        <v>14977</v>
      </c>
      <c r="C670" s="34">
        <f>Tavola1!C589-Tavola1!C588</f>
        <v>6447</v>
      </c>
      <c r="D670" s="34">
        <f>Tavola1!D589-Tavola1!D588</f>
        <v>469</v>
      </c>
      <c r="E670" s="34">
        <f>Tavola1!E589-Tavola1!E588</f>
        <v>-582</v>
      </c>
      <c r="F670" s="34">
        <f>Tavola1!F589-Tavola1!F588</f>
        <v>-10</v>
      </c>
      <c r="G670" s="34">
        <f>Tavola1!G589-Tavola1!G588</f>
        <v>-5</v>
      </c>
      <c r="H670" s="34">
        <f>Tavola1!H589-Tavola1!H588</f>
        <v>-5</v>
      </c>
      <c r="I670" s="34">
        <f>Tavola1!I589</f>
        <v>3</v>
      </c>
      <c r="J670" s="34">
        <f>Tavola1!J589-Tavola1!J588</f>
        <v>-572</v>
      </c>
      <c r="K670" s="34">
        <f>Tavola1!K589-Tavola1!K588</f>
        <v>1048</v>
      </c>
      <c r="L670" s="34">
        <f>Tavola1!L589-Tavola1!L588</f>
        <v>3</v>
      </c>
      <c r="M670" s="2">
        <f t="shared" si="248"/>
        <v>3.1314682513186885E-2</v>
      </c>
      <c r="N670" s="2">
        <f t="shared" si="249"/>
        <v>7.2747014115092296E-2</v>
      </c>
      <c r="P670" s="3"/>
    </row>
    <row r="671" spans="1:16" hidden="1" outlineLevel="2">
      <c r="A671" s="16">
        <v>44478</v>
      </c>
      <c r="B671" s="34">
        <f>Tavola1!B590-Tavola1!B589</f>
        <v>17122</v>
      </c>
      <c r="C671" s="34">
        <f>Tavola1!C590-Tavola1!C589</f>
        <v>4682</v>
      </c>
      <c r="D671" s="34">
        <f>Tavola1!D590-Tavola1!D589</f>
        <v>283</v>
      </c>
      <c r="E671" s="34">
        <f>Tavola1!E590-Tavola1!E589</f>
        <v>-233</v>
      </c>
      <c r="F671" s="34">
        <f>Tavola1!F590-Tavola1!F589</f>
        <v>-15</v>
      </c>
      <c r="G671" s="34">
        <f>Tavola1!G590-Tavola1!G589</f>
        <v>-17</v>
      </c>
      <c r="H671" s="34">
        <f>Tavola1!H590-Tavola1!H589</f>
        <v>2</v>
      </c>
      <c r="I671" s="34">
        <f>Tavola1!I590</f>
        <v>4</v>
      </c>
      <c r="J671" s="34">
        <f>Tavola1!J590-Tavola1!J589</f>
        <v>-218</v>
      </c>
      <c r="K671" s="34">
        <f>Tavola1!K590-Tavola1!K589</f>
        <v>507</v>
      </c>
      <c r="L671" s="34">
        <f>Tavola1!L590-Tavola1!L589</f>
        <v>9</v>
      </c>
      <c r="M671" s="2">
        <f t="shared" si="248"/>
        <v>1.6528442938909007E-2</v>
      </c>
      <c r="N671" s="2">
        <f t="shared" si="249"/>
        <v>6.0444254592054679E-2</v>
      </c>
      <c r="P671" s="3"/>
    </row>
    <row r="672" spans="1:16" hidden="1" outlineLevel="2">
      <c r="A672" s="16">
        <v>44479</v>
      </c>
      <c r="B672" s="34">
        <f>Tavola1!B591-Tavola1!B590</f>
        <v>10068</v>
      </c>
      <c r="C672" s="34">
        <f>Tavola1!C591-Tavola1!C590</f>
        <v>3577</v>
      </c>
      <c r="D672" s="34">
        <f>Tavola1!D591-Tavola1!D590</f>
        <v>250</v>
      </c>
      <c r="E672" s="34">
        <f>Tavola1!E591-Tavola1!E590</f>
        <v>-217</v>
      </c>
      <c r="F672" s="34">
        <f>Tavola1!F591-Tavola1!F590</f>
        <v>-12</v>
      </c>
      <c r="G672" s="34">
        <f>Tavola1!G591-Tavola1!G590</f>
        <v>-13</v>
      </c>
      <c r="H672" s="34">
        <f>Tavola1!H591-Tavola1!H590</f>
        <v>1</v>
      </c>
      <c r="I672" s="34">
        <f>Tavola1!I591</f>
        <v>1</v>
      </c>
      <c r="J672" s="34">
        <f>Tavola1!J591-Tavola1!J590</f>
        <v>-205</v>
      </c>
      <c r="K672" s="34">
        <f>Tavola1!K591-Tavola1!K590</f>
        <v>464</v>
      </c>
      <c r="L672" s="34">
        <f>Tavola1!L591-Tavola1!L590</f>
        <v>3</v>
      </c>
      <c r="M672" s="2">
        <f t="shared" si="248"/>
        <v>2.4831148192292412E-2</v>
      </c>
      <c r="N672" s="2">
        <f t="shared" si="249"/>
        <v>6.9890970086664797E-2</v>
      </c>
      <c r="P672" s="3"/>
    </row>
    <row r="673" spans="1:16" collapsed="1">
      <c r="A673" t="s">
        <v>602</v>
      </c>
      <c r="B673" s="3">
        <f>SUM(B666:B672)</f>
        <v>100975</v>
      </c>
      <c r="C673" s="3">
        <f>SUM(C666:C672)</f>
        <v>34497</v>
      </c>
      <c r="D673" s="3">
        <f t="shared" ref="D673:L673" si="250">SUM(D666:D672)</f>
        <v>2036</v>
      </c>
      <c r="E673" s="3">
        <f t="shared" si="250"/>
        <v>-3091</v>
      </c>
      <c r="F673" s="3">
        <f t="shared" si="250"/>
        <v>-96</v>
      </c>
      <c r="G673" s="3">
        <f t="shared" si="250"/>
        <v>-89</v>
      </c>
      <c r="H673" s="3">
        <f t="shared" si="250"/>
        <v>-7</v>
      </c>
      <c r="I673" s="3">
        <f t="shared" si="250"/>
        <v>17</v>
      </c>
      <c r="J673" s="3">
        <f t="shared" si="250"/>
        <v>-2995</v>
      </c>
      <c r="K673" s="3">
        <f t="shared" si="250"/>
        <v>5081</v>
      </c>
      <c r="L673" s="3">
        <f t="shared" si="250"/>
        <v>46</v>
      </c>
      <c r="M673" s="2">
        <f t="shared" si="248"/>
        <v>2.016340678385739E-2</v>
      </c>
      <c r="N673" s="2">
        <f t="shared" si="249"/>
        <v>5.9019624894918396E-2</v>
      </c>
      <c r="P673" s="3"/>
    </row>
    <row r="674" spans="1:16" hidden="1" outlineLevel="3">
      <c r="A674" s="16">
        <v>44480</v>
      </c>
      <c r="B674" s="34">
        <f>Tavola1!B592-Tavola1!B591</f>
        <v>12558</v>
      </c>
      <c r="C674" s="34">
        <f>Tavola1!C592-Tavola1!C591</f>
        <v>3779</v>
      </c>
      <c r="D674" s="34">
        <f>Tavola1!D592-Tavola1!D591</f>
        <v>231</v>
      </c>
      <c r="E674" s="34">
        <f>Tavola1!E592-Tavola1!E591</f>
        <v>-95</v>
      </c>
      <c r="F674" s="34">
        <f>Tavola1!F592-Tavola1!F591</f>
        <v>9</v>
      </c>
      <c r="G674" s="34">
        <f>Tavola1!G592-Tavola1!G591</f>
        <v>10</v>
      </c>
      <c r="H674" s="34">
        <f>Tavola1!H592-Tavola1!H591</f>
        <v>-1</v>
      </c>
      <c r="I674" s="34">
        <f>Tavola1!I592</f>
        <v>1</v>
      </c>
      <c r="J674" s="34">
        <f>Tavola1!J592-Tavola1!J591</f>
        <v>-104</v>
      </c>
      <c r="K674" s="34">
        <f>Tavola1!K592-Tavola1!K591</f>
        <v>321</v>
      </c>
      <c r="L674" s="34">
        <f>Tavola1!L592-Tavola1!L591</f>
        <v>5</v>
      </c>
      <c r="M674" s="2">
        <f t="shared" ref="M674" si="251">D674/B674</f>
        <v>1.839464882943144E-2</v>
      </c>
      <c r="N674" s="2">
        <f t="shared" ref="N674" si="252">D674/C674</f>
        <v>6.1127282349827998E-2</v>
      </c>
      <c r="P674" s="3"/>
    </row>
    <row r="675" spans="1:16" hidden="1" outlineLevel="1">
      <c r="A675" s="16">
        <v>44481</v>
      </c>
      <c r="B675" s="34">
        <f>Tavola1!B593-Tavola1!B592</f>
        <v>13879</v>
      </c>
      <c r="C675" s="34">
        <f>Tavola1!C593-Tavola1!C592</f>
        <v>5670</v>
      </c>
      <c r="D675" s="34">
        <f>Tavola1!D593-Tavola1!D592</f>
        <v>273</v>
      </c>
      <c r="E675" s="34">
        <f>Tavola1!E593-Tavola1!E592</f>
        <v>-617</v>
      </c>
      <c r="F675" s="34">
        <f>Tavola1!F593-Tavola1!F592</f>
        <v>-8</v>
      </c>
      <c r="G675" s="34">
        <f>Tavola1!G593-Tavola1!G592</f>
        <v>-5</v>
      </c>
      <c r="H675" s="34">
        <f>Tavola1!H593-Tavola1!H592</f>
        <v>-3</v>
      </c>
      <c r="I675" s="34">
        <f>Tavola1!I593</f>
        <v>0</v>
      </c>
      <c r="J675" s="34">
        <f>Tavola1!J593-Tavola1!J592</f>
        <v>-609</v>
      </c>
      <c r="K675" s="34">
        <f>Tavola1!K593-Tavola1!K592</f>
        <v>878</v>
      </c>
      <c r="L675" s="34">
        <f>Tavola1!L593-Tavola1!L592</f>
        <v>12</v>
      </c>
      <c r="M675" s="2">
        <f t="shared" ref="M675:M681" si="253">D675/B675</f>
        <v>1.9670005043591038E-2</v>
      </c>
      <c r="N675" s="2">
        <f t="shared" ref="N675:N681" si="254">D675/C675</f>
        <v>4.8148148148148148E-2</v>
      </c>
      <c r="P675" s="3"/>
    </row>
    <row r="676" spans="1:16" hidden="1" outlineLevel="1">
      <c r="A676" s="16">
        <v>44482</v>
      </c>
      <c r="B676" s="34">
        <f>Tavola1!B594-Tavola1!B593</f>
        <v>17276</v>
      </c>
      <c r="C676" s="34">
        <f>Tavola1!C594-Tavola1!C593</f>
        <v>5654</v>
      </c>
      <c r="D676" s="34">
        <f>Tavola1!D594-Tavola1!D593</f>
        <v>304</v>
      </c>
      <c r="E676" s="34">
        <f>Tavola1!E594-Tavola1!E593</f>
        <v>-747</v>
      </c>
      <c r="F676" s="34">
        <f>Tavola1!F594-Tavola1!F593</f>
        <v>-24</v>
      </c>
      <c r="G676" s="34">
        <f>Tavola1!G594-Tavola1!G593</f>
        <v>-26</v>
      </c>
      <c r="H676" s="34">
        <f>Tavola1!H594-Tavola1!H593</f>
        <v>2</v>
      </c>
      <c r="I676" s="34">
        <f>Tavola1!I594</f>
        <v>4</v>
      </c>
      <c r="J676" s="34">
        <f>Tavola1!J594-Tavola1!J593</f>
        <v>-723</v>
      </c>
      <c r="K676" s="34">
        <f>Tavola1!K594-Tavola1!K593</f>
        <v>1045</v>
      </c>
      <c r="L676" s="34">
        <f>Tavola1!L594-Tavola1!L593</f>
        <v>6</v>
      </c>
      <c r="M676" s="2">
        <f t="shared" si="253"/>
        <v>1.7596665894883075E-2</v>
      </c>
      <c r="N676" s="2">
        <f t="shared" si="254"/>
        <v>5.3767244428723028E-2</v>
      </c>
      <c r="P676" s="3"/>
    </row>
    <row r="677" spans="1:16" hidden="1" outlineLevel="1">
      <c r="A677" s="16">
        <v>44483</v>
      </c>
      <c r="B677" s="34">
        <f>Tavola1!B595-Tavola1!B594</f>
        <v>11493</v>
      </c>
      <c r="C677" s="34">
        <f>Tavola1!C595-Tavola1!C594</f>
        <v>5025</v>
      </c>
      <c r="D677" s="34">
        <f>Tavola1!D595-Tavola1!D594</f>
        <v>270</v>
      </c>
      <c r="E677" s="34">
        <f>Tavola1!E595-Tavola1!E594</f>
        <v>-519</v>
      </c>
      <c r="F677" s="34">
        <f>Tavola1!F595-Tavola1!F594</f>
        <v>-23</v>
      </c>
      <c r="G677" s="34">
        <f>Tavola1!G595-Tavola1!G594</f>
        <v>-23</v>
      </c>
      <c r="H677" s="34">
        <f>Tavola1!H595-Tavola1!H594</f>
        <v>0</v>
      </c>
      <c r="I677" s="34">
        <f>Tavola1!I595</f>
        <v>3</v>
      </c>
      <c r="J677" s="34">
        <f>Tavola1!J595-Tavola1!J594</f>
        <v>-496</v>
      </c>
      <c r="K677" s="34">
        <f>Tavola1!K595-Tavola1!K594</f>
        <v>783</v>
      </c>
      <c r="L677" s="34">
        <f>Tavola1!L595-Tavola1!L594</f>
        <v>6</v>
      </c>
      <c r="M677" s="2">
        <f t="shared" si="253"/>
        <v>2.3492560689115115E-2</v>
      </c>
      <c r="N677" s="2">
        <f t="shared" si="254"/>
        <v>5.3731343283582089E-2</v>
      </c>
      <c r="P677" s="3"/>
    </row>
    <row r="678" spans="1:16" hidden="1" outlineLevel="1">
      <c r="A678" s="16">
        <v>44484</v>
      </c>
      <c r="B678" s="34">
        <f>Tavola1!B596-Tavola1!B595</f>
        <v>15066</v>
      </c>
      <c r="C678" s="34">
        <f>Tavola1!C596-Tavola1!C595</f>
        <v>4303</v>
      </c>
      <c r="D678" s="34">
        <f>Tavola1!D596-Tavola1!D595</f>
        <v>183</v>
      </c>
      <c r="E678" s="34">
        <f>Tavola1!E596-Tavola1!E595</f>
        <v>-800</v>
      </c>
      <c r="F678" s="34">
        <f>Tavola1!F596-Tavola1!F595</f>
        <v>-30</v>
      </c>
      <c r="G678" s="34">
        <f>Tavola1!G596-Tavola1!G595</f>
        <v>-32</v>
      </c>
      <c r="H678" s="34">
        <f>Tavola1!H596-Tavola1!H595</f>
        <v>2</v>
      </c>
      <c r="I678" s="34">
        <f>Tavola1!I596</f>
        <v>4</v>
      </c>
      <c r="J678" s="34">
        <f>Tavola1!J596-Tavola1!J595</f>
        <v>-770</v>
      </c>
      <c r="K678" s="34">
        <f>Tavola1!K596-Tavola1!K595</f>
        <v>971</v>
      </c>
      <c r="L678" s="34">
        <f>Tavola1!L596-Tavola1!L595</f>
        <v>12</v>
      </c>
      <c r="M678" s="2">
        <f t="shared" si="253"/>
        <v>1.2146555157307845E-2</v>
      </c>
      <c r="N678" s="2">
        <f t="shared" si="254"/>
        <v>4.2528468510341623E-2</v>
      </c>
      <c r="P678" s="3"/>
    </row>
    <row r="679" spans="1:16" hidden="1" outlineLevel="1">
      <c r="A679" s="16">
        <v>44485</v>
      </c>
      <c r="B679" s="34">
        <f>Tavola1!B597-Tavola1!B596</f>
        <v>12951</v>
      </c>
      <c r="C679" s="34">
        <f>Tavola1!C597-Tavola1!C596</f>
        <v>4332</v>
      </c>
      <c r="D679" s="34">
        <f>Tavola1!D597-Tavola1!D596</f>
        <v>266</v>
      </c>
      <c r="E679" s="34">
        <f>Tavola1!E597-Tavola1!E596</f>
        <v>-243</v>
      </c>
      <c r="F679" s="34">
        <f>Tavola1!F597-Tavola1!F596</f>
        <v>-9</v>
      </c>
      <c r="G679" s="34">
        <f>Tavola1!G597-Tavola1!G596</f>
        <v>-9</v>
      </c>
      <c r="H679" s="34">
        <f>Tavola1!H597-Tavola1!H596</f>
        <v>0</v>
      </c>
      <c r="I679" s="34">
        <f>Tavola1!I597</f>
        <v>0</v>
      </c>
      <c r="J679" s="34">
        <f>Tavola1!J597-Tavola1!J596</f>
        <v>-234</v>
      </c>
      <c r="K679" s="34">
        <f>Tavola1!K597-Tavola1!K596</f>
        <v>507</v>
      </c>
      <c r="L679" s="34">
        <f>Tavola1!L597-Tavola1!L596</f>
        <v>2</v>
      </c>
      <c r="M679" s="2">
        <f t="shared" si="253"/>
        <v>2.0538954520886419E-2</v>
      </c>
      <c r="N679" s="2">
        <f t="shared" si="254"/>
        <v>6.1403508771929821E-2</v>
      </c>
      <c r="P679" s="3"/>
    </row>
    <row r="680" spans="1:16" hidden="1" outlineLevel="1">
      <c r="A680" s="16">
        <v>44486</v>
      </c>
      <c r="B680" s="34">
        <f>Tavola1!B598-Tavola1!B597</f>
        <v>9789</v>
      </c>
      <c r="C680" s="34">
        <f>Tavola1!C598-Tavola1!C597</f>
        <v>3354</v>
      </c>
      <c r="D680" s="34">
        <f>Tavola1!D598-Tavola1!D597</f>
        <v>229</v>
      </c>
      <c r="E680" s="34">
        <f>Tavola1!E598-Tavola1!E597</f>
        <v>-31</v>
      </c>
      <c r="F680" s="34">
        <f>Tavola1!F598-Tavola1!F597</f>
        <v>-5</v>
      </c>
      <c r="G680" s="34">
        <f>Tavola1!G598-Tavola1!G597</f>
        <v>-4</v>
      </c>
      <c r="H680" s="34">
        <f>Tavola1!H598-Tavola1!H597</f>
        <v>-1</v>
      </c>
      <c r="I680" s="34">
        <f>Tavola1!I598</f>
        <v>0</v>
      </c>
      <c r="J680" s="34">
        <f>Tavola1!J598-Tavola1!J597</f>
        <v>-26</v>
      </c>
      <c r="K680" s="34">
        <f>Tavola1!K598-Tavola1!K597</f>
        <v>258</v>
      </c>
      <c r="L680" s="34">
        <f>Tavola1!L598-Tavola1!L597</f>
        <v>2</v>
      </c>
      <c r="M680" s="2">
        <f t="shared" si="253"/>
        <v>2.3393605066911839E-2</v>
      </c>
      <c r="N680" s="2">
        <f t="shared" si="254"/>
        <v>6.8276684555754322E-2</v>
      </c>
      <c r="P680" s="3"/>
    </row>
    <row r="681" spans="1:16" collapsed="1">
      <c r="A681" t="s">
        <v>621</v>
      </c>
      <c r="B681" s="3">
        <f>SUM(B674:B680)</f>
        <v>93012</v>
      </c>
      <c r="C681" s="3">
        <f>SUM(C674:C680)</f>
        <v>32117</v>
      </c>
      <c r="D681" s="3">
        <f t="shared" ref="D681:L681" si="255">SUM(D674:D680)</f>
        <v>1756</v>
      </c>
      <c r="E681" s="3">
        <f t="shared" si="255"/>
        <v>-3052</v>
      </c>
      <c r="F681" s="3">
        <f t="shared" si="255"/>
        <v>-90</v>
      </c>
      <c r="G681" s="3">
        <f t="shared" si="255"/>
        <v>-89</v>
      </c>
      <c r="H681" s="3">
        <f t="shared" si="255"/>
        <v>-1</v>
      </c>
      <c r="I681" s="3">
        <f t="shared" si="255"/>
        <v>12</v>
      </c>
      <c r="J681" s="3">
        <f t="shared" si="255"/>
        <v>-2962</v>
      </c>
      <c r="K681" s="3">
        <f t="shared" si="255"/>
        <v>4763</v>
      </c>
      <c r="L681" s="3">
        <f t="shared" si="255"/>
        <v>45</v>
      </c>
      <c r="M681" s="2">
        <f t="shared" si="253"/>
        <v>1.8879284393411602E-2</v>
      </c>
      <c r="N681" s="2">
        <f t="shared" si="254"/>
        <v>5.4675094186879221E-2</v>
      </c>
      <c r="P681" s="3"/>
    </row>
    <row r="682" spans="1:16" hidden="1" outlineLevel="1">
      <c r="A682" s="16">
        <v>44487</v>
      </c>
      <c r="B682" s="34">
        <f>Tavola1!B599-Tavola1!B598</f>
        <v>10960</v>
      </c>
      <c r="C682" s="34">
        <f>Tavola1!C599-Tavola1!C598</f>
        <v>3326</v>
      </c>
      <c r="D682" s="34">
        <f>Tavola1!D599-Tavola1!D598</f>
        <v>260</v>
      </c>
      <c r="E682" s="34">
        <f>Tavola1!E599-Tavola1!E598</f>
        <v>-152</v>
      </c>
      <c r="F682" s="34">
        <f>Tavola1!F599-Tavola1!F598</f>
        <v>9</v>
      </c>
      <c r="G682" s="34">
        <f>Tavola1!G599-Tavola1!G598</f>
        <v>8</v>
      </c>
      <c r="H682" s="34">
        <f>Tavola1!H599-Tavola1!H598</f>
        <v>1</v>
      </c>
      <c r="I682" s="34">
        <f>Tavola1!I599</f>
        <v>4</v>
      </c>
      <c r="J682" s="34">
        <f>Tavola1!J599-Tavola1!J598</f>
        <v>-161</v>
      </c>
      <c r="K682" s="34">
        <f>Tavola1!K599-Tavola1!K598</f>
        <v>407</v>
      </c>
      <c r="L682" s="34">
        <f>Tavola1!L599-Tavola1!L598</f>
        <v>5</v>
      </c>
      <c r="M682" s="2">
        <f t="shared" ref="M682" si="256">D682/B682</f>
        <v>2.3722627737226276E-2</v>
      </c>
      <c r="N682" s="2">
        <f t="shared" ref="N682" si="257">D682/C682</f>
        <v>7.8171978352375229E-2</v>
      </c>
      <c r="P682" s="3"/>
    </row>
    <row r="683" spans="1:16" hidden="1" outlineLevel="1">
      <c r="A683" s="16">
        <v>44488</v>
      </c>
      <c r="B683" s="34">
        <f>Tavola1!B600-Tavola1!B599</f>
        <v>19282</v>
      </c>
      <c r="C683" s="34">
        <f>Tavola1!C600-Tavola1!C599</f>
        <v>5718</v>
      </c>
      <c r="D683" s="34">
        <f>Tavola1!D600-Tavola1!D599</f>
        <v>264</v>
      </c>
      <c r="E683" s="34">
        <f>Tavola1!E600-Tavola1!E599</f>
        <v>-697</v>
      </c>
      <c r="F683" s="34">
        <f>Tavola1!F600-Tavola1!F599</f>
        <v>6</v>
      </c>
      <c r="G683" s="34">
        <f>Tavola1!G600-Tavola1!G599</f>
        <v>1</v>
      </c>
      <c r="H683" s="34">
        <f>Tavola1!H600-Tavola1!H599</f>
        <v>5</v>
      </c>
      <c r="I683" s="34">
        <f>Tavola1!I600</f>
        <v>6</v>
      </c>
      <c r="J683" s="34">
        <f>Tavola1!J600-Tavola1!J599</f>
        <v>-703</v>
      </c>
      <c r="K683" s="34">
        <f>Tavola1!K600-Tavola1!K599</f>
        <v>948</v>
      </c>
      <c r="L683" s="34">
        <f>Tavola1!L600-Tavola1!L599</f>
        <v>13</v>
      </c>
      <c r="M683" s="2">
        <f t="shared" ref="M683:M689" si="258">D683/B683</f>
        <v>1.369152577533451E-2</v>
      </c>
      <c r="N683" s="2">
        <f t="shared" ref="N683:N689" si="259">D683/C683</f>
        <v>4.6169989506820566E-2</v>
      </c>
      <c r="P683" s="3"/>
    </row>
    <row r="684" spans="1:16" hidden="1" outlineLevel="1">
      <c r="A684" s="16">
        <v>44489</v>
      </c>
      <c r="B684" s="34">
        <f>Tavola1!B601-Tavola1!B600</f>
        <v>14619</v>
      </c>
      <c r="C684" s="34">
        <f>Tavola1!C601-Tavola1!C600</f>
        <v>6040</v>
      </c>
      <c r="D684" s="34">
        <f>Tavola1!D601-Tavola1!D600</f>
        <v>368</v>
      </c>
      <c r="E684" s="34">
        <f>Tavola1!E601-Tavola1!E600</f>
        <v>-41</v>
      </c>
      <c r="F684" s="34">
        <f>Tavola1!F601-Tavola1!F600</f>
        <v>9</v>
      </c>
      <c r="G684" s="34">
        <f>Tavola1!G601-Tavola1!G600</f>
        <v>8</v>
      </c>
      <c r="H684" s="34">
        <f>Tavola1!H601-Tavola1!H600</f>
        <v>1</v>
      </c>
      <c r="I684" s="34">
        <f>Tavola1!I601</f>
        <v>6</v>
      </c>
      <c r="J684" s="34">
        <f>Tavola1!J601-Tavola1!J600</f>
        <v>-50</v>
      </c>
      <c r="K684" s="34">
        <f>Tavola1!K601-Tavola1!K600</f>
        <v>404</v>
      </c>
      <c r="L684" s="34">
        <f>Tavola1!L601-Tavola1!L600</f>
        <v>5</v>
      </c>
      <c r="M684" s="2">
        <f t="shared" si="258"/>
        <v>2.5172720432314111E-2</v>
      </c>
      <c r="N684" s="2">
        <f t="shared" si="259"/>
        <v>6.0927152317880796E-2</v>
      </c>
      <c r="P684" s="3"/>
    </row>
    <row r="685" spans="1:16" hidden="1" outlineLevel="1">
      <c r="A685" s="16">
        <v>44490</v>
      </c>
      <c r="B685" s="34">
        <f>Tavola1!B602-Tavola1!B601</f>
        <v>15441</v>
      </c>
      <c r="C685" s="34">
        <f>Tavola1!C602-Tavola1!C601</f>
        <v>5246</v>
      </c>
      <c r="D685" s="34">
        <f>Tavola1!D602-Tavola1!D601</f>
        <v>286</v>
      </c>
      <c r="E685" s="34">
        <f>Tavola1!E602-Tavola1!E601</f>
        <v>-124</v>
      </c>
      <c r="F685" s="34">
        <f>Tavola1!F602-Tavola1!F601</f>
        <v>2</v>
      </c>
      <c r="G685" s="34">
        <f>Tavola1!G602-Tavola1!G601</f>
        <v>3</v>
      </c>
      <c r="H685" s="34">
        <f>Tavola1!H602-Tavola1!H601</f>
        <v>-1</v>
      </c>
      <c r="I685" s="34">
        <f>Tavola1!I602</f>
        <v>1</v>
      </c>
      <c r="J685" s="34">
        <f>Tavola1!J602-Tavola1!J601</f>
        <v>-126</v>
      </c>
      <c r="K685" s="34">
        <f>Tavola1!K602-Tavola1!K601</f>
        <v>403</v>
      </c>
      <c r="L685" s="34">
        <f>Tavola1!L602-Tavola1!L601</f>
        <v>7</v>
      </c>
      <c r="M685" s="2">
        <f t="shared" si="258"/>
        <v>1.852211644323554E-2</v>
      </c>
      <c r="N685" s="2">
        <f t="shared" si="259"/>
        <v>5.4517727792603887E-2</v>
      </c>
      <c r="P685" s="3"/>
    </row>
    <row r="686" spans="1:16" hidden="1" outlineLevel="1">
      <c r="A686" s="16">
        <v>44491</v>
      </c>
      <c r="B686" s="34">
        <f>Tavola1!B603-Tavola1!B602</f>
        <v>13733</v>
      </c>
      <c r="C686" s="34">
        <f>Tavola1!C603-Tavola1!C602</f>
        <v>4249</v>
      </c>
      <c r="D686" s="34">
        <f>Tavola1!D603-Tavola1!D602</f>
        <v>400</v>
      </c>
      <c r="E686" s="34">
        <f>Tavola1!E603-Tavola1!E602</f>
        <v>13</v>
      </c>
      <c r="F686" s="34">
        <f>Tavola1!F603-Tavola1!F602</f>
        <v>-6</v>
      </c>
      <c r="G686" s="34">
        <f>Tavola1!G603-Tavola1!G602</f>
        <v>-2</v>
      </c>
      <c r="H686" s="34">
        <f>Tavola1!H603-Tavola1!H602</f>
        <v>-4</v>
      </c>
      <c r="I686" s="34">
        <f>Tavola1!I603</f>
        <v>1</v>
      </c>
      <c r="J686" s="34">
        <f>Tavola1!J603-Tavola1!J602</f>
        <v>19</v>
      </c>
      <c r="K686" s="34">
        <f>Tavola1!K603-Tavola1!K602</f>
        <v>381</v>
      </c>
      <c r="L686" s="34">
        <f>Tavola1!L603-Tavola1!L602</f>
        <v>6</v>
      </c>
      <c r="M686" s="2">
        <f t="shared" si="258"/>
        <v>2.9126920556324182E-2</v>
      </c>
      <c r="N686" s="2">
        <f t="shared" si="259"/>
        <v>9.4139797599435165E-2</v>
      </c>
      <c r="P686" s="3"/>
    </row>
    <row r="687" spans="1:16" hidden="1" outlineLevel="1">
      <c r="A687" s="16">
        <v>44492</v>
      </c>
      <c r="B687" s="34">
        <f>Tavola1!B604-Tavola1!B603</f>
        <v>12159</v>
      </c>
      <c r="C687" s="34">
        <f>Tavola1!C604-Tavola1!C603</f>
        <v>4599</v>
      </c>
      <c r="D687" s="34">
        <f>Tavola1!D604-Tavola1!D603</f>
        <v>291</v>
      </c>
      <c r="E687" s="34">
        <f>Tavola1!E604-Tavola1!E603</f>
        <v>-154</v>
      </c>
      <c r="F687" s="34">
        <f>Tavola1!F604-Tavola1!F603</f>
        <v>2</v>
      </c>
      <c r="G687" s="34">
        <f>Tavola1!G604-Tavola1!G603</f>
        <v>4</v>
      </c>
      <c r="H687" s="34">
        <f>Tavola1!H604-Tavola1!H603</f>
        <v>-2</v>
      </c>
      <c r="I687" s="34">
        <f>Tavola1!I604</f>
        <v>0</v>
      </c>
      <c r="J687" s="34">
        <f>Tavola1!J604-Tavola1!J603</f>
        <v>-156</v>
      </c>
      <c r="K687" s="34">
        <f>Tavola1!K604-Tavola1!K603</f>
        <v>439</v>
      </c>
      <c r="L687" s="34">
        <f>Tavola1!L604-Tavola1!L603</f>
        <v>6</v>
      </c>
      <c r="M687" s="2">
        <f t="shared" si="258"/>
        <v>2.393288921786331E-2</v>
      </c>
      <c r="N687" s="2">
        <f t="shared" si="259"/>
        <v>6.3274624918460531E-2</v>
      </c>
      <c r="P687" s="3"/>
    </row>
    <row r="688" spans="1:16" hidden="1" outlineLevel="1">
      <c r="A688" s="16">
        <v>44493</v>
      </c>
      <c r="B688" s="34">
        <f>Tavola1!B605-Tavola1!B604</f>
        <v>9752</v>
      </c>
      <c r="C688" s="34">
        <f>Tavola1!C605-Tavola1!C604</f>
        <v>3602</v>
      </c>
      <c r="D688" s="34">
        <f>Tavola1!D605-Tavola1!D604</f>
        <v>375</v>
      </c>
      <c r="E688" s="34">
        <f>Tavola1!E605-Tavola1!E604</f>
        <v>127</v>
      </c>
      <c r="F688" s="34">
        <f>Tavola1!F605-Tavola1!F604</f>
        <v>-1</v>
      </c>
      <c r="G688" s="34">
        <f>Tavola1!G605-Tavola1!G604</f>
        <v>-1</v>
      </c>
      <c r="H688" s="34">
        <f>Tavola1!H605-Tavola1!H604</f>
        <v>0</v>
      </c>
      <c r="I688" s="34">
        <f>Tavola1!I605</f>
        <v>0</v>
      </c>
      <c r="J688" s="34">
        <f>Tavola1!J605-Tavola1!J604</f>
        <v>128</v>
      </c>
      <c r="K688" s="34">
        <f>Tavola1!K605-Tavola1!K604</f>
        <v>241</v>
      </c>
      <c r="L688" s="34">
        <f>Tavola1!L605-Tavola1!L604</f>
        <v>7</v>
      </c>
      <c r="M688" s="2">
        <f t="shared" si="258"/>
        <v>3.8453650533223957E-2</v>
      </c>
      <c r="N688" s="2">
        <f t="shared" si="259"/>
        <v>0.10410882842865075</v>
      </c>
      <c r="P688" s="3"/>
    </row>
    <row r="689" spans="1:16" collapsed="1">
      <c r="A689" t="s">
        <v>644</v>
      </c>
      <c r="B689" s="3">
        <f>SUM(B682:B688)</f>
        <v>95946</v>
      </c>
      <c r="C689" s="3">
        <f>SUM(C682:C688)</f>
        <v>32780</v>
      </c>
      <c r="D689" s="3">
        <f t="shared" ref="D689:L689" si="260">SUM(D682:D688)</f>
        <v>2244</v>
      </c>
      <c r="E689" s="3">
        <f t="shared" si="260"/>
        <v>-1028</v>
      </c>
      <c r="F689" s="3">
        <f t="shared" si="260"/>
        <v>21</v>
      </c>
      <c r="G689" s="3">
        <f t="shared" si="260"/>
        <v>21</v>
      </c>
      <c r="H689" s="3">
        <f t="shared" si="260"/>
        <v>0</v>
      </c>
      <c r="I689" s="3">
        <f t="shared" si="260"/>
        <v>18</v>
      </c>
      <c r="J689" s="3">
        <f t="shared" si="260"/>
        <v>-1049</v>
      </c>
      <c r="K689" s="3">
        <f t="shared" si="260"/>
        <v>3223</v>
      </c>
      <c r="L689" s="3">
        <f t="shared" si="260"/>
        <v>49</v>
      </c>
      <c r="M689" s="2">
        <f t="shared" si="258"/>
        <v>2.3388155837658683E-2</v>
      </c>
      <c r="N689" s="2">
        <f t="shared" si="259"/>
        <v>6.8456375838926178E-2</v>
      </c>
      <c r="P689" s="3"/>
    </row>
    <row r="690" spans="1:16" hidden="1" outlineLevel="1">
      <c r="A690" s="16">
        <v>44494</v>
      </c>
      <c r="B690" s="34">
        <f>Tavola1!B606-Tavola1!B605</f>
        <v>10037</v>
      </c>
      <c r="C690" s="34">
        <f>Tavola1!C606-Tavola1!C605</f>
        <v>3887</v>
      </c>
      <c r="D690" s="34">
        <f>Tavola1!D606-Tavola1!D605</f>
        <v>443</v>
      </c>
      <c r="E690" s="34">
        <f>Tavola1!E606-Tavola1!E605</f>
        <v>362</v>
      </c>
      <c r="F690" s="34">
        <f>Tavola1!F606-Tavola1!F605</f>
        <v>20</v>
      </c>
      <c r="G690" s="34">
        <f>Tavola1!G606-Tavola1!G605</f>
        <v>23</v>
      </c>
      <c r="H690" s="34">
        <f>Tavola1!H606-Tavola1!H605</f>
        <v>-3</v>
      </c>
      <c r="I690" s="34">
        <f>Tavola1!I606</f>
        <v>0</v>
      </c>
      <c r="J690" s="34">
        <f>Tavola1!J606-Tavola1!J605</f>
        <v>342</v>
      </c>
      <c r="K690" s="34">
        <f>Tavola1!K606-Tavola1!K605</f>
        <v>81</v>
      </c>
      <c r="L690" s="34">
        <f>Tavola1!L606-Tavola1!L605</f>
        <v>0</v>
      </c>
      <c r="M690" s="2">
        <f t="shared" ref="M690" si="261">D690/B690</f>
        <v>4.4136694231344024E-2</v>
      </c>
      <c r="N690" s="2">
        <f t="shared" ref="N690" si="262">D690/C690</f>
        <v>0.11396964239773605</v>
      </c>
      <c r="P690" s="3"/>
    </row>
    <row r="691" spans="1:16" hidden="1" outlineLevel="1">
      <c r="A691" s="16">
        <v>44495</v>
      </c>
      <c r="B691" s="34">
        <f>Tavola1!B607-Tavola1!B606</f>
        <v>17997</v>
      </c>
      <c r="C691" s="34">
        <f>Tavola1!C607-Tavola1!C606</f>
        <v>6769</v>
      </c>
      <c r="D691" s="34">
        <f>Tavola1!D607-Tavola1!D606</f>
        <v>484</v>
      </c>
      <c r="E691" s="34">
        <f>Tavola1!E607-Tavola1!E606</f>
        <v>85</v>
      </c>
      <c r="F691" s="34">
        <f>Tavola1!F607-Tavola1!F606</f>
        <v>-7</v>
      </c>
      <c r="G691" s="34">
        <f>Tavola1!G607-Tavola1!G606</f>
        <v>-6</v>
      </c>
      <c r="H691" s="34">
        <f>Tavola1!H607-Tavola1!H606</f>
        <v>-1</v>
      </c>
      <c r="I691" s="34">
        <f>Tavola1!I607</f>
        <v>5</v>
      </c>
      <c r="J691" s="34">
        <f>Tavola1!J607-Tavola1!J606</f>
        <v>92</v>
      </c>
      <c r="K691" s="34">
        <f>Tavola1!K607-Tavola1!K606</f>
        <v>391</v>
      </c>
      <c r="L691" s="34">
        <f>Tavola1!L607-Tavola1!L606</f>
        <v>8</v>
      </c>
      <c r="M691" s="2">
        <f t="shared" ref="M691:M697" si="263">D691/B691</f>
        <v>2.6893371117408457E-2</v>
      </c>
      <c r="N691" s="2">
        <f t="shared" ref="N691:N697" si="264">D691/C691</f>
        <v>7.1502437583099418E-2</v>
      </c>
      <c r="P691" s="3"/>
    </row>
    <row r="692" spans="1:16" hidden="1" outlineLevel="1">
      <c r="A692" s="16">
        <v>44496</v>
      </c>
      <c r="B692" s="34">
        <f>Tavola1!B608-Tavola1!B607</f>
        <v>12713</v>
      </c>
      <c r="C692" s="34">
        <f>Tavola1!C608-Tavola1!C607</f>
        <v>4755</v>
      </c>
      <c r="D692" s="34">
        <f>Tavola1!D608-Tavola1!D607</f>
        <v>282</v>
      </c>
      <c r="E692" s="34">
        <f>Tavola1!E608-Tavola1!E607</f>
        <v>-136</v>
      </c>
      <c r="F692" s="34">
        <f>Tavola1!F608-Tavola1!F607</f>
        <v>-4</v>
      </c>
      <c r="G692" s="34">
        <f>Tavola1!G608-Tavola1!G607</f>
        <v>-4</v>
      </c>
      <c r="H692" s="34">
        <f>Tavola1!H608-Tavola1!H607</f>
        <v>0</v>
      </c>
      <c r="I692" s="34">
        <f>Tavola1!I608</f>
        <v>3</v>
      </c>
      <c r="J692" s="34">
        <f>Tavola1!J608-Tavola1!J607</f>
        <v>-132</v>
      </c>
      <c r="K692" s="34">
        <f>Tavola1!K608-Tavola1!K607</f>
        <v>412</v>
      </c>
      <c r="L692" s="34">
        <f>Tavola1!L608-Tavola1!L607</f>
        <v>6</v>
      </c>
      <c r="M692" s="2">
        <f t="shared" si="263"/>
        <v>2.21820184063557E-2</v>
      </c>
      <c r="N692" s="2">
        <f t="shared" si="264"/>
        <v>5.9305993690851738E-2</v>
      </c>
      <c r="P692" s="3"/>
    </row>
    <row r="693" spans="1:16" hidden="1" outlineLevel="1">
      <c r="A693" s="16">
        <v>44497</v>
      </c>
      <c r="B693" s="34">
        <f>Tavola1!B609-Tavola1!B608</f>
        <v>13409</v>
      </c>
      <c r="C693" s="34">
        <f>Tavola1!C609-Tavola1!C608</f>
        <v>4679</v>
      </c>
      <c r="D693" s="34">
        <f>Tavola1!D609-Tavola1!D608</f>
        <v>308</v>
      </c>
      <c r="E693" s="34">
        <f>Tavola1!E609-Tavola1!E608</f>
        <v>65</v>
      </c>
      <c r="F693" s="34">
        <f>Tavola1!F609-Tavola1!F608</f>
        <v>6</v>
      </c>
      <c r="G693" s="34">
        <f>Tavola1!G609-Tavola1!G608</f>
        <v>6</v>
      </c>
      <c r="H693" s="34">
        <f>Tavola1!H609-Tavola1!H608</f>
        <v>0</v>
      </c>
      <c r="I693" s="34">
        <f>Tavola1!I609</f>
        <v>3</v>
      </c>
      <c r="J693" s="34">
        <f>Tavola1!J609-Tavola1!J608</f>
        <v>59</v>
      </c>
      <c r="K693" s="34">
        <f>Tavola1!K609-Tavola1!K608</f>
        <v>234</v>
      </c>
      <c r="L693" s="34">
        <f>Tavola1!L609-Tavola1!L608</f>
        <v>9</v>
      </c>
      <c r="M693" s="2">
        <f t="shared" si="263"/>
        <v>2.2969647251845776E-2</v>
      </c>
      <c r="N693" s="2">
        <f t="shared" si="264"/>
        <v>6.5826031203248564E-2</v>
      </c>
      <c r="P693" s="3"/>
    </row>
    <row r="694" spans="1:16" hidden="1" outlineLevel="1">
      <c r="A694" s="16">
        <v>44498</v>
      </c>
      <c r="B694" s="34">
        <f>Tavola1!B610-Tavola1!B609</f>
        <v>12651</v>
      </c>
      <c r="C694" s="34">
        <f>Tavola1!C610-Tavola1!C609</f>
        <v>4642</v>
      </c>
      <c r="D694" s="34">
        <f>Tavola1!D610-Tavola1!D609</f>
        <v>471</v>
      </c>
      <c r="E694" s="34">
        <f>Tavola1!E610-Tavola1!E609</f>
        <v>98</v>
      </c>
      <c r="F694" s="34">
        <f>Tavola1!F610-Tavola1!F609</f>
        <v>-3</v>
      </c>
      <c r="G694" s="34">
        <f>Tavola1!G610-Tavola1!G609</f>
        <v>-1</v>
      </c>
      <c r="H694" s="34">
        <f>Tavola1!H610-Tavola1!H609</f>
        <v>-2</v>
      </c>
      <c r="I694" s="34">
        <f>Tavola1!I610</f>
        <v>1</v>
      </c>
      <c r="J694" s="34">
        <f>Tavola1!J610-Tavola1!J609</f>
        <v>101</v>
      </c>
      <c r="K694" s="34">
        <f>Tavola1!K610-Tavola1!K609</f>
        <v>370</v>
      </c>
      <c r="L694" s="34">
        <f>Tavola1!L610-Tavola1!L609</f>
        <v>3</v>
      </c>
      <c r="M694" s="2">
        <f t="shared" si="263"/>
        <v>3.7230258477590705E-2</v>
      </c>
      <c r="N694" s="2">
        <f t="shared" si="264"/>
        <v>0.1014648858250754</v>
      </c>
      <c r="P694" s="3"/>
    </row>
    <row r="695" spans="1:16" hidden="1" outlineLevel="1">
      <c r="A695" s="16">
        <v>44499</v>
      </c>
      <c r="B695" s="34">
        <f>Tavola1!B611-Tavola1!B610</f>
        <v>11153</v>
      </c>
      <c r="C695" s="34">
        <f>Tavola1!C611-Tavola1!C610</f>
        <v>3325</v>
      </c>
      <c r="D695" s="34">
        <f>Tavola1!D611-Tavola1!D610</f>
        <v>285</v>
      </c>
      <c r="E695" s="34">
        <f>Tavola1!E611-Tavola1!E610</f>
        <v>20</v>
      </c>
      <c r="F695" s="34">
        <f>Tavola1!F611-Tavola1!F610</f>
        <v>-3</v>
      </c>
      <c r="G695" s="34">
        <f>Tavola1!G611-Tavola1!G610</f>
        <v>0</v>
      </c>
      <c r="H695" s="34">
        <f>Tavola1!H611-Tavola1!H610</f>
        <v>-3</v>
      </c>
      <c r="I695" s="34">
        <f>Tavola1!I611</f>
        <v>1</v>
      </c>
      <c r="J695" s="34">
        <f>Tavola1!J611-Tavola1!J610</f>
        <v>23</v>
      </c>
      <c r="K695" s="34">
        <f>Tavola1!K611-Tavola1!K610</f>
        <v>262</v>
      </c>
      <c r="L695" s="34">
        <f>Tavola1!L611-Tavola1!L610</f>
        <v>3</v>
      </c>
      <c r="M695" s="2">
        <f t="shared" si="263"/>
        <v>2.5553662691652469E-2</v>
      </c>
      <c r="N695" s="2">
        <f t="shared" si="264"/>
        <v>8.5714285714285715E-2</v>
      </c>
      <c r="P695" s="3"/>
    </row>
    <row r="696" spans="1:16" hidden="1" outlineLevel="1">
      <c r="A696" s="16">
        <v>44500</v>
      </c>
      <c r="B696" s="34">
        <f>Tavola1!B612-Tavola1!B611</f>
        <v>11204</v>
      </c>
      <c r="C696" s="34">
        <f>Tavola1!C612-Tavola1!C611</f>
        <v>3574</v>
      </c>
      <c r="D696" s="34">
        <f>Tavola1!D612-Tavola1!D611</f>
        <v>301</v>
      </c>
      <c r="E696" s="34">
        <f>Tavola1!E612-Tavola1!E611</f>
        <v>35</v>
      </c>
      <c r="F696" s="34">
        <f>Tavola1!F612-Tavola1!F611</f>
        <v>3</v>
      </c>
      <c r="G696" s="34">
        <f>Tavola1!G612-Tavola1!G611</f>
        <v>3</v>
      </c>
      <c r="H696" s="34">
        <f>Tavola1!H612-Tavola1!H611</f>
        <v>0</v>
      </c>
      <c r="I696" s="34">
        <f>Tavola1!I612</f>
        <v>3</v>
      </c>
      <c r="J696" s="34">
        <f>Tavola1!J612-Tavola1!J611</f>
        <v>32</v>
      </c>
      <c r="K696" s="34">
        <f>Tavola1!K612-Tavola1!K611</f>
        <v>264</v>
      </c>
      <c r="L696" s="34">
        <f>Tavola1!L612-Tavola1!L611</f>
        <v>2</v>
      </c>
      <c r="M696" s="2">
        <f t="shared" si="263"/>
        <v>2.6865405212424136E-2</v>
      </c>
      <c r="N696" s="2">
        <f t="shared" si="264"/>
        <v>8.4219362059317293E-2</v>
      </c>
      <c r="P696" s="3"/>
    </row>
    <row r="697" spans="1:16" collapsed="1">
      <c r="A697" t="s">
        <v>664</v>
      </c>
      <c r="B697" s="3">
        <f>SUM(B690:B696)</f>
        <v>89164</v>
      </c>
      <c r="C697" s="3">
        <f>SUM(C690:C696)</f>
        <v>31631</v>
      </c>
      <c r="D697" s="3">
        <f t="shared" ref="D697:L697" si="265">SUM(D690:D696)</f>
        <v>2574</v>
      </c>
      <c r="E697" s="3">
        <f t="shared" si="265"/>
        <v>529</v>
      </c>
      <c r="F697" s="3">
        <f t="shared" si="265"/>
        <v>12</v>
      </c>
      <c r="G697" s="3">
        <f t="shared" si="265"/>
        <v>21</v>
      </c>
      <c r="H697" s="3">
        <f t="shared" si="265"/>
        <v>-9</v>
      </c>
      <c r="I697" s="3">
        <f t="shared" si="265"/>
        <v>16</v>
      </c>
      <c r="J697" s="3">
        <f t="shared" si="265"/>
        <v>517</v>
      </c>
      <c r="K697" s="3">
        <f t="shared" si="265"/>
        <v>2014</v>
      </c>
      <c r="L697" s="3">
        <f t="shared" si="265"/>
        <v>31</v>
      </c>
      <c r="M697" s="2">
        <f t="shared" si="263"/>
        <v>2.8868153066259925E-2</v>
      </c>
      <c r="N697" s="2">
        <f t="shared" si="264"/>
        <v>8.1375865448452461E-2</v>
      </c>
      <c r="P697" s="3"/>
    </row>
    <row r="698" spans="1:16" hidden="1" outlineLevel="1">
      <c r="A698" s="16">
        <v>44501</v>
      </c>
      <c r="B698" s="34">
        <f>Tavola1!B613-Tavola1!B612</f>
        <v>7004</v>
      </c>
      <c r="C698" s="34">
        <f>Tavola1!C613-Tavola1!C612</f>
        <v>2744</v>
      </c>
      <c r="D698" s="34">
        <f>Tavola1!D613-Tavola1!D612</f>
        <v>295</v>
      </c>
      <c r="E698" s="34">
        <f>Tavola1!E613-Tavola1!E612</f>
        <v>187</v>
      </c>
      <c r="F698" s="34">
        <f>Tavola1!F613-Tavola1!F612</f>
        <v>15</v>
      </c>
      <c r="G698" s="34">
        <f>Tavola1!G613-Tavola1!G612</f>
        <v>12</v>
      </c>
      <c r="H698" s="34">
        <f>Tavola1!H613-Tavola1!H612</f>
        <v>3</v>
      </c>
      <c r="I698" s="34">
        <f>Tavola1!I613</f>
        <v>4</v>
      </c>
      <c r="J698" s="34">
        <f>Tavola1!J613-Tavola1!J612</f>
        <v>172</v>
      </c>
      <c r="K698" s="34">
        <f>Tavola1!K613-Tavola1!K612</f>
        <v>106</v>
      </c>
      <c r="L698" s="34">
        <f>Tavola1!L613-Tavola1!L612</f>
        <v>2</v>
      </c>
      <c r="M698" s="2">
        <f t="shared" ref="M698" si="266">D698/B698</f>
        <v>4.2118789263278125E-2</v>
      </c>
      <c r="N698" s="2">
        <f t="shared" ref="N698" si="267">D698/C698</f>
        <v>0.10750728862973762</v>
      </c>
      <c r="P698" s="3"/>
    </row>
    <row r="699" spans="1:16" hidden="1" outlineLevel="1">
      <c r="A699" s="16">
        <v>44502</v>
      </c>
      <c r="B699" s="34">
        <f>Tavola1!B614-Tavola1!B613</f>
        <v>13028</v>
      </c>
      <c r="C699" s="34">
        <f>Tavola1!C614-Tavola1!C613</f>
        <v>3711</v>
      </c>
      <c r="D699" s="34">
        <f>Tavola1!D614-Tavola1!D613</f>
        <v>382</v>
      </c>
      <c r="E699" s="34">
        <f>Tavola1!E614-Tavola1!E613</f>
        <v>227</v>
      </c>
      <c r="F699" s="34">
        <f>Tavola1!F614-Tavola1!F613</f>
        <v>9</v>
      </c>
      <c r="G699" s="34">
        <f>Tavola1!G614-Tavola1!G613</f>
        <v>5</v>
      </c>
      <c r="H699" s="34">
        <f>Tavola1!H614-Tavola1!H613</f>
        <v>4</v>
      </c>
      <c r="I699" s="34">
        <f>Tavola1!I614</f>
        <v>6</v>
      </c>
      <c r="J699" s="34">
        <f>Tavola1!J614-Tavola1!J613</f>
        <v>218</v>
      </c>
      <c r="K699" s="34">
        <f>Tavola1!K614-Tavola1!K613</f>
        <v>152</v>
      </c>
      <c r="L699" s="34">
        <f>Tavola1!L614-Tavola1!L613</f>
        <v>3</v>
      </c>
      <c r="M699" s="2">
        <f t="shared" ref="M699:M705" si="268">D699/B699</f>
        <v>2.932146146760823E-2</v>
      </c>
      <c r="N699" s="2">
        <f t="shared" ref="N699:N705" si="269">D699/C699</f>
        <v>0.10293721368903261</v>
      </c>
      <c r="P699" s="3"/>
    </row>
    <row r="700" spans="1:16" hidden="1" outlineLevel="1">
      <c r="A700" s="16">
        <v>44503</v>
      </c>
      <c r="B700" s="34">
        <f>Tavola1!B615-Tavola1!B614</f>
        <v>33413</v>
      </c>
      <c r="C700" s="34">
        <f>Tavola1!C615-Tavola1!C614</f>
        <v>5565</v>
      </c>
      <c r="D700" s="34">
        <f>Tavola1!D615-Tavola1!D614</f>
        <v>398</v>
      </c>
      <c r="E700" s="34">
        <f>Tavola1!E615-Tavola1!E614</f>
        <v>-210</v>
      </c>
      <c r="F700" s="34">
        <f>Tavola1!F615-Tavola1!F614</f>
        <v>0</v>
      </c>
      <c r="G700" s="34">
        <f>Tavola1!G615-Tavola1!G614</f>
        <v>0</v>
      </c>
      <c r="H700" s="34">
        <f>Tavola1!H615-Tavola1!H614</f>
        <v>0</v>
      </c>
      <c r="I700" s="34">
        <f>Tavola1!I615</f>
        <v>4</v>
      </c>
      <c r="J700" s="34">
        <f>Tavola1!J615-Tavola1!J614</f>
        <v>-210</v>
      </c>
      <c r="K700" s="34">
        <f>Tavola1!K615-Tavola1!K614</f>
        <v>601</v>
      </c>
      <c r="L700" s="34">
        <f>Tavola1!L615-Tavola1!L614</f>
        <v>7</v>
      </c>
      <c r="M700" s="2">
        <f t="shared" si="268"/>
        <v>1.1911531439858737E-2</v>
      </c>
      <c r="N700" s="2">
        <f t="shared" si="269"/>
        <v>7.1518418688230015E-2</v>
      </c>
      <c r="P700" s="3"/>
    </row>
    <row r="701" spans="1:16" hidden="1" outlineLevel="1">
      <c r="A701" s="16">
        <v>44504</v>
      </c>
      <c r="B701" s="34">
        <f>Tavola1!B616-Tavola1!B615</f>
        <v>25266</v>
      </c>
      <c r="C701" s="34">
        <f>Tavola1!C616-Tavola1!C615</f>
        <v>5637</v>
      </c>
      <c r="D701" s="34">
        <f>Tavola1!D616-Tavola1!D615</f>
        <v>372</v>
      </c>
      <c r="E701" s="34">
        <f>Tavola1!E616-Tavola1!E615</f>
        <v>66</v>
      </c>
      <c r="F701" s="34">
        <f>Tavola1!F616-Tavola1!F615</f>
        <v>-6</v>
      </c>
      <c r="G701" s="34">
        <f>Tavola1!G616-Tavola1!G615</f>
        <v>-3</v>
      </c>
      <c r="H701" s="34">
        <f>Tavola1!H616-Tavola1!H615</f>
        <v>-3</v>
      </c>
      <c r="I701" s="34">
        <f>Tavola1!I616</f>
        <v>1</v>
      </c>
      <c r="J701" s="34">
        <f>Tavola1!J616-Tavola1!J615</f>
        <v>72</v>
      </c>
      <c r="K701" s="34">
        <f>Tavola1!K616-Tavola1!K615</f>
        <v>302</v>
      </c>
      <c r="L701" s="34">
        <f>Tavola1!L616-Tavola1!L615</f>
        <v>4</v>
      </c>
      <c r="M701" s="2">
        <f t="shared" si="268"/>
        <v>1.4723343623842318E-2</v>
      </c>
      <c r="N701" s="2">
        <f t="shared" si="269"/>
        <v>6.5992549228312936E-2</v>
      </c>
      <c r="P701" s="3"/>
    </row>
    <row r="702" spans="1:16" hidden="1" outlineLevel="1">
      <c r="A702" s="16">
        <v>44505</v>
      </c>
      <c r="B702" s="34">
        <f>Tavola1!B617-Tavola1!B616</f>
        <v>24601</v>
      </c>
      <c r="C702" s="34">
        <f>Tavola1!C617-Tavola1!C616</f>
        <v>5162</v>
      </c>
      <c r="D702" s="34">
        <f>Tavola1!D617-Tavola1!D616</f>
        <v>466</v>
      </c>
      <c r="E702" s="34">
        <f>Tavola1!E617-Tavola1!E616</f>
        <v>172</v>
      </c>
      <c r="F702" s="34">
        <f>Tavola1!F617-Tavola1!F616</f>
        <v>11</v>
      </c>
      <c r="G702" s="34">
        <f>Tavola1!G617-Tavola1!G616</f>
        <v>9</v>
      </c>
      <c r="H702" s="34">
        <f>Tavola1!H617-Tavola1!H616</f>
        <v>2</v>
      </c>
      <c r="I702" s="34">
        <f>Tavola1!I617</f>
        <v>3</v>
      </c>
      <c r="J702" s="34">
        <f>Tavola1!J617-Tavola1!J616</f>
        <v>161</v>
      </c>
      <c r="K702" s="34">
        <f>Tavola1!K617-Tavola1!K616</f>
        <v>285</v>
      </c>
      <c r="L702" s="34">
        <f>Tavola1!L617-Tavola1!L616</f>
        <v>9</v>
      </c>
      <c r="M702" s="2">
        <f t="shared" si="268"/>
        <v>1.8942319417909841E-2</v>
      </c>
      <c r="N702" s="2">
        <f t="shared" si="269"/>
        <v>9.0275087175513372E-2</v>
      </c>
      <c r="P702" s="3"/>
    </row>
    <row r="703" spans="1:16" hidden="1" outlineLevel="1">
      <c r="A703" s="16">
        <v>44506</v>
      </c>
      <c r="B703" s="34">
        <f>Tavola1!B618-Tavola1!B617</f>
        <v>21104</v>
      </c>
      <c r="C703" s="34">
        <f>Tavola1!C618-Tavola1!C617</f>
        <v>4201</v>
      </c>
      <c r="D703" s="34">
        <f>Tavola1!D618-Tavola1!D617</f>
        <v>301</v>
      </c>
      <c r="E703" s="34">
        <f>Tavola1!E618-Tavola1!E617</f>
        <v>-67</v>
      </c>
      <c r="F703" s="34">
        <f>Tavola1!F618-Tavola1!F617</f>
        <v>17</v>
      </c>
      <c r="G703" s="34">
        <f>Tavola1!G618-Tavola1!G617</f>
        <v>13</v>
      </c>
      <c r="H703" s="34">
        <f>Tavola1!H618-Tavola1!H617</f>
        <v>4</v>
      </c>
      <c r="I703" s="34">
        <f>Tavola1!I618</f>
        <v>5</v>
      </c>
      <c r="J703" s="34">
        <f>Tavola1!J618-Tavola1!J617</f>
        <v>-84</v>
      </c>
      <c r="K703" s="34">
        <f>Tavola1!K618-Tavola1!K617</f>
        <v>364</v>
      </c>
      <c r="L703" s="34">
        <f>Tavola1!L618-Tavola1!L617</f>
        <v>4</v>
      </c>
      <c r="M703" s="2">
        <f t="shared" si="268"/>
        <v>1.4262699014404853E-2</v>
      </c>
      <c r="N703" s="2">
        <f t="shared" si="269"/>
        <v>7.1649607236372287E-2</v>
      </c>
      <c r="P703" s="3"/>
    </row>
    <row r="704" spans="1:16" hidden="1" outlineLevel="1">
      <c r="A704" s="16">
        <v>44507</v>
      </c>
      <c r="B704" s="34">
        <f>Tavola1!B619-Tavola1!B618</f>
        <v>21284</v>
      </c>
      <c r="C704" s="34">
        <f>Tavola1!C619-Tavola1!C618</f>
        <v>3770</v>
      </c>
      <c r="D704" s="34">
        <f>Tavola1!D619-Tavola1!D618</f>
        <v>359</v>
      </c>
      <c r="E704" s="34">
        <f>Tavola1!E619-Tavola1!E618</f>
        <v>205</v>
      </c>
      <c r="F704" s="34">
        <f>Tavola1!F619-Tavola1!F618</f>
        <v>-5</v>
      </c>
      <c r="G704" s="34">
        <f>Tavola1!G619-Tavola1!G618</f>
        <v>-4</v>
      </c>
      <c r="H704" s="34">
        <f>Tavola1!H619-Tavola1!H618</f>
        <v>-1</v>
      </c>
      <c r="I704" s="34">
        <f>Tavola1!I619</f>
        <v>5</v>
      </c>
      <c r="J704" s="34">
        <f>Tavola1!J619-Tavola1!J618</f>
        <v>210</v>
      </c>
      <c r="K704" s="34">
        <f>Tavola1!K619-Tavola1!K618</f>
        <v>152</v>
      </c>
      <c r="L704" s="34">
        <f>Tavola1!L619-Tavola1!L618</f>
        <v>2</v>
      </c>
      <c r="M704" s="2">
        <f t="shared" si="268"/>
        <v>1.686713023867694E-2</v>
      </c>
      <c r="N704" s="2">
        <f t="shared" si="269"/>
        <v>9.5225464190981435E-2</v>
      </c>
      <c r="P704" s="3"/>
    </row>
    <row r="705" spans="1:16" collapsed="1">
      <c r="A705" t="s">
        <v>680</v>
      </c>
      <c r="B705" s="3">
        <f>SUM(B698:B704)</f>
        <v>145700</v>
      </c>
      <c r="C705" s="3">
        <f>SUM(C698:C704)</f>
        <v>30790</v>
      </c>
      <c r="D705" s="3">
        <f t="shared" ref="D705:L705" si="270">SUM(D698:D704)</f>
        <v>2573</v>
      </c>
      <c r="E705" s="3">
        <f t="shared" si="270"/>
        <v>580</v>
      </c>
      <c r="F705" s="3">
        <f t="shared" si="270"/>
        <v>41</v>
      </c>
      <c r="G705" s="3">
        <f t="shared" si="270"/>
        <v>32</v>
      </c>
      <c r="H705" s="3">
        <f t="shared" si="270"/>
        <v>9</v>
      </c>
      <c r="I705" s="3">
        <f t="shared" si="270"/>
        <v>28</v>
      </c>
      <c r="J705" s="3">
        <f t="shared" si="270"/>
        <v>539</v>
      </c>
      <c r="K705" s="3">
        <f t="shared" si="270"/>
        <v>1962</v>
      </c>
      <c r="L705" s="3">
        <f t="shared" si="270"/>
        <v>31</v>
      </c>
      <c r="M705" s="2">
        <f t="shared" si="268"/>
        <v>1.7659574468085106E-2</v>
      </c>
      <c r="N705" s="2">
        <f t="shared" si="269"/>
        <v>8.3566092887301074E-2</v>
      </c>
      <c r="P705" s="3"/>
    </row>
    <row r="706" spans="1:16" hidden="1" outlineLevel="1">
      <c r="A706" s="16">
        <v>44508</v>
      </c>
      <c r="B706" s="34">
        <f>Tavola1!B620-Tavola1!B619</f>
        <v>16071</v>
      </c>
      <c r="C706" s="34">
        <f>Tavola1!C620-Tavola1!C619</f>
        <v>7250</v>
      </c>
      <c r="D706" s="34">
        <f>Tavola1!D620-Tavola1!D619</f>
        <v>770</v>
      </c>
      <c r="E706" s="34">
        <f>Tavola1!E620-Tavola1!E619</f>
        <v>648</v>
      </c>
      <c r="F706" s="34">
        <f>Tavola1!F620-Tavola1!F619</f>
        <v>17</v>
      </c>
      <c r="G706" s="34">
        <f>Tavola1!G620-Tavola1!G619</f>
        <v>13</v>
      </c>
      <c r="H706" s="34">
        <f>Tavola1!H620-Tavola1!H619</f>
        <v>4</v>
      </c>
      <c r="I706" s="34">
        <f>Tavola1!I620</f>
        <v>6</v>
      </c>
      <c r="J706" s="34">
        <f>Tavola1!J620-Tavola1!J619</f>
        <v>631</v>
      </c>
      <c r="K706" s="34">
        <f>Tavola1!K620-Tavola1!K619</f>
        <v>121</v>
      </c>
      <c r="L706" s="34">
        <f>Tavola1!L620-Tavola1!L619</f>
        <v>1</v>
      </c>
      <c r="M706" s="2">
        <f t="shared" ref="M706" si="271">D706/B706</f>
        <v>4.791238877481177E-2</v>
      </c>
      <c r="N706" s="2">
        <f t="shared" ref="N706" si="272">D706/C706</f>
        <v>0.10620689655172413</v>
      </c>
      <c r="P706" s="3"/>
    </row>
    <row r="707" spans="1:16" hidden="1" outlineLevel="1">
      <c r="A707" s="16">
        <v>44509</v>
      </c>
      <c r="B707" s="34">
        <f>Tavola1!B621-Tavola1!B620</f>
        <v>33166</v>
      </c>
      <c r="C707" s="34">
        <f>Tavola1!C621-Tavola1!C620</f>
        <v>6815</v>
      </c>
      <c r="D707" s="34">
        <f>Tavola1!D621-Tavola1!D620</f>
        <v>504</v>
      </c>
      <c r="E707" s="34">
        <f>Tavola1!E621-Tavola1!E620</f>
        <v>199</v>
      </c>
      <c r="F707" s="34">
        <f>Tavola1!F621-Tavola1!F620</f>
        <v>15</v>
      </c>
      <c r="G707" s="34">
        <f>Tavola1!G621-Tavola1!G620</f>
        <v>13</v>
      </c>
      <c r="H707" s="34">
        <f>Tavola1!H621-Tavola1!H620</f>
        <v>2</v>
      </c>
      <c r="I707" s="34">
        <f>Tavola1!I621</f>
        <v>2</v>
      </c>
      <c r="J707" s="34">
        <f>Tavola1!J621-Tavola1!J620</f>
        <v>184</v>
      </c>
      <c r="K707" s="34">
        <f>Tavola1!K621-Tavola1!K620</f>
        <v>294</v>
      </c>
      <c r="L707" s="34">
        <f>Tavola1!L621-Tavola1!L620</f>
        <v>11</v>
      </c>
      <c r="M707" s="2">
        <f t="shared" ref="M707:M713" si="273">D707/B707</f>
        <v>1.5196285352469396E-2</v>
      </c>
      <c r="N707" s="2">
        <f t="shared" ref="N707:N713" si="274">D707/C707</f>
        <v>7.3954512105649309E-2</v>
      </c>
      <c r="P707" s="3"/>
    </row>
    <row r="708" spans="1:16" hidden="1" outlineLevel="1">
      <c r="A708" s="16">
        <v>44510</v>
      </c>
      <c r="B708" s="34">
        <f>Tavola1!B622-Tavola1!B621</f>
        <v>23284</v>
      </c>
      <c r="C708" s="34">
        <f>Tavola1!C622-Tavola1!C621</f>
        <v>6491</v>
      </c>
      <c r="D708" s="34">
        <f>Tavola1!D622-Tavola1!D621</f>
        <v>572</v>
      </c>
      <c r="E708" s="34">
        <f>Tavola1!E622-Tavola1!E621</f>
        <v>47</v>
      </c>
      <c r="F708" s="34">
        <f>Tavola1!F622-Tavola1!F621</f>
        <v>-24</v>
      </c>
      <c r="G708" s="34">
        <f>Tavola1!G622-Tavola1!G621</f>
        <v>-26</v>
      </c>
      <c r="H708" s="34">
        <f>Tavola1!H622-Tavola1!H621</f>
        <v>2</v>
      </c>
      <c r="I708" s="34">
        <f>Tavola1!I622</f>
        <v>3</v>
      </c>
      <c r="J708" s="34">
        <f>Tavola1!J622-Tavola1!J621</f>
        <v>71</v>
      </c>
      <c r="K708" s="34">
        <f>Tavola1!K622-Tavola1!K621</f>
        <v>516</v>
      </c>
      <c r="L708" s="34">
        <f>Tavola1!L622-Tavola1!L621</f>
        <v>9</v>
      </c>
      <c r="M708" s="2">
        <f t="shared" si="273"/>
        <v>2.4566225734409895E-2</v>
      </c>
      <c r="N708" s="2">
        <f t="shared" si="274"/>
        <v>8.8122015097827758E-2</v>
      </c>
      <c r="P708" s="3"/>
    </row>
    <row r="709" spans="1:16" hidden="1" outlineLevel="1">
      <c r="A709" s="16">
        <v>44511</v>
      </c>
      <c r="B709" s="34">
        <f>Tavola1!B623-Tavola1!B622</f>
        <v>26251</v>
      </c>
      <c r="C709" s="34">
        <f>Tavola1!C623-Tavola1!C622</f>
        <v>6267</v>
      </c>
      <c r="D709" s="34">
        <f>Tavola1!D623-Tavola1!D622</f>
        <v>616</v>
      </c>
      <c r="E709" s="34">
        <f>Tavola1!E623-Tavola1!E622</f>
        <v>188</v>
      </c>
      <c r="F709" s="34">
        <f>Tavola1!F623-Tavola1!F622</f>
        <v>-2</v>
      </c>
      <c r="G709" s="34">
        <f>Tavola1!G623-Tavola1!G622</f>
        <v>1</v>
      </c>
      <c r="H709" s="34">
        <f>Tavola1!H623-Tavola1!H622</f>
        <v>-3</v>
      </c>
      <c r="I709" s="34">
        <f>Tavola1!I623</f>
        <v>1</v>
      </c>
      <c r="J709" s="34">
        <f>Tavola1!J623-Tavola1!J622</f>
        <v>190</v>
      </c>
      <c r="K709" s="34">
        <f>Tavola1!K623-Tavola1!K622</f>
        <v>419</v>
      </c>
      <c r="L709" s="34">
        <f>Tavola1!L623-Tavola1!L622</f>
        <v>9</v>
      </c>
      <c r="M709" s="2">
        <f t="shared" si="273"/>
        <v>2.3465772732467336E-2</v>
      </c>
      <c r="N709" s="2">
        <f t="shared" si="274"/>
        <v>9.8292644008297431E-2</v>
      </c>
    </row>
    <row r="710" spans="1:16" hidden="1" outlineLevel="1">
      <c r="A710" s="16">
        <v>44512</v>
      </c>
      <c r="B710" s="34">
        <f>Tavola1!B624-Tavola1!B623</f>
        <v>23109</v>
      </c>
      <c r="C710" s="34">
        <f>Tavola1!C624-Tavola1!C623</f>
        <v>5988</v>
      </c>
      <c r="D710" s="34">
        <f>Tavola1!D624-Tavola1!D623</f>
        <v>546</v>
      </c>
      <c r="E710" s="34">
        <f>Tavola1!E624-Tavola1!E623</f>
        <v>126</v>
      </c>
      <c r="F710" s="34">
        <f>Tavola1!F624-Tavola1!F623</f>
        <v>-10</v>
      </c>
      <c r="G710" s="34">
        <f>Tavola1!G624-Tavola1!G623</f>
        <v>-13</v>
      </c>
      <c r="H710" s="34">
        <f>Tavola1!H624-Tavola1!H623</f>
        <v>3</v>
      </c>
      <c r="I710" s="34">
        <f>Tavola1!I624</f>
        <v>3</v>
      </c>
      <c r="J710" s="34">
        <f>Tavola1!J624-Tavola1!J623</f>
        <v>136</v>
      </c>
      <c r="K710" s="34">
        <f>Tavola1!K624-Tavola1!K623</f>
        <v>413</v>
      </c>
      <c r="L710" s="34">
        <f>Tavola1!L624-Tavola1!L623</f>
        <v>7</v>
      </c>
      <c r="M710" s="2">
        <f t="shared" si="273"/>
        <v>2.3627158250032455E-2</v>
      </c>
      <c r="N710" s="2">
        <f t="shared" si="274"/>
        <v>9.1182364729458912E-2</v>
      </c>
    </row>
    <row r="711" spans="1:16" hidden="1" outlineLevel="1">
      <c r="A711" s="16">
        <v>44513</v>
      </c>
      <c r="B711" s="34">
        <f>Tavola1!B625-Tavola1!B624</f>
        <v>20752</v>
      </c>
      <c r="C711" s="34">
        <f>Tavola1!C625-Tavola1!C624</f>
        <v>5052</v>
      </c>
      <c r="D711" s="34">
        <f>Tavola1!D625-Tavola1!D624</f>
        <v>327</v>
      </c>
      <c r="E711" s="34">
        <f>Tavola1!E625-Tavola1!E624</f>
        <v>21</v>
      </c>
      <c r="F711" s="34">
        <f>Tavola1!F625-Tavola1!F624</f>
        <v>12</v>
      </c>
      <c r="G711" s="34">
        <f>Tavola1!G625-Tavola1!G624</f>
        <v>12</v>
      </c>
      <c r="H711" s="34">
        <f>Tavola1!H625-Tavola1!H624</f>
        <v>0</v>
      </c>
      <c r="I711" s="34">
        <f>Tavola1!I625</f>
        <v>2</v>
      </c>
      <c r="J711" s="34">
        <f>Tavola1!J625-Tavola1!J624</f>
        <v>9</v>
      </c>
      <c r="K711" s="34">
        <f>Tavola1!K625-Tavola1!K624</f>
        <v>303</v>
      </c>
      <c r="L711" s="34">
        <f>Tavola1!L625-Tavola1!L624</f>
        <v>3</v>
      </c>
      <c r="M711" s="2">
        <f t="shared" si="273"/>
        <v>1.5757517347725521E-2</v>
      </c>
      <c r="N711" s="2">
        <f t="shared" si="274"/>
        <v>6.4726840855106882E-2</v>
      </c>
    </row>
    <row r="712" spans="1:16" hidden="1" outlineLevel="1">
      <c r="A712" s="16">
        <v>44514</v>
      </c>
      <c r="B712" s="34">
        <f>Tavola1!B626-Tavola1!B625</f>
        <v>21855</v>
      </c>
      <c r="C712" s="34">
        <f>Tavola1!C626-Tavola1!C625</f>
        <v>3979</v>
      </c>
      <c r="D712" s="34">
        <f>Tavola1!D626-Tavola1!D625</f>
        <v>501</v>
      </c>
      <c r="E712" s="34">
        <f>Tavola1!E626-Tavola1!E625</f>
        <v>71</v>
      </c>
      <c r="F712" s="34">
        <f>Tavola1!F626-Tavola1!F625</f>
        <v>6</v>
      </c>
      <c r="G712" s="34">
        <f>Tavola1!G626-Tavola1!G625</f>
        <v>6</v>
      </c>
      <c r="H712" s="34">
        <f>Tavola1!H626-Tavola1!H625</f>
        <v>0</v>
      </c>
      <c r="I712" s="34">
        <f>Tavola1!I626</f>
        <v>2</v>
      </c>
      <c r="J712" s="34">
        <f>Tavola1!J626-Tavola1!J625</f>
        <v>65</v>
      </c>
      <c r="K712" s="34">
        <f>Tavola1!K626-Tavola1!K625</f>
        <v>428</v>
      </c>
      <c r="L712" s="34">
        <f>Tavola1!L626-Tavola1!L625</f>
        <v>2</v>
      </c>
      <c r="M712" s="2">
        <f t="shared" si="273"/>
        <v>2.2923816060398079E-2</v>
      </c>
      <c r="N712" s="2">
        <f t="shared" si="274"/>
        <v>0.12591103292284495</v>
      </c>
    </row>
    <row r="713" spans="1:16" collapsed="1">
      <c r="A713" t="s">
        <v>698</v>
      </c>
      <c r="B713" s="3">
        <f>SUM(B706:B712)</f>
        <v>164488</v>
      </c>
      <c r="C713" s="3">
        <f>SUM(C706:C712)</f>
        <v>41842</v>
      </c>
      <c r="D713" s="3">
        <f t="shared" ref="D713:L713" si="275">SUM(D706:D712)</f>
        <v>3836</v>
      </c>
      <c r="E713" s="3">
        <f t="shared" si="275"/>
        <v>1300</v>
      </c>
      <c r="F713" s="3">
        <f t="shared" si="275"/>
        <v>14</v>
      </c>
      <c r="G713" s="3">
        <f t="shared" si="275"/>
        <v>6</v>
      </c>
      <c r="H713" s="3">
        <f t="shared" si="275"/>
        <v>8</v>
      </c>
      <c r="I713" s="3">
        <f t="shared" si="275"/>
        <v>19</v>
      </c>
      <c r="J713" s="3">
        <f t="shared" si="275"/>
        <v>1286</v>
      </c>
      <c r="K713" s="3">
        <f t="shared" si="275"/>
        <v>2494</v>
      </c>
      <c r="L713" s="3">
        <f t="shared" si="275"/>
        <v>42</v>
      </c>
      <c r="M713" s="2">
        <f t="shared" si="273"/>
        <v>2.3320850153202666E-2</v>
      </c>
      <c r="N713" s="2">
        <f t="shared" si="274"/>
        <v>9.1678218058410213E-2</v>
      </c>
      <c r="P713" s="3"/>
    </row>
    <row r="714" spans="1:16" hidden="1" outlineLevel="1">
      <c r="A714" s="16">
        <v>44515</v>
      </c>
      <c r="B714" s="34">
        <f>Tavola1!B627-Tavola1!B626</f>
        <v>13272</v>
      </c>
      <c r="C714" s="34">
        <f>Tavola1!C627-Tavola1!C626</f>
        <v>4314</v>
      </c>
      <c r="D714" s="34">
        <f>Tavola1!D627-Tavola1!D626</f>
        <v>442</v>
      </c>
      <c r="E714" s="34">
        <f>Tavola1!E627-Tavola1!E626</f>
        <v>355</v>
      </c>
      <c r="F714" s="34">
        <f>Tavola1!F627-Tavola1!F626</f>
        <v>8</v>
      </c>
      <c r="G714" s="34">
        <f>Tavola1!G627-Tavola1!G626</f>
        <v>12</v>
      </c>
      <c r="H714" s="34">
        <f>Tavola1!H627-Tavola1!H626</f>
        <v>-4</v>
      </c>
      <c r="I714" s="34">
        <f>Tavola1!I627</f>
        <v>3</v>
      </c>
      <c r="J714" s="34">
        <f>Tavola1!J627-Tavola1!J626</f>
        <v>347</v>
      </c>
      <c r="K714" s="34">
        <f>Tavola1!K627-Tavola1!K626</f>
        <v>84</v>
      </c>
      <c r="L714" s="34">
        <f>Tavola1!L627-Tavola1!L626</f>
        <v>3</v>
      </c>
      <c r="M714" s="2">
        <f t="shared" ref="M714" si="276">D714/B714</f>
        <v>3.330319469559976E-2</v>
      </c>
      <c r="N714" s="2">
        <f t="shared" ref="N714" si="277">D714/C714</f>
        <v>0.1024571163653222</v>
      </c>
    </row>
    <row r="715" spans="1:16" hidden="1" outlineLevel="1">
      <c r="A715" s="16">
        <v>44516</v>
      </c>
      <c r="B715" s="34">
        <f>Tavola1!B628-Tavola1!B627</f>
        <v>35221</v>
      </c>
      <c r="C715" s="34">
        <f>Tavola1!C628-Tavola1!C627</f>
        <v>8649</v>
      </c>
      <c r="D715" s="34">
        <f>Tavola1!D628-Tavola1!D627</f>
        <v>552</v>
      </c>
      <c r="E715" s="34">
        <f>Tavola1!E628-Tavola1!E627</f>
        <v>104</v>
      </c>
      <c r="F715" s="34">
        <f>Tavola1!F628-Tavola1!F627</f>
        <v>14</v>
      </c>
      <c r="G715" s="34">
        <f>Tavola1!G628-Tavola1!G627</f>
        <v>13</v>
      </c>
      <c r="H715" s="34">
        <f>Tavola1!H628-Tavola1!H627</f>
        <v>1</v>
      </c>
      <c r="I715" s="34">
        <f>Tavola1!I628</f>
        <v>3</v>
      </c>
      <c r="J715" s="34">
        <f>Tavola1!J628-Tavola1!J627</f>
        <v>90</v>
      </c>
      <c r="K715" s="34">
        <f>Tavola1!K628-Tavola1!K627</f>
        <v>432</v>
      </c>
      <c r="L715" s="34">
        <f>Tavola1!L628-Tavola1!L627</f>
        <v>16</v>
      </c>
      <c r="M715" s="2">
        <f t="shared" ref="M715:M721" si="278">D715/B715</f>
        <v>1.5672468129808922E-2</v>
      </c>
      <c r="N715" s="2">
        <f t="shared" ref="N715:N721" si="279">D715/C715</f>
        <v>6.3822407214706903E-2</v>
      </c>
    </row>
    <row r="716" spans="1:16" hidden="1" outlineLevel="1">
      <c r="A716" s="16">
        <v>44517</v>
      </c>
      <c r="B716" s="34">
        <f>Tavola1!B629-Tavola1!B628</f>
        <v>26376</v>
      </c>
      <c r="C716" s="34">
        <f>Tavola1!C629-Tavola1!C628</f>
        <v>6488</v>
      </c>
      <c r="D716" s="34">
        <f>Tavola1!D629-Tavola1!D628</f>
        <v>491</v>
      </c>
      <c r="E716" s="34">
        <f>Tavola1!E629-Tavola1!E628</f>
        <v>77</v>
      </c>
      <c r="F716" s="34">
        <f>Tavola1!F629-Tavola1!F628</f>
        <v>-4</v>
      </c>
      <c r="G716" s="34">
        <f>Tavola1!G629-Tavola1!G628</f>
        <v>0</v>
      </c>
      <c r="H716" s="34">
        <f>Tavola1!H629-Tavola1!H628</f>
        <v>-4</v>
      </c>
      <c r="I716" s="34">
        <f>Tavola1!I629</f>
        <v>2</v>
      </c>
      <c r="J716" s="34">
        <f>Tavola1!J629-Tavola1!J628</f>
        <v>81</v>
      </c>
      <c r="K716" s="34">
        <f>Tavola1!K629-Tavola1!K628</f>
        <v>407</v>
      </c>
      <c r="L716" s="34">
        <f>Tavola1!L629-Tavola1!L628</f>
        <v>7</v>
      </c>
      <c r="M716" s="2">
        <f t="shared" si="278"/>
        <v>1.8615407946618139E-2</v>
      </c>
      <c r="N716" s="2">
        <f t="shared" si="279"/>
        <v>7.5678175092478428E-2</v>
      </c>
    </row>
    <row r="717" spans="1:16" hidden="1" outlineLevel="1">
      <c r="A717" s="16">
        <v>44518</v>
      </c>
      <c r="B717" s="34">
        <f>Tavola1!B630-Tavola1!B629</f>
        <v>26307</v>
      </c>
      <c r="C717" s="34">
        <f>Tavola1!C630-Tavola1!C629</f>
        <v>6206</v>
      </c>
      <c r="D717" s="34">
        <f>Tavola1!D630-Tavola1!D629</f>
        <v>515</v>
      </c>
      <c r="E717" s="34">
        <f>Tavola1!E630-Tavola1!E629</f>
        <v>121</v>
      </c>
      <c r="F717" s="34">
        <f>Tavola1!F630-Tavola1!F629</f>
        <v>-6</v>
      </c>
      <c r="G717" s="34">
        <f>Tavola1!G630-Tavola1!G629</f>
        <v>-6</v>
      </c>
      <c r="H717" s="34">
        <f>Tavola1!H630-Tavola1!H629</f>
        <v>0</v>
      </c>
      <c r="I717" s="34">
        <f>Tavola1!I630</f>
        <v>3</v>
      </c>
      <c r="J717" s="34">
        <f>Tavola1!J630-Tavola1!J629</f>
        <v>127</v>
      </c>
      <c r="K717" s="34">
        <f>Tavola1!K630-Tavola1!K629</f>
        <v>385</v>
      </c>
      <c r="L717" s="34">
        <f>Tavola1!L630-Tavola1!L629</f>
        <v>9</v>
      </c>
      <c r="M717" s="2">
        <f t="shared" si="278"/>
        <v>1.9576538563880336E-2</v>
      </c>
      <c r="N717" s="2">
        <f t="shared" si="279"/>
        <v>8.2984208830164358E-2</v>
      </c>
    </row>
    <row r="718" spans="1:16" hidden="1" outlineLevel="1">
      <c r="A718" s="16">
        <v>44519</v>
      </c>
      <c r="B718" s="34">
        <f>Tavola1!B631-Tavola1!B630</f>
        <v>27358</v>
      </c>
      <c r="C718" s="34">
        <f>Tavola1!C631-Tavola1!C630</f>
        <v>6867</v>
      </c>
      <c r="D718" s="34">
        <f>Tavola1!D631-Tavola1!D630</f>
        <v>655</v>
      </c>
      <c r="E718" s="34">
        <f>Tavola1!E631-Tavola1!E630</f>
        <v>299</v>
      </c>
      <c r="F718" s="34">
        <f>Tavola1!F631-Tavola1!F630</f>
        <v>-18</v>
      </c>
      <c r="G718" s="34">
        <f>Tavola1!G631-Tavola1!G630</f>
        <v>-13</v>
      </c>
      <c r="H718" s="34">
        <f>Tavola1!H631-Tavola1!H630</f>
        <v>-5</v>
      </c>
      <c r="I718" s="34">
        <f>Tavola1!I631</f>
        <v>0</v>
      </c>
      <c r="J718" s="34">
        <f>Tavola1!J631-Tavola1!J630</f>
        <v>317</v>
      </c>
      <c r="K718" s="34">
        <f>Tavola1!K631-Tavola1!K630</f>
        <v>350</v>
      </c>
      <c r="L718" s="34">
        <f>Tavola1!L631-Tavola1!L630</f>
        <v>6</v>
      </c>
      <c r="M718" s="2">
        <f t="shared" si="278"/>
        <v>2.3941808611740625E-2</v>
      </c>
      <c r="N718" s="2">
        <f t="shared" si="279"/>
        <v>9.5383719236930245E-2</v>
      </c>
    </row>
    <row r="719" spans="1:16" hidden="1" outlineLevel="1">
      <c r="A719" s="16">
        <v>44520</v>
      </c>
      <c r="B719" s="34">
        <f>Tavola1!B632-Tavola1!B631</f>
        <v>25059</v>
      </c>
      <c r="C719" s="34">
        <f>Tavola1!C632-Tavola1!C631</f>
        <v>6570</v>
      </c>
      <c r="D719" s="34">
        <f>Tavola1!D632-Tavola1!D631</f>
        <v>648</v>
      </c>
      <c r="E719" s="34">
        <f>Tavola1!E632-Tavola1!E631</f>
        <v>59</v>
      </c>
      <c r="F719" s="34">
        <f>Tavola1!F632-Tavola1!F631</f>
        <v>16</v>
      </c>
      <c r="G719" s="34">
        <f>Tavola1!G632-Tavola1!G631</f>
        <v>18</v>
      </c>
      <c r="H719" s="34">
        <f>Tavola1!H632-Tavola1!H631</f>
        <v>-2</v>
      </c>
      <c r="I719" s="34">
        <f>Tavola1!I632</f>
        <v>2</v>
      </c>
      <c r="J719" s="34">
        <f>Tavola1!J632-Tavola1!J631</f>
        <v>43</v>
      </c>
      <c r="K719" s="34">
        <f>Tavola1!K632-Tavola1!K631</f>
        <v>583</v>
      </c>
      <c r="L719" s="34">
        <f>Tavola1!L632-Tavola1!L631</f>
        <v>6</v>
      </c>
      <c r="M719" s="2">
        <f t="shared" si="278"/>
        <v>2.5858972824135042E-2</v>
      </c>
      <c r="N719" s="2">
        <f t="shared" si="279"/>
        <v>9.8630136986301367E-2</v>
      </c>
    </row>
    <row r="720" spans="1:16" hidden="1" outlineLevel="1">
      <c r="A720" s="16">
        <v>44521</v>
      </c>
      <c r="B720" s="34">
        <f>Tavola1!B633-Tavola1!B632</f>
        <v>22766</v>
      </c>
      <c r="C720" s="34">
        <f>Tavola1!C633-Tavola1!C632</f>
        <v>5310</v>
      </c>
      <c r="D720" s="34">
        <f>Tavola1!D633-Tavola1!D632</f>
        <v>567</v>
      </c>
      <c r="E720" s="34">
        <f>Tavola1!E633-Tavola1!E632</f>
        <v>290</v>
      </c>
      <c r="F720" s="34">
        <f>Tavola1!F633-Tavola1!F632</f>
        <v>-7</v>
      </c>
      <c r="G720" s="34">
        <f>Tavola1!G633-Tavola1!G632</f>
        <v>-11</v>
      </c>
      <c r="H720" s="34">
        <f>Tavola1!H633-Tavola1!H632</f>
        <v>4</v>
      </c>
      <c r="I720" s="34">
        <f>Tavola1!I633</f>
        <v>5</v>
      </c>
      <c r="J720" s="34">
        <f>Tavola1!J633-Tavola1!J632</f>
        <v>297</v>
      </c>
      <c r="K720" s="34">
        <f>Tavola1!K633-Tavola1!K632</f>
        <v>268</v>
      </c>
      <c r="L720" s="34">
        <f>Tavola1!L633-Tavola1!L632</f>
        <v>9</v>
      </c>
      <c r="M720" s="2">
        <f t="shared" si="278"/>
        <v>2.4905560924185187E-2</v>
      </c>
      <c r="N720" s="2">
        <f t="shared" si="279"/>
        <v>0.10677966101694915</v>
      </c>
    </row>
    <row r="721" spans="1:16" collapsed="1">
      <c r="A721" t="s">
        <v>718</v>
      </c>
      <c r="B721" s="3">
        <f>SUM(B714:B720)</f>
        <v>176359</v>
      </c>
      <c r="C721" s="3">
        <f>SUM(C714:C720)</f>
        <v>44404</v>
      </c>
      <c r="D721" s="3">
        <f>SUM(D714:D720)-109</f>
        <v>3761</v>
      </c>
      <c r="E721" s="3">
        <f t="shared" ref="E721:L721" si="280">SUM(E714:E720)</f>
        <v>1305</v>
      </c>
      <c r="F721" s="3">
        <f t="shared" si="280"/>
        <v>3</v>
      </c>
      <c r="G721" s="3">
        <f t="shared" si="280"/>
        <v>13</v>
      </c>
      <c r="H721" s="3">
        <f t="shared" si="280"/>
        <v>-10</v>
      </c>
      <c r="I721" s="3">
        <f t="shared" si="280"/>
        <v>18</v>
      </c>
      <c r="J721" s="3">
        <f t="shared" si="280"/>
        <v>1302</v>
      </c>
      <c r="K721" s="3">
        <f t="shared" si="280"/>
        <v>2509</v>
      </c>
      <c r="L721" s="3">
        <f t="shared" si="280"/>
        <v>56</v>
      </c>
      <c r="M721" s="2">
        <f t="shared" si="278"/>
        <v>2.1325818359142431E-2</v>
      </c>
      <c r="N721" s="2">
        <f t="shared" si="279"/>
        <v>8.4699576614719399E-2</v>
      </c>
      <c r="P721" s="3"/>
    </row>
    <row r="722" spans="1:16" hidden="1" outlineLevel="1">
      <c r="A722" s="16">
        <v>44522</v>
      </c>
      <c r="B722" s="34">
        <f>Tavola1!B634-Tavola1!B633</f>
        <v>13927</v>
      </c>
      <c r="C722" s="34">
        <f>Tavola1!C634-Tavola1!C633</f>
        <v>4025</v>
      </c>
      <c r="D722" s="34">
        <f>Tavola1!D634-Tavola1!D633</f>
        <v>514</v>
      </c>
      <c r="E722" s="34">
        <f>Tavola1!E634-Tavola1!E633</f>
        <v>396</v>
      </c>
      <c r="F722" s="34">
        <f>Tavola1!F634-Tavola1!F633</f>
        <v>14</v>
      </c>
      <c r="G722" s="34">
        <f>Tavola1!G634-Tavola1!G633</f>
        <v>13</v>
      </c>
      <c r="H722" s="34">
        <f>Tavola1!H634-Tavola1!H633</f>
        <v>1</v>
      </c>
      <c r="I722" s="34">
        <f>Tavola1!I634</f>
        <v>2</v>
      </c>
      <c r="J722" s="34">
        <f>Tavola1!J634-Tavola1!J633</f>
        <v>382</v>
      </c>
      <c r="K722" s="34">
        <f>Tavola1!K634-Tavola1!K633</f>
        <v>118</v>
      </c>
      <c r="L722" s="34">
        <f>Tavola1!L634-Tavola1!L633</f>
        <v>0</v>
      </c>
      <c r="M722" s="2">
        <f t="shared" ref="M722" si="281">D722/B722</f>
        <v>3.6906727938536658E-2</v>
      </c>
      <c r="N722" s="2">
        <f t="shared" ref="N722" si="282">D722/C722</f>
        <v>0.12770186335403727</v>
      </c>
    </row>
    <row r="723" spans="1:16" hidden="1" outlineLevel="1">
      <c r="A723" s="16">
        <v>44523</v>
      </c>
      <c r="B723" s="34">
        <f>Tavola1!B635-Tavola1!B634</f>
        <v>34683</v>
      </c>
      <c r="C723" s="34">
        <f>Tavola1!C635-Tavola1!C634</f>
        <v>7606</v>
      </c>
      <c r="D723" s="34">
        <f>Tavola1!D635-Tavola1!D634</f>
        <v>505</v>
      </c>
      <c r="E723" s="34">
        <f>Tavola1!E635-Tavola1!E634</f>
        <v>125</v>
      </c>
      <c r="F723" s="34">
        <f>Tavola1!F635-Tavola1!F634</f>
        <v>-11</v>
      </c>
      <c r="G723" s="34">
        <f>Tavola1!G635-Tavola1!G634</f>
        <v>-12</v>
      </c>
      <c r="H723" s="34">
        <f>Tavola1!H635-Tavola1!H634</f>
        <v>1</v>
      </c>
      <c r="I723" s="34">
        <f>Tavola1!I635</f>
        <v>2</v>
      </c>
      <c r="J723" s="34">
        <f>Tavola1!J635-Tavola1!J634</f>
        <v>136</v>
      </c>
      <c r="K723" s="34">
        <f>Tavola1!K635-Tavola1!K634</f>
        <v>364</v>
      </c>
      <c r="L723" s="34">
        <f>Tavola1!L635-Tavola1!L634</f>
        <v>16</v>
      </c>
      <c r="M723" s="2">
        <f t="shared" ref="M723:M729" si="283">D723/B723</f>
        <v>1.4560447481475074E-2</v>
      </c>
      <c r="N723" s="2">
        <f t="shared" ref="N723:N729" si="284">D723/C723</f>
        <v>6.6394951354194057E-2</v>
      </c>
    </row>
    <row r="724" spans="1:16" hidden="1" outlineLevel="1">
      <c r="A724" s="16">
        <v>44524</v>
      </c>
      <c r="B724" s="34">
        <f>Tavola1!B636-Tavola1!B635</f>
        <v>26385</v>
      </c>
      <c r="C724" s="34">
        <f>Tavola1!C636-Tavola1!C635</f>
        <v>8425</v>
      </c>
      <c r="D724" s="34">
        <f>Tavola1!D636-Tavola1!D635</f>
        <v>702</v>
      </c>
      <c r="E724" s="34">
        <f>Tavola1!E636-Tavola1!E635</f>
        <v>195</v>
      </c>
      <c r="F724" s="34">
        <f>Tavola1!F636-Tavola1!F635</f>
        <v>2</v>
      </c>
      <c r="G724" s="34">
        <f>Tavola1!G636-Tavola1!G635</f>
        <v>3</v>
      </c>
      <c r="H724" s="34">
        <f>Tavola1!H636-Tavola1!H635</f>
        <v>-1</v>
      </c>
      <c r="I724" s="34">
        <f>Tavola1!I636</f>
        <v>2</v>
      </c>
      <c r="J724" s="34">
        <f>Tavola1!J636-Tavola1!J635</f>
        <v>193</v>
      </c>
      <c r="K724" s="34">
        <f>Tavola1!K636-Tavola1!K635</f>
        <v>501</v>
      </c>
      <c r="L724" s="34">
        <f>Tavola1!L636-Tavola1!L635</f>
        <v>6</v>
      </c>
      <c r="M724" s="2">
        <f t="shared" si="283"/>
        <v>2.6606026151222286E-2</v>
      </c>
      <c r="N724" s="2">
        <f t="shared" si="284"/>
        <v>8.3323442136498518E-2</v>
      </c>
    </row>
    <row r="725" spans="1:16" hidden="1" outlineLevel="1">
      <c r="A725" s="16">
        <v>44525</v>
      </c>
      <c r="B725" s="34">
        <f>Tavola1!B637-Tavola1!B636</f>
        <v>28753</v>
      </c>
      <c r="C725" s="34">
        <f>Tavola1!C637-Tavola1!C636</f>
        <v>7403</v>
      </c>
      <c r="D725" s="34">
        <f>Tavola1!D637-Tavola1!D636</f>
        <v>655</v>
      </c>
      <c r="E725" s="34">
        <f>Tavola1!E637-Tavola1!E636</f>
        <v>206</v>
      </c>
      <c r="F725" s="34">
        <f>Tavola1!F637-Tavola1!F636</f>
        <v>-8</v>
      </c>
      <c r="G725" s="34">
        <f>Tavola1!G637-Tavola1!G636</f>
        <v>-8</v>
      </c>
      <c r="H725" s="34">
        <f>Tavola1!H637-Tavola1!H636</f>
        <v>0</v>
      </c>
      <c r="I725" s="34">
        <f>Tavola1!I637</f>
        <v>2</v>
      </c>
      <c r="J725" s="34">
        <f>Tavola1!J637-Tavola1!J636</f>
        <v>214</v>
      </c>
      <c r="K725" s="34">
        <f>Tavola1!K637-Tavola1!K636</f>
        <v>444</v>
      </c>
      <c r="L725" s="34">
        <f>Tavola1!L637-Tavola1!L636</f>
        <v>5</v>
      </c>
      <c r="M725" s="2">
        <f t="shared" si="283"/>
        <v>2.2780231628004036E-2</v>
      </c>
      <c r="N725" s="2">
        <f t="shared" si="284"/>
        <v>8.8477644198297983E-2</v>
      </c>
    </row>
    <row r="726" spans="1:16" hidden="1" outlineLevel="1">
      <c r="A726" s="16">
        <v>44526</v>
      </c>
      <c r="B726" s="34">
        <f>Tavola1!B638-Tavola1!B637</f>
        <v>27091</v>
      </c>
      <c r="C726" s="34">
        <f>Tavola1!C638-Tavola1!C637</f>
        <v>6732</v>
      </c>
      <c r="D726" s="34">
        <f>Tavola1!D638-Tavola1!D637</f>
        <v>809</v>
      </c>
      <c r="E726" s="34">
        <f>Tavola1!E638-Tavola1!E637</f>
        <v>-65</v>
      </c>
      <c r="F726" s="34">
        <f>Tavola1!F638-Tavola1!F637</f>
        <v>-5</v>
      </c>
      <c r="G726" s="34">
        <f>Tavola1!G638-Tavola1!G637</f>
        <v>-7</v>
      </c>
      <c r="H726" s="34">
        <f>Tavola1!H638-Tavola1!H637</f>
        <v>2</v>
      </c>
      <c r="I726" s="34">
        <f>Tavola1!I638</f>
        <v>5</v>
      </c>
      <c r="J726" s="34">
        <f>Tavola1!J638-Tavola1!J637</f>
        <v>-60</v>
      </c>
      <c r="K726" s="34">
        <f>Tavola1!K638-Tavola1!K637</f>
        <v>868</v>
      </c>
      <c r="L726" s="34">
        <f>Tavola1!L638-Tavola1!L637</f>
        <v>6</v>
      </c>
      <c r="M726" s="2">
        <f t="shared" si="283"/>
        <v>2.9862315898268797E-2</v>
      </c>
      <c r="N726" s="2">
        <f t="shared" si="284"/>
        <v>0.12017231134878194</v>
      </c>
    </row>
    <row r="727" spans="1:16" hidden="1" outlineLevel="1">
      <c r="A727" s="16">
        <v>44527</v>
      </c>
      <c r="B727" s="34">
        <f>Tavola1!B639-Tavola1!B638</f>
        <v>26726</v>
      </c>
      <c r="C727" s="34">
        <f>Tavola1!C639-Tavola1!C638</f>
        <v>7143</v>
      </c>
      <c r="D727" s="34">
        <f>Tavola1!D639-Tavola1!D638</f>
        <v>645</v>
      </c>
      <c r="E727" s="34">
        <f>Tavola1!E639-Tavola1!E638</f>
        <v>137</v>
      </c>
      <c r="F727" s="34">
        <f>Tavola1!F639-Tavola1!F638</f>
        <v>-4</v>
      </c>
      <c r="G727" s="34">
        <f>Tavola1!G639-Tavola1!G638</f>
        <v>-6</v>
      </c>
      <c r="H727" s="34">
        <f>Tavola1!H639-Tavola1!H638</f>
        <v>2</v>
      </c>
      <c r="I727" s="34">
        <f>Tavola1!I639</f>
        <v>4</v>
      </c>
      <c r="J727" s="34">
        <f>Tavola1!J639-Tavola1!J638</f>
        <v>141</v>
      </c>
      <c r="K727" s="34">
        <f>Tavola1!K639-Tavola1!K638</f>
        <v>500</v>
      </c>
      <c r="L727" s="34">
        <f>Tavola1!L639-Tavola1!L638</f>
        <v>8</v>
      </c>
      <c r="M727" s="2">
        <f t="shared" si="283"/>
        <v>2.413380228990496E-2</v>
      </c>
      <c r="N727" s="2">
        <f t="shared" si="284"/>
        <v>9.0298194036119273E-2</v>
      </c>
    </row>
    <row r="728" spans="1:16" hidden="1" outlineLevel="1">
      <c r="A728" s="16">
        <v>44528</v>
      </c>
      <c r="B728" s="34">
        <f>Tavola1!B640-Tavola1!B639</f>
        <v>24785</v>
      </c>
      <c r="C728" s="34">
        <f>Tavola1!C640-Tavola1!C639</f>
        <v>5882</v>
      </c>
      <c r="D728" s="34">
        <f>Tavola1!D640-Tavola1!D639</f>
        <v>777</v>
      </c>
      <c r="E728" s="34">
        <f>Tavola1!E640-Tavola1!E639</f>
        <v>471</v>
      </c>
      <c r="F728" s="34">
        <f>Tavola1!F640-Tavola1!F639</f>
        <v>-8</v>
      </c>
      <c r="G728" s="34">
        <f>Tavola1!G640-Tavola1!G639</f>
        <v>-8</v>
      </c>
      <c r="H728" s="34">
        <f>Tavola1!H640-Tavola1!H639</f>
        <v>0</v>
      </c>
      <c r="I728" s="34">
        <f>Tavola1!I640</f>
        <v>0</v>
      </c>
      <c r="J728" s="34">
        <f>Tavola1!J640-Tavola1!J639</f>
        <v>479</v>
      </c>
      <c r="K728" s="34">
        <f>Tavola1!K640-Tavola1!K639</f>
        <v>302</v>
      </c>
      <c r="L728" s="34">
        <f>Tavola1!L640-Tavola1!L639</f>
        <v>4</v>
      </c>
      <c r="M728" s="2">
        <f t="shared" si="283"/>
        <v>3.1349606616905383E-2</v>
      </c>
      <c r="N728" s="2">
        <f t="shared" si="284"/>
        <v>0.13209792587555252</v>
      </c>
    </row>
    <row r="729" spans="1:16" collapsed="1">
      <c r="A729" t="s">
        <v>733</v>
      </c>
      <c r="B729" s="3">
        <f>SUM(B722:B728)</f>
        <v>182350</v>
      </c>
      <c r="C729" s="3">
        <f>SUM(C722:C728)</f>
        <v>47216</v>
      </c>
      <c r="D729" s="3">
        <f>SUM(D722:D728)-109</f>
        <v>4498</v>
      </c>
      <c r="E729" s="3">
        <f t="shared" ref="E729:L729" si="285">SUM(E722:E728)</f>
        <v>1465</v>
      </c>
      <c r="F729" s="3">
        <f t="shared" si="285"/>
        <v>-20</v>
      </c>
      <c r="G729" s="3">
        <f t="shared" si="285"/>
        <v>-25</v>
      </c>
      <c r="H729" s="3">
        <f t="shared" si="285"/>
        <v>5</v>
      </c>
      <c r="I729" s="3">
        <f t="shared" si="285"/>
        <v>17</v>
      </c>
      <c r="J729" s="3">
        <f t="shared" si="285"/>
        <v>1485</v>
      </c>
      <c r="K729" s="3">
        <f t="shared" si="285"/>
        <v>3097</v>
      </c>
      <c r="L729" s="3">
        <f t="shared" si="285"/>
        <v>45</v>
      </c>
      <c r="M729" s="2">
        <f t="shared" si="283"/>
        <v>2.4666849465313955E-2</v>
      </c>
      <c r="N729" s="2">
        <f t="shared" si="284"/>
        <v>9.5264317180616745E-2</v>
      </c>
      <c r="P729" s="3"/>
    </row>
    <row r="730" spans="1:16" hidden="1" outlineLevel="1">
      <c r="A730" s="16">
        <v>44529</v>
      </c>
      <c r="B730" s="34">
        <f>Tavola1!B641-Tavola1!B640</f>
        <v>14736</v>
      </c>
      <c r="C730" s="34">
        <f>Tavola1!C641-Tavola1!C640</f>
        <v>4837</v>
      </c>
      <c r="D730" s="34">
        <f>Tavola1!D641-Tavola1!D640</f>
        <v>559</v>
      </c>
      <c r="E730" s="34">
        <f>Tavola1!E641-Tavola1!E640</f>
        <v>361</v>
      </c>
      <c r="F730" s="34">
        <f>Tavola1!F641-Tavola1!F640</f>
        <v>6</v>
      </c>
      <c r="G730" s="34">
        <f>Tavola1!G641-Tavola1!G640</f>
        <v>7</v>
      </c>
      <c r="H730" s="34">
        <f>Tavola1!H641-Tavola1!H640</f>
        <v>-1</v>
      </c>
      <c r="I730" s="34">
        <f>Tavola1!I641</f>
        <v>2</v>
      </c>
      <c r="J730" s="34">
        <f>Tavola1!J641-Tavola1!J640</f>
        <v>355</v>
      </c>
      <c r="K730" s="34">
        <f>Tavola1!K641-Tavola1!K640</f>
        <v>192</v>
      </c>
      <c r="L730" s="34">
        <f>Tavola1!L641-Tavola1!L640</f>
        <v>6</v>
      </c>
      <c r="M730" s="2">
        <f t="shared" ref="M730" si="286">D730/B730</f>
        <v>3.7934310532030405E-2</v>
      </c>
      <c r="N730" s="2">
        <f t="shared" ref="N730" si="287">D730/C730</f>
        <v>0.11556750051684929</v>
      </c>
    </row>
    <row r="731" spans="1:16" hidden="1" outlineLevel="1">
      <c r="A731" s="16">
        <v>44530</v>
      </c>
      <c r="B731" s="34">
        <f>Tavola1!B642-Tavola1!B641</f>
        <v>32398</v>
      </c>
      <c r="C731" s="34">
        <f>Tavola1!C642-Tavola1!C641</f>
        <v>6867</v>
      </c>
      <c r="D731" s="34">
        <f>Tavola1!D642-Tavola1!D641</f>
        <v>545</v>
      </c>
      <c r="E731" s="34">
        <f>Tavola1!E642-Tavola1!E641</f>
        <v>337</v>
      </c>
      <c r="F731" s="34">
        <f>Tavola1!F642-Tavola1!F641</f>
        <v>-14</v>
      </c>
      <c r="G731" s="34">
        <f>Tavola1!G642-Tavola1!G641</f>
        <v>-13</v>
      </c>
      <c r="H731" s="34">
        <f>Tavola1!H642-Tavola1!H641</f>
        <v>-1</v>
      </c>
      <c r="I731" s="34">
        <f>Tavola1!I642</f>
        <v>2</v>
      </c>
      <c r="J731" s="34">
        <f>Tavola1!J642-Tavola1!J641</f>
        <v>351</v>
      </c>
      <c r="K731" s="34">
        <f>Tavola1!K642-Tavola1!K641</f>
        <v>200</v>
      </c>
      <c r="L731" s="34">
        <f>Tavola1!L642-Tavola1!L641</f>
        <v>8</v>
      </c>
      <c r="M731" s="2">
        <f t="shared" ref="M731:M737" si="288">D731/B731</f>
        <v>1.6822026050990802E-2</v>
      </c>
      <c r="N731" s="2">
        <f t="shared" ref="N731:N737" si="289">D731/C731</f>
        <v>7.9365079365079361E-2</v>
      </c>
    </row>
    <row r="732" spans="1:16" hidden="1" outlineLevel="1">
      <c r="A732" s="16">
        <v>44531</v>
      </c>
      <c r="B732" s="34">
        <f>Tavola1!B643-Tavola1!B642</f>
        <v>27940</v>
      </c>
      <c r="C732" s="34">
        <f>Tavola1!C643-Tavola1!C642</f>
        <v>8910</v>
      </c>
      <c r="D732" s="34">
        <f>Tavola1!D643-Tavola1!D642</f>
        <v>729</v>
      </c>
      <c r="E732" s="34">
        <f>Tavola1!E643-Tavola1!E642</f>
        <v>92</v>
      </c>
      <c r="F732" s="34">
        <f>Tavola1!F643-Tavola1!F642</f>
        <v>0</v>
      </c>
      <c r="G732" s="34">
        <f>Tavola1!G643-Tavola1!G642</f>
        <v>0</v>
      </c>
      <c r="H732" s="34">
        <f>Tavola1!H643-Tavola1!H642</f>
        <v>0</v>
      </c>
      <c r="I732" s="34">
        <f>Tavola1!I643</f>
        <v>2</v>
      </c>
      <c r="J732" s="34">
        <f>Tavola1!J643-Tavola1!J642</f>
        <v>92</v>
      </c>
      <c r="K732" s="34">
        <f>Tavola1!K643-Tavola1!K642</f>
        <v>628</v>
      </c>
      <c r="L732" s="34">
        <f>Tavola1!L643-Tavola1!L642</f>
        <v>9</v>
      </c>
      <c r="M732" s="2">
        <f t="shared" si="288"/>
        <v>2.6091624910522547E-2</v>
      </c>
      <c r="N732" s="2">
        <f t="shared" si="289"/>
        <v>8.1818181818181818E-2</v>
      </c>
    </row>
    <row r="733" spans="1:16" hidden="1" outlineLevel="1">
      <c r="A733" s="16">
        <v>44532</v>
      </c>
      <c r="B733" s="34">
        <f>Tavola1!B644-Tavola1!B643</f>
        <v>32711</v>
      </c>
      <c r="C733" s="34">
        <f>Tavola1!C644-Tavola1!C643</f>
        <v>9957</v>
      </c>
      <c r="D733" s="34">
        <f>Tavola1!D644-Tavola1!D643</f>
        <v>675</v>
      </c>
      <c r="E733" s="34">
        <f>Tavola1!E644-Tavola1!E643</f>
        <v>-77</v>
      </c>
      <c r="F733" s="34">
        <f>Tavola1!F644-Tavola1!F643</f>
        <v>0</v>
      </c>
      <c r="G733" s="34">
        <f>Tavola1!G644-Tavola1!G643</f>
        <v>-1</v>
      </c>
      <c r="H733" s="34">
        <f>Tavola1!H644-Tavola1!H643</f>
        <v>1</v>
      </c>
      <c r="I733" s="34">
        <f>Tavola1!I644</f>
        <v>3</v>
      </c>
      <c r="J733" s="34">
        <f>Tavola1!J644-Tavola1!J643</f>
        <v>-77</v>
      </c>
      <c r="K733" s="34">
        <f>Tavola1!K644-Tavola1!K643</f>
        <v>748</v>
      </c>
      <c r="L733" s="34">
        <f>Tavola1!L644-Tavola1!L643</f>
        <v>4</v>
      </c>
      <c r="M733" s="2">
        <f t="shared" si="288"/>
        <v>2.0635260309987465E-2</v>
      </c>
      <c r="N733" s="2">
        <f t="shared" si="289"/>
        <v>6.7791503464899067E-2</v>
      </c>
    </row>
    <row r="734" spans="1:16" hidden="1" outlineLevel="1">
      <c r="A734" s="16">
        <v>44533</v>
      </c>
      <c r="B734" s="34">
        <f>Tavola1!B645-Tavola1!B644</f>
        <v>26359</v>
      </c>
      <c r="C734" s="34">
        <f>Tavola1!C645-Tavola1!C644</f>
        <v>7511</v>
      </c>
      <c r="D734" s="34">
        <f>Tavola1!D645-Tavola1!D644</f>
        <v>836</v>
      </c>
      <c r="E734" s="34">
        <f>Tavola1!E645-Tavola1!E644</f>
        <v>262</v>
      </c>
      <c r="F734" s="34">
        <f>Tavola1!F645-Tavola1!F644</f>
        <v>5</v>
      </c>
      <c r="G734" s="34">
        <f>Tavola1!G645-Tavola1!G644</f>
        <v>4</v>
      </c>
      <c r="H734" s="34">
        <f>Tavola1!H645-Tavola1!H644</f>
        <v>1</v>
      </c>
      <c r="I734" s="34">
        <f>Tavola1!I645</f>
        <v>1</v>
      </c>
      <c r="J734" s="34">
        <f>Tavola1!J645-Tavola1!J644</f>
        <v>257</v>
      </c>
      <c r="K734" s="34">
        <f>Tavola1!K645-Tavola1!K644</f>
        <v>569</v>
      </c>
      <c r="L734" s="34">
        <f>Tavola1!L645-Tavola1!L644</f>
        <v>5</v>
      </c>
      <c r="M734" s="2">
        <f t="shared" si="288"/>
        <v>3.1715922455328352E-2</v>
      </c>
      <c r="N734" s="2">
        <f t="shared" si="289"/>
        <v>0.11130342164824923</v>
      </c>
    </row>
    <row r="735" spans="1:16" hidden="1" outlineLevel="1">
      <c r="A735" s="16">
        <v>44534</v>
      </c>
      <c r="B735" s="34">
        <f>Tavola1!B646-Tavola1!B645</f>
        <v>25952</v>
      </c>
      <c r="C735" s="34">
        <f>Tavola1!C646-Tavola1!C645</f>
        <v>5663</v>
      </c>
      <c r="D735" s="34">
        <f>Tavola1!D646-Tavola1!D645</f>
        <v>549</v>
      </c>
      <c r="E735" s="34">
        <f>Tavola1!E646-Tavola1!E645</f>
        <v>23</v>
      </c>
      <c r="F735" s="34">
        <f>Tavola1!F646-Tavola1!F645</f>
        <v>-11</v>
      </c>
      <c r="G735" s="34">
        <f>Tavola1!G646-Tavola1!G645</f>
        <v>-11</v>
      </c>
      <c r="H735" s="34">
        <f>Tavola1!H646-Tavola1!H645</f>
        <v>0</v>
      </c>
      <c r="I735" s="34">
        <f>Tavola1!I646</f>
        <v>3</v>
      </c>
      <c r="J735" s="34">
        <f>Tavola1!J646-Tavola1!J645</f>
        <v>34</v>
      </c>
      <c r="K735" s="34">
        <f>Tavola1!K646-Tavola1!K645</f>
        <v>521</v>
      </c>
      <c r="L735" s="34">
        <f>Tavola1!L646-Tavola1!L645</f>
        <v>5</v>
      </c>
      <c r="M735" s="2">
        <f t="shared" si="288"/>
        <v>2.1154438964241677E-2</v>
      </c>
      <c r="N735" s="2">
        <f t="shared" si="289"/>
        <v>9.6945082111954795E-2</v>
      </c>
    </row>
    <row r="736" spans="1:16" hidden="1" outlineLevel="1">
      <c r="A736" s="16">
        <v>44535</v>
      </c>
      <c r="B736" s="34">
        <f>Tavola1!B647-Tavola1!B646</f>
        <v>25285</v>
      </c>
      <c r="C736" s="34">
        <f>Tavola1!C647-Tavola1!C646</f>
        <v>6101</v>
      </c>
      <c r="D736" s="34">
        <f>Tavola1!D647-Tavola1!D646</f>
        <v>870</v>
      </c>
      <c r="E736" s="34">
        <f>Tavola1!E647-Tavola1!E646</f>
        <v>472</v>
      </c>
      <c r="F736" s="34">
        <f>Tavola1!F647-Tavola1!F646</f>
        <v>2</v>
      </c>
      <c r="G736" s="34">
        <f>Tavola1!G647-Tavola1!G646</f>
        <v>4</v>
      </c>
      <c r="H736" s="34">
        <f>Tavola1!H647-Tavola1!H646</f>
        <v>-2</v>
      </c>
      <c r="I736" s="34">
        <f>Tavola1!I647</f>
        <v>1</v>
      </c>
      <c r="J736" s="34">
        <f>Tavola1!J647-Tavola1!J646</f>
        <v>470</v>
      </c>
      <c r="K736" s="34">
        <f>Tavola1!K647-Tavola1!K646</f>
        <v>392</v>
      </c>
      <c r="L736" s="34">
        <f>Tavola1!L647-Tavola1!L646</f>
        <v>6</v>
      </c>
      <c r="M736" s="2">
        <f t="shared" si="288"/>
        <v>3.4407751631402014E-2</v>
      </c>
      <c r="N736" s="2">
        <f t="shared" si="289"/>
        <v>0.14259957384035404</v>
      </c>
    </row>
    <row r="737" spans="1:16" collapsed="1">
      <c r="A737" t="s">
        <v>749</v>
      </c>
      <c r="B737" s="3">
        <f>SUM(B730:B736)</f>
        <v>185381</v>
      </c>
      <c r="C737" s="3">
        <f>SUM(C730:C736)</f>
        <v>49846</v>
      </c>
      <c r="D737" s="3">
        <f>SUM(D730:D736)-109</f>
        <v>4654</v>
      </c>
      <c r="E737" s="3">
        <f t="shared" ref="E737:L737" si="290">SUM(E730:E736)</f>
        <v>1470</v>
      </c>
      <c r="F737" s="3">
        <f t="shared" si="290"/>
        <v>-12</v>
      </c>
      <c r="G737" s="3">
        <f t="shared" si="290"/>
        <v>-10</v>
      </c>
      <c r="H737" s="3">
        <f t="shared" si="290"/>
        <v>-2</v>
      </c>
      <c r="I737" s="3">
        <f t="shared" si="290"/>
        <v>14</v>
      </c>
      <c r="J737" s="3">
        <f t="shared" si="290"/>
        <v>1482</v>
      </c>
      <c r="K737" s="3">
        <f t="shared" si="290"/>
        <v>3250</v>
      </c>
      <c r="L737" s="3">
        <f t="shared" si="290"/>
        <v>43</v>
      </c>
      <c r="M737" s="2">
        <f t="shared" si="288"/>
        <v>2.5105053915989235E-2</v>
      </c>
      <c r="N737" s="2">
        <f t="shared" si="289"/>
        <v>9.3367572122136186E-2</v>
      </c>
      <c r="P737" s="3"/>
    </row>
    <row r="738" spans="1:16" hidden="1" outlineLevel="2">
      <c r="A738" s="16">
        <v>44536</v>
      </c>
      <c r="B738" s="34">
        <f>Tavola1!B648-Tavola1!B647</f>
        <v>14969</v>
      </c>
      <c r="C738" s="34">
        <f>Tavola1!C648-Tavola1!C647</f>
        <v>4483</v>
      </c>
      <c r="D738" s="34">
        <f>Tavola1!D648-Tavola1!D647</f>
        <v>505</v>
      </c>
      <c r="E738" s="34">
        <f>Tavola1!E648-Tavola1!E647</f>
        <v>386</v>
      </c>
      <c r="F738" s="34">
        <f>Tavola1!F648-Tavola1!F647</f>
        <v>15</v>
      </c>
      <c r="G738" s="34">
        <f>Tavola1!G648-Tavola1!G647</f>
        <v>13</v>
      </c>
      <c r="H738" s="34">
        <f>Tavola1!H648-Tavola1!H647</f>
        <v>2</v>
      </c>
      <c r="I738" s="34">
        <f>Tavola1!I648</f>
        <v>3</v>
      </c>
      <c r="J738" s="34">
        <f>Tavola1!J648-Tavola1!J647</f>
        <v>371</v>
      </c>
      <c r="K738" s="34">
        <f>Tavola1!K648-Tavola1!K647</f>
        <v>113</v>
      </c>
      <c r="L738" s="34">
        <f>Tavola1!L648-Tavola1!L647</f>
        <v>6</v>
      </c>
      <c r="M738" s="2">
        <f t="shared" ref="M738" si="291">D738/B738</f>
        <v>3.3736388536308372E-2</v>
      </c>
      <c r="N738" s="2">
        <f t="shared" ref="N738" si="292">D738/C738</f>
        <v>0.1126477805041267</v>
      </c>
    </row>
    <row r="739" spans="1:16" hidden="1" outlineLevel="1">
      <c r="A739" s="16">
        <v>44537</v>
      </c>
      <c r="B739" s="34">
        <f>Tavola1!B649-Tavola1!B648</f>
        <v>32170</v>
      </c>
      <c r="C739" s="34">
        <f>Tavola1!C649-Tavola1!C648</f>
        <v>9430</v>
      </c>
      <c r="D739" s="34">
        <f>Tavola1!D649-Tavola1!D648</f>
        <v>975</v>
      </c>
      <c r="E739" s="34">
        <f>Tavola1!E649-Tavola1!E648</f>
        <v>407</v>
      </c>
      <c r="F739" s="34">
        <f>Tavola1!F649-Tavola1!F648</f>
        <v>11</v>
      </c>
      <c r="G739" s="34">
        <f>Tavola1!G649-Tavola1!G648</f>
        <v>10</v>
      </c>
      <c r="H739" s="34">
        <f>Tavola1!H649-Tavola1!H648</f>
        <v>1</v>
      </c>
      <c r="I739" s="34">
        <f>Tavola1!I649</f>
        <v>3</v>
      </c>
      <c r="J739" s="34">
        <f>Tavola1!J649-Tavola1!J648</f>
        <v>396</v>
      </c>
      <c r="K739" s="34">
        <f>Tavola1!K649-Tavola1!K648</f>
        <v>558</v>
      </c>
      <c r="L739" s="34">
        <f>Tavola1!L649-Tavola1!L648</f>
        <v>10</v>
      </c>
      <c r="M739" s="2">
        <f t="shared" ref="M739:M745" si="293">D739/B739</f>
        <v>3.030774013055642E-2</v>
      </c>
      <c r="N739" s="2">
        <f t="shared" ref="N739:N745" si="294">D739/C739</f>
        <v>0.10339342523860021</v>
      </c>
    </row>
    <row r="740" spans="1:16" hidden="1" outlineLevel="1">
      <c r="A740" s="16">
        <v>44538</v>
      </c>
      <c r="B740" s="34">
        <f>Tavola1!B650-Tavola1!B649</f>
        <v>23329</v>
      </c>
      <c r="C740" s="34">
        <f>Tavola1!C650-Tavola1!C649</f>
        <v>5447</v>
      </c>
      <c r="D740" s="34">
        <f>Tavola1!D650-Tavola1!D649</f>
        <v>618</v>
      </c>
      <c r="E740" s="34">
        <f>Tavola1!E650-Tavola1!E649</f>
        <v>-101</v>
      </c>
      <c r="F740" s="34">
        <f>Tavola1!F650-Tavola1!F649</f>
        <v>-7</v>
      </c>
      <c r="G740" s="34">
        <f>Tavola1!G650-Tavola1!G649</f>
        <v>-7</v>
      </c>
      <c r="H740" s="34">
        <f>Tavola1!H650-Tavola1!H649</f>
        <v>0</v>
      </c>
      <c r="I740" s="34">
        <f>Tavola1!I650</f>
        <v>2</v>
      </c>
      <c r="J740" s="34">
        <f>Tavola1!J650-Tavola1!J649</f>
        <v>-94</v>
      </c>
      <c r="K740" s="34">
        <f>Tavola1!K650-Tavola1!K649</f>
        <v>709</v>
      </c>
      <c r="L740" s="34">
        <f>Tavola1!L650-Tavola1!L649</f>
        <v>10</v>
      </c>
      <c r="M740" s="2">
        <f t="shared" si="293"/>
        <v>2.649063397488105E-2</v>
      </c>
      <c r="N740" s="2">
        <f t="shared" si="294"/>
        <v>0.11345694877914449</v>
      </c>
    </row>
    <row r="741" spans="1:16" hidden="1" outlineLevel="1">
      <c r="A741" s="16">
        <v>44539</v>
      </c>
      <c r="B741" s="34">
        <f>Tavola1!B651-Tavola1!B650</f>
        <v>16274</v>
      </c>
      <c r="C741" s="34">
        <f>Tavola1!C651-Tavola1!C650</f>
        <v>6601</v>
      </c>
      <c r="D741" s="34">
        <f>Tavola1!D651-Tavola1!D650</f>
        <v>789</v>
      </c>
      <c r="E741" s="34">
        <f>Tavola1!E651-Tavola1!E650</f>
        <v>534</v>
      </c>
      <c r="F741" s="34">
        <f>Tavola1!F651-Tavola1!F650</f>
        <v>21</v>
      </c>
      <c r="G741" s="34">
        <f>Tavola1!G651-Tavola1!G650</f>
        <v>19</v>
      </c>
      <c r="H741" s="34">
        <f>Tavola1!H651-Tavola1!H650</f>
        <v>2</v>
      </c>
      <c r="I741" s="34">
        <f>Tavola1!I651</f>
        <v>3</v>
      </c>
      <c r="J741" s="34">
        <f>Tavola1!J651-Tavola1!J650</f>
        <v>513</v>
      </c>
      <c r="K741" s="34">
        <f>Tavola1!K651-Tavola1!K650</f>
        <v>253</v>
      </c>
      <c r="L741" s="34">
        <f>Tavola1!L651-Tavola1!L650</f>
        <v>2</v>
      </c>
      <c r="M741" s="2">
        <f t="shared" si="293"/>
        <v>4.8482241612387858E-2</v>
      </c>
      <c r="N741" s="2">
        <f t="shared" si="294"/>
        <v>0.1195273443417664</v>
      </c>
    </row>
    <row r="742" spans="1:16" hidden="1" outlineLevel="1">
      <c r="A742" s="16">
        <v>44540</v>
      </c>
      <c r="B742" s="34">
        <f>Tavola1!B652-Tavola1!B651</f>
        <v>32502</v>
      </c>
      <c r="C742" s="34">
        <f>Tavola1!C652-Tavola1!C651</f>
        <v>8247</v>
      </c>
      <c r="D742" s="34">
        <f>Tavola1!D652-Tavola1!D651</f>
        <v>1143</v>
      </c>
      <c r="E742" s="34">
        <f>Tavola1!E652-Tavola1!E651</f>
        <v>564</v>
      </c>
      <c r="F742" s="34">
        <f>Tavola1!F652-Tavola1!F651</f>
        <v>5</v>
      </c>
      <c r="G742" s="34">
        <f>Tavola1!G652-Tavola1!G651</f>
        <v>7</v>
      </c>
      <c r="H742" s="34">
        <f>Tavola1!H652-Tavola1!H651</f>
        <v>-2</v>
      </c>
      <c r="I742" s="34">
        <f>Tavola1!I652</f>
        <v>3</v>
      </c>
      <c r="J742" s="34">
        <f>Tavola1!J652-Tavola1!J651</f>
        <v>559</v>
      </c>
      <c r="K742" s="34">
        <f>Tavola1!K652-Tavola1!K651</f>
        <v>573</v>
      </c>
      <c r="L742" s="34">
        <f>Tavola1!L652-Tavola1!L651</f>
        <v>6</v>
      </c>
      <c r="M742" s="2">
        <f t="shared" si="293"/>
        <v>3.5167066642052797E-2</v>
      </c>
      <c r="N742" s="2">
        <f t="shared" si="294"/>
        <v>0.13859585303746816</v>
      </c>
    </row>
    <row r="743" spans="1:16" hidden="1" outlineLevel="1">
      <c r="A743" s="16">
        <v>44541</v>
      </c>
      <c r="B743" s="34">
        <f>Tavola1!B653-Tavola1!B652</f>
        <v>23720</v>
      </c>
      <c r="C743" s="34">
        <f>Tavola1!C653-Tavola1!C652</f>
        <v>7433</v>
      </c>
      <c r="D743" s="34">
        <f>Tavola1!D653-Tavola1!D652</f>
        <v>887</v>
      </c>
      <c r="E743" s="34">
        <f>Tavola1!E653-Tavola1!E652</f>
        <v>197</v>
      </c>
      <c r="F743" s="34">
        <f>Tavola1!F653-Tavola1!F652</f>
        <v>8</v>
      </c>
      <c r="G743" s="34">
        <f>Tavola1!G653-Tavola1!G652</f>
        <v>10</v>
      </c>
      <c r="H743" s="34">
        <f>Tavola1!H653-Tavola1!H652</f>
        <v>-2</v>
      </c>
      <c r="I743" s="34">
        <f>Tavola1!I653</f>
        <v>2</v>
      </c>
      <c r="J743" s="34">
        <f>Tavola1!J653-Tavola1!J652</f>
        <v>189</v>
      </c>
      <c r="K743" s="34">
        <f>Tavola1!K653-Tavola1!K652</f>
        <v>682</v>
      </c>
      <c r="L743" s="34">
        <f>Tavola1!L653-Tavola1!L652</f>
        <v>8</v>
      </c>
      <c r="M743" s="2">
        <f t="shared" si="293"/>
        <v>3.739460370994941E-2</v>
      </c>
      <c r="N743" s="2">
        <f t="shared" si="294"/>
        <v>0.11933270550248889</v>
      </c>
    </row>
    <row r="744" spans="1:16" hidden="1" outlineLevel="1">
      <c r="A744" s="16">
        <v>44542</v>
      </c>
      <c r="B744" s="34">
        <f>Tavola1!B654-Tavola1!B653</f>
        <v>21717</v>
      </c>
      <c r="C744" s="34">
        <f>Tavola1!C654-Tavola1!C653</f>
        <v>6649</v>
      </c>
      <c r="D744" s="34">
        <f>Tavola1!D654-Tavola1!D653</f>
        <v>1028</v>
      </c>
      <c r="E744" s="34">
        <f>Tavola1!E654-Tavola1!E653</f>
        <v>714</v>
      </c>
      <c r="F744" s="34">
        <f>Tavola1!F654-Tavola1!F653</f>
        <v>35</v>
      </c>
      <c r="G744" s="34">
        <f>Tavola1!G654-Tavola1!G653</f>
        <v>31</v>
      </c>
      <c r="H744" s="34">
        <f>Tavola1!H654-Tavola1!H653</f>
        <v>4</v>
      </c>
      <c r="I744" s="34">
        <f>Tavola1!I654</f>
        <v>5</v>
      </c>
      <c r="J744" s="34">
        <f>Tavola1!J654-Tavola1!J653</f>
        <v>679</v>
      </c>
      <c r="K744" s="34">
        <f>Tavola1!K654-Tavola1!K653</f>
        <v>308</v>
      </c>
      <c r="L744" s="34">
        <f>Tavola1!L654-Tavola1!L653</f>
        <v>6</v>
      </c>
      <c r="M744" s="2">
        <f t="shared" si="293"/>
        <v>4.7336188239627944E-2</v>
      </c>
      <c r="N744" s="2">
        <f t="shared" si="294"/>
        <v>0.15460971574672883</v>
      </c>
    </row>
    <row r="745" spans="1:16" collapsed="1">
      <c r="A745" t="s">
        <v>764</v>
      </c>
      <c r="B745" s="3">
        <f>SUM(B738:B744)</f>
        <v>164681</v>
      </c>
      <c r="C745" s="3">
        <f>SUM(C738:C744)</f>
        <v>48290</v>
      </c>
      <c r="D745" s="3">
        <f>SUM(D738:D744)-109</f>
        <v>5836</v>
      </c>
      <c r="E745" s="3">
        <f t="shared" ref="E745:L745" si="295">SUM(E738:E744)</f>
        <v>2701</v>
      </c>
      <c r="F745" s="3">
        <f t="shared" si="295"/>
        <v>88</v>
      </c>
      <c r="G745" s="3">
        <f t="shared" si="295"/>
        <v>83</v>
      </c>
      <c r="H745" s="3">
        <f t="shared" si="295"/>
        <v>5</v>
      </c>
      <c r="I745" s="3">
        <f t="shared" si="295"/>
        <v>21</v>
      </c>
      <c r="J745" s="3">
        <f t="shared" si="295"/>
        <v>2613</v>
      </c>
      <c r="K745" s="3">
        <f t="shared" si="295"/>
        <v>3196</v>
      </c>
      <c r="L745" s="3">
        <f t="shared" si="295"/>
        <v>48</v>
      </c>
      <c r="M745" s="2">
        <f t="shared" si="293"/>
        <v>3.5438210843995357E-2</v>
      </c>
      <c r="N745" s="2">
        <f t="shared" si="294"/>
        <v>0.12085317871194864</v>
      </c>
      <c r="P745" s="3"/>
    </row>
    <row r="746" spans="1:16" hidden="1" outlineLevel="1">
      <c r="A746" s="16">
        <v>44543</v>
      </c>
      <c r="B746" s="34">
        <f>Tavola1!B655-Tavola1!B654</f>
        <v>15193</v>
      </c>
      <c r="C746" s="34">
        <f>Tavola1!C655-Tavola1!C654</f>
        <v>4334</v>
      </c>
      <c r="D746" s="34">
        <f>Tavola1!D655-Tavola1!D654</f>
        <v>782</v>
      </c>
      <c r="E746" s="34">
        <f>Tavola1!E655-Tavola1!E654</f>
        <v>486</v>
      </c>
      <c r="F746" s="34">
        <f>Tavola1!F655-Tavola1!F654</f>
        <v>15</v>
      </c>
      <c r="G746" s="34">
        <f>Tavola1!G655-Tavola1!G654</f>
        <v>11</v>
      </c>
      <c r="H746" s="34">
        <f>Tavola1!H655-Tavola1!H654</f>
        <v>4</v>
      </c>
      <c r="I746" s="34">
        <f>Tavola1!I655</f>
        <v>5</v>
      </c>
      <c r="J746" s="34">
        <f>Tavola1!J655-Tavola1!J654</f>
        <v>471</v>
      </c>
      <c r="K746" s="34">
        <f>Tavola1!K655-Tavola1!K654</f>
        <v>291</v>
      </c>
      <c r="L746" s="34">
        <f>Tavola1!L655-Tavola1!L654</f>
        <v>5</v>
      </c>
      <c r="M746" s="2">
        <f t="shared" ref="M746" si="296">D746/B746</f>
        <v>5.1471072204304615E-2</v>
      </c>
      <c r="N746" s="2">
        <f t="shared" ref="N746" si="297">D746/C746</f>
        <v>0.18043377941855099</v>
      </c>
    </row>
    <row r="747" spans="1:16" hidden="1" outlineLevel="1">
      <c r="A747" s="16">
        <v>44544</v>
      </c>
      <c r="B747" s="34">
        <f>Tavola1!B656-Tavola1!B655</f>
        <v>35240</v>
      </c>
      <c r="C747" s="34">
        <f>Tavola1!C656-Tavola1!C655</f>
        <v>8718</v>
      </c>
      <c r="D747" s="34">
        <f>Tavola1!D656-Tavola1!D655</f>
        <v>1037</v>
      </c>
      <c r="E747" s="34">
        <f>Tavola1!E656-Tavola1!E655</f>
        <v>402</v>
      </c>
      <c r="F747" s="34">
        <f>Tavola1!F656-Tavola1!F655</f>
        <v>24</v>
      </c>
      <c r="G747" s="34">
        <f>Tavola1!G656-Tavola1!G655</f>
        <v>28</v>
      </c>
      <c r="H747" s="34">
        <f>Tavola1!H656-Tavola1!H655</f>
        <v>-4</v>
      </c>
      <c r="I747" s="34">
        <f>Tavola1!I656</f>
        <v>3</v>
      </c>
      <c r="J747" s="34">
        <f>Tavola1!J656-Tavola1!J655</f>
        <v>378</v>
      </c>
      <c r="K747" s="34">
        <f>Tavola1!K656-Tavola1!K655</f>
        <v>627</v>
      </c>
      <c r="L747" s="34">
        <f>Tavola1!L656-Tavola1!L655</f>
        <v>8</v>
      </c>
      <c r="M747" s="2">
        <f t="shared" ref="M747:M761" si="298">D747/B747</f>
        <v>2.9426787741203178E-2</v>
      </c>
      <c r="N747" s="2">
        <f t="shared" ref="N747:N761" si="299">D747/C747</f>
        <v>0.11894930029823354</v>
      </c>
    </row>
    <row r="748" spans="1:16" hidden="1" outlineLevel="1">
      <c r="A748" s="16">
        <v>44545</v>
      </c>
      <c r="B748" s="34">
        <f>Tavola1!B657-Tavola1!B656</f>
        <v>31618</v>
      </c>
      <c r="C748" s="34">
        <f>Tavola1!C657-Tavola1!C656</f>
        <v>9326</v>
      </c>
      <c r="D748" s="34">
        <f>Tavola1!D657-Tavola1!D656</f>
        <v>1404</v>
      </c>
      <c r="E748" s="34">
        <f>Tavola1!E657-Tavola1!E656</f>
        <v>613</v>
      </c>
      <c r="F748" s="34">
        <f>Tavola1!F657-Tavola1!F656</f>
        <v>23</v>
      </c>
      <c r="G748" s="34">
        <f>Tavola1!G657-Tavola1!G656</f>
        <v>23</v>
      </c>
      <c r="H748" s="34">
        <f>Tavola1!H657-Tavola1!H656</f>
        <v>0</v>
      </c>
      <c r="I748" s="34">
        <f>Tavola1!I657</f>
        <v>3</v>
      </c>
      <c r="J748" s="34">
        <f>Tavola1!J657-Tavola1!J656</f>
        <v>590</v>
      </c>
      <c r="K748" s="34">
        <f>Tavola1!K657-Tavola1!K656</f>
        <v>779</v>
      </c>
      <c r="L748" s="34">
        <f>Tavola1!L657-Tavola1!L656</f>
        <v>12</v>
      </c>
      <c r="M748" s="2">
        <f t="shared" si="298"/>
        <v>4.4405085710671137E-2</v>
      </c>
      <c r="N748" s="2">
        <f t="shared" si="299"/>
        <v>0.15054685824576453</v>
      </c>
    </row>
    <row r="749" spans="1:16" hidden="1" outlineLevel="1">
      <c r="A749" s="16">
        <v>44546</v>
      </c>
      <c r="B749" s="34">
        <f>Tavola1!B658-Tavola1!B657</f>
        <v>31607</v>
      </c>
      <c r="C749" s="34">
        <f>Tavola1!C658-Tavola1!C657</f>
        <v>8811</v>
      </c>
      <c r="D749" s="34">
        <f>Tavola1!D658-Tavola1!D657</f>
        <v>1346</v>
      </c>
      <c r="E749" s="34">
        <f>Tavola1!E658-Tavola1!E657</f>
        <v>674</v>
      </c>
      <c r="F749" s="34">
        <f>Tavola1!F658-Tavola1!F657</f>
        <v>15</v>
      </c>
      <c r="G749" s="34">
        <f>Tavola1!G658-Tavola1!G657</f>
        <v>11</v>
      </c>
      <c r="H749" s="34">
        <f>Tavola1!H658-Tavola1!H657</f>
        <v>4</v>
      </c>
      <c r="I749" s="34">
        <f>Tavola1!I658</f>
        <v>6</v>
      </c>
      <c r="J749" s="34">
        <f>Tavola1!J658-Tavola1!J657</f>
        <v>659</v>
      </c>
      <c r="K749" s="34">
        <f>Tavola1!K658-Tavola1!K657</f>
        <v>661</v>
      </c>
      <c r="L749" s="34">
        <f>Tavola1!L658-Tavola1!L657</f>
        <v>11</v>
      </c>
      <c r="M749" s="2">
        <f t="shared" si="298"/>
        <v>4.2585503211313949E-2</v>
      </c>
      <c r="N749" s="2">
        <f t="shared" si="299"/>
        <v>0.15276359096583816</v>
      </c>
    </row>
    <row r="750" spans="1:16" hidden="1" outlineLevel="1">
      <c r="A750" s="16">
        <v>44547</v>
      </c>
      <c r="B750" s="34">
        <f>Tavola1!B659-Tavola1!B658</f>
        <v>30762</v>
      </c>
      <c r="C750" s="34">
        <f>Tavola1!C659-Tavola1!C658</f>
        <v>9322</v>
      </c>
      <c r="D750" s="34">
        <f>Tavola1!D659-Tavola1!D658</f>
        <v>1522</v>
      </c>
      <c r="E750" s="34">
        <f>Tavola1!E659-Tavola1!E658</f>
        <v>925</v>
      </c>
      <c r="F750" s="34">
        <f>Tavola1!F659-Tavola1!F658</f>
        <v>21</v>
      </c>
      <c r="G750" s="34">
        <f>Tavola1!G659-Tavola1!G658</f>
        <v>25</v>
      </c>
      <c r="H750" s="34">
        <f>Tavola1!H659-Tavola1!H658</f>
        <v>-4</v>
      </c>
      <c r="I750" s="34">
        <f>Tavola1!I659</f>
        <v>0</v>
      </c>
      <c r="J750" s="34">
        <f>Tavola1!J659-Tavola1!J658</f>
        <v>904</v>
      </c>
      <c r="K750" s="34">
        <f>Tavola1!K659-Tavola1!K658</f>
        <v>586</v>
      </c>
      <c r="L750" s="34">
        <f>Tavola1!L659-Tavola1!L658</f>
        <v>11</v>
      </c>
      <c r="M750" s="2">
        <f t="shared" si="298"/>
        <v>4.947662700734673E-2</v>
      </c>
      <c r="N750" s="2">
        <f t="shared" si="299"/>
        <v>0.16326968461703498</v>
      </c>
    </row>
    <row r="751" spans="1:16" hidden="1" outlineLevel="1">
      <c r="A751" s="16">
        <v>44548</v>
      </c>
      <c r="B751" s="34">
        <f>Tavola1!B660-Tavola1!B659</f>
        <v>30836</v>
      </c>
      <c r="C751" s="34">
        <f>Tavola1!C660-Tavola1!C659</f>
        <v>9264</v>
      </c>
      <c r="D751" s="34">
        <f>Tavola1!D660-Tavola1!D659</f>
        <v>1368</v>
      </c>
      <c r="E751" s="34">
        <f>Tavola1!E660-Tavola1!E659</f>
        <v>757</v>
      </c>
      <c r="F751" s="34">
        <f>Tavola1!F660-Tavola1!F659</f>
        <v>16</v>
      </c>
      <c r="G751" s="34">
        <f>Tavola1!G660-Tavola1!G659</f>
        <v>9</v>
      </c>
      <c r="H751" s="34">
        <f>Tavola1!H660-Tavola1!H659</f>
        <v>7</v>
      </c>
      <c r="I751" s="34">
        <f>Tavola1!I660</f>
        <v>9</v>
      </c>
      <c r="J751" s="34">
        <f>Tavola1!J660-Tavola1!J659</f>
        <v>741</v>
      </c>
      <c r="K751" s="34">
        <f>Tavola1!K660-Tavola1!K659</f>
        <v>601</v>
      </c>
      <c r="L751" s="34">
        <f>Tavola1!L660-Tavola1!L659</f>
        <v>10</v>
      </c>
      <c r="M751" s="2">
        <f t="shared" si="298"/>
        <v>4.4363730704371517E-2</v>
      </c>
      <c r="N751" s="2">
        <f t="shared" si="299"/>
        <v>0.14766839378238342</v>
      </c>
    </row>
    <row r="752" spans="1:16" hidden="1" outlineLevel="1">
      <c r="A752" s="16">
        <v>44549</v>
      </c>
      <c r="B752" s="34">
        <f>Tavola1!B661-Tavola1!B660</f>
        <v>26781</v>
      </c>
      <c r="C752" s="34">
        <f>Tavola1!C661-Tavola1!C660</f>
        <v>8001</v>
      </c>
      <c r="D752" s="34">
        <f>Tavola1!D661-Tavola1!D660</f>
        <v>1261</v>
      </c>
      <c r="E752" s="34">
        <f>Tavola1!E661-Tavola1!E660</f>
        <v>912</v>
      </c>
      <c r="F752" s="34">
        <f>Tavola1!F661-Tavola1!F660</f>
        <v>26</v>
      </c>
      <c r="G752" s="34">
        <f>Tavola1!G661-Tavola1!G660</f>
        <v>20</v>
      </c>
      <c r="H752" s="34">
        <f>Tavola1!H661-Tavola1!H660</f>
        <v>6</v>
      </c>
      <c r="I752" s="34">
        <f>Tavola1!I661</f>
        <v>7</v>
      </c>
      <c r="J752" s="34">
        <f>Tavola1!J661-Tavola1!J660</f>
        <v>886</v>
      </c>
      <c r="K752" s="34">
        <f>Tavola1!K661-Tavola1!K660</f>
        <v>339</v>
      </c>
      <c r="L752" s="34">
        <f>Tavola1!L661-Tavola1!L660</f>
        <v>10</v>
      </c>
      <c r="M752" s="2">
        <f t="shared" si="298"/>
        <v>4.7085620402524175E-2</v>
      </c>
      <c r="N752" s="2">
        <f t="shared" si="299"/>
        <v>0.1576052993375828</v>
      </c>
    </row>
    <row r="753" spans="1:16" collapsed="1">
      <c r="A753" t="s">
        <v>795</v>
      </c>
      <c r="B753" s="3">
        <f>SUM(B746:B752)</f>
        <v>202037</v>
      </c>
      <c r="C753" s="3">
        <f>SUM(C746:C752)</f>
        <v>57776</v>
      </c>
      <c r="D753" s="3">
        <f>SUM(D746:D752)-109</f>
        <v>8611</v>
      </c>
      <c r="E753" s="3">
        <f t="shared" ref="E753:L753" si="300">SUM(E746:E752)</f>
        <v>4769</v>
      </c>
      <c r="F753" s="3">
        <f t="shared" si="300"/>
        <v>140</v>
      </c>
      <c r="G753" s="3">
        <f t="shared" si="300"/>
        <v>127</v>
      </c>
      <c r="H753" s="3">
        <f t="shared" si="300"/>
        <v>13</v>
      </c>
      <c r="I753" s="3">
        <f t="shared" si="300"/>
        <v>33</v>
      </c>
      <c r="J753" s="3">
        <f t="shared" si="300"/>
        <v>4629</v>
      </c>
      <c r="K753" s="3">
        <f t="shared" si="300"/>
        <v>3884</v>
      </c>
      <c r="L753" s="3">
        <f t="shared" si="300"/>
        <v>67</v>
      </c>
      <c r="M753" s="2">
        <f t="shared" si="298"/>
        <v>4.2620906071660143E-2</v>
      </c>
      <c r="N753" s="2">
        <f t="shared" si="299"/>
        <v>0.14904112434228745</v>
      </c>
      <c r="P753" s="3"/>
    </row>
    <row r="754" spans="1:16" hidden="1" outlineLevel="1">
      <c r="A754" s="16">
        <v>44550</v>
      </c>
      <c r="B754" s="34">
        <f>Tavola1!B662-Tavola1!B661</f>
        <v>13905</v>
      </c>
      <c r="C754" s="34">
        <f>Tavola1!C662-Tavola1!C661</f>
        <v>2818</v>
      </c>
      <c r="D754" s="34">
        <f>Tavola1!D662-Tavola1!D661</f>
        <v>608</v>
      </c>
      <c r="E754" s="34">
        <f>Tavola1!E662-Tavola1!E661</f>
        <v>281</v>
      </c>
      <c r="F754" s="34">
        <f>Tavola1!F662-Tavola1!F661</f>
        <v>16</v>
      </c>
      <c r="G754" s="34">
        <f>Tavola1!G662-Tavola1!G661</f>
        <v>14</v>
      </c>
      <c r="H754" s="34">
        <f>Tavola1!H662-Tavola1!H661</f>
        <v>2</v>
      </c>
      <c r="I754" s="34">
        <f>Tavola1!I662</f>
        <v>3</v>
      </c>
      <c r="J754" s="34">
        <f>Tavola1!J662-Tavola1!J661</f>
        <v>265</v>
      </c>
      <c r="K754" s="34">
        <f>Tavola1!K662-Tavola1!K661</f>
        <v>321</v>
      </c>
      <c r="L754" s="34">
        <f>Tavola1!L662-Tavola1!L661</f>
        <v>6</v>
      </c>
      <c r="M754" s="2">
        <f t="shared" si="298"/>
        <v>4.3725278676734987E-2</v>
      </c>
      <c r="N754" s="2">
        <f t="shared" si="299"/>
        <v>0.21575585521646559</v>
      </c>
    </row>
    <row r="755" spans="1:16" hidden="1" outlineLevel="1">
      <c r="A755" s="16">
        <v>44551</v>
      </c>
      <c r="B755" s="34">
        <f>Tavola1!B663-Tavola1!B662</f>
        <v>31904</v>
      </c>
      <c r="C755" s="34">
        <f>Tavola1!C663-Tavola1!C662</f>
        <v>8377</v>
      </c>
      <c r="D755" s="34">
        <f>Tavola1!D663-Tavola1!D662</f>
        <v>1423</v>
      </c>
      <c r="E755" s="34">
        <f>Tavola1!E663-Tavola1!E662</f>
        <v>866</v>
      </c>
      <c r="F755" s="34">
        <f>Tavola1!F663-Tavola1!F662</f>
        <v>14</v>
      </c>
      <c r="G755" s="34">
        <f>Tavola1!G663-Tavola1!G662</f>
        <v>10</v>
      </c>
      <c r="H755" s="34">
        <f>Tavola1!H663-Tavola1!H662</f>
        <v>4</v>
      </c>
      <c r="I755" s="34">
        <f>Tavola1!I663</f>
        <v>8</v>
      </c>
      <c r="J755" s="34">
        <f>Tavola1!J663-Tavola1!J662</f>
        <v>852</v>
      </c>
      <c r="K755" s="34">
        <f>Tavola1!K663-Tavola1!K662</f>
        <v>548</v>
      </c>
      <c r="L755" s="34">
        <f>Tavola1!L663-Tavola1!L662</f>
        <v>9</v>
      </c>
      <c r="M755" s="2">
        <f t="shared" si="298"/>
        <v>4.4602557673019058E-2</v>
      </c>
      <c r="N755" s="2">
        <f t="shared" si="299"/>
        <v>0.16986988181926704</v>
      </c>
    </row>
    <row r="756" spans="1:16" hidden="1" outlineLevel="1">
      <c r="A756" s="16">
        <v>44552</v>
      </c>
      <c r="B756" s="34">
        <f>Tavola1!B664-Tavola1!B663</f>
        <v>35091</v>
      </c>
      <c r="C756" s="34">
        <f>Tavola1!C664-Tavola1!C663</f>
        <v>8912</v>
      </c>
      <c r="D756" s="34">
        <f>Tavola1!D664-Tavola1!D663</f>
        <v>1450</v>
      </c>
      <c r="E756" s="34">
        <f>Tavola1!E664-Tavola1!E663</f>
        <v>470</v>
      </c>
      <c r="F756" s="34">
        <f>Tavola1!F664-Tavola1!F663</f>
        <v>29</v>
      </c>
      <c r="G756" s="34">
        <f>Tavola1!G664-Tavola1!G663</f>
        <v>23</v>
      </c>
      <c r="H756" s="34">
        <f>Tavola1!H664-Tavola1!H663</f>
        <v>6</v>
      </c>
      <c r="I756" s="34">
        <f>Tavola1!I664</f>
        <v>10</v>
      </c>
      <c r="J756" s="34">
        <f>Tavola1!J664-Tavola1!J663</f>
        <v>441</v>
      </c>
      <c r="K756" s="34">
        <f>Tavola1!K664-Tavola1!K663</f>
        <v>963</v>
      </c>
      <c r="L756" s="34">
        <f>Tavola1!L664-Tavola1!L663</f>
        <v>17</v>
      </c>
      <c r="M756" s="2">
        <f t="shared" si="298"/>
        <v>4.1321136473739709E-2</v>
      </c>
      <c r="N756" s="2">
        <f t="shared" si="299"/>
        <v>0.1627019748653501</v>
      </c>
    </row>
    <row r="757" spans="1:16" hidden="1" outlineLevel="1">
      <c r="A757" s="16">
        <v>44553</v>
      </c>
      <c r="B757" s="34">
        <f>Tavola1!B665-Tavola1!B664</f>
        <v>41651</v>
      </c>
      <c r="C757" s="34">
        <f>Tavola1!C665-Tavola1!C664</f>
        <v>11758</v>
      </c>
      <c r="D757" s="34">
        <f>Tavola1!D665-Tavola1!D664</f>
        <v>2078</v>
      </c>
      <c r="E757" s="34">
        <f>Tavola1!E665-Tavola1!E664</f>
        <v>1231</v>
      </c>
      <c r="F757" s="34">
        <f>Tavola1!F665-Tavola1!F664</f>
        <v>10</v>
      </c>
      <c r="G757" s="34">
        <f>Tavola1!G665-Tavola1!G664</f>
        <v>7</v>
      </c>
      <c r="H757" s="34">
        <f>Tavola1!H665-Tavola1!H664</f>
        <v>3</v>
      </c>
      <c r="I757" s="34">
        <f>Tavola1!I665</f>
        <v>7</v>
      </c>
      <c r="J757" s="34">
        <f>Tavola1!J665-Tavola1!J664</f>
        <v>1221</v>
      </c>
      <c r="K757" s="34">
        <f>Tavola1!K665-Tavola1!K664</f>
        <v>832</v>
      </c>
      <c r="L757" s="34">
        <f>Tavola1!L665-Tavola1!L664</f>
        <v>15</v>
      </c>
      <c r="M757" s="2">
        <f t="shared" si="298"/>
        <v>4.9890758925355931E-2</v>
      </c>
      <c r="N757" s="2">
        <f t="shared" si="299"/>
        <v>0.1767307365198163</v>
      </c>
    </row>
    <row r="758" spans="1:16" hidden="1" outlineLevel="1">
      <c r="A758" s="16">
        <v>44554</v>
      </c>
      <c r="B758" s="34">
        <f>Tavola1!B666-Tavola1!B665</f>
        <v>43199</v>
      </c>
      <c r="C758" s="34">
        <f>Tavola1!C666-Tavola1!C665</f>
        <v>11755</v>
      </c>
      <c r="D758" s="34">
        <f>Tavola1!D666-Tavola1!D665</f>
        <v>2131</v>
      </c>
      <c r="E758" s="34">
        <f>Tavola1!E666-Tavola1!E665</f>
        <v>1530</v>
      </c>
      <c r="F758" s="34">
        <f>Tavola1!F666-Tavola1!F665</f>
        <v>20</v>
      </c>
      <c r="G758" s="34">
        <f>Tavola1!G666-Tavola1!G665</f>
        <v>23</v>
      </c>
      <c r="H758" s="34">
        <f>Tavola1!H666-Tavola1!H665</f>
        <v>-3</v>
      </c>
      <c r="I758" s="34">
        <f>Tavola1!I666</f>
        <v>5</v>
      </c>
      <c r="J758" s="34">
        <f>Tavola1!J666-Tavola1!J665</f>
        <v>1510</v>
      </c>
      <c r="K758" s="34">
        <f>Tavola1!K666-Tavola1!K665</f>
        <v>593</v>
      </c>
      <c r="L758" s="34">
        <f>Tavola1!L666-Tavola1!L665</f>
        <v>8</v>
      </c>
      <c r="M758" s="2">
        <f t="shared" si="298"/>
        <v>4.9329845598277737E-2</v>
      </c>
      <c r="N758" s="2">
        <f t="shared" si="299"/>
        <v>0.18128455976180349</v>
      </c>
    </row>
    <row r="759" spans="1:16" hidden="1" outlineLevel="1">
      <c r="A759" s="16">
        <v>44555</v>
      </c>
      <c r="B759" s="34">
        <f>Tavola1!B667-Tavola1!B666</f>
        <v>48351</v>
      </c>
      <c r="C759" s="34">
        <f>Tavola1!C667-Tavola1!C666</f>
        <v>13611</v>
      </c>
      <c r="D759" s="34">
        <f>Tavola1!D667-Tavola1!D666</f>
        <v>2446</v>
      </c>
      <c r="E759" s="34">
        <f>Tavola1!E667-Tavola1!E666</f>
        <v>1910</v>
      </c>
      <c r="F759" s="34">
        <f>Tavola1!F667-Tavola1!F666</f>
        <v>9</v>
      </c>
      <c r="G759" s="34">
        <f>Tavola1!G667-Tavola1!G666</f>
        <v>6</v>
      </c>
      <c r="H759" s="34">
        <f>Tavola1!H667-Tavola1!H666</f>
        <v>3</v>
      </c>
      <c r="I759" s="34">
        <f>Tavola1!I667</f>
        <v>5</v>
      </c>
      <c r="J759" s="34">
        <f>Tavola1!J667-Tavola1!J666</f>
        <v>1901</v>
      </c>
      <c r="K759" s="34">
        <f>Tavola1!K667-Tavola1!K666</f>
        <v>523</v>
      </c>
      <c r="L759" s="34">
        <f>Tavola1!L667-Tavola1!L666</f>
        <v>13</v>
      </c>
      <c r="M759" s="2">
        <f t="shared" si="298"/>
        <v>5.0588405617257137E-2</v>
      </c>
      <c r="N759" s="2">
        <f t="shared" si="299"/>
        <v>0.1797075894497098</v>
      </c>
    </row>
    <row r="760" spans="1:16" hidden="1" outlineLevel="1">
      <c r="A760" s="16">
        <v>44556</v>
      </c>
      <c r="B760" s="34">
        <f>Tavola1!B668-Tavola1!B667</f>
        <v>15334</v>
      </c>
      <c r="C760" s="34">
        <f>Tavola1!C668-Tavola1!C667</f>
        <v>7466</v>
      </c>
      <c r="D760" s="34">
        <f>Tavola1!D668-Tavola1!D667</f>
        <v>1727</v>
      </c>
      <c r="E760" s="34">
        <f>Tavola1!E668-Tavola1!E667</f>
        <v>1454</v>
      </c>
      <c r="F760" s="34">
        <f>Tavola1!F668-Tavola1!F667</f>
        <v>37</v>
      </c>
      <c r="G760" s="34">
        <f>Tavola1!G668-Tavola1!G667</f>
        <v>36</v>
      </c>
      <c r="H760" s="34">
        <f>Tavola1!H668-Tavola1!H667</f>
        <v>1</v>
      </c>
      <c r="I760" s="34">
        <f>Tavola1!I668</f>
        <v>10</v>
      </c>
      <c r="J760" s="34">
        <f>Tavola1!J668-Tavola1!J667</f>
        <v>1417</v>
      </c>
      <c r="K760" s="34">
        <f>Tavola1!K668-Tavola1!K667</f>
        <v>263</v>
      </c>
      <c r="L760" s="34">
        <f>Tavola1!L668-Tavola1!L667</f>
        <v>10</v>
      </c>
      <c r="M760" s="2">
        <f t="shared" si="298"/>
        <v>0.11262553802008608</v>
      </c>
      <c r="N760" s="2">
        <f t="shared" si="299"/>
        <v>0.2313152960085722</v>
      </c>
    </row>
    <row r="761" spans="1:16" collapsed="1">
      <c r="A761" t="s">
        <v>796</v>
      </c>
      <c r="B761" s="3">
        <f>SUM(B754:B760)</f>
        <v>229435</v>
      </c>
      <c r="C761" s="3">
        <f>SUM(C754:C760)</f>
        <v>64697</v>
      </c>
      <c r="D761" s="3">
        <f>SUM(D754:D760)-109</f>
        <v>11754</v>
      </c>
      <c r="E761" s="3">
        <f t="shared" ref="E761:L761" si="301">SUM(E754:E760)</f>
        <v>7742</v>
      </c>
      <c r="F761" s="3">
        <f t="shared" si="301"/>
        <v>135</v>
      </c>
      <c r="G761" s="3">
        <f t="shared" si="301"/>
        <v>119</v>
      </c>
      <c r="H761" s="3">
        <f t="shared" si="301"/>
        <v>16</v>
      </c>
      <c r="I761" s="3">
        <f t="shared" si="301"/>
        <v>48</v>
      </c>
      <c r="J761" s="3">
        <f t="shared" si="301"/>
        <v>7607</v>
      </c>
      <c r="K761" s="3">
        <f t="shared" si="301"/>
        <v>4043</v>
      </c>
      <c r="L761" s="3">
        <f t="shared" si="301"/>
        <v>78</v>
      </c>
      <c r="M761" s="2">
        <f t="shared" si="298"/>
        <v>5.1230195916054655E-2</v>
      </c>
      <c r="N761" s="2">
        <f t="shared" si="299"/>
        <v>0.18167766666151444</v>
      </c>
      <c r="P761" s="3"/>
    </row>
    <row r="762" spans="1:16" hidden="1" outlineLevel="1">
      <c r="A762" s="16">
        <v>44557</v>
      </c>
      <c r="B762" s="34">
        <f>Tavola1!B669-Tavola1!B668</f>
        <v>18154</v>
      </c>
      <c r="C762" s="34">
        <f>Tavola1!C669-Tavola1!C668</f>
        <v>6890</v>
      </c>
      <c r="D762" s="34">
        <f>Tavola1!D669-Tavola1!D668</f>
        <v>2087</v>
      </c>
      <c r="E762" s="34">
        <f>Tavola1!E669-Tavola1!E668</f>
        <v>1335</v>
      </c>
      <c r="F762" s="34">
        <f>Tavola1!F669-Tavola1!F668</f>
        <v>28</v>
      </c>
      <c r="G762" s="34">
        <f>Tavola1!G669-Tavola1!G668</f>
        <v>24</v>
      </c>
      <c r="H762" s="34">
        <f>Tavola1!H669-Tavola1!H668</f>
        <v>4</v>
      </c>
      <c r="I762" s="34">
        <f>Tavola1!I669</f>
        <v>7</v>
      </c>
      <c r="J762" s="34">
        <f>Tavola1!J669-Tavola1!J668</f>
        <v>1307</v>
      </c>
      <c r="K762" s="34">
        <f>Tavola1!K669-Tavola1!K668</f>
        <v>732</v>
      </c>
      <c r="L762" s="34">
        <f>Tavola1!L669-Tavola1!L668</f>
        <v>20</v>
      </c>
      <c r="M762" s="2">
        <f t="shared" ref="M762" si="302">D762/B762</f>
        <v>0.11496089016194778</v>
      </c>
      <c r="N762" s="2">
        <f t="shared" ref="N762" si="303">D762/C762</f>
        <v>0.30290275761973873</v>
      </c>
    </row>
    <row r="763" spans="1:16" hidden="1" outlineLevel="1">
      <c r="A763" s="16">
        <v>44558</v>
      </c>
      <c r="B763" s="34">
        <f>Tavola1!B670-Tavola1!B669</f>
        <v>50332</v>
      </c>
      <c r="C763" s="34">
        <f>Tavola1!C670-Tavola1!C669</f>
        <v>11878</v>
      </c>
      <c r="D763" s="34">
        <f>Tavola1!D670-Tavola1!D669</f>
        <v>2819</v>
      </c>
      <c r="E763" s="34">
        <f>Tavola1!E670-Tavola1!E669</f>
        <v>2279</v>
      </c>
      <c r="F763" s="34">
        <f>Tavola1!F670-Tavola1!F669</f>
        <v>35</v>
      </c>
      <c r="G763" s="34">
        <f>Tavola1!G670-Tavola1!G669</f>
        <v>28</v>
      </c>
      <c r="H763" s="34">
        <f>Tavola1!H670-Tavola1!H669</f>
        <v>7</v>
      </c>
      <c r="I763" s="34">
        <f>Tavola1!I670</f>
        <v>9</v>
      </c>
      <c r="J763" s="34">
        <f>Tavola1!J670-Tavola1!J669</f>
        <v>2244</v>
      </c>
      <c r="K763" s="34">
        <f>Tavola1!K670-Tavola1!K669</f>
        <v>512</v>
      </c>
      <c r="L763" s="34">
        <f>Tavola1!L670-Tavola1!L669</f>
        <v>28</v>
      </c>
      <c r="M763" s="2">
        <f t="shared" ref="M763:M769" si="304">D763/B763</f>
        <v>5.6008106174998011E-2</v>
      </c>
      <c r="N763" s="2">
        <f t="shared" ref="N763:N769" si="305">D763/C763</f>
        <v>0.23732951675366223</v>
      </c>
    </row>
    <row r="764" spans="1:16" hidden="1" outlineLevel="1">
      <c r="A764" s="16">
        <v>44559</v>
      </c>
      <c r="B764" s="34">
        <f>Tavola1!B671-Tavola1!B670</f>
        <v>55631</v>
      </c>
      <c r="C764" s="34">
        <f>Tavola1!C671-Tavola1!C670</f>
        <v>16329</v>
      </c>
      <c r="D764" s="34">
        <f>Tavola1!D671-Tavola1!D670</f>
        <v>3729</v>
      </c>
      <c r="E764" s="34">
        <f>Tavola1!E671-Tavola1!E670</f>
        <v>3085</v>
      </c>
      <c r="F764" s="34">
        <f>Tavola1!F671-Tavola1!F670</f>
        <v>19</v>
      </c>
      <c r="G764" s="34">
        <f>Tavola1!G671-Tavola1!G670</f>
        <v>18</v>
      </c>
      <c r="H764" s="34">
        <f>Tavola1!H671-Tavola1!H670</f>
        <v>1</v>
      </c>
      <c r="I764" s="34">
        <f>Tavola1!I671</f>
        <v>7</v>
      </c>
      <c r="J764" s="34">
        <f>Tavola1!J671-Tavola1!J670</f>
        <v>3066</v>
      </c>
      <c r="K764" s="34">
        <f>Tavola1!K671-Tavola1!K670</f>
        <v>638</v>
      </c>
      <c r="L764" s="34">
        <f>Tavola1!L671-Tavola1!L670</f>
        <v>6</v>
      </c>
      <c r="M764" s="2">
        <f t="shared" si="304"/>
        <v>6.7030971940105336E-2</v>
      </c>
      <c r="N764" s="2">
        <f t="shared" si="305"/>
        <v>0.22836670953518282</v>
      </c>
    </row>
    <row r="765" spans="1:16" hidden="1" outlineLevel="1">
      <c r="A765" s="16">
        <v>44560</v>
      </c>
      <c r="B765" s="34">
        <f>Tavola1!B672-Tavola1!B671</f>
        <v>55769</v>
      </c>
      <c r="C765" s="34">
        <f>Tavola1!C672-Tavola1!C671</f>
        <v>18098</v>
      </c>
      <c r="D765" s="34">
        <f>Tavola1!D672-Tavola1!D671</f>
        <v>4081</v>
      </c>
      <c r="E765" s="34">
        <f>Tavola1!E672-Tavola1!E671</f>
        <v>2718</v>
      </c>
      <c r="F765" s="34">
        <f>Tavola1!F672-Tavola1!F671</f>
        <v>42</v>
      </c>
      <c r="G765" s="34">
        <f>Tavola1!G672-Tavola1!G671</f>
        <v>39</v>
      </c>
      <c r="H765" s="34">
        <f>Tavola1!H672-Tavola1!H671</f>
        <v>3</v>
      </c>
      <c r="I765" s="34">
        <f>Tavola1!I672</f>
        <v>6</v>
      </c>
      <c r="J765" s="34">
        <f>Tavola1!J672-Tavola1!J671</f>
        <v>2676</v>
      </c>
      <c r="K765" s="34">
        <f>Tavola1!K672-Tavola1!K671</f>
        <v>1346</v>
      </c>
      <c r="L765" s="34">
        <f>Tavola1!L672-Tavola1!L671</f>
        <v>17</v>
      </c>
      <c r="M765" s="2">
        <f t="shared" si="304"/>
        <v>7.3176854524915277E-2</v>
      </c>
      <c r="N765" s="2">
        <f t="shared" si="305"/>
        <v>0.22549452978229639</v>
      </c>
    </row>
    <row r="766" spans="1:16" hidden="1" outlineLevel="1">
      <c r="A766" s="16">
        <v>44561</v>
      </c>
      <c r="B766" s="34">
        <f>Tavola1!B673-Tavola1!B672</f>
        <v>62437</v>
      </c>
      <c r="C766" s="34">
        <f>Tavola1!C673-Tavola1!C672</f>
        <v>21420</v>
      </c>
      <c r="D766" s="34">
        <f>Tavola1!D673-Tavola1!D672</f>
        <v>5479</v>
      </c>
      <c r="E766" s="34">
        <f>Tavola1!E673-Tavola1!E672</f>
        <v>4636</v>
      </c>
      <c r="F766" s="34">
        <f>Tavola1!F673-Tavola1!F672</f>
        <v>13</v>
      </c>
      <c r="G766" s="34">
        <f>Tavola1!G673-Tavola1!G672</f>
        <v>7</v>
      </c>
      <c r="H766" s="34">
        <f>Tavola1!H673-Tavola1!H672</f>
        <v>6</v>
      </c>
      <c r="I766" s="34">
        <f>Tavola1!I673</f>
        <v>12</v>
      </c>
      <c r="J766" s="34">
        <f>Tavola1!J673-Tavola1!J672</f>
        <v>4623</v>
      </c>
      <c r="K766" s="34">
        <f>Tavola1!K673-Tavola1!K672</f>
        <v>839</v>
      </c>
      <c r="L766" s="34">
        <f>Tavola1!L673-Tavola1!L672</f>
        <v>4</v>
      </c>
      <c r="M766" s="2">
        <f t="shared" si="304"/>
        <v>8.7752454474109898E-2</v>
      </c>
      <c r="N766" s="2">
        <f t="shared" si="305"/>
        <v>0.25578898225957047</v>
      </c>
    </row>
    <row r="767" spans="1:16" hidden="1" outlineLevel="1">
      <c r="A767" s="16">
        <v>44562</v>
      </c>
      <c r="B767" s="34">
        <f>Tavola1!B674-Tavola1!B673</f>
        <v>56390</v>
      </c>
      <c r="C767" s="34">
        <f>Tavola1!C674-Tavola1!C673</f>
        <v>20826</v>
      </c>
      <c r="D767" s="34">
        <f>Tavola1!D674-Tavola1!D673</f>
        <v>5764</v>
      </c>
      <c r="E767" s="34">
        <f>Tavola1!E674-Tavola1!E673</f>
        <v>5183</v>
      </c>
      <c r="F767" s="34">
        <f>Tavola1!F674-Tavola1!F673</f>
        <v>23</v>
      </c>
      <c r="G767" s="34">
        <f>Tavola1!G674-Tavola1!G673</f>
        <v>19</v>
      </c>
      <c r="H767" s="34">
        <f>Tavola1!H674-Tavola1!H673</f>
        <v>4</v>
      </c>
      <c r="I767" s="34">
        <f>Tavola1!I674</f>
        <v>7</v>
      </c>
      <c r="J767" s="34">
        <f>Tavola1!J674-Tavola1!J673</f>
        <v>5160</v>
      </c>
      <c r="K767" s="34">
        <f>Tavola1!K674-Tavola1!K673</f>
        <v>569</v>
      </c>
      <c r="L767" s="34">
        <f>Tavola1!L674-Tavola1!L673</f>
        <v>12</v>
      </c>
      <c r="M767" s="2">
        <f t="shared" si="304"/>
        <v>0.10221670508955488</v>
      </c>
      <c r="N767" s="2">
        <f t="shared" si="305"/>
        <v>0.27676942283683859</v>
      </c>
    </row>
    <row r="768" spans="1:16" hidden="1" outlineLevel="1">
      <c r="A768" s="16">
        <v>44563</v>
      </c>
      <c r="B768" s="34">
        <f>Tavola1!B675-Tavola1!B674</f>
        <v>22832</v>
      </c>
      <c r="C768" s="34">
        <f>Tavola1!C675-Tavola1!C674</f>
        <v>12015</v>
      </c>
      <c r="D768" s="34">
        <f>Tavola1!D675-Tavola1!D674</f>
        <v>3964</v>
      </c>
      <c r="E768" s="34">
        <f>Tavola1!E675-Tavola1!E674</f>
        <v>3531</v>
      </c>
      <c r="F768" s="34">
        <f>Tavola1!F675-Tavola1!F674</f>
        <v>48</v>
      </c>
      <c r="G768" s="34">
        <f>Tavola1!G675-Tavola1!G674</f>
        <v>43</v>
      </c>
      <c r="H768" s="34">
        <f>Tavola1!H675-Tavola1!H674</f>
        <v>5</v>
      </c>
      <c r="I768" s="34">
        <f>Tavola1!I675</f>
        <v>9</v>
      </c>
      <c r="J768" s="34">
        <f>Tavola1!J675-Tavola1!J674</f>
        <v>3483</v>
      </c>
      <c r="K768" s="34">
        <f>Tavola1!K675-Tavola1!K674</f>
        <v>420</v>
      </c>
      <c r="L768" s="34">
        <f>Tavola1!L675-Tavola1!L674</f>
        <v>13</v>
      </c>
      <c r="M768" s="2">
        <f t="shared" si="304"/>
        <v>0.17361597757533287</v>
      </c>
      <c r="N768" s="2">
        <f t="shared" si="305"/>
        <v>0.32992093216812318</v>
      </c>
    </row>
    <row r="769" spans="1:16" collapsed="1">
      <c r="A769" t="s">
        <v>813</v>
      </c>
      <c r="B769" s="3">
        <f>SUM(B762:B768)</f>
        <v>321545</v>
      </c>
      <c r="C769" s="3">
        <f>SUM(C762:C768)</f>
        <v>107456</v>
      </c>
      <c r="D769" s="3">
        <f>SUM(D762:D768)-109</f>
        <v>27814</v>
      </c>
      <c r="E769" s="3">
        <f t="shared" ref="E769:L769" si="306">SUM(E762:E768)</f>
        <v>22767</v>
      </c>
      <c r="F769" s="3">
        <f t="shared" si="306"/>
        <v>208</v>
      </c>
      <c r="G769" s="3">
        <f t="shared" si="306"/>
        <v>178</v>
      </c>
      <c r="H769" s="3">
        <f t="shared" si="306"/>
        <v>30</v>
      </c>
      <c r="I769" s="3">
        <f t="shared" si="306"/>
        <v>57</v>
      </c>
      <c r="J769" s="3">
        <f t="shared" si="306"/>
        <v>22559</v>
      </c>
      <c r="K769" s="3">
        <f t="shared" si="306"/>
        <v>5056</v>
      </c>
      <c r="L769" s="3">
        <f t="shared" si="306"/>
        <v>100</v>
      </c>
      <c r="M769" s="2">
        <f t="shared" si="304"/>
        <v>8.650111181949649E-2</v>
      </c>
      <c r="N769" s="2">
        <f t="shared" si="305"/>
        <v>0.25884082787373436</v>
      </c>
      <c r="P769" s="3"/>
    </row>
    <row r="770" spans="1:16" hidden="1" outlineLevel="1">
      <c r="A770" s="16">
        <v>44564</v>
      </c>
      <c r="B770" s="34">
        <f>Tavola1!B676-Tavola1!B675</f>
        <v>25286</v>
      </c>
      <c r="C770" s="34">
        <f>Tavola1!C676-Tavola1!C675</f>
        <v>10644</v>
      </c>
      <c r="D770" s="34">
        <f>Tavola1!D676-Tavola1!D675</f>
        <v>4384</v>
      </c>
      <c r="E770" s="34">
        <f>Tavola1!E676-Tavola1!E675</f>
        <v>4084</v>
      </c>
      <c r="F770" s="34">
        <f>Tavola1!F676-Tavola1!F675</f>
        <v>66</v>
      </c>
      <c r="G770" s="34">
        <f>Tavola1!G676-Tavola1!G675</f>
        <v>61</v>
      </c>
      <c r="H770" s="34">
        <f>Tavola1!H676-Tavola1!H675</f>
        <v>5</v>
      </c>
      <c r="I770" s="34">
        <f>Tavola1!I676</f>
        <v>11</v>
      </c>
      <c r="J770" s="34">
        <f>Tavola1!J676-Tavola1!J675</f>
        <v>4018</v>
      </c>
      <c r="K770" s="34">
        <f>Tavola1!K676-Tavola1!K675</f>
        <v>284</v>
      </c>
      <c r="L770" s="34">
        <f>Tavola1!L676-Tavola1!L675</f>
        <v>16</v>
      </c>
      <c r="M770" s="2">
        <f t="shared" ref="M770" si="307">D770/B770</f>
        <v>0.17337657201613541</v>
      </c>
      <c r="N770" s="2">
        <f t="shared" ref="N770" si="308">D770/C770</f>
        <v>0.41187523487410749</v>
      </c>
    </row>
    <row r="771" spans="1:16" hidden="1" outlineLevel="1">
      <c r="A771" s="16">
        <v>44565</v>
      </c>
      <c r="B771" s="34">
        <f>Tavola1!B677-Tavola1!B676</f>
        <v>59829</v>
      </c>
      <c r="C771" s="34">
        <f>Tavola1!C677-Tavola1!C676</f>
        <v>16246</v>
      </c>
      <c r="D771" s="34">
        <f>Tavola1!D677-Tavola1!D676</f>
        <v>6415</v>
      </c>
      <c r="E771" s="34">
        <f>Tavola1!E677-Tavola1!E676</f>
        <v>5542</v>
      </c>
      <c r="F771" s="34">
        <f>Tavola1!F677-Tavola1!F676</f>
        <v>23</v>
      </c>
      <c r="G771" s="34">
        <f>Tavola1!G677-Tavola1!G676</f>
        <v>21</v>
      </c>
      <c r="H771" s="34">
        <f>Tavola1!H677-Tavola1!H676</f>
        <v>2</v>
      </c>
      <c r="I771" s="34">
        <f>Tavola1!I677</f>
        <v>12</v>
      </c>
      <c r="J771" s="34">
        <f>Tavola1!J677-Tavola1!J676</f>
        <v>5519</v>
      </c>
      <c r="K771" s="34">
        <f>Tavola1!K677-Tavola1!K676</f>
        <v>833</v>
      </c>
      <c r="L771" s="34">
        <f>Tavola1!L677-Tavola1!L676</f>
        <v>40</v>
      </c>
      <c r="M771" s="2">
        <f t="shared" ref="M771:M777" si="309">D771/B771</f>
        <v>0.10722225007939294</v>
      </c>
      <c r="N771" s="2">
        <f t="shared" ref="N771:N777" si="310">D771/C771</f>
        <v>0.39486642865936228</v>
      </c>
    </row>
    <row r="772" spans="1:16" hidden="1" outlineLevel="1">
      <c r="A772" s="16">
        <v>44566</v>
      </c>
      <c r="B772" s="34">
        <f>Tavola1!B678-Tavola1!B677</f>
        <v>60862</v>
      </c>
      <c r="C772" s="34">
        <f>Tavola1!C678-Tavola1!C677</f>
        <v>22592</v>
      </c>
      <c r="D772" s="34">
        <f>Tavola1!D678-Tavola1!D677</f>
        <v>7328</v>
      </c>
      <c r="E772" s="34">
        <f>Tavola1!E678-Tavola1!E677</f>
        <v>6276</v>
      </c>
      <c r="F772" s="34">
        <f>Tavola1!F678-Tavola1!F677</f>
        <v>21</v>
      </c>
      <c r="G772" s="34">
        <f>Tavola1!G678-Tavola1!G677</f>
        <v>20</v>
      </c>
      <c r="H772" s="34">
        <f>Tavola1!H678-Tavola1!H677</f>
        <v>1</v>
      </c>
      <c r="I772" s="34">
        <f>Tavola1!I678</f>
        <v>7</v>
      </c>
      <c r="J772" s="34">
        <f>Tavola1!J678-Tavola1!J677</f>
        <v>6255</v>
      </c>
      <c r="K772" s="34">
        <f>Tavola1!K678-Tavola1!K677</f>
        <v>1020</v>
      </c>
      <c r="L772" s="34">
        <f>Tavola1!L678-Tavola1!L677</f>
        <v>32</v>
      </c>
      <c r="M772" s="2">
        <f t="shared" si="309"/>
        <v>0.12040353586802931</v>
      </c>
      <c r="N772" s="2">
        <f t="shared" si="310"/>
        <v>0.32436260623229463</v>
      </c>
    </row>
    <row r="773" spans="1:16" hidden="1" outlineLevel="1">
      <c r="A773" s="16">
        <v>44567</v>
      </c>
      <c r="B773" s="34">
        <f>Tavola1!B679-Tavola1!B678</f>
        <v>59933</v>
      </c>
      <c r="C773" s="34">
        <f>Tavola1!C679-Tavola1!C678</f>
        <v>58310</v>
      </c>
      <c r="D773" s="34">
        <f>Tavola1!D679-Tavola1!D678</f>
        <v>14269</v>
      </c>
      <c r="E773" s="34">
        <f>Tavola1!E679-Tavola1!E678</f>
        <v>12918</v>
      </c>
      <c r="F773" s="34">
        <f>Tavola1!F679-Tavola1!F678</f>
        <v>35</v>
      </c>
      <c r="G773" s="34">
        <f>Tavola1!G679-Tavola1!G678</f>
        <v>31</v>
      </c>
      <c r="H773" s="34">
        <f>Tavola1!H679-Tavola1!H678</f>
        <v>4</v>
      </c>
      <c r="I773" s="34">
        <f>Tavola1!I679</f>
        <v>12</v>
      </c>
      <c r="J773" s="34">
        <f>Tavola1!J679-Tavola1!J678</f>
        <v>12883</v>
      </c>
      <c r="K773" s="34">
        <f>Tavola1!K679-Tavola1!K678</f>
        <v>1332</v>
      </c>
      <c r="L773" s="34">
        <f>Tavola1!L679-Tavola1!L678</f>
        <v>19</v>
      </c>
      <c r="M773" s="2">
        <f t="shared" si="309"/>
        <v>0.23808252548679359</v>
      </c>
      <c r="N773" s="2">
        <f t="shared" si="310"/>
        <v>0.2447093122963471</v>
      </c>
    </row>
    <row r="774" spans="1:16" hidden="1" outlineLevel="1">
      <c r="A774" s="16">
        <v>44568</v>
      </c>
      <c r="B774" s="34">
        <f>Tavola1!B680-Tavola1!B679</f>
        <v>28804</v>
      </c>
      <c r="C774" s="34">
        <f>Tavola1!C680-Tavola1!C679</f>
        <v>26216</v>
      </c>
      <c r="D774" s="34">
        <f>Tavola1!D680-Tavola1!D679</f>
        <v>9248</v>
      </c>
      <c r="E774" s="34">
        <f>Tavola1!E680-Tavola1!E679</f>
        <v>8268</v>
      </c>
      <c r="F774" s="34">
        <f>Tavola1!F680-Tavola1!F679</f>
        <v>75</v>
      </c>
      <c r="G774" s="34">
        <f>Tavola1!G680-Tavola1!G679</f>
        <v>59</v>
      </c>
      <c r="H774" s="34">
        <f>Tavola1!H680-Tavola1!H679</f>
        <v>16</v>
      </c>
      <c r="I774" s="34">
        <f>Tavola1!I680</f>
        <v>22</v>
      </c>
      <c r="J774" s="34">
        <f>Tavola1!J680-Tavola1!J679</f>
        <v>8193</v>
      </c>
      <c r="K774" s="34">
        <f>Tavola1!K680-Tavola1!K679</f>
        <v>971</v>
      </c>
      <c r="L774" s="34">
        <f>Tavola1!L680-Tavola1!L679</f>
        <v>9</v>
      </c>
      <c r="M774" s="2">
        <f t="shared" si="309"/>
        <v>0.32106651853909179</v>
      </c>
      <c r="N774" s="2">
        <f t="shared" si="310"/>
        <v>0.35276167226121452</v>
      </c>
    </row>
    <row r="775" spans="1:16" hidden="1" outlineLevel="1">
      <c r="A775" s="16">
        <v>44569</v>
      </c>
      <c r="B775" s="34">
        <f>Tavola1!B681-Tavola1!B680</f>
        <v>45921</v>
      </c>
      <c r="C775" s="34">
        <f>Tavola1!C681-Tavola1!C680</f>
        <v>45355</v>
      </c>
      <c r="D775" s="34">
        <f>Tavola1!D681-Tavola1!D680</f>
        <v>12425</v>
      </c>
      <c r="E775" s="34">
        <f>Tavola1!E681-Tavola1!E680</f>
        <v>11167</v>
      </c>
      <c r="F775" s="34">
        <f>Tavola1!F681-Tavola1!F680</f>
        <v>49</v>
      </c>
      <c r="G775" s="34">
        <f>Tavola1!G681-Tavola1!G680</f>
        <v>47</v>
      </c>
      <c r="H775" s="34">
        <f>Tavola1!H681-Tavola1!H680</f>
        <v>2</v>
      </c>
      <c r="I775" s="34">
        <f>Tavola1!I681</f>
        <v>9</v>
      </c>
      <c r="J775" s="34">
        <f>Tavola1!J681-Tavola1!J680</f>
        <v>11118</v>
      </c>
      <c r="K775" s="34">
        <f>Tavola1!K681-Tavola1!K680</f>
        <v>1234</v>
      </c>
      <c r="L775" s="34">
        <f>Tavola1!L681-Tavola1!L680</f>
        <v>24</v>
      </c>
      <c r="M775" s="2">
        <f t="shared" si="309"/>
        <v>0.27057337601533066</v>
      </c>
      <c r="N775" s="2">
        <f t="shared" si="310"/>
        <v>0.27394995039135706</v>
      </c>
    </row>
    <row r="776" spans="1:16" hidden="1" outlineLevel="1">
      <c r="A776" s="16">
        <v>44570</v>
      </c>
      <c r="B776" s="34">
        <f>Tavola1!B682-Tavola1!B681</f>
        <v>50910</v>
      </c>
      <c r="C776" s="34">
        <f>Tavola1!C682-Tavola1!C681</f>
        <v>50132</v>
      </c>
      <c r="D776" s="34">
        <f>Tavola1!D682-Tavola1!D681</f>
        <v>12949</v>
      </c>
      <c r="E776" s="34">
        <f>Tavola1!E682-Tavola1!E681</f>
        <v>12226</v>
      </c>
      <c r="F776" s="34">
        <f>Tavola1!F682-Tavola1!F681</f>
        <v>74</v>
      </c>
      <c r="G776" s="34">
        <f>Tavola1!G682-Tavola1!G681</f>
        <v>73</v>
      </c>
      <c r="H776" s="34">
        <f>Tavola1!H682-Tavola1!H681</f>
        <v>1</v>
      </c>
      <c r="I776" s="34">
        <f>Tavola1!I682</f>
        <v>8</v>
      </c>
      <c r="J776" s="34">
        <f>Tavola1!J682-Tavola1!J681</f>
        <v>12152</v>
      </c>
      <c r="K776" s="34">
        <f>Tavola1!K682-Tavola1!K681</f>
        <v>708</v>
      </c>
      <c r="L776" s="34">
        <f>Tavola1!L682-Tavola1!L681</f>
        <v>15</v>
      </c>
      <c r="M776" s="2">
        <f t="shared" si="309"/>
        <v>0.25435081516401492</v>
      </c>
      <c r="N776" s="2">
        <f t="shared" si="310"/>
        <v>0.25829809303438922</v>
      </c>
    </row>
    <row r="777" spans="1:16" collapsed="1">
      <c r="A777" t="s">
        <v>829</v>
      </c>
      <c r="B777" s="3">
        <f>SUM(B770:B776)</f>
        <v>331545</v>
      </c>
      <c r="C777" s="3">
        <f>SUM(C770:C776)</f>
        <v>229495</v>
      </c>
      <c r="D777" s="3">
        <f>SUM(D770:D776)-109</f>
        <v>66909</v>
      </c>
      <c r="E777" s="3">
        <f t="shared" ref="E777:L777" si="311">SUM(E770:E776)</f>
        <v>60481</v>
      </c>
      <c r="F777" s="3">
        <f t="shared" si="311"/>
        <v>343</v>
      </c>
      <c r="G777" s="3">
        <f t="shared" si="311"/>
        <v>312</v>
      </c>
      <c r="H777" s="3">
        <f t="shared" si="311"/>
        <v>31</v>
      </c>
      <c r="I777" s="3">
        <f t="shared" si="311"/>
        <v>81</v>
      </c>
      <c r="J777" s="3">
        <f t="shared" si="311"/>
        <v>60138</v>
      </c>
      <c r="K777" s="3">
        <f t="shared" si="311"/>
        <v>6382</v>
      </c>
      <c r="L777" s="3">
        <f t="shared" si="311"/>
        <v>155</v>
      </c>
      <c r="M777" s="2">
        <f t="shared" si="309"/>
        <v>0.20180970908926391</v>
      </c>
      <c r="N777" s="2">
        <f t="shared" si="310"/>
        <v>0.29154883548661192</v>
      </c>
      <c r="P777" s="3"/>
    </row>
    <row r="778" spans="1:16" hidden="1" outlineLevel="1">
      <c r="A778" s="16">
        <v>44571</v>
      </c>
      <c r="B778" s="34">
        <f>Tavola1!B683-Tavola1!B682</f>
        <v>31786</v>
      </c>
      <c r="C778" s="34">
        <f>Tavola1!C683-Tavola1!C682</f>
        <v>31465</v>
      </c>
      <c r="D778" s="34">
        <f>Tavola1!D683-Tavola1!D682</f>
        <v>7803</v>
      </c>
      <c r="E778" s="34">
        <f>Tavola1!E683-Tavola1!E682</f>
        <v>6863</v>
      </c>
      <c r="F778" s="34">
        <f>Tavola1!F683-Tavola1!F682</f>
        <v>42</v>
      </c>
      <c r="G778" s="34">
        <f>Tavola1!G683-Tavola1!G682</f>
        <v>37</v>
      </c>
      <c r="H778" s="34">
        <f>Tavola1!H683-Tavola1!H682</f>
        <v>5</v>
      </c>
      <c r="I778" s="34">
        <f>Tavola1!I683</f>
        <v>15</v>
      </c>
      <c r="J778" s="34">
        <f>Tavola1!J683-Tavola1!J682</f>
        <v>6821</v>
      </c>
      <c r="K778" s="34">
        <f>Tavola1!K683-Tavola1!K682</f>
        <v>917</v>
      </c>
      <c r="L778" s="34">
        <f>Tavola1!L683-Tavola1!L682</f>
        <v>23</v>
      </c>
      <c r="M778" s="2">
        <f t="shared" ref="M778" si="312">D778/B778</f>
        <v>0.24548543383879695</v>
      </c>
      <c r="N778" s="2">
        <f t="shared" ref="N778" si="313">D778/C778</f>
        <v>0.24798982996980773</v>
      </c>
    </row>
    <row r="779" spans="1:16" s="37" customFormat="1" hidden="1" outlineLevel="1">
      <c r="A779" s="16">
        <v>44572</v>
      </c>
      <c r="B779" s="34">
        <f>Tavola1!B684-Tavola1!B683</f>
        <v>56516</v>
      </c>
      <c r="C779" s="34">
        <f>Tavola1!C684-Tavola1!C683</f>
        <v>56119</v>
      </c>
      <c r="D779" s="34">
        <f>Tavola1!D684-Tavola1!D683</f>
        <v>13231</v>
      </c>
      <c r="E779" s="34">
        <f>Tavola1!E684-Tavola1!E683</f>
        <v>10673</v>
      </c>
      <c r="F779" s="34">
        <f>Tavola1!F684-Tavola1!F683</f>
        <v>83</v>
      </c>
      <c r="G779" s="34">
        <f>Tavola1!G684-Tavola1!G683</f>
        <v>63</v>
      </c>
      <c r="H779" s="34">
        <f>Tavola1!H684-Tavola1!H683</f>
        <v>20</v>
      </c>
      <c r="I779" s="34">
        <f>Tavola1!I684</f>
        <v>32</v>
      </c>
      <c r="J779" s="34">
        <f>Tavola1!J684-Tavola1!J683</f>
        <v>10590</v>
      </c>
      <c r="K779" s="34">
        <f>Tavola1!K684-Tavola1!K683</f>
        <v>2523</v>
      </c>
      <c r="L779" s="34">
        <f>Tavola1!L684-Tavola1!L683</f>
        <v>35</v>
      </c>
      <c r="M779" s="2">
        <f t="shared" ref="M779:M785" si="314">D779/B779</f>
        <v>0.23411069431665368</v>
      </c>
      <c r="N779" s="2">
        <f t="shared" ref="N779:N785" si="315">D779/C779</f>
        <v>0.23576685258112226</v>
      </c>
    </row>
    <row r="780" spans="1:16" s="37" customFormat="1" hidden="1" outlineLevel="1">
      <c r="A780" s="16">
        <v>44573</v>
      </c>
      <c r="B780" s="34">
        <f>Tavola1!B685-Tavola1!B684</f>
        <v>62875</v>
      </c>
      <c r="C780" s="34">
        <f>Tavola1!C685-Tavola1!C684</f>
        <v>61873</v>
      </c>
      <c r="D780" s="34">
        <f>Tavola1!D685-Tavola1!D684</f>
        <v>13048</v>
      </c>
      <c r="E780" s="34">
        <f>Tavola1!E685-Tavola1!E684</f>
        <v>11610</v>
      </c>
      <c r="F780" s="34">
        <f>Tavola1!F685-Tavola1!F684</f>
        <v>55</v>
      </c>
      <c r="G780" s="34">
        <f>Tavola1!G685-Tavola1!G684</f>
        <v>53</v>
      </c>
      <c r="H780" s="34">
        <f>Tavola1!H685-Tavola1!H684</f>
        <v>2</v>
      </c>
      <c r="I780" s="34">
        <f>Tavola1!I685</f>
        <v>16</v>
      </c>
      <c r="J780" s="34">
        <f>Tavola1!J685-Tavola1!J684</f>
        <v>11555</v>
      </c>
      <c r="K780" s="34">
        <f>Tavola1!K685-Tavola1!K684</f>
        <v>1413</v>
      </c>
      <c r="L780" s="34">
        <f>Tavola1!L685-Tavola1!L684</f>
        <v>25</v>
      </c>
      <c r="M780" s="2">
        <f t="shared" si="314"/>
        <v>0.20752286282306162</v>
      </c>
      <c r="N780" s="2">
        <f t="shared" si="315"/>
        <v>0.2108835841158502</v>
      </c>
    </row>
    <row r="781" spans="1:16" s="37" customFormat="1" hidden="1" outlineLevel="1">
      <c r="A781" s="16">
        <v>44574</v>
      </c>
      <c r="B781" s="34">
        <f>Tavola1!B686-Tavola1!B685</f>
        <v>59167</v>
      </c>
      <c r="C781" s="34">
        <f>Tavola1!C686-Tavola1!C685</f>
        <v>58555</v>
      </c>
      <c r="D781" s="34">
        <f>Tavola1!D686-Tavola1!D685</f>
        <v>11354</v>
      </c>
      <c r="E781" s="34">
        <f>Tavola1!E686-Tavola1!E685</f>
        <v>9543</v>
      </c>
      <c r="F781" s="34">
        <f>Tavola1!F686-Tavola1!F685</f>
        <v>22</v>
      </c>
      <c r="G781" s="34">
        <f>Tavola1!G686-Tavola1!G685</f>
        <v>24</v>
      </c>
      <c r="H781" s="34">
        <f>Tavola1!H686-Tavola1!H685</f>
        <v>-2</v>
      </c>
      <c r="I781" s="34">
        <f>Tavola1!I686</f>
        <v>11</v>
      </c>
      <c r="J781" s="34">
        <f>Tavola1!J686-Tavola1!J685</f>
        <v>9521</v>
      </c>
      <c r="K781" s="34">
        <f>Tavola1!K686-Tavola1!K685</f>
        <v>1785</v>
      </c>
      <c r="L781" s="34">
        <f>Tavola1!L686-Tavola1!L685</f>
        <v>26</v>
      </c>
      <c r="M781" s="2">
        <f t="shared" si="314"/>
        <v>0.19189751043656092</v>
      </c>
      <c r="N781" s="2">
        <f t="shared" si="315"/>
        <v>0.19390316796174537</v>
      </c>
    </row>
    <row r="782" spans="1:16" s="37" customFormat="1" hidden="1" outlineLevel="1">
      <c r="A782" s="16">
        <v>44575</v>
      </c>
      <c r="B782" s="34">
        <f>Tavola1!B687-Tavola1!B686</f>
        <v>50567</v>
      </c>
      <c r="C782" s="34">
        <f>Tavola1!C687-Tavola1!C686</f>
        <v>49829</v>
      </c>
      <c r="D782" s="34">
        <f>Tavola1!D687-Tavola1!D686</f>
        <v>10023</v>
      </c>
      <c r="E782" s="34">
        <f>Tavola1!E687-Tavola1!E686</f>
        <v>9127</v>
      </c>
      <c r="F782" s="34">
        <f>Tavola1!F687-Tavola1!F686</f>
        <v>9</v>
      </c>
      <c r="G782" s="34">
        <f>Tavola1!G687-Tavola1!G686</f>
        <v>7</v>
      </c>
      <c r="H782" s="34">
        <f>Tavola1!H687-Tavola1!H686</f>
        <v>2</v>
      </c>
      <c r="I782" s="34">
        <f>Tavola1!I687</f>
        <v>15</v>
      </c>
      <c r="J782" s="34">
        <f>Tavola1!J687-Tavola1!J686</f>
        <v>9118</v>
      </c>
      <c r="K782" s="34">
        <f>Tavola1!K687-Tavola1!K686</f>
        <v>875</v>
      </c>
      <c r="L782" s="34">
        <f>Tavola1!L687-Tavola1!L686</f>
        <v>21</v>
      </c>
      <c r="M782" s="2">
        <f t="shared" si="314"/>
        <v>0.19821227282615145</v>
      </c>
      <c r="N782" s="2">
        <f t="shared" si="315"/>
        <v>0.20114792590660058</v>
      </c>
    </row>
    <row r="783" spans="1:16" s="37" customFormat="1" hidden="1" outlineLevel="1">
      <c r="A783" s="16">
        <v>44576</v>
      </c>
      <c r="B783" s="34">
        <f>Tavola1!B688-Tavola1!B687</f>
        <v>49331</v>
      </c>
      <c r="C783" s="34">
        <f>Tavola1!C688-Tavola1!C687</f>
        <v>48847</v>
      </c>
      <c r="D783" s="34">
        <f>Tavola1!D688-Tavola1!D687</f>
        <v>9292</v>
      </c>
      <c r="E783" s="34">
        <f>Tavola1!E688-Tavola1!E687</f>
        <v>6748</v>
      </c>
      <c r="F783" s="34">
        <f>Tavola1!F688-Tavola1!F687</f>
        <v>16</v>
      </c>
      <c r="G783" s="34">
        <f>Tavola1!G688-Tavola1!G687</f>
        <v>24</v>
      </c>
      <c r="H783" s="34">
        <f>Tavola1!H688-Tavola1!H687</f>
        <v>-8</v>
      </c>
      <c r="I783" s="34">
        <f>Tavola1!I688</f>
        <v>6</v>
      </c>
      <c r="J783" s="34">
        <f>Tavola1!J688-Tavola1!J687</f>
        <v>6732</v>
      </c>
      <c r="K783" s="34">
        <f>Tavola1!K688-Tavola1!K687</f>
        <v>2478</v>
      </c>
      <c r="L783" s="34">
        <f>Tavola1!L688-Tavola1!L687</f>
        <v>66</v>
      </c>
      <c r="M783" s="2">
        <f t="shared" si="314"/>
        <v>0.18836026028258093</v>
      </c>
      <c r="N783" s="2">
        <f t="shared" si="315"/>
        <v>0.1902266259954552</v>
      </c>
    </row>
    <row r="784" spans="1:16" hidden="1" outlineLevel="1">
      <c r="A784" s="16">
        <v>44577</v>
      </c>
      <c r="B784" s="34">
        <f>Tavola1!B689-Tavola1!B688</f>
        <v>47578</v>
      </c>
      <c r="C784" s="34">
        <f>Tavola1!C689-Tavola1!C688</f>
        <v>46998</v>
      </c>
      <c r="D784" s="34">
        <f>Tavola1!D689-Tavola1!D688</f>
        <v>8521</v>
      </c>
      <c r="E784" s="34">
        <f>Tavola1!E689-Tavola1!E688</f>
        <v>7348</v>
      </c>
      <c r="F784" s="34">
        <f>Tavola1!F689-Tavola1!F688</f>
        <v>28</v>
      </c>
      <c r="G784" s="34">
        <f>Tavola1!G689-Tavola1!G688</f>
        <v>17</v>
      </c>
      <c r="H784" s="34">
        <f>Tavola1!H689-Tavola1!H688</f>
        <v>11</v>
      </c>
      <c r="I784" s="34">
        <f>Tavola1!I689</f>
        <v>25</v>
      </c>
      <c r="J784" s="34">
        <f>Tavola1!J689-Tavola1!J688</f>
        <v>7320</v>
      </c>
      <c r="K784" s="34">
        <f>Tavola1!K689-Tavola1!K688</f>
        <v>1136</v>
      </c>
      <c r="L784" s="34">
        <f>Tavola1!L689-Tavola1!L688</f>
        <v>37</v>
      </c>
      <c r="M784" s="2">
        <f t="shared" si="314"/>
        <v>0.17909538021774771</v>
      </c>
      <c r="N784" s="2">
        <f t="shared" si="315"/>
        <v>0.18130558747180731</v>
      </c>
    </row>
    <row r="785" spans="1:16" collapsed="1">
      <c r="A785" t="s">
        <v>844</v>
      </c>
      <c r="B785" s="3">
        <f>SUM(B778:B784)</f>
        <v>357820</v>
      </c>
      <c r="C785" s="3">
        <f>SUM(C778:C784)</f>
        <v>353686</v>
      </c>
      <c r="D785" s="3">
        <f>SUM(D778:D784)-109</f>
        <v>73163</v>
      </c>
      <c r="E785" s="3">
        <f t="shared" ref="E785:L785" si="316">SUM(E778:E784)</f>
        <v>61912</v>
      </c>
      <c r="F785" s="3">
        <f t="shared" si="316"/>
        <v>255</v>
      </c>
      <c r="G785" s="3">
        <f t="shared" si="316"/>
        <v>225</v>
      </c>
      <c r="H785" s="3">
        <f t="shared" si="316"/>
        <v>30</v>
      </c>
      <c r="I785" s="3">
        <f t="shared" si="316"/>
        <v>120</v>
      </c>
      <c r="J785" s="3">
        <f t="shared" si="316"/>
        <v>61657</v>
      </c>
      <c r="K785" s="3">
        <f t="shared" si="316"/>
        <v>11127</v>
      </c>
      <c r="L785" s="3">
        <f t="shared" si="316"/>
        <v>233</v>
      </c>
      <c r="M785" s="2">
        <f t="shared" si="314"/>
        <v>0.20446872729305238</v>
      </c>
      <c r="N785" s="2">
        <f t="shared" si="315"/>
        <v>0.20685862601290411</v>
      </c>
      <c r="P785" s="3"/>
    </row>
    <row r="786" spans="1:16" hidden="1" outlineLevel="1">
      <c r="A786" s="16">
        <v>44578</v>
      </c>
      <c r="B786" s="34">
        <f>Tavola1!B690-Tavola1!B689</f>
        <v>24549</v>
      </c>
      <c r="C786" s="34">
        <f>Tavola1!C690-Tavola1!C689</f>
        <v>24204</v>
      </c>
      <c r="D786" s="34">
        <f>Tavola1!D690-Tavola1!D689</f>
        <v>4037</v>
      </c>
      <c r="E786" s="34">
        <f>Tavola1!E690-Tavola1!E689</f>
        <v>3065</v>
      </c>
      <c r="F786" s="34">
        <f>Tavola1!F690-Tavola1!F689</f>
        <v>46</v>
      </c>
      <c r="G786" s="34">
        <f>Tavola1!G690-Tavola1!G689</f>
        <v>44</v>
      </c>
      <c r="H786" s="34">
        <f>Tavola1!H690-Tavola1!H689</f>
        <v>2</v>
      </c>
      <c r="I786" s="34">
        <f>Tavola1!I690</f>
        <v>15</v>
      </c>
      <c r="J786" s="34">
        <f>Tavola1!J690-Tavola1!J689</f>
        <v>3019</v>
      </c>
      <c r="K786" s="34">
        <f>Tavola1!K690-Tavola1!K689</f>
        <v>949</v>
      </c>
      <c r="L786" s="34">
        <f>Tavola1!L690-Tavola1!L689</f>
        <v>23</v>
      </c>
      <c r="M786" s="2">
        <f t="shared" ref="M786" si="317">D786/B786</f>
        <v>0.16444661697014135</v>
      </c>
      <c r="N786" s="2">
        <f t="shared" ref="N786" si="318">D786/C786</f>
        <v>0.16679061312179805</v>
      </c>
    </row>
    <row r="787" spans="1:16" hidden="1" outlineLevel="1">
      <c r="A787" s="16">
        <v>44579</v>
      </c>
      <c r="B787" s="34">
        <f>Tavola1!B691-Tavola1!B690</f>
        <v>42698</v>
      </c>
      <c r="C787" s="34">
        <f>Tavola1!C691-Tavola1!C690</f>
        <v>42125</v>
      </c>
      <c r="D787" s="34">
        <f>Tavola1!D691-Tavola1!D690</f>
        <v>8606</v>
      </c>
      <c r="E787" s="34">
        <f>Tavola1!E691-Tavola1!E690</f>
        <v>7384</v>
      </c>
      <c r="F787" s="34">
        <f>Tavola1!F691-Tavola1!F690</f>
        <v>-3</v>
      </c>
      <c r="G787" s="34">
        <f>Tavola1!G691-Tavola1!G690</f>
        <v>-3</v>
      </c>
      <c r="H787" s="34">
        <f>Tavola1!H691-Tavola1!H690</f>
        <v>0</v>
      </c>
      <c r="I787" s="34">
        <f>Tavola1!I691</f>
        <v>13</v>
      </c>
      <c r="J787" s="34">
        <f>Tavola1!J691-Tavola1!J690</f>
        <v>7387</v>
      </c>
      <c r="K787" s="34">
        <f>Tavola1!K691-Tavola1!K690</f>
        <v>1150</v>
      </c>
      <c r="L787" s="34">
        <f>Tavola1!L691-Tavola1!L690</f>
        <v>72</v>
      </c>
      <c r="M787" s="2">
        <f t="shared" ref="M787:M793" si="319">D787/B787</f>
        <v>0.2015551079675863</v>
      </c>
      <c r="N787" s="2">
        <f t="shared" ref="N787:N793" si="320">D787/C787</f>
        <v>0.20429673590504452</v>
      </c>
    </row>
    <row r="788" spans="1:16" hidden="1" outlineLevel="1">
      <c r="A788" s="16">
        <v>44580</v>
      </c>
      <c r="B788" s="34">
        <f>Tavola1!B692-Tavola1!B691</f>
        <v>46517</v>
      </c>
      <c r="C788" s="34">
        <f>Tavola1!C692-Tavola1!C691</f>
        <v>45890</v>
      </c>
      <c r="D788" s="34">
        <f>Tavola1!D692-Tavola1!D691</f>
        <v>8133</v>
      </c>
      <c r="E788" s="34">
        <f>Tavola1!E692-Tavola1!E691</f>
        <v>6664</v>
      </c>
      <c r="F788" s="34">
        <f>Tavola1!F692-Tavola1!F691</f>
        <v>-3</v>
      </c>
      <c r="G788" s="34">
        <f>Tavola1!G692-Tavola1!G691</f>
        <v>-3</v>
      </c>
      <c r="H788" s="34">
        <f>Tavola1!H692-Tavola1!H691</f>
        <v>0</v>
      </c>
      <c r="I788" s="34">
        <f>Tavola1!I692</f>
        <v>11</v>
      </c>
      <c r="J788" s="34">
        <f>Tavola1!J692-Tavola1!J691</f>
        <v>6667</v>
      </c>
      <c r="K788" s="34">
        <f>Tavola1!K692-Tavola1!K691</f>
        <v>1426</v>
      </c>
      <c r="L788" s="34">
        <f>Tavola1!L692-Tavola1!L691</f>
        <v>43</v>
      </c>
      <c r="M788" s="2">
        <f t="shared" si="319"/>
        <v>0.17483930606015005</v>
      </c>
      <c r="N788" s="2">
        <f t="shared" si="320"/>
        <v>0.17722815428197863</v>
      </c>
    </row>
    <row r="789" spans="1:16" hidden="1" outlineLevel="1">
      <c r="A789" s="16">
        <v>44581</v>
      </c>
      <c r="B789" s="34">
        <f>Tavola1!B693-Tavola1!B692</f>
        <v>43433</v>
      </c>
      <c r="C789" s="34">
        <f>Tavola1!C693-Tavola1!C692</f>
        <v>42904</v>
      </c>
      <c r="D789" s="34">
        <f>Tavola1!D693-Tavola1!D692</f>
        <v>7997</v>
      </c>
      <c r="E789" s="34">
        <f>Tavola1!E693-Tavola1!E692</f>
        <v>6215</v>
      </c>
      <c r="F789" s="34">
        <f>Tavola1!F693-Tavola1!F692</f>
        <v>17</v>
      </c>
      <c r="G789" s="34">
        <f>Tavola1!G693-Tavola1!G692</f>
        <v>17</v>
      </c>
      <c r="H789" s="34">
        <f>Tavola1!H693-Tavola1!H692</f>
        <v>0</v>
      </c>
      <c r="I789" s="34">
        <f>Tavola1!I693</f>
        <v>13</v>
      </c>
      <c r="J789" s="34">
        <f>Tavola1!J693-Tavola1!J692</f>
        <v>6198</v>
      </c>
      <c r="K789" s="34">
        <f>Tavola1!K693-Tavola1!K692</f>
        <v>1748</v>
      </c>
      <c r="L789" s="34">
        <f>Tavola1!L693-Tavola1!L692</f>
        <v>34</v>
      </c>
      <c r="M789" s="2">
        <f t="shared" si="319"/>
        <v>0.184122671701241</v>
      </c>
      <c r="N789" s="2">
        <f t="shared" si="320"/>
        <v>0.18639287712101435</v>
      </c>
    </row>
    <row r="790" spans="1:16" hidden="1" outlineLevel="1">
      <c r="A790" s="16">
        <v>44582</v>
      </c>
      <c r="B790" s="34">
        <f>Tavola1!B694-Tavola1!B693</f>
        <v>46999</v>
      </c>
      <c r="C790" s="34">
        <f>Tavola1!C694-Tavola1!C693</f>
        <v>46441</v>
      </c>
      <c r="D790" s="34">
        <f>Tavola1!D694-Tavola1!D693</f>
        <v>7418</v>
      </c>
      <c r="E790" s="34">
        <f>Tavola1!E694-Tavola1!E693</f>
        <v>5422</v>
      </c>
      <c r="F790" s="34">
        <f>Tavola1!F694-Tavola1!F693</f>
        <v>14</v>
      </c>
      <c r="G790" s="34">
        <f>Tavola1!G694-Tavola1!G693</f>
        <v>14</v>
      </c>
      <c r="H790" s="34">
        <f>Tavola1!H694-Tavola1!H693</f>
        <v>0</v>
      </c>
      <c r="I790" s="34">
        <f>Tavola1!I694</f>
        <v>14</v>
      </c>
      <c r="J790" s="34">
        <f>Tavola1!J694-Tavola1!J693</f>
        <v>5408</v>
      </c>
      <c r="K790" s="34">
        <f>Tavola1!K694-Tavola1!K693</f>
        <v>1970</v>
      </c>
      <c r="L790" s="34">
        <f>Tavola1!L694-Tavola1!L693</f>
        <v>26</v>
      </c>
      <c r="M790" s="2">
        <f t="shared" si="319"/>
        <v>0.15783314538607204</v>
      </c>
      <c r="N790" s="2">
        <f t="shared" si="320"/>
        <v>0.1597295493206434</v>
      </c>
    </row>
    <row r="791" spans="1:16" hidden="1" outlineLevel="1">
      <c r="A791" s="16">
        <v>44583</v>
      </c>
      <c r="B791" s="34">
        <f>Tavola1!B695-Tavola1!B694</f>
        <v>43258</v>
      </c>
      <c r="C791" s="34">
        <f>Tavola1!C695-Tavola1!C694</f>
        <v>42824</v>
      </c>
      <c r="D791" s="34">
        <f>Tavola1!D695-Tavola1!D694</f>
        <v>7508</v>
      </c>
      <c r="E791" s="34">
        <f>Tavola1!E695-Tavola1!E694</f>
        <v>5376</v>
      </c>
      <c r="F791" s="34">
        <f>Tavola1!F695-Tavola1!F694</f>
        <v>-14</v>
      </c>
      <c r="G791" s="34">
        <f>Tavola1!G695-Tavola1!G694</f>
        <v>-4</v>
      </c>
      <c r="H791" s="34">
        <f>Tavola1!H695-Tavola1!H694</f>
        <v>-10</v>
      </c>
      <c r="I791" s="34">
        <f>Tavola1!I695</f>
        <v>10</v>
      </c>
      <c r="J791" s="34">
        <f>Tavola1!J695-Tavola1!J694</f>
        <v>5390</v>
      </c>
      <c r="K791" s="34">
        <f>Tavola1!K695-Tavola1!K694</f>
        <v>2088</v>
      </c>
      <c r="L791" s="34">
        <f>Tavola1!L695-Tavola1!L694</f>
        <v>44</v>
      </c>
      <c r="M791" s="2">
        <f t="shared" si="319"/>
        <v>0.17356327153358916</v>
      </c>
      <c r="N791" s="2">
        <f t="shared" si="320"/>
        <v>0.17532224920605269</v>
      </c>
    </row>
    <row r="792" spans="1:16" hidden="1" outlineLevel="1">
      <c r="A792" s="16">
        <v>44584</v>
      </c>
      <c r="B792" s="34">
        <f>Tavola1!B696-Tavola1!B695</f>
        <v>34922</v>
      </c>
      <c r="C792" s="34">
        <f>Tavola1!C696-Tavola1!C695</f>
        <v>34452</v>
      </c>
      <c r="D792" s="34">
        <f>Tavola1!D696-Tavola1!D695</f>
        <v>5394</v>
      </c>
      <c r="E792" s="34">
        <f>Tavola1!E696-Tavola1!E695</f>
        <v>4363</v>
      </c>
      <c r="F792" s="34">
        <f>Tavola1!F696-Tavola1!F695</f>
        <v>17</v>
      </c>
      <c r="G792" s="34">
        <f>Tavola1!G696-Tavola1!G695</f>
        <v>13</v>
      </c>
      <c r="H792" s="34">
        <f>Tavola1!H696-Tavola1!H695</f>
        <v>4</v>
      </c>
      <c r="I792" s="34">
        <f>Tavola1!I696</f>
        <v>12</v>
      </c>
      <c r="J792" s="34">
        <f>Tavola1!J696-Tavola1!J695</f>
        <v>4346</v>
      </c>
      <c r="K792" s="34">
        <f>Tavola1!K696-Tavola1!K695</f>
        <v>1007</v>
      </c>
      <c r="L792" s="34">
        <f>Tavola1!L696-Tavola1!L695</f>
        <v>24</v>
      </c>
      <c r="M792" s="2">
        <f t="shared" si="319"/>
        <v>0.15445850753106924</v>
      </c>
      <c r="N792" s="2">
        <f t="shared" si="320"/>
        <v>0.15656565656565657</v>
      </c>
    </row>
    <row r="793" spans="1:16" collapsed="1">
      <c r="A793" t="s">
        <v>859</v>
      </c>
      <c r="B793" s="3">
        <f>SUM(B786:B792)</f>
        <v>282376</v>
      </c>
      <c r="C793" s="3">
        <f>SUM(C786:C792)</f>
        <v>278840</v>
      </c>
      <c r="D793" s="3">
        <f>SUM(D786:D792)-109</f>
        <v>48984</v>
      </c>
      <c r="E793" s="3">
        <f t="shared" ref="E793:L793" si="321">SUM(E786:E792)</f>
        <v>38489</v>
      </c>
      <c r="F793" s="3">
        <f t="shared" si="321"/>
        <v>74</v>
      </c>
      <c r="G793" s="3">
        <f t="shared" si="321"/>
        <v>78</v>
      </c>
      <c r="H793" s="3">
        <f t="shared" si="321"/>
        <v>-4</v>
      </c>
      <c r="I793" s="3">
        <f t="shared" si="321"/>
        <v>88</v>
      </c>
      <c r="J793" s="3">
        <f t="shared" si="321"/>
        <v>38415</v>
      </c>
      <c r="K793" s="3">
        <f t="shared" si="321"/>
        <v>10338</v>
      </c>
      <c r="L793" s="3">
        <f t="shared" si="321"/>
        <v>266</v>
      </c>
      <c r="M793" s="2">
        <f t="shared" si="319"/>
        <v>0.17347083321528742</v>
      </c>
      <c r="N793" s="2">
        <f t="shared" si="320"/>
        <v>0.17567063548988668</v>
      </c>
      <c r="P793" s="3"/>
    </row>
    <row r="794" spans="1:16" hidden="1" outlineLevel="1">
      <c r="A794" s="16">
        <v>44585</v>
      </c>
      <c r="B794" s="34">
        <f>Tavola1!B697-Tavola1!B696</f>
        <v>26096</v>
      </c>
      <c r="C794" s="34">
        <f>Tavola1!C697-Tavola1!C696</f>
        <v>25735</v>
      </c>
      <c r="D794" s="34">
        <f>Tavola1!D697-Tavola1!D696</f>
        <v>3629</v>
      </c>
      <c r="E794" s="34">
        <f>Tavola1!E697-Tavola1!E696</f>
        <v>2605</v>
      </c>
      <c r="F794" s="34">
        <f>Tavola1!F697-Tavola1!F696</f>
        <v>35</v>
      </c>
      <c r="G794" s="34">
        <f>Tavola1!G697-Tavola1!G696</f>
        <v>35</v>
      </c>
      <c r="H794" s="34">
        <f>Tavola1!H697-Tavola1!H696</f>
        <v>0</v>
      </c>
      <c r="I794" s="34">
        <f>Tavola1!I697</f>
        <v>11</v>
      </c>
      <c r="J794" s="34">
        <f>Tavola1!J697-Tavola1!J696</f>
        <v>2570</v>
      </c>
      <c r="K794" s="34">
        <f>Tavola1!K697-Tavola1!K696</f>
        <v>991</v>
      </c>
      <c r="L794" s="34">
        <f>Tavola1!L697-Tavola1!L696</f>
        <v>33</v>
      </c>
      <c r="M794" s="2">
        <f t="shared" ref="M794" si="322">D794/B794</f>
        <v>0.13906345800122624</v>
      </c>
      <c r="N794" s="2">
        <f t="shared" ref="N794" si="323">D794/C794</f>
        <v>0.14101418301923452</v>
      </c>
      <c r="P794" s="3"/>
    </row>
    <row r="795" spans="1:16" hidden="1" outlineLevel="1">
      <c r="A795" s="16">
        <v>44586</v>
      </c>
      <c r="B795" s="34">
        <f>Tavola1!B698-Tavola1!B697</f>
        <v>41955</v>
      </c>
      <c r="C795" s="34">
        <f>Tavola1!C698-Tavola1!C697</f>
        <v>41502</v>
      </c>
      <c r="D795" s="34">
        <f>Tavola1!D698-Tavola1!D697</f>
        <v>7516</v>
      </c>
      <c r="E795" s="34">
        <f>Tavola1!E698-Tavola1!E697</f>
        <v>5510</v>
      </c>
      <c r="F795" s="34">
        <f>Tavola1!F698-Tavola1!F697</f>
        <v>-3</v>
      </c>
      <c r="G795" s="34">
        <f>Tavola1!G698-Tavola1!G697</f>
        <v>3</v>
      </c>
      <c r="H795" s="34">
        <f>Tavola1!H698-Tavola1!H697</f>
        <v>-6</v>
      </c>
      <c r="I795" s="34">
        <f>Tavola1!I698</f>
        <v>13</v>
      </c>
      <c r="J795" s="34">
        <f>Tavola1!J698-Tavola1!J697</f>
        <v>5513</v>
      </c>
      <c r="K795" s="34">
        <f>Tavola1!K698-Tavola1!K697</f>
        <v>1935</v>
      </c>
      <c r="L795" s="34">
        <f>Tavola1!L698-Tavola1!L697</f>
        <v>71</v>
      </c>
      <c r="M795" s="2">
        <f t="shared" ref="M795:M801" si="324">D795/B795</f>
        <v>0.17914432129662733</v>
      </c>
      <c r="N795" s="2">
        <f t="shared" ref="N795:N801" si="325">D795/C795</f>
        <v>0.18109970603826323</v>
      </c>
      <c r="P795" s="3"/>
    </row>
    <row r="796" spans="1:16" hidden="1" outlineLevel="1">
      <c r="A796" s="16">
        <v>44587</v>
      </c>
      <c r="B796" s="34">
        <f>Tavola1!B699-Tavola1!B698</f>
        <v>50327</v>
      </c>
      <c r="C796" s="34">
        <f>Tavola1!C699-Tavola1!C698</f>
        <v>49730</v>
      </c>
      <c r="D796" s="34">
        <f>Tavola1!D699-Tavola1!D698</f>
        <v>7917</v>
      </c>
      <c r="E796" s="34">
        <f>Tavola1!E699-Tavola1!E698</f>
        <v>5811</v>
      </c>
      <c r="F796" s="34">
        <f>Tavola1!F699-Tavola1!F698</f>
        <v>-7</v>
      </c>
      <c r="G796" s="34">
        <f>Tavola1!G699-Tavola1!G698</f>
        <v>-4</v>
      </c>
      <c r="H796" s="34">
        <f>Tavola1!H699-Tavola1!H698</f>
        <v>-3</v>
      </c>
      <c r="I796" s="34">
        <f>Tavola1!I699</f>
        <v>12</v>
      </c>
      <c r="J796" s="34">
        <f>Tavola1!J699-Tavola1!J698</f>
        <v>5818</v>
      </c>
      <c r="K796" s="34">
        <f>Tavola1!K699-Tavola1!K698</f>
        <v>2055</v>
      </c>
      <c r="L796" s="34">
        <f>Tavola1!L699-Tavola1!L698</f>
        <v>51</v>
      </c>
      <c r="M796" s="2">
        <f t="shared" si="324"/>
        <v>0.15731118485107398</v>
      </c>
      <c r="N796" s="2">
        <f t="shared" si="325"/>
        <v>0.15919967826261813</v>
      </c>
      <c r="P796" s="3"/>
    </row>
    <row r="797" spans="1:16" hidden="1" outlineLevel="1">
      <c r="A797" s="16">
        <v>44588</v>
      </c>
      <c r="B797" s="34">
        <f>Tavola1!B700-Tavola1!B699</f>
        <v>47456</v>
      </c>
      <c r="C797" s="34">
        <f>Tavola1!C700-Tavola1!C699</f>
        <v>46905</v>
      </c>
      <c r="D797" s="34">
        <f>Tavola1!D700-Tavola1!D699</f>
        <v>7734</v>
      </c>
      <c r="E797" s="34">
        <f>Tavola1!E700-Tavola1!E699</f>
        <v>3475</v>
      </c>
      <c r="F797" s="34">
        <f>Tavola1!F700-Tavola1!F699</f>
        <v>-15</v>
      </c>
      <c r="G797" s="34">
        <f>Tavola1!G700-Tavola1!G699</f>
        <v>-10</v>
      </c>
      <c r="H797" s="34">
        <f>Tavola1!H700-Tavola1!H699</f>
        <v>-5</v>
      </c>
      <c r="I797" s="34">
        <f>Tavola1!I700</f>
        <v>11</v>
      </c>
      <c r="J797" s="34">
        <f>Tavola1!J700-Tavola1!J699</f>
        <v>3490</v>
      </c>
      <c r="K797" s="34">
        <f>Tavola1!K700-Tavola1!K699</f>
        <v>4218</v>
      </c>
      <c r="L797" s="34">
        <f>Tavola1!L700-Tavola1!L699</f>
        <v>41</v>
      </c>
      <c r="M797" s="2">
        <f t="shared" si="324"/>
        <v>0.16297201618341201</v>
      </c>
      <c r="N797" s="2">
        <f t="shared" si="325"/>
        <v>0.1648864726574992</v>
      </c>
      <c r="P797" s="3"/>
    </row>
    <row r="798" spans="1:16" hidden="1" outlineLevel="1">
      <c r="A798" s="16">
        <v>44589</v>
      </c>
      <c r="B798" s="34">
        <f>Tavola1!B701-Tavola1!B700</f>
        <v>45661</v>
      </c>
      <c r="C798" s="34">
        <f>Tavola1!C701-Tavola1!C700</f>
        <v>45128</v>
      </c>
      <c r="D798" s="34">
        <f>Tavola1!D701-Tavola1!D700</f>
        <v>7658</v>
      </c>
      <c r="E798" s="34">
        <f>Tavola1!E701-Tavola1!E700</f>
        <v>2137</v>
      </c>
      <c r="F798" s="34">
        <f>Tavola1!F701-Tavola1!F700</f>
        <v>1</v>
      </c>
      <c r="G798" s="34">
        <f>Tavola1!G701-Tavola1!G700</f>
        <v>6</v>
      </c>
      <c r="H798" s="34">
        <f>Tavola1!H701-Tavola1!H700</f>
        <v>-5</v>
      </c>
      <c r="I798" s="34">
        <f>Tavola1!I701</f>
        <v>7</v>
      </c>
      <c r="J798" s="34">
        <f>Tavola1!J701-Tavola1!J700</f>
        <v>2136</v>
      </c>
      <c r="K798" s="34">
        <f>Tavola1!K701-Tavola1!K700</f>
        <v>5474</v>
      </c>
      <c r="L798" s="34">
        <f>Tavola1!L701-Tavola1!L700</f>
        <v>47</v>
      </c>
      <c r="M798" s="2">
        <f t="shared" si="324"/>
        <v>0.16771424191323012</v>
      </c>
      <c r="N798" s="2">
        <f t="shared" si="325"/>
        <v>0.1696950895231342</v>
      </c>
      <c r="P798" s="3"/>
    </row>
    <row r="799" spans="1:16" hidden="1" outlineLevel="1">
      <c r="A799" s="16">
        <v>44590</v>
      </c>
      <c r="B799" s="34">
        <f>Tavola1!B702-Tavola1!B701</f>
        <v>46187</v>
      </c>
      <c r="C799" s="34">
        <f>Tavola1!C702-Tavola1!C701</f>
        <v>45732</v>
      </c>
      <c r="D799" s="34">
        <f>Tavola1!D702-Tavola1!D701</f>
        <v>7677</v>
      </c>
      <c r="E799" s="34">
        <f>Tavola1!E702-Tavola1!E701</f>
        <v>5691</v>
      </c>
      <c r="F799" s="34">
        <f>Tavola1!F702-Tavola1!F701</f>
        <v>19</v>
      </c>
      <c r="G799" s="34">
        <f>Tavola1!G702-Tavola1!G701</f>
        <v>20</v>
      </c>
      <c r="H799" s="34">
        <f>Tavola1!H702-Tavola1!H701</f>
        <v>-1</v>
      </c>
      <c r="I799" s="34">
        <f>Tavola1!I702</f>
        <v>12</v>
      </c>
      <c r="J799" s="34">
        <f>Tavola1!J702-Tavola1!J701</f>
        <v>5672</v>
      </c>
      <c r="K799" s="34">
        <f>Tavola1!K702-Tavola1!K701</f>
        <v>1939</v>
      </c>
      <c r="L799" s="34">
        <f>Tavola1!L702-Tavola1!L701</f>
        <v>47</v>
      </c>
      <c r="M799" s="2">
        <f t="shared" si="324"/>
        <v>0.16621560179271225</v>
      </c>
      <c r="N799" s="2">
        <f t="shared" si="325"/>
        <v>0.16786932563631593</v>
      </c>
      <c r="P799" s="3"/>
    </row>
    <row r="800" spans="1:16" hidden="1" outlineLevel="1">
      <c r="A800" s="16">
        <v>44591</v>
      </c>
      <c r="B800" s="34">
        <f>Tavola1!B703-Tavola1!B702</f>
        <v>41715</v>
      </c>
      <c r="C800" s="34">
        <f>Tavola1!C703-Tavola1!C702</f>
        <v>41233</v>
      </c>
      <c r="D800" s="34">
        <f>Tavola1!D703-Tavola1!D702</f>
        <v>6224</v>
      </c>
      <c r="E800" s="34">
        <f>Tavola1!E703-Tavola1!E702</f>
        <v>5037</v>
      </c>
      <c r="F800" s="34">
        <f>Tavola1!F703-Tavola1!F702</f>
        <v>-10</v>
      </c>
      <c r="G800" s="34">
        <f>Tavola1!G703-Tavola1!G702</f>
        <v>-6</v>
      </c>
      <c r="H800" s="34">
        <f>Tavola1!H703-Tavola1!H702</f>
        <v>-4</v>
      </c>
      <c r="I800" s="34">
        <f>Tavola1!I703</f>
        <v>11</v>
      </c>
      <c r="J800" s="34">
        <f>Tavola1!J703-Tavola1!J702</f>
        <v>5047</v>
      </c>
      <c r="K800" s="34">
        <f>Tavola1!K703-Tavola1!K702</f>
        <v>1160</v>
      </c>
      <c r="L800" s="34">
        <f>Tavola1!L703-Tavola1!L702</f>
        <v>27</v>
      </c>
      <c r="M800" s="2">
        <f t="shared" si="324"/>
        <v>0.14920292460745535</v>
      </c>
      <c r="N800" s="2">
        <f t="shared" si="325"/>
        <v>0.15094705696893265</v>
      </c>
      <c r="P800" s="3"/>
    </row>
    <row r="801" spans="1:16" collapsed="1">
      <c r="A801" t="s">
        <v>878</v>
      </c>
      <c r="B801" s="3">
        <f>SUM(B794:B800)</f>
        <v>299397</v>
      </c>
      <c r="C801" s="3">
        <f>SUM(C794:C800)</f>
        <v>295965</v>
      </c>
      <c r="D801" s="3">
        <f>SUM(D794:D800)-109</f>
        <v>48246</v>
      </c>
      <c r="E801" s="3">
        <f t="shared" ref="E801:L801" si="326">SUM(E794:E800)</f>
        <v>30266</v>
      </c>
      <c r="F801" s="3">
        <f t="shared" si="326"/>
        <v>20</v>
      </c>
      <c r="G801" s="3">
        <f t="shared" si="326"/>
        <v>44</v>
      </c>
      <c r="H801" s="3">
        <f t="shared" si="326"/>
        <v>-24</v>
      </c>
      <c r="I801" s="3">
        <f t="shared" si="326"/>
        <v>77</v>
      </c>
      <c r="J801" s="3">
        <f t="shared" si="326"/>
        <v>30246</v>
      </c>
      <c r="K801" s="3">
        <f t="shared" si="326"/>
        <v>17772</v>
      </c>
      <c r="L801" s="3">
        <f t="shared" si="326"/>
        <v>317</v>
      </c>
      <c r="M801" s="2">
        <f t="shared" si="324"/>
        <v>0.1611438992374673</v>
      </c>
      <c r="N801" s="2">
        <f t="shared" si="325"/>
        <v>0.16301251837210481</v>
      </c>
      <c r="P801" s="3"/>
    </row>
    <row r="802" spans="1:16" hidden="1" outlineLevel="1">
      <c r="A802" s="16">
        <v>44592</v>
      </c>
      <c r="B802" s="34">
        <f>Tavola1!B704-Tavola1!B703</f>
        <v>21906</v>
      </c>
      <c r="C802" s="34">
        <f>Tavola1!C704-Tavola1!C703</f>
        <v>21716</v>
      </c>
      <c r="D802" s="34">
        <f>Tavola1!D704-Tavola1!D703</f>
        <v>3599</v>
      </c>
      <c r="E802" s="34">
        <f>Tavola1!E704-Tavola1!E703</f>
        <v>2516</v>
      </c>
      <c r="F802" s="34">
        <f>Tavola1!F704-Tavola1!F703</f>
        <v>27</v>
      </c>
      <c r="G802" s="34">
        <f>Tavola1!G704-Tavola1!G703</f>
        <v>26</v>
      </c>
      <c r="H802" s="34">
        <f>Tavola1!H704-Tavola1!H703</f>
        <v>1</v>
      </c>
      <c r="I802" s="34">
        <f>Tavola1!I704</f>
        <v>7</v>
      </c>
      <c r="J802" s="34">
        <f>Tavola1!J704-Tavola1!J703</f>
        <v>2489</v>
      </c>
      <c r="K802" s="34">
        <f>Tavola1!K704-Tavola1!K703</f>
        <v>1054</v>
      </c>
      <c r="L802" s="34">
        <f>Tavola1!L704-Tavola1!L703</f>
        <v>29</v>
      </c>
      <c r="M802" s="2">
        <f t="shared" ref="M802" si="327">D802/B802</f>
        <v>0.16429288779329865</v>
      </c>
      <c r="N802" s="2">
        <f t="shared" ref="N802" si="328">D802/C802</f>
        <v>0.16573033707865167</v>
      </c>
      <c r="P802" s="3"/>
    </row>
    <row r="803" spans="1:16" hidden="1" outlineLevel="1" collapsed="1">
      <c r="A803" s="16">
        <v>44593</v>
      </c>
      <c r="B803" s="34">
        <f>Tavola1!B705-Tavola1!B704</f>
        <v>37525</v>
      </c>
      <c r="C803" s="34">
        <f>Tavola1!C705-Tavola1!C704</f>
        <v>37141</v>
      </c>
      <c r="D803" s="34">
        <f>Tavola1!D705-Tavola1!D704</f>
        <v>7401</v>
      </c>
      <c r="E803" s="34">
        <f>Tavola1!E705-Tavola1!E704</f>
        <v>5697</v>
      </c>
      <c r="F803" s="34">
        <f>Tavola1!F705-Tavola1!F704</f>
        <v>-17</v>
      </c>
      <c r="G803" s="34">
        <f>Tavola1!G705-Tavola1!G704</f>
        <v>-16</v>
      </c>
      <c r="H803" s="34">
        <f>Tavola1!H705-Tavola1!H704</f>
        <v>-1</v>
      </c>
      <c r="I803" s="34">
        <f>Tavola1!I705</f>
        <v>7</v>
      </c>
      <c r="J803" s="34">
        <f>Tavola1!J705-Tavola1!J704</f>
        <v>5714</v>
      </c>
      <c r="K803" s="34">
        <f>Tavola1!K705-Tavola1!K704</f>
        <v>1658</v>
      </c>
      <c r="L803" s="34">
        <f>Tavola1!L705-Tavola1!L704</f>
        <v>46</v>
      </c>
      <c r="M803" s="2">
        <f t="shared" ref="M803:M809" si="329">D803/B803</f>
        <v>0.19722851432378413</v>
      </c>
      <c r="N803" s="2">
        <f t="shared" ref="N803:N809" si="330">D803/C803</f>
        <v>0.19926765569047683</v>
      </c>
      <c r="P803" s="3"/>
    </row>
    <row r="804" spans="1:16" hidden="1" outlineLevel="1">
      <c r="A804" s="16">
        <v>44594</v>
      </c>
      <c r="B804" s="34">
        <f>Tavola1!B706-Tavola1!B705</f>
        <v>55622</v>
      </c>
      <c r="C804" s="34">
        <f>Tavola1!C706-Tavola1!C705</f>
        <v>54999</v>
      </c>
      <c r="D804" s="34">
        <f>Tavola1!D706-Tavola1!D705</f>
        <v>8985</v>
      </c>
      <c r="E804" s="34">
        <f>Tavola1!E706-Tavola1!E705</f>
        <v>4000</v>
      </c>
      <c r="F804" s="34">
        <f>Tavola1!F706-Tavola1!F705</f>
        <v>-8</v>
      </c>
      <c r="G804" s="34">
        <f>Tavola1!G706-Tavola1!G705</f>
        <v>-16</v>
      </c>
      <c r="H804" s="34">
        <f>Tavola1!H706-Tavola1!H705</f>
        <v>8</v>
      </c>
      <c r="I804" s="34">
        <f>Tavola1!I706</f>
        <v>16</v>
      </c>
      <c r="J804" s="34">
        <f>Tavola1!J706-Tavola1!J705</f>
        <v>4008</v>
      </c>
      <c r="K804" s="34">
        <f>Tavola1!K706-Tavola1!K705</f>
        <v>4936</v>
      </c>
      <c r="L804" s="34">
        <f>Tavola1!L706-Tavola1!L705</f>
        <v>49</v>
      </c>
      <c r="M804" s="2">
        <f t="shared" si="329"/>
        <v>0.16153680198482614</v>
      </c>
      <c r="N804" s="2">
        <f t="shared" si="330"/>
        <v>0.16336660666557573</v>
      </c>
      <c r="P804" s="3"/>
    </row>
    <row r="805" spans="1:16" hidden="1" outlineLevel="1">
      <c r="A805" s="16">
        <v>44595</v>
      </c>
      <c r="B805" s="34">
        <f>Tavola1!B707-Tavola1!B706</f>
        <v>39283</v>
      </c>
      <c r="C805" s="34">
        <f>Tavola1!C707-Tavola1!C706</f>
        <v>38911</v>
      </c>
      <c r="D805" s="34">
        <f>Tavola1!D707-Tavola1!D706</f>
        <v>6744</v>
      </c>
      <c r="E805" s="34">
        <f>Tavola1!E707-Tavola1!E706</f>
        <v>3519</v>
      </c>
      <c r="F805" s="34">
        <f>Tavola1!F707-Tavola1!F706</f>
        <v>-5</v>
      </c>
      <c r="G805" s="34">
        <f>Tavola1!G707-Tavola1!G706</f>
        <v>3</v>
      </c>
      <c r="H805" s="34">
        <f>Tavola1!H707-Tavola1!H706</f>
        <v>-8</v>
      </c>
      <c r="I805" s="34">
        <f>Tavola1!I707</f>
        <v>5</v>
      </c>
      <c r="J805" s="34">
        <f>Tavola1!J707-Tavola1!J706</f>
        <v>3524</v>
      </c>
      <c r="K805" s="34">
        <f>Tavola1!K707-Tavola1!K706</f>
        <v>3189</v>
      </c>
      <c r="L805" s="34">
        <f>Tavola1!L707-Tavola1!L706</f>
        <v>36</v>
      </c>
      <c r="M805" s="2">
        <f t="shared" si="329"/>
        <v>0.1716773158872795</v>
      </c>
      <c r="N805" s="2">
        <f t="shared" si="330"/>
        <v>0.17331859885379455</v>
      </c>
      <c r="P805" s="3"/>
    </row>
    <row r="806" spans="1:16" hidden="1" outlineLevel="1">
      <c r="A806" s="16">
        <v>44596</v>
      </c>
      <c r="B806" s="34">
        <f>Tavola1!B708-Tavola1!B707</f>
        <v>43692</v>
      </c>
      <c r="C806" s="34">
        <f>Tavola1!C708-Tavola1!C707</f>
        <v>43174</v>
      </c>
      <c r="D806" s="34">
        <f>Tavola1!D708-Tavola1!D707</f>
        <v>7297</v>
      </c>
      <c r="E806" s="34">
        <f>Tavola1!E708-Tavola1!E707</f>
        <v>4599</v>
      </c>
      <c r="F806" s="34">
        <f>Tavola1!F708-Tavola1!F707</f>
        <v>-49</v>
      </c>
      <c r="G806" s="34">
        <f>Tavola1!G708-Tavola1!G707</f>
        <v>-42</v>
      </c>
      <c r="H806" s="34">
        <f>Tavola1!H708-Tavola1!H707</f>
        <v>-7</v>
      </c>
      <c r="I806" s="34">
        <f>Tavola1!I708</f>
        <v>3</v>
      </c>
      <c r="J806" s="34">
        <f>Tavola1!J708-Tavola1!J707</f>
        <v>4648</v>
      </c>
      <c r="K806" s="34">
        <f>Tavola1!K708-Tavola1!K707</f>
        <v>2654</v>
      </c>
      <c r="L806" s="34">
        <f>Tavola1!L708-Tavola1!L707</f>
        <v>44</v>
      </c>
      <c r="M806" s="2">
        <f t="shared" si="329"/>
        <v>0.16700997894351369</v>
      </c>
      <c r="N806" s="2">
        <f t="shared" si="330"/>
        <v>0.16901375828044657</v>
      </c>
      <c r="P806" s="3"/>
    </row>
    <row r="807" spans="1:16" hidden="1" outlineLevel="1">
      <c r="A807" s="16">
        <v>44597</v>
      </c>
      <c r="B807" s="34">
        <f>Tavola1!B709-Tavola1!B708</f>
        <v>47091</v>
      </c>
      <c r="C807" s="34">
        <f>Tavola1!C709-Tavola1!C708</f>
        <v>46102</v>
      </c>
      <c r="D807" s="34">
        <f>Tavola1!D709-Tavola1!D708</f>
        <v>7450</v>
      </c>
      <c r="E807" s="34">
        <f>Tavola1!E709-Tavola1!E708</f>
        <v>2371</v>
      </c>
      <c r="F807" s="34">
        <f>Tavola1!F709-Tavola1!F708</f>
        <v>-16</v>
      </c>
      <c r="G807" s="34">
        <f>Tavola1!G709-Tavola1!G708</f>
        <v>-11</v>
      </c>
      <c r="H807" s="34">
        <f>Tavola1!H709-Tavola1!H708</f>
        <v>-5</v>
      </c>
      <c r="I807" s="34">
        <f>Tavola1!I709</f>
        <v>12</v>
      </c>
      <c r="J807" s="34">
        <f>Tavola1!J709-Tavola1!J708</f>
        <v>2387</v>
      </c>
      <c r="K807" s="34">
        <f>Tavola1!K709-Tavola1!K708</f>
        <v>5001</v>
      </c>
      <c r="L807" s="34">
        <f>Tavola1!L709-Tavola1!L708</f>
        <v>78</v>
      </c>
      <c r="M807" s="2">
        <f t="shared" si="329"/>
        <v>0.15820432779087298</v>
      </c>
      <c r="N807" s="2">
        <f t="shared" si="330"/>
        <v>0.16159819530606048</v>
      </c>
      <c r="P807" s="3"/>
    </row>
    <row r="808" spans="1:16" hidden="1" outlineLevel="1">
      <c r="A808" s="16">
        <v>44598</v>
      </c>
      <c r="B808" s="34">
        <f>Tavola1!B710-Tavola1!B709</f>
        <v>43032</v>
      </c>
      <c r="C808" s="34">
        <f>Tavola1!C710-Tavola1!C709</f>
        <v>40483</v>
      </c>
      <c r="D808" s="34">
        <f>Tavola1!D710-Tavola1!D709</f>
        <v>7852</v>
      </c>
      <c r="E808" s="34">
        <f>Tavola1!E710-Tavola1!E709</f>
        <v>5793</v>
      </c>
      <c r="F808" s="34">
        <f>Tavola1!F710-Tavola1!F709</f>
        <v>-19</v>
      </c>
      <c r="G808" s="34">
        <f>Tavola1!G710-Tavola1!G709</f>
        <v>-18</v>
      </c>
      <c r="H808" s="34">
        <f>Tavola1!H710-Tavola1!H709</f>
        <v>-1</v>
      </c>
      <c r="I808" s="34">
        <f>Tavola1!I710</f>
        <v>9</v>
      </c>
      <c r="J808" s="34">
        <f>Tavola1!J710-Tavola1!J709</f>
        <v>5812</v>
      </c>
      <c r="K808" s="34">
        <f>Tavola1!K710-Tavola1!K709</f>
        <v>2049</v>
      </c>
      <c r="L808" s="34">
        <f>Tavola1!L710-Tavola1!L709</f>
        <v>10</v>
      </c>
      <c r="M808" s="2">
        <f t="shared" si="329"/>
        <v>0.1824688603829708</v>
      </c>
      <c r="N808" s="2">
        <f t="shared" si="330"/>
        <v>0.19395795766124052</v>
      </c>
      <c r="P808" s="3"/>
    </row>
    <row r="809" spans="1:16" collapsed="1">
      <c r="A809" t="s">
        <v>900</v>
      </c>
      <c r="B809" s="3">
        <f>SUM(B802:B808)</f>
        <v>288151</v>
      </c>
      <c r="C809" s="3">
        <f>SUM(C802:C808)</f>
        <v>282526</v>
      </c>
      <c r="D809" s="3">
        <f>SUM(D802:D808)-109</f>
        <v>49219</v>
      </c>
      <c r="E809" s="3">
        <f t="shared" ref="E809:L809" si="331">SUM(E802:E808)</f>
        <v>28495</v>
      </c>
      <c r="F809" s="3">
        <f t="shared" si="331"/>
        <v>-87</v>
      </c>
      <c r="G809" s="3">
        <f t="shared" si="331"/>
        <v>-74</v>
      </c>
      <c r="H809" s="3">
        <f t="shared" si="331"/>
        <v>-13</v>
      </c>
      <c r="I809" s="3">
        <f t="shared" si="331"/>
        <v>59</v>
      </c>
      <c r="J809" s="3">
        <f t="shared" si="331"/>
        <v>28582</v>
      </c>
      <c r="K809" s="3">
        <f t="shared" si="331"/>
        <v>20541</v>
      </c>
      <c r="L809" s="3">
        <f t="shared" si="331"/>
        <v>292</v>
      </c>
      <c r="M809" s="2">
        <f t="shared" si="329"/>
        <v>0.17080974905518287</v>
      </c>
      <c r="N809" s="2">
        <f t="shared" si="330"/>
        <v>0.17421051513842975</v>
      </c>
      <c r="P809" s="3"/>
    </row>
    <row r="810" spans="1:16" hidden="1" outlineLevel="1">
      <c r="A810" s="16">
        <v>44599</v>
      </c>
      <c r="B810" s="34">
        <f>Tavola1!B711-Tavola1!B710</f>
        <v>28099</v>
      </c>
      <c r="C810" s="34">
        <f>Tavola1!C711-Tavola1!C710</f>
        <v>27843</v>
      </c>
      <c r="D810" s="34">
        <f>Tavola1!D711-Tavola1!D710</f>
        <v>3822</v>
      </c>
      <c r="E810" s="34">
        <f>Tavola1!E711-Tavola1!E710</f>
        <v>3054</v>
      </c>
      <c r="F810" s="34">
        <f>Tavola1!F711-Tavola1!F710</f>
        <v>16</v>
      </c>
      <c r="G810" s="34">
        <f>Tavola1!G711-Tavola1!G710</f>
        <v>16</v>
      </c>
      <c r="H810" s="34">
        <f>Tavola1!H711-Tavola1!H710</f>
        <v>0</v>
      </c>
      <c r="I810" s="34">
        <f>Tavola1!I711</f>
        <v>11</v>
      </c>
      <c r="J810" s="34">
        <f>Tavola1!J711-Tavola1!J710</f>
        <v>3038</v>
      </c>
      <c r="K810" s="34">
        <f>Tavola1!K711-Tavola1!K710</f>
        <v>743</v>
      </c>
      <c r="L810" s="34">
        <f>Tavola1!L711-Tavola1!L710</f>
        <v>25</v>
      </c>
      <c r="M810" s="2">
        <f t="shared" ref="M810" si="332">D810/B810</f>
        <v>0.13601907541193636</v>
      </c>
      <c r="N810" s="2">
        <f t="shared" ref="N810" si="333">D810/C810</f>
        <v>0.13726969076608125</v>
      </c>
      <c r="P810" s="3"/>
    </row>
    <row r="811" spans="1:16" hidden="1" outlineLevel="1">
      <c r="A811" s="16">
        <v>44600</v>
      </c>
      <c r="B811" s="34">
        <f>Tavola1!B712-Tavola1!B711</f>
        <v>47948</v>
      </c>
      <c r="C811" s="34">
        <f>Tavola1!C712-Tavola1!C711</f>
        <v>46751</v>
      </c>
      <c r="D811" s="34">
        <f>Tavola1!D712-Tavola1!D711</f>
        <v>7828</v>
      </c>
      <c r="E811" s="34">
        <f>Tavola1!E712-Tavola1!E711</f>
        <v>3818</v>
      </c>
      <c r="F811" s="34">
        <f>Tavola1!F712-Tavola1!F711</f>
        <v>-30</v>
      </c>
      <c r="G811" s="34">
        <f>Tavola1!G712-Tavola1!G711</f>
        <v>-27</v>
      </c>
      <c r="H811" s="34">
        <f>Tavola1!H712-Tavola1!H711</f>
        <v>-3</v>
      </c>
      <c r="I811" s="34">
        <f>Tavola1!I712</f>
        <v>4</v>
      </c>
      <c r="J811" s="34">
        <f>Tavola1!J712-Tavola1!J711</f>
        <v>3848</v>
      </c>
      <c r="K811" s="34">
        <f>Tavola1!K712-Tavola1!K711</f>
        <v>3959</v>
      </c>
      <c r="L811" s="34">
        <f>Tavola1!L712-Tavola1!L711</f>
        <v>51</v>
      </c>
      <c r="M811" s="2">
        <f t="shared" ref="M811:M817" si="334">D811/B811</f>
        <v>0.16326019854842747</v>
      </c>
      <c r="N811" s="2">
        <f t="shared" ref="N811:N817" si="335">D811/C811</f>
        <v>0.16744026865735492</v>
      </c>
      <c r="P811" s="3"/>
    </row>
    <row r="812" spans="1:16" hidden="1" outlineLevel="1">
      <c r="A812" s="16">
        <v>44601</v>
      </c>
      <c r="B812" s="34">
        <f>Tavola1!B713-Tavola1!B712</f>
        <v>50509</v>
      </c>
      <c r="C812" s="34">
        <f>Tavola1!C713-Tavola1!C712</f>
        <v>49166</v>
      </c>
      <c r="D812" s="34">
        <f>Tavola1!D713-Tavola1!D712</f>
        <v>7486</v>
      </c>
      <c r="E812" s="34">
        <f>Tavola1!E713-Tavola1!E712</f>
        <v>-2093</v>
      </c>
      <c r="F812" s="34">
        <f>Tavola1!F713-Tavola1!F712</f>
        <v>-25</v>
      </c>
      <c r="G812" s="34">
        <f>Tavola1!G713-Tavola1!G712</f>
        <v>-16</v>
      </c>
      <c r="H812" s="34">
        <f>Tavola1!H713-Tavola1!H712</f>
        <v>-9</v>
      </c>
      <c r="I812" s="34">
        <f>Tavola1!I713</f>
        <v>2</v>
      </c>
      <c r="J812" s="34">
        <f>Tavola1!J713-Tavola1!J712</f>
        <v>-2068</v>
      </c>
      <c r="K812" s="34">
        <f>Tavola1!K713-Tavola1!K712</f>
        <v>9522</v>
      </c>
      <c r="L812" s="34">
        <f>Tavola1!L713-Tavola1!L712</f>
        <v>57</v>
      </c>
      <c r="M812" s="2">
        <f t="shared" si="334"/>
        <v>0.14821120988338712</v>
      </c>
      <c r="N812" s="2">
        <f t="shared" si="335"/>
        <v>0.15225969165683603</v>
      </c>
      <c r="P812" s="3"/>
    </row>
    <row r="813" spans="1:16" hidden="1" outlineLevel="1">
      <c r="A813" s="16">
        <v>44602</v>
      </c>
      <c r="B813" s="34">
        <f>Tavola1!B714-Tavola1!B713</f>
        <v>47519</v>
      </c>
      <c r="C813" s="34">
        <f>Tavola1!C714-Tavola1!C713</f>
        <v>47025</v>
      </c>
      <c r="D813" s="34">
        <f>Tavola1!D714-Tavola1!D713</f>
        <v>7569</v>
      </c>
      <c r="E813" s="34">
        <f>Tavola1!E714-Tavola1!E713</f>
        <v>-845</v>
      </c>
      <c r="F813" s="34">
        <f>Tavola1!F714-Tavola1!F713</f>
        <v>-13</v>
      </c>
      <c r="G813" s="34">
        <f>Tavola1!G714-Tavola1!G713</f>
        <v>-13</v>
      </c>
      <c r="H813" s="34">
        <f>Tavola1!H714-Tavola1!H713</f>
        <v>0</v>
      </c>
      <c r="I813" s="34">
        <f>Tavola1!I714</f>
        <v>8</v>
      </c>
      <c r="J813" s="34">
        <f>Tavola1!J714-Tavola1!J713</f>
        <v>-832</v>
      </c>
      <c r="K813" s="34">
        <f>Tavola1!K714-Tavola1!K713</f>
        <v>8389</v>
      </c>
      <c r="L813" s="34">
        <f>Tavola1!L714-Tavola1!L713</f>
        <v>25</v>
      </c>
      <c r="M813" s="2">
        <f t="shared" si="334"/>
        <v>0.15928365495906902</v>
      </c>
      <c r="N813" s="2">
        <f t="shared" si="335"/>
        <v>0.16095693779904308</v>
      </c>
      <c r="P813" s="3"/>
    </row>
    <row r="814" spans="1:16" hidden="1" outlineLevel="1">
      <c r="A814" s="16">
        <v>44603</v>
      </c>
      <c r="B814" s="34">
        <f>Tavola1!B715-Tavola1!B714</f>
        <v>38018</v>
      </c>
      <c r="C814" s="34">
        <f>Tavola1!C715-Tavola1!C714</f>
        <v>37532</v>
      </c>
      <c r="D814" s="34">
        <f>Tavola1!D715-Tavola1!D714</f>
        <v>6096</v>
      </c>
      <c r="E814" s="34">
        <f>Tavola1!E715-Tavola1!E714</f>
        <v>2811</v>
      </c>
      <c r="F814" s="34">
        <f>Tavola1!F715-Tavola1!F714</f>
        <v>-32</v>
      </c>
      <c r="G814" s="34">
        <f>Tavola1!G715-Tavola1!G714</f>
        <v>-33</v>
      </c>
      <c r="H814" s="34">
        <f>Tavola1!H715-Tavola1!H714</f>
        <v>1</v>
      </c>
      <c r="I814" s="34">
        <f>Tavola1!I715</f>
        <v>9</v>
      </c>
      <c r="J814" s="34">
        <f>Tavola1!J715-Tavola1!J714</f>
        <v>2843</v>
      </c>
      <c r="K814" s="34">
        <f>Tavola1!K715-Tavola1!K714</f>
        <v>3251</v>
      </c>
      <c r="L814" s="34">
        <f>Tavola1!L715-Tavola1!L714</f>
        <v>34</v>
      </c>
      <c r="M814" s="2">
        <f t="shared" si="334"/>
        <v>0.16034509968962071</v>
      </c>
      <c r="N814" s="2">
        <f t="shared" si="335"/>
        <v>0.16242140040498773</v>
      </c>
      <c r="P814" s="3"/>
    </row>
    <row r="815" spans="1:16" hidden="1" outlineLevel="1">
      <c r="A815" s="16">
        <v>44604</v>
      </c>
      <c r="B815" s="34">
        <f>Tavola1!B716-Tavola1!B715</f>
        <v>38308</v>
      </c>
      <c r="C815" s="34">
        <f>Tavola1!C716-Tavola1!C715</f>
        <v>37931</v>
      </c>
      <c r="D815" s="34">
        <f>Tavola1!D716-Tavola1!D715</f>
        <v>5945</v>
      </c>
      <c r="E815" s="34">
        <f>Tavola1!E716-Tavola1!E715</f>
        <v>1114</v>
      </c>
      <c r="F815" s="34">
        <f>Tavola1!F716-Tavola1!F715</f>
        <v>-16</v>
      </c>
      <c r="G815" s="34">
        <f>Tavola1!G716-Tavola1!G715</f>
        <v>-15</v>
      </c>
      <c r="H815" s="34">
        <f>Tavola1!H716-Tavola1!H715</f>
        <v>-1</v>
      </c>
      <c r="I815" s="34">
        <f>Tavola1!I716</f>
        <v>6</v>
      </c>
      <c r="J815" s="34">
        <f>Tavola1!J716-Tavola1!J715</f>
        <v>1130</v>
      </c>
      <c r="K815" s="34">
        <f>Tavola1!K716-Tavola1!K715</f>
        <v>4789</v>
      </c>
      <c r="L815" s="34">
        <f>Tavola1!L716-Tavola1!L715</f>
        <v>42</v>
      </c>
      <c r="M815" s="2">
        <f t="shared" si="334"/>
        <v>0.15518951655006788</v>
      </c>
      <c r="N815" s="2">
        <f t="shared" si="335"/>
        <v>0.15673196066541878</v>
      </c>
      <c r="P815" s="3"/>
    </row>
    <row r="816" spans="1:16" hidden="1" outlineLevel="1">
      <c r="A816" s="16">
        <v>44605</v>
      </c>
      <c r="B816" s="34">
        <f>Tavola1!B717-Tavola1!B716</f>
        <v>36314</v>
      </c>
      <c r="C816" s="34">
        <f>Tavola1!C717-Tavola1!C716</f>
        <v>35885</v>
      </c>
      <c r="D816" s="34">
        <f>Tavola1!D717-Tavola1!D716</f>
        <v>5465</v>
      </c>
      <c r="E816" s="34">
        <f>Tavola1!E717-Tavola1!E716</f>
        <v>-18792</v>
      </c>
      <c r="F816" s="34">
        <f>Tavola1!F717-Tavola1!F716</f>
        <v>-14</v>
      </c>
      <c r="G816" s="34">
        <f>Tavola1!G717-Tavola1!G716</f>
        <v>-14</v>
      </c>
      <c r="H816" s="34">
        <f>Tavola1!H717-Tavola1!H716</f>
        <v>0</v>
      </c>
      <c r="I816" s="34">
        <f>Tavola1!I717</f>
        <v>8</v>
      </c>
      <c r="J816" s="34">
        <f>Tavola1!J717-Tavola1!J716</f>
        <v>-18778</v>
      </c>
      <c r="K816" s="34">
        <f>Tavola1!K717-Tavola1!K716</f>
        <v>24245</v>
      </c>
      <c r="L816" s="34">
        <f>Tavola1!L717-Tavola1!L716</f>
        <v>12</v>
      </c>
      <c r="M816" s="2">
        <f t="shared" si="334"/>
        <v>0.15049292283967616</v>
      </c>
      <c r="N816" s="2">
        <f t="shared" si="335"/>
        <v>0.1522920440295388</v>
      </c>
      <c r="P816" s="3"/>
    </row>
    <row r="817" spans="1:16" collapsed="1">
      <c r="A817" t="s">
        <v>921</v>
      </c>
      <c r="B817" s="3">
        <f>SUM(B810:B816)</f>
        <v>286715</v>
      </c>
      <c r="C817" s="3">
        <f>SUM(C810:C816)</f>
        <v>282133</v>
      </c>
      <c r="D817" s="3">
        <f>SUM(D810:D816)-109</f>
        <v>44102</v>
      </c>
      <c r="E817" s="3">
        <f t="shared" ref="E817:L817" si="336">SUM(E810:E816)</f>
        <v>-10933</v>
      </c>
      <c r="F817" s="3">
        <f t="shared" si="336"/>
        <v>-114</v>
      </c>
      <c r="G817" s="3">
        <f t="shared" si="336"/>
        <v>-102</v>
      </c>
      <c r="H817" s="3">
        <f t="shared" si="336"/>
        <v>-12</v>
      </c>
      <c r="I817" s="3">
        <f t="shared" si="336"/>
        <v>48</v>
      </c>
      <c r="J817" s="3">
        <f t="shared" si="336"/>
        <v>-10819</v>
      </c>
      <c r="K817" s="3">
        <f t="shared" si="336"/>
        <v>54898</v>
      </c>
      <c r="L817" s="3">
        <f t="shared" si="336"/>
        <v>246</v>
      </c>
      <c r="M817" s="2">
        <f t="shared" si="334"/>
        <v>0.15381825157386256</v>
      </c>
      <c r="N817" s="2">
        <f t="shared" si="335"/>
        <v>0.15631634725466359</v>
      </c>
      <c r="P817" s="3"/>
    </row>
    <row r="818" spans="1:16" hidden="1" outlineLevel="1">
      <c r="A818" s="16">
        <v>44606</v>
      </c>
      <c r="B818" s="34">
        <f>Tavola1!B718-Tavola1!B717</f>
        <v>19703</v>
      </c>
      <c r="C818" s="34">
        <f>Tavola1!C718-Tavola1!C717</f>
        <v>19472</v>
      </c>
      <c r="D818" s="34">
        <f>Tavola1!D718-Tavola1!D717</f>
        <v>2683</v>
      </c>
      <c r="E818" s="34">
        <f>Tavola1!E718-Tavola1!E717</f>
        <v>894</v>
      </c>
      <c r="F818" s="34">
        <f>Tavola1!F718-Tavola1!F717</f>
        <v>21</v>
      </c>
      <c r="G818" s="34">
        <f>Tavola1!G718-Tavola1!G717</f>
        <v>20</v>
      </c>
      <c r="H818" s="34">
        <f>Tavola1!H718-Tavola1!H717</f>
        <v>1</v>
      </c>
      <c r="I818" s="34">
        <f>Tavola1!I718</f>
        <v>7</v>
      </c>
      <c r="J818" s="34">
        <f>Tavola1!J718-Tavola1!J717</f>
        <v>873</v>
      </c>
      <c r="K818" s="34">
        <f>Tavola1!K718-Tavola1!K717</f>
        <v>1770</v>
      </c>
      <c r="L818" s="34">
        <f>Tavola1!L718-Tavola1!L717</f>
        <v>19</v>
      </c>
      <c r="M818" s="2">
        <f t="shared" ref="M818" si="337">D818/B818</f>
        <v>0.13617215652438716</v>
      </c>
      <c r="N818" s="2">
        <f t="shared" ref="N818" si="338">D818/C818</f>
        <v>0.13778759244042729</v>
      </c>
      <c r="P818" s="3"/>
    </row>
    <row r="819" spans="1:16" hidden="1" outlineLevel="1">
      <c r="A819" s="16">
        <v>44607</v>
      </c>
      <c r="B819" s="34">
        <f>Tavola1!B719-Tavola1!B718</f>
        <v>35913</v>
      </c>
      <c r="C819" s="34">
        <f>Tavola1!C719-Tavola1!C718</f>
        <v>35599</v>
      </c>
      <c r="D819" s="34">
        <f>Tavola1!D719-Tavola1!D718</f>
        <v>6196</v>
      </c>
      <c r="E819" s="34">
        <f>Tavola1!E719-Tavola1!E718</f>
        <v>1578</v>
      </c>
      <c r="F819" s="34">
        <f>Tavola1!F719-Tavola1!F718</f>
        <v>1</v>
      </c>
      <c r="G819" s="34">
        <f>Tavola1!G719-Tavola1!G718</f>
        <v>6</v>
      </c>
      <c r="H819" s="34">
        <f>Tavola1!H719-Tavola1!H718</f>
        <v>-5</v>
      </c>
      <c r="I819" s="34">
        <f>Tavola1!I719</f>
        <v>7</v>
      </c>
      <c r="J819" s="34">
        <f>Tavola1!J719-Tavola1!J718</f>
        <v>1577</v>
      </c>
      <c r="K819" s="34">
        <f>Tavola1!K719-Tavola1!K718</f>
        <v>4558</v>
      </c>
      <c r="L819" s="34">
        <f>Tavola1!L719-Tavola1!L718</f>
        <v>60</v>
      </c>
      <c r="M819" s="2">
        <f t="shared" ref="M819:M825" si="339">D819/B819</f>
        <v>0.17252805390805559</v>
      </c>
      <c r="N819" s="2">
        <f t="shared" ref="N819:N825" si="340">D819/C819</f>
        <v>0.1740498328604736</v>
      </c>
      <c r="P819" s="3"/>
    </row>
    <row r="820" spans="1:16" hidden="1" outlineLevel="1">
      <c r="A820" s="16">
        <v>44608</v>
      </c>
      <c r="B820" s="34">
        <f>Tavola1!B720-Tavola1!B719</f>
        <v>44606</v>
      </c>
      <c r="C820" s="34">
        <f>Tavola1!C720-Tavola1!C719</f>
        <v>44033</v>
      </c>
      <c r="D820" s="34">
        <f>Tavola1!D720-Tavola1!D719</f>
        <v>6934</v>
      </c>
      <c r="E820" s="34">
        <f>Tavola1!E720-Tavola1!E719</f>
        <v>-9028</v>
      </c>
      <c r="F820" s="34">
        <f>Tavola1!F720-Tavola1!F719</f>
        <v>-30</v>
      </c>
      <c r="G820" s="34">
        <f>Tavola1!G720-Tavola1!G719</f>
        <v>-29</v>
      </c>
      <c r="H820" s="34">
        <f>Tavola1!H720-Tavola1!H719</f>
        <v>-1</v>
      </c>
      <c r="I820" s="34">
        <f>Tavola1!I720</f>
        <v>5</v>
      </c>
      <c r="J820" s="34">
        <f>Tavola1!J720-Tavola1!J719</f>
        <v>-8998</v>
      </c>
      <c r="K820" s="34">
        <f>Tavola1!K720-Tavola1!K719</f>
        <v>15928</v>
      </c>
      <c r="L820" s="34">
        <f>Tavola1!L720-Tavola1!L719</f>
        <v>34</v>
      </c>
      <c r="M820" s="2">
        <f t="shared" si="339"/>
        <v>0.15544993947002644</v>
      </c>
      <c r="N820" s="2">
        <f t="shared" si="340"/>
        <v>0.15747280448754344</v>
      </c>
      <c r="P820" s="3"/>
    </row>
    <row r="821" spans="1:16" hidden="1" outlineLevel="1">
      <c r="A821" s="16">
        <v>44609</v>
      </c>
      <c r="B821" s="34">
        <f>Tavola1!B721-Tavola1!B720</f>
        <v>33074</v>
      </c>
      <c r="C821" s="34">
        <f>Tavola1!C721-Tavola1!C720</f>
        <v>32761</v>
      </c>
      <c r="D821" s="34">
        <f>Tavola1!D721-Tavola1!D720</f>
        <v>5493</v>
      </c>
      <c r="E821" s="34">
        <f>Tavola1!E721-Tavola1!E720</f>
        <v>-2175</v>
      </c>
      <c r="F821" s="34">
        <f>Tavola1!F721-Tavola1!F720</f>
        <v>-58</v>
      </c>
      <c r="G821" s="34">
        <f>Tavola1!G721-Tavola1!G720</f>
        <v>-52</v>
      </c>
      <c r="H821" s="34">
        <f>Tavola1!H721-Tavola1!H720</f>
        <v>-6</v>
      </c>
      <c r="I821" s="34">
        <f>Tavola1!I721</f>
        <v>5</v>
      </c>
      <c r="J821" s="34">
        <f>Tavola1!J721-Tavola1!J720</f>
        <v>-2117</v>
      </c>
      <c r="K821" s="34">
        <f>Tavola1!K721-Tavola1!K720</f>
        <v>7632</v>
      </c>
      <c r="L821" s="34">
        <f>Tavola1!L721-Tavola1!L720</f>
        <v>36</v>
      </c>
      <c r="M821" s="2">
        <f t="shared" si="339"/>
        <v>0.16608211888492472</v>
      </c>
      <c r="N821" s="2">
        <f t="shared" si="340"/>
        <v>0.16766887457647814</v>
      </c>
      <c r="P821" s="3"/>
    </row>
    <row r="822" spans="1:16" hidden="1" outlineLevel="1">
      <c r="A822" s="16">
        <v>44610</v>
      </c>
      <c r="B822" s="34">
        <f>Tavola1!B722-Tavola1!B721</f>
        <v>35259</v>
      </c>
      <c r="C822" s="34">
        <f>Tavola1!C722-Tavola1!C721</f>
        <v>34872</v>
      </c>
      <c r="D822" s="34">
        <f>Tavola1!D722-Tavola1!D721</f>
        <v>5698</v>
      </c>
      <c r="E822" s="34">
        <f>Tavola1!E722-Tavola1!E721</f>
        <v>-1179</v>
      </c>
      <c r="F822" s="34">
        <f>Tavola1!F722-Tavola1!F721</f>
        <v>-46</v>
      </c>
      <c r="G822" s="34">
        <f>Tavola1!G722-Tavola1!G721</f>
        <v>-39</v>
      </c>
      <c r="H822" s="34">
        <f>Tavola1!H722-Tavola1!H721</f>
        <v>-7</v>
      </c>
      <c r="I822" s="34">
        <f>Tavola1!I722</f>
        <v>2</v>
      </c>
      <c r="J822" s="34">
        <f>Tavola1!J722-Tavola1!J721</f>
        <v>-1133</v>
      </c>
      <c r="K822" s="34">
        <f>Tavola1!K722-Tavola1!K721</f>
        <v>6845</v>
      </c>
      <c r="L822" s="34">
        <f>Tavola1!L722-Tavola1!L721</f>
        <v>32</v>
      </c>
      <c r="M822" s="2">
        <f t="shared" si="339"/>
        <v>0.16160412944212826</v>
      </c>
      <c r="N822" s="2">
        <f t="shared" si="340"/>
        <v>0.16339756824959853</v>
      </c>
      <c r="P822" s="3"/>
    </row>
    <row r="823" spans="1:16" hidden="1" outlineLevel="1">
      <c r="A823" s="16">
        <v>44611</v>
      </c>
      <c r="B823" s="34">
        <f>Tavola1!B723-Tavola1!B722</f>
        <v>37623</v>
      </c>
      <c r="C823" s="34">
        <f>Tavola1!C723-Tavola1!C722</f>
        <v>37147</v>
      </c>
      <c r="D823" s="34">
        <f>Tavola1!D723-Tavola1!D722</f>
        <v>5656</v>
      </c>
      <c r="E823" s="34">
        <f>Tavola1!E723-Tavola1!E722</f>
        <v>-1637</v>
      </c>
      <c r="F823" s="34">
        <f>Tavola1!F723-Tavola1!F722</f>
        <v>-9</v>
      </c>
      <c r="G823" s="34">
        <f>Tavola1!G723-Tavola1!G722</f>
        <v>-11</v>
      </c>
      <c r="H823" s="34">
        <f>Tavola1!H723-Tavola1!H722</f>
        <v>2</v>
      </c>
      <c r="I823" s="34">
        <f>Tavola1!I723</f>
        <v>5</v>
      </c>
      <c r="J823" s="34">
        <f>Tavola1!J723-Tavola1!J722</f>
        <v>-1628</v>
      </c>
      <c r="K823" s="34">
        <f>Tavola1!K723-Tavola1!K722</f>
        <v>7257</v>
      </c>
      <c r="L823" s="34">
        <f>Tavola1!L723-Tavola1!L722</f>
        <v>36</v>
      </c>
      <c r="M823" s="2">
        <f t="shared" si="339"/>
        <v>0.15033357254870691</v>
      </c>
      <c r="N823" s="2">
        <f t="shared" si="340"/>
        <v>0.15225994023743505</v>
      </c>
      <c r="P823" s="3"/>
    </row>
    <row r="824" spans="1:16" hidden="1" outlineLevel="1">
      <c r="A824" s="16">
        <v>44612</v>
      </c>
      <c r="B824" s="34">
        <f>Tavola1!B724-Tavola1!B723</f>
        <v>29596</v>
      </c>
      <c r="C824" s="34">
        <f>Tavola1!C724-Tavola1!C723</f>
        <v>29279</v>
      </c>
      <c r="D824" s="34">
        <f>Tavola1!D724-Tavola1!D723</f>
        <v>4603</v>
      </c>
      <c r="E824" s="34">
        <f>Tavola1!E724-Tavola1!E723</f>
        <v>-937</v>
      </c>
      <c r="F824" s="34">
        <f>Tavola1!F724-Tavola1!F723</f>
        <v>-9</v>
      </c>
      <c r="G824" s="34">
        <f>Tavola1!G724-Tavola1!G723</f>
        <v>-10</v>
      </c>
      <c r="H824" s="34">
        <f>Tavola1!H724-Tavola1!H723</f>
        <v>1</v>
      </c>
      <c r="I824" s="34">
        <f>Tavola1!I724</f>
        <v>6</v>
      </c>
      <c r="J824" s="34">
        <f>Tavola1!J724-Tavola1!J723</f>
        <v>-928</v>
      </c>
      <c r="K824" s="34">
        <f>Tavola1!K724-Tavola1!K723</f>
        <v>5530</v>
      </c>
      <c r="L824" s="34">
        <f>Tavola1!L724-Tavola1!L723</f>
        <v>10</v>
      </c>
      <c r="M824" s="2">
        <f t="shared" si="339"/>
        <v>0.1555277740235167</v>
      </c>
      <c r="N824" s="2">
        <f t="shared" si="340"/>
        <v>0.15721165340346324</v>
      </c>
      <c r="P824" s="3"/>
    </row>
    <row r="825" spans="1:16" collapsed="1">
      <c r="A825" t="s">
        <v>943</v>
      </c>
      <c r="B825" s="3">
        <f>SUM(B818:B824)</f>
        <v>235774</v>
      </c>
      <c r="C825" s="3">
        <f>SUM(C818:C824)</f>
        <v>233163</v>
      </c>
      <c r="D825" s="3">
        <f>SUM(D818:D824)-109</f>
        <v>37154</v>
      </c>
      <c r="E825" s="3">
        <f t="shared" ref="E825:L825" si="341">SUM(E818:E824)</f>
        <v>-12484</v>
      </c>
      <c r="F825" s="3">
        <f t="shared" si="341"/>
        <v>-130</v>
      </c>
      <c r="G825" s="3">
        <f t="shared" si="341"/>
        <v>-115</v>
      </c>
      <c r="H825" s="3">
        <f t="shared" si="341"/>
        <v>-15</v>
      </c>
      <c r="I825" s="3">
        <f t="shared" si="341"/>
        <v>37</v>
      </c>
      <c r="J825" s="3">
        <f t="shared" si="341"/>
        <v>-12354</v>
      </c>
      <c r="K825" s="3">
        <f t="shared" si="341"/>
        <v>49520</v>
      </c>
      <c r="L825" s="3">
        <f t="shared" si="341"/>
        <v>227</v>
      </c>
      <c r="M825" s="2">
        <f t="shared" si="339"/>
        <v>0.15758310924868729</v>
      </c>
      <c r="N825" s="2">
        <f t="shared" si="340"/>
        <v>0.15934775243070298</v>
      </c>
      <c r="P825" s="3"/>
    </row>
    <row r="826" spans="1:16" hidden="1" outlineLevel="1">
      <c r="A826" s="16">
        <v>44613</v>
      </c>
      <c r="B826" s="34">
        <f>Tavola1!B725-Tavola1!B724</f>
        <v>17804</v>
      </c>
      <c r="C826" s="34">
        <f>Tavola1!C725-Tavola1!C724</f>
        <v>17632</v>
      </c>
      <c r="D826" s="34">
        <f>Tavola1!D725-Tavola1!D724</f>
        <v>2552</v>
      </c>
      <c r="E826" s="34">
        <f>Tavola1!E725-Tavola1!E724</f>
        <v>-856</v>
      </c>
      <c r="F826" s="34">
        <f>Tavola1!F725-Tavola1!F724</f>
        <v>-23</v>
      </c>
      <c r="G826" s="34">
        <f>Tavola1!G725-Tavola1!G724</f>
        <v>-17</v>
      </c>
      <c r="H826" s="34">
        <f>Tavola1!H725-Tavola1!H724</f>
        <v>-6</v>
      </c>
      <c r="I826" s="34">
        <f>Tavola1!I725</f>
        <v>0</v>
      </c>
      <c r="J826" s="34">
        <f>Tavola1!J725-Tavola1!J724</f>
        <v>-833</v>
      </c>
      <c r="K826" s="34">
        <f>Tavola1!K725-Tavola1!K724</f>
        <v>3390</v>
      </c>
      <c r="L826" s="34">
        <f>Tavola1!L725-Tavola1!L724</f>
        <v>18</v>
      </c>
      <c r="M826" s="2">
        <f t="shared" ref="M826" si="342">D826/B826</f>
        <v>0.14333857560098853</v>
      </c>
      <c r="N826" s="2">
        <f t="shared" ref="N826" si="343">D826/C826</f>
        <v>0.14473684210526316</v>
      </c>
      <c r="P826" s="3"/>
    </row>
    <row r="827" spans="1:16" hidden="1" outlineLevel="1">
      <c r="A827" s="16">
        <v>44614</v>
      </c>
      <c r="B827" s="34">
        <f>Tavola1!B726-Tavola1!B725</f>
        <v>33470</v>
      </c>
      <c r="C827" s="34">
        <f>Tavola1!C726-Tavola1!C725</f>
        <v>33068</v>
      </c>
      <c r="D827" s="34">
        <f>Tavola1!D726-Tavola1!D725</f>
        <v>5926</v>
      </c>
      <c r="E827" s="34">
        <f>Tavola1!E726-Tavola1!E725</f>
        <v>1271</v>
      </c>
      <c r="F827" s="34">
        <f>Tavola1!F726-Tavola1!F725</f>
        <v>-2</v>
      </c>
      <c r="G827" s="34">
        <f>Tavola1!G726-Tavola1!G725</f>
        <v>7</v>
      </c>
      <c r="H827" s="34">
        <f>Tavola1!H726-Tavola1!H725</f>
        <v>-9</v>
      </c>
      <c r="I827" s="34">
        <f>Tavola1!I726</f>
        <v>2</v>
      </c>
      <c r="J827" s="34">
        <f>Tavola1!J726-Tavola1!J725</f>
        <v>1273</v>
      </c>
      <c r="K827" s="34">
        <f>Tavola1!K726-Tavola1!K725</f>
        <v>4626</v>
      </c>
      <c r="L827" s="34">
        <f>Tavola1!L726-Tavola1!L725</f>
        <v>29</v>
      </c>
      <c r="M827" s="2">
        <f t="shared" ref="M827:M833" si="344">D827/B827</f>
        <v>0.17705407827905587</v>
      </c>
      <c r="N827" s="2">
        <f t="shared" ref="N827:N833" si="345">D827/C827</f>
        <v>0.17920648360953187</v>
      </c>
      <c r="P827" s="3"/>
    </row>
    <row r="828" spans="1:16" hidden="1" outlineLevel="1">
      <c r="A828" s="16">
        <v>44615</v>
      </c>
      <c r="B828" s="34">
        <f>Tavola1!B727-Tavola1!B726</f>
        <v>37204</v>
      </c>
      <c r="C828" s="34">
        <f>Tavola1!C727-Tavola1!C726</f>
        <v>36749</v>
      </c>
      <c r="D828" s="34">
        <f>Tavola1!D727-Tavola1!D726</f>
        <v>5428</v>
      </c>
      <c r="E828" s="34">
        <f>Tavola1!E727-Tavola1!E726</f>
        <v>-16059</v>
      </c>
      <c r="F828" s="34">
        <f>Tavola1!F727-Tavola1!F726</f>
        <v>-39</v>
      </c>
      <c r="G828" s="34">
        <f>Tavola1!G727-Tavola1!G726</f>
        <v>-35</v>
      </c>
      <c r="H828" s="34">
        <f>Tavola1!H727-Tavola1!H726</f>
        <v>-4</v>
      </c>
      <c r="I828" s="34">
        <f>Tavola1!I727</f>
        <v>7</v>
      </c>
      <c r="J828" s="34">
        <f>Tavola1!J727-Tavola1!J726</f>
        <v>-16020</v>
      </c>
      <c r="K828" s="34">
        <f>Tavola1!K727-Tavola1!K726</f>
        <v>21449</v>
      </c>
      <c r="L828" s="34">
        <f>Tavola1!L727-Tavola1!L726</f>
        <v>38</v>
      </c>
      <c r="M828" s="2">
        <f t="shared" si="344"/>
        <v>0.14589829050639716</v>
      </c>
      <c r="N828" s="2">
        <f t="shared" si="345"/>
        <v>0.147704699447604</v>
      </c>
      <c r="P828" s="3"/>
    </row>
    <row r="829" spans="1:16" hidden="1" outlineLevel="1">
      <c r="A829" s="16">
        <v>44616</v>
      </c>
      <c r="B829" s="34">
        <f>Tavola1!B728-Tavola1!B727</f>
        <v>40897</v>
      </c>
      <c r="C829" s="34">
        <f>Tavola1!C728-Tavola1!C727</f>
        <v>40222</v>
      </c>
      <c r="D829" s="34">
        <f>Tavola1!D728-Tavola1!D727</f>
        <v>6109</v>
      </c>
      <c r="E829" s="34">
        <f>Tavola1!E728-Tavola1!E727</f>
        <v>-1104</v>
      </c>
      <c r="F829" s="34">
        <f>Tavola1!F728-Tavola1!F727</f>
        <v>-16</v>
      </c>
      <c r="G829" s="34">
        <f>Tavola1!G728-Tavola1!G727</f>
        <v>-4</v>
      </c>
      <c r="H829" s="34">
        <f>Tavola1!H728-Tavola1!H727</f>
        <v>-12</v>
      </c>
      <c r="I829" s="34">
        <f>Tavola1!I728</f>
        <v>0</v>
      </c>
      <c r="J829" s="34">
        <f>Tavola1!J728-Tavola1!J727</f>
        <v>-1088</v>
      </c>
      <c r="K829" s="34">
        <f>Tavola1!K728-Tavola1!K727</f>
        <v>7182</v>
      </c>
      <c r="L829" s="34">
        <f>Tavola1!L728-Tavola1!L727</f>
        <v>31</v>
      </c>
      <c r="M829" s="2">
        <f t="shared" si="344"/>
        <v>0.14937525979900726</v>
      </c>
      <c r="N829" s="2">
        <f t="shared" si="345"/>
        <v>0.15188205459698673</v>
      </c>
      <c r="P829" s="3"/>
    </row>
    <row r="830" spans="1:16" hidden="1" outlineLevel="1">
      <c r="A830" s="16">
        <v>44617</v>
      </c>
      <c r="B830" s="34">
        <f>Tavola1!B729-Tavola1!B728</f>
        <v>31070</v>
      </c>
      <c r="C830" s="34">
        <f>Tavola1!C729-Tavola1!C728</f>
        <v>30630</v>
      </c>
      <c r="D830" s="34">
        <f>Tavola1!D729-Tavola1!D728</f>
        <v>4540</v>
      </c>
      <c r="E830" s="34">
        <f>Tavola1!E729-Tavola1!E728</f>
        <v>390</v>
      </c>
      <c r="F830" s="34">
        <f>Tavola1!F729-Tavola1!F728</f>
        <v>-13</v>
      </c>
      <c r="G830" s="34">
        <f>Tavola1!G729-Tavola1!G728</f>
        <v>-18</v>
      </c>
      <c r="H830" s="34">
        <f>Tavola1!H729-Tavola1!H728</f>
        <v>5</v>
      </c>
      <c r="I830" s="34">
        <f>Tavola1!I729</f>
        <v>13</v>
      </c>
      <c r="J830" s="34">
        <f>Tavola1!J729-Tavola1!J728</f>
        <v>403</v>
      </c>
      <c r="K830" s="34">
        <f>Tavola1!K729-Tavola1!K728</f>
        <v>4134</v>
      </c>
      <c r="L830" s="34">
        <f>Tavola1!L729-Tavola1!L728</f>
        <v>16</v>
      </c>
      <c r="M830" s="2">
        <f t="shared" si="344"/>
        <v>0.14612166076601224</v>
      </c>
      <c r="N830" s="2">
        <f t="shared" si="345"/>
        <v>0.14822069866144302</v>
      </c>
      <c r="P830" s="3"/>
    </row>
    <row r="831" spans="1:16" hidden="1" outlineLevel="1">
      <c r="A831" s="16">
        <v>44618</v>
      </c>
      <c r="B831" s="34">
        <f>Tavola1!B730-Tavola1!B729</f>
        <v>30373</v>
      </c>
      <c r="C831" s="34">
        <f>Tavola1!C730-Tavola1!C729</f>
        <v>30065</v>
      </c>
      <c r="D831" s="34">
        <f>Tavola1!D730-Tavola1!D729</f>
        <v>4353</v>
      </c>
      <c r="E831" s="34">
        <f>Tavola1!E730-Tavola1!E729</f>
        <v>-1325</v>
      </c>
      <c r="F831" s="34">
        <f>Tavola1!F730-Tavola1!F729</f>
        <v>-63</v>
      </c>
      <c r="G831" s="34">
        <f>Tavola1!G730-Tavola1!G729</f>
        <v>-66</v>
      </c>
      <c r="H831" s="34">
        <f>Tavola1!H730-Tavola1!H729</f>
        <v>3</v>
      </c>
      <c r="I831" s="34">
        <f>Tavola1!I730</f>
        <v>9</v>
      </c>
      <c r="J831" s="34">
        <f>Tavola1!J730-Tavola1!J729</f>
        <v>-1262</v>
      </c>
      <c r="K831" s="34">
        <f>Tavola1!K730-Tavola1!K729</f>
        <v>5649</v>
      </c>
      <c r="L831" s="34">
        <f>Tavola1!L730-Tavola1!L729</f>
        <v>29</v>
      </c>
      <c r="M831" s="2">
        <f t="shared" si="344"/>
        <v>0.14331807855661277</v>
      </c>
      <c r="N831" s="2">
        <f t="shared" si="345"/>
        <v>0.14478629635789123</v>
      </c>
      <c r="P831" s="3"/>
    </row>
    <row r="832" spans="1:16" hidden="1" outlineLevel="1">
      <c r="A832" s="16">
        <v>44619</v>
      </c>
      <c r="B832" s="34">
        <f>Tavola1!B731-Tavola1!B730</f>
        <v>32473</v>
      </c>
      <c r="C832" s="34">
        <f>Tavola1!C731-Tavola1!C730</f>
        <v>32140</v>
      </c>
      <c r="D832" s="34">
        <f>Tavola1!D731-Tavola1!D730</f>
        <v>4591</v>
      </c>
      <c r="E832" s="34">
        <f>Tavola1!E731-Tavola1!E730</f>
        <v>906</v>
      </c>
      <c r="F832" s="34">
        <f>Tavola1!F731-Tavola1!F730</f>
        <v>-2</v>
      </c>
      <c r="G832" s="34">
        <f>Tavola1!G731-Tavola1!G730</f>
        <v>2</v>
      </c>
      <c r="H832" s="34">
        <f>Tavola1!H731-Tavola1!H730</f>
        <v>-4</v>
      </c>
      <c r="I832" s="34">
        <f>Tavola1!I731</f>
        <v>0</v>
      </c>
      <c r="J832" s="34">
        <f>Tavola1!J731-Tavola1!J730</f>
        <v>908</v>
      </c>
      <c r="K832" s="34">
        <f>Tavola1!K731-Tavola1!K730</f>
        <v>3680</v>
      </c>
      <c r="L832" s="34">
        <f>Tavola1!L731-Tavola1!L730</f>
        <v>5</v>
      </c>
      <c r="M832" s="2">
        <f t="shared" si="344"/>
        <v>0.14137899177778462</v>
      </c>
      <c r="N832" s="2">
        <f t="shared" si="345"/>
        <v>0.14284380833851898</v>
      </c>
      <c r="P832" s="3"/>
    </row>
    <row r="833" spans="1:16" collapsed="1">
      <c r="A833" t="s">
        <v>965</v>
      </c>
      <c r="B833" s="3">
        <f>SUM(B826:B832)</f>
        <v>223291</v>
      </c>
      <c r="C833" s="3">
        <f>SUM(C826:C832)</f>
        <v>220506</v>
      </c>
      <c r="D833" s="3">
        <f>SUM(D826:D832)-109</f>
        <v>33390</v>
      </c>
      <c r="E833" s="3">
        <f t="shared" ref="E833:L833" si="346">SUM(E826:E832)</f>
        <v>-16777</v>
      </c>
      <c r="F833" s="3">
        <f t="shared" si="346"/>
        <v>-158</v>
      </c>
      <c r="G833" s="3">
        <f t="shared" si="346"/>
        <v>-131</v>
      </c>
      <c r="H833" s="3">
        <f t="shared" si="346"/>
        <v>-27</v>
      </c>
      <c r="I833" s="3">
        <f t="shared" si="346"/>
        <v>31</v>
      </c>
      <c r="J833" s="3">
        <f t="shared" si="346"/>
        <v>-16619</v>
      </c>
      <c r="K833" s="3">
        <f t="shared" si="346"/>
        <v>50110</v>
      </c>
      <c r="L833" s="3">
        <f t="shared" si="346"/>
        <v>166</v>
      </c>
      <c r="M833" s="2">
        <f t="shared" si="344"/>
        <v>0.14953580753366683</v>
      </c>
      <c r="N833" s="2">
        <f t="shared" si="345"/>
        <v>0.15142445103534596</v>
      </c>
      <c r="P833" s="3"/>
    </row>
    <row r="834" spans="1:16" hidden="1" outlineLevel="1">
      <c r="A834" s="16">
        <v>44620</v>
      </c>
      <c r="B834" s="34">
        <f>Tavola1!B732-Tavola1!B731</f>
        <v>12699</v>
      </c>
      <c r="C834" s="34">
        <f>Tavola1!C732-Tavola1!C731</f>
        <v>12591</v>
      </c>
      <c r="D834" s="34">
        <f>Tavola1!D732-Tavola1!D731</f>
        <v>1908</v>
      </c>
      <c r="E834" s="34">
        <f>Tavola1!E732-Tavola1!E731</f>
        <v>-2499</v>
      </c>
      <c r="F834" s="34">
        <f>Tavola1!F732-Tavola1!F731</f>
        <v>-5</v>
      </c>
      <c r="G834" s="34">
        <f>Tavola1!G732-Tavola1!G731</f>
        <v>1</v>
      </c>
      <c r="H834" s="34">
        <f>Tavola1!H732-Tavola1!H731</f>
        <v>-6</v>
      </c>
      <c r="I834" s="34">
        <f>Tavola1!I732</f>
        <v>0</v>
      </c>
      <c r="J834" s="34">
        <f>Tavola1!J732-Tavola1!J731</f>
        <v>-2494</v>
      </c>
      <c r="K834" s="34">
        <f>Tavola1!K732-Tavola1!K731</f>
        <v>4371</v>
      </c>
      <c r="L834" s="34">
        <f>Tavola1!L732-Tavola1!L731</f>
        <v>36</v>
      </c>
      <c r="M834" s="2">
        <f t="shared" ref="M834" si="347">D834/B834</f>
        <v>0.15024805102763997</v>
      </c>
      <c r="N834" s="2">
        <f t="shared" ref="N834" si="348">D834/C834</f>
        <v>0.15153681200857755</v>
      </c>
      <c r="P834" s="3"/>
    </row>
    <row r="835" spans="1:16" hidden="1" outlineLevel="1">
      <c r="A835" s="16">
        <v>44621</v>
      </c>
      <c r="B835" s="34">
        <f>Tavola1!B733-Tavola1!B732</f>
        <v>34268</v>
      </c>
      <c r="C835" s="34">
        <f>Tavola1!C733-Tavola1!C732</f>
        <v>33805</v>
      </c>
      <c r="D835" s="34">
        <f>Tavola1!D733-Tavola1!D732</f>
        <v>5273</v>
      </c>
      <c r="E835" s="34">
        <f>Tavola1!E733-Tavola1!E732</f>
        <v>1433</v>
      </c>
      <c r="F835" s="34">
        <f>Tavola1!F733-Tavola1!F732</f>
        <v>-5</v>
      </c>
      <c r="G835" s="34">
        <f>Tavola1!G733-Tavola1!G732</f>
        <v>-10</v>
      </c>
      <c r="H835" s="34">
        <f>Tavola1!H733-Tavola1!H732</f>
        <v>5</v>
      </c>
      <c r="I835" s="34">
        <f>Tavola1!I733</f>
        <v>14</v>
      </c>
      <c r="J835" s="34">
        <f>Tavola1!J733-Tavola1!J732</f>
        <v>1438</v>
      </c>
      <c r="K835" s="34">
        <f>Tavola1!K733-Tavola1!K732</f>
        <v>3807</v>
      </c>
      <c r="L835" s="34">
        <f>Tavola1!L733-Tavola1!L732</f>
        <v>33</v>
      </c>
      <c r="M835" s="2">
        <f t="shared" ref="M835:M841" si="349">D835/B835</f>
        <v>0.15387533559005487</v>
      </c>
      <c r="N835" s="2">
        <f t="shared" ref="N835:N841" si="350">D835/C835</f>
        <v>0.15598284277473745</v>
      </c>
      <c r="P835" s="3"/>
    </row>
    <row r="836" spans="1:16" hidden="1" outlineLevel="1">
      <c r="A836" s="16">
        <v>44622</v>
      </c>
      <c r="B836" s="34">
        <f>Tavola1!B734-Tavola1!B733</f>
        <v>34911</v>
      </c>
      <c r="C836" s="34">
        <f>Tavola1!C734-Tavola1!C733</f>
        <v>34471</v>
      </c>
      <c r="D836" s="34">
        <f>Tavola1!D734-Tavola1!D733</f>
        <v>4983</v>
      </c>
      <c r="E836" s="34">
        <f>Tavola1!E734-Tavola1!E733</f>
        <v>2603</v>
      </c>
      <c r="F836" s="34">
        <f>Tavola1!F734-Tavola1!F733</f>
        <v>-40</v>
      </c>
      <c r="G836" s="34">
        <f>Tavola1!G734-Tavola1!G733</f>
        <v>-33</v>
      </c>
      <c r="H836" s="34">
        <f>Tavola1!H734-Tavola1!H733</f>
        <v>-7</v>
      </c>
      <c r="I836" s="34">
        <f>Tavola1!I734</f>
        <v>0</v>
      </c>
      <c r="J836" s="34">
        <f>Tavola1!J734-Tavola1!J733</f>
        <v>2643</v>
      </c>
      <c r="K836" s="34">
        <f>Tavola1!K734-Tavola1!K733</f>
        <v>2344</v>
      </c>
      <c r="L836" s="34">
        <f>Tavola1!L734-Tavola1!L733</f>
        <v>36</v>
      </c>
      <c r="M836" s="2">
        <f t="shared" si="349"/>
        <v>0.14273438171350003</v>
      </c>
      <c r="N836" s="2">
        <f t="shared" si="350"/>
        <v>0.14455629369615039</v>
      </c>
      <c r="P836" s="3"/>
    </row>
    <row r="837" spans="1:16" hidden="1" outlineLevel="1">
      <c r="A837" s="16">
        <v>44623</v>
      </c>
      <c r="B837" s="34">
        <f>Tavola1!B735-Tavola1!B734</f>
        <v>33854</v>
      </c>
      <c r="C837" s="34">
        <f>Tavola1!C735-Tavola1!C734</f>
        <v>33540</v>
      </c>
      <c r="D837" s="34">
        <f>Tavola1!D735-Tavola1!D734</f>
        <v>5523</v>
      </c>
      <c r="E837" s="34">
        <f>Tavola1!E735-Tavola1!E734</f>
        <v>-9874</v>
      </c>
      <c r="F837" s="34">
        <f>Tavola1!F735-Tavola1!F734</f>
        <v>-37</v>
      </c>
      <c r="G837" s="34">
        <f>Tavola1!G735-Tavola1!G734</f>
        <v>-39</v>
      </c>
      <c r="H837" s="34">
        <f>Tavola1!H735-Tavola1!H734</f>
        <v>2</v>
      </c>
      <c r="I837" s="34">
        <f>Tavola1!I735</f>
        <v>7</v>
      </c>
      <c r="J837" s="34">
        <f>Tavola1!J735-Tavola1!J734</f>
        <v>-9837</v>
      </c>
      <c r="K837" s="34">
        <f>Tavola1!K735-Tavola1!K734</f>
        <v>15379</v>
      </c>
      <c r="L837" s="34">
        <f>Tavola1!L735-Tavola1!L734</f>
        <v>18</v>
      </c>
      <c r="M837" s="2">
        <f t="shared" si="349"/>
        <v>0.16314172623619069</v>
      </c>
      <c r="N837" s="2">
        <f t="shared" si="350"/>
        <v>0.16466905187835421</v>
      </c>
      <c r="P837" s="3"/>
    </row>
    <row r="838" spans="1:16" hidden="1" outlineLevel="1">
      <c r="A838" s="16">
        <v>44624</v>
      </c>
      <c r="B838" s="34">
        <f>Tavola1!B736-Tavola1!B735</f>
        <v>16893</v>
      </c>
      <c r="C838" s="34">
        <f>Tavola1!C736-Tavola1!C735</f>
        <v>16727</v>
      </c>
      <c r="D838" s="34">
        <f>Tavola1!D736-Tavola1!D735</f>
        <v>2702</v>
      </c>
      <c r="E838" s="34">
        <f>Tavola1!E736-Tavola1!E735</f>
        <v>-1501</v>
      </c>
      <c r="F838" s="34">
        <f>Tavola1!F736-Tavola1!F735</f>
        <v>0</v>
      </c>
      <c r="G838" s="34">
        <f>Tavola1!G736-Tavola1!G735</f>
        <v>0</v>
      </c>
      <c r="H838" s="34">
        <f>Tavola1!H736-Tavola1!H735</f>
        <v>0</v>
      </c>
      <c r="I838" s="34">
        <f>Tavola1!I736</f>
        <v>0</v>
      </c>
      <c r="J838" s="34">
        <f>Tavola1!J736-Tavola1!J735</f>
        <v>-1501</v>
      </c>
      <c r="K838" s="34">
        <f>Tavola1!K736-Tavola1!K735</f>
        <v>4175</v>
      </c>
      <c r="L838" s="34">
        <f>Tavola1!L736-Tavola1!L735</f>
        <v>28</v>
      </c>
      <c r="M838" s="2">
        <f t="shared" si="349"/>
        <v>0.15994790741727344</v>
      </c>
      <c r="N838" s="2">
        <f t="shared" si="350"/>
        <v>0.16153524242243081</v>
      </c>
      <c r="P838" s="3"/>
    </row>
    <row r="839" spans="1:16" hidden="1" outlineLevel="1">
      <c r="A839" s="16">
        <v>44625</v>
      </c>
      <c r="B839" s="34">
        <f>Tavola1!B737-Tavola1!B736</f>
        <v>27792</v>
      </c>
      <c r="C839" s="34">
        <f>Tavola1!C737-Tavola1!C736</f>
        <v>27426</v>
      </c>
      <c r="D839" s="34">
        <f>Tavola1!D737-Tavola1!D736</f>
        <v>4972</v>
      </c>
      <c r="E839" s="34">
        <f>Tavola1!E737-Tavola1!E736</f>
        <v>536</v>
      </c>
      <c r="F839" s="34">
        <f>Tavola1!F737-Tavola1!F736</f>
        <v>-58</v>
      </c>
      <c r="G839" s="34">
        <f>Tavola1!G737-Tavola1!G736</f>
        <v>-56</v>
      </c>
      <c r="H839" s="34">
        <f>Tavola1!H737-Tavola1!H736</f>
        <v>-2</v>
      </c>
      <c r="I839" s="34">
        <f>Tavola1!I737</f>
        <v>14</v>
      </c>
      <c r="J839" s="34">
        <f>Tavola1!J737-Tavola1!J736</f>
        <v>594</v>
      </c>
      <c r="K839" s="34">
        <f>Tavola1!K737-Tavola1!K736</f>
        <v>4414</v>
      </c>
      <c r="L839" s="34">
        <f>Tavola1!L737-Tavola1!L736</f>
        <v>22</v>
      </c>
      <c r="M839" s="2">
        <f t="shared" si="349"/>
        <v>0.17890040299366725</v>
      </c>
      <c r="N839" s="2">
        <f t="shared" si="350"/>
        <v>0.18128782906730839</v>
      </c>
      <c r="P839" s="3"/>
    </row>
    <row r="840" spans="1:16" hidden="1" outlineLevel="1">
      <c r="A840" s="16">
        <v>44626</v>
      </c>
      <c r="B840" s="34">
        <f>Tavola1!B738-Tavola1!B737</f>
        <v>27546</v>
      </c>
      <c r="C840" s="34">
        <f>Tavola1!C738-Tavola1!C737</f>
        <v>27546</v>
      </c>
      <c r="D840" s="34">
        <f>Tavola1!D738-Tavola1!D737</f>
        <v>4852</v>
      </c>
      <c r="E840" s="34">
        <f>Tavola1!E738-Tavola1!E737</f>
        <v>328</v>
      </c>
      <c r="F840" s="34">
        <f>Tavola1!F738-Tavola1!F737</f>
        <v>-27</v>
      </c>
      <c r="G840" s="34">
        <f>Tavola1!G738-Tavola1!G737</f>
        <v>-25</v>
      </c>
      <c r="H840" s="34">
        <f>Tavola1!H738-Tavola1!H737</f>
        <v>-2</v>
      </c>
      <c r="I840" s="34">
        <f>Tavola1!I738</f>
        <v>2</v>
      </c>
      <c r="J840" s="34">
        <f>Tavola1!J738-Tavola1!J737</f>
        <v>355</v>
      </c>
      <c r="K840" s="34">
        <f>Tavola1!K738-Tavola1!K737</f>
        <v>4509</v>
      </c>
      <c r="L840" s="34">
        <f>Tavola1!L738-Tavola1!L737</f>
        <v>15</v>
      </c>
      <c r="M840" s="2">
        <f t="shared" si="349"/>
        <v>0.17614172656647062</v>
      </c>
      <c r="N840" s="2">
        <f t="shared" si="350"/>
        <v>0.17614172656647062</v>
      </c>
      <c r="P840" s="3"/>
    </row>
    <row r="841" spans="1:16" collapsed="1">
      <c r="A841" t="s">
        <v>987</v>
      </c>
      <c r="B841" s="3">
        <f>SUM(B834:B840)</f>
        <v>187963</v>
      </c>
      <c r="C841" s="3">
        <f>SUM(C834:C840)</f>
        <v>186106</v>
      </c>
      <c r="D841" s="3">
        <f>SUM(D834:D840)-109</f>
        <v>30104</v>
      </c>
      <c r="E841" s="3">
        <f t="shared" ref="E841:L841" si="351">SUM(E834:E840)</f>
        <v>-8974</v>
      </c>
      <c r="F841" s="3">
        <f t="shared" si="351"/>
        <v>-172</v>
      </c>
      <c r="G841" s="3">
        <f t="shared" si="351"/>
        <v>-162</v>
      </c>
      <c r="H841" s="3">
        <f t="shared" si="351"/>
        <v>-10</v>
      </c>
      <c r="I841" s="3">
        <f t="shared" si="351"/>
        <v>37</v>
      </c>
      <c r="J841" s="3">
        <f t="shared" si="351"/>
        <v>-8802</v>
      </c>
      <c r="K841" s="3">
        <f t="shared" si="351"/>
        <v>38999</v>
      </c>
      <c r="L841" s="3">
        <f t="shared" si="351"/>
        <v>188</v>
      </c>
      <c r="M841" s="2">
        <f t="shared" si="349"/>
        <v>0.16015918026420092</v>
      </c>
      <c r="N841" s="2">
        <f t="shared" si="350"/>
        <v>0.16175727811032423</v>
      </c>
      <c r="P841" s="3"/>
    </row>
    <row r="842" spans="1:16" hidden="1" outlineLevel="1">
      <c r="A842" s="16">
        <v>44627</v>
      </c>
      <c r="B842" s="34">
        <f>Tavola1!B739-Tavola1!B738</f>
        <v>17263</v>
      </c>
      <c r="C842" s="34">
        <f>Tavola1!C739-Tavola1!C738</f>
        <v>17103</v>
      </c>
      <c r="D842" s="34">
        <f>Tavola1!D739-Tavola1!D738</f>
        <v>2952</v>
      </c>
      <c r="E842" s="34">
        <f>Tavola1!E739-Tavola1!E738</f>
        <v>1565</v>
      </c>
      <c r="F842" s="34">
        <f>Tavola1!F739-Tavola1!F738</f>
        <v>38</v>
      </c>
      <c r="G842" s="34">
        <f>Tavola1!G739-Tavola1!G738</f>
        <v>36</v>
      </c>
      <c r="H842" s="34">
        <f>Tavola1!H739-Tavola1!H738</f>
        <v>2</v>
      </c>
      <c r="I842" s="34">
        <f>Tavola1!I739</f>
        <v>5</v>
      </c>
      <c r="J842" s="34">
        <f>Tavola1!J739-Tavola1!J738</f>
        <v>1527</v>
      </c>
      <c r="K842" s="34">
        <f>Tavola1!K739-Tavola1!K738</f>
        <v>1384</v>
      </c>
      <c r="L842" s="34">
        <f>Tavola1!L739-Tavola1!L738</f>
        <v>3</v>
      </c>
      <c r="M842" s="2">
        <f t="shared" ref="M842" si="352">D842/B842</f>
        <v>0.17100156403869549</v>
      </c>
      <c r="N842" s="2">
        <f t="shared" ref="N842" si="353">D842/C842</f>
        <v>0.17260129801789159</v>
      </c>
      <c r="P842" s="3"/>
    </row>
    <row r="843" spans="1:16" hidden="1" outlineLevel="1">
      <c r="A843" s="16">
        <v>44628</v>
      </c>
      <c r="B843" s="34">
        <f>Tavola1!B740-Tavola1!B739</f>
        <v>39611</v>
      </c>
      <c r="C843" s="34">
        <f>Tavola1!C740-Tavola1!C739</f>
        <v>39191</v>
      </c>
      <c r="D843" s="34">
        <f>Tavola1!D740-Tavola1!D739</f>
        <v>7660</v>
      </c>
      <c r="E843" s="34">
        <f>Tavola1!E740-Tavola1!E739</f>
        <v>3136</v>
      </c>
      <c r="F843" s="34">
        <f>Tavola1!F740-Tavola1!F739</f>
        <v>-28</v>
      </c>
      <c r="G843" s="34">
        <f>Tavola1!G740-Tavola1!G739</f>
        <v>-26</v>
      </c>
      <c r="H843" s="34">
        <f>Tavola1!H740-Tavola1!H739</f>
        <v>-2</v>
      </c>
      <c r="I843" s="34">
        <f>Tavola1!I740</f>
        <v>3</v>
      </c>
      <c r="J843" s="34">
        <f>Tavola1!J740-Tavola1!J739</f>
        <v>3164</v>
      </c>
      <c r="K843" s="34">
        <f>Tavola1!K740-Tavola1!K739</f>
        <v>4489</v>
      </c>
      <c r="L843" s="34">
        <f>Tavola1!L740-Tavola1!L739</f>
        <v>35</v>
      </c>
      <c r="M843" s="2">
        <f t="shared" ref="M843:M849" si="354">D843/B843</f>
        <v>0.19338062659362298</v>
      </c>
      <c r="N843" s="2">
        <f t="shared" ref="N843:N849" si="355">D843/C843</f>
        <v>0.19545303768722411</v>
      </c>
      <c r="P843" s="3"/>
    </row>
    <row r="844" spans="1:16" hidden="1" outlineLevel="1">
      <c r="A844" s="16">
        <v>44629</v>
      </c>
      <c r="B844" s="34">
        <f>Tavola1!B741-Tavola1!B740</f>
        <v>36532</v>
      </c>
      <c r="C844" s="34">
        <f>Tavola1!C741-Tavola1!C740</f>
        <v>36030</v>
      </c>
      <c r="D844" s="34">
        <f>Tavola1!D741-Tavola1!D740</f>
        <v>6225</v>
      </c>
      <c r="E844" s="34">
        <f>Tavola1!E741-Tavola1!E740</f>
        <v>-6410</v>
      </c>
      <c r="F844" s="34">
        <f>Tavola1!F741-Tavola1!F740</f>
        <v>1</v>
      </c>
      <c r="G844" s="34">
        <f>Tavola1!G741-Tavola1!G740</f>
        <v>-2</v>
      </c>
      <c r="H844" s="34">
        <f>Tavola1!H741-Tavola1!H740</f>
        <v>3</v>
      </c>
      <c r="I844" s="34">
        <f>Tavola1!I741</f>
        <v>9</v>
      </c>
      <c r="J844" s="34">
        <f>Tavola1!J741-Tavola1!J740</f>
        <v>-6411</v>
      </c>
      <c r="K844" s="34">
        <f>Tavola1!K741-Tavola1!K740</f>
        <v>12609</v>
      </c>
      <c r="L844" s="34">
        <f>Tavola1!L741-Tavola1!L740</f>
        <v>26</v>
      </c>
      <c r="M844" s="2">
        <f t="shared" si="354"/>
        <v>0.17039855469177706</v>
      </c>
      <c r="N844" s="2">
        <f t="shared" si="355"/>
        <v>0.17277268942547877</v>
      </c>
      <c r="P844" s="3"/>
    </row>
    <row r="845" spans="1:16" hidden="1" outlineLevel="1">
      <c r="A845" s="16">
        <v>44630</v>
      </c>
      <c r="B845" s="34">
        <f>Tavola1!B742-Tavola1!B741</f>
        <v>34350</v>
      </c>
      <c r="C845" s="34">
        <f>Tavola1!C742-Tavola1!C741</f>
        <v>34083</v>
      </c>
      <c r="D845" s="34">
        <f>Tavola1!D742-Tavola1!D741</f>
        <v>6456</v>
      </c>
      <c r="E845" s="34">
        <f>Tavola1!E742-Tavola1!E741</f>
        <v>2359</v>
      </c>
      <c r="F845" s="34">
        <f>Tavola1!F742-Tavola1!F741</f>
        <v>-27</v>
      </c>
      <c r="G845" s="34">
        <f>Tavola1!G742-Tavola1!G741</f>
        <v>-25</v>
      </c>
      <c r="H845" s="34">
        <f>Tavola1!H742-Tavola1!H741</f>
        <v>-2</v>
      </c>
      <c r="I845" s="34">
        <f>Tavola1!I742</f>
        <v>5</v>
      </c>
      <c r="J845" s="34">
        <f>Tavola1!J742-Tavola1!J741</f>
        <v>2386</v>
      </c>
      <c r="K845" s="34">
        <f>Tavola1!K742-Tavola1!K741</f>
        <v>4082</v>
      </c>
      <c r="L845" s="34">
        <f>Tavola1!L742-Tavola1!L741</f>
        <v>15</v>
      </c>
      <c r="M845" s="2">
        <f t="shared" si="354"/>
        <v>0.18794759825327512</v>
      </c>
      <c r="N845" s="2">
        <f t="shared" si="355"/>
        <v>0.18941994542733914</v>
      </c>
      <c r="P845" s="3"/>
    </row>
    <row r="846" spans="1:16" hidden="1" outlineLevel="1">
      <c r="A846" s="16">
        <v>44631</v>
      </c>
      <c r="B846" s="34">
        <f>Tavola1!B743-Tavola1!B742</f>
        <v>33961</v>
      </c>
      <c r="C846" s="34">
        <f>Tavola1!C743-Tavola1!C742</f>
        <v>33612</v>
      </c>
      <c r="D846" s="34">
        <f>Tavola1!D743-Tavola1!D742</f>
        <v>6656</v>
      </c>
      <c r="E846" s="34">
        <f>Tavola1!E743-Tavola1!E742</f>
        <v>1251</v>
      </c>
      <c r="F846" s="34">
        <f>Tavola1!F743-Tavola1!F742</f>
        <v>0</v>
      </c>
      <c r="G846" s="34">
        <f>Tavola1!G743-Tavola1!G742</f>
        <v>-1</v>
      </c>
      <c r="H846" s="34">
        <f>Tavola1!H743-Tavola1!H742</f>
        <v>1</v>
      </c>
      <c r="I846" s="34">
        <f>Tavola1!I743</f>
        <v>3</v>
      </c>
      <c r="J846" s="34">
        <f>Tavola1!J743-Tavola1!J742</f>
        <v>1251</v>
      </c>
      <c r="K846" s="34">
        <f>Tavola1!K743-Tavola1!K742</f>
        <v>5380</v>
      </c>
      <c r="L846" s="34">
        <f>Tavola1!L743-Tavola1!L742</f>
        <v>25</v>
      </c>
      <c r="M846" s="2">
        <f t="shared" si="354"/>
        <v>0.19598951738759166</v>
      </c>
      <c r="N846" s="2">
        <f t="shared" si="355"/>
        <v>0.19802451505414734</v>
      </c>
      <c r="P846" s="3"/>
    </row>
    <row r="847" spans="1:16" hidden="1" outlineLevel="1">
      <c r="A847" s="16">
        <v>44632</v>
      </c>
      <c r="B847" s="34">
        <f>Tavola1!B744-Tavola1!B743</f>
        <v>31004</v>
      </c>
      <c r="C847" s="34">
        <f>Tavola1!C744-Tavola1!C743</f>
        <v>30726</v>
      </c>
      <c r="D847" s="34">
        <f>Tavola1!D744-Tavola1!D743</f>
        <v>6280</v>
      </c>
      <c r="E847" s="34">
        <f>Tavola1!E744-Tavola1!E743</f>
        <v>650</v>
      </c>
      <c r="F847" s="34">
        <f>Tavola1!F744-Tavola1!F743</f>
        <v>-37</v>
      </c>
      <c r="G847" s="34">
        <f>Tavola1!G744-Tavola1!G743</f>
        <v>-40</v>
      </c>
      <c r="H847" s="34">
        <f>Tavola1!H744-Tavola1!H743</f>
        <v>3</v>
      </c>
      <c r="I847" s="34">
        <f>Tavola1!I744</f>
        <v>7</v>
      </c>
      <c r="J847" s="34">
        <f>Tavola1!J744-Tavola1!J743</f>
        <v>687</v>
      </c>
      <c r="K847" s="34">
        <f>Tavola1!K744-Tavola1!K743</f>
        <v>5623</v>
      </c>
      <c r="L847" s="34">
        <f>Tavola1!L744-Tavola1!L743</f>
        <v>7</v>
      </c>
      <c r="M847" s="2">
        <f t="shared" si="354"/>
        <v>0.20255450909560058</v>
      </c>
      <c r="N847" s="2">
        <f t="shared" si="355"/>
        <v>0.20438716396537135</v>
      </c>
      <c r="P847" s="3"/>
    </row>
    <row r="848" spans="1:16" hidden="1" outlineLevel="1">
      <c r="A848" s="16">
        <v>44633</v>
      </c>
      <c r="B848" s="34">
        <f>Tavola1!B745-Tavola1!B744</f>
        <v>29752</v>
      </c>
      <c r="C848" s="34">
        <f>Tavola1!C745-Tavola1!C744</f>
        <v>29524</v>
      </c>
      <c r="D848" s="34">
        <f>Tavola1!D745-Tavola1!D744</f>
        <v>5997</v>
      </c>
      <c r="E848" s="34">
        <f>Tavola1!E745-Tavola1!E744</f>
        <v>3870</v>
      </c>
      <c r="F848" s="34">
        <f>Tavola1!F745-Tavola1!F744</f>
        <v>-1</v>
      </c>
      <c r="G848" s="34">
        <f>Tavola1!G745-Tavola1!G744</f>
        <v>1</v>
      </c>
      <c r="H848" s="34">
        <f>Tavola1!H745-Tavola1!H744</f>
        <v>-2</v>
      </c>
      <c r="I848" s="34">
        <f>Tavola1!I745</f>
        <v>6</v>
      </c>
      <c r="J848" s="34">
        <f>Tavola1!J745-Tavola1!J744</f>
        <v>3871</v>
      </c>
      <c r="K848" s="34">
        <f>Tavola1!K745-Tavola1!K744</f>
        <v>2118</v>
      </c>
      <c r="L848" s="34">
        <f>Tavola1!L745-Tavola1!L744</f>
        <v>9</v>
      </c>
      <c r="M848" s="2">
        <f t="shared" si="354"/>
        <v>0.20156628125840279</v>
      </c>
      <c r="N848" s="2">
        <f t="shared" si="355"/>
        <v>0.20312288307817369</v>
      </c>
      <c r="P848" s="3"/>
    </row>
    <row r="849" spans="1:16" collapsed="1">
      <c r="A849" t="s">
        <v>1009</v>
      </c>
      <c r="B849" s="3">
        <f>SUM(B842:B848)</f>
        <v>222473</v>
      </c>
      <c r="C849" s="3">
        <f>SUM(C842:C848)</f>
        <v>220269</v>
      </c>
      <c r="D849" s="3">
        <f>SUM(D842:D848)-109</f>
        <v>42117</v>
      </c>
      <c r="E849" s="3">
        <f t="shared" ref="E849:L849" si="356">SUM(E842:E848)</f>
        <v>6421</v>
      </c>
      <c r="F849" s="3">
        <f t="shared" si="356"/>
        <v>-54</v>
      </c>
      <c r="G849" s="3">
        <f t="shared" si="356"/>
        <v>-57</v>
      </c>
      <c r="H849" s="3">
        <f t="shared" si="356"/>
        <v>3</v>
      </c>
      <c r="I849" s="3">
        <f t="shared" si="356"/>
        <v>38</v>
      </c>
      <c r="J849" s="3">
        <f t="shared" si="356"/>
        <v>6475</v>
      </c>
      <c r="K849" s="3">
        <f t="shared" si="356"/>
        <v>35685</v>
      </c>
      <c r="L849" s="3">
        <f t="shared" si="356"/>
        <v>120</v>
      </c>
      <c r="M849" s="2">
        <f t="shared" si="354"/>
        <v>0.18931286043699685</v>
      </c>
      <c r="N849" s="2">
        <f t="shared" si="355"/>
        <v>0.19120711493673645</v>
      </c>
      <c r="P849" s="3"/>
    </row>
    <row r="850" spans="1:16" hidden="1" outlineLevel="1">
      <c r="A850" s="16">
        <v>44634</v>
      </c>
      <c r="B850" s="34">
        <f>Tavola1!B746-Tavola1!B745</f>
        <v>17447</v>
      </c>
      <c r="C850" s="34">
        <f>Tavola1!C746-Tavola1!C745</f>
        <v>17263</v>
      </c>
      <c r="D850" s="34">
        <f>Tavola1!D746-Tavola1!D745</f>
        <v>3328</v>
      </c>
      <c r="E850" s="34">
        <f>Tavola1!E746-Tavola1!E745</f>
        <v>1910</v>
      </c>
      <c r="F850" s="34">
        <f>Tavola1!F746-Tavola1!F745</f>
        <v>30</v>
      </c>
      <c r="G850" s="34">
        <f>Tavola1!G746-Tavola1!G745</f>
        <v>31</v>
      </c>
      <c r="H850" s="34">
        <f>Tavola1!H746-Tavola1!H745</f>
        <v>-1</v>
      </c>
      <c r="I850" s="34">
        <f>Tavola1!I746</f>
        <v>1</v>
      </c>
      <c r="J850" s="34">
        <f>Tavola1!J746-Tavola1!J745</f>
        <v>1880</v>
      </c>
      <c r="K850" s="34">
        <f>Tavola1!K746-Tavola1!K745</f>
        <v>1412</v>
      </c>
      <c r="L850" s="34">
        <f>Tavola1!L746-Tavola1!L745</f>
        <v>6</v>
      </c>
      <c r="M850" s="2">
        <f t="shared" ref="M850" si="357">D850/B850</f>
        <v>0.19074912592422766</v>
      </c>
      <c r="N850" s="2">
        <f t="shared" ref="N850" si="358">D850/C850</f>
        <v>0.19278225105717431</v>
      </c>
      <c r="P850" s="3"/>
    </row>
    <row r="851" spans="1:16" hidden="1" outlineLevel="1">
      <c r="A851" s="16">
        <v>44635</v>
      </c>
      <c r="B851" s="34">
        <f>Tavola1!B747-Tavola1!B746</f>
        <v>31025</v>
      </c>
      <c r="C851" s="34">
        <f>Tavola1!C747-Tavola1!C746</f>
        <v>30680</v>
      </c>
      <c r="D851" s="34">
        <f>Tavola1!D747-Tavola1!D746</f>
        <v>7236</v>
      </c>
      <c r="E851" s="34">
        <f>Tavola1!E747-Tavola1!E746</f>
        <v>3293</v>
      </c>
      <c r="F851" s="34">
        <f>Tavola1!F747-Tavola1!F746</f>
        <v>16</v>
      </c>
      <c r="G851" s="34">
        <f>Tavola1!G747-Tavola1!G746</f>
        <v>22</v>
      </c>
      <c r="H851" s="34">
        <f>Tavola1!H747-Tavola1!H746</f>
        <v>-6</v>
      </c>
      <c r="I851" s="34">
        <f>Tavola1!I747</f>
        <v>2</v>
      </c>
      <c r="J851" s="34">
        <f>Tavola1!J747-Tavola1!J746</f>
        <v>3277</v>
      </c>
      <c r="K851" s="34">
        <f>Tavola1!K747-Tavola1!K746</f>
        <v>3919</v>
      </c>
      <c r="L851" s="34">
        <f>Tavola1!L747-Tavola1!L746</f>
        <v>24</v>
      </c>
      <c r="M851" s="2">
        <f t="shared" ref="M851:M857" si="359">D851/B851</f>
        <v>0.23323126510878323</v>
      </c>
      <c r="N851" s="2">
        <f t="shared" ref="N851:N857" si="360">D851/C851</f>
        <v>0.23585397653194262</v>
      </c>
      <c r="P851" s="3"/>
    </row>
    <row r="852" spans="1:16" hidden="1" outlineLevel="1">
      <c r="A852" s="16">
        <v>44636</v>
      </c>
      <c r="B852" s="34">
        <f>Tavola1!B748-Tavola1!B747</f>
        <v>35547</v>
      </c>
      <c r="C852" s="34">
        <f>Tavola1!C748-Tavola1!C747</f>
        <v>35125</v>
      </c>
      <c r="D852" s="34">
        <f>Tavola1!D748-Tavola1!D747</f>
        <v>7600</v>
      </c>
      <c r="E852" s="34">
        <f>Tavola1!E748-Tavola1!E747</f>
        <v>-5817</v>
      </c>
      <c r="F852" s="34">
        <f>Tavola1!F748-Tavola1!F747</f>
        <v>1</v>
      </c>
      <c r="G852" s="34">
        <f>Tavola1!G748-Tavola1!G747</f>
        <v>-2</v>
      </c>
      <c r="H852" s="34">
        <f>Tavola1!H748-Tavola1!H747</f>
        <v>3</v>
      </c>
      <c r="I852" s="34">
        <f>Tavola1!I748</f>
        <v>5</v>
      </c>
      <c r="J852" s="34">
        <f>Tavola1!J748-Tavola1!J747</f>
        <v>-5818</v>
      </c>
      <c r="K852" s="34">
        <f>Tavola1!K748-Tavola1!K747</f>
        <v>13388</v>
      </c>
      <c r="L852" s="34">
        <f>Tavola1!L748-Tavola1!L747</f>
        <v>29</v>
      </c>
      <c r="M852" s="2">
        <f t="shared" si="359"/>
        <v>0.21380144597293724</v>
      </c>
      <c r="N852" s="2">
        <f t="shared" si="360"/>
        <v>0.21637010676156584</v>
      </c>
      <c r="P852" s="3"/>
    </row>
    <row r="853" spans="1:16" hidden="1" outlineLevel="1">
      <c r="A853" s="16">
        <v>44637</v>
      </c>
      <c r="B853" s="34">
        <f>Tavola1!B749-Tavola1!B748</f>
        <v>40754</v>
      </c>
      <c r="C853" s="34">
        <f>Tavola1!C749-Tavola1!C748</f>
        <v>40212</v>
      </c>
      <c r="D853" s="34">
        <f>Tavola1!D749-Tavola1!D748</f>
        <v>8715</v>
      </c>
      <c r="E853" s="34">
        <f>Tavola1!E749-Tavola1!E748</f>
        <v>4237</v>
      </c>
      <c r="F853" s="34">
        <f>Tavola1!F749-Tavola1!F748</f>
        <v>-3</v>
      </c>
      <c r="G853" s="34">
        <f>Tavola1!G749-Tavola1!G748</f>
        <v>-6</v>
      </c>
      <c r="H853" s="34">
        <f>Tavola1!H749-Tavola1!H748</f>
        <v>3</v>
      </c>
      <c r="I853" s="34">
        <f>Tavola1!I749</f>
        <v>7</v>
      </c>
      <c r="J853" s="34">
        <f>Tavola1!J749-Tavola1!J748</f>
        <v>4240</v>
      </c>
      <c r="K853" s="34">
        <f>Tavola1!K749-Tavola1!K748</f>
        <v>4460</v>
      </c>
      <c r="L853" s="34">
        <f>Tavola1!L749-Tavola1!L748</f>
        <v>18</v>
      </c>
      <c r="M853" s="2">
        <f t="shared" si="359"/>
        <v>0.2138440398488492</v>
      </c>
      <c r="N853" s="2">
        <f t="shared" si="360"/>
        <v>0.21672635034318113</v>
      </c>
      <c r="P853" s="3"/>
    </row>
    <row r="854" spans="1:16" hidden="1" outlineLevel="1">
      <c r="A854" s="16">
        <v>44638</v>
      </c>
      <c r="B854" s="34">
        <f>Tavola1!B750-Tavola1!B749</f>
        <v>38814</v>
      </c>
      <c r="C854" s="34">
        <f>Tavola1!C750-Tavola1!C749</f>
        <v>38368</v>
      </c>
      <c r="D854" s="34">
        <f>Tavola1!D750-Tavola1!D749</f>
        <v>8293</v>
      </c>
      <c r="E854" s="34">
        <f>Tavola1!E750-Tavola1!E749</f>
        <v>1906</v>
      </c>
      <c r="F854" s="34">
        <f>Tavola1!F750-Tavola1!F749</f>
        <v>-21</v>
      </c>
      <c r="G854" s="34">
        <f>Tavola1!G750-Tavola1!G749</f>
        <v>-16</v>
      </c>
      <c r="H854" s="34">
        <f>Tavola1!H750-Tavola1!H749</f>
        <v>-5</v>
      </c>
      <c r="I854" s="34">
        <f>Tavola1!I750</f>
        <v>3</v>
      </c>
      <c r="J854" s="34">
        <f>Tavola1!J750-Tavola1!J749</f>
        <v>1927</v>
      </c>
      <c r="K854" s="34">
        <f>Tavola1!K750-Tavola1!K749</f>
        <v>6368</v>
      </c>
      <c r="L854" s="34">
        <f>Tavola1!L750-Tavola1!L749</f>
        <v>19</v>
      </c>
      <c r="M854" s="2">
        <f t="shared" si="359"/>
        <v>0.21366001958056371</v>
      </c>
      <c r="N854" s="2">
        <f t="shared" si="360"/>
        <v>0.21614366138448707</v>
      </c>
      <c r="P854" s="3"/>
    </row>
    <row r="855" spans="1:16" hidden="1" outlineLevel="1">
      <c r="A855" s="16">
        <v>44639</v>
      </c>
      <c r="B855" s="34">
        <f>Tavola1!B751-Tavola1!B750</f>
        <v>40165</v>
      </c>
      <c r="C855" s="34">
        <f>Tavola1!C751-Tavola1!C750</f>
        <v>39660</v>
      </c>
      <c r="D855" s="34">
        <f>Tavola1!D751-Tavola1!D750</f>
        <v>7855</v>
      </c>
      <c r="E855" s="34">
        <f>Tavola1!E751-Tavola1!E750</f>
        <v>-555</v>
      </c>
      <c r="F855" s="34">
        <f>Tavola1!F751-Tavola1!F750</f>
        <v>-8</v>
      </c>
      <c r="G855" s="34">
        <f>Tavola1!G751-Tavola1!G750</f>
        <v>-6</v>
      </c>
      <c r="H855" s="34">
        <f>Tavola1!H751-Tavola1!H750</f>
        <v>-2</v>
      </c>
      <c r="I855" s="34">
        <f>Tavola1!I751</f>
        <v>5</v>
      </c>
      <c r="J855" s="34">
        <f>Tavola1!J751-Tavola1!J750</f>
        <v>-547</v>
      </c>
      <c r="K855" s="34">
        <f>Tavola1!K751-Tavola1!K750</f>
        <v>8395</v>
      </c>
      <c r="L855" s="34">
        <f>Tavola1!L751-Tavola1!L750</f>
        <v>15</v>
      </c>
      <c r="M855" s="2">
        <f t="shared" si="359"/>
        <v>0.19556828084152869</v>
      </c>
      <c r="N855" s="2">
        <f t="shared" si="360"/>
        <v>0.1980584972264246</v>
      </c>
      <c r="P855" s="3"/>
    </row>
    <row r="856" spans="1:16" hidden="1" outlineLevel="1">
      <c r="A856" s="16">
        <v>44640</v>
      </c>
      <c r="B856" s="34">
        <f>Tavola1!B752-Tavola1!B751</f>
        <v>30537</v>
      </c>
      <c r="C856" s="34">
        <f>Tavola1!C752-Tavola1!C751</f>
        <v>30239</v>
      </c>
      <c r="D856" s="34">
        <f>Tavola1!D752-Tavola1!D751</f>
        <v>5933</v>
      </c>
      <c r="E856" s="34">
        <f>Tavola1!E752-Tavola1!E751</f>
        <v>3696</v>
      </c>
      <c r="F856" s="34">
        <f>Tavola1!F752-Tavola1!F751</f>
        <v>28</v>
      </c>
      <c r="G856" s="34">
        <f>Tavola1!G752-Tavola1!G751</f>
        <v>26</v>
      </c>
      <c r="H856" s="34">
        <f>Tavola1!H752-Tavola1!H751</f>
        <v>2</v>
      </c>
      <c r="I856" s="34">
        <f>Tavola1!I752</f>
        <v>4</v>
      </c>
      <c r="J856" s="34">
        <f>Tavola1!J752-Tavola1!J751</f>
        <v>3668</v>
      </c>
      <c r="K856" s="34">
        <f>Tavola1!K752-Tavola1!K751</f>
        <v>2225</v>
      </c>
      <c r="L856" s="34">
        <f>Tavola1!L752-Tavola1!L751</f>
        <v>12</v>
      </c>
      <c r="M856" s="2">
        <f t="shared" si="359"/>
        <v>0.19428889543832073</v>
      </c>
      <c r="N856" s="2">
        <f t="shared" si="360"/>
        <v>0.19620357816065345</v>
      </c>
      <c r="P856" s="3"/>
    </row>
    <row r="857" spans="1:16" collapsed="1">
      <c r="A857" t="s">
        <v>1031</v>
      </c>
      <c r="B857" s="3">
        <f>SUM(B850:B856)</f>
        <v>234289</v>
      </c>
      <c r="C857" s="3">
        <f>SUM(C850:C856)</f>
        <v>231547</v>
      </c>
      <c r="D857" s="3">
        <f>SUM(D850:D856)-109</f>
        <v>48851</v>
      </c>
      <c r="E857" s="3">
        <f t="shared" ref="E857:L857" si="361">SUM(E850:E856)</f>
        <v>8670</v>
      </c>
      <c r="F857" s="3">
        <f t="shared" si="361"/>
        <v>43</v>
      </c>
      <c r="G857" s="3">
        <f t="shared" si="361"/>
        <v>49</v>
      </c>
      <c r="H857" s="3">
        <f t="shared" si="361"/>
        <v>-6</v>
      </c>
      <c r="I857" s="3">
        <f t="shared" si="361"/>
        <v>27</v>
      </c>
      <c r="J857" s="3">
        <f t="shared" si="361"/>
        <v>8627</v>
      </c>
      <c r="K857" s="3">
        <f t="shared" si="361"/>
        <v>40167</v>
      </c>
      <c r="L857" s="3">
        <f t="shared" si="361"/>
        <v>123</v>
      </c>
      <c r="M857" s="2">
        <f t="shared" si="359"/>
        <v>0.20850744166392787</v>
      </c>
      <c r="N857" s="2">
        <f t="shared" si="360"/>
        <v>0.21097660518166939</v>
      </c>
      <c r="P857" s="3"/>
    </row>
    <row r="858" spans="1:16" hidden="1" outlineLevel="1">
      <c r="A858" s="16">
        <v>44641</v>
      </c>
      <c r="B858" s="34">
        <f>Tavola1!B753-Tavola1!B752</f>
        <v>19625</v>
      </c>
      <c r="C858" s="34">
        <f>Tavola1!C753-Tavola1!C752</f>
        <v>19437</v>
      </c>
      <c r="D858" s="34">
        <f>Tavola1!D753-Tavola1!D752</f>
        <v>3684</v>
      </c>
      <c r="E858" s="34">
        <f>Tavola1!E753-Tavola1!E752</f>
        <v>1627</v>
      </c>
      <c r="F858" s="34">
        <f>Tavola1!F753-Tavola1!F752</f>
        <v>43</v>
      </c>
      <c r="G858" s="34">
        <f>Tavola1!G753-Tavola1!G752</f>
        <v>44</v>
      </c>
      <c r="H858" s="34">
        <f>Tavola1!H753-Tavola1!H752</f>
        <v>-1</v>
      </c>
      <c r="I858" s="34">
        <f>Tavola1!I753</f>
        <v>5</v>
      </c>
      <c r="J858" s="34">
        <f>Tavola1!J753-Tavola1!J752</f>
        <v>1584</v>
      </c>
      <c r="K858" s="34">
        <f>Tavola1!K753-Tavola1!K752</f>
        <v>2049</v>
      </c>
      <c r="L858" s="34">
        <f>Tavola1!L753-Tavola1!L752</f>
        <v>8</v>
      </c>
      <c r="M858" s="2">
        <f t="shared" ref="M858" si="362">D858/B858</f>
        <v>0.18771974522292995</v>
      </c>
      <c r="N858" s="2">
        <f t="shared" ref="N858" si="363">D858/C858</f>
        <v>0.18953542213304522</v>
      </c>
      <c r="P858" s="3"/>
    </row>
    <row r="859" spans="1:16" hidden="1" outlineLevel="1">
      <c r="A859" s="16">
        <v>44642</v>
      </c>
      <c r="B859" s="34">
        <f>Tavola1!B754-Tavola1!B753</f>
        <v>36163</v>
      </c>
      <c r="C859" s="34">
        <f>Tavola1!C754-Tavola1!C753</f>
        <v>35790</v>
      </c>
      <c r="D859" s="34">
        <f>Tavola1!D754-Tavola1!D753</f>
        <v>7601</v>
      </c>
      <c r="E859" s="34">
        <f>Tavola1!E754-Tavola1!E753</f>
        <v>-700</v>
      </c>
      <c r="F859" s="34">
        <f>Tavola1!F754-Tavola1!F753</f>
        <v>24</v>
      </c>
      <c r="G859" s="34">
        <f>Tavola1!G754-Tavola1!G753</f>
        <v>24</v>
      </c>
      <c r="H859" s="34">
        <f>Tavola1!H754-Tavola1!H753</f>
        <v>0</v>
      </c>
      <c r="I859" s="34">
        <f>Tavola1!I754</f>
        <v>6</v>
      </c>
      <c r="J859" s="34">
        <f>Tavola1!J754-Tavola1!J753</f>
        <v>-724</v>
      </c>
      <c r="K859" s="34">
        <f>Tavola1!K754-Tavola1!K753</f>
        <v>8271</v>
      </c>
      <c r="L859" s="34">
        <f>Tavola1!L754-Tavola1!L753</f>
        <v>30</v>
      </c>
      <c r="M859" s="2">
        <f t="shared" ref="M859:M865" si="364">D859/B859</f>
        <v>0.21018720791969692</v>
      </c>
      <c r="N859" s="2">
        <f t="shared" ref="N859:N865" si="365">D859/C859</f>
        <v>0.21237775915060073</v>
      </c>
      <c r="P859" s="3"/>
    </row>
    <row r="860" spans="1:16" hidden="1" outlineLevel="1">
      <c r="A860" s="16">
        <v>44643</v>
      </c>
      <c r="B860" s="34">
        <f>Tavola1!B755-Tavola1!B754</f>
        <v>46599</v>
      </c>
      <c r="C860" s="34">
        <f>Tavola1!C755-Tavola1!C754</f>
        <v>46112</v>
      </c>
      <c r="D860" s="34">
        <f>Tavola1!D755-Tavola1!D754</f>
        <v>8589</v>
      </c>
      <c r="E860" s="34">
        <f>Tavola1!E755-Tavola1!E754</f>
        <v>1620</v>
      </c>
      <c r="F860" s="34">
        <f>Tavola1!F755-Tavola1!F754</f>
        <v>-16</v>
      </c>
      <c r="G860" s="34">
        <f>Tavola1!G755-Tavola1!G754</f>
        <v>-19</v>
      </c>
      <c r="H860" s="34">
        <f>Tavola1!H755-Tavola1!H754</f>
        <v>3</v>
      </c>
      <c r="I860" s="34">
        <f>Tavola1!I755</f>
        <v>8</v>
      </c>
      <c r="J860" s="34">
        <f>Tavola1!J755-Tavola1!J754</f>
        <v>1636</v>
      </c>
      <c r="K860" s="34">
        <f>Tavola1!K755-Tavola1!K754</f>
        <v>6949</v>
      </c>
      <c r="L860" s="34">
        <f>Tavola1!L755-Tavola1!L754</f>
        <v>20</v>
      </c>
      <c r="M860" s="2">
        <f t="shared" si="364"/>
        <v>0.18431726002703921</v>
      </c>
      <c r="N860" s="2">
        <f t="shared" si="365"/>
        <v>0.18626387925052046</v>
      </c>
      <c r="P860" s="3"/>
    </row>
    <row r="861" spans="1:16" hidden="1" outlineLevel="1">
      <c r="A861" s="16">
        <v>44644</v>
      </c>
      <c r="B861" s="34">
        <f>Tavola1!B756-Tavola1!B755</f>
        <v>39831</v>
      </c>
      <c r="C861" s="34">
        <f>Tavola1!C756-Tavola1!C755</f>
        <v>39526</v>
      </c>
      <c r="D861" s="34">
        <f>Tavola1!D756-Tavola1!D755</f>
        <v>7640</v>
      </c>
      <c r="E861" s="34">
        <f>Tavola1!E756-Tavola1!E755</f>
        <v>-4514</v>
      </c>
      <c r="F861" s="34">
        <f>Tavola1!F756-Tavola1!F755</f>
        <v>-6</v>
      </c>
      <c r="G861" s="34">
        <f>Tavola1!G756-Tavola1!G755</f>
        <v>-7</v>
      </c>
      <c r="H861" s="34">
        <f>Tavola1!H756-Tavola1!H755</f>
        <v>1</v>
      </c>
      <c r="I861" s="34">
        <f>Tavola1!I756</f>
        <v>3</v>
      </c>
      <c r="J861" s="34">
        <f>Tavola1!J756-Tavola1!J755</f>
        <v>-4508</v>
      </c>
      <c r="K861" s="34">
        <f>Tavola1!K756-Tavola1!K755</f>
        <v>12136</v>
      </c>
      <c r="L861" s="34">
        <f>Tavola1!L756-Tavola1!L755</f>
        <v>18</v>
      </c>
      <c r="M861" s="2">
        <f t="shared" si="364"/>
        <v>0.1918103989355025</v>
      </c>
      <c r="N861" s="2">
        <f t="shared" si="365"/>
        <v>0.19329049233415979</v>
      </c>
      <c r="P861" s="3"/>
    </row>
    <row r="862" spans="1:16" hidden="1" outlineLevel="1">
      <c r="A862" s="16">
        <v>44645</v>
      </c>
      <c r="B862" s="34">
        <f>Tavola1!B757-Tavola1!B756</f>
        <v>36329</v>
      </c>
      <c r="C862" s="34">
        <f>Tavola1!C757-Tavola1!C756</f>
        <v>35772</v>
      </c>
      <c r="D862" s="34">
        <f>Tavola1!D757-Tavola1!D756</f>
        <v>6310</v>
      </c>
      <c r="E862" s="34">
        <f>Tavola1!E757-Tavola1!E756</f>
        <v>-1501</v>
      </c>
      <c r="F862" s="34">
        <f>Tavola1!F757-Tavola1!F756</f>
        <v>-14</v>
      </c>
      <c r="G862" s="34">
        <f>Tavola1!G757-Tavola1!G756</f>
        <v>-17</v>
      </c>
      <c r="H862" s="34">
        <f>Tavola1!H757-Tavola1!H756</f>
        <v>3</v>
      </c>
      <c r="I862" s="34">
        <f>Tavola1!I757</f>
        <v>7</v>
      </c>
      <c r="J862" s="34">
        <f>Tavola1!J757-Tavola1!J756</f>
        <v>-1487</v>
      </c>
      <c r="K862" s="34">
        <f>Tavola1!K757-Tavola1!K756</f>
        <v>7793</v>
      </c>
      <c r="L862" s="34">
        <f>Tavola1!L757-Tavola1!L756</f>
        <v>18</v>
      </c>
      <c r="M862" s="2">
        <f t="shared" si="364"/>
        <v>0.17369044014423737</v>
      </c>
      <c r="N862" s="2">
        <f t="shared" si="365"/>
        <v>0.1763949457676395</v>
      </c>
      <c r="P862" s="3"/>
    </row>
    <row r="863" spans="1:16" hidden="1" outlineLevel="1">
      <c r="A863" s="16">
        <v>44646</v>
      </c>
      <c r="B863" s="34">
        <f>Tavola1!B758-Tavola1!B757</f>
        <v>36985</v>
      </c>
      <c r="C863" s="34">
        <f>Tavola1!C758-Tavola1!C757</f>
        <v>36636</v>
      </c>
      <c r="D863" s="34">
        <f>Tavola1!D758-Tavola1!D757</f>
        <v>6765</v>
      </c>
      <c r="E863" s="34">
        <f>Tavola1!E758-Tavola1!E757</f>
        <v>-4725</v>
      </c>
      <c r="F863" s="34">
        <f>Tavola1!F758-Tavola1!F757</f>
        <v>-5</v>
      </c>
      <c r="G863" s="34">
        <f>Tavola1!G758-Tavola1!G757</f>
        <v>-1</v>
      </c>
      <c r="H863" s="34">
        <f>Tavola1!H758-Tavola1!H757</f>
        <v>-4</v>
      </c>
      <c r="I863" s="34">
        <f>Tavola1!I758</f>
        <v>1</v>
      </c>
      <c r="J863" s="34">
        <f>Tavola1!J758-Tavola1!J757</f>
        <v>-4720</v>
      </c>
      <c r="K863" s="34">
        <f>Tavola1!K758-Tavola1!K757</f>
        <v>11471</v>
      </c>
      <c r="L863" s="34">
        <f>Tavola1!L758-Tavola1!L757</f>
        <v>19</v>
      </c>
      <c r="M863" s="2">
        <f t="shared" si="364"/>
        <v>0.18291199134784372</v>
      </c>
      <c r="N863" s="2">
        <f t="shared" si="365"/>
        <v>0.18465443825745168</v>
      </c>
      <c r="P863" s="3"/>
    </row>
    <row r="864" spans="1:16" hidden="1" outlineLevel="1">
      <c r="A864" s="16">
        <v>44647</v>
      </c>
      <c r="B864" s="34">
        <f>Tavola1!B759-Tavola1!B758</f>
        <v>31260</v>
      </c>
      <c r="C864" s="34">
        <f>Tavola1!C759-Tavola1!C758</f>
        <v>30918</v>
      </c>
      <c r="D864" s="34">
        <f>Tavola1!D759-Tavola1!D758</f>
        <v>5411</v>
      </c>
      <c r="E864" s="34">
        <f>Tavola1!E759-Tavola1!E758</f>
        <v>488</v>
      </c>
      <c r="F864" s="34">
        <f>Tavola1!F759-Tavola1!F758</f>
        <v>29</v>
      </c>
      <c r="G864" s="34">
        <f>Tavola1!G759-Tavola1!G758</f>
        <v>26</v>
      </c>
      <c r="H864" s="34">
        <f>Tavola1!H759-Tavola1!H758</f>
        <v>3</v>
      </c>
      <c r="I864" s="34">
        <f>Tavola1!I759</f>
        <v>6</v>
      </c>
      <c r="J864" s="34">
        <f>Tavola1!J759-Tavola1!J758</f>
        <v>459</v>
      </c>
      <c r="K864" s="34">
        <f>Tavola1!K759-Tavola1!K758</f>
        <v>4909</v>
      </c>
      <c r="L864" s="34">
        <f>Tavola1!L759-Tavola1!L758</f>
        <v>14</v>
      </c>
      <c r="M864" s="2">
        <f t="shared" si="364"/>
        <v>0.17309660908509278</v>
      </c>
      <c r="N864" s="2">
        <f t="shared" si="365"/>
        <v>0.17501132026651142</v>
      </c>
      <c r="P864" s="3"/>
    </row>
    <row r="865" spans="1:16" collapsed="1">
      <c r="A865" t="s">
        <v>1053</v>
      </c>
      <c r="B865" s="3">
        <f>SUM(B858:B864)</f>
        <v>246792</v>
      </c>
      <c r="C865" s="3">
        <f>SUM(C858:C864)</f>
        <v>244191</v>
      </c>
      <c r="D865" s="3">
        <f>SUM(D858:D864)-109</f>
        <v>45891</v>
      </c>
      <c r="E865" s="3">
        <f t="shared" ref="E865:L865" si="366">SUM(E858:E864)</f>
        <v>-7705</v>
      </c>
      <c r="F865" s="3">
        <f t="shared" si="366"/>
        <v>55</v>
      </c>
      <c r="G865" s="3">
        <f t="shared" si="366"/>
        <v>50</v>
      </c>
      <c r="H865" s="3">
        <f t="shared" si="366"/>
        <v>5</v>
      </c>
      <c r="I865" s="3">
        <f t="shared" si="366"/>
        <v>36</v>
      </c>
      <c r="J865" s="3">
        <f t="shared" si="366"/>
        <v>-7760</v>
      </c>
      <c r="K865" s="3">
        <f t="shared" si="366"/>
        <v>53578</v>
      </c>
      <c r="L865" s="3">
        <f t="shared" si="366"/>
        <v>127</v>
      </c>
      <c r="M865" s="2">
        <f t="shared" si="364"/>
        <v>0.1859501118350676</v>
      </c>
      <c r="N865" s="2">
        <f t="shared" si="365"/>
        <v>0.18793075911888646</v>
      </c>
      <c r="P865" s="3"/>
    </row>
    <row r="866" spans="1:16" hidden="1" outlineLevel="1">
      <c r="A866" s="16">
        <v>44648</v>
      </c>
      <c r="B866" s="34">
        <f>Tavola1!B760-Tavola1!B759</f>
        <v>12375</v>
      </c>
      <c r="C866" s="34">
        <f>Tavola1!C760-Tavola1!C759</f>
        <v>12261</v>
      </c>
      <c r="D866" s="34">
        <f>Tavola1!D760-Tavola1!D759</f>
        <v>1756</v>
      </c>
      <c r="E866" s="34">
        <f>Tavola1!E760-Tavola1!E759</f>
        <v>-3140</v>
      </c>
      <c r="F866" s="34">
        <f>Tavola1!F760-Tavola1!F759</f>
        <v>26</v>
      </c>
      <c r="G866" s="34">
        <f>Tavola1!G760-Tavola1!G759</f>
        <v>31</v>
      </c>
      <c r="H866" s="34">
        <f>Tavola1!H760-Tavola1!H759</f>
        <v>-5</v>
      </c>
      <c r="I866" s="34">
        <f>Tavola1!I760</f>
        <v>1</v>
      </c>
      <c r="J866" s="34">
        <f>Tavola1!J760-Tavola1!J759</f>
        <v>-3166</v>
      </c>
      <c r="K866" s="34">
        <f>Tavola1!K760-Tavola1!K759</f>
        <v>4888</v>
      </c>
      <c r="L866" s="34">
        <f>Tavola1!L760-Tavola1!L759</f>
        <v>8</v>
      </c>
      <c r="M866" s="2">
        <f t="shared" ref="M866" si="367">D866/B866</f>
        <v>0.14189898989898989</v>
      </c>
      <c r="N866" s="2">
        <f t="shared" ref="N866" si="368">D866/C866</f>
        <v>0.14321833455672459</v>
      </c>
      <c r="P866" s="3"/>
    </row>
    <row r="867" spans="1:16" hidden="1" outlineLevel="1">
      <c r="A867" s="16">
        <v>44649</v>
      </c>
      <c r="B867" s="34">
        <f>Tavola1!B761-Tavola1!B760</f>
        <v>37411</v>
      </c>
      <c r="C867" s="34">
        <f>Tavola1!C761-Tavola1!C760</f>
        <v>36988</v>
      </c>
      <c r="D867" s="34">
        <f>Tavola1!D761-Tavola1!D760</f>
        <v>7477</v>
      </c>
      <c r="E867" s="34">
        <f>Tavola1!E761-Tavola1!E760</f>
        <v>-512</v>
      </c>
      <c r="F867" s="34">
        <f>Tavola1!F761-Tavola1!F760</f>
        <v>21</v>
      </c>
      <c r="G867" s="34">
        <f>Tavola1!G761-Tavola1!G760</f>
        <v>23</v>
      </c>
      <c r="H867" s="34">
        <f>Tavola1!H761-Tavola1!H760</f>
        <v>-2</v>
      </c>
      <c r="I867" s="34">
        <f>Tavola1!I761</f>
        <v>4</v>
      </c>
      <c r="J867" s="34">
        <f>Tavola1!J761-Tavola1!J760</f>
        <v>-533</v>
      </c>
      <c r="K867" s="34">
        <f>Tavola1!K761-Tavola1!K760</f>
        <v>7958</v>
      </c>
      <c r="L867" s="34">
        <f>Tavola1!L761-Tavola1!L760</f>
        <v>31</v>
      </c>
      <c r="M867" s="2">
        <f t="shared" ref="M867:M873" si="369">D867/B867</f>
        <v>0.19986100344818369</v>
      </c>
      <c r="N867" s="2">
        <f t="shared" ref="N867:N873" si="370">D867/C867</f>
        <v>0.20214664215421219</v>
      </c>
      <c r="P867" s="3"/>
    </row>
    <row r="868" spans="1:16" hidden="1" outlineLevel="1">
      <c r="A868" s="16">
        <v>44650</v>
      </c>
      <c r="B868" s="34">
        <f>Tavola1!B762-Tavola1!B761</f>
        <v>42129</v>
      </c>
      <c r="C868" s="34">
        <f>Tavola1!C762-Tavola1!C761</f>
        <v>41636</v>
      </c>
      <c r="D868" s="34">
        <f>Tavola1!D762-Tavola1!D761</f>
        <v>7188</v>
      </c>
      <c r="E868" s="34">
        <f>Tavola1!E762-Tavola1!E761</f>
        <v>-534</v>
      </c>
      <c r="F868" s="34">
        <f>Tavola1!F762-Tavola1!F761</f>
        <v>6</v>
      </c>
      <c r="G868" s="34">
        <f>Tavola1!G762-Tavola1!G761</f>
        <v>8</v>
      </c>
      <c r="H868" s="34">
        <f>Tavola1!H762-Tavola1!H761</f>
        <v>-2</v>
      </c>
      <c r="I868" s="34">
        <f>Tavola1!I762</f>
        <v>2</v>
      </c>
      <c r="J868" s="34">
        <f>Tavola1!J762-Tavola1!J761</f>
        <v>-540</v>
      </c>
      <c r="K868" s="34">
        <f>Tavola1!K762-Tavola1!K761</f>
        <v>7691</v>
      </c>
      <c r="L868" s="34">
        <f>Tavola1!L762-Tavola1!L761</f>
        <v>31</v>
      </c>
      <c r="M868" s="2">
        <f t="shared" si="369"/>
        <v>0.17061881364380829</v>
      </c>
      <c r="N868" s="2">
        <f t="shared" si="370"/>
        <v>0.17263906234988952</v>
      </c>
      <c r="P868" s="3"/>
    </row>
    <row r="869" spans="1:16" hidden="1" outlineLevel="1">
      <c r="A869" s="16">
        <v>44651</v>
      </c>
      <c r="B869" s="34">
        <f>Tavola1!B763-Tavola1!B762</f>
        <v>27989</v>
      </c>
      <c r="C869" s="34">
        <f>Tavola1!C763-Tavola1!C762</f>
        <v>27712</v>
      </c>
      <c r="D869" s="34">
        <f>Tavola1!D763-Tavola1!D762</f>
        <v>5099</v>
      </c>
      <c r="E869" s="34">
        <f>Tavola1!E763-Tavola1!E762</f>
        <v>-16186</v>
      </c>
      <c r="F869" s="34">
        <f>Tavola1!F763-Tavola1!F762</f>
        <v>3</v>
      </c>
      <c r="G869" s="34">
        <f>Tavola1!G763-Tavola1!G762</f>
        <v>1</v>
      </c>
      <c r="H869" s="34">
        <f>Tavola1!H763-Tavola1!H762</f>
        <v>2</v>
      </c>
      <c r="I869" s="34">
        <f>Tavola1!I763</f>
        <v>4</v>
      </c>
      <c r="J869" s="34">
        <f>Tavola1!J763-Tavola1!J762</f>
        <v>-16189</v>
      </c>
      <c r="K869" s="34">
        <f>Tavola1!K763-Tavola1!K762</f>
        <v>21265</v>
      </c>
      <c r="L869" s="34">
        <f>Tavola1!L763-Tavola1!L762</f>
        <v>20</v>
      </c>
      <c r="M869" s="2">
        <f t="shared" si="369"/>
        <v>0.18217871306584729</v>
      </c>
      <c r="N869" s="2">
        <f t="shared" si="370"/>
        <v>0.18399971131639722</v>
      </c>
      <c r="P869" s="3"/>
    </row>
    <row r="870" spans="1:16" hidden="1" outlineLevel="1">
      <c r="A870" s="16">
        <v>44652</v>
      </c>
      <c r="B870" s="34">
        <f>Tavola1!B764-Tavola1!B763</f>
        <v>43490</v>
      </c>
      <c r="C870" s="34">
        <f>Tavola1!C764-Tavola1!C763</f>
        <v>42785</v>
      </c>
      <c r="D870" s="34">
        <f>Tavola1!D764-Tavola1!D763</f>
        <v>7444</v>
      </c>
      <c r="E870" s="34">
        <f>Tavola1!E764-Tavola1!E763</f>
        <v>-21384</v>
      </c>
      <c r="F870" s="34">
        <f>Tavola1!F764-Tavola1!F763</f>
        <v>-17</v>
      </c>
      <c r="G870" s="34">
        <f>Tavola1!G764-Tavola1!G763</f>
        <v>-20</v>
      </c>
      <c r="H870" s="34">
        <f>Tavola1!H764-Tavola1!H763</f>
        <v>3</v>
      </c>
      <c r="I870" s="34">
        <f>Tavola1!I764</f>
        <v>8</v>
      </c>
      <c r="J870" s="34">
        <f>Tavola1!J764-Tavola1!J763</f>
        <v>-21367</v>
      </c>
      <c r="K870" s="34">
        <f>Tavola1!K764-Tavola1!K763</f>
        <v>28801</v>
      </c>
      <c r="L870" s="34">
        <f>Tavola1!L764-Tavola1!L763</f>
        <v>27</v>
      </c>
      <c r="M870" s="2">
        <f t="shared" si="369"/>
        <v>0.17116578523798576</v>
      </c>
      <c r="N870" s="2">
        <f t="shared" si="370"/>
        <v>0.1739862101203693</v>
      </c>
      <c r="P870" s="3"/>
    </row>
    <row r="871" spans="1:16" hidden="1" outlineLevel="1">
      <c r="A871" s="16">
        <v>44653</v>
      </c>
      <c r="B871" s="34">
        <f>Tavola1!B765-Tavola1!B764</f>
        <v>29862</v>
      </c>
      <c r="C871" s="34">
        <f>Tavola1!C765-Tavola1!C764</f>
        <v>29573</v>
      </c>
      <c r="D871" s="34">
        <f>Tavola1!D765-Tavola1!D764</f>
        <v>5574</v>
      </c>
      <c r="E871" s="34">
        <f>Tavola1!E765-Tavola1!E764</f>
        <v>-1166</v>
      </c>
      <c r="F871" s="34">
        <f>Tavola1!F765-Tavola1!F764</f>
        <v>6</v>
      </c>
      <c r="G871" s="34">
        <f>Tavola1!G765-Tavola1!G764</f>
        <v>2</v>
      </c>
      <c r="H871" s="34">
        <f>Tavola1!H765-Tavola1!H764</f>
        <v>4</v>
      </c>
      <c r="I871" s="34">
        <f>Tavola1!I765</f>
        <v>12</v>
      </c>
      <c r="J871" s="34">
        <f>Tavola1!J765-Tavola1!J764</f>
        <v>-1172</v>
      </c>
      <c r="K871" s="34">
        <f>Tavola1!K765-Tavola1!K764</f>
        <v>6724</v>
      </c>
      <c r="L871" s="34">
        <f>Tavola1!L765-Tavola1!L764</f>
        <v>16</v>
      </c>
      <c r="M871" s="2">
        <f t="shared" si="369"/>
        <v>0.18665862969660438</v>
      </c>
      <c r="N871" s="2">
        <f t="shared" si="370"/>
        <v>0.18848273763229972</v>
      </c>
      <c r="P871" s="3"/>
    </row>
    <row r="872" spans="1:16" hidden="1" outlineLevel="1">
      <c r="A872" s="16">
        <v>44654</v>
      </c>
      <c r="B872" s="34">
        <f>Tavola1!B766-Tavola1!B765</f>
        <v>30183</v>
      </c>
      <c r="C872" s="34">
        <f>Tavola1!C766-Tavola1!C765</f>
        <v>29746</v>
      </c>
      <c r="D872" s="34">
        <f>Tavola1!D766-Tavola1!D765</f>
        <v>4857</v>
      </c>
      <c r="E872" s="34">
        <f>Tavola1!E766-Tavola1!E765</f>
        <v>827</v>
      </c>
      <c r="F872" s="34">
        <f>Tavola1!F766-Tavola1!F765</f>
        <v>4</v>
      </c>
      <c r="G872" s="34">
        <f>Tavola1!G766-Tavola1!G765</f>
        <v>4</v>
      </c>
      <c r="H872" s="34">
        <f>Tavola1!H766-Tavola1!H765</f>
        <v>0</v>
      </c>
      <c r="I872" s="34">
        <f>Tavola1!I766</f>
        <v>6</v>
      </c>
      <c r="J872" s="34">
        <f>Tavola1!J766-Tavola1!J765</f>
        <v>823</v>
      </c>
      <c r="K872" s="34">
        <f>Tavola1!K766-Tavola1!K765</f>
        <v>4013</v>
      </c>
      <c r="L872" s="34">
        <f>Tavola1!L766-Tavola1!L765</f>
        <v>17</v>
      </c>
      <c r="M872" s="2">
        <f t="shared" si="369"/>
        <v>0.16091839777358116</v>
      </c>
      <c r="N872" s="2">
        <f t="shared" si="370"/>
        <v>0.16328245814563302</v>
      </c>
      <c r="P872" s="3"/>
    </row>
    <row r="873" spans="1:16" collapsed="1">
      <c r="A873" t="s">
        <v>1075</v>
      </c>
      <c r="B873" s="3">
        <f>SUM(B866:B872)</f>
        <v>223439</v>
      </c>
      <c r="C873" s="3">
        <f>SUM(C866:C872)</f>
        <v>220701</v>
      </c>
      <c r="D873" s="3">
        <f>SUM(D866:D872)-109</f>
        <v>39286</v>
      </c>
      <c r="E873" s="3">
        <f t="shared" ref="E873:L873" si="371">SUM(E866:E872)</f>
        <v>-42095</v>
      </c>
      <c r="F873" s="3">
        <f t="shared" si="371"/>
        <v>49</v>
      </c>
      <c r="G873" s="3">
        <f t="shared" si="371"/>
        <v>49</v>
      </c>
      <c r="H873" s="3">
        <f t="shared" si="371"/>
        <v>0</v>
      </c>
      <c r="I873" s="3">
        <f t="shared" si="371"/>
        <v>37</v>
      </c>
      <c r="J873" s="3">
        <f t="shared" si="371"/>
        <v>-42144</v>
      </c>
      <c r="K873" s="3">
        <f t="shared" si="371"/>
        <v>81340</v>
      </c>
      <c r="L873" s="3">
        <f t="shared" si="371"/>
        <v>150</v>
      </c>
      <c r="M873" s="2">
        <f t="shared" si="369"/>
        <v>0.17582427418669078</v>
      </c>
      <c r="N873" s="2">
        <f t="shared" si="370"/>
        <v>0.17800553690286858</v>
      </c>
      <c r="P873" s="3"/>
    </row>
    <row r="874" spans="1:16" hidden="1" outlineLevel="1">
      <c r="A874" s="16">
        <v>44655</v>
      </c>
      <c r="B874" s="34">
        <f>Tavola1!B767-Tavola1!B766</f>
        <v>16604</v>
      </c>
      <c r="C874" s="34">
        <f>Tavola1!C767-Tavola1!C766</f>
        <v>16429</v>
      </c>
      <c r="D874" s="34">
        <f>Tavola1!D767-Tavola1!D766</f>
        <v>2692</v>
      </c>
      <c r="E874" s="34">
        <f>Tavola1!E767-Tavola1!E766</f>
        <v>-114</v>
      </c>
      <c r="F874" s="34">
        <f>Tavola1!F767-Tavola1!F766</f>
        <v>32</v>
      </c>
      <c r="G874" s="34">
        <f>Tavola1!G767-Tavola1!G766</f>
        <v>36</v>
      </c>
      <c r="H874" s="34">
        <f>Tavola1!H767-Tavola1!H766</f>
        <v>-4</v>
      </c>
      <c r="I874" s="34">
        <f>Tavola1!I767</f>
        <v>0</v>
      </c>
      <c r="J874" s="34">
        <f>Tavola1!J767-Tavola1!J766</f>
        <v>-146</v>
      </c>
      <c r="K874" s="34">
        <f>Tavola1!K767-Tavola1!K766</f>
        <v>2801</v>
      </c>
      <c r="L874" s="34">
        <f>Tavola1!L767-Tavola1!L766</f>
        <v>5</v>
      </c>
      <c r="M874" s="2">
        <f t="shared" ref="M874" si="372">D874/B874</f>
        <v>0.16212960732353648</v>
      </c>
      <c r="N874" s="2">
        <f t="shared" ref="N874" si="373">D874/C874</f>
        <v>0.16385659504534664</v>
      </c>
      <c r="P874" s="3"/>
    </row>
    <row r="875" spans="1:16" hidden="1" outlineLevel="1">
      <c r="A875" s="16">
        <v>44656</v>
      </c>
      <c r="B875" s="34">
        <f>Tavola1!B768-Tavola1!B767</f>
        <v>33690</v>
      </c>
      <c r="C875" s="34">
        <f>Tavola1!C768-Tavola1!C767</f>
        <v>33292</v>
      </c>
      <c r="D875" s="34">
        <f>Tavola1!D768-Tavola1!D767</f>
        <v>6514</v>
      </c>
      <c r="E875" s="34">
        <f>Tavola1!E768-Tavola1!E767</f>
        <v>-331</v>
      </c>
      <c r="F875" s="34">
        <f>Tavola1!F768-Tavola1!F767</f>
        <v>-16</v>
      </c>
      <c r="G875" s="34">
        <f>Tavola1!G768-Tavola1!G767</f>
        <v>-4</v>
      </c>
      <c r="H875" s="34">
        <f>Tavola1!H768-Tavola1!H767</f>
        <v>-12</v>
      </c>
      <c r="I875" s="34">
        <f>Tavola1!I768</f>
        <v>1</v>
      </c>
      <c r="J875" s="34">
        <f>Tavola1!J768-Tavola1!J767</f>
        <v>-315</v>
      </c>
      <c r="K875" s="34">
        <f>Tavola1!K768-Tavola1!K767</f>
        <v>6802</v>
      </c>
      <c r="L875" s="34">
        <f>Tavola1!L768-Tavola1!L767</f>
        <v>43</v>
      </c>
      <c r="M875" s="2">
        <f t="shared" ref="M875:M881" si="374">D875/B875</f>
        <v>0.193351142772336</v>
      </c>
      <c r="N875" s="2">
        <f t="shared" ref="N875:N881" si="375">D875/C875</f>
        <v>0.19566262165084705</v>
      </c>
      <c r="P875" s="3"/>
    </row>
    <row r="876" spans="1:16" hidden="1" outlineLevel="1">
      <c r="A876" s="16">
        <v>44657</v>
      </c>
      <c r="B876" s="34">
        <f>Tavola1!B769-Tavola1!B768</f>
        <v>30734</v>
      </c>
      <c r="C876" s="34">
        <f>Tavola1!C769-Tavola1!C768</f>
        <v>30379</v>
      </c>
      <c r="D876" s="34">
        <f>Tavola1!D769-Tavola1!D768</f>
        <v>5177</v>
      </c>
      <c r="E876" s="34">
        <f>Tavola1!E769-Tavola1!E768</f>
        <v>-2895</v>
      </c>
      <c r="F876" s="34">
        <f>Tavola1!F769-Tavola1!F768</f>
        <v>-1</v>
      </c>
      <c r="G876" s="34">
        <f>Tavola1!G769-Tavola1!G768</f>
        <v>-8</v>
      </c>
      <c r="H876" s="34">
        <f>Tavola1!H769-Tavola1!H768</f>
        <v>7</v>
      </c>
      <c r="I876" s="34">
        <f>Tavola1!I769</f>
        <v>9</v>
      </c>
      <c r="J876" s="34">
        <f>Tavola1!J769-Tavola1!J768</f>
        <v>-2894</v>
      </c>
      <c r="K876" s="34">
        <f>Tavola1!K769-Tavola1!K768</f>
        <v>8049</v>
      </c>
      <c r="L876" s="34">
        <f>Tavola1!L769-Tavola1!L768</f>
        <v>23</v>
      </c>
      <c r="M876" s="2">
        <f t="shared" si="374"/>
        <v>0.16844536994859113</v>
      </c>
      <c r="N876" s="2">
        <f t="shared" si="375"/>
        <v>0.17041377267191152</v>
      </c>
      <c r="P876" s="3"/>
    </row>
    <row r="877" spans="1:16" hidden="1" outlineLevel="1">
      <c r="A877" s="16">
        <v>44658</v>
      </c>
      <c r="B877" s="34">
        <f>Tavola1!B770-Tavola1!B769</f>
        <v>27722</v>
      </c>
      <c r="C877" s="34">
        <f>Tavola1!C770-Tavola1!C769</f>
        <v>27444</v>
      </c>
      <c r="D877" s="34">
        <f>Tavola1!D770-Tavola1!D769</f>
        <v>4679</v>
      </c>
      <c r="E877" s="34">
        <f>Tavola1!E770-Tavola1!E769</f>
        <v>-24853</v>
      </c>
      <c r="F877" s="34">
        <f>Tavola1!F770-Tavola1!F769</f>
        <v>0</v>
      </c>
      <c r="G877" s="34">
        <f>Tavola1!G770-Tavola1!G769</f>
        <v>-7</v>
      </c>
      <c r="H877" s="34">
        <f>Tavola1!H770-Tavola1!H769</f>
        <v>7</v>
      </c>
      <c r="I877" s="34">
        <f>Tavola1!I770</f>
        <v>9</v>
      </c>
      <c r="J877" s="34">
        <f>Tavola1!J770-Tavola1!J769</f>
        <v>-24853</v>
      </c>
      <c r="K877" s="34">
        <f>Tavola1!K770-Tavola1!K769</f>
        <v>29517</v>
      </c>
      <c r="L877" s="34">
        <f>Tavola1!L770-Tavola1!L769</f>
        <v>15</v>
      </c>
      <c r="M877" s="2">
        <f t="shared" si="374"/>
        <v>0.16878291609551979</v>
      </c>
      <c r="N877" s="2">
        <f t="shared" si="375"/>
        <v>0.1704926395569159</v>
      </c>
      <c r="P877" s="3"/>
    </row>
    <row r="878" spans="1:16" hidden="1" outlineLevel="1">
      <c r="A878" s="16">
        <v>44659</v>
      </c>
      <c r="B878" s="34">
        <f>Tavola1!B771-Tavola1!B770</f>
        <v>32381</v>
      </c>
      <c r="C878" s="34">
        <f>Tavola1!C771-Tavola1!C770</f>
        <v>31995</v>
      </c>
      <c r="D878" s="34">
        <f>Tavola1!D771-Tavola1!D770</f>
        <v>5562</v>
      </c>
      <c r="E878" s="34">
        <f>Tavola1!E771-Tavola1!E770</f>
        <v>-1696</v>
      </c>
      <c r="F878" s="34">
        <f>Tavola1!F771-Tavola1!F770</f>
        <v>-13</v>
      </c>
      <c r="G878" s="34">
        <f>Tavola1!G771-Tavola1!G770</f>
        <v>-15</v>
      </c>
      <c r="H878" s="34">
        <f>Tavola1!H771-Tavola1!H770</f>
        <v>2</v>
      </c>
      <c r="I878" s="34">
        <f>Tavola1!I771</f>
        <v>6</v>
      </c>
      <c r="J878" s="34">
        <f>Tavola1!J771-Tavola1!J770</f>
        <v>-1683</v>
      </c>
      <c r="K878" s="34">
        <f>Tavola1!K771-Tavola1!K770</f>
        <v>7239</v>
      </c>
      <c r="L878" s="34">
        <f>Tavola1!L771-Tavola1!L770</f>
        <v>19</v>
      </c>
      <c r="M878" s="2">
        <f t="shared" si="374"/>
        <v>0.17176739445971403</v>
      </c>
      <c r="N878" s="2">
        <f t="shared" si="375"/>
        <v>0.17383966244725738</v>
      </c>
      <c r="P878" s="3"/>
    </row>
    <row r="879" spans="1:16" hidden="1" outlineLevel="1">
      <c r="A879" s="16">
        <v>44660</v>
      </c>
      <c r="B879" s="34">
        <f>Tavola1!B772-Tavola1!B771</f>
        <v>26172</v>
      </c>
      <c r="C879" s="34">
        <f>Tavola1!C772-Tavola1!C771</f>
        <v>25920</v>
      </c>
      <c r="D879" s="34">
        <f>Tavola1!D772-Tavola1!D771</f>
        <v>4444</v>
      </c>
      <c r="E879" s="34">
        <f>Tavola1!E772-Tavola1!E771</f>
        <v>-7318</v>
      </c>
      <c r="F879" s="34">
        <f>Tavola1!F772-Tavola1!F771</f>
        <v>-6</v>
      </c>
      <c r="G879" s="34">
        <f>Tavola1!G772-Tavola1!G771</f>
        <v>-3</v>
      </c>
      <c r="H879" s="34">
        <f>Tavola1!H772-Tavola1!H771</f>
        <v>-3</v>
      </c>
      <c r="I879" s="34">
        <f>Tavola1!I772</f>
        <v>0</v>
      </c>
      <c r="J879" s="34">
        <f>Tavola1!J772-Tavola1!J771</f>
        <v>-7312</v>
      </c>
      <c r="K879" s="34">
        <f>Tavola1!K772-Tavola1!K771</f>
        <v>11754</v>
      </c>
      <c r="L879" s="34">
        <f>Tavola1!L772-Tavola1!L771</f>
        <v>8</v>
      </c>
      <c r="M879" s="2">
        <f t="shared" si="374"/>
        <v>0.1697997860308727</v>
      </c>
      <c r="N879" s="2">
        <f t="shared" si="375"/>
        <v>0.17145061728395061</v>
      </c>
      <c r="P879" s="3"/>
    </row>
    <row r="880" spans="1:16" hidden="1" outlineLevel="1">
      <c r="A880" s="16">
        <v>44661</v>
      </c>
      <c r="B880" s="34">
        <f>Tavola1!B773-Tavola1!B772</f>
        <v>27227</v>
      </c>
      <c r="C880" s="34">
        <f>Tavola1!C773-Tavola1!C772</f>
        <v>26890</v>
      </c>
      <c r="D880" s="34">
        <f>Tavola1!D773-Tavola1!D772</f>
        <v>4217</v>
      </c>
      <c r="E880" s="34">
        <f>Tavola1!E773-Tavola1!E772</f>
        <v>511</v>
      </c>
      <c r="F880" s="34">
        <f>Tavola1!F773-Tavola1!F772</f>
        <v>11</v>
      </c>
      <c r="G880" s="34">
        <f>Tavola1!G773-Tavola1!G772</f>
        <v>11</v>
      </c>
      <c r="H880" s="34">
        <f>Tavola1!H773-Tavola1!H772</f>
        <v>0</v>
      </c>
      <c r="I880" s="34">
        <f>Tavola1!I773</f>
        <v>2</v>
      </c>
      <c r="J880" s="34">
        <f>Tavola1!J773-Tavola1!J772</f>
        <v>500</v>
      </c>
      <c r="K880" s="34">
        <f>Tavola1!K773-Tavola1!K772</f>
        <v>3698</v>
      </c>
      <c r="L880" s="34">
        <f>Tavola1!L773-Tavola1!L772</f>
        <v>8</v>
      </c>
      <c r="M880" s="2">
        <f t="shared" si="374"/>
        <v>0.15488302053109046</v>
      </c>
      <c r="N880" s="2">
        <f t="shared" si="375"/>
        <v>0.15682409817776125</v>
      </c>
      <c r="P880" s="3"/>
    </row>
    <row r="881" spans="1:16" collapsed="1">
      <c r="A881" t="s">
        <v>1097</v>
      </c>
      <c r="B881" s="3">
        <f>SUM(B874:B880)</f>
        <v>194530</v>
      </c>
      <c r="C881" s="3">
        <f>SUM(C874:C880)</f>
        <v>192349</v>
      </c>
      <c r="D881" s="3">
        <f>SUM(D874:D880)-109</f>
        <v>33176</v>
      </c>
      <c r="E881" s="3">
        <f t="shared" ref="E881:L881" si="376">SUM(E874:E880)</f>
        <v>-36696</v>
      </c>
      <c r="F881" s="3">
        <f t="shared" si="376"/>
        <v>7</v>
      </c>
      <c r="G881" s="3">
        <f t="shared" si="376"/>
        <v>10</v>
      </c>
      <c r="H881" s="3">
        <f t="shared" si="376"/>
        <v>-3</v>
      </c>
      <c r="I881" s="3">
        <f t="shared" si="376"/>
        <v>27</v>
      </c>
      <c r="J881" s="3">
        <f t="shared" si="376"/>
        <v>-36703</v>
      </c>
      <c r="K881" s="3">
        <f t="shared" si="376"/>
        <v>69860</v>
      </c>
      <c r="L881" s="3">
        <f t="shared" si="376"/>
        <v>121</v>
      </c>
      <c r="M881" s="2">
        <f t="shared" si="374"/>
        <v>0.17054438904025085</v>
      </c>
      <c r="N881" s="2">
        <f t="shared" si="375"/>
        <v>0.17247815169301633</v>
      </c>
      <c r="P881" s="3"/>
    </row>
    <row r="882" spans="1:16" hidden="1" outlineLevel="1">
      <c r="A882" s="16">
        <v>44662</v>
      </c>
      <c r="B882" s="34">
        <f>Tavola1!B774-Tavola1!B773</f>
        <v>13159</v>
      </c>
      <c r="C882" s="34">
        <f>Tavola1!C774-Tavola1!C773</f>
        <v>13041</v>
      </c>
      <c r="D882" s="34">
        <f>Tavola1!D774-Tavola1!D773</f>
        <v>2156</v>
      </c>
      <c r="E882" s="34">
        <f>Tavola1!E774-Tavola1!E773</f>
        <v>-2386</v>
      </c>
      <c r="F882" s="34">
        <f>Tavola1!F774-Tavola1!F773</f>
        <v>28</v>
      </c>
      <c r="G882" s="34">
        <f>Tavola1!G774-Tavola1!G773</f>
        <v>25</v>
      </c>
      <c r="H882" s="34">
        <f>Tavola1!H774-Tavola1!H773</f>
        <v>3</v>
      </c>
      <c r="I882" s="34">
        <f>Tavola1!I774</f>
        <v>7</v>
      </c>
      <c r="J882" s="34">
        <f>Tavola1!J774-Tavola1!J773</f>
        <v>-2414</v>
      </c>
      <c r="K882" s="34">
        <f>Tavola1!K774-Tavola1!K773</f>
        <v>4537</v>
      </c>
      <c r="L882" s="34">
        <f>Tavola1!L774-Tavola1!L773</f>
        <v>5</v>
      </c>
      <c r="M882" s="2">
        <f t="shared" ref="M882" si="377">D882/B882</f>
        <v>0.16384223725207084</v>
      </c>
      <c r="N882" s="2">
        <f t="shared" ref="N882" si="378">D882/C882</f>
        <v>0.16532474503488997</v>
      </c>
      <c r="P882" s="3"/>
    </row>
    <row r="883" spans="1:16" hidden="1" outlineLevel="1">
      <c r="A883" s="16">
        <v>44663</v>
      </c>
      <c r="B883" s="34">
        <f>Tavola1!B775-Tavola1!B774</f>
        <v>35727</v>
      </c>
      <c r="C883" s="34">
        <f>Tavola1!C775-Tavola1!C774</f>
        <v>35398</v>
      </c>
      <c r="D883" s="34">
        <f>Tavola1!D775-Tavola1!D774</f>
        <v>6115</v>
      </c>
      <c r="E883" s="34">
        <f>Tavola1!E775-Tavola1!E774</f>
        <v>327</v>
      </c>
      <c r="F883" s="34">
        <f>Tavola1!F775-Tavola1!F774</f>
        <v>-50</v>
      </c>
      <c r="G883" s="34">
        <f>Tavola1!G775-Tavola1!G774</f>
        <v>-45</v>
      </c>
      <c r="H883" s="34">
        <f>Tavola1!H775-Tavola1!H774</f>
        <v>-5</v>
      </c>
      <c r="I883" s="34">
        <f>Tavola1!I775</f>
        <v>4</v>
      </c>
      <c r="J883" s="34">
        <f>Tavola1!J775-Tavola1!J774</f>
        <v>377</v>
      </c>
      <c r="K883" s="34">
        <f>Tavola1!K775-Tavola1!K774</f>
        <v>5769</v>
      </c>
      <c r="L883" s="34">
        <f>Tavola1!L775-Tavola1!L774</f>
        <v>19</v>
      </c>
      <c r="M883" s="2">
        <f t="shared" ref="M883:M889" si="379">D883/B883</f>
        <v>0.17115906737201556</v>
      </c>
      <c r="N883" s="2">
        <f t="shared" ref="N883:N889" si="380">D883/C883</f>
        <v>0.17274987287417368</v>
      </c>
      <c r="P883" s="3"/>
    </row>
    <row r="884" spans="1:16" hidden="1" outlineLevel="1">
      <c r="A884" s="16">
        <v>44664</v>
      </c>
      <c r="B884" s="34">
        <f>Tavola1!B776-Tavola1!B775</f>
        <v>26773</v>
      </c>
      <c r="C884" s="34">
        <f>Tavola1!C776-Tavola1!C775</f>
        <v>26435</v>
      </c>
      <c r="D884" s="34">
        <f>Tavola1!D776-Tavola1!D775</f>
        <v>4322</v>
      </c>
      <c r="E884" s="34">
        <f>Tavola1!E776-Tavola1!E775</f>
        <v>-5882</v>
      </c>
      <c r="F884" s="34">
        <f>Tavola1!F776-Tavola1!F775</f>
        <v>-24</v>
      </c>
      <c r="G884" s="34">
        <f>Tavola1!G776-Tavola1!G775</f>
        <v>-23</v>
      </c>
      <c r="H884" s="34">
        <f>Tavola1!H776-Tavola1!H775</f>
        <v>-1</v>
      </c>
      <c r="I884" s="34">
        <f>Tavola1!I776</f>
        <v>3</v>
      </c>
      <c r="J884" s="34">
        <f>Tavola1!J776-Tavola1!J775</f>
        <v>-5858</v>
      </c>
      <c r="K884" s="34">
        <f>Tavola1!K776-Tavola1!K775</f>
        <v>10177</v>
      </c>
      <c r="L884" s="34">
        <f>Tavola1!L776-Tavola1!L775</f>
        <v>27</v>
      </c>
      <c r="M884" s="2">
        <f t="shared" si="379"/>
        <v>0.1614312927202779</v>
      </c>
      <c r="N884" s="2">
        <f t="shared" si="380"/>
        <v>0.163495365992056</v>
      </c>
      <c r="P884" s="3"/>
    </row>
    <row r="885" spans="1:16" hidden="1" outlineLevel="1">
      <c r="A885" s="16">
        <v>44665</v>
      </c>
      <c r="B885" s="34">
        <f>Tavola1!B777-Tavola1!B776</f>
        <v>27431</v>
      </c>
      <c r="C885" s="34">
        <f>Tavola1!C777-Tavola1!C776</f>
        <v>27114</v>
      </c>
      <c r="D885" s="34">
        <f>Tavola1!D777-Tavola1!D776</f>
        <v>4417</v>
      </c>
      <c r="E885" s="34">
        <f>Tavola1!E777-Tavola1!E776</f>
        <v>-2038</v>
      </c>
      <c r="F885" s="34">
        <f>Tavola1!F777-Tavola1!F776</f>
        <v>-16</v>
      </c>
      <c r="G885" s="34">
        <f>Tavola1!G777-Tavola1!G776</f>
        <v>-10</v>
      </c>
      <c r="H885" s="34">
        <f>Tavola1!H777-Tavola1!H776</f>
        <v>-6</v>
      </c>
      <c r="I885" s="34">
        <f>Tavola1!I777</f>
        <v>1</v>
      </c>
      <c r="J885" s="34">
        <f>Tavola1!J777-Tavola1!J776</f>
        <v>-2022</v>
      </c>
      <c r="K885" s="34">
        <f>Tavola1!K777-Tavola1!K776</f>
        <v>6436</v>
      </c>
      <c r="L885" s="34">
        <f>Tavola1!L777-Tavola1!L776</f>
        <v>19</v>
      </c>
      <c r="M885" s="2">
        <f t="shared" si="379"/>
        <v>0.16102220115927235</v>
      </c>
      <c r="N885" s="2">
        <f t="shared" si="380"/>
        <v>0.16290477244228074</v>
      </c>
      <c r="P885" s="3"/>
    </row>
    <row r="886" spans="1:16" hidden="1" outlineLevel="1">
      <c r="A886" s="16">
        <v>44666</v>
      </c>
      <c r="B886" s="34">
        <f>Tavola1!B778-Tavola1!B777</f>
        <v>26024</v>
      </c>
      <c r="C886" s="34">
        <f>Tavola1!C778-Tavola1!C777</f>
        <v>25750</v>
      </c>
      <c r="D886" s="34">
        <f>Tavola1!D778-Tavola1!D777</f>
        <v>4446</v>
      </c>
      <c r="E886" s="34">
        <f>Tavola1!E778-Tavola1!E777</f>
        <v>-5152</v>
      </c>
      <c r="F886" s="34">
        <f>Tavola1!F778-Tavola1!F777</f>
        <v>20</v>
      </c>
      <c r="G886" s="34">
        <f>Tavola1!G778-Tavola1!G777</f>
        <v>17</v>
      </c>
      <c r="H886" s="34">
        <f>Tavola1!H778-Tavola1!H777</f>
        <v>3</v>
      </c>
      <c r="I886" s="34">
        <f>Tavola1!I778</f>
        <v>5</v>
      </c>
      <c r="J886" s="34">
        <f>Tavola1!J778-Tavola1!J777</f>
        <v>-5172</v>
      </c>
      <c r="K886" s="34">
        <f>Tavola1!K778-Tavola1!K777</f>
        <v>9582</v>
      </c>
      <c r="L886" s="34">
        <f>Tavola1!L778-Tavola1!L777</f>
        <v>16</v>
      </c>
      <c r="M886" s="2">
        <f t="shared" si="379"/>
        <v>0.17084229941592377</v>
      </c>
      <c r="N886" s="2">
        <f t="shared" si="380"/>
        <v>0.17266019417475728</v>
      </c>
      <c r="P886" s="3"/>
    </row>
    <row r="887" spans="1:16" hidden="1" outlineLevel="1">
      <c r="A887" s="16">
        <v>44667</v>
      </c>
      <c r="B887" s="34">
        <f>Tavola1!B779-Tavola1!B778</f>
        <v>28778</v>
      </c>
      <c r="C887" s="34">
        <f>Tavola1!C779-Tavola1!C778</f>
        <v>28428</v>
      </c>
      <c r="D887" s="34">
        <f>Tavola1!D779-Tavola1!D778</f>
        <v>5122</v>
      </c>
      <c r="E887" s="34">
        <f>Tavola1!E779-Tavola1!E778</f>
        <v>-3034</v>
      </c>
      <c r="F887" s="34">
        <f>Tavola1!F779-Tavola1!F778</f>
        <v>-40</v>
      </c>
      <c r="G887" s="34">
        <f>Tavola1!G779-Tavola1!G778</f>
        <v>-41</v>
      </c>
      <c r="H887" s="34">
        <f>Tavola1!H779-Tavola1!H778</f>
        <v>1</v>
      </c>
      <c r="I887" s="34">
        <f>Tavola1!I779</f>
        <v>3</v>
      </c>
      <c r="J887" s="34">
        <f>Tavola1!J779-Tavola1!J778</f>
        <v>-2994</v>
      </c>
      <c r="K887" s="34">
        <f>Tavola1!K779-Tavola1!K778</f>
        <v>8147</v>
      </c>
      <c r="L887" s="34">
        <f>Tavola1!L779-Tavola1!L778</f>
        <v>9</v>
      </c>
      <c r="M887" s="2">
        <f t="shared" si="379"/>
        <v>0.17798318159705331</v>
      </c>
      <c r="N887" s="2">
        <f t="shared" si="380"/>
        <v>0.18017447586886168</v>
      </c>
      <c r="P887" s="3"/>
    </row>
    <row r="888" spans="1:16" hidden="1" outlineLevel="1">
      <c r="A888" s="16">
        <v>44668</v>
      </c>
      <c r="B888" s="34">
        <f>Tavola1!B780-Tavola1!B779</f>
        <v>23393</v>
      </c>
      <c r="C888" s="34">
        <f>Tavola1!C780-Tavola1!C779</f>
        <v>23223</v>
      </c>
      <c r="D888" s="34">
        <f>Tavola1!D780-Tavola1!D779</f>
        <v>4048</v>
      </c>
      <c r="E888" s="34">
        <f>Tavola1!E780-Tavola1!E779</f>
        <v>-581</v>
      </c>
      <c r="F888" s="34">
        <f>Tavola1!F780-Tavola1!F779</f>
        <v>-12</v>
      </c>
      <c r="G888" s="34">
        <f>Tavola1!G780-Tavola1!G779</f>
        <v>-3</v>
      </c>
      <c r="H888" s="34">
        <f>Tavola1!H780-Tavola1!H779</f>
        <v>-9</v>
      </c>
      <c r="I888" s="34">
        <f>Tavola1!I780</f>
        <v>3</v>
      </c>
      <c r="J888" s="34">
        <f>Tavola1!J780-Tavola1!J779</f>
        <v>-569</v>
      </c>
      <c r="K888" s="34">
        <f>Tavola1!K780-Tavola1!K779</f>
        <v>4618</v>
      </c>
      <c r="L888" s="34">
        <f>Tavola1!L780-Tavola1!L779</f>
        <v>11</v>
      </c>
      <c r="M888" s="2">
        <f t="shared" si="379"/>
        <v>0.17304321805668363</v>
      </c>
      <c r="N888" s="2">
        <f t="shared" si="380"/>
        <v>0.17430995134134264</v>
      </c>
      <c r="P888" s="3"/>
    </row>
    <row r="889" spans="1:16" collapsed="1">
      <c r="A889" t="s">
        <v>1140</v>
      </c>
      <c r="B889" s="3">
        <f>SUM(B882:B888)</f>
        <v>181285</v>
      </c>
      <c r="C889" s="3">
        <f>SUM(C882:C888)</f>
        <v>179389</v>
      </c>
      <c r="D889" s="3">
        <f>SUM(D882:D888)-109</f>
        <v>30517</v>
      </c>
      <c r="E889" s="3">
        <f t="shared" ref="E889:L889" si="381">SUM(E882:E888)</f>
        <v>-18746</v>
      </c>
      <c r="F889" s="3">
        <f t="shared" si="381"/>
        <v>-94</v>
      </c>
      <c r="G889" s="3">
        <f t="shared" si="381"/>
        <v>-80</v>
      </c>
      <c r="H889" s="3">
        <f t="shared" si="381"/>
        <v>-14</v>
      </c>
      <c r="I889" s="3">
        <f t="shared" si="381"/>
        <v>26</v>
      </c>
      <c r="J889" s="3">
        <f t="shared" si="381"/>
        <v>-18652</v>
      </c>
      <c r="K889" s="3">
        <f t="shared" si="381"/>
        <v>49266</v>
      </c>
      <c r="L889" s="3">
        <f t="shared" si="381"/>
        <v>106</v>
      </c>
      <c r="M889" s="2">
        <f t="shared" si="379"/>
        <v>0.16833714868852911</v>
      </c>
      <c r="N889" s="2">
        <f t="shared" si="380"/>
        <v>0.1701163393519112</v>
      </c>
      <c r="P889" s="3"/>
    </row>
    <row r="890" spans="1:16" hidden="1" outlineLevel="1">
      <c r="A890" s="16">
        <v>44669</v>
      </c>
      <c r="B890" s="34">
        <f>Tavola1!B781-Tavola1!B780</f>
        <v>9161</v>
      </c>
      <c r="C890" s="34">
        <f>Tavola1!C781-Tavola1!C780</f>
        <v>8989</v>
      </c>
      <c r="D890" s="34">
        <f>Tavola1!D781-Tavola1!D780</f>
        <v>1564</v>
      </c>
      <c r="E890" s="34">
        <f>Tavola1!E781-Tavola1!E780</f>
        <v>566</v>
      </c>
      <c r="F890" s="34">
        <f>Tavola1!F781-Tavola1!F780</f>
        <v>-8</v>
      </c>
      <c r="G890" s="34">
        <f>Tavola1!G781-Tavola1!G780</f>
        <v>-9</v>
      </c>
      <c r="H890" s="34">
        <f>Tavola1!H781-Tavola1!H780</f>
        <v>1</v>
      </c>
      <c r="I890" s="34">
        <f>Tavola1!I781</f>
        <v>3</v>
      </c>
      <c r="J890" s="34">
        <f>Tavola1!J781-Tavola1!J780</f>
        <v>574</v>
      </c>
      <c r="K890" s="34">
        <f>Tavola1!K781-Tavola1!K780</f>
        <v>995</v>
      </c>
      <c r="L890" s="34">
        <f>Tavola1!L781-Tavola1!L780</f>
        <v>3</v>
      </c>
      <c r="M890" s="2">
        <f t="shared" ref="M890" si="382">D890/B890</f>
        <v>0.17072372011789105</v>
      </c>
      <c r="N890" s="2">
        <f t="shared" ref="N890" si="383">D890/C890</f>
        <v>0.17399043275114029</v>
      </c>
      <c r="P890" s="3"/>
    </row>
    <row r="891" spans="1:16" hidden="1" outlineLevel="1">
      <c r="A891" s="16">
        <v>44670</v>
      </c>
      <c r="B891" s="34">
        <f>Tavola1!B782-Tavola1!B781</f>
        <v>10944</v>
      </c>
      <c r="C891" s="34">
        <f>Tavola1!C782-Tavola1!C781</f>
        <v>10846</v>
      </c>
      <c r="D891" s="34">
        <f>Tavola1!D782-Tavola1!D781</f>
        <v>2078</v>
      </c>
      <c r="E891" s="34">
        <f>Tavola1!E782-Tavola1!E781</f>
        <v>1599</v>
      </c>
      <c r="F891" s="34">
        <f>Tavola1!F782-Tavola1!F781</f>
        <v>39</v>
      </c>
      <c r="G891" s="34">
        <f>Tavola1!G782-Tavola1!G781</f>
        <v>36</v>
      </c>
      <c r="H891" s="34">
        <f>Tavola1!H782-Tavola1!H781</f>
        <v>3</v>
      </c>
      <c r="I891" s="34">
        <f>Tavola1!I782</f>
        <v>5</v>
      </c>
      <c r="J891" s="34">
        <f>Tavola1!J782-Tavola1!J781</f>
        <v>1560</v>
      </c>
      <c r="K891" s="34">
        <f>Tavola1!K782-Tavola1!K781</f>
        <v>469</v>
      </c>
      <c r="L891" s="34">
        <f>Tavola1!L782-Tavola1!L781</f>
        <v>10</v>
      </c>
      <c r="M891" s="2">
        <f t="shared" ref="M891:M897" si="384">D891/B891</f>
        <v>0.18987573099415206</v>
      </c>
      <c r="N891" s="2">
        <f t="shared" ref="N891:N897" si="385">D891/C891</f>
        <v>0.1915913700903559</v>
      </c>
      <c r="P891" s="3"/>
    </row>
    <row r="892" spans="1:16" hidden="1" outlineLevel="1">
      <c r="A892" s="16">
        <v>44671</v>
      </c>
      <c r="B892" s="34">
        <f>Tavola1!B783-Tavola1!B782</f>
        <v>36476</v>
      </c>
      <c r="C892" s="34">
        <f>Tavola1!C783-Tavola1!C782</f>
        <v>36141</v>
      </c>
      <c r="D892" s="34">
        <f>Tavola1!D783-Tavola1!D782</f>
        <v>7634</v>
      </c>
      <c r="E892" s="34">
        <f>Tavola1!E783-Tavola1!E782</f>
        <v>-6236</v>
      </c>
      <c r="F892" s="34">
        <f>Tavola1!F783-Tavola1!F782</f>
        <v>-43</v>
      </c>
      <c r="G892" s="34">
        <f>Tavola1!G783-Tavola1!G782</f>
        <v>-39</v>
      </c>
      <c r="H892" s="34">
        <f>Tavola1!H783-Tavola1!H782</f>
        <v>-4</v>
      </c>
      <c r="I892" s="34">
        <f>Tavola1!I783</f>
        <v>4</v>
      </c>
      <c r="J892" s="34">
        <f>Tavola1!J783-Tavola1!J782</f>
        <v>-6193</v>
      </c>
      <c r="K892" s="34">
        <f>Tavola1!K783-Tavola1!K782</f>
        <v>13841</v>
      </c>
      <c r="L892" s="34">
        <f>Tavola1!L783-Tavola1!L782</f>
        <v>29</v>
      </c>
      <c r="M892" s="2">
        <f t="shared" si="384"/>
        <v>0.20928829915560918</v>
      </c>
      <c r="N892" s="2">
        <f t="shared" si="385"/>
        <v>0.21122824492958137</v>
      </c>
      <c r="P892" s="3"/>
    </row>
    <row r="893" spans="1:16" hidden="1" outlineLevel="1">
      <c r="A893" s="16">
        <v>44672</v>
      </c>
      <c r="B893" s="34">
        <f>Tavola1!B784-Tavola1!B783</f>
        <v>31706</v>
      </c>
      <c r="C893" s="34">
        <f>Tavola1!C784-Tavola1!C783</f>
        <v>31216</v>
      </c>
      <c r="D893" s="34">
        <f>Tavola1!D784-Tavola1!D783</f>
        <v>6063</v>
      </c>
      <c r="E893" s="34">
        <f>Tavola1!E784-Tavola1!E783</f>
        <v>-3922</v>
      </c>
      <c r="F893" s="34">
        <f>Tavola1!F784-Tavola1!F783</f>
        <v>-12</v>
      </c>
      <c r="G893" s="34">
        <f>Tavola1!G784-Tavola1!G783</f>
        <v>-12</v>
      </c>
      <c r="H893" s="34">
        <f>Tavola1!H784-Tavola1!H783</f>
        <v>0</v>
      </c>
      <c r="I893" s="34">
        <f>Tavola1!I784</f>
        <v>3</v>
      </c>
      <c r="J893" s="34">
        <f>Tavola1!J784-Tavola1!J783</f>
        <v>-3910</v>
      </c>
      <c r="K893" s="34">
        <f>Tavola1!K784-Tavola1!K783</f>
        <v>9953</v>
      </c>
      <c r="L893" s="34">
        <f>Tavola1!L784-Tavola1!L783</f>
        <v>32</v>
      </c>
      <c r="M893" s="2">
        <f t="shared" si="384"/>
        <v>0.19122563552639879</v>
      </c>
      <c r="N893" s="2">
        <f t="shared" si="385"/>
        <v>0.19422731932342388</v>
      </c>
      <c r="P893" s="3"/>
    </row>
    <row r="894" spans="1:16" hidden="1" outlineLevel="1">
      <c r="A894" s="16">
        <v>44673</v>
      </c>
      <c r="B894" s="34">
        <f>Tavola1!B785-Tavola1!B784</f>
        <v>29298</v>
      </c>
      <c r="C894" s="34">
        <f>Tavola1!C785-Tavola1!C784</f>
        <v>28871</v>
      </c>
      <c r="D894" s="34">
        <f>Tavola1!D785-Tavola1!D784</f>
        <v>5616</v>
      </c>
      <c r="E894" s="34">
        <f>Tavola1!E785-Tavola1!E784</f>
        <v>-3591</v>
      </c>
      <c r="F894" s="34">
        <f>Tavola1!F785-Tavola1!F784</f>
        <v>-43</v>
      </c>
      <c r="G894" s="34">
        <f>Tavola1!G785-Tavola1!G784</f>
        <v>-43</v>
      </c>
      <c r="H894" s="34">
        <f>Tavola1!H785-Tavola1!H784</f>
        <v>0</v>
      </c>
      <c r="I894" s="34">
        <f>Tavola1!I785</f>
        <v>3</v>
      </c>
      <c r="J894" s="34">
        <f>Tavola1!J785-Tavola1!J784</f>
        <v>-3548</v>
      </c>
      <c r="K894" s="34">
        <f>Tavola1!K785-Tavola1!K784</f>
        <v>9180</v>
      </c>
      <c r="L894" s="34">
        <f>Tavola1!L785-Tavola1!L784</f>
        <v>27</v>
      </c>
      <c r="M894" s="2">
        <f t="shared" si="384"/>
        <v>0.19168543927913168</v>
      </c>
      <c r="N894" s="2">
        <f t="shared" si="385"/>
        <v>0.19452045304977314</v>
      </c>
      <c r="P894" s="3"/>
    </row>
    <row r="895" spans="1:16" hidden="1" outlineLevel="1">
      <c r="A895" s="16">
        <v>44674</v>
      </c>
      <c r="B895" s="34">
        <f>Tavola1!B786-Tavola1!B785</f>
        <v>27936</v>
      </c>
      <c r="C895" s="34">
        <f>Tavola1!C786-Tavola1!C785</f>
        <v>27538</v>
      </c>
      <c r="D895" s="34">
        <f>Tavola1!D786-Tavola1!D785</f>
        <v>5459</v>
      </c>
      <c r="E895" s="34">
        <f>Tavola1!E786-Tavola1!E785</f>
        <v>-2762</v>
      </c>
      <c r="F895" s="34">
        <f>Tavola1!F786-Tavola1!F785</f>
        <v>-12</v>
      </c>
      <c r="G895" s="34">
        <f>Tavola1!G786-Tavola1!G785</f>
        <v>-13</v>
      </c>
      <c r="H895" s="34">
        <f>Tavola1!H786-Tavola1!H785</f>
        <v>1</v>
      </c>
      <c r="I895" s="34">
        <f>Tavola1!I786</f>
        <v>5</v>
      </c>
      <c r="J895" s="34">
        <f>Tavola1!J786-Tavola1!J785</f>
        <v>-2750</v>
      </c>
      <c r="K895" s="34">
        <f>Tavola1!K786-Tavola1!K785</f>
        <v>8207</v>
      </c>
      <c r="L895" s="34">
        <f>Tavola1!L786-Tavola1!L785</f>
        <v>14</v>
      </c>
      <c r="M895" s="2">
        <f t="shared" si="384"/>
        <v>0.19541093928980527</v>
      </c>
      <c r="N895" s="2">
        <f t="shared" si="385"/>
        <v>0.19823516595250198</v>
      </c>
      <c r="P895" s="3"/>
    </row>
    <row r="896" spans="1:16" hidden="1" outlineLevel="1">
      <c r="A896" s="16">
        <v>44675</v>
      </c>
      <c r="B896" s="34">
        <f>Tavola1!B787-Tavola1!B786</f>
        <v>24377</v>
      </c>
      <c r="C896" s="34">
        <f>Tavola1!C787-Tavola1!C786</f>
        <v>23945</v>
      </c>
      <c r="D896" s="34">
        <f>Tavola1!D787-Tavola1!D786</f>
        <v>4601</v>
      </c>
      <c r="E896" s="34">
        <f>Tavola1!E787-Tavola1!E786</f>
        <v>3274</v>
      </c>
      <c r="F896" s="34">
        <f>Tavola1!F787-Tavola1!F786</f>
        <v>-10</v>
      </c>
      <c r="G896" s="34">
        <f>Tavola1!G787-Tavola1!G786</f>
        <v>-10</v>
      </c>
      <c r="H896" s="34">
        <f>Tavola1!H787-Tavola1!H786</f>
        <v>0</v>
      </c>
      <c r="I896" s="34">
        <f>Tavola1!I787</f>
        <v>4</v>
      </c>
      <c r="J896" s="34">
        <f>Tavola1!J787-Tavola1!J786</f>
        <v>3284</v>
      </c>
      <c r="K896" s="34">
        <f>Tavola1!K787-Tavola1!K786</f>
        <v>1320</v>
      </c>
      <c r="L896" s="34">
        <f>Tavola1!L787-Tavola1!L786</f>
        <v>7</v>
      </c>
      <c r="M896" s="2">
        <f t="shared" si="384"/>
        <v>0.18874348771382862</v>
      </c>
      <c r="N896" s="2">
        <f t="shared" si="385"/>
        <v>0.19214867404468575</v>
      </c>
      <c r="P896" s="3"/>
    </row>
    <row r="897" spans="1:16" collapsed="1">
      <c r="A897" t="s">
        <v>1141</v>
      </c>
      <c r="B897" s="3">
        <f>SUM(B890:B896)</f>
        <v>169898</v>
      </c>
      <c r="C897" s="3">
        <f>SUM(C890:C896)</f>
        <v>167546</v>
      </c>
      <c r="D897" s="3">
        <f>SUM(D890:D896)-109</f>
        <v>32906</v>
      </c>
      <c r="E897" s="3">
        <f t="shared" ref="E897:L897" si="386">SUM(E890:E896)</f>
        <v>-11072</v>
      </c>
      <c r="F897" s="3">
        <f t="shared" si="386"/>
        <v>-89</v>
      </c>
      <c r="G897" s="3">
        <f t="shared" si="386"/>
        <v>-90</v>
      </c>
      <c r="H897" s="3">
        <f t="shared" si="386"/>
        <v>1</v>
      </c>
      <c r="I897" s="3">
        <f t="shared" si="386"/>
        <v>27</v>
      </c>
      <c r="J897" s="3">
        <f t="shared" si="386"/>
        <v>-10983</v>
      </c>
      <c r="K897" s="3">
        <f t="shared" si="386"/>
        <v>43965</v>
      </c>
      <c r="L897" s="3">
        <f t="shared" si="386"/>
        <v>122</v>
      </c>
      <c r="M897" s="2">
        <f t="shared" si="384"/>
        <v>0.19368091443101154</v>
      </c>
      <c r="N897" s="2">
        <f t="shared" si="385"/>
        <v>0.19639979468325117</v>
      </c>
      <c r="P897" s="3"/>
    </row>
    <row r="898" spans="1:16" hidden="1" outlineLevel="1">
      <c r="A898" s="16">
        <v>44676</v>
      </c>
      <c r="B898" s="34">
        <f>Tavola1!B788-Tavola1!B787</f>
        <v>11303</v>
      </c>
      <c r="C898" s="34">
        <f>Tavola1!C788-Tavola1!C787</f>
        <v>11092</v>
      </c>
      <c r="D898" s="34">
        <f>Tavola1!D788-Tavola1!D787</f>
        <v>2181</v>
      </c>
      <c r="E898" s="34">
        <f>Tavola1!E788-Tavola1!E787</f>
        <v>640</v>
      </c>
      <c r="F898" s="34">
        <f>Tavola1!F788-Tavola1!F787</f>
        <v>-5</v>
      </c>
      <c r="G898" s="34">
        <f>Tavola1!G788-Tavola1!G787</f>
        <v>-7</v>
      </c>
      <c r="H898" s="34">
        <f>Tavola1!H788-Tavola1!H787</f>
        <v>2</v>
      </c>
      <c r="I898" s="34">
        <f>Tavola1!I788</f>
        <v>2</v>
      </c>
      <c r="J898" s="34">
        <f>Tavola1!J788-Tavola1!J787</f>
        <v>645</v>
      </c>
      <c r="K898" s="34">
        <f>Tavola1!K788-Tavola1!K787</f>
        <v>1534</v>
      </c>
      <c r="L898" s="34">
        <f>Tavola1!L788-Tavola1!L787</f>
        <v>7</v>
      </c>
      <c r="M898" s="2">
        <f t="shared" ref="M898" si="387">D898/B898</f>
        <v>0.19295762187029991</v>
      </c>
      <c r="N898" s="2">
        <f t="shared" ref="N898" si="388">D898/C898</f>
        <v>0.19662820050486837</v>
      </c>
      <c r="P898" s="3"/>
    </row>
    <row r="899" spans="1:16" hidden="1" outlineLevel="1">
      <c r="A899" s="16">
        <v>44677</v>
      </c>
      <c r="B899" s="34">
        <f>Tavola1!B789-Tavola1!B788</f>
        <v>12465</v>
      </c>
      <c r="C899" s="34">
        <f>Tavola1!C789-Tavola1!C788</f>
        <v>12276</v>
      </c>
      <c r="D899" s="34">
        <f>Tavola1!D789-Tavola1!D788</f>
        <v>2220</v>
      </c>
      <c r="E899" s="34">
        <f>Tavola1!E789-Tavola1!E788</f>
        <v>776</v>
      </c>
      <c r="F899" s="34">
        <f>Tavola1!F789-Tavola1!F788</f>
        <v>32</v>
      </c>
      <c r="G899" s="34">
        <f>Tavola1!G789-Tavola1!G788</f>
        <v>32</v>
      </c>
      <c r="H899" s="34">
        <f>Tavola1!H789-Tavola1!H788</f>
        <v>0</v>
      </c>
      <c r="I899" s="34">
        <f>Tavola1!I789</f>
        <v>5</v>
      </c>
      <c r="J899" s="34">
        <f>Tavola1!J789-Tavola1!J788</f>
        <v>744</v>
      </c>
      <c r="K899" s="34">
        <f>Tavola1!K789-Tavola1!K788</f>
        <v>1433</v>
      </c>
      <c r="L899" s="34">
        <f>Tavola1!L789-Tavola1!L788</f>
        <v>11</v>
      </c>
      <c r="M899" s="2">
        <f t="shared" ref="M899:M905" si="389">D899/B899</f>
        <v>0.17809867629362214</v>
      </c>
      <c r="N899" s="2">
        <f t="shared" ref="N899:N905" si="390">D899/C899</f>
        <v>0.18084066471163246</v>
      </c>
      <c r="P899" s="3"/>
    </row>
    <row r="900" spans="1:16" hidden="1" outlineLevel="1">
      <c r="A900" s="16">
        <v>44678</v>
      </c>
      <c r="B900" s="34">
        <f>Tavola1!B790-Tavola1!B789</f>
        <v>34358</v>
      </c>
      <c r="C900" s="34">
        <f>Tavola1!C790-Tavola1!C789</f>
        <v>34082</v>
      </c>
      <c r="D900" s="34">
        <f>Tavola1!D790-Tavola1!D789</f>
        <v>7043</v>
      </c>
      <c r="E900" s="34">
        <f>Tavola1!E790-Tavola1!E789</f>
        <v>2314</v>
      </c>
      <c r="F900" s="34">
        <f>Tavola1!F790-Tavola1!F789</f>
        <v>18</v>
      </c>
      <c r="G900" s="34">
        <f>Tavola1!G790-Tavola1!G789</f>
        <v>20</v>
      </c>
      <c r="H900" s="34">
        <f>Tavola1!H790-Tavola1!H789</f>
        <v>-2</v>
      </c>
      <c r="I900" s="34">
        <f>Tavola1!I790</f>
        <v>2</v>
      </c>
      <c r="J900" s="34">
        <f>Tavola1!J790-Tavola1!J789</f>
        <v>2296</v>
      </c>
      <c r="K900" s="34">
        <f>Tavola1!K790-Tavola1!K789</f>
        <v>4704</v>
      </c>
      <c r="L900" s="34">
        <f>Tavola1!L790-Tavola1!L789</f>
        <v>25</v>
      </c>
      <c r="M900" s="2">
        <f t="shared" si="389"/>
        <v>0.20498864893183538</v>
      </c>
      <c r="N900" s="2">
        <f t="shared" si="390"/>
        <v>0.20664867085264949</v>
      </c>
      <c r="P900" s="3"/>
    </row>
    <row r="901" spans="1:16" hidden="1" outlineLevel="1">
      <c r="A901" s="16">
        <v>44679</v>
      </c>
      <c r="B901" s="34">
        <f>Tavola1!B791-Tavola1!B790</f>
        <v>29438</v>
      </c>
      <c r="C901" s="34">
        <f>Tavola1!C791-Tavola1!C790</f>
        <v>29079</v>
      </c>
      <c r="D901" s="34">
        <f>Tavola1!D791-Tavola1!D790</f>
        <v>4942</v>
      </c>
      <c r="E901" s="34">
        <f>Tavola1!E791-Tavola1!E790</f>
        <v>383</v>
      </c>
      <c r="F901" s="34">
        <f>Tavola1!F791-Tavola1!F790</f>
        <v>-14</v>
      </c>
      <c r="G901" s="34">
        <f>Tavola1!G791-Tavola1!G790</f>
        <v>-12</v>
      </c>
      <c r="H901" s="34">
        <f>Tavola1!H791-Tavola1!H790</f>
        <v>-2</v>
      </c>
      <c r="I901" s="34">
        <f>Tavola1!I791</f>
        <v>2</v>
      </c>
      <c r="J901" s="34">
        <f>Tavola1!J791-Tavola1!J790</f>
        <v>397</v>
      </c>
      <c r="K901" s="34">
        <f>Tavola1!K791-Tavola1!K790</f>
        <v>4539</v>
      </c>
      <c r="L901" s="34">
        <f>Tavola1!L791-Tavola1!L790</f>
        <v>20</v>
      </c>
      <c r="M901" s="2">
        <f t="shared" si="389"/>
        <v>0.16787825259868197</v>
      </c>
      <c r="N901" s="2">
        <f t="shared" si="390"/>
        <v>0.16995082361841879</v>
      </c>
      <c r="P901" s="3"/>
    </row>
    <row r="902" spans="1:16" hidden="1" outlineLevel="1">
      <c r="A902" s="16">
        <v>44680</v>
      </c>
      <c r="B902" s="34">
        <f>Tavola1!B792-Tavola1!B791</f>
        <v>25118</v>
      </c>
      <c r="C902" s="34">
        <f>Tavola1!C792-Tavola1!C791</f>
        <v>24735</v>
      </c>
      <c r="D902" s="34">
        <f>Tavola1!D792-Tavola1!D791</f>
        <v>4005</v>
      </c>
      <c r="E902" s="34">
        <f>Tavola1!E792-Tavola1!E791</f>
        <v>-2463</v>
      </c>
      <c r="F902" s="34">
        <f>Tavola1!F792-Tavola1!F791</f>
        <v>-23</v>
      </c>
      <c r="G902" s="34">
        <f>Tavola1!G792-Tavola1!G791</f>
        <v>-24</v>
      </c>
      <c r="H902" s="34">
        <f>Tavola1!H792-Tavola1!H791</f>
        <v>1</v>
      </c>
      <c r="I902" s="34">
        <f>Tavola1!I792</f>
        <v>2</v>
      </c>
      <c r="J902" s="34">
        <f>Tavola1!J792-Tavola1!J791</f>
        <v>-2440</v>
      </c>
      <c r="K902" s="34">
        <f>Tavola1!K792-Tavola1!K791</f>
        <v>6449</v>
      </c>
      <c r="L902" s="34">
        <f>Tavola1!L792-Tavola1!L791</f>
        <v>19</v>
      </c>
      <c r="M902" s="2">
        <f t="shared" si="389"/>
        <v>0.15944740823313958</v>
      </c>
      <c r="N902" s="2">
        <f t="shared" si="390"/>
        <v>0.16191631291691935</v>
      </c>
      <c r="P902" s="3"/>
    </row>
    <row r="903" spans="1:16" hidden="1" outlineLevel="1">
      <c r="A903" s="16">
        <v>44681</v>
      </c>
      <c r="B903" s="34">
        <f>Tavola1!B793-Tavola1!B792</f>
        <v>21425</v>
      </c>
      <c r="C903" s="34">
        <f>Tavola1!C793-Tavola1!C792</f>
        <v>21181</v>
      </c>
      <c r="D903" s="34">
        <f>Tavola1!D793-Tavola1!D792</f>
        <v>3531</v>
      </c>
      <c r="E903" s="34">
        <f>Tavola1!E793-Tavola1!E792</f>
        <v>-7148</v>
      </c>
      <c r="F903" s="34">
        <f>Tavola1!F793-Tavola1!F792</f>
        <v>-16</v>
      </c>
      <c r="G903" s="34">
        <f>Tavola1!G793-Tavola1!G792</f>
        <v>-14</v>
      </c>
      <c r="H903" s="34">
        <f>Tavola1!H793-Tavola1!H792</f>
        <v>-2</v>
      </c>
      <c r="I903" s="34">
        <f>Tavola1!I793</f>
        <v>1</v>
      </c>
      <c r="J903" s="34">
        <f>Tavola1!J793-Tavola1!J792</f>
        <v>-7132</v>
      </c>
      <c r="K903" s="34">
        <f>Tavola1!K793-Tavola1!K792</f>
        <v>10660</v>
      </c>
      <c r="L903" s="34">
        <f>Tavola1!L793-Tavola1!L792</f>
        <v>19</v>
      </c>
      <c r="M903" s="2">
        <f t="shared" si="389"/>
        <v>0.16480746791131856</v>
      </c>
      <c r="N903" s="2">
        <f t="shared" si="390"/>
        <v>0.16670601010339456</v>
      </c>
      <c r="P903" s="3"/>
    </row>
    <row r="904" spans="1:16" hidden="1" outlineLevel="1">
      <c r="A904" s="16">
        <v>44682</v>
      </c>
      <c r="B904" s="34">
        <f>Tavola1!B794-Tavola1!B793</f>
        <v>23420</v>
      </c>
      <c r="C904" s="34">
        <f>Tavola1!C794-Tavola1!C793</f>
        <v>23009</v>
      </c>
      <c r="D904" s="34">
        <f>Tavola1!D794-Tavola1!D793</f>
        <v>3652</v>
      </c>
      <c r="E904" s="34">
        <f>Tavola1!E794-Tavola1!E793</f>
        <v>1294</v>
      </c>
      <c r="F904" s="34">
        <f>Tavola1!F794-Tavola1!F793</f>
        <v>-10</v>
      </c>
      <c r="G904" s="34">
        <f>Tavola1!G794-Tavola1!G793</f>
        <v>-10</v>
      </c>
      <c r="H904" s="34">
        <f>Tavola1!H794-Tavola1!H793</f>
        <v>0</v>
      </c>
      <c r="I904" s="34">
        <f>Tavola1!I794</f>
        <v>3</v>
      </c>
      <c r="J904" s="34">
        <f>Tavola1!J794-Tavola1!J793</f>
        <v>1304</v>
      </c>
      <c r="K904" s="34">
        <f>Tavola1!K794-Tavola1!K793</f>
        <v>2346</v>
      </c>
      <c r="L904" s="34">
        <f>Tavola1!L794-Tavola1!L793</f>
        <v>12</v>
      </c>
      <c r="M904" s="2">
        <f t="shared" si="389"/>
        <v>0.15593509820666096</v>
      </c>
      <c r="N904" s="2">
        <f t="shared" si="390"/>
        <v>0.15872050067364943</v>
      </c>
      <c r="P904" s="3"/>
    </row>
    <row r="905" spans="1:16" collapsed="1">
      <c r="A905" t="s">
        <v>1163</v>
      </c>
      <c r="B905" s="3">
        <f>SUM(B898:B904)</f>
        <v>157527</v>
      </c>
      <c r="C905" s="3">
        <f>SUM(C898:C904)</f>
        <v>155454</v>
      </c>
      <c r="D905" s="3">
        <f>SUM(D898:D904)-109</f>
        <v>27465</v>
      </c>
      <c r="E905" s="3">
        <f t="shared" ref="E905:L905" si="391">SUM(E898:E904)</f>
        <v>-4204</v>
      </c>
      <c r="F905" s="3">
        <f t="shared" si="391"/>
        <v>-18</v>
      </c>
      <c r="G905" s="3">
        <f t="shared" si="391"/>
        <v>-15</v>
      </c>
      <c r="H905" s="3">
        <f t="shared" si="391"/>
        <v>-3</v>
      </c>
      <c r="I905" s="3">
        <f t="shared" si="391"/>
        <v>17</v>
      </c>
      <c r="J905" s="3">
        <f t="shared" si="391"/>
        <v>-4186</v>
      </c>
      <c r="K905" s="3">
        <f t="shared" si="391"/>
        <v>31665</v>
      </c>
      <c r="L905" s="3">
        <f t="shared" si="391"/>
        <v>113</v>
      </c>
      <c r="M905" s="2">
        <f t="shared" si="389"/>
        <v>0.17435106362718772</v>
      </c>
      <c r="N905" s="2">
        <f t="shared" si="390"/>
        <v>0.176676058512486</v>
      </c>
      <c r="P905" s="3"/>
    </row>
    <row r="906" spans="1:16" hidden="1" outlineLevel="1">
      <c r="A906" s="16">
        <v>44683</v>
      </c>
      <c r="B906" s="34">
        <f>Tavola1!B795-Tavola1!B794</f>
        <v>9124</v>
      </c>
      <c r="C906" s="34">
        <f>Tavola1!C795-Tavola1!C794</f>
        <v>9019</v>
      </c>
      <c r="D906" s="34">
        <f>Tavola1!D795-Tavola1!D794</f>
        <v>1379</v>
      </c>
      <c r="E906" s="34">
        <f>Tavola1!E795-Tavola1!E794</f>
        <v>-1</v>
      </c>
      <c r="F906" s="34">
        <f>Tavola1!F795-Tavola1!F794</f>
        <v>2</v>
      </c>
      <c r="G906" s="34">
        <f>Tavola1!G795-Tavola1!G794</f>
        <v>2</v>
      </c>
      <c r="H906" s="34">
        <f>Tavola1!H795-Tavola1!H794</f>
        <v>0</v>
      </c>
      <c r="I906" s="34">
        <f>Tavola1!I795</f>
        <v>1</v>
      </c>
      <c r="J906" s="34">
        <f>Tavola1!J795-Tavola1!J794</f>
        <v>-3</v>
      </c>
      <c r="K906" s="34">
        <f>Tavola1!K795-Tavola1!K794</f>
        <v>1374</v>
      </c>
      <c r="L906" s="34">
        <f>Tavola1!L795-Tavola1!L794</f>
        <v>6</v>
      </c>
      <c r="M906" s="2">
        <f t="shared" ref="M906" si="392">D906/B906</f>
        <v>0.15113985094256904</v>
      </c>
      <c r="N906" s="2">
        <f t="shared" ref="N906" si="393">D906/C906</f>
        <v>0.15289943452710944</v>
      </c>
      <c r="P906" s="3"/>
    </row>
    <row r="907" spans="1:16" hidden="1" outlineLevel="1">
      <c r="A907" s="16">
        <v>44684</v>
      </c>
      <c r="B907" s="34">
        <f>Tavola1!B796-Tavola1!B795</f>
        <v>26786</v>
      </c>
      <c r="C907" s="34">
        <f>Tavola1!C796-Tavola1!C795</f>
        <v>26418</v>
      </c>
      <c r="D907" s="34">
        <f>Tavola1!D796-Tavola1!D795</f>
        <v>4960</v>
      </c>
      <c r="E907" s="34">
        <f>Tavola1!E796-Tavola1!E795</f>
        <v>421</v>
      </c>
      <c r="F907" s="34">
        <f>Tavola1!F796-Tavola1!F795</f>
        <v>-30</v>
      </c>
      <c r="G907" s="34">
        <f>Tavola1!G796-Tavola1!G795</f>
        <v>-29</v>
      </c>
      <c r="H907" s="34">
        <f>Tavola1!H796-Tavola1!H795</f>
        <v>-1</v>
      </c>
      <c r="I907" s="34">
        <f>Tavola1!I796</f>
        <v>3</v>
      </c>
      <c r="J907" s="34">
        <f>Tavola1!J796-Tavola1!J795</f>
        <v>451</v>
      </c>
      <c r="K907" s="34">
        <f>Tavola1!K796-Tavola1!K795</f>
        <v>4518</v>
      </c>
      <c r="L907" s="34">
        <f>Tavola1!L796-Tavola1!L795</f>
        <v>21</v>
      </c>
      <c r="M907" s="2">
        <f t="shared" ref="M907:M913" si="394">D907/B907</f>
        <v>0.1851713581721795</v>
      </c>
      <c r="N907" s="2">
        <f t="shared" ref="N907:N913" si="395">D907/C907</f>
        <v>0.1877507759860701</v>
      </c>
      <c r="P907" s="3"/>
    </row>
    <row r="908" spans="1:16" hidden="1" outlineLevel="1">
      <c r="A908" s="16">
        <v>44685</v>
      </c>
      <c r="B908" s="34">
        <f>Tavola1!B797-Tavola1!B796</f>
        <v>23880</v>
      </c>
      <c r="C908" s="34">
        <f>Tavola1!C797-Tavola1!C796</f>
        <v>32483</v>
      </c>
      <c r="D908" s="34">
        <f>Tavola1!D797-Tavola1!D796</f>
        <v>3742</v>
      </c>
      <c r="E908" s="34">
        <f>Tavola1!E797-Tavola1!E796</f>
        <v>-570</v>
      </c>
      <c r="F908" s="34">
        <f>Tavola1!F797-Tavola1!F796</f>
        <v>-17</v>
      </c>
      <c r="G908" s="34">
        <f>Tavola1!G797-Tavola1!G796</f>
        <v>-14</v>
      </c>
      <c r="H908" s="34">
        <f>Tavola1!H797-Tavola1!H796</f>
        <v>-3</v>
      </c>
      <c r="I908" s="34">
        <f>Tavola1!I797</f>
        <v>1</v>
      </c>
      <c r="J908" s="34">
        <f>Tavola1!J797-Tavola1!J796</f>
        <v>-553</v>
      </c>
      <c r="K908" s="34">
        <f>Tavola1!K797-Tavola1!K796</f>
        <v>4292</v>
      </c>
      <c r="L908" s="34">
        <f>Tavola1!L797-Tavola1!L796</f>
        <v>20</v>
      </c>
      <c r="M908" s="2">
        <f t="shared" si="394"/>
        <v>0.15670016750418761</v>
      </c>
      <c r="N908" s="2">
        <f t="shared" si="395"/>
        <v>0.11519871933011114</v>
      </c>
      <c r="P908" s="3"/>
    </row>
    <row r="909" spans="1:16" hidden="1" outlineLevel="1">
      <c r="A909" s="16">
        <v>44686</v>
      </c>
      <c r="B909" s="34">
        <f>Tavola1!B798-Tavola1!B797</f>
        <v>23486</v>
      </c>
      <c r="C909" s="34">
        <f>Tavola1!C798-Tavola1!C797</f>
        <v>23125</v>
      </c>
      <c r="D909" s="34">
        <f>Tavola1!D798-Tavola1!D797</f>
        <v>3728</v>
      </c>
      <c r="E909" s="34">
        <f>Tavola1!E798-Tavola1!E797</f>
        <v>-1997</v>
      </c>
      <c r="F909" s="34">
        <f>Tavola1!F798-Tavola1!F797</f>
        <v>-6</v>
      </c>
      <c r="G909" s="34">
        <f>Tavola1!G798-Tavola1!G797</f>
        <v>-6</v>
      </c>
      <c r="H909" s="34">
        <f>Tavola1!H798-Tavola1!H797</f>
        <v>0</v>
      </c>
      <c r="I909" s="34">
        <f>Tavola1!I798</f>
        <v>5</v>
      </c>
      <c r="J909" s="34">
        <f>Tavola1!J798-Tavola1!J797</f>
        <v>-1991</v>
      </c>
      <c r="K909" s="34">
        <f>Tavola1!K798-Tavola1!K797</f>
        <v>5708</v>
      </c>
      <c r="L909" s="34">
        <f>Tavola1!L798-Tavola1!L797</f>
        <v>17</v>
      </c>
      <c r="M909" s="2">
        <f t="shared" si="394"/>
        <v>0.15873286213063101</v>
      </c>
      <c r="N909" s="2">
        <f t="shared" si="395"/>
        <v>0.16121081081081082</v>
      </c>
      <c r="P909" s="3"/>
    </row>
    <row r="910" spans="1:16" hidden="1" outlineLevel="1">
      <c r="A910" s="16">
        <v>44687</v>
      </c>
      <c r="B910" s="34">
        <f>Tavola1!B799-Tavola1!B798</f>
        <v>20359</v>
      </c>
      <c r="C910" s="34">
        <f>Tavola1!C799-Tavola1!C798</f>
        <v>20096</v>
      </c>
      <c r="D910" s="34">
        <f>Tavola1!D799-Tavola1!D798</f>
        <v>3427</v>
      </c>
      <c r="E910" s="34">
        <f>Tavola1!E799-Tavola1!E798</f>
        <v>-1413</v>
      </c>
      <c r="F910" s="34">
        <f>Tavola1!F799-Tavola1!F798</f>
        <v>-12</v>
      </c>
      <c r="G910" s="34">
        <f>Tavola1!G799-Tavola1!G798</f>
        <v>-10</v>
      </c>
      <c r="H910" s="34">
        <f>Tavola1!H799-Tavola1!H798</f>
        <v>-2</v>
      </c>
      <c r="I910" s="34">
        <f>Tavola1!I799</f>
        <v>0</v>
      </c>
      <c r="J910" s="34">
        <f>Tavola1!J799-Tavola1!J798</f>
        <v>-1401</v>
      </c>
      <c r="K910" s="34">
        <f>Tavola1!K799-Tavola1!K798</f>
        <v>4829</v>
      </c>
      <c r="L910" s="34">
        <f>Tavola1!L799-Tavola1!L798</f>
        <v>11</v>
      </c>
      <c r="M910" s="2">
        <f t="shared" si="394"/>
        <v>0.16832850336460534</v>
      </c>
      <c r="N910" s="2">
        <f t="shared" si="395"/>
        <v>0.17053144904458598</v>
      </c>
      <c r="P910" s="3"/>
    </row>
    <row r="911" spans="1:16" hidden="1" outlineLevel="1">
      <c r="A911" s="16">
        <v>44688</v>
      </c>
      <c r="B911" s="34">
        <f>Tavola1!B800-Tavola1!B799</f>
        <v>17709</v>
      </c>
      <c r="C911" s="34">
        <f>Tavola1!C800-Tavola1!C799</f>
        <v>17488</v>
      </c>
      <c r="D911" s="34">
        <f>Tavola1!D800-Tavola1!D799</f>
        <v>3044</v>
      </c>
      <c r="E911" s="34">
        <f>Tavola1!E800-Tavola1!E799</f>
        <v>-24</v>
      </c>
      <c r="F911" s="34">
        <f>Tavola1!F800-Tavola1!F799</f>
        <v>-24</v>
      </c>
      <c r="G911" s="34">
        <f>Tavola1!G800-Tavola1!G799</f>
        <v>-22</v>
      </c>
      <c r="H911" s="34">
        <f>Tavola1!H800-Tavola1!H799</f>
        <v>-2</v>
      </c>
      <c r="I911" s="34">
        <f>Tavola1!I800</f>
        <v>4</v>
      </c>
      <c r="J911" s="34">
        <f>Tavola1!J800-Tavola1!J799</f>
        <v>0</v>
      </c>
      <c r="K911" s="34">
        <f>Tavola1!K800-Tavola1!K799</f>
        <v>3054</v>
      </c>
      <c r="L911" s="34">
        <f>Tavola1!L800-Tavola1!L799</f>
        <v>14</v>
      </c>
      <c r="M911" s="2">
        <f t="shared" si="394"/>
        <v>0.17188999943531538</v>
      </c>
      <c r="N911" s="2">
        <f t="shared" si="395"/>
        <v>0.17406221408966149</v>
      </c>
      <c r="P911" s="3"/>
    </row>
    <row r="912" spans="1:16" hidden="1" outlineLevel="1">
      <c r="A912" s="16">
        <v>44689</v>
      </c>
      <c r="B912" s="34">
        <f>Tavola1!B801-Tavola1!B800</f>
        <v>16929</v>
      </c>
      <c r="C912" s="34">
        <f>Tavola1!C801-Tavola1!C800</f>
        <v>16716</v>
      </c>
      <c r="D912" s="34">
        <f>Tavola1!D801-Tavola1!D800</f>
        <v>2712</v>
      </c>
      <c r="E912" s="34">
        <f>Tavola1!E801-Tavola1!E800</f>
        <v>404</v>
      </c>
      <c r="F912" s="34">
        <f>Tavola1!F801-Tavola1!F800</f>
        <v>-7</v>
      </c>
      <c r="G912" s="34">
        <f>Tavola1!G801-Tavola1!G800</f>
        <v>-9</v>
      </c>
      <c r="H912" s="34">
        <f>Tavola1!H801-Tavola1!H800</f>
        <v>2</v>
      </c>
      <c r="I912" s="34">
        <f>Tavola1!I801</f>
        <v>3</v>
      </c>
      <c r="J912" s="34">
        <f>Tavola1!J801-Tavola1!J800</f>
        <v>411</v>
      </c>
      <c r="K912" s="34">
        <f>Tavola1!K801-Tavola1!K800</f>
        <v>2299</v>
      </c>
      <c r="L912" s="34">
        <f>Tavola1!L801-Tavola1!L800</f>
        <v>9</v>
      </c>
      <c r="M912" s="2">
        <f t="shared" si="394"/>
        <v>0.16019847598794967</v>
      </c>
      <c r="N912" s="2">
        <f t="shared" si="395"/>
        <v>0.16223977027997127</v>
      </c>
      <c r="P912" s="3"/>
    </row>
    <row r="913" spans="1:16" collapsed="1">
      <c r="A913" t="s">
        <v>1185</v>
      </c>
      <c r="B913" s="3">
        <f>SUM(B906:B912)</f>
        <v>138273</v>
      </c>
      <c r="C913" s="3">
        <f>SUM(C906:C912)</f>
        <v>145345</v>
      </c>
      <c r="D913" s="3">
        <f>SUM(D906:D912)-109</f>
        <v>22883</v>
      </c>
      <c r="E913" s="3">
        <f t="shared" ref="E913:L913" si="396">SUM(E906:E912)</f>
        <v>-3180</v>
      </c>
      <c r="F913" s="3">
        <f t="shared" si="396"/>
        <v>-94</v>
      </c>
      <c r="G913" s="3">
        <f t="shared" si="396"/>
        <v>-88</v>
      </c>
      <c r="H913" s="3">
        <f t="shared" si="396"/>
        <v>-6</v>
      </c>
      <c r="I913" s="3">
        <f t="shared" si="396"/>
        <v>17</v>
      </c>
      <c r="J913" s="3">
        <f t="shared" si="396"/>
        <v>-3086</v>
      </c>
      <c r="K913" s="3">
        <f t="shared" si="396"/>
        <v>26074</v>
      </c>
      <c r="L913" s="3">
        <f t="shared" si="396"/>
        <v>98</v>
      </c>
      <c r="M913" s="2">
        <f t="shared" si="394"/>
        <v>0.16549145530942411</v>
      </c>
      <c r="N913" s="2">
        <f t="shared" si="395"/>
        <v>0.15743919639478482</v>
      </c>
      <c r="P913" s="3"/>
    </row>
    <row r="914" spans="1:16" hidden="1" outlineLevel="1">
      <c r="A914" s="16">
        <v>44690</v>
      </c>
      <c r="B914" s="34">
        <f>Tavola1!B802-Tavola1!B801</f>
        <v>10777</v>
      </c>
      <c r="C914" s="34">
        <f>Tavola1!C802-Tavola1!C801</f>
        <v>10387</v>
      </c>
      <c r="D914" s="34">
        <f>Tavola1!D802-Tavola1!D801</f>
        <v>1493</v>
      </c>
      <c r="E914" s="34">
        <f>Tavola1!E802-Tavola1!E801</f>
        <v>639</v>
      </c>
      <c r="F914" s="34">
        <f>Tavola1!F802-Tavola1!F801</f>
        <v>9</v>
      </c>
      <c r="G914" s="34">
        <f>Tavola1!G802-Tavola1!G801</f>
        <v>13</v>
      </c>
      <c r="H914" s="34">
        <f>Tavola1!H802-Tavola1!H801</f>
        <v>-4</v>
      </c>
      <c r="I914" s="34">
        <f>Tavola1!I802</f>
        <v>1</v>
      </c>
      <c r="J914" s="34">
        <f>Tavola1!J802-Tavola1!J801</f>
        <v>630</v>
      </c>
      <c r="K914" s="34">
        <f>Tavola1!K802-Tavola1!K801</f>
        <v>846</v>
      </c>
      <c r="L914" s="34">
        <f>Tavola1!L802-Tavola1!L801</f>
        <v>8</v>
      </c>
      <c r="M914" s="2">
        <f t="shared" ref="M914" si="397">D914/B914</f>
        <v>0.13853577062262226</v>
      </c>
      <c r="N914" s="2">
        <f t="shared" ref="N914" si="398">D914/C914</f>
        <v>0.1437373640127082</v>
      </c>
      <c r="P914" s="3"/>
    </row>
    <row r="915" spans="1:16" hidden="1" outlineLevel="1">
      <c r="A915" s="16">
        <v>44691</v>
      </c>
      <c r="B915" s="34">
        <f>Tavola1!B803-Tavola1!B802</f>
        <v>21832</v>
      </c>
      <c r="C915" s="34">
        <f>Tavola1!C803-Tavola1!C802</f>
        <v>21597</v>
      </c>
      <c r="D915" s="34">
        <f>Tavola1!D803-Tavola1!D802</f>
        <v>3956</v>
      </c>
      <c r="E915" s="34">
        <f>Tavola1!E803-Tavola1!E802</f>
        <v>-11040</v>
      </c>
      <c r="F915" s="34">
        <f>Tavola1!F803-Tavola1!F802</f>
        <v>-23</v>
      </c>
      <c r="G915" s="34">
        <f>Tavola1!G803-Tavola1!G802</f>
        <v>-21</v>
      </c>
      <c r="H915" s="34">
        <f>Tavola1!H803-Tavola1!H802</f>
        <v>-2</v>
      </c>
      <c r="I915" s="34">
        <f>Tavola1!I803</f>
        <v>0</v>
      </c>
      <c r="J915" s="34">
        <f>Tavola1!J803-Tavola1!J802</f>
        <v>-11017</v>
      </c>
      <c r="K915" s="34">
        <f>Tavola1!K803-Tavola1!K802</f>
        <v>14979</v>
      </c>
      <c r="L915" s="34">
        <f>Tavola1!L803-Tavola1!L802</f>
        <v>17</v>
      </c>
      <c r="M915" s="2">
        <f t="shared" ref="M915:M921" si="399">D915/B915</f>
        <v>0.18120190545987541</v>
      </c>
      <c r="N915" s="2">
        <f t="shared" ref="N915:N921" si="400">D915/C915</f>
        <v>0.18317358892438765</v>
      </c>
      <c r="P915" s="3"/>
    </row>
    <row r="916" spans="1:16" hidden="1" outlineLevel="1">
      <c r="A916" s="16">
        <v>44692</v>
      </c>
      <c r="B916" s="34">
        <f>Tavola1!B804-Tavola1!B803</f>
        <v>21824</v>
      </c>
      <c r="C916" s="34">
        <f>Tavola1!C804-Tavola1!C803</f>
        <v>21487</v>
      </c>
      <c r="D916" s="34">
        <f>Tavola1!D804-Tavola1!D803</f>
        <v>3208</v>
      </c>
      <c r="E916" s="34">
        <f>Tavola1!E804-Tavola1!E803</f>
        <v>-1761</v>
      </c>
      <c r="F916" s="34">
        <f>Tavola1!F804-Tavola1!F803</f>
        <v>-12</v>
      </c>
      <c r="G916" s="34">
        <f>Tavola1!G804-Tavola1!G803</f>
        <v>-10</v>
      </c>
      <c r="H916" s="34">
        <f>Tavola1!H804-Tavola1!H803</f>
        <v>-2</v>
      </c>
      <c r="I916" s="34">
        <f>Tavola1!I804</f>
        <v>1</v>
      </c>
      <c r="J916" s="34">
        <f>Tavola1!J804-Tavola1!J803</f>
        <v>-1749</v>
      </c>
      <c r="K916" s="34">
        <f>Tavola1!K804-Tavola1!K803</f>
        <v>4964</v>
      </c>
      <c r="L916" s="34">
        <f>Tavola1!L804-Tavola1!L803</f>
        <v>5</v>
      </c>
      <c r="M916" s="2">
        <f t="shared" si="399"/>
        <v>0.14699413489736071</v>
      </c>
      <c r="N916" s="2">
        <f t="shared" si="400"/>
        <v>0.1492995764881091</v>
      </c>
      <c r="P916" s="3"/>
    </row>
    <row r="917" spans="1:16" hidden="1" outlineLevel="1">
      <c r="A917" s="16">
        <v>44693</v>
      </c>
      <c r="B917" s="34">
        <f>Tavola1!B805-Tavola1!B804</f>
        <v>8639</v>
      </c>
      <c r="C917" s="34">
        <f>Tavola1!C805-Tavola1!C804</f>
        <v>8550</v>
      </c>
      <c r="D917" s="34">
        <f>Tavola1!D805-Tavola1!D804</f>
        <v>1155</v>
      </c>
      <c r="E917" s="34">
        <f>Tavola1!E805-Tavola1!E804</f>
        <v>-3016</v>
      </c>
      <c r="F917" s="34">
        <f>Tavola1!F805-Tavola1!F804</f>
        <v>-11</v>
      </c>
      <c r="G917" s="34">
        <f>Tavola1!G805-Tavola1!G804</f>
        <v>-13</v>
      </c>
      <c r="H917" s="34">
        <f>Tavola1!H805-Tavola1!H804</f>
        <v>2</v>
      </c>
      <c r="I917" s="34">
        <f>Tavola1!I805</f>
        <v>4</v>
      </c>
      <c r="J917" s="34">
        <f>Tavola1!J805-Tavola1!J804</f>
        <v>-3005</v>
      </c>
      <c r="K917" s="34">
        <f>Tavola1!K805-Tavola1!K804</f>
        <v>4161</v>
      </c>
      <c r="L917" s="34">
        <f>Tavola1!L805-Tavola1!L804</f>
        <v>10</v>
      </c>
      <c r="M917" s="2">
        <f t="shared" si="399"/>
        <v>0.13369602963305938</v>
      </c>
      <c r="N917" s="2">
        <f t="shared" si="400"/>
        <v>0.13508771929824562</v>
      </c>
      <c r="P917" s="3"/>
    </row>
    <row r="918" spans="1:16" hidden="1" outlineLevel="1">
      <c r="A918" s="16">
        <v>44694</v>
      </c>
      <c r="B918" s="34">
        <f>Tavola1!B806-Tavola1!B805</f>
        <v>20106</v>
      </c>
      <c r="C918" s="34">
        <f>Tavola1!C806-Tavola1!C805</f>
        <v>19738</v>
      </c>
      <c r="D918" s="34">
        <f>Tavola1!D806-Tavola1!D805</f>
        <v>3228</v>
      </c>
      <c r="E918" s="34">
        <f>Tavola1!E806-Tavola1!E805</f>
        <v>-1103</v>
      </c>
      <c r="F918" s="34">
        <f>Tavola1!F806-Tavola1!F805</f>
        <v>-5</v>
      </c>
      <c r="G918" s="34">
        <f>Tavola1!G806-Tavola1!G805</f>
        <v>-7</v>
      </c>
      <c r="H918" s="34">
        <f>Tavola1!H806-Tavola1!H805</f>
        <v>2</v>
      </c>
      <c r="I918" s="34">
        <f>Tavola1!I806</f>
        <v>7</v>
      </c>
      <c r="J918" s="34">
        <f>Tavola1!J806-Tavola1!J805</f>
        <v>-1098</v>
      </c>
      <c r="K918" s="34">
        <f>Tavola1!K806-Tavola1!K805</f>
        <v>4319</v>
      </c>
      <c r="L918" s="34">
        <f>Tavola1!L806-Tavola1!L805</f>
        <v>12</v>
      </c>
      <c r="M918" s="2">
        <f t="shared" si="399"/>
        <v>0.16054908982393315</v>
      </c>
      <c r="N918" s="2">
        <f t="shared" si="400"/>
        <v>0.16354240551220994</v>
      </c>
      <c r="P918" s="3"/>
    </row>
    <row r="919" spans="1:16" hidden="1" outlineLevel="1">
      <c r="A919" s="16">
        <v>44695</v>
      </c>
      <c r="B919" s="34">
        <f>Tavola1!B807-Tavola1!B806</f>
        <v>15877</v>
      </c>
      <c r="C919" s="34">
        <f>Tavola1!C807-Tavola1!C806</f>
        <v>15681</v>
      </c>
      <c r="D919" s="34">
        <f>Tavola1!D807-Tavola1!D806</f>
        <v>2667</v>
      </c>
      <c r="E919" s="34">
        <f>Tavola1!E807-Tavola1!E806</f>
        <v>-1449</v>
      </c>
      <c r="F919" s="34">
        <f>Tavola1!F807-Tavola1!F806</f>
        <v>-26</v>
      </c>
      <c r="G919" s="34">
        <f>Tavola1!G807-Tavola1!G806</f>
        <v>-26</v>
      </c>
      <c r="H919" s="34">
        <f>Tavola1!H807-Tavola1!H806</f>
        <v>0</v>
      </c>
      <c r="I919" s="34">
        <f>Tavola1!I807</f>
        <v>2</v>
      </c>
      <c r="J919" s="34">
        <f>Tavola1!J807-Tavola1!J806</f>
        <v>-1423</v>
      </c>
      <c r="K919" s="34">
        <f>Tavola1!K807-Tavola1!K806</f>
        <v>4102</v>
      </c>
      <c r="L919" s="34">
        <f>Tavola1!L807-Tavola1!L806</f>
        <v>14</v>
      </c>
      <c r="M919" s="2">
        <f t="shared" si="399"/>
        <v>0.16797883731183472</v>
      </c>
      <c r="N919" s="2">
        <f t="shared" si="400"/>
        <v>0.17007843887507174</v>
      </c>
      <c r="P919" s="3"/>
    </row>
    <row r="920" spans="1:16" hidden="1" outlineLevel="1">
      <c r="A920" s="16">
        <v>44696</v>
      </c>
      <c r="B920" s="34">
        <f>Tavola1!B808-Tavola1!B807</f>
        <v>15524</v>
      </c>
      <c r="C920" s="34">
        <f>Tavola1!C808-Tavola1!C807</f>
        <v>15233</v>
      </c>
      <c r="D920" s="34">
        <f>Tavola1!D808-Tavola1!D807</f>
        <v>2401</v>
      </c>
      <c r="E920" s="34">
        <f>Tavola1!E808-Tavola1!E807</f>
        <v>433</v>
      </c>
      <c r="F920" s="34">
        <f>Tavola1!F808-Tavola1!F807</f>
        <v>-16</v>
      </c>
      <c r="G920" s="34">
        <f>Tavola1!G808-Tavola1!G807</f>
        <v>-18</v>
      </c>
      <c r="H920" s="34">
        <f>Tavola1!H808-Tavola1!H807</f>
        <v>2</v>
      </c>
      <c r="I920" s="34">
        <f>Tavola1!I808</f>
        <v>3</v>
      </c>
      <c r="J920" s="34">
        <f>Tavola1!J808-Tavola1!J807</f>
        <v>449</v>
      </c>
      <c r="K920" s="34">
        <f>Tavola1!K808-Tavola1!K807</f>
        <v>1965</v>
      </c>
      <c r="L920" s="34">
        <f>Tavola1!L808-Tavola1!L807</f>
        <v>3</v>
      </c>
      <c r="M920" s="2">
        <f t="shared" si="399"/>
        <v>0.15466374645709868</v>
      </c>
      <c r="N920" s="2">
        <f t="shared" si="400"/>
        <v>0.1576183286286352</v>
      </c>
      <c r="P920" s="3"/>
    </row>
    <row r="921" spans="1:16" collapsed="1">
      <c r="A921" t="s">
        <v>1207</v>
      </c>
      <c r="B921" s="3">
        <f>SUM(B914:B920)</f>
        <v>114579</v>
      </c>
      <c r="C921" s="3">
        <f>SUM(C914:C920)</f>
        <v>112673</v>
      </c>
      <c r="D921" s="3">
        <f>SUM(D914:D920)-109</f>
        <v>17999</v>
      </c>
      <c r="E921" s="3">
        <f t="shared" ref="E921:L921" si="401">SUM(E914:E920)</f>
        <v>-17297</v>
      </c>
      <c r="F921" s="3">
        <f t="shared" si="401"/>
        <v>-84</v>
      </c>
      <c r="G921" s="3">
        <f t="shared" si="401"/>
        <v>-82</v>
      </c>
      <c r="H921" s="3">
        <f t="shared" si="401"/>
        <v>-2</v>
      </c>
      <c r="I921" s="3">
        <f t="shared" si="401"/>
        <v>18</v>
      </c>
      <c r="J921" s="3">
        <f t="shared" si="401"/>
        <v>-17213</v>
      </c>
      <c r="K921" s="3">
        <f t="shared" si="401"/>
        <v>35336</v>
      </c>
      <c r="L921" s="3">
        <f t="shared" si="401"/>
        <v>69</v>
      </c>
      <c r="M921" s="2">
        <f t="shared" si="399"/>
        <v>0.15708812260536398</v>
      </c>
      <c r="N921" s="2">
        <f t="shared" si="400"/>
        <v>0.15974545809555085</v>
      </c>
      <c r="P921" s="3"/>
    </row>
    <row r="922" spans="1:16" hidden="1" outlineLevel="1">
      <c r="A922" s="16">
        <v>44697</v>
      </c>
      <c r="B922" s="34">
        <f>Tavola1!B809-Tavola1!B808</f>
        <v>7527</v>
      </c>
      <c r="C922" s="34">
        <f>Tavola1!C809-Tavola1!C808</f>
        <v>7380</v>
      </c>
      <c r="D922" s="34">
        <f>Tavola1!D809-Tavola1!D808</f>
        <v>958</v>
      </c>
      <c r="E922" s="34">
        <f>Tavola1!E809-Tavola1!E808</f>
        <v>-686</v>
      </c>
      <c r="F922" s="34">
        <f>Tavola1!F809-Tavola1!F808</f>
        <v>11</v>
      </c>
      <c r="G922" s="34">
        <f>Tavola1!G809-Tavola1!G808</f>
        <v>12</v>
      </c>
      <c r="H922" s="34">
        <f>Tavola1!H809-Tavola1!H808</f>
        <v>-1</v>
      </c>
      <c r="I922" s="34">
        <f>Tavola1!I809</f>
        <v>3</v>
      </c>
      <c r="J922" s="34">
        <f>Tavola1!J809-Tavola1!J808</f>
        <v>-697</v>
      </c>
      <c r="K922" s="34">
        <f>Tavola1!K809-Tavola1!K808</f>
        <v>1642</v>
      </c>
      <c r="L922" s="34">
        <f>Tavola1!L809-Tavola1!L808</f>
        <v>2</v>
      </c>
      <c r="M922" s="2">
        <f t="shared" ref="M922" si="402">D922/B922</f>
        <v>0.12727514281918428</v>
      </c>
      <c r="N922" s="2">
        <f t="shared" ref="N922" si="403">D922/C922</f>
        <v>0.12981029810298103</v>
      </c>
      <c r="P922" s="3"/>
    </row>
    <row r="923" spans="1:16" hidden="1" outlineLevel="1">
      <c r="A923" s="16">
        <v>44698</v>
      </c>
      <c r="B923" s="34">
        <f>Tavola1!B810-Tavola1!B809</f>
        <v>20894</v>
      </c>
      <c r="C923" s="34">
        <f>Tavola1!C810-Tavola1!C809</f>
        <v>20615</v>
      </c>
      <c r="D923" s="34">
        <f>Tavola1!D810-Tavola1!D809</f>
        <v>3700</v>
      </c>
      <c r="E923" s="34">
        <f>Tavola1!E810-Tavola1!E809</f>
        <v>170</v>
      </c>
      <c r="F923" s="34">
        <f>Tavola1!F810-Tavola1!F809</f>
        <v>-5</v>
      </c>
      <c r="G923" s="34">
        <f>Tavola1!G810-Tavola1!G809</f>
        <v>-5</v>
      </c>
      <c r="H923" s="34">
        <f>Tavola1!H810-Tavola1!H809</f>
        <v>0</v>
      </c>
      <c r="I923" s="34">
        <f>Tavola1!I810</f>
        <v>2</v>
      </c>
      <c r="J923" s="34">
        <f>Tavola1!J810-Tavola1!J809</f>
        <v>175</v>
      </c>
      <c r="K923" s="34">
        <f>Tavola1!K810-Tavola1!K809</f>
        <v>3506</v>
      </c>
      <c r="L923" s="34">
        <f>Tavola1!L810-Tavola1!L809</f>
        <v>24</v>
      </c>
      <c r="M923" s="2">
        <f t="shared" ref="M923:M929" si="404">D923/B923</f>
        <v>0.17708433042978847</v>
      </c>
      <c r="N923" s="2">
        <f t="shared" ref="N923:N929" si="405">D923/C923</f>
        <v>0.17948096046568032</v>
      </c>
      <c r="P923" s="3"/>
    </row>
    <row r="924" spans="1:16" hidden="1" outlineLevel="1">
      <c r="A924" s="16">
        <v>44699</v>
      </c>
      <c r="B924" s="34">
        <f>Tavola1!B811-Tavola1!B810</f>
        <v>19074</v>
      </c>
      <c r="C924" s="34">
        <f>Tavola1!C811-Tavola1!C810</f>
        <v>18769</v>
      </c>
      <c r="D924" s="34">
        <f>Tavola1!D811-Tavola1!D810</f>
        <v>2730</v>
      </c>
      <c r="E924" s="34">
        <f>Tavola1!E811-Tavola1!E810</f>
        <v>-2484</v>
      </c>
      <c r="F924" s="34">
        <f>Tavola1!F811-Tavola1!F810</f>
        <v>-14</v>
      </c>
      <c r="G924" s="34">
        <f>Tavola1!G811-Tavola1!G810</f>
        <v>-7</v>
      </c>
      <c r="H924" s="34">
        <f>Tavola1!H811-Tavola1!H810</f>
        <v>-7</v>
      </c>
      <c r="I924" s="34">
        <f>Tavola1!I811</f>
        <v>1</v>
      </c>
      <c r="J924" s="34">
        <f>Tavola1!J811-Tavola1!J810</f>
        <v>-2470</v>
      </c>
      <c r="K924" s="34">
        <f>Tavola1!K811-Tavola1!K810</f>
        <v>5182</v>
      </c>
      <c r="L924" s="34">
        <f>Tavola1!L811-Tavola1!L810</f>
        <v>32</v>
      </c>
      <c r="M924" s="2">
        <f t="shared" si="404"/>
        <v>0.14312676942434727</v>
      </c>
      <c r="N924" s="2">
        <f t="shared" si="405"/>
        <v>0.14545260802386914</v>
      </c>
      <c r="P924" s="3"/>
    </row>
    <row r="925" spans="1:16" hidden="1" outlineLevel="1">
      <c r="A925" s="16">
        <v>44700</v>
      </c>
      <c r="B925" s="34">
        <f>Tavola1!B812-Tavola1!B811</f>
        <v>17783</v>
      </c>
      <c r="C925" s="34">
        <f>Tavola1!C812-Tavola1!C811</f>
        <v>17495</v>
      </c>
      <c r="D925" s="34">
        <f>Tavola1!D812-Tavola1!D811</f>
        <v>2773</v>
      </c>
      <c r="E925" s="34">
        <f>Tavola1!E812-Tavola1!E811</f>
        <v>-2526</v>
      </c>
      <c r="F925" s="34">
        <f>Tavola1!F812-Tavola1!F811</f>
        <v>-16</v>
      </c>
      <c r="G925" s="34">
        <f>Tavola1!G812-Tavola1!G811</f>
        <v>-16</v>
      </c>
      <c r="H925" s="34">
        <f>Tavola1!H812-Tavola1!H811</f>
        <v>0</v>
      </c>
      <c r="I925" s="34">
        <f>Tavola1!I812</f>
        <v>1</v>
      </c>
      <c r="J925" s="34">
        <f>Tavola1!J812-Tavola1!J811</f>
        <v>-2510</v>
      </c>
      <c r="K925" s="34">
        <f>Tavola1!K812-Tavola1!K811</f>
        <v>5290</v>
      </c>
      <c r="L925" s="34">
        <f>Tavola1!L812-Tavola1!L811</f>
        <v>9</v>
      </c>
      <c r="M925" s="2">
        <f t="shared" si="404"/>
        <v>0.15593544396333578</v>
      </c>
      <c r="N925" s="2">
        <f t="shared" si="405"/>
        <v>0.15850242926550442</v>
      </c>
      <c r="P925" s="3"/>
    </row>
    <row r="926" spans="1:16" hidden="1" outlineLevel="1">
      <c r="A926" s="16">
        <v>44701</v>
      </c>
      <c r="B926" s="34">
        <f>Tavola1!B813-Tavola1!B812</f>
        <v>15027</v>
      </c>
      <c r="C926" s="34">
        <f>Tavola1!C813-Tavola1!C812</f>
        <v>14830</v>
      </c>
      <c r="D926" s="34">
        <f>Tavola1!D813-Tavola1!D812</f>
        <v>2374</v>
      </c>
      <c r="E926" s="34">
        <f>Tavola1!E813-Tavola1!E812</f>
        <v>-2048</v>
      </c>
      <c r="F926" s="34">
        <f>Tavola1!F813-Tavola1!F812</f>
        <v>-14</v>
      </c>
      <c r="G926" s="34">
        <f>Tavola1!G813-Tavola1!G812</f>
        <v>-14</v>
      </c>
      <c r="H926" s="34">
        <f>Tavola1!H813-Tavola1!H812</f>
        <v>0</v>
      </c>
      <c r="I926" s="34">
        <f>Tavola1!I813</f>
        <v>2</v>
      </c>
      <c r="J926" s="34">
        <f>Tavola1!J813-Tavola1!J812</f>
        <v>-2034</v>
      </c>
      <c r="K926" s="34">
        <f>Tavola1!K813-Tavola1!K812</f>
        <v>4418</v>
      </c>
      <c r="L926" s="34">
        <f>Tavola1!L813-Tavola1!L812</f>
        <v>4</v>
      </c>
      <c r="M926" s="2">
        <f t="shared" si="404"/>
        <v>0.15798229852931389</v>
      </c>
      <c r="N926" s="2">
        <f t="shared" si="405"/>
        <v>0.16008091706001348</v>
      </c>
      <c r="P926" s="3"/>
    </row>
    <row r="927" spans="1:16" hidden="1" outlineLevel="1">
      <c r="A927" s="16">
        <v>44702</v>
      </c>
      <c r="B927" s="34">
        <f>Tavola1!B814-Tavola1!B813</f>
        <v>15605</v>
      </c>
      <c r="C927" s="34">
        <f>Tavola1!C814-Tavola1!C813</f>
        <v>15193</v>
      </c>
      <c r="D927" s="34">
        <f>Tavola1!D814-Tavola1!D813</f>
        <v>2273</v>
      </c>
      <c r="E927" s="34">
        <f>Tavola1!E814-Tavola1!E813</f>
        <v>-3865</v>
      </c>
      <c r="F927" s="34">
        <f>Tavola1!F814-Tavola1!F813</f>
        <v>1</v>
      </c>
      <c r="G927" s="34">
        <f>Tavola1!G814-Tavola1!G813</f>
        <v>2</v>
      </c>
      <c r="H927" s="34">
        <f>Tavola1!H814-Tavola1!H813</f>
        <v>-1</v>
      </c>
      <c r="I927" s="34">
        <f>Tavola1!I814</f>
        <v>0</v>
      </c>
      <c r="J927" s="34">
        <f>Tavola1!J814-Tavola1!J813</f>
        <v>-3866</v>
      </c>
      <c r="K927" s="34">
        <f>Tavola1!K814-Tavola1!K813</f>
        <v>6126</v>
      </c>
      <c r="L927" s="34">
        <f>Tavola1!L814-Tavola1!L813</f>
        <v>12</v>
      </c>
      <c r="M927" s="2">
        <f t="shared" si="404"/>
        <v>0.14565844280679269</v>
      </c>
      <c r="N927" s="2">
        <f t="shared" si="405"/>
        <v>0.14960837227670637</v>
      </c>
      <c r="P927" s="3"/>
    </row>
    <row r="928" spans="1:16" hidden="1" outlineLevel="1">
      <c r="A928" s="16">
        <v>44703</v>
      </c>
      <c r="B928" s="34">
        <f>Tavola1!B815-Tavola1!B814</f>
        <v>14246</v>
      </c>
      <c r="C928" s="34">
        <f>Tavola1!C815-Tavola1!C814</f>
        <v>13935</v>
      </c>
      <c r="D928" s="34">
        <f>Tavola1!D815-Tavola1!D814</f>
        <v>2007</v>
      </c>
      <c r="E928" s="34">
        <f>Tavola1!E815-Tavola1!E814</f>
        <v>-99</v>
      </c>
      <c r="F928" s="34">
        <f>Tavola1!F815-Tavola1!F814</f>
        <v>-6</v>
      </c>
      <c r="G928" s="34">
        <f>Tavola1!G815-Tavola1!G814</f>
        <v>-4</v>
      </c>
      <c r="H928" s="34">
        <f>Tavola1!H815-Tavola1!H814</f>
        <v>-2</v>
      </c>
      <c r="I928" s="34">
        <f>Tavola1!I815</f>
        <v>0</v>
      </c>
      <c r="J928" s="34">
        <f>Tavola1!J815-Tavola1!J814</f>
        <v>-93</v>
      </c>
      <c r="K928" s="34">
        <f>Tavola1!K815-Tavola1!K814</f>
        <v>2098</v>
      </c>
      <c r="L928" s="34">
        <f>Tavola1!L815-Tavola1!L814</f>
        <v>8</v>
      </c>
      <c r="M928" s="2">
        <f t="shared" si="404"/>
        <v>0.1408816509897515</v>
      </c>
      <c r="N928" s="2">
        <f t="shared" si="405"/>
        <v>0.14402583423035523</v>
      </c>
      <c r="P928" s="3"/>
    </row>
    <row r="929" spans="1:16" collapsed="1">
      <c r="A929" t="s">
        <v>1229</v>
      </c>
      <c r="B929" s="3">
        <f>SUM(B922:B928)</f>
        <v>110156</v>
      </c>
      <c r="C929" s="3">
        <f>SUM(C922:C928)</f>
        <v>108217</v>
      </c>
      <c r="D929" s="3">
        <f>SUM(D922:D928)-109</f>
        <v>16706</v>
      </c>
      <c r="E929" s="3">
        <f t="shared" ref="E929:L929" si="406">SUM(E922:E928)</f>
        <v>-11538</v>
      </c>
      <c r="F929" s="3">
        <f t="shared" si="406"/>
        <v>-43</v>
      </c>
      <c r="G929" s="3">
        <f t="shared" si="406"/>
        <v>-32</v>
      </c>
      <c r="H929" s="3">
        <f t="shared" si="406"/>
        <v>-11</v>
      </c>
      <c r="I929" s="3">
        <f t="shared" si="406"/>
        <v>9</v>
      </c>
      <c r="J929" s="3">
        <f t="shared" si="406"/>
        <v>-11495</v>
      </c>
      <c r="K929" s="3">
        <f t="shared" si="406"/>
        <v>28262</v>
      </c>
      <c r="L929" s="3">
        <f t="shared" si="406"/>
        <v>91</v>
      </c>
      <c r="M929" s="2">
        <f t="shared" si="404"/>
        <v>0.15165764915211155</v>
      </c>
      <c r="N929" s="2">
        <f t="shared" si="405"/>
        <v>0.1543750057754327</v>
      </c>
      <c r="P929" s="3"/>
    </row>
    <row r="930" spans="1:16" s="42" customFormat="1"/>
    <row r="931" spans="1:16" s="37" customFormat="1">
      <c r="B931" s="45">
        <f>(B929-B921)/B921</f>
        <v>-3.8602187137259006E-2</v>
      </c>
      <c r="C931" s="45">
        <f t="shared" ref="C931:L931" si="407">(C929-C921)/C921</f>
        <v>-3.9548072741473116E-2</v>
      </c>
      <c r="D931" s="45">
        <f t="shared" si="407"/>
        <v>-7.1837324295794217E-2</v>
      </c>
      <c r="E931" s="45">
        <f t="shared" si="407"/>
        <v>-0.33294791004220387</v>
      </c>
      <c r="F931" s="45">
        <f t="shared" si="407"/>
        <v>-0.48809523809523808</v>
      </c>
      <c r="G931" s="45">
        <f t="shared" si="407"/>
        <v>-0.6097560975609756</v>
      </c>
      <c r="H931" s="45">
        <f t="shared" si="407"/>
        <v>4.5</v>
      </c>
      <c r="I931" s="45">
        <f t="shared" si="407"/>
        <v>-0.5</v>
      </c>
      <c r="J931" s="45">
        <f t="shared" si="407"/>
        <v>-0.33219078603381164</v>
      </c>
      <c r="K931" s="45">
        <f t="shared" si="407"/>
        <v>-0.2001924383065429</v>
      </c>
      <c r="L931" s="45">
        <f t="shared" si="407"/>
        <v>0.3188405797101449</v>
      </c>
    </row>
    <row r="932" spans="1:16" s="37" customFormat="1">
      <c r="B932" s="46"/>
      <c r="C932" s="46"/>
      <c r="D932" s="46">
        <f>(D801-D785)/D785</f>
        <v>-0.34056832005248555</v>
      </c>
      <c r="E932" s="46"/>
      <c r="F932" s="46"/>
      <c r="G932" s="46"/>
      <c r="H932" s="46"/>
      <c r="I932" s="46"/>
      <c r="J932" s="46"/>
      <c r="K932" s="46"/>
      <c r="L932" s="47">
        <f>L929-L921</f>
        <v>22</v>
      </c>
    </row>
    <row r="933" spans="1:16" s="37" customFormat="1">
      <c r="B933" s="45">
        <f>(B929-B513)/B513</f>
        <v>-0.17058075008847159</v>
      </c>
      <c r="C933" s="45">
        <f t="shared" ref="C933:L933" si="408">(C929-C513)/C513</f>
        <v>1.2615882967607106</v>
      </c>
      <c r="D933" s="45">
        <f t="shared" si="408"/>
        <v>4.8886147338738102</v>
      </c>
      <c r="E933" s="45">
        <f t="shared" si="408"/>
        <v>1.7270148900969038</v>
      </c>
      <c r="F933" s="45">
        <f t="shared" si="408"/>
        <v>-0.79523809523809519</v>
      </c>
      <c r="G933" s="45">
        <f t="shared" si="408"/>
        <v>-0.83505154639175261</v>
      </c>
      <c r="H933" s="45">
        <f t="shared" si="408"/>
        <v>-0.3125</v>
      </c>
      <c r="I933" s="45">
        <f t="shared" si="408"/>
        <v>-0.66666666666666663</v>
      </c>
      <c r="J933" s="45">
        <f t="shared" si="408"/>
        <v>1.8587416065655309</v>
      </c>
      <c r="K933" s="45">
        <f t="shared" si="408"/>
        <v>3.0420480549199085</v>
      </c>
      <c r="L933" s="45">
        <f t="shared" si="408"/>
        <v>0.19736842105263158</v>
      </c>
    </row>
    <row r="934" spans="1:16" s="37" customFormat="1"/>
    <row r="935" spans="1:16" s="42" customFormat="1"/>
    <row r="936" spans="1:16" s="42" customFormat="1">
      <c r="D936" s="44"/>
    </row>
    <row r="937" spans="1:16" s="42" customFormat="1"/>
    <row r="938" spans="1:16" s="42" customFormat="1"/>
  </sheetData>
  <mergeCells count="1">
    <mergeCell ref="A1:N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J815"/>
  <sheetViews>
    <sheetView workbookViewId="0">
      <pane xSplit="1" ySplit="1" topLeftCell="AQ800" activePane="bottomRight" state="frozen"/>
      <selection activeCell="A807" sqref="A807:BJ814"/>
      <selection pane="topRight" activeCell="A807" sqref="A807:BJ814"/>
      <selection pane="bottomLeft" activeCell="A807" sqref="A807:BJ814"/>
      <selection pane="bottomRight" activeCell="A807" sqref="A807:BJ814"/>
    </sheetView>
  </sheetViews>
  <sheetFormatPr defaultRowHeight="14.4" outlineLevelRow="1"/>
  <cols>
    <col min="1" max="1" width="10.6640625" bestFit="1" customWidth="1"/>
  </cols>
  <sheetData>
    <row r="1" spans="1:62" ht="69">
      <c r="A1" s="4"/>
      <c r="B1" s="7" t="s">
        <v>0</v>
      </c>
      <c r="C1" s="7" t="s">
        <v>150</v>
      </c>
      <c r="D1" s="7" t="s">
        <v>1</v>
      </c>
      <c r="E1" s="7" t="s">
        <v>51</v>
      </c>
      <c r="F1" s="7" t="s">
        <v>2</v>
      </c>
      <c r="G1" s="7" t="s">
        <v>52</v>
      </c>
      <c r="H1" s="8" t="s">
        <v>3</v>
      </c>
      <c r="I1" s="8" t="s">
        <v>17</v>
      </c>
      <c r="J1" s="7" t="s">
        <v>16</v>
      </c>
      <c r="K1" s="7" t="s">
        <v>190</v>
      </c>
      <c r="L1" s="8" t="s">
        <v>4</v>
      </c>
      <c r="M1" s="8" t="s">
        <v>53</v>
      </c>
      <c r="N1" s="7" t="s">
        <v>5</v>
      </c>
      <c r="O1" s="7" t="s">
        <v>6</v>
      </c>
      <c r="P1" s="7"/>
      <c r="Q1" s="7"/>
      <c r="R1" s="7"/>
      <c r="S1" s="7"/>
      <c r="T1" s="7" t="s">
        <v>5</v>
      </c>
      <c r="U1" s="8" t="s">
        <v>4</v>
      </c>
      <c r="V1" s="8" t="s">
        <v>17</v>
      </c>
      <c r="W1" s="7" t="s">
        <v>16</v>
      </c>
      <c r="X1" s="7" t="s">
        <v>6</v>
      </c>
      <c r="Y1" s="7"/>
      <c r="Z1" s="7" t="s">
        <v>5</v>
      </c>
      <c r="AA1" s="7" t="s">
        <v>4</v>
      </c>
      <c r="AB1" s="7" t="s">
        <v>3</v>
      </c>
      <c r="AC1" s="7" t="s">
        <v>6</v>
      </c>
      <c r="AD1" s="7"/>
      <c r="AE1" s="7" t="s">
        <v>0</v>
      </c>
      <c r="AF1" s="7" t="s">
        <v>1</v>
      </c>
      <c r="AG1" s="7" t="s">
        <v>2</v>
      </c>
      <c r="AH1" s="7" t="s">
        <v>3</v>
      </c>
      <c r="AI1" s="7" t="s">
        <v>7</v>
      </c>
      <c r="AJ1" s="7" t="s">
        <v>4</v>
      </c>
      <c r="AK1" s="7" t="s">
        <v>5</v>
      </c>
      <c r="AL1" s="7" t="s">
        <v>6</v>
      </c>
      <c r="AM1" s="7"/>
      <c r="AN1" s="7" t="s">
        <v>34</v>
      </c>
      <c r="AO1" s="7" t="s">
        <v>35</v>
      </c>
      <c r="AP1" s="7"/>
      <c r="AQ1" s="7" t="s">
        <v>0</v>
      </c>
      <c r="AR1" s="7" t="s">
        <v>1</v>
      </c>
      <c r="AS1" s="7" t="s">
        <v>2</v>
      </c>
      <c r="AT1" s="7" t="s">
        <v>3</v>
      </c>
      <c r="AU1" s="7" t="s">
        <v>7</v>
      </c>
      <c r="AV1" s="7" t="s">
        <v>4</v>
      </c>
      <c r="AW1" s="7" t="s">
        <v>5</v>
      </c>
      <c r="AX1" s="7" t="s">
        <v>6</v>
      </c>
      <c r="AY1" s="7"/>
      <c r="AZ1" s="7" t="s">
        <v>8</v>
      </c>
      <c r="BA1" s="7" t="s">
        <v>15</v>
      </c>
      <c r="BB1" s="7" t="s">
        <v>9</v>
      </c>
      <c r="BC1" s="7" t="s">
        <v>14</v>
      </c>
      <c r="BD1" s="7" t="s">
        <v>10</v>
      </c>
      <c r="BE1" s="7" t="s">
        <v>11</v>
      </c>
      <c r="BF1" s="7" t="s">
        <v>12</v>
      </c>
      <c r="BG1" s="7" t="s">
        <v>13</v>
      </c>
      <c r="BH1" s="12" t="s">
        <v>73</v>
      </c>
      <c r="BI1" s="11" t="s">
        <v>74</v>
      </c>
      <c r="BJ1" s="12" t="s">
        <v>75</v>
      </c>
    </row>
    <row r="2" spans="1:62" hidden="1" outlineLevel="1">
      <c r="A2" s="4">
        <v>43891</v>
      </c>
      <c r="H2" s="5"/>
      <c r="I2" s="5"/>
      <c r="L2" s="5"/>
      <c r="M2" s="5"/>
      <c r="Q2">
        <f t="shared" ref="Q2:Q37" si="0">H2+L2</f>
        <v>0</v>
      </c>
      <c r="R2">
        <f t="shared" ref="R2:R37" si="1">Q2+N2+O2</f>
        <v>0</v>
      </c>
      <c r="U2" s="5"/>
      <c r="V2" s="5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62" hidden="1" outlineLevel="1">
      <c r="A3" s="4">
        <v>43892</v>
      </c>
      <c r="H3" s="5"/>
      <c r="I3" s="5"/>
      <c r="L3" s="5"/>
      <c r="M3" s="5"/>
      <c r="Q3">
        <f t="shared" si="0"/>
        <v>0</v>
      </c>
      <c r="R3">
        <f t="shared" si="1"/>
        <v>0</v>
      </c>
      <c r="U3" s="5"/>
      <c r="V3" s="5"/>
      <c r="AE3" s="3">
        <f t="shared" ref="AE3:AE26" si="2">B3-B2</f>
        <v>0</v>
      </c>
      <c r="AF3" s="3">
        <f t="shared" ref="AF3:AF26" si="3">D3-D2</f>
        <v>0</v>
      </c>
      <c r="AG3" s="3">
        <f t="shared" ref="AG3:AG26" si="4">F3-F2</f>
        <v>0</v>
      </c>
      <c r="AH3" s="3">
        <f t="shared" ref="AH3:AH26" si="5">H3-H2</f>
        <v>0</v>
      </c>
      <c r="AI3" s="3">
        <f t="shared" ref="AI3:AI26" si="6">J3-J2</f>
        <v>0</v>
      </c>
      <c r="AJ3" s="3">
        <f t="shared" ref="AJ3:AJ26" si="7">L3-L2</f>
        <v>0</v>
      </c>
      <c r="AK3" s="3">
        <f t="shared" ref="AK3:AK26" si="8">N3-N2</f>
        <v>0</v>
      </c>
      <c r="AL3" s="3">
        <f t="shared" ref="AL3:AL26" si="9">O3-O2</f>
        <v>0</v>
      </c>
      <c r="AM3" s="3"/>
      <c r="AN3" s="3"/>
      <c r="AO3" s="3"/>
      <c r="AQ3" s="2" t="e">
        <f t="shared" ref="AQ3:AQ25" si="10">(B3-B2)/B2</f>
        <v>#DIV/0!</v>
      </c>
      <c r="AR3" s="2" t="e">
        <f t="shared" ref="AR3:AR25" si="11">(D3-D2)/D2</f>
        <v>#DIV/0!</v>
      </c>
      <c r="AS3" s="2" t="e">
        <f t="shared" ref="AS3:AS25" si="12">(F3-F2)/F2</f>
        <v>#DIV/0!</v>
      </c>
      <c r="AT3" s="2" t="e">
        <f t="shared" ref="AT3:AT25" si="13">(H3-H2)/H2</f>
        <v>#DIV/0!</v>
      </c>
      <c r="AU3" s="2" t="e">
        <f t="shared" ref="AU3:AU25" si="14">(J3-J2)/J2</f>
        <v>#DIV/0!</v>
      </c>
      <c r="AV3" s="2" t="e">
        <f t="shared" ref="AV3:AV25" si="15">(L3-L2)/L2</f>
        <v>#DIV/0!</v>
      </c>
      <c r="AW3" s="2" t="e">
        <f t="shared" ref="AW3:AW25" si="16">(N3-N2)/N2</f>
        <v>#DIV/0!</v>
      </c>
      <c r="AX3" s="2" t="e">
        <f t="shared" ref="AX3:AX25" si="17">(O3-O2)/O2</f>
        <v>#DIV/0!</v>
      </c>
      <c r="AZ3" s="2" t="e">
        <f t="shared" ref="AZ3:AZ37" si="18">D3/B3</f>
        <v>#DIV/0!</v>
      </c>
      <c r="BA3" s="2" t="e">
        <f t="shared" ref="BA3:BA25" si="19">AF3/AE3</f>
        <v>#DIV/0!</v>
      </c>
      <c r="BB3" s="2" t="e">
        <f t="shared" ref="BB3:BB37" si="20">H3/D3</f>
        <v>#DIV/0!</v>
      </c>
      <c r="BC3" s="2" t="e">
        <f t="shared" ref="BC3:BC37" si="21">(H3-J3)/D3</f>
        <v>#DIV/0!</v>
      </c>
      <c r="BD3" s="2" t="e">
        <f t="shared" ref="BD3:BD37" si="22">J3/D3</f>
        <v>#DIV/0!</v>
      </c>
      <c r="BE3" s="2" t="e">
        <f t="shared" ref="BE3:BE37" si="23">L3/D3</f>
        <v>#DIV/0!</v>
      </c>
      <c r="BF3" s="2" t="e">
        <f t="shared" ref="BF3:BF37" si="24">N3/D3</f>
        <v>#DIV/0!</v>
      </c>
      <c r="BG3" s="2" t="e">
        <f t="shared" ref="BG3:BG37" si="25">O3/D3</f>
        <v>#DIV/0!</v>
      </c>
    </row>
    <row r="4" spans="1:62" hidden="1" outlineLevel="1">
      <c r="A4" s="4">
        <v>43893</v>
      </c>
      <c r="H4" s="5"/>
      <c r="I4" s="5"/>
      <c r="L4" s="5"/>
      <c r="M4" s="5"/>
      <c r="Q4">
        <f t="shared" si="0"/>
        <v>0</v>
      </c>
      <c r="R4">
        <f t="shared" si="1"/>
        <v>0</v>
      </c>
      <c r="U4" s="5"/>
      <c r="V4" s="5"/>
      <c r="AE4" s="3">
        <f t="shared" si="2"/>
        <v>0</v>
      </c>
      <c r="AF4" s="3">
        <f t="shared" si="3"/>
        <v>0</v>
      </c>
      <c r="AG4" s="3">
        <f t="shared" si="4"/>
        <v>0</v>
      </c>
      <c r="AH4" s="3">
        <f t="shared" si="5"/>
        <v>0</v>
      </c>
      <c r="AI4" s="3">
        <f t="shared" si="6"/>
        <v>0</v>
      </c>
      <c r="AJ4" s="3">
        <f t="shared" si="7"/>
        <v>0</v>
      </c>
      <c r="AK4" s="3">
        <f t="shared" si="8"/>
        <v>0</v>
      </c>
      <c r="AL4" s="3">
        <f t="shared" si="9"/>
        <v>0</v>
      </c>
      <c r="AM4" s="3"/>
      <c r="AN4" s="3"/>
      <c r="AO4" s="3"/>
      <c r="AQ4" s="2" t="e">
        <f t="shared" si="10"/>
        <v>#DIV/0!</v>
      </c>
      <c r="AR4" s="2" t="e">
        <f t="shared" si="11"/>
        <v>#DIV/0!</v>
      </c>
      <c r="AS4" s="2" t="e">
        <f t="shared" si="12"/>
        <v>#DIV/0!</v>
      </c>
      <c r="AT4" s="2" t="e">
        <f t="shared" si="13"/>
        <v>#DIV/0!</v>
      </c>
      <c r="AU4" s="2" t="e">
        <f t="shared" si="14"/>
        <v>#DIV/0!</v>
      </c>
      <c r="AV4" s="2" t="e">
        <f t="shared" si="15"/>
        <v>#DIV/0!</v>
      </c>
      <c r="AW4" s="2" t="e">
        <f t="shared" si="16"/>
        <v>#DIV/0!</v>
      </c>
      <c r="AX4" s="2" t="e">
        <f t="shared" si="17"/>
        <v>#DIV/0!</v>
      </c>
      <c r="AZ4" s="2" t="e">
        <f t="shared" si="18"/>
        <v>#DIV/0!</v>
      </c>
      <c r="BA4" s="2" t="e">
        <f t="shared" si="19"/>
        <v>#DIV/0!</v>
      </c>
      <c r="BB4" s="2" t="e">
        <f t="shared" si="20"/>
        <v>#DIV/0!</v>
      </c>
      <c r="BC4" s="2" t="e">
        <f t="shared" si="21"/>
        <v>#DIV/0!</v>
      </c>
      <c r="BD4" s="2" t="e">
        <f t="shared" si="22"/>
        <v>#DIV/0!</v>
      </c>
      <c r="BE4" s="2" t="e">
        <f t="shared" si="23"/>
        <v>#DIV/0!</v>
      </c>
      <c r="BF4" s="2" t="e">
        <f t="shared" si="24"/>
        <v>#DIV/0!</v>
      </c>
      <c r="BG4" s="2" t="e">
        <f t="shared" si="25"/>
        <v>#DIV/0!</v>
      </c>
    </row>
    <row r="5" spans="1:62" hidden="1" outlineLevel="1">
      <c r="A5" s="4">
        <v>43894</v>
      </c>
      <c r="B5">
        <v>367</v>
      </c>
      <c r="D5">
        <v>18</v>
      </c>
      <c r="F5">
        <v>18</v>
      </c>
      <c r="H5" s="5">
        <v>5</v>
      </c>
      <c r="I5" s="5"/>
      <c r="J5">
        <v>0</v>
      </c>
      <c r="L5" s="5">
        <v>13</v>
      </c>
      <c r="M5" s="5"/>
      <c r="N5">
        <v>0</v>
      </c>
      <c r="O5">
        <v>0</v>
      </c>
      <c r="Q5">
        <f t="shared" si="0"/>
        <v>18</v>
      </c>
      <c r="R5">
        <f t="shared" si="1"/>
        <v>18</v>
      </c>
      <c r="T5">
        <v>0</v>
      </c>
      <c r="U5" s="5">
        <v>13</v>
      </c>
      <c r="V5" s="5"/>
      <c r="W5">
        <v>0</v>
      </c>
      <c r="X5">
        <v>0</v>
      </c>
      <c r="AE5" s="3">
        <f t="shared" si="2"/>
        <v>367</v>
      </c>
      <c r="AF5" s="3">
        <f t="shared" si="3"/>
        <v>18</v>
      </c>
      <c r="AG5" s="3">
        <f t="shared" si="4"/>
        <v>18</v>
      </c>
      <c r="AH5" s="3">
        <f t="shared" si="5"/>
        <v>5</v>
      </c>
      <c r="AI5" s="3">
        <f t="shared" si="6"/>
        <v>0</v>
      </c>
      <c r="AJ5" s="3">
        <f t="shared" si="7"/>
        <v>13</v>
      </c>
      <c r="AK5" s="3">
        <f t="shared" si="8"/>
        <v>0</v>
      </c>
      <c r="AL5" s="3">
        <f t="shared" si="9"/>
        <v>0</v>
      </c>
      <c r="AM5" s="3"/>
      <c r="AN5" s="3"/>
      <c r="AO5" s="3"/>
      <c r="AQ5" s="2" t="e">
        <f t="shared" si="10"/>
        <v>#DIV/0!</v>
      </c>
      <c r="AR5" s="2" t="e">
        <f t="shared" si="11"/>
        <v>#DIV/0!</v>
      </c>
      <c r="AS5" s="2" t="e">
        <f t="shared" si="12"/>
        <v>#DIV/0!</v>
      </c>
      <c r="AT5" s="2" t="e">
        <f t="shared" si="13"/>
        <v>#DIV/0!</v>
      </c>
      <c r="AU5" s="2" t="e">
        <f t="shared" si="14"/>
        <v>#DIV/0!</v>
      </c>
      <c r="AV5" s="2" t="e">
        <f t="shared" si="15"/>
        <v>#DIV/0!</v>
      </c>
      <c r="AW5" s="2" t="e">
        <f t="shared" si="16"/>
        <v>#DIV/0!</v>
      </c>
      <c r="AX5" s="2" t="e">
        <f t="shared" si="17"/>
        <v>#DIV/0!</v>
      </c>
      <c r="AZ5" s="2">
        <f t="shared" si="18"/>
        <v>4.9046321525885561E-2</v>
      </c>
      <c r="BA5" s="2">
        <f t="shared" si="19"/>
        <v>4.9046321525885561E-2</v>
      </c>
      <c r="BB5" s="2">
        <f t="shared" si="20"/>
        <v>0.27777777777777779</v>
      </c>
      <c r="BC5" s="2">
        <f t="shared" si="21"/>
        <v>0.27777777777777779</v>
      </c>
      <c r="BD5" s="2">
        <f t="shared" si="22"/>
        <v>0</v>
      </c>
      <c r="BE5" s="2">
        <f t="shared" si="23"/>
        <v>0.72222222222222221</v>
      </c>
      <c r="BF5" s="2">
        <f t="shared" si="24"/>
        <v>0</v>
      </c>
      <c r="BG5" s="2">
        <f t="shared" si="25"/>
        <v>0</v>
      </c>
    </row>
    <row r="6" spans="1:62" hidden="1" outlineLevel="1">
      <c r="A6" s="4">
        <v>43895</v>
      </c>
      <c r="B6">
        <v>440</v>
      </c>
      <c r="D6">
        <v>21</v>
      </c>
      <c r="F6">
        <v>21</v>
      </c>
      <c r="H6" s="5">
        <v>6</v>
      </c>
      <c r="I6" s="5"/>
      <c r="J6">
        <v>0</v>
      </c>
      <c r="L6" s="5">
        <v>15</v>
      </c>
      <c r="M6" s="5"/>
      <c r="N6">
        <v>0</v>
      </c>
      <c r="O6">
        <v>0</v>
      </c>
      <c r="Q6">
        <f t="shared" si="0"/>
        <v>21</v>
      </c>
      <c r="R6">
        <f t="shared" si="1"/>
        <v>21</v>
      </c>
      <c r="T6">
        <v>0</v>
      </c>
      <c r="U6" s="5">
        <v>15</v>
      </c>
      <c r="V6" s="5"/>
      <c r="W6">
        <v>0</v>
      </c>
      <c r="X6">
        <v>0</v>
      </c>
      <c r="AE6" s="3">
        <f t="shared" si="2"/>
        <v>73</v>
      </c>
      <c r="AF6" s="3">
        <f t="shared" si="3"/>
        <v>3</v>
      </c>
      <c r="AG6" s="3">
        <f t="shared" si="4"/>
        <v>3</v>
      </c>
      <c r="AH6" s="3">
        <f t="shared" si="5"/>
        <v>1</v>
      </c>
      <c r="AI6" s="3">
        <f t="shared" si="6"/>
        <v>0</v>
      </c>
      <c r="AJ6" s="3">
        <f t="shared" si="7"/>
        <v>2</v>
      </c>
      <c r="AK6" s="3">
        <f t="shared" si="8"/>
        <v>0</v>
      </c>
      <c r="AL6" s="3">
        <f t="shared" si="9"/>
        <v>0</v>
      </c>
      <c r="AM6" s="3"/>
      <c r="AN6" s="3"/>
      <c r="AO6" s="3"/>
      <c r="AQ6" s="2">
        <f t="shared" si="10"/>
        <v>0.1989100817438692</v>
      </c>
      <c r="AR6" s="2">
        <f t="shared" si="11"/>
        <v>0.16666666666666666</v>
      </c>
      <c r="AS6" s="2">
        <f t="shared" si="12"/>
        <v>0.16666666666666666</v>
      </c>
      <c r="AT6" s="2">
        <f t="shared" si="13"/>
        <v>0.2</v>
      </c>
      <c r="AU6" s="2" t="e">
        <f t="shared" si="14"/>
        <v>#DIV/0!</v>
      </c>
      <c r="AV6" s="2">
        <f t="shared" si="15"/>
        <v>0.15384615384615385</v>
      </c>
      <c r="AW6" s="2" t="e">
        <f t="shared" si="16"/>
        <v>#DIV/0!</v>
      </c>
      <c r="AX6" s="2" t="e">
        <f t="shared" si="17"/>
        <v>#DIV/0!</v>
      </c>
      <c r="AZ6" s="2">
        <f t="shared" si="18"/>
        <v>4.7727272727272729E-2</v>
      </c>
      <c r="BA6" s="2">
        <f t="shared" si="19"/>
        <v>4.1095890410958902E-2</v>
      </c>
      <c r="BB6" s="2">
        <f t="shared" si="20"/>
        <v>0.2857142857142857</v>
      </c>
      <c r="BC6" s="2">
        <f t="shared" si="21"/>
        <v>0.2857142857142857</v>
      </c>
      <c r="BD6" s="2">
        <f t="shared" si="22"/>
        <v>0</v>
      </c>
      <c r="BE6" s="2">
        <f t="shared" si="23"/>
        <v>0.7142857142857143</v>
      </c>
      <c r="BF6" s="2">
        <f t="shared" si="24"/>
        <v>0</v>
      </c>
      <c r="BG6" s="2">
        <f t="shared" si="25"/>
        <v>0</v>
      </c>
    </row>
    <row r="7" spans="1:62" hidden="1" outlineLevel="1">
      <c r="A7" s="4">
        <v>43896</v>
      </c>
      <c r="B7">
        <v>547</v>
      </c>
      <c r="D7">
        <v>24</v>
      </c>
      <c r="F7">
        <v>24</v>
      </c>
      <c r="H7" s="5">
        <v>7</v>
      </c>
      <c r="I7" s="5"/>
      <c r="J7">
        <v>0</v>
      </c>
      <c r="L7" s="5">
        <v>17</v>
      </c>
      <c r="M7" s="5"/>
      <c r="N7">
        <v>0</v>
      </c>
      <c r="O7">
        <v>0</v>
      </c>
      <c r="Q7">
        <f t="shared" si="0"/>
        <v>24</v>
      </c>
      <c r="R7">
        <f t="shared" si="1"/>
        <v>24</v>
      </c>
      <c r="T7">
        <v>0</v>
      </c>
      <c r="U7" s="5">
        <v>17</v>
      </c>
      <c r="V7" s="5"/>
      <c r="W7">
        <v>0</v>
      </c>
      <c r="X7">
        <v>0</v>
      </c>
      <c r="AE7" s="3">
        <f t="shared" si="2"/>
        <v>107</v>
      </c>
      <c r="AF7" s="3">
        <f t="shared" si="3"/>
        <v>3</v>
      </c>
      <c r="AG7" s="3">
        <f t="shared" si="4"/>
        <v>3</v>
      </c>
      <c r="AH7" s="3">
        <f t="shared" si="5"/>
        <v>1</v>
      </c>
      <c r="AI7" s="3">
        <f t="shared" si="6"/>
        <v>0</v>
      </c>
      <c r="AJ7" s="3">
        <f t="shared" si="7"/>
        <v>2</v>
      </c>
      <c r="AK7" s="3">
        <f t="shared" si="8"/>
        <v>0</v>
      </c>
      <c r="AL7" s="3">
        <f t="shared" si="9"/>
        <v>0</v>
      </c>
      <c r="AM7" s="3"/>
      <c r="AN7" s="3"/>
      <c r="AO7" s="3"/>
      <c r="AQ7" s="2">
        <f t="shared" si="10"/>
        <v>0.24318181818181819</v>
      </c>
      <c r="AR7" s="2">
        <f t="shared" si="11"/>
        <v>0.14285714285714285</v>
      </c>
      <c r="AS7" s="2">
        <f t="shared" si="12"/>
        <v>0.14285714285714285</v>
      </c>
      <c r="AT7" s="2">
        <f t="shared" si="13"/>
        <v>0.16666666666666666</v>
      </c>
      <c r="AU7" s="2" t="e">
        <f t="shared" si="14"/>
        <v>#DIV/0!</v>
      </c>
      <c r="AV7" s="2">
        <f t="shared" si="15"/>
        <v>0.13333333333333333</v>
      </c>
      <c r="AW7" s="2" t="e">
        <f t="shared" si="16"/>
        <v>#DIV/0!</v>
      </c>
      <c r="AX7" s="2" t="e">
        <f t="shared" si="17"/>
        <v>#DIV/0!</v>
      </c>
      <c r="AZ7" s="2">
        <f t="shared" si="18"/>
        <v>4.3875685557586835E-2</v>
      </c>
      <c r="BA7" s="2">
        <f t="shared" si="19"/>
        <v>2.8037383177570093E-2</v>
      </c>
      <c r="BB7" s="2">
        <f t="shared" si="20"/>
        <v>0.29166666666666669</v>
      </c>
      <c r="BC7" s="2">
        <f t="shared" si="21"/>
        <v>0.29166666666666669</v>
      </c>
      <c r="BD7" s="2">
        <f t="shared" si="22"/>
        <v>0</v>
      </c>
      <c r="BE7" s="2">
        <f t="shared" si="23"/>
        <v>0.70833333333333337</v>
      </c>
      <c r="BF7" s="2">
        <f t="shared" si="24"/>
        <v>0</v>
      </c>
      <c r="BG7" s="2">
        <f t="shared" si="25"/>
        <v>0</v>
      </c>
    </row>
    <row r="8" spans="1:62" hidden="1" outlineLevel="1">
      <c r="A8" s="4">
        <v>43897</v>
      </c>
      <c r="B8">
        <v>643</v>
      </c>
      <c r="D8">
        <v>35</v>
      </c>
      <c r="F8">
        <v>35</v>
      </c>
      <c r="H8" s="5">
        <v>8</v>
      </c>
      <c r="I8" s="5"/>
      <c r="J8">
        <v>0</v>
      </c>
      <c r="L8" s="5">
        <v>27</v>
      </c>
      <c r="M8" s="5"/>
      <c r="Q8">
        <f t="shared" si="0"/>
        <v>35</v>
      </c>
      <c r="R8">
        <f t="shared" si="1"/>
        <v>35</v>
      </c>
      <c r="U8" s="5">
        <v>27</v>
      </c>
      <c r="V8" s="5"/>
      <c r="W8">
        <v>0</v>
      </c>
      <c r="AE8" s="3">
        <f t="shared" si="2"/>
        <v>96</v>
      </c>
      <c r="AF8" s="3">
        <f t="shared" si="3"/>
        <v>11</v>
      </c>
      <c r="AG8" s="3">
        <f t="shared" si="4"/>
        <v>11</v>
      </c>
      <c r="AH8" s="3">
        <f t="shared" si="5"/>
        <v>1</v>
      </c>
      <c r="AI8" s="3">
        <f t="shared" si="6"/>
        <v>0</v>
      </c>
      <c r="AJ8" s="3">
        <f t="shared" si="7"/>
        <v>10</v>
      </c>
      <c r="AK8" s="3">
        <f t="shared" si="8"/>
        <v>0</v>
      </c>
      <c r="AL8" s="3">
        <f t="shared" si="9"/>
        <v>0</v>
      </c>
      <c r="AM8" s="3"/>
      <c r="AN8" s="3"/>
      <c r="AO8" s="3"/>
      <c r="AQ8" s="2">
        <f t="shared" si="10"/>
        <v>0.17550274223034734</v>
      </c>
      <c r="AR8" s="2">
        <f t="shared" si="11"/>
        <v>0.45833333333333331</v>
      </c>
      <c r="AS8" s="2">
        <f t="shared" si="12"/>
        <v>0.45833333333333331</v>
      </c>
      <c r="AT8" s="2">
        <f t="shared" si="13"/>
        <v>0.14285714285714285</v>
      </c>
      <c r="AU8" s="2" t="e">
        <f t="shared" si="14"/>
        <v>#DIV/0!</v>
      </c>
      <c r="AV8" s="2">
        <f t="shared" si="15"/>
        <v>0.58823529411764708</v>
      </c>
      <c r="AW8" s="2" t="e">
        <f t="shared" si="16"/>
        <v>#DIV/0!</v>
      </c>
      <c r="AX8" s="2" t="e">
        <f t="shared" si="17"/>
        <v>#DIV/0!</v>
      </c>
      <c r="AZ8" s="2">
        <f t="shared" si="18"/>
        <v>5.4432348367029551E-2</v>
      </c>
      <c r="BA8" s="2">
        <f t="shared" si="19"/>
        <v>0.11458333333333333</v>
      </c>
      <c r="BB8" s="2">
        <f t="shared" si="20"/>
        <v>0.22857142857142856</v>
      </c>
      <c r="BC8" s="2">
        <f t="shared" si="21"/>
        <v>0.22857142857142856</v>
      </c>
      <c r="BD8" s="2">
        <f t="shared" si="22"/>
        <v>0</v>
      </c>
      <c r="BE8" s="2">
        <f t="shared" si="23"/>
        <v>0.77142857142857146</v>
      </c>
      <c r="BF8" s="2">
        <f t="shared" si="24"/>
        <v>0</v>
      </c>
      <c r="BG8" s="2">
        <f t="shared" si="25"/>
        <v>0</v>
      </c>
    </row>
    <row r="9" spans="1:62" hidden="1" outlineLevel="1">
      <c r="A9" s="4">
        <v>43898</v>
      </c>
      <c r="H9" s="5"/>
      <c r="I9" s="5"/>
      <c r="J9">
        <v>0</v>
      </c>
      <c r="L9" s="5"/>
      <c r="M9" s="5"/>
      <c r="Q9">
        <f t="shared" si="0"/>
        <v>0</v>
      </c>
      <c r="R9">
        <f t="shared" si="1"/>
        <v>0</v>
      </c>
      <c r="U9" s="5"/>
      <c r="V9" s="5"/>
      <c r="W9">
        <v>0</v>
      </c>
      <c r="AE9" s="3">
        <f t="shared" si="2"/>
        <v>-643</v>
      </c>
      <c r="AF9" s="3">
        <f t="shared" si="3"/>
        <v>-35</v>
      </c>
      <c r="AG9" s="3">
        <f t="shared" si="4"/>
        <v>-35</v>
      </c>
      <c r="AH9" s="3">
        <f t="shared" si="5"/>
        <v>-8</v>
      </c>
      <c r="AI9" s="3">
        <f t="shared" si="6"/>
        <v>0</v>
      </c>
      <c r="AJ9" s="3">
        <f t="shared" si="7"/>
        <v>-27</v>
      </c>
      <c r="AK9" s="3">
        <f t="shared" si="8"/>
        <v>0</v>
      </c>
      <c r="AL9" s="3">
        <f t="shared" si="9"/>
        <v>0</v>
      </c>
      <c r="AM9" s="3"/>
      <c r="AN9" s="3"/>
      <c r="AO9" s="3"/>
      <c r="AQ9" s="2">
        <f t="shared" si="10"/>
        <v>-1</v>
      </c>
      <c r="AR9" s="2">
        <f t="shared" si="11"/>
        <v>-1</v>
      </c>
      <c r="AS9" s="2">
        <f t="shared" si="12"/>
        <v>-1</v>
      </c>
      <c r="AT9" s="2">
        <f t="shared" si="13"/>
        <v>-1</v>
      </c>
      <c r="AU9" s="2" t="e">
        <f t="shared" si="14"/>
        <v>#DIV/0!</v>
      </c>
      <c r="AV9" s="2">
        <f t="shared" si="15"/>
        <v>-1</v>
      </c>
      <c r="AW9" s="2" t="e">
        <f t="shared" si="16"/>
        <v>#DIV/0!</v>
      </c>
      <c r="AX9" s="2" t="e">
        <f t="shared" si="17"/>
        <v>#DIV/0!</v>
      </c>
      <c r="AZ9" s="2" t="e">
        <f t="shared" si="18"/>
        <v>#DIV/0!</v>
      </c>
      <c r="BA9" s="2">
        <f t="shared" si="19"/>
        <v>5.4432348367029551E-2</v>
      </c>
      <c r="BB9" s="2" t="e">
        <f t="shared" si="20"/>
        <v>#DIV/0!</v>
      </c>
      <c r="BC9" s="2" t="e">
        <f t="shared" si="21"/>
        <v>#DIV/0!</v>
      </c>
      <c r="BD9" s="2" t="e">
        <f t="shared" si="22"/>
        <v>#DIV/0!</v>
      </c>
      <c r="BE9" s="2" t="e">
        <f t="shared" si="23"/>
        <v>#DIV/0!</v>
      </c>
      <c r="BF9" s="2" t="e">
        <f t="shared" si="24"/>
        <v>#DIV/0!</v>
      </c>
      <c r="BG9" s="2" t="e">
        <f t="shared" si="25"/>
        <v>#DIV/0!</v>
      </c>
    </row>
    <row r="10" spans="1:62" hidden="1" outlineLevel="1">
      <c r="A10" s="4">
        <v>43899</v>
      </c>
      <c r="B10">
        <v>836</v>
      </c>
      <c r="D10">
        <v>54</v>
      </c>
      <c r="F10">
        <v>54</v>
      </c>
      <c r="H10" s="5">
        <v>19</v>
      </c>
      <c r="I10" s="5"/>
      <c r="J10">
        <v>1</v>
      </c>
      <c r="L10" s="5">
        <v>35</v>
      </c>
      <c r="M10" s="5"/>
      <c r="N10">
        <v>0</v>
      </c>
      <c r="O10">
        <v>0</v>
      </c>
      <c r="Q10">
        <f t="shared" si="0"/>
        <v>54</v>
      </c>
      <c r="R10">
        <f t="shared" si="1"/>
        <v>54</v>
      </c>
      <c r="T10">
        <v>0</v>
      </c>
      <c r="U10" s="5">
        <v>35</v>
      </c>
      <c r="V10" s="5"/>
      <c r="W10">
        <v>1</v>
      </c>
      <c r="X10">
        <v>0</v>
      </c>
      <c r="AE10" s="3">
        <f t="shared" si="2"/>
        <v>836</v>
      </c>
      <c r="AF10" s="3">
        <f t="shared" si="3"/>
        <v>54</v>
      </c>
      <c r="AG10" s="3">
        <f t="shared" si="4"/>
        <v>54</v>
      </c>
      <c r="AH10" s="3">
        <f t="shared" si="5"/>
        <v>19</v>
      </c>
      <c r="AI10" s="3">
        <f t="shared" si="6"/>
        <v>1</v>
      </c>
      <c r="AJ10" s="3">
        <f t="shared" si="7"/>
        <v>35</v>
      </c>
      <c r="AK10" s="3">
        <f t="shared" si="8"/>
        <v>0</v>
      </c>
      <c r="AL10" s="3">
        <f t="shared" si="9"/>
        <v>0</v>
      </c>
      <c r="AM10" s="3"/>
      <c r="AN10" s="3"/>
      <c r="AO10" s="3"/>
      <c r="AQ10" s="2" t="e">
        <f t="shared" si="10"/>
        <v>#DIV/0!</v>
      </c>
      <c r="AR10" s="2" t="e">
        <f t="shared" si="11"/>
        <v>#DIV/0!</v>
      </c>
      <c r="AS10" s="2" t="e">
        <f t="shared" si="12"/>
        <v>#DIV/0!</v>
      </c>
      <c r="AT10" s="2" t="e">
        <f t="shared" si="13"/>
        <v>#DIV/0!</v>
      </c>
      <c r="AU10" s="2" t="e">
        <f t="shared" si="14"/>
        <v>#DIV/0!</v>
      </c>
      <c r="AV10" s="2" t="e">
        <f t="shared" si="15"/>
        <v>#DIV/0!</v>
      </c>
      <c r="AW10" s="2" t="e">
        <f t="shared" si="16"/>
        <v>#DIV/0!</v>
      </c>
      <c r="AX10" s="2" t="e">
        <f t="shared" si="17"/>
        <v>#DIV/0!</v>
      </c>
      <c r="AZ10" s="2">
        <f t="shared" si="18"/>
        <v>6.4593301435406703E-2</v>
      </c>
      <c r="BA10" s="2">
        <f t="shared" si="19"/>
        <v>6.4593301435406703E-2</v>
      </c>
      <c r="BB10" s="2">
        <f t="shared" si="20"/>
        <v>0.35185185185185186</v>
      </c>
      <c r="BC10" s="2">
        <f t="shared" si="21"/>
        <v>0.33333333333333331</v>
      </c>
      <c r="BD10" s="2">
        <f t="shared" si="22"/>
        <v>1.8518518518518517E-2</v>
      </c>
      <c r="BE10" s="2">
        <f t="shared" si="23"/>
        <v>0.64814814814814814</v>
      </c>
      <c r="BF10" s="2">
        <f t="shared" si="24"/>
        <v>0</v>
      </c>
      <c r="BG10" s="2">
        <f t="shared" si="25"/>
        <v>0</v>
      </c>
    </row>
    <row r="11" spans="1:62" hidden="1" outlineLevel="1">
      <c r="A11" s="4">
        <v>43900</v>
      </c>
      <c r="B11">
        <v>955</v>
      </c>
      <c r="D11">
        <v>62</v>
      </c>
      <c r="F11">
        <v>60</v>
      </c>
      <c r="H11" s="5">
        <v>19</v>
      </c>
      <c r="I11" s="5"/>
      <c r="J11">
        <v>1</v>
      </c>
      <c r="L11" s="5">
        <v>41</v>
      </c>
      <c r="M11" s="5"/>
      <c r="N11">
        <v>2</v>
      </c>
      <c r="O11">
        <v>0</v>
      </c>
      <c r="Q11">
        <f t="shared" si="0"/>
        <v>60</v>
      </c>
      <c r="R11">
        <f t="shared" si="1"/>
        <v>62</v>
      </c>
      <c r="T11">
        <v>2</v>
      </c>
      <c r="U11" s="5">
        <v>41</v>
      </c>
      <c r="V11" s="5"/>
      <c r="W11">
        <v>1</v>
      </c>
      <c r="X11">
        <v>0</v>
      </c>
      <c r="AE11" s="3">
        <f t="shared" si="2"/>
        <v>119</v>
      </c>
      <c r="AF11" s="3">
        <f t="shared" si="3"/>
        <v>8</v>
      </c>
      <c r="AG11" s="3">
        <f t="shared" si="4"/>
        <v>6</v>
      </c>
      <c r="AH11" s="3">
        <f t="shared" si="5"/>
        <v>0</v>
      </c>
      <c r="AI11" s="3">
        <f t="shared" si="6"/>
        <v>0</v>
      </c>
      <c r="AJ11" s="3">
        <f t="shared" si="7"/>
        <v>6</v>
      </c>
      <c r="AK11" s="3">
        <f t="shared" si="8"/>
        <v>2</v>
      </c>
      <c r="AL11" s="3">
        <f t="shared" si="9"/>
        <v>0</v>
      </c>
      <c r="AM11" s="3"/>
      <c r="AN11" s="3"/>
      <c r="AO11" s="3"/>
      <c r="AQ11" s="2">
        <f t="shared" si="10"/>
        <v>0.1423444976076555</v>
      </c>
      <c r="AR11" s="2">
        <f t="shared" si="11"/>
        <v>0.14814814814814814</v>
      </c>
      <c r="AS11" s="2">
        <f t="shared" si="12"/>
        <v>0.1111111111111111</v>
      </c>
      <c r="AT11" s="2">
        <f t="shared" si="13"/>
        <v>0</v>
      </c>
      <c r="AU11" s="2">
        <f t="shared" si="14"/>
        <v>0</v>
      </c>
      <c r="AV11" s="2">
        <f t="shared" si="15"/>
        <v>0.17142857142857143</v>
      </c>
      <c r="AW11" s="2" t="e">
        <f t="shared" si="16"/>
        <v>#DIV/0!</v>
      </c>
      <c r="AX11" s="2" t="e">
        <f t="shared" si="17"/>
        <v>#DIV/0!</v>
      </c>
      <c r="AZ11" s="2">
        <f t="shared" si="18"/>
        <v>6.4921465968586389E-2</v>
      </c>
      <c r="BA11" s="2">
        <f t="shared" si="19"/>
        <v>6.7226890756302518E-2</v>
      </c>
      <c r="BB11" s="2">
        <f t="shared" si="20"/>
        <v>0.30645161290322581</v>
      </c>
      <c r="BC11" s="2">
        <f t="shared" si="21"/>
        <v>0.29032258064516131</v>
      </c>
      <c r="BD11" s="2">
        <f t="shared" si="22"/>
        <v>1.6129032258064516E-2</v>
      </c>
      <c r="BE11" s="2">
        <f t="shared" si="23"/>
        <v>0.66129032258064513</v>
      </c>
      <c r="BF11" s="2">
        <f t="shared" si="24"/>
        <v>3.2258064516129031E-2</v>
      </c>
      <c r="BG11" s="2">
        <f t="shared" si="25"/>
        <v>0</v>
      </c>
    </row>
    <row r="12" spans="1:62" hidden="1" outlineLevel="1">
      <c r="A12" s="4">
        <v>43901</v>
      </c>
      <c r="H12" s="5"/>
      <c r="I12" s="5"/>
      <c r="J12">
        <v>1</v>
      </c>
      <c r="L12" s="5"/>
      <c r="M12" s="5"/>
      <c r="Q12">
        <f t="shared" si="0"/>
        <v>0</v>
      </c>
      <c r="R12">
        <f t="shared" si="1"/>
        <v>0</v>
      </c>
      <c r="U12" s="5"/>
      <c r="V12" s="5"/>
      <c r="W12">
        <v>1</v>
      </c>
      <c r="AE12" s="3">
        <f t="shared" si="2"/>
        <v>-955</v>
      </c>
      <c r="AF12" s="3">
        <f t="shared" si="3"/>
        <v>-62</v>
      </c>
      <c r="AG12" s="3">
        <f t="shared" si="4"/>
        <v>-60</v>
      </c>
      <c r="AH12" s="3">
        <f t="shared" si="5"/>
        <v>-19</v>
      </c>
      <c r="AI12" s="3">
        <f t="shared" si="6"/>
        <v>0</v>
      </c>
      <c r="AJ12" s="3">
        <f t="shared" si="7"/>
        <v>-41</v>
      </c>
      <c r="AK12" s="3">
        <f t="shared" si="8"/>
        <v>-2</v>
      </c>
      <c r="AL12" s="3">
        <f t="shared" si="9"/>
        <v>0</v>
      </c>
      <c r="AM12" s="3"/>
      <c r="AN12" s="3"/>
      <c r="AO12" s="3"/>
      <c r="AQ12" s="2">
        <f t="shared" si="10"/>
        <v>-1</v>
      </c>
      <c r="AR12" s="2">
        <f t="shared" si="11"/>
        <v>-1</v>
      </c>
      <c r="AS12" s="2">
        <f t="shared" si="12"/>
        <v>-1</v>
      </c>
      <c r="AT12" s="2">
        <f t="shared" si="13"/>
        <v>-1</v>
      </c>
      <c r="AU12" s="2">
        <f t="shared" si="14"/>
        <v>0</v>
      </c>
      <c r="AV12" s="2">
        <f t="shared" si="15"/>
        <v>-1</v>
      </c>
      <c r="AW12" s="2">
        <f t="shared" si="16"/>
        <v>-1</v>
      </c>
      <c r="AX12" s="2" t="e">
        <f t="shared" si="17"/>
        <v>#DIV/0!</v>
      </c>
      <c r="AZ12" s="2" t="e">
        <f t="shared" si="18"/>
        <v>#DIV/0!</v>
      </c>
      <c r="BA12" s="2">
        <f t="shared" si="19"/>
        <v>6.4921465968586389E-2</v>
      </c>
      <c r="BB12" s="2" t="e">
        <f t="shared" si="20"/>
        <v>#DIV/0!</v>
      </c>
      <c r="BC12" s="2" t="e">
        <f t="shared" si="21"/>
        <v>#DIV/0!</v>
      </c>
      <c r="BD12" s="2" t="e">
        <f t="shared" si="22"/>
        <v>#DIV/0!</v>
      </c>
      <c r="BE12" s="2" t="e">
        <f t="shared" si="23"/>
        <v>#DIV/0!</v>
      </c>
      <c r="BF12" s="2" t="e">
        <f t="shared" si="24"/>
        <v>#DIV/0!</v>
      </c>
      <c r="BG12" s="2" t="e">
        <f t="shared" si="25"/>
        <v>#DIV/0!</v>
      </c>
    </row>
    <row r="13" spans="1:62" hidden="1" outlineLevel="1">
      <c r="A13" s="4">
        <v>43902</v>
      </c>
      <c r="H13" s="5"/>
      <c r="I13" s="5"/>
      <c r="J13">
        <v>5</v>
      </c>
      <c r="L13" s="5"/>
      <c r="M13" s="5"/>
      <c r="Q13">
        <f t="shared" si="0"/>
        <v>0</v>
      </c>
      <c r="R13">
        <f t="shared" si="1"/>
        <v>0</v>
      </c>
      <c r="U13" s="5"/>
      <c r="V13" s="5"/>
      <c r="W13">
        <v>5</v>
      </c>
      <c r="AE13" s="3">
        <f t="shared" si="2"/>
        <v>0</v>
      </c>
      <c r="AF13" s="3">
        <f t="shared" si="3"/>
        <v>0</v>
      </c>
      <c r="AG13" s="3">
        <f t="shared" si="4"/>
        <v>0</v>
      </c>
      <c r="AH13" s="3">
        <f t="shared" si="5"/>
        <v>0</v>
      </c>
      <c r="AI13" s="3">
        <f t="shared" si="6"/>
        <v>4</v>
      </c>
      <c r="AJ13" s="3">
        <f t="shared" si="7"/>
        <v>0</v>
      </c>
      <c r="AK13" s="3">
        <f t="shared" si="8"/>
        <v>0</v>
      </c>
      <c r="AL13" s="3">
        <f t="shared" si="9"/>
        <v>0</v>
      </c>
      <c r="AM13" s="3"/>
      <c r="AN13" s="3"/>
      <c r="AO13" s="3"/>
      <c r="AQ13" s="2" t="e">
        <f t="shared" si="10"/>
        <v>#DIV/0!</v>
      </c>
      <c r="AR13" s="2" t="e">
        <f t="shared" si="11"/>
        <v>#DIV/0!</v>
      </c>
      <c r="AS13" s="2" t="e">
        <f t="shared" si="12"/>
        <v>#DIV/0!</v>
      </c>
      <c r="AT13" s="2" t="e">
        <f t="shared" si="13"/>
        <v>#DIV/0!</v>
      </c>
      <c r="AU13" s="2">
        <f t="shared" si="14"/>
        <v>4</v>
      </c>
      <c r="AV13" s="2" t="e">
        <f t="shared" si="15"/>
        <v>#DIV/0!</v>
      </c>
      <c r="AW13" s="2" t="e">
        <f t="shared" si="16"/>
        <v>#DIV/0!</v>
      </c>
      <c r="AX13" s="2" t="e">
        <f t="shared" si="17"/>
        <v>#DIV/0!</v>
      </c>
      <c r="AZ13" s="2" t="e">
        <f t="shared" si="18"/>
        <v>#DIV/0!</v>
      </c>
      <c r="BA13" s="2" t="e">
        <f t="shared" si="19"/>
        <v>#DIV/0!</v>
      </c>
      <c r="BB13" s="2" t="e">
        <f t="shared" si="20"/>
        <v>#DIV/0!</v>
      </c>
      <c r="BC13" s="2" t="e">
        <f t="shared" si="21"/>
        <v>#DIV/0!</v>
      </c>
      <c r="BD13" s="2" t="e">
        <f t="shared" si="22"/>
        <v>#DIV/0!</v>
      </c>
      <c r="BE13" s="2" t="e">
        <f t="shared" si="23"/>
        <v>#DIV/0!</v>
      </c>
      <c r="BF13" s="2" t="e">
        <f t="shared" si="24"/>
        <v>#DIV/0!</v>
      </c>
      <c r="BG13" s="2" t="e">
        <f t="shared" si="25"/>
        <v>#DIV/0!</v>
      </c>
    </row>
    <row r="14" spans="1:62" hidden="1" outlineLevel="1">
      <c r="A14" s="4">
        <v>43903</v>
      </c>
      <c r="B14">
        <v>1496</v>
      </c>
      <c r="D14">
        <v>130</v>
      </c>
      <c r="F14">
        <v>126</v>
      </c>
      <c r="H14" s="5">
        <v>44</v>
      </c>
      <c r="I14" s="5"/>
      <c r="J14">
        <v>7</v>
      </c>
      <c r="L14" s="5">
        <v>82</v>
      </c>
      <c r="M14" s="5"/>
      <c r="N14">
        <v>2</v>
      </c>
      <c r="O14">
        <v>2</v>
      </c>
      <c r="Q14">
        <f t="shared" si="0"/>
        <v>126</v>
      </c>
      <c r="R14">
        <f t="shared" si="1"/>
        <v>130</v>
      </c>
      <c r="T14">
        <v>2</v>
      </c>
      <c r="U14" s="5">
        <v>82</v>
      </c>
      <c r="V14" s="5"/>
      <c r="W14">
        <v>7</v>
      </c>
      <c r="X14">
        <v>2</v>
      </c>
      <c r="AE14" s="3">
        <f t="shared" si="2"/>
        <v>1496</v>
      </c>
      <c r="AF14" s="3">
        <f t="shared" si="3"/>
        <v>130</v>
      </c>
      <c r="AG14" s="3">
        <f t="shared" si="4"/>
        <v>126</v>
      </c>
      <c r="AH14" s="3">
        <f t="shared" si="5"/>
        <v>44</v>
      </c>
      <c r="AI14" s="3">
        <f t="shared" si="6"/>
        <v>2</v>
      </c>
      <c r="AJ14" s="3">
        <f t="shared" si="7"/>
        <v>82</v>
      </c>
      <c r="AK14" s="3">
        <f t="shared" si="8"/>
        <v>2</v>
      </c>
      <c r="AL14" s="3">
        <f t="shared" si="9"/>
        <v>2</v>
      </c>
      <c r="AM14" s="3"/>
      <c r="AN14" s="3"/>
      <c r="AO14" s="3"/>
      <c r="AQ14" s="2" t="e">
        <f t="shared" si="10"/>
        <v>#DIV/0!</v>
      </c>
      <c r="AR14" s="2" t="e">
        <f t="shared" si="11"/>
        <v>#DIV/0!</v>
      </c>
      <c r="AS14" s="2" t="e">
        <f t="shared" si="12"/>
        <v>#DIV/0!</v>
      </c>
      <c r="AT14" s="2" t="e">
        <f t="shared" si="13"/>
        <v>#DIV/0!</v>
      </c>
      <c r="AU14" s="2">
        <f t="shared" si="14"/>
        <v>0.4</v>
      </c>
      <c r="AV14" s="2" t="e">
        <f t="shared" si="15"/>
        <v>#DIV/0!</v>
      </c>
      <c r="AW14" s="2" t="e">
        <f t="shared" si="16"/>
        <v>#DIV/0!</v>
      </c>
      <c r="AX14" s="2" t="e">
        <f t="shared" si="17"/>
        <v>#DIV/0!</v>
      </c>
      <c r="AZ14" s="2">
        <f t="shared" si="18"/>
        <v>8.6898395721925134E-2</v>
      </c>
      <c r="BA14" s="2">
        <f t="shared" si="19"/>
        <v>8.6898395721925134E-2</v>
      </c>
      <c r="BB14" s="2">
        <f t="shared" si="20"/>
        <v>0.33846153846153848</v>
      </c>
      <c r="BC14" s="2">
        <f t="shared" si="21"/>
        <v>0.2846153846153846</v>
      </c>
      <c r="BD14" s="2">
        <f t="shared" si="22"/>
        <v>5.3846153846153849E-2</v>
      </c>
      <c r="BE14" s="2">
        <f t="shared" si="23"/>
        <v>0.63076923076923075</v>
      </c>
      <c r="BF14" s="2">
        <f t="shared" si="24"/>
        <v>1.5384615384615385E-2</v>
      </c>
      <c r="BG14" s="2">
        <f t="shared" si="25"/>
        <v>1.5384615384615385E-2</v>
      </c>
    </row>
    <row r="15" spans="1:62" hidden="1" outlineLevel="1" collapsed="1">
      <c r="A15" s="4">
        <v>43904</v>
      </c>
      <c r="B15">
        <v>2100</v>
      </c>
      <c r="D15">
        <v>156</v>
      </c>
      <c r="F15">
        <v>150</v>
      </c>
      <c r="H15" s="5">
        <v>53</v>
      </c>
      <c r="I15" s="5">
        <f>H15-J15</f>
        <v>42</v>
      </c>
      <c r="J15">
        <v>11</v>
      </c>
      <c r="L15" s="5">
        <v>97</v>
      </c>
      <c r="M15" s="5"/>
      <c r="N15">
        <v>4</v>
      </c>
      <c r="O15">
        <v>2</v>
      </c>
      <c r="Q15">
        <f t="shared" si="0"/>
        <v>150</v>
      </c>
      <c r="R15">
        <f t="shared" si="1"/>
        <v>156</v>
      </c>
      <c r="T15">
        <f>N15</f>
        <v>4</v>
      </c>
      <c r="U15" s="5">
        <f>L15</f>
        <v>97</v>
      </c>
      <c r="V15" s="5">
        <f>I15</f>
        <v>42</v>
      </c>
      <c r="W15">
        <f>J15</f>
        <v>11</v>
      </c>
      <c r="X15">
        <f>O15</f>
        <v>2</v>
      </c>
      <c r="AE15" s="3">
        <f t="shared" si="2"/>
        <v>604</v>
      </c>
      <c r="AF15" s="3">
        <f t="shared" si="3"/>
        <v>26</v>
      </c>
      <c r="AG15" s="3">
        <f t="shared" si="4"/>
        <v>24</v>
      </c>
      <c r="AH15" s="3">
        <f t="shared" si="5"/>
        <v>9</v>
      </c>
      <c r="AI15" s="3">
        <f t="shared" si="6"/>
        <v>4</v>
      </c>
      <c r="AJ15" s="3">
        <f t="shared" si="7"/>
        <v>15</v>
      </c>
      <c r="AK15" s="3">
        <f t="shared" si="8"/>
        <v>2</v>
      </c>
      <c r="AL15" s="3">
        <f t="shared" si="9"/>
        <v>0</v>
      </c>
      <c r="AM15" s="3"/>
      <c r="AN15" s="3">
        <f>AE15-AF15</f>
        <v>578</v>
      </c>
      <c r="AO15" s="3">
        <f>AF15</f>
        <v>26</v>
      </c>
      <c r="AQ15" s="6">
        <f t="shared" si="10"/>
        <v>0.40374331550802139</v>
      </c>
      <c r="AR15" s="6">
        <f t="shared" si="11"/>
        <v>0.2</v>
      </c>
      <c r="AS15" s="6">
        <f t="shared" si="12"/>
        <v>0.19047619047619047</v>
      </c>
      <c r="AT15" s="6">
        <f t="shared" si="13"/>
        <v>0.20454545454545456</v>
      </c>
      <c r="AU15" s="6">
        <f t="shared" si="14"/>
        <v>0.5714285714285714</v>
      </c>
      <c r="AV15" s="6">
        <f t="shared" si="15"/>
        <v>0.18292682926829268</v>
      </c>
      <c r="AW15" s="6">
        <f t="shared" si="16"/>
        <v>1</v>
      </c>
      <c r="AX15" s="6">
        <f t="shared" si="17"/>
        <v>0</v>
      </c>
      <c r="AZ15" s="2">
        <f t="shared" si="18"/>
        <v>7.4285714285714288E-2</v>
      </c>
      <c r="BA15" s="2">
        <f t="shared" si="19"/>
        <v>4.3046357615894038E-2</v>
      </c>
      <c r="BB15" s="2">
        <f t="shared" si="20"/>
        <v>0.33974358974358976</v>
      </c>
      <c r="BC15" s="2">
        <f t="shared" si="21"/>
        <v>0.26923076923076922</v>
      </c>
      <c r="BD15" s="2">
        <f t="shared" si="22"/>
        <v>7.0512820512820512E-2</v>
      </c>
      <c r="BE15" s="2">
        <f t="shared" si="23"/>
        <v>0.62179487179487181</v>
      </c>
      <c r="BF15" s="2">
        <f t="shared" si="24"/>
        <v>2.564102564102564E-2</v>
      </c>
      <c r="BG15" s="2">
        <f t="shared" si="25"/>
        <v>1.282051282051282E-2</v>
      </c>
    </row>
    <row r="16" spans="1:62" hidden="1" outlineLevel="1">
      <c r="A16" s="4">
        <v>43905</v>
      </c>
      <c r="B16">
        <v>2452</v>
      </c>
      <c r="D16">
        <v>188</v>
      </c>
      <c r="F16">
        <v>179</v>
      </c>
      <c r="H16" s="5">
        <v>71</v>
      </c>
      <c r="I16" s="5">
        <f t="shared" ref="I16:I126" si="26">H16-J16</f>
        <v>56</v>
      </c>
      <c r="J16">
        <v>15</v>
      </c>
      <c r="L16" s="5">
        <v>108</v>
      </c>
      <c r="M16" s="5"/>
      <c r="N16">
        <v>7</v>
      </c>
      <c r="O16">
        <v>2</v>
      </c>
      <c r="Q16">
        <f t="shared" si="0"/>
        <v>179</v>
      </c>
      <c r="R16">
        <f t="shared" si="1"/>
        <v>188</v>
      </c>
      <c r="T16">
        <f t="shared" ref="T16:T37" si="27">N16</f>
        <v>7</v>
      </c>
      <c r="U16" s="5">
        <f t="shared" ref="U16:U37" si="28">L16</f>
        <v>108</v>
      </c>
      <c r="V16" s="5">
        <f t="shared" ref="V16:V37" si="29">I16</f>
        <v>56</v>
      </c>
      <c r="W16">
        <f t="shared" ref="W16:W37" si="30">J16</f>
        <v>15</v>
      </c>
      <c r="X16">
        <f t="shared" ref="X16:X37" si="31">O16</f>
        <v>2</v>
      </c>
      <c r="AE16" s="3">
        <f t="shared" si="2"/>
        <v>352</v>
      </c>
      <c r="AF16" s="3">
        <f t="shared" si="3"/>
        <v>32</v>
      </c>
      <c r="AG16" s="3">
        <f t="shared" si="4"/>
        <v>29</v>
      </c>
      <c r="AH16" s="3">
        <f t="shared" si="5"/>
        <v>18</v>
      </c>
      <c r="AI16" s="3">
        <f t="shared" si="6"/>
        <v>4</v>
      </c>
      <c r="AJ16" s="3">
        <f t="shared" si="7"/>
        <v>11</v>
      </c>
      <c r="AK16" s="3">
        <f t="shared" si="8"/>
        <v>3</v>
      </c>
      <c r="AL16" s="3">
        <f t="shared" si="9"/>
        <v>0</v>
      </c>
      <c r="AM16" s="3"/>
      <c r="AN16" s="3">
        <f t="shared" ref="AN16:AN40" si="32">AE16-AF16</f>
        <v>320</v>
      </c>
      <c r="AO16" s="3">
        <f t="shared" ref="AO16:AO40" si="33">AF16</f>
        <v>32</v>
      </c>
      <c r="AQ16" s="6">
        <f t="shared" si="10"/>
        <v>0.16761904761904761</v>
      </c>
      <c r="AR16" s="6">
        <f t="shared" si="11"/>
        <v>0.20512820512820512</v>
      </c>
      <c r="AS16" s="6">
        <f t="shared" si="12"/>
        <v>0.19333333333333333</v>
      </c>
      <c r="AT16" s="6">
        <f t="shared" si="13"/>
        <v>0.33962264150943394</v>
      </c>
      <c r="AU16" s="6">
        <f t="shared" si="14"/>
        <v>0.36363636363636365</v>
      </c>
      <c r="AV16" s="6">
        <f t="shared" si="15"/>
        <v>0.1134020618556701</v>
      </c>
      <c r="AW16" s="6">
        <f t="shared" si="16"/>
        <v>0.75</v>
      </c>
      <c r="AX16" s="6">
        <f t="shared" si="17"/>
        <v>0</v>
      </c>
      <c r="AZ16" s="2">
        <f t="shared" si="18"/>
        <v>7.6672104404567704E-2</v>
      </c>
      <c r="BA16" s="2">
        <f t="shared" si="19"/>
        <v>9.0909090909090912E-2</v>
      </c>
      <c r="BB16" s="2">
        <f t="shared" si="20"/>
        <v>0.37765957446808512</v>
      </c>
      <c r="BC16" s="2">
        <f t="shared" si="21"/>
        <v>0.2978723404255319</v>
      </c>
      <c r="BD16" s="2">
        <f t="shared" si="22"/>
        <v>7.9787234042553196E-2</v>
      </c>
      <c r="BE16" s="2">
        <f t="shared" si="23"/>
        <v>0.57446808510638303</v>
      </c>
      <c r="BF16" s="2">
        <f t="shared" si="24"/>
        <v>3.7234042553191488E-2</v>
      </c>
      <c r="BG16" s="2">
        <f t="shared" si="25"/>
        <v>1.0638297872340425E-2</v>
      </c>
    </row>
    <row r="17" spans="1:59" hidden="1" outlineLevel="1">
      <c r="A17" s="4">
        <v>43906</v>
      </c>
      <c r="B17">
        <v>2653</v>
      </c>
      <c r="D17">
        <v>213</v>
      </c>
      <c r="F17">
        <v>203</v>
      </c>
      <c r="H17" s="5">
        <v>95</v>
      </c>
      <c r="I17" s="5">
        <f t="shared" si="26"/>
        <v>75</v>
      </c>
      <c r="J17">
        <v>20</v>
      </c>
      <c r="L17" s="5">
        <v>108</v>
      </c>
      <c r="M17" s="5"/>
      <c r="N17">
        <v>8</v>
      </c>
      <c r="O17">
        <v>2</v>
      </c>
      <c r="Q17">
        <f t="shared" si="0"/>
        <v>203</v>
      </c>
      <c r="R17">
        <f t="shared" si="1"/>
        <v>213</v>
      </c>
      <c r="T17">
        <f t="shared" si="27"/>
        <v>8</v>
      </c>
      <c r="U17" s="5">
        <f t="shared" si="28"/>
        <v>108</v>
      </c>
      <c r="V17" s="5">
        <f t="shared" si="29"/>
        <v>75</v>
      </c>
      <c r="W17">
        <f t="shared" si="30"/>
        <v>20</v>
      </c>
      <c r="X17">
        <f t="shared" si="31"/>
        <v>2</v>
      </c>
      <c r="AE17" s="3">
        <f t="shared" si="2"/>
        <v>201</v>
      </c>
      <c r="AF17" s="3">
        <f t="shared" si="3"/>
        <v>25</v>
      </c>
      <c r="AG17" s="3">
        <f t="shared" si="4"/>
        <v>24</v>
      </c>
      <c r="AH17" s="3">
        <f t="shared" si="5"/>
        <v>24</v>
      </c>
      <c r="AI17" s="3">
        <f t="shared" si="6"/>
        <v>5</v>
      </c>
      <c r="AJ17" s="3">
        <f t="shared" si="7"/>
        <v>0</v>
      </c>
      <c r="AK17" s="3">
        <f t="shared" si="8"/>
        <v>1</v>
      </c>
      <c r="AL17" s="3">
        <f t="shared" si="9"/>
        <v>0</v>
      </c>
      <c r="AM17" s="3"/>
      <c r="AN17" s="3">
        <f t="shared" si="32"/>
        <v>176</v>
      </c>
      <c r="AO17" s="3">
        <f t="shared" si="33"/>
        <v>25</v>
      </c>
      <c r="AQ17" s="6">
        <f t="shared" si="10"/>
        <v>8.1973898858075045E-2</v>
      </c>
      <c r="AR17" s="6">
        <f t="shared" si="11"/>
        <v>0.13297872340425532</v>
      </c>
      <c r="AS17" s="6">
        <f t="shared" si="12"/>
        <v>0.13407821229050279</v>
      </c>
      <c r="AT17" s="6">
        <f t="shared" si="13"/>
        <v>0.3380281690140845</v>
      </c>
      <c r="AU17" s="6">
        <f t="shared" si="14"/>
        <v>0.33333333333333331</v>
      </c>
      <c r="AV17" s="6">
        <f t="shared" si="15"/>
        <v>0</v>
      </c>
      <c r="AW17" s="6">
        <f t="shared" si="16"/>
        <v>0.14285714285714285</v>
      </c>
      <c r="AX17" s="6">
        <f t="shared" si="17"/>
        <v>0</v>
      </c>
      <c r="AZ17" s="2">
        <f t="shared" si="18"/>
        <v>8.0286468149264989E-2</v>
      </c>
      <c r="BA17" s="2">
        <f t="shared" si="19"/>
        <v>0.12437810945273632</v>
      </c>
      <c r="BB17" s="2">
        <f t="shared" si="20"/>
        <v>0.4460093896713615</v>
      </c>
      <c r="BC17" s="2">
        <f t="shared" si="21"/>
        <v>0.352112676056338</v>
      </c>
      <c r="BD17" s="2">
        <f t="shared" si="22"/>
        <v>9.3896713615023469E-2</v>
      </c>
      <c r="BE17" s="2">
        <f t="shared" si="23"/>
        <v>0.50704225352112675</v>
      </c>
      <c r="BF17" s="2">
        <f t="shared" si="24"/>
        <v>3.7558685446009391E-2</v>
      </c>
      <c r="BG17" s="2">
        <f t="shared" si="25"/>
        <v>9.3896713615023476E-3</v>
      </c>
    </row>
    <row r="18" spans="1:59" hidden="1" outlineLevel="1">
      <c r="A18" s="4">
        <v>43907</v>
      </c>
      <c r="B18">
        <v>2916</v>
      </c>
      <c r="D18">
        <v>237</v>
      </c>
      <c r="F18">
        <v>226</v>
      </c>
      <c r="H18" s="5">
        <v>114</v>
      </c>
      <c r="I18" s="5">
        <f t="shared" si="26"/>
        <v>86</v>
      </c>
      <c r="J18">
        <v>28</v>
      </c>
      <c r="L18" s="5">
        <v>112</v>
      </c>
      <c r="M18" s="5"/>
      <c r="N18">
        <v>8</v>
      </c>
      <c r="O18">
        <v>3</v>
      </c>
      <c r="Q18">
        <f t="shared" si="0"/>
        <v>226</v>
      </c>
      <c r="R18">
        <f t="shared" si="1"/>
        <v>237</v>
      </c>
      <c r="T18">
        <f t="shared" si="27"/>
        <v>8</v>
      </c>
      <c r="U18" s="5">
        <f t="shared" si="28"/>
        <v>112</v>
      </c>
      <c r="V18" s="5">
        <f t="shared" si="29"/>
        <v>86</v>
      </c>
      <c r="W18">
        <f t="shared" si="30"/>
        <v>28</v>
      </c>
      <c r="X18">
        <f t="shared" si="31"/>
        <v>3</v>
      </c>
      <c r="AE18" s="3">
        <f t="shared" si="2"/>
        <v>263</v>
      </c>
      <c r="AF18" s="3">
        <f t="shared" si="3"/>
        <v>24</v>
      </c>
      <c r="AG18" s="3">
        <f t="shared" si="4"/>
        <v>23</v>
      </c>
      <c r="AH18" s="3">
        <f t="shared" si="5"/>
        <v>19</v>
      </c>
      <c r="AI18" s="3">
        <f t="shared" si="6"/>
        <v>8</v>
      </c>
      <c r="AJ18" s="3">
        <f t="shared" si="7"/>
        <v>4</v>
      </c>
      <c r="AK18" s="3">
        <f t="shared" si="8"/>
        <v>0</v>
      </c>
      <c r="AL18" s="3">
        <f t="shared" si="9"/>
        <v>1</v>
      </c>
      <c r="AM18" s="3"/>
      <c r="AN18" s="3">
        <f t="shared" si="32"/>
        <v>239</v>
      </c>
      <c r="AO18" s="3">
        <f t="shared" si="33"/>
        <v>24</v>
      </c>
      <c r="AQ18" s="6">
        <f t="shared" si="10"/>
        <v>9.9133056916698076E-2</v>
      </c>
      <c r="AR18" s="6">
        <f t="shared" si="11"/>
        <v>0.11267605633802817</v>
      </c>
      <c r="AS18" s="6">
        <f t="shared" si="12"/>
        <v>0.11330049261083744</v>
      </c>
      <c r="AT18" s="6">
        <f t="shared" si="13"/>
        <v>0.2</v>
      </c>
      <c r="AU18" s="6">
        <f t="shared" si="14"/>
        <v>0.4</v>
      </c>
      <c r="AV18" s="6">
        <f t="shared" si="15"/>
        <v>3.7037037037037035E-2</v>
      </c>
      <c r="AW18" s="6">
        <f t="shared" si="16"/>
        <v>0</v>
      </c>
      <c r="AX18" s="6">
        <f t="shared" si="17"/>
        <v>0.5</v>
      </c>
      <c r="AZ18" s="2">
        <f t="shared" si="18"/>
        <v>8.1275720164609058E-2</v>
      </c>
      <c r="BA18" s="2">
        <f t="shared" si="19"/>
        <v>9.125475285171103E-2</v>
      </c>
      <c r="BB18" s="2">
        <f t="shared" si="20"/>
        <v>0.48101265822784811</v>
      </c>
      <c r="BC18" s="2">
        <f t="shared" si="21"/>
        <v>0.3628691983122363</v>
      </c>
      <c r="BD18" s="2">
        <f t="shared" si="22"/>
        <v>0.11814345991561181</v>
      </c>
      <c r="BE18" s="2">
        <f t="shared" si="23"/>
        <v>0.47257383966244726</v>
      </c>
      <c r="BF18" s="2">
        <f t="shared" si="24"/>
        <v>3.3755274261603373E-2</v>
      </c>
      <c r="BG18" s="2">
        <f t="shared" si="25"/>
        <v>1.2658227848101266E-2</v>
      </c>
    </row>
    <row r="19" spans="1:59" hidden="1" outlineLevel="1">
      <c r="A19" s="4">
        <v>43908</v>
      </c>
      <c r="B19">
        <v>3294</v>
      </c>
      <c r="D19">
        <v>282</v>
      </c>
      <c r="F19">
        <v>267</v>
      </c>
      <c r="H19" s="5">
        <v>129</v>
      </c>
      <c r="I19" s="5">
        <f t="shared" si="26"/>
        <v>100</v>
      </c>
      <c r="J19">
        <v>29</v>
      </c>
      <c r="L19" s="5">
        <v>138</v>
      </c>
      <c r="M19" s="5"/>
      <c r="N19">
        <v>12</v>
      </c>
      <c r="O19">
        <v>3</v>
      </c>
      <c r="Q19">
        <f t="shared" si="0"/>
        <v>267</v>
      </c>
      <c r="R19">
        <f t="shared" si="1"/>
        <v>282</v>
      </c>
      <c r="T19">
        <f t="shared" si="27"/>
        <v>12</v>
      </c>
      <c r="U19" s="5">
        <f t="shared" si="28"/>
        <v>138</v>
      </c>
      <c r="V19" s="5">
        <f t="shared" si="29"/>
        <v>100</v>
      </c>
      <c r="W19">
        <f t="shared" si="30"/>
        <v>29</v>
      </c>
      <c r="X19">
        <f t="shared" si="31"/>
        <v>3</v>
      </c>
      <c r="AE19" s="3">
        <f t="shared" si="2"/>
        <v>378</v>
      </c>
      <c r="AF19" s="3">
        <f t="shared" si="3"/>
        <v>45</v>
      </c>
      <c r="AG19" s="3">
        <f t="shared" si="4"/>
        <v>41</v>
      </c>
      <c r="AH19" s="3">
        <f t="shared" si="5"/>
        <v>15</v>
      </c>
      <c r="AI19" s="3">
        <f t="shared" si="6"/>
        <v>1</v>
      </c>
      <c r="AJ19" s="3">
        <f t="shared" si="7"/>
        <v>26</v>
      </c>
      <c r="AK19" s="3">
        <f t="shared" si="8"/>
        <v>4</v>
      </c>
      <c r="AL19" s="3">
        <f t="shared" si="9"/>
        <v>0</v>
      </c>
      <c r="AM19" s="3"/>
      <c r="AN19" s="3">
        <f t="shared" si="32"/>
        <v>333</v>
      </c>
      <c r="AO19" s="3">
        <f t="shared" si="33"/>
        <v>45</v>
      </c>
      <c r="AQ19" s="6">
        <f t="shared" si="10"/>
        <v>0.12962962962962962</v>
      </c>
      <c r="AR19" s="6">
        <f t="shared" si="11"/>
        <v>0.189873417721519</v>
      </c>
      <c r="AS19" s="6">
        <f t="shared" si="12"/>
        <v>0.18141592920353983</v>
      </c>
      <c r="AT19" s="6">
        <f t="shared" si="13"/>
        <v>0.13157894736842105</v>
      </c>
      <c r="AU19" s="6">
        <f t="shared" si="14"/>
        <v>3.5714285714285712E-2</v>
      </c>
      <c r="AV19" s="6">
        <f t="shared" si="15"/>
        <v>0.23214285714285715</v>
      </c>
      <c r="AW19" s="6">
        <f t="shared" si="16"/>
        <v>0.5</v>
      </c>
      <c r="AX19" s="6">
        <f t="shared" si="17"/>
        <v>0</v>
      </c>
      <c r="AZ19" s="2">
        <f t="shared" si="18"/>
        <v>8.5610200364298727E-2</v>
      </c>
      <c r="BA19" s="2">
        <f t="shared" si="19"/>
        <v>0.11904761904761904</v>
      </c>
      <c r="BB19" s="2">
        <f t="shared" si="20"/>
        <v>0.45744680851063829</v>
      </c>
      <c r="BC19" s="2">
        <f t="shared" si="21"/>
        <v>0.3546099290780142</v>
      </c>
      <c r="BD19" s="2">
        <f t="shared" si="22"/>
        <v>0.10283687943262411</v>
      </c>
      <c r="BE19" s="2">
        <f t="shared" si="23"/>
        <v>0.48936170212765956</v>
      </c>
      <c r="BF19" s="2">
        <f t="shared" si="24"/>
        <v>4.2553191489361701E-2</v>
      </c>
      <c r="BG19" s="2">
        <f t="shared" si="25"/>
        <v>1.0638297872340425E-2</v>
      </c>
    </row>
    <row r="20" spans="1:59" hidden="1" outlineLevel="1">
      <c r="A20" s="4">
        <v>43909</v>
      </c>
      <c r="B20">
        <v>3961</v>
      </c>
      <c r="D20">
        <v>340</v>
      </c>
      <c r="F20" s="1">
        <v>321</v>
      </c>
      <c r="G20" s="1"/>
      <c r="H20" s="5">
        <v>179</v>
      </c>
      <c r="I20" s="5">
        <f t="shared" si="26"/>
        <v>143</v>
      </c>
      <c r="J20">
        <v>36</v>
      </c>
      <c r="L20" s="5">
        <v>142</v>
      </c>
      <c r="M20" s="5"/>
      <c r="N20">
        <v>15</v>
      </c>
      <c r="O20">
        <v>4</v>
      </c>
      <c r="Q20">
        <f t="shared" si="0"/>
        <v>321</v>
      </c>
      <c r="R20">
        <f t="shared" si="1"/>
        <v>340</v>
      </c>
      <c r="T20">
        <f t="shared" si="27"/>
        <v>15</v>
      </c>
      <c r="U20" s="5">
        <f t="shared" si="28"/>
        <v>142</v>
      </c>
      <c r="V20" s="5">
        <f t="shared" si="29"/>
        <v>143</v>
      </c>
      <c r="W20">
        <f t="shared" si="30"/>
        <v>36</v>
      </c>
      <c r="X20">
        <f t="shared" si="31"/>
        <v>4</v>
      </c>
      <c r="AE20" s="3">
        <f t="shared" si="2"/>
        <v>667</v>
      </c>
      <c r="AF20" s="3">
        <f t="shared" si="3"/>
        <v>58</v>
      </c>
      <c r="AG20" s="3">
        <f t="shared" si="4"/>
        <v>54</v>
      </c>
      <c r="AH20" s="3">
        <f t="shared" si="5"/>
        <v>50</v>
      </c>
      <c r="AI20" s="3">
        <f t="shared" si="6"/>
        <v>7</v>
      </c>
      <c r="AJ20" s="3">
        <f t="shared" si="7"/>
        <v>4</v>
      </c>
      <c r="AK20" s="3">
        <f t="shared" si="8"/>
        <v>3</v>
      </c>
      <c r="AL20" s="3">
        <f t="shared" si="9"/>
        <v>1</v>
      </c>
      <c r="AM20" s="3"/>
      <c r="AN20" s="3">
        <f t="shared" si="32"/>
        <v>609</v>
      </c>
      <c r="AO20" s="3">
        <f t="shared" si="33"/>
        <v>58</v>
      </c>
      <c r="AQ20" s="6">
        <f t="shared" si="10"/>
        <v>0.20248937462052216</v>
      </c>
      <c r="AR20" s="6">
        <f t="shared" si="11"/>
        <v>0.20567375886524822</v>
      </c>
      <c r="AS20" s="6">
        <f t="shared" si="12"/>
        <v>0.20224719101123595</v>
      </c>
      <c r="AT20" s="6">
        <f t="shared" si="13"/>
        <v>0.38759689922480622</v>
      </c>
      <c r="AU20" s="6">
        <f t="shared" si="14"/>
        <v>0.2413793103448276</v>
      </c>
      <c r="AV20" s="6">
        <f t="shared" si="15"/>
        <v>2.8985507246376812E-2</v>
      </c>
      <c r="AW20" s="6">
        <f t="shared" si="16"/>
        <v>0.25</v>
      </c>
      <c r="AX20" s="6">
        <f t="shared" si="17"/>
        <v>0.33333333333333331</v>
      </c>
      <c r="AZ20" s="2">
        <f t="shared" si="18"/>
        <v>8.5836909871244635E-2</v>
      </c>
      <c r="BA20" s="2">
        <f t="shared" si="19"/>
        <v>8.6956521739130432E-2</v>
      </c>
      <c r="BB20" s="2">
        <f t="shared" si="20"/>
        <v>0.52647058823529413</v>
      </c>
      <c r="BC20" s="2">
        <f t="shared" si="21"/>
        <v>0.42058823529411765</v>
      </c>
      <c r="BD20" s="2">
        <f t="shared" si="22"/>
        <v>0.10588235294117647</v>
      </c>
      <c r="BE20" s="2">
        <f t="shared" si="23"/>
        <v>0.41764705882352943</v>
      </c>
      <c r="BF20" s="2">
        <f t="shared" si="24"/>
        <v>4.4117647058823532E-2</v>
      </c>
      <c r="BG20" s="2">
        <f t="shared" si="25"/>
        <v>1.1764705882352941E-2</v>
      </c>
    </row>
    <row r="21" spans="1:59" hidden="1" outlineLevel="1">
      <c r="A21" s="4">
        <v>43910</v>
      </c>
      <c r="B21">
        <v>4468</v>
      </c>
      <c r="D21">
        <v>408</v>
      </c>
      <c r="F21">
        <v>379</v>
      </c>
      <c r="H21" s="5">
        <v>210</v>
      </c>
      <c r="I21" s="5">
        <f t="shared" si="26"/>
        <v>168</v>
      </c>
      <c r="J21">
        <v>42</v>
      </c>
      <c r="L21" s="5">
        <v>169</v>
      </c>
      <c r="M21" s="5"/>
      <c r="N21">
        <v>25</v>
      </c>
      <c r="O21">
        <v>4</v>
      </c>
      <c r="Q21">
        <f t="shared" si="0"/>
        <v>379</v>
      </c>
      <c r="R21">
        <f t="shared" si="1"/>
        <v>408</v>
      </c>
      <c r="T21">
        <f t="shared" si="27"/>
        <v>25</v>
      </c>
      <c r="U21" s="5">
        <f t="shared" si="28"/>
        <v>169</v>
      </c>
      <c r="V21" s="5">
        <f t="shared" si="29"/>
        <v>168</v>
      </c>
      <c r="W21">
        <f t="shared" si="30"/>
        <v>42</v>
      </c>
      <c r="X21">
        <f t="shared" si="31"/>
        <v>4</v>
      </c>
      <c r="AE21" s="3">
        <f t="shared" si="2"/>
        <v>507</v>
      </c>
      <c r="AF21" s="3">
        <f t="shared" si="3"/>
        <v>68</v>
      </c>
      <c r="AG21" s="3">
        <f t="shared" si="4"/>
        <v>58</v>
      </c>
      <c r="AH21" s="3">
        <f t="shared" si="5"/>
        <v>31</v>
      </c>
      <c r="AI21" s="3">
        <f t="shared" si="6"/>
        <v>6</v>
      </c>
      <c r="AJ21" s="3">
        <f t="shared" si="7"/>
        <v>27</v>
      </c>
      <c r="AK21" s="3">
        <f t="shared" si="8"/>
        <v>10</v>
      </c>
      <c r="AL21" s="3">
        <f t="shared" si="9"/>
        <v>0</v>
      </c>
      <c r="AM21" s="3"/>
      <c r="AN21" s="3">
        <f t="shared" si="32"/>
        <v>439</v>
      </c>
      <c r="AO21" s="3">
        <f t="shared" si="33"/>
        <v>68</v>
      </c>
      <c r="AQ21" s="6">
        <f t="shared" si="10"/>
        <v>0.12799798030800302</v>
      </c>
      <c r="AR21" s="6">
        <f t="shared" si="11"/>
        <v>0.2</v>
      </c>
      <c r="AS21" s="6">
        <f t="shared" si="12"/>
        <v>0.18068535825545171</v>
      </c>
      <c r="AT21" s="6">
        <f t="shared" si="13"/>
        <v>0.17318435754189945</v>
      </c>
      <c r="AU21" s="6">
        <f t="shared" si="14"/>
        <v>0.16666666666666666</v>
      </c>
      <c r="AV21" s="6">
        <f t="shared" si="15"/>
        <v>0.19014084507042253</v>
      </c>
      <c r="AW21" s="6">
        <f t="shared" si="16"/>
        <v>0.66666666666666663</v>
      </c>
      <c r="AX21" s="6">
        <f t="shared" si="17"/>
        <v>0</v>
      </c>
      <c r="AZ21" s="2">
        <f t="shared" si="18"/>
        <v>9.1316025067144133E-2</v>
      </c>
      <c r="BA21" s="2">
        <f t="shared" si="19"/>
        <v>0.13412228796844181</v>
      </c>
      <c r="BB21" s="2">
        <f t="shared" si="20"/>
        <v>0.51470588235294112</v>
      </c>
      <c r="BC21" s="2">
        <f t="shared" si="21"/>
        <v>0.41176470588235292</v>
      </c>
      <c r="BD21" s="2">
        <f t="shared" si="22"/>
        <v>0.10294117647058823</v>
      </c>
      <c r="BE21" s="2">
        <f t="shared" si="23"/>
        <v>0.41421568627450983</v>
      </c>
      <c r="BF21" s="2">
        <f t="shared" si="24"/>
        <v>6.1274509803921566E-2</v>
      </c>
      <c r="BG21" s="2">
        <f t="shared" si="25"/>
        <v>9.8039215686274508E-3</v>
      </c>
    </row>
    <row r="22" spans="1:59" hidden="1" outlineLevel="1">
      <c r="A22" s="4">
        <v>43911</v>
      </c>
      <c r="B22">
        <v>4883</v>
      </c>
      <c r="D22">
        <v>490</v>
      </c>
      <c r="F22">
        <v>458</v>
      </c>
      <c r="H22" s="5">
        <v>254</v>
      </c>
      <c r="I22" s="5">
        <f t="shared" si="26"/>
        <v>206</v>
      </c>
      <c r="J22">
        <v>48</v>
      </c>
      <c r="L22" s="5">
        <v>204</v>
      </c>
      <c r="M22" s="5"/>
      <c r="N22">
        <v>26</v>
      </c>
      <c r="O22">
        <v>6</v>
      </c>
      <c r="Q22">
        <f t="shared" si="0"/>
        <v>458</v>
      </c>
      <c r="R22">
        <f t="shared" si="1"/>
        <v>490</v>
      </c>
      <c r="T22">
        <f t="shared" si="27"/>
        <v>26</v>
      </c>
      <c r="U22" s="5">
        <f t="shared" si="28"/>
        <v>204</v>
      </c>
      <c r="V22" s="5">
        <f t="shared" si="29"/>
        <v>206</v>
      </c>
      <c r="W22">
        <f t="shared" si="30"/>
        <v>48</v>
      </c>
      <c r="X22">
        <f t="shared" si="31"/>
        <v>6</v>
      </c>
      <c r="AE22" s="3">
        <f t="shared" si="2"/>
        <v>415</v>
      </c>
      <c r="AF22" s="3">
        <f t="shared" si="3"/>
        <v>82</v>
      </c>
      <c r="AG22" s="3">
        <f t="shared" si="4"/>
        <v>79</v>
      </c>
      <c r="AH22" s="3">
        <f t="shared" si="5"/>
        <v>44</v>
      </c>
      <c r="AI22" s="3">
        <f t="shared" si="6"/>
        <v>6</v>
      </c>
      <c r="AJ22" s="3">
        <f t="shared" si="7"/>
        <v>35</v>
      </c>
      <c r="AK22" s="3">
        <f t="shared" si="8"/>
        <v>1</v>
      </c>
      <c r="AL22" s="3">
        <f t="shared" si="9"/>
        <v>2</v>
      </c>
      <c r="AM22" s="3"/>
      <c r="AN22" s="3">
        <f t="shared" si="32"/>
        <v>333</v>
      </c>
      <c r="AO22" s="3">
        <f t="shared" si="33"/>
        <v>82</v>
      </c>
      <c r="AQ22" s="6">
        <f t="shared" si="10"/>
        <v>9.2882721575649058E-2</v>
      </c>
      <c r="AR22" s="6">
        <f t="shared" si="11"/>
        <v>0.20098039215686275</v>
      </c>
      <c r="AS22" s="6">
        <f t="shared" si="12"/>
        <v>0.20844327176781002</v>
      </c>
      <c r="AT22" s="6">
        <f t="shared" si="13"/>
        <v>0.20952380952380953</v>
      </c>
      <c r="AU22" s="6">
        <f t="shared" si="14"/>
        <v>0.14285714285714285</v>
      </c>
      <c r="AV22" s="6">
        <f t="shared" si="15"/>
        <v>0.20710059171597633</v>
      </c>
      <c r="AW22" s="6">
        <f t="shared" si="16"/>
        <v>0.04</v>
      </c>
      <c r="AX22" s="6">
        <f t="shared" si="17"/>
        <v>0.5</v>
      </c>
      <c r="AZ22" s="2">
        <f t="shared" si="18"/>
        <v>0.10034814663116937</v>
      </c>
      <c r="BA22" s="2">
        <f t="shared" si="19"/>
        <v>0.19759036144578312</v>
      </c>
      <c r="BB22" s="2">
        <f t="shared" si="20"/>
        <v>0.51836734693877551</v>
      </c>
      <c r="BC22" s="2">
        <f t="shared" si="21"/>
        <v>0.42040816326530611</v>
      </c>
      <c r="BD22" s="2">
        <f t="shared" si="22"/>
        <v>9.7959183673469383E-2</v>
      </c>
      <c r="BE22" s="2">
        <f t="shared" si="23"/>
        <v>0.41632653061224489</v>
      </c>
      <c r="BF22" s="2">
        <f t="shared" si="24"/>
        <v>5.3061224489795916E-2</v>
      </c>
      <c r="BG22" s="2">
        <f t="shared" si="25"/>
        <v>1.2244897959183673E-2</v>
      </c>
    </row>
    <row r="23" spans="1:59" hidden="1" outlineLevel="1">
      <c r="A23" s="4">
        <v>43912</v>
      </c>
      <c r="B23">
        <v>5580</v>
      </c>
      <c r="D23">
        <v>630</v>
      </c>
      <c r="F23">
        <v>596</v>
      </c>
      <c r="H23" s="5">
        <v>275</v>
      </c>
      <c r="I23" s="5">
        <f t="shared" si="26"/>
        <v>220</v>
      </c>
      <c r="J23">
        <v>55</v>
      </c>
      <c r="L23" s="5">
        <v>321</v>
      </c>
      <c r="M23" s="5"/>
      <c r="N23">
        <v>26</v>
      </c>
      <c r="O23">
        <v>8</v>
      </c>
      <c r="Q23">
        <f t="shared" si="0"/>
        <v>596</v>
      </c>
      <c r="R23">
        <f t="shared" si="1"/>
        <v>630</v>
      </c>
      <c r="T23">
        <f t="shared" si="27"/>
        <v>26</v>
      </c>
      <c r="U23" s="5">
        <f t="shared" si="28"/>
        <v>321</v>
      </c>
      <c r="V23" s="5">
        <f t="shared" si="29"/>
        <v>220</v>
      </c>
      <c r="W23">
        <f t="shared" si="30"/>
        <v>55</v>
      </c>
      <c r="X23">
        <f t="shared" si="31"/>
        <v>8</v>
      </c>
      <c r="AE23" s="3">
        <f t="shared" si="2"/>
        <v>697</v>
      </c>
      <c r="AF23" s="3">
        <f t="shared" si="3"/>
        <v>140</v>
      </c>
      <c r="AG23" s="3">
        <f t="shared" si="4"/>
        <v>138</v>
      </c>
      <c r="AH23" s="3">
        <f t="shared" si="5"/>
        <v>21</v>
      </c>
      <c r="AI23" s="3">
        <f t="shared" si="6"/>
        <v>7</v>
      </c>
      <c r="AJ23" s="3">
        <f t="shared" si="7"/>
        <v>117</v>
      </c>
      <c r="AK23" s="3">
        <f t="shared" si="8"/>
        <v>0</v>
      </c>
      <c r="AL23" s="3">
        <f t="shared" si="9"/>
        <v>2</v>
      </c>
      <c r="AM23" s="3"/>
      <c r="AN23" s="3">
        <f t="shared" si="32"/>
        <v>557</v>
      </c>
      <c r="AO23" s="3">
        <f t="shared" si="33"/>
        <v>140</v>
      </c>
      <c r="AQ23" s="6">
        <f t="shared" si="10"/>
        <v>0.14274011877943887</v>
      </c>
      <c r="AR23" s="6">
        <f t="shared" si="11"/>
        <v>0.2857142857142857</v>
      </c>
      <c r="AS23" s="6">
        <f t="shared" si="12"/>
        <v>0.30131004366812225</v>
      </c>
      <c r="AT23" s="6">
        <f t="shared" si="13"/>
        <v>8.2677165354330714E-2</v>
      </c>
      <c r="AU23" s="6">
        <f t="shared" si="14"/>
        <v>0.14583333333333334</v>
      </c>
      <c r="AV23" s="6">
        <f t="shared" si="15"/>
        <v>0.57352941176470584</v>
      </c>
      <c r="AW23" s="6">
        <f t="shared" si="16"/>
        <v>0</v>
      </c>
      <c r="AX23" s="6">
        <f t="shared" si="17"/>
        <v>0.33333333333333331</v>
      </c>
      <c r="AZ23" s="2">
        <f t="shared" si="18"/>
        <v>0.11290322580645161</v>
      </c>
      <c r="BA23" s="2">
        <f t="shared" si="19"/>
        <v>0.20086083213773315</v>
      </c>
      <c r="BB23" s="2">
        <f t="shared" si="20"/>
        <v>0.43650793650793651</v>
      </c>
      <c r="BC23" s="2">
        <f t="shared" si="21"/>
        <v>0.34920634920634919</v>
      </c>
      <c r="BD23" s="2">
        <f t="shared" si="22"/>
        <v>8.7301587301587297E-2</v>
      </c>
      <c r="BE23" s="2">
        <f t="shared" si="23"/>
        <v>0.50952380952380949</v>
      </c>
      <c r="BF23" s="2">
        <f t="shared" si="24"/>
        <v>4.1269841269841269E-2</v>
      </c>
      <c r="BG23" s="2">
        <f t="shared" si="25"/>
        <v>1.2698412698412698E-2</v>
      </c>
    </row>
    <row r="24" spans="1:59" hidden="1" outlineLevel="1">
      <c r="A24" s="4">
        <v>43913</v>
      </c>
      <c r="B24">
        <v>6375</v>
      </c>
      <c r="D24">
        <v>721</v>
      </c>
      <c r="F24">
        <v>681</v>
      </c>
      <c r="H24" s="5">
        <v>310</v>
      </c>
      <c r="I24" s="5">
        <f t="shared" si="26"/>
        <v>250</v>
      </c>
      <c r="J24">
        <v>60</v>
      </c>
      <c r="L24" s="5">
        <v>371</v>
      </c>
      <c r="M24" s="5"/>
      <c r="N24">
        <v>27</v>
      </c>
      <c r="O24">
        <v>13</v>
      </c>
      <c r="Q24">
        <f t="shared" si="0"/>
        <v>681</v>
      </c>
      <c r="R24">
        <f t="shared" si="1"/>
        <v>721</v>
      </c>
      <c r="T24">
        <f t="shared" si="27"/>
        <v>27</v>
      </c>
      <c r="U24" s="5">
        <f t="shared" si="28"/>
        <v>371</v>
      </c>
      <c r="V24" s="5">
        <f t="shared" si="29"/>
        <v>250</v>
      </c>
      <c r="W24">
        <f t="shared" si="30"/>
        <v>60</v>
      </c>
      <c r="X24">
        <f t="shared" si="31"/>
        <v>13</v>
      </c>
      <c r="AE24" s="3">
        <f t="shared" si="2"/>
        <v>795</v>
      </c>
      <c r="AF24" s="3">
        <f t="shared" si="3"/>
        <v>91</v>
      </c>
      <c r="AG24" s="3">
        <f t="shared" si="4"/>
        <v>85</v>
      </c>
      <c r="AH24" s="3">
        <f t="shared" si="5"/>
        <v>35</v>
      </c>
      <c r="AI24" s="3">
        <f t="shared" si="6"/>
        <v>5</v>
      </c>
      <c r="AJ24" s="3">
        <f t="shared" si="7"/>
        <v>50</v>
      </c>
      <c r="AK24" s="3">
        <f t="shared" si="8"/>
        <v>1</v>
      </c>
      <c r="AL24" s="3">
        <f t="shared" si="9"/>
        <v>5</v>
      </c>
      <c r="AM24" s="3"/>
      <c r="AN24" s="3">
        <f t="shared" si="32"/>
        <v>704</v>
      </c>
      <c r="AO24" s="3">
        <f t="shared" si="33"/>
        <v>91</v>
      </c>
      <c r="AQ24" s="6">
        <f t="shared" si="10"/>
        <v>0.1424731182795699</v>
      </c>
      <c r="AR24" s="6">
        <f t="shared" si="11"/>
        <v>0.14444444444444443</v>
      </c>
      <c r="AS24" s="6">
        <f t="shared" si="12"/>
        <v>0.14261744966442952</v>
      </c>
      <c r="AT24" s="6">
        <f t="shared" si="13"/>
        <v>0.12727272727272726</v>
      </c>
      <c r="AU24" s="6">
        <f t="shared" si="14"/>
        <v>9.0909090909090912E-2</v>
      </c>
      <c r="AV24" s="6">
        <f t="shared" si="15"/>
        <v>0.1557632398753894</v>
      </c>
      <c r="AW24" s="6">
        <f t="shared" si="16"/>
        <v>3.8461538461538464E-2</v>
      </c>
      <c r="AX24" s="6">
        <f t="shared" si="17"/>
        <v>0.625</v>
      </c>
      <c r="AZ24" s="2">
        <f t="shared" si="18"/>
        <v>0.11309803921568627</v>
      </c>
      <c r="BA24" s="2">
        <f t="shared" si="19"/>
        <v>0.11446540880503145</v>
      </c>
      <c r="BB24" s="2">
        <f t="shared" si="20"/>
        <v>0.42995839112343964</v>
      </c>
      <c r="BC24" s="2">
        <f t="shared" si="21"/>
        <v>0.34674063800277394</v>
      </c>
      <c r="BD24" s="2">
        <f t="shared" si="22"/>
        <v>8.3217753120665747E-2</v>
      </c>
      <c r="BE24" s="2">
        <f t="shared" si="23"/>
        <v>0.5145631067961165</v>
      </c>
      <c r="BF24" s="2">
        <f t="shared" si="24"/>
        <v>3.7447988904299581E-2</v>
      </c>
      <c r="BG24" s="2">
        <f t="shared" si="25"/>
        <v>1.8030513176144243E-2</v>
      </c>
    </row>
    <row r="25" spans="1:59" hidden="1" outlineLevel="1">
      <c r="A25" s="4">
        <v>43914</v>
      </c>
      <c r="B25">
        <v>7170</v>
      </c>
      <c r="D25">
        <v>846</v>
      </c>
      <c r="F25">
        <v>799</v>
      </c>
      <c r="H25" s="5">
        <v>337</v>
      </c>
      <c r="I25" s="5">
        <f t="shared" si="26"/>
        <v>270</v>
      </c>
      <c r="J25">
        <v>67</v>
      </c>
      <c r="L25" s="5">
        <v>462</v>
      </c>
      <c r="M25" s="5"/>
      <c r="N25">
        <v>27</v>
      </c>
      <c r="O25">
        <v>20</v>
      </c>
      <c r="Q25">
        <f t="shared" si="0"/>
        <v>799</v>
      </c>
      <c r="R25">
        <f t="shared" si="1"/>
        <v>846</v>
      </c>
      <c r="T25">
        <f t="shared" si="27"/>
        <v>27</v>
      </c>
      <c r="U25" s="5">
        <f t="shared" si="28"/>
        <v>462</v>
      </c>
      <c r="V25" s="5">
        <f t="shared" si="29"/>
        <v>270</v>
      </c>
      <c r="W25">
        <f t="shared" si="30"/>
        <v>67</v>
      </c>
      <c r="X25">
        <f t="shared" si="31"/>
        <v>20</v>
      </c>
      <c r="AE25" s="3">
        <f t="shared" si="2"/>
        <v>795</v>
      </c>
      <c r="AF25" s="3">
        <f t="shared" si="3"/>
        <v>125</v>
      </c>
      <c r="AG25" s="3">
        <f t="shared" si="4"/>
        <v>118</v>
      </c>
      <c r="AH25" s="3">
        <f t="shared" si="5"/>
        <v>27</v>
      </c>
      <c r="AI25" s="3">
        <f t="shared" si="6"/>
        <v>7</v>
      </c>
      <c r="AJ25" s="3">
        <f t="shared" si="7"/>
        <v>91</v>
      </c>
      <c r="AK25" s="3">
        <f t="shared" si="8"/>
        <v>0</v>
      </c>
      <c r="AL25" s="3">
        <f t="shared" si="9"/>
        <v>7</v>
      </c>
      <c r="AM25" s="3"/>
      <c r="AN25" s="3">
        <f t="shared" si="32"/>
        <v>670</v>
      </c>
      <c r="AO25" s="3">
        <f t="shared" si="33"/>
        <v>125</v>
      </c>
      <c r="AQ25" s="6">
        <f t="shared" si="10"/>
        <v>0.12470588235294118</v>
      </c>
      <c r="AR25" s="6">
        <f t="shared" si="11"/>
        <v>0.17337031900138697</v>
      </c>
      <c r="AS25" s="6">
        <f t="shared" si="12"/>
        <v>0.17327459618208516</v>
      </c>
      <c r="AT25" s="6">
        <f t="shared" si="13"/>
        <v>8.7096774193548387E-2</v>
      </c>
      <c r="AU25" s="6">
        <f t="shared" si="14"/>
        <v>0.11666666666666667</v>
      </c>
      <c r="AV25" s="6">
        <f t="shared" si="15"/>
        <v>0.24528301886792453</v>
      </c>
      <c r="AW25" s="6">
        <f t="shared" si="16"/>
        <v>0</v>
      </c>
      <c r="AX25" s="6">
        <f t="shared" si="17"/>
        <v>0.53846153846153844</v>
      </c>
      <c r="AZ25" s="2">
        <f t="shared" si="18"/>
        <v>0.11799163179916318</v>
      </c>
      <c r="BA25" s="2">
        <f t="shared" si="19"/>
        <v>0.15723270440251572</v>
      </c>
      <c r="BB25" s="2">
        <f t="shared" si="20"/>
        <v>0.39834515366430262</v>
      </c>
      <c r="BC25" s="2">
        <f t="shared" si="21"/>
        <v>0.31914893617021278</v>
      </c>
      <c r="BD25" s="2">
        <f t="shared" si="22"/>
        <v>7.9196217494089838E-2</v>
      </c>
      <c r="BE25" s="2">
        <f t="shared" si="23"/>
        <v>0.54609929078014185</v>
      </c>
      <c r="BF25" s="2">
        <f t="shared" si="24"/>
        <v>3.1914893617021274E-2</v>
      </c>
      <c r="BG25" s="2">
        <f t="shared" si="25"/>
        <v>2.3640661938534278E-2</v>
      </c>
    </row>
    <row r="26" spans="1:59" hidden="1" outlineLevel="1">
      <c r="A26" s="4">
        <v>43915</v>
      </c>
      <c r="B26">
        <v>8374</v>
      </c>
      <c r="D26">
        <v>994</v>
      </c>
      <c r="F26">
        <v>936</v>
      </c>
      <c r="H26" s="5">
        <v>399</v>
      </c>
      <c r="I26" s="5">
        <f t="shared" si="26"/>
        <v>319</v>
      </c>
      <c r="J26">
        <v>80</v>
      </c>
      <c r="L26" s="5">
        <v>537</v>
      </c>
      <c r="M26" s="5"/>
      <c r="N26">
        <v>33</v>
      </c>
      <c r="O26">
        <v>25</v>
      </c>
      <c r="Q26">
        <f t="shared" si="0"/>
        <v>936</v>
      </c>
      <c r="R26">
        <f t="shared" si="1"/>
        <v>994</v>
      </c>
      <c r="T26">
        <f t="shared" si="27"/>
        <v>33</v>
      </c>
      <c r="U26" s="5">
        <f t="shared" si="28"/>
        <v>537</v>
      </c>
      <c r="V26" s="5">
        <f t="shared" si="29"/>
        <v>319</v>
      </c>
      <c r="W26">
        <f t="shared" si="30"/>
        <v>80</v>
      </c>
      <c r="X26">
        <f t="shared" si="31"/>
        <v>25</v>
      </c>
      <c r="AE26" s="3">
        <f t="shared" si="2"/>
        <v>1204</v>
      </c>
      <c r="AF26" s="3">
        <f t="shared" si="3"/>
        <v>148</v>
      </c>
      <c r="AG26" s="3">
        <f t="shared" si="4"/>
        <v>137</v>
      </c>
      <c r="AH26" s="3">
        <f t="shared" si="5"/>
        <v>62</v>
      </c>
      <c r="AI26" s="3">
        <f t="shared" si="6"/>
        <v>13</v>
      </c>
      <c r="AJ26" s="3">
        <f t="shared" si="7"/>
        <v>75</v>
      </c>
      <c r="AK26" s="3">
        <f t="shared" si="8"/>
        <v>6</v>
      </c>
      <c r="AL26" s="3">
        <f t="shared" si="9"/>
        <v>5</v>
      </c>
      <c r="AM26" s="3"/>
      <c r="AN26" s="3">
        <f t="shared" si="32"/>
        <v>1056</v>
      </c>
      <c r="AO26" s="3">
        <f t="shared" si="33"/>
        <v>148</v>
      </c>
      <c r="AQ26" s="6">
        <f t="shared" ref="AQ26:AQ57" si="34">(B26-B25)/B25</f>
        <v>0.16792189679218969</v>
      </c>
      <c r="AR26" s="6">
        <f t="shared" ref="AR26:AR57" si="35">(D26-D25)/D25</f>
        <v>0.17494089834515367</v>
      </c>
      <c r="AS26" s="6">
        <f t="shared" ref="AS26:AS57" si="36">(F26-F25)/F25</f>
        <v>0.17146433041301626</v>
      </c>
      <c r="AT26" s="6">
        <f t="shared" ref="AT26:AT57" si="37">(H26-H25)/H25</f>
        <v>0.18397626112759644</v>
      </c>
      <c r="AU26" s="6">
        <f t="shared" ref="AU26:AU57" si="38">(J26-J25)/J25</f>
        <v>0.19402985074626866</v>
      </c>
      <c r="AV26" s="6">
        <f t="shared" ref="AV26:AV57" si="39">(L26-L25)/L25</f>
        <v>0.16233766233766234</v>
      </c>
      <c r="AW26" s="6">
        <f t="shared" ref="AW26:AW57" si="40">(N26-N25)/N25</f>
        <v>0.22222222222222221</v>
      </c>
      <c r="AX26" s="6">
        <f t="shared" ref="AX26:AX57" si="41">(O26-O25)/O25</f>
        <v>0.25</v>
      </c>
      <c r="AZ26" s="2">
        <f t="shared" si="18"/>
        <v>0.11870074038691188</v>
      </c>
      <c r="BA26" s="2">
        <f t="shared" ref="BA26:BA36" si="42">AF26/AE26</f>
        <v>0.12292358803986711</v>
      </c>
      <c r="BB26" s="2">
        <f t="shared" si="20"/>
        <v>0.40140845070422537</v>
      </c>
      <c r="BC26" s="2">
        <f t="shared" si="21"/>
        <v>0.32092555331991951</v>
      </c>
      <c r="BD26" s="2">
        <f t="shared" si="22"/>
        <v>8.0482897384305835E-2</v>
      </c>
      <c r="BE26" s="2">
        <f t="shared" si="23"/>
        <v>0.54024144869215296</v>
      </c>
      <c r="BF26" s="2">
        <f t="shared" si="24"/>
        <v>3.3199195171026159E-2</v>
      </c>
      <c r="BG26" s="2">
        <f t="shared" si="25"/>
        <v>2.5150905432595575E-2</v>
      </c>
    </row>
    <row r="27" spans="1:59" hidden="1" outlineLevel="1">
      <c r="A27" s="4">
        <v>43916</v>
      </c>
      <c r="B27">
        <v>9658</v>
      </c>
      <c r="D27">
        <v>1164</v>
      </c>
      <c r="F27">
        <v>1095</v>
      </c>
      <c r="H27" s="5">
        <v>414</v>
      </c>
      <c r="I27" s="5">
        <f t="shared" si="26"/>
        <v>346</v>
      </c>
      <c r="J27" s="5">
        <v>68</v>
      </c>
      <c r="K27" s="5"/>
      <c r="L27" s="5">
        <v>681</v>
      </c>
      <c r="M27" s="5"/>
      <c r="N27" s="5">
        <v>36</v>
      </c>
      <c r="O27" s="5">
        <v>33</v>
      </c>
      <c r="Q27">
        <f t="shared" si="0"/>
        <v>1095</v>
      </c>
      <c r="R27">
        <f t="shared" si="1"/>
        <v>1164</v>
      </c>
      <c r="T27">
        <f t="shared" si="27"/>
        <v>36</v>
      </c>
      <c r="U27" s="5">
        <f t="shared" si="28"/>
        <v>681</v>
      </c>
      <c r="V27" s="5">
        <f t="shared" si="29"/>
        <v>346</v>
      </c>
      <c r="W27">
        <f t="shared" si="30"/>
        <v>68</v>
      </c>
      <c r="X27">
        <f t="shared" si="31"/>
        <v>33</v>
      </c>
      <c r="AD27" s="5"/>
      <c r="AE27" s="3">
        <f t="shared" ref="AE27:AE58" si="43">B27-B26</f>
        <v>1284</v>
      </c>
      <c r="AF27" s="3">
        <f t="shared" ref="AF27:AF58" si="44">D27-D26</f>
        <v>170</v>
      </c>
      <c r="AG27" s="3">
        <f t="shared" ref="AG27:AG58" si="45">F27-F26</f>
        <v>159</v>
      </c>
      <c r="AH27" s="3">
        <f t="shared" ref="AH27:AH58" si="46">H27-H26</f>
        <v>15</v>
      </c>
      <c r="AI27" s="3">
        <f t="shared" ref="AI27:AI58" si="47">J27-J26</f>
        <v>-12</v>
      </c>
      <c r="AJ27" s="3">
        <f t="shared" ref="AJ27:AJ58" si="48">L27-L26</f>
        <v>144</v>
      </c>
      <c r="AK27" s="3">
        <f t="shared" ref="AK27:AK58" si="49">N27-N26</f>
        <v>3</v>
      </c>
      <c r="AL27" s="3">
        <f t="shared" ref="AL27:AL58" si="50">O27-O26</f>
        <v>8</v>
      </c>
      <c r="AM27" s="3"/>
      <c r="AN27" s="3">
        <f t="shared" si="32"/>
        <v>1114</v>
      </c>
      <c r="AO27" s="3">
        <f t="shared" si="33"/>
        <v>170</v>
      </c>
      <c r="AQ27" s="6">
        <f t="shared" si="34"/>
        <v>0.15333174110341533</v>
      </c>
      <c r="AR27" s="6">
        <f t="shared" si="35"/>
        <v>0.17102615694164991</v>
      </c>
      <c r="AS27" s="6">
        <f t="shared" si="36"/>
        <v>0.16987179487179488</v>
      </c>
      <c r="AT27" s="6">
        <f t="shared" si="37"/>
        <v>3.7593984962406013E-2</v>
      </c>
      <c r="AU27" s="6">
        <f t="shared" si="38"/>
        <v>-0.15</v>
      </c>
      <c r="AV27" s="6">
        <f t="shared" si="39"/>
        <v>0.26815642458100558</v>
      </c>
      <c r="AW27" s="6">
        <f t="shared" si="40"/>
        <v>9.0909090909090912E-2</v>
      </c>
      <c r="AX27" s="6">
        <f t="shared" si="41"/>
        <v>0.32</v>
      </c>
      <c r="AZ27" s="2">
        <f t="shared" si="18"/>
        <v>0.12052184717332781</v>
      </c>
      <c r="BA27" s="2">
        <f t="shared" si="42"/>
        <v>0.13239875389408098</v>
      </c>
      <c r="BB27" s="2">
        <f t="shared" si="20"/>
        <v>0.35567010309278352</v>
      </c>
      <c r="BC27" s="2">
        <f t="shared" si="21"/>
        <v>0.29725085910652921</v>
      </c>
      <c r="BD27" s="2">
        <f t="shared" si="22"/>
        <v>5.8419243986254296E-2</v>
      </c>
      <c r="BE27" s="2">
        <f t="shared" si="23"/>
        <v>0.58505154639175261</v>
      </c>
      <c r="BF27" s="2">
        <f t="shared" si="24"/>
        <v>3.0927835051546393E-2</v>
      </c>
      <c r="BG27" s="2">
        <f t="shared" si="25"/>
        <v>2.8350515463917526E-2</v>
      </c>
    </row>
    <row r="28" spans="1:59" hidden="1" outlineLevel="1">
      <c r="A28" s="4">
        <v>43917</v>
      </c>
      <c r="B28">
        <v>11079</v>
      </c>
      <c r="D28">
        <v>1260</v>
      </c>
      <c r="F28">
        <v>1168</v>
      </c>
      <c r="H28" s="5">
        <v>500</v>
      </c>
      <c r="I28" s="5">
        <f t="shared" si="26"/>
        <v>425</v>
      </c>
      <c r="J28" s="5">
        <v>75</v>
      </c>
      <c r="K28" s="5"/>
      <c r="L28" s="5">
        <v>668</v>
      </c>
      <c r="M28" s="5"/>
      <c r="N28" s="5">
        <v>53</v>
      </c>
      <c r="O28" s="5">
        <v>39</v>
      </c>
      <c r="Q28">
        <f t="shared" si="0"/>
        <v>1168</v>
      </c>
      <c r="R28">
        <f t="shared" si="1"/>
        <v>1260</v>
      </c>
      <c r="T28">
        <f t="shared" si="27"/>
        <v>53</v>
      </c>
      <c r="U28" s="5">
        <f t="shared" si="28"/>
        <v>668</v>
      </c>
      <c r="V28" s="5">
        <f t="shared" si="29"/>
        <v>425</v>
      </c>
      <c r="W28">
        <f t="shared" si="30"/>
        <v>75</v>
      </c>
      <c r="X28">
        <f t="shared" si="31"/>
        <v>39</v>
      </c>
      <c r="AD28" s="5"/>
      <c r="AE28" s="3">
        <f t="shared" si="43"/>
        <v>1421</v>
      </c>
      <c r="AF28" s="3">
        <f t="shared" si="44"/>
        <v>96</v>
      </c>
      <c r="AG28" s="3">
        <f t="shared" si="45"/>
        <v>73</v>
      </c>
      <c r="AH28" s="3">
        <f t="shared" si="46"/>
        <v>86</v>
      </c>
      <c r="AI28" s="3">
        <f t="shared" si="47"/>
        <v>7</v>
      </c>
      <c r="AJ28" s="3">
        <f t="shared" si="48"/>
        <v>-13</v>
      </c>
      <c r="AK28" s="3">
        <f t="shared" si="49"/>
        <v>17</v>
      </c>
      <c r="AL28" s="3">
        <f t="shared" si="50"/>
        <v>6</v>
      </c>
      <c r="AM28" s="3"/>
      <c r="AN28" s="3">
        <f t="shared" si="32"/>
        <v>1325</v>
      </c>
      <c r="AO28" s="3">
        <f t="shared" si="33"/>
        <v>96</v>
      </c>
      <c r="AQ28" s="6">
        <f t="shared" si="34"/>
        <v>0.14713191136881343</v>
      </c>
      <c r="AR28" s="6">
        <f t="shared" si="35"/>
        <v>8.247422680412371E-2</v>
      </c>
      <c r="AS28" s="6">
        <f t="shared" si="36"/>
        <v>6.6666666666666666E-2</v>
      </c>
      <c r="AT28" s="6">
        <f t="shared" si="37"/>
        <v>0.20772946859903382</v>
      </c>
      <c r="AU28" s="6">
        <f t="shared" si="38"/>
        <v>0.10294117647058823</v>
      </c>
      <c r="AV28" s="6">
        <f t="shared" si="39"/>
        <v>-1.908957415565345E-2</v>
      </c>
      <c r="AW28" s="6">
        <f t="shared" si="40"/>
        <v>0.47222222222222221</v>
      </c>
      <c r="AX28" s="6">
        <f t="shared" si="41"/>
        <v>0.18181818181818182</v>
      </c>
      <c r="AZ28" s="2">
        <f t="shared" si="18"/>
        <v>0.11372867587327376</v>
      </c>
      <c r="BA28" s="2">
        <f t="shared" si="42"/>
        <v>6.755805770584096E-2</v>
      </c>
      <c r="BB28" s="2">
        <f t="shared" si="20"/>
        <v>0.3968253968253968</v>
      </c>
      <c r="BC28" s="2">
        <f t="shared" si="21"/>
        <v>0.33730158730158732</v>
      </c>
      <c r="BD28" s="2">
        <f t="shared" si="22"/>
        <v>5.9523809523809521E-2</v>
      </c>
      <c r="BE28" s="2">
        <f t="shared" si="23"/>
        <v>0.53015873015873016</v>
      </c>
      <c r="BF28" s="2">
        <f t="shared" si="24"/>
        <v>4.2063492063492067E-2</v>
      </c>
      <c r="BG28" s="2">
        <f t="shared" si="25"/>
        <v>3.0952380952380953E-2</v>
      </c>
    </row>
    <row r="29" spans="1:59" hidden="1" outlineLevel="1">
      <c r="A29" s="4">
        <v>43918</v>
      </c>
      <c r="B29">
        <v>13096</v>
      </c>
      <c r="D29">
        <v>1359</v>
      </c>
      <c r="F29">
        <v>1242</v>
      </c>
      <c r="H29" s="5">
        <v>512</v>
      </c>
      <c r="I29" s="5">
        <f t="shared" si="26"/>
        <v>441</v>
      </c>
      <c r="J29" s="5">
        <v>71</v>
      </c>
      <c r="K29" s="5"/>
      <c r="L29" s="5">
        <v>730</v>
      </c>
      <c r="M29" s="5"/>
      <c r="N29" s="5">
        <v>60</v>
      </c>
      <c r="O29" s="5">
        <v>57</v>
      </c>
      <c r="Q29">
        <f t="shared" si="0"/>
        <v>1242</v>
      </c>
      <c r="R29">
        <f t="shared" si="1"/>
        <v>1359</v>
      </c>
      <c r="T29">
        <f t="shared" si="27"/>
        <v>60</v>
      </c>
      <c r="U29" s="5">
        <f t="shared" si="28"/>
        <v>730</v>
      </c>
      <c r="V29" s="5">
        <f t="shared" si="29"/>
        <v>441</v>
      </c>
      <c r="W29">
        <f t="shared" si="30"/>
        <v>71</v>
      </c>
      <c r="X29">
        <f t="shared" si="31"/>
        <v>57</v>
      </c>
      <c r="AD29" s="5"/>
      <c r="AE29" s="3">
        <f t="shared" si="43"/>
        <v>2017</v>
      </c>
      <c r="AF29" s="3">
        <f t="shared" si="44"/>
        <v>99</v>
      </c>
      <c r="AG29" s="3">
        <f t="shared" si="45"/>
        <v>74</v>
      </c>
      <c r="AH29" s="3">
        <f t="shared" si="46"/>
        <v>12</v>
      </c>
      <c r="AI29" s="3">
        <f t="shared" si="47"/>
        <v>-4</v>
      </c>
      <c r="AJ29" s="3">
        <f t="shared" si="48"/>
        <v>62</v>
      </c>
      <c r="AK29" s="3">
        <f t="shared" si="49"/>
        <v>7</v>
      </c>
      <c r="AL29" s="3">
        <f t="shared" si="50"/>
        <v>18</v>
      </c>
      <c r="AM29" s="3"/>
      <c r="AN29" s="3">
        <f t="shared" si="32"/>
        <v>1918</v>
      </c>
      <c r="AO29" s="3">
        <f t="shared" si="33"/>
        <v>99</v>
      </c>
      <c r="AQ29" s="6">
        <f t="shared" si="34"/>
        <v>0.1820561422511057</v>
      </c>
      <c r="AR29" s="6">
        <f t="shared" si="35"/>
        <v>7.857142857142857E-2</v>
      </c>
      <c r="AS29" s="6">
        <f t="shared" si="36"/>
        <v>6.3356164383561647E-2</v>
      </c>
      <c r="AT29" s="6">
        <f t="shared" si="37"/>
        <v>2.4E-2</v>
      </c>
      <c r="AU29" s="6">
        <f t="shared" si="38"/>
        <v>-5.3333333333333337E-2</v>
      </c>
      <c r="AV29" s="6">
        <f t="shared" si="39"/>
        <v>9.2814371257485026E-2</v>
      </c>
      <c r="AW29" s="6">
        <f t="shared" si="40"/>
        <v>0.13207547169811321</v>
      </c>
      <c r="AX29" s="6">
        <f t="shared" si="41"/>
        <v>0.46153846153846156</v>
      </c>
      <c r="AZ29" s="2">
        <f t="shared" si="18"/>
        <v>0.10377214416615761</v>
      </c>
      <c r="BA29" s="2">
        <f t="shared" si="42"/>
        <v>4.9082796232027763E-2</v>
      </c>
      <c r="BB29" s="2">
        <f t="shared" si="20"/>
        <v>0.37674760853568801</v>
      </c>
      <c r="BC29" s="2">
        <f t="shared" si="21"/>
        <v>0.32450331125827814</v>
      </c>
      <c r="BD29" s="2">
        <f t="shared" si="22"/>
        <v>5.2244297277409861E-2</v>
      </c>
      <c r="BE29" s="2">
        <f t="shared" si="23"/>
        <v>0.53715967623252392</v>
      </c>
      <c r="BF29" s="2">
        <f t="shared" si="24"/>
        <v>4.4150110375275942E-2</v>
      </c>
      <c r="BG29" s="2">
        <f t="shared" si="25"/>
        <v>4.194260485651214E-2</v>
      </c>
    </row>
    <row r="30" spans="1:59" hidden="1" outlineLevel="1">
      <c r="A30" s="4">
        <v>43919</v>
      </c>
      <c r="B30">
        <v>13814</v>
      </c>
      <c r="D30">
        <v>1460</v>
      </c>
      <c r="F30">
        <v>1330</v>
      </c>
      <c r="H30" s="5">
        <v>522</v>
      </c>
      <c r="I30" s="5">
        <f t="shared" si="26"/>
        <v>451</v>
      </c>
      <c r="J30" s="5">
        <v>71</v>
      </c>
      <c r="K30" s="5"/>
      <c r="L30" s="5">
        <v>808</v>
      </c>
      <c r="M30" s="5"/>
      <c r="N30" s="5">
        <v>65</v>
      </c>
      <c r="O30" s="5">
        <v>65</v>
      </c>
      <c r="Q30">
        <f t="shared" si="0"/>
        <v>1330</v>
      </c>
      <c r="R30">
        <f t="shared" si="1"/>
        <v>1460</v>
      </c>
      <c r="T30">
        <f t="shared" si="27"/>
        <v>65</v>
      </c>
      <c r="U30" s="5">
        <f t="shared" si="28"/>
        <v>808</v>
      </c>
      <c r="V30" s="5">
        <f t="shared" si="29"/>
        <v>451</v>
      </c>
      <c r="W30">
        <f t="shared" si="30"/>
        <v>71</v>
      </c>
      <c r="X30">
        <f t="shared" si="31"/>
        <v>65</v>
      </c>
      <c r="AD30" s="5"/>
      <c r="AE30" s="3">
        <f t="shared" si="43"/>
        <v>718</v>
      </c>
      <c r="AF30" s="3">
        <f t="shared" si="44"/>
        <v>101</v>
      </c>
      <c r="AG30" s="3">
        <f t="shared" si="45"/>
        <v>88</v>
      </c>
      <c r="AH30" s="3">
        <f t="shared" si="46"/>
        <v>10</v>
      </c>
      <c r="AI30" s="3">
        <f t="shared" si="47"/>
        <v>0</v>
      </c>
      <c r="AJ30" s="3">
        <f t="shared" si="48"/>
        <v>78</v>
      </c>
      <c r="AK30" s="3">
        <f t="shared" si="49"/>
        <v>5</v>
      </c>
      <c r="AL30" s="3">
        <f t="shared" si="50"/>
        <v>8</v>
      </c>
      <c r="AM30" s="3"/>
      <c r="AN30" s="3">
        <f t="shared" si="32"/>
        <v>617</v>
      </c>
      <c r="AO30" s="3">
        <f t="shared" si="33"/>
        <v>101</v>
      </c>
      <c r="AQ30" s="6">
        <f t="shared" si="34"/>
        <v>5.4825901038485031E-2</v>
      </c>
      <c r="AR30" s="6">
        <f t="shared" si="35"/>
        <v>7.4319352465047825E-2</v>
      </c>
      <c r="AS30" s="6">
        <f t="shared" si="36"/>
        <v>7.0853462157809979E-2</v>
      </c>
      <c r="AT30" s="6">
        <f t="shared" si="37"/>
        <v>1.953125E-2</v>
      </c>
      <c r="AU30" s="6">
        <f t="shared" si="38"/>
        <v>0</v>
      </c>
      <c r="AV30" s="6">
        <f t="shared" si="39"/>
        <v>0.10684931506849316</v>
      </c>
      <c r="AW30" s="6">
        <f t="shared" si="40"/>
        <v>8.3333333333333329E-2</v>
      </c>
      <c r="AX30" s="6">
        <f t="shared" si="41"/>
        <v>0.14035087719298245</v>
      </c>
      <c r="AZ30" s="2">
        <f t="shared" si="18"/>
        <v>0.10568987983205444</v>
      </c>
      <c r="BA30" s="2">
        <f t="shared" si="42"/>
        <v>0.14066852367688024</v>
      </c>
      <c r="BB30" s="2">
        <f t="shared" si="20"/>
        <v>0.35753424657534244</v>
      </c>
      <c r="BC30" s="2">
        <f t="shared" si="21"/>
        <v>0.30890410958904108</v>
      </c>
      <c r="BD30" s="2">
        <f t="shared" si="22"/>
        <v>4.8630136986301371E-2</v>
      </c>
      <c r="BE30" s="2">
        <f t="shared" si="23"/>
        <v>0.55342465753424652</v>
      </c>
      <c r="BF30" s="2">
        <f t="shared" si="24"/>
        <v>4.4520547945205477E-2</v>
      </c>
      <c r="BG30" s="2">
        <f t="shared" si="25"/>
        <v>4.4520547945205477E-2</v>
      </c>
    </row>
    <row r="31" spans="1:59" hidden="1" outlineLevel="1">
      <c r="A31" s="4">
        <v>43920</v>
      </c>
      <c r="B31">
        <v>14758</v>
      </c>
      <c r="D31">
        <v>1555</v>
      </c>
      <c r="F31">
        <v>1408</v>
      </c>
      <c r="H31" s="5">
        <v>559</v>
      </c>
      <c r="I31" s="5">
        <f t="shared" si="26"/>
        <v>484</v>
      </c>
      <c r="J31" s="5">
        <v>75</v>
      </c>
      <c r="K31" s="5"/>
      <c r="L31" s="5">
        <v>849</v>
      </c>
      <c r="M31" s="5"/>
      <c r="N31" s="5">
        <v>71</v>
      </c>
      <c r="O31" s="5">
        <v>76</v>
      </c>
      <c r="Q31">
        <f t="shared" si="0"/>
        <v>1408</v>
      </c>
      <c r="R31">
        <f t="shared" si="1"/>
        <v>1555</v>
      </c>
      <c r="T31">
        <f t="shared" si="27"/>
        <v>71</v>
      </c>
      <c r="U31" s="5">
        <f t="shared" si="28"/>
        <v>849</v>
      </c>
      <c r="V31" s="5">
        <f t="shared" si="29"/>
        <v>484</v>
      </c>
      <c r="W31">
        <f t="shared" si="30"/>
        <v>75</v>
      </c>
      <c r="X31">
        <f t="shared" si="31"/>
        <v>76</v>
      </c>
      <c r="AD31" s="5"/>
      <c r="AE31" s="3">
        <f t="shared" si="43"/>
        <v>944</v>
      </c>
      <c r="AF31" s="3">
        <f t="shared" si="44"/>
        <v>95</v>
      </c>
      <c r="AG31" s="3">
        <f t="shared" si="45"/>
        <v>78</v>
      </c>
      <c r="AH31" s="3">
        <f t="shared" si="46"/>
        <v>37</v>
      </c>
      <c r="AI31" s="3">
        <f t="shared" si="47"/>
        <v>4</v>
      </c>
      <c r="AJ31" s="3">
        <f t="shared" si="48"/>
        <v>41</v>
      </c>
      <c r="AK31" s="3">
        <f t="shared" si="49"/>
        <v>6</v>
      </c>
      <c r="AL31" s="3">
        <f t="shared" si="50"/>
        <v>11</v>
      </c>
      <c r="AM31" s="3"/>
      <c r="AN31" s="3">
        <f t="shared" si="32"/>
        <v>849</v>
      </c>
      <c r="AO31" s="3">
        <f t="shared" si="33"/>
        <v>95</v>
      </c>
      <c r="AQ31" s="6">
        <f t="shared" si="34"/>
        <v>6.8336470247574929E-2</v>
      </c>
      <c r="AR31" s="6">
        <f t="shared" si="35"/>
        <v>6.5068493150684928E-2</v>
      </c>
      <c r="AS31" s="6">
        <f t="shared" si="36"/>
        <v>5.8646616541353384E-2</v>
      </c>
      <c r="AT31" s="6">
        <f t="shared" si="37"/>
        <v>7.0881226053639848E-2</v>
      </c>
      <c r="AU31" s="6">
        <f t="shared" si="38"/>
        <v>5.6338028169014086E-2</v>
      </c>
      <c r="AV31" s="6">
        <f t="shared" si="39"/>
        <v>5.0742574257425746E-2</v>
      </c>
      <c r="AW31" s="6">
        <f t="shared" si="40"/>
        <v>9.2307692307692313E-2</v>
      </c>
      <c r="AX31" s="6">
        <f t="shared" si="41"/>
        <v>0.16923076923076924</v>
      </c>
      <c r="AZ31" s="2">
        <f t="shared" si="18"/>
        <v>0.10536658083751185</v>
      </c>
      <c r="BA31" s="2">
        <f t="shared" si="42"/>
        <v>0.10063559322033898</v>
      </c>
      <c r="BB31" s="2">
        <f t="shared" si="20"/>
        <v>0.3594855305466238</v>
      </c>
      <c r="BC31" s="2">
        <f t="shared" si="21"/>
        <v>0.31125401929260449</v>
      </c>
      <c r="BD31" s="2">
        <f t="shared" si="22"/>
        <v>4.8231511254019289E-2</v>
      </c>
      <c r="BE31" s="2">
        <f t="shared" si="23"/>
        <v>0.54598070739549842</v>
      </c>
      <c r="BF31" s="2">
        <f t="shared" si="24"/>
        <v>4.5659163987138263E-2</v>
      </c>
      <c r="BG31" s="2">
        <f t="shared" si="25"/>
        <v>4.8874598070739551E-2</v>
      </c>
    </row>
    <row r="32" spans="1:59" hidden="1" outlineLevel="1">
      <c r="A32" s="4">
        <v>43921</v>
      </c>
      <c r="B32">
        <v>15634</v>
      </c>
      <c r="D32">
        <v>1647</v>
      </c>
      <c r="F32">
        <v>1492</v>
      </c>
      <c r="H32" s="5">
        <v>575</v>
      </c>
      <c r="I32" s="5">
        <f t="shared" si="26"/>
        <v>503</v>
      </c>
      <c r="J32" s="5">
        <v>72</v>
      </c>
      <c r="K32" s="5"/>
      <c r="L32" s="5">
        <v>917</v>
      </c>
      <c r="M32" s="5"/>
      <c r="N32" s="5">
        <v>74</v>
      </c>
      <c r="O32" s="5">
        <v>81</v>
      </c>
      <c r="Q32">
        <f t="shared" si="0"/>
        <v>1492</v>
      </c>
      <c r="R32">
        <f t="shared" si="1"/>
        <v>1647</v>
      </c>
      <c r="T32">
        <f t="shared" si="27"/>
        <v>74</v>
      </c>
      <c r="U32" s="5">
        <f t="shared" si="28"/>
        <v>917</v>
      </c>
      <c r="V32" s="5">
        <f t="shared" si="29"/>
        <v>503</v>
      </c>
      <c r="W32">
        <f t="shared" si="30"/>
        <v>72</v>
      </c>
      <c r="X32">
        <f t="shared" si="31"/>
        <v>81</v>
      </c>
      <c r="AD32" s="5"/>
      <c r="AE32" s="3">
        <f t="shared" si="43"/>
        <v>876</v>
      </c>
      <c r="AF32" s="3">
        <f t="shared" si="44"/>
        <v>92</v>
      </c>
      <c r="AG32" s="3">
        <f t="shared" si="45"/>
        <v>84</v>
      </c>
      <c r="AH32" s="3">
        <f t="shared" si="46"/>
        <v>16</v>
      </c>
      <c r="AI32" s="3">
        <f t="shared" si="47"/>
        <v>-3</v>
      </c>
      <c r="AJ32" s="3">
        <f t="shared" si="48"/>
        <v>68</v>
      </c>
      <c r="AK32" s="3">
        <f t="shared" si="49"/>
        <v>3</v>
      </c>
      <c r="AL32" s="3">
        <f t="shared" si="50"/>
        <v>5</v>
      </c>
      <c r="AM32" s="3"/>
      <c r="AN32" s="3">
        <f t="shared" si="32"/>
        <v>784</v>
      </c>
      <c r="AO32" s="3">
        <f t="shared" si="33"/>
        <v>92</v>
      </c>
      <c r="AQ32" s="6">
        <f t="shared" si="34"/>
        <v>5.9357636536116004E-2</v>
      </c>
      <c r="AR32" s="6">
        <f t="shared" si="35"/>
        <v>5.9163987138263666E-2</v>
      </c>
      <c r="AS32" s="6">
        <f t="shared" si="36"/>
        <v>5.9659090909090912E-2</v>
      </c>
      <c r="AT32" s="6">
        <f t="shared" si="37"/>
        <v>2.8622540250447227E-2</v>
      </c>
      <c r="AU32" s="6">
        <f t="shared" si="38"/>
        <v>-0.04</v>
      </c>
      <c r="AV32" s="6">
        <f t="shared" si="39"/>
        <v>8.0094228504122497E-2</v>
      </c>
      <c r="AW32" s="6">
        <f t="shared" si="40"/>
        <v>4.2253521126760563E-2</v>
      </c>
      <c r="AX32" s="6">
        <f t="shared" si="41"/>
        <v>6.5789473684210523E-2</v>
      </c>
      <c r="AZ32" s="2">
        <f t="shared" si="18"/>
        <v>0.10534731994371242</v>
      </c>
      <c r="BA32" s="2">
        <f t="shared" si="42"/>
        <v>0.1050228310502283</v>
      </c>
      <c r="BB32" s="2">
        <f t="shared" si="20"/>
        <v>0.34911961141469339</v>
      </c>
      <c r="BC32" s="2">
        <f t="shared" si="21"/>
        <v>0.30540376442015787</v>
      </c>
      <c r="BD32" s="2">
        <f t="shared" si="22"/>
        <v>4.3715846994535519E-2</v>
      </c>
      <c r="BE32" s="2">
        <f t="shared" si="23"/>
        <v>0.55676988463873711</v>
      </c>
      <c r="BF32" s="2">
        <f t="shared" si="24"/>
        <v>4.4930176077717064E-2</v>
      </c>
      <c r="BG32" s="2">
        <f t="shared" si="25"/>
        <v>4.9180327868852458E-2</v>
      </c>
    </row>
    <row r="33" spans="1:59" hidden="1" outlineLevel="1" collapsed="1">
      <c r="A33" s="4">
        <v>43922</v>
      </c>
      <c r="B33">
        <v>16836</v>
      </c>
      <c r="D33">
        <v>1718</v>
      </c>
      <c r="F33">
        <v>1544</v>
      </c>
      <c r="H33" s="5">
        <v>568</v>
      </c>
      <c r="I33" s="5">
        <f t="shared" si="26"/>
        <v>496</v>
      </c>
      <c r="J33" s="5">
        <v>72</v>
      </c>
      <c r="K33" s="5"/>
      <c r="L33" s="5">
        <v>976</v>
      </c>
      <c r="M33" s="5"/>
      <c r="N33" s="5">
        <v>86</v>
      </c>
      <c r="O33" s="5">
        <v>88</v>
      </c>
      <c r="Q33">
        <f t="shared" si="0"/>
        <v>1544</v>
      </c>
      <c r="R33">
        <f t="shared" si="1"/>
        <v>1718</v>
      </c>
      <c r="T33">
        <f t="shared" si="27"/>
        <v>86</v>
      </c>
      <c r="U33" s="5">
        <f t="shared" si="28"/>
        <v>976</v>
      </c>
      <c r="V33" s="5">
        <f t="shared" si="29"/>
        <v>496</v>
      </c>
      <c r="W33">
        <f t="shared" si="30"/>
        <v>72</v>
      </c>
      <c r="X33">
        <f t="shared" si="31"/>
        <v>88</v>
      </c>
      <c r="AD33" s="5"/>
      <c r="AE33" s="3">
        <f t="shared" si="43"/>
        <v>1202</v>
      </c>
      <c r="AF33" s="3">
        <f t="shared" si="44"/>
        <v>71</v>
      </c>
      <c r="AG33" s="3">
        <f t="shared" si="45"/>
        <v>52</v>
      </c>
      <c r="AH33" s="3">
        <f t="shared" si="46"/>
        <v>-7</v>
      </c>
      <c r="AI33" s="3">
        <f t="shared" si="47"/>
        <v>0</v>
      </c>
      <c r="AJ33" s="3">
        <f t="shared" si="48"/>
        <v>59</v>
      </c>
      <c r="AK33" s="3">
        <f t="shared" si="49"/>
        <v>12</v>
      </c>
      <c r="AL33" s="3">
        <f t="shared" si="50"/>
        <v>7</v>
      </c>
      <c r="AM33" s="3"/>
      <c r="AN33" s="3">
        <f t="shared" si="32"/>
        <v>1131</v>
      </c>
      <c r="AO33" s="3">
        <f t="shared" si="33"/>
        <v>71</v>
      </c>
      <c r="AQ33" s="6">
        <f t="shared" si="34"/>
        <v>7.6883714980171422E-2</v>
      </c>
      <c r="AR33" s="6">
        <f t="shared" si="35"/>
        <v>4.3108682452944747E-2</v>
      </c>
      <c r="AS33" s="6">
        <f t="shared" si="36"/>
        <v>3.4852546916890083E-2</v>
      </c>
      <c r="AT33" s="6">
        <f t="shared" si="37"/>
        <v>-1.2173913043478261E-2</v>
      </c>
      <c r="AU33" s="6">
        <f t="shared" si="38"/>
        <v>0</v>
      </c>
      <c r="AV33" s="6">
        <f t="shared" si="39"/>
        <v>6.4340239912759001E-2</v>
      </c>
      <c r="AW33" s="6">
        <f t="shared" si="40"/>
        <v>0.16216216216216217</v>
      </c>
      <c r="AX33" s="6">
        <f t="shared" si="41"/>
        <v>8.6419753086419748E-2</v>
      </c>
      <c r="AZ33" s="2">
        <f t="shared" si="18"/>
        <v>0.1020432406747446</v>
      </c>
      <c r="BA33" s="2">
        <f t="shared" si="42"/>
        <v>5.9068219633943431E-2</v>
      </c>
      <c r="BB33" s="2">
        <f t="shared" si="20"/>
        <v>0.33061699650756693</v>
      </c>
      <c r="BC33" s="2">
        <f t="shared" si="21"/>
        <v>0.28870779976717115</v>
      </c>
      <c r="BD33" s="2">
        <f t="shared" si="22"/>
        <v>4.190919674039581E-2</v>
      </c>
      <c r="BE33" s="2">
        <f t="shared" si="23"/>
        <v>0.56810244470314319</v>
      </c>
      <c r="BF33" s="2">
        <f t="shared" si="24"/>
        <v>5.0058207217694994E-2</v>
      </c>
      <c r="BG33" s="2">
        <f t="shared" si="25"/>
        <v>5.1222351571594875E-2</v>
      </c>
    </row>
    <row r="34" spans="1:59" hidden="1" outlineLevel="1">
      <c r="A34" s="4">
        <v>43923</v>
      </c>
      <c r="B34">
        <v>17833</v>
      </c>
      <c r="D34">
        <v>1791</v>
      </c>
      <c r="F34">
        <v>1606</v>
      </c>
      <c r="H34" s="5">
        <v>576</v>
      </c>
      <c r="I34" s="5">
        <f t="shared" si="26"/>
        <v>503</v>
      </c>
      <c r="J34" s="5">
        <v>73</v>
      </c>
      <c r="K34" s="5"/>
      <c r="L34" s="5">
        <v>1030</v>
      </c>
      <c r="M34" s="5"/>
      <c r="N34" s="5">
        <v>92</v>
      </c>
      <c r="O34" s="5">
        <v>93</v>
      </c>
      <c r="Q34">
        <f t="shared" si="0"/>
        <v>1606</v>
      </c>
      <c r="R34">
        <f t="shared" si="1"/>
        <v>1791</v>
      </c>
      <c r="T34">
        <f t="shared" si="27"/>
        <v>92</v>
      </c>
      <c r="U34" s="5">
        <f t="shared" si="28"/>
        <v>1030</v>
      </c>
      <c r="V34" s="5">
        <f t="shared" si="29"/>
        <v>503</v>
      </c>
      <c r="W34">
        <f t="shared" si="30"/>
        <v>73</v>
      </c>
      <c r="X34">
        <f t="shared" si="31"/>
        <v>93</v>
      </c>
      <c r="AD34" s="5"/>
      <c r="AE34" s="3">
        <f t="shared" si="43"/>
        <v>997</v>
      </c>
      <c r="AF34" s="3">
        <f t="shared" si="44"/>
        <v>73</v>
      </c>
      <c r="AG34" s="3">
        <f t="shared" si="45"/>
        <v>62</v>
      </c>
      <c r="AH34" s="3">
        <f t="shared" si="46"/>
        <v>8</v>
      </c>
      <c r="AI34" s="3">
        <f t="shared" si="47"/>
        <v>1</v>
      </c>
      <c r="AJ34" s="3">
        <f t="shared" si="48"/>
        <v>54</v>
      </c>
      <c r="AK34" s="3">
        <f t="shared" si="49"/>
        <v>6</v>
      </c>
      <c r="AL34" s="3">
        <f t="shared" si="50"/>
        <v>5</v>
      </c>
      <c r="AM34" s="3"/>
      <c r="AN34" s="3">
        <f t="shared" si="32"/>
        <v>924</v>
      </c>
      <c r="AO34" s="3">
        <f t="shared" si="33"/>
        <v>73</v>
      </c>
      <c r="AQ34" s="6">
        <f t="shared" si="34"/>
        <v>5.9218341648847705E-2</v>
      </c>
      <c r="AR34" s="6">
        <f t="shared" si="35"/>
        <v>4.2491268917345754E-2</v>
      </c>
      <c r="AS34" s="6">
        <f t="shared" si="36"/>
        <v>4.0155440414507769E-2</v>
      </c>
      <c r="AT34" s="6">
        <f t="shared" si="37"/>
        <v>1.4084507042253521E-2</v>
      </c>
      <c r="AU34" s="6">
        <f t="shared" si="38"/>
        <v>1.3888888888888888E-2</v>
      </c>
      <c r="AV34" s="6">
        <f t="shared" si="39"/>
        <v>5.5327868852459015E-2</v>
      </c>
      <c r="AW34" s="6">
        <f t="shared" si="40"/>
        <v>6.9767441860465115E-2</v>
      </c>
      <c r="AX34" s="6">
        <f t="shared" si="41"/>
        <v>5.6818181818181816E-2</v>
      </c>
      <c r="AZ34" s="2">
        <f t="shared" si="18"/>
        <v>0.10043178377165929</v>
      </c>
      <c r="BA34" s="2">
        <f t="shared" si="42"/>
        <v>7.3219658976930793E-2</v>
      </c>
      <c r="BB34" s="2">
        <f t="shared" si="20"/>
        <v>0.32160804020100503</v>
      </c>
      <c r="BC34" s="2">
        <f t="shared" si="21"/>
        <v>0.28084868788386375</v>
      </c>
      <c r="BD34" s="2">
        <f t="shared" si="22"/>
        <v>4.0759352317141263E-2</v>
      </c>
      <c r="BE34" s="2">
        <f t="shared" si="23"/>
        <v>0.57509771077610272</v>
      </c>
      <c r="BF34" s="2">
        <f t="shared" si="24"/>
        <v>5.13679508654383E-2</v>
      </c>
      <c r="BG34" s="2">
        <f t="shared" si="25"/>
        <v>5.1926298157453935E-2</v>
      </c>
    </row>
    <row r="35" spans="1:59" hidden="1" outlineLevel="1">
      <c r="A35" s="4">
        <v>43924</v>
      </c>
      <c r="B35">
        <v>18686</v>
      </c>
      <c r="D35">
        <v>1859</v>
      </c>
      <c r="F35">
        <v>1664</v>
      </c>
      <c r="H35" s="5">
        <v>608</v>
      </c>
      <c r="I35" s="5">
        <f t="shared" si="26"/>
        <v>535</v>
      </c>
      <c r="J35" s="5">
        <v>73</v>
      </c>
      <c r="K35" s="5"/>
      <c r="L35" s="5">
        <v>1056</v>
      </c>
      <c r="M35" s="5"/>
      <c r="N35" s="5">
        <v>94</v>
      </c>
      <c r="O35" s="5">
        <v>101</v>
      </c>
      <c r="Q35">
        <f t="shared" si="0"/>
        <v>1664</v>
      </c>
      <c r="R35">
        <f t="shared" si="1"/>
        <v>1859</v>
      </c>
      <c r="T35">
        <f t="shared" si="27"/>
        <v>94</v>
      </c>
      <c r="U35" s="5">
        <f t="shared" si="28"/>
        <v>1056</v>
      </c>
      <c r="V35" s="5">
        <f t="shared" si="29"/>
        <v>535</v>
      </c>
      <c r="W35">
        <f t="shared" si="30"/>
        <v>73</v>
      </c>
      <c r="X35">
        <f t="shared" si="31"/>
        <v>101</v>
      </c>
      <c r="AD35" s="5"/>
      <c r="AE35" s="3">
        <f t="shared" si="43"/>
        <v>853</v>
      </c>
      <c r="AF35" s="3">
        <f t="shared" si="44"/>
        <v>68</v>
      </c>
      <c r="AG35" s="3">
        <f t="shared" si="45"/>
        <v>58</v>
      </c>
      <c r="AH35" s="3">
        <f t="shared" si="46"/>
        <v>32</v>
      </c>
      <c r="AI35" s="3">
        <f t="shared" si="47"/>
        <v>0</v>
      </c>
      <c r="AJ35" s="3">
        <f t="shared" si="48"/>
        <v>26</v>
      </c>
      <c r="AK35" s="3">
        <f t="shared" si="49"/>
        <v>2</v>
      </c>
      <c r="AL35" s="3">
        <f t="shared" si="50"/>
        <v>8</v>
      </c>
      <c r="AM35" s="3"/>
      <c r="AN35" s="3">
        <f t="shared" si="32"/>
        <v>785</v>
      </c>
      <c r="AO35" s="3">
        <f t="shared" si="33"/>
        <v>68</v>
      </c>
      <c r="AQ35" s="6">
        <f t="shared" si="34"/>
        <v>4.7832669769528401E-2</v>
      </c>
      <c r="AR35" s="6">
        <f t="shared" si="35"/>
        <v>3.796761585706309E-2</v>
      </c>
      <c r="AS35" s="6">
        <f t="shared" si="36"/>
        <v>3.6114570361145702E-2</v>
      </c>
      <c r="AT35" s="6">
        <f t="shared" si="37"/>
        <v>5.5555555555555552E-2</v>
      </c>
      <c r="AU35" s="6">
        <f t="shared" si="38"/>
        <v>0</v>
      </c>
      <c r="AV35" s="6">
        <f t="shared" si="39"/>
        <v>2.524271844660194E-2</v>
      </c>
      <c r="AW35" s="6">
        <f t="shared" si="40"/>
        <v>2.1739130434782608E-2</v>
      </c>
      <c r="AX35" s="6">
        <f t="shared" si="41"/>
        <v>8.6021505376344093E-2</v>
      </c>
      <c r="AZ35" s="2">
        <f t="shared" si="18"/>
        <v>9.948624638766991E-2</v>
      </c>
      <c r="BA35" s="2">
        <f t="shared" si="42"/>
        <v>7.9718640093786639E-2</v>
      </c>
      <c r="BB35" s="2">
        <f t="shared" si="20"/>
        <v>0.32705755782678858</v>
      </c>
      <c r="BC35" s="2">
        <f t="shared" si="21"/>
        <v>0.28778913394298011</v>
      </c>
      <c r="BD35" s="2">
        <f t="shared" si="22"/>
        <v>3.9268423883808502E-2</v>
      </c>
      <c r="BE35" s="2">
        <f t="shared" si="23"/>
        <v>0.56804733727810652</v>
      </c>
      <c r="BF35" s="2">
        <f t="shared" si="24"/>
        <v>5.0564819795589029E-2</v>
      </c>
      <c r="BG35" s="2">
        <f t="shared" si="25"/>
        <v>5.4330285099515867E-2</v>
      </c>
    </row>
    <row r="36" spans="1:59" hidden="1" outlineLevel="1">
      <c r="A36" s="4">
        <v>43925</v>
      </c>
      <c r="B36">
        <v>19896</v>
      </c>
      <c r="D36">
        <v>1932</v>
      </c>
      <c r="F36">
        <v>1726</v>
      </c>
      <c r="H36" s="5">
        <v>627</v>
      </c>
      <c r="I36" s="5">
        <f t="shared" si="26"/>
        <v>553</v>
      </c>
      <c r="J36" s="5">
        <v>74</v>
      </c>
      <c r="K36" s="5"/>
      <c r="L36" s="5">
        <v>1099</v>
      </c>
      <c r="M36" s="5"/>
      <c r="N36" s="5">
        <v>95</v>
      </c>
      <c r="O36" s="5">
        <v>111</v>
      </c>
      <c r="Q36">
        <f t="shared" si="0"/>
        <v>1726</v>
      </c>
      <c r="R36">
        <f t="shared" si="1"/>
        <v>1932</v>
      </c>
      <c r="T36">
        <f t="shared" si="27"/>
        <v>95</v>
      </c>
      <c r="U36" s="5">
        <f t="shared" si="28"/>
        <v>1099</v>
      </c>
      <c r="V36" s="5">
        <f t="shared" si="29"/>
        <v>553</v>
      </c>
      <c r="W36">
        <f t="shared" si="30"/>
        <v>74</v>
      </c>
      <c r="X36">
        <f t="shared" si="31"/>
        <v>111</v>
      </c>
      <c r="AD36" s="5"/>
      <c r="AE36" s="3">
        <f t="shared" si="43"/>
        <v>1210</v>
      </c>
      <c r="AF36" s="3">
        <f t="shared" si="44"/>
        <v>73</v>
      </c>
      <c r="AG36" s="3">
        <f t="shared" si="45"/>
        <v>62</v>
      </c>
      <c r="AH36" s="3">
        <f t="shared" si="46"/>
        <v>19</v>
      </c>
      <c r="AI36" s="3">
        <f t="shared" si="47"/>
        <v>1</v>
      </c>
      <c r="AJ36" s="3">
        <f t="shared" si="48"/>
        <v>43</v>
      </c>
      <c r="AK36" s="3">
        <f t="shared" si="49"/>
        <v>1</v>
      </c>
      <c r="AL36" s="3">
        <f t="shared" si="50"/>
        <v>10</v>
      </c>
      <c r="AM36" s="3"/>
      <c r="AN36" s="3">
        <f t="shared" si="32"/>
        <v>1137</v>
      </c>
      <c r="AO36" s="3">
        <f t="shared" si="33"/>
        <v>73</v>
      </c>
      <c r="AQ36" s="6">
        <f t="shared" si="34"/>
        <v>6.4754361554104675E-2</v>
      </c>
      <c r="AR36" s="6">
        <f t="shared" si="35"/>
        <v>3.9268423883808502E-2</v>
      </c>
      <c r="AS36" s="6">
        <f t="shared" si="36"/>
        <v>3.7259615384615384E-2</v>
      </c>
      <c r="AT36" s="6">
        <f t="shared" si="37"/>
        <v>3.125E-2</v>
      </c>
      <c r="AU36" s="6">
        <f t="shared" si="38"/>
        <v>1.3698630136986301E-2</v>
      </c>
      <c r="AV36" s="6">
        <f t="shared" si="39"/>
        <v>4.0719696969696968E-2</v>
      </c>
      <c r="AW36" s="6">
        <f t="shared" si="40"/>
        <v>1.0638297872340425E-2</v>
      </c>
      <c r="AX36" s="6">
        <f t="shared" si="41"/>
        <v>9.9009900990099015E-2</v>
      </c>
      <c r="AZ36" s="2">
        <f t="shared" si="18"/>
        <v>9.7104945717732205E-2</v>
      </c>
      <c r="BA36" s="2">
        <f t="shared" si="42"/>
        <v>6.0330578512396697E-2</v>
      </c>
      <c r="BB36" s="2">
        <f t="shared" si="20"/>
        <v>0.3245341614906832</v>
      </c>
      <c r="BC36" s="2">
        <f t="shared" si="21"/>
        <v>0.28623188405797101</v>
      </c>
      <c r="BD36" s="2">
        <f t="shared" si="22"/>
        <v>3.8302277432712216E-2</v>
      </c>
      <c r="BE36" s="2">
        <f t="shared" si="23"/>
        <v>0.5688405797101449</v>
      </c>
      <c r="BF36" s="2">
        <f t="shared" si="24"/>
        <v>4.917184265010352E-2</v>
      </c>
      <c r="BG36" s="2">
        <f t="shared" si="25"/>
        <v>5.745341614906832E-2</v>
      </c>
    </row>
    <row r="37" spans="1:59" hidden="1" outlineLevel="1">
      <c r="A37" s="4">
        <v>43926</v>
      </c>
      <c r="B37">
        <v>21904</v>
      </c>
      <c r="D37">
        <v>1994</v>
      </c>
      <c r="F37">
        <v>1774</v>
      </c>
      <c r="H37" s="5">
        <v>632</v>
      </c>
      <c r="I37" s="5">
        <f t="shared" si="26"/>
        <v>556</v>
      </c>
      <c r="J37" s="5">
        <v>76</v>
      </c>
      <c r="K37" s="5"/>
      <c r="L37" s="5">
        <v>1142</v>
      </c>
      <c r="M37" s="5"/>
      <c r="N37" s="5">
        <v>104</v>
      </c>
      <c r="O37" s="5">
        <v>116</v>
      </c>
      <c r="Q37">
        <f t="shared" si="0"/>
        <v>1774</v>
      </c>
      <c r="R37">
        <f t="shared" si="1"/>
        <v>1994</v>
      </c>
      <c r="T37">
        <f t="shared" si="27"/>
        <v>104</v>
      </c>
      <c r="U37" s="5">
        <f t="shared" si="28"/>
        <v>1142</v>
      </c>
      <c r="V37" s="5">
        <f t="shared" si="29"/>
        <v>556</v>
      </c>
      <c r="W37">
        <f t="shared" si="30"/>
        <v>76</v>
      </c>
      <c r="X37">
        <f t="shared" si="31"/>
        <v>116</v>
      </c>
      <c r="AD37" s="5"/>
      <c r="AE37" s="3">
        <f t="shared" si="43"/>
        <v>2008</v>
      </c>
      <c r="AF37" s="3">
        <f t="shared" si="44"/>
        <v>62</v>
      </c>
      <c r="AG37" s="3">
        <f t="shared" si="45"/>
        <v>48</v>
      </c>
      <c r="AH37" s="3">
        <f t="shared" si="46"/>
        <v>5</v>
      </c>
      <c r="AI37" s="3">
        <f t="shared" si="47"/>
        <v>2</v>
      </c>
      <c r="AJ37" s="3">
        <f t="shared" si="48"/>
        <v>43</v>
      </c>
      <c r="AK37" s="3">
        <f t="shared" si="49"/>
        <v>9</v>
      </c>
      <c r="AL37" s="3">
        <f t="shared" si="50"/>
        <v>5</v>
      </c>
      <c r="AM37" s="3"/>
      <c r="AN37" s="3">
        <f t="shared" si="32"/>
        <v>1946</v>
      </c>
      <c r="AO37" s="3">
        <f t="shared" si="33"/>
        <v>62</v>
      </c>
      <c r="AQ37" s="6">
        <f t="shared" si="34"/>
        <v>0.10092480900683555</v>
      </c>
      <c r="AR37" s="6">
        <f t="shared" si="35"/>
        <v>3.2091097308488616E-2</v>
      </c>
      <c r="AS37" s="6">
        <f t="shared" si="36"/>
        <v>2.7809965237543453E-2</v>
      </c>
      <c r="AT37" s="6">
        <f t="shared" si="37"/>
        <v>7.9744816586921844E-3</v>
      </c>
      <c r="AU37" s="6">
        <f t="shared" si="38"/>
        <v>2.7027027027027029E-2</v>
      </c>
      <c r="AV37" s="6">
        <f t="shared" si="39"/>
        <v>3.9126478616924476E-2</v>
      </c>
      <c r="AW37" s="6">
        <f t="shared" si="40"/>
        <v>9.4736842105263161E-2</v>
      </c>
      <c r="AX37" s="6">
        <f t="shared" si="41"/>
        <v>4.5045045045045043E-2</v>
      </c>
      <c r="AZ37" s="2">
        <f t="shared" si="18"/>
        <v>9.1033601168736308E-2</v>
      </c>
      <c r="BA37" s="2">
        <f t="shared" ref="BA37:BA113" si="51">AF37/AE37</f>
        <v>3.0876494023904383E-2</v>
      </c>
      <c r="BB37" s="2">
        <f t="shared" si="20"/>
        <v>0.31695085255767302</v>
      </c>
      <c r="BC37" s="2">
        <f t="shared" si="21"/>
        <v>0.27883650952858574</v>
      </c>
      <c r="BD37" s="2">
        <f t="shared" si="22"/>
        <v>3.8114343029087262E-2</v>
      </c>
      <c r="BE37" s="2">
        <f t="shared" si="23"/>
        <v>0.57271815446339014</v>
      </c>
      <c r="BF37" s="2">
        <f t="shared" si="24"/>
        <v>5.2156469408224673E-2</v>
      </c>
      <c r="BG37" s="2">
        <f t="shared" si="25"/>
        <v>5.8174523570712136E-2</v>
      </c>
    </row>
    <row r="38" spans="1:59" hidden="1" outlineLevel="1">
      <c r="A38" s="4">
        <v>43927</v>
      </c>
      <c r="B38">
        <v>23464</v>
      </c>
      <c r="D38">
        <v>2046</v>
      </c>
      <c r="F38">
        <v>1815</v>
      </c>
      <c r="H38" s="5">
        <v>637</v>
      </c>
      <c r="I38" s="5">
        <f t="shared" si="26"/>
        <v>563</v>
      </c>
      <c r="J38" s="5">
        <v>74</v>
      </c>
      <c r="K38" s="5"/>
      <c r="L38" s="5">
        <v>1178</v>
      </c>
      <c r="M38" s="5"/>
      <c r="N38" s="5">
        <v>108</v>
      </c>
      <c r="O38" s="5">
        <v>123</v>
      </c>
      <c r="Q38">
        <f t="shared" ref="Q38:Q116" si="52">H38+L38</f>
        <v>1815</v>
      </c>
      <c r="R38">
        <f t="shared" ref="R38:R116" si="53">Q38+N38+O38</f>
        <v>2046</v>
      </c>
      <c r="T38">
        <f t="shared" ref="T38:T111" si="54">N38</f>
        <v>108</v>
      </c>
      <c r="U38" s="5">
        <f t="shared" ref="U38:U111" si="55">L38</f>
        <v>1178</v>
      </c>
      <c r="V38" s="5">
        <f t="shared" ref="V38:V111" si="56">I38</f>
        <v>563</v>
      </c>
      <c r="W38">
        <f t="shared" ref="W38:W111" si="57">J38</f>
        <v>74</v>
      </c>
      <c r="X38">
        <f t="shared" ref="X38:X111" si="58">O38</f>
        <v>123</v>
      </c>
      <c r="AD38" s="5"/>
      <c r="AE38" s="3">
        <f t="shared" si="43"/>
        <v>1560</v>
      </c>
      <c r="AF38" s="3">
        <f t="shared" si="44"/>
        <v>52</v>
      </c>
      <c r="AG38" s="3">
        <f t="shared" si="45"/>
        <v>41</v>
      </c>
      <c r="AH38" s="3">
        <f t="shared" si="46"/>
        <v>5</v>
      </c>
      <c r="AI38" s="3">
        <f t="shared" si="47"/>
        <v>-2</v>
      </c>
      <c r="AJ38" s="3">
        <f t="shared" si="48"/>
        <v>36</v>
      </c>
      <c r="AK38" s="3">
        <f t="shared" si="49"/>
        <v>4</v>
      </c>
      <c r="AL38" s="3">
        <f t="shared" si="50"/>
        <v>7</v>
      </c>
      <c r="AM38" s="3"/>
      <c r="AN38" s="3">
        <f t="shared" si="32"/>
        <v>1508</v>
      </c>
      <c r="AO38" s="3">
        <f t="shared" si="33"/>
        <v>52</v>
      </c>
      <c r="AQ38" s="6">
        <f t="shared" si="34"/>
        <v>7.1219868517165816E-2</v>
      </c>
      <c r="AR38" s="6">
        <f t="shared" si="35"/>
        <v>2.6078234704112337E-2</v>
      </c>
      <c r="AS38" s="6">
        <f t="shared" si="36"/>
        <v>2.3111612175873732E-2</v>
      </c>
      <c r="AT38" s="6">
        <f t="shared" si="37"/>
        <v>7.9113924050632917E-3</v>
      </c>
      <c r="AU38" s="6">
        <f t="shared" si="38"/>
        <v>-2.6315789473684209E-2</v>
      </c>
      <c r="AV38" s="6">
        <f t="shared" si="39"/>
        <v>3.1523642732049037E-2</v>
      </c>
      <c r="AW38" s="6">
        <f t="shared" si="40"/>
        <v>3.8461538461538464E-2</v>
      </c>
      <c r="AX38" s="6">
        <f t="shared" si="41"/>
        <v>6.0344827586206899E-2</v>
      </c>
      <c r="AZ38" s="2">
        <f t="shared" ref="AZ38:AZ111" si="59">D38/B38</f>
        <v>8.7197408796454143E-2</v>
      </c>
      <c r="BA38" s="2">
        <f t="shared" si="51"/>
        <v>3.3333333333333333E-2</v>
      </c>
      <c r="BB38" s="2">
        <f t="shared" ref="BB38:BB111" si="60">H38/D38</f>
        <v>0.31133919843597263</v>
      </c>
      <c r="BC38" s="2">
        <f t="shared" ref="BC38:BC111" si="61">(H38-J38)/D38</f>
        <v>0.27517106549364612</v>
      </c>
      <c r="BD38" s="2">
        <f t="shared" ref="BD38:BD111" si="62">J38/D38</f>
        <v>3.6168132942326493E-2</v>
      </c>
      <c r="BE38" s="2">
        <f t="shared" ref="BE38:BE111" si="63">L38/D38</f>
        <v>0.5757575757575758</v>
      </c>
      <c r="BF38" s="2">
        <f t="shared" ref="BF38:BF111" si="64">N38/D38</f>
        <v>5.2785923753665691E-2</v>
      </c>
      <c r="BG38" s="2">
        <f t="shared" ref="BG38:BG111" si="65">O38/D38</f>
        <v>6.0117302052785926E-2</v>
      </c>
    </row>
    <row r="39" spans="1:59" hidden="1" outlineLevel="1">
      <c r="A39" s="4">
        <v>43928</v>
      </c>
      <c r="B39">
        <v>24857</v>
      </c>
      <c r="D39">
        <v>2097</v>
      </c>
      <c r="F39">
        <v>1859</v>
      </c>
      <c r="H39" s="5">
        <v>635</v>
      </c>
      <c r="I39" s="5">
        <f t="shared" si="26"/>
        <v>562</v>
      </c>
      <c r="J39" s="5">
        <v>73</v>
      </c>
      <c r="K39" s="5"/>
      <c r="L39" s="5">
        <v>1224</v>
      </c>
      <c r="M39" s="5"/>
      <c r="N39" s="5">
        <v>113</v>
      </c>
      <c r="O39" s="5">
        <v>125</v>
      </c>
      <c r="Q39">
        <f t="shared" si="52"/>
        <v>1859</v>
      </c>
      <c r="R39">
        <f t="shared" si="53"/>
        <v>2097</v>
      </c>
      <c r="T39">
        <f t="shared" si="54"/>
        <v>113</v>
      </c>
      <c r="U39" s="5">
        <f t="shared" si="55"/>
        <v>1224</v>
      </c>
      <c r="V39" s="5">
        <f t="shared" si="56"/>
        <v>562</v>
      </c>
      <c r="W39">
        <f t="shared" si="57"/>
        <v>73</v>
      </c>
      <c r="X39">
        <f t="shared" si="58"/>
        <v>125</v>
      </c>
      <c r="AD39" s="5"/>
      <c r="AE39" s="3">
        <f t="shared" si="43"/>
        <v>1393</v>
      </c>
      <c r="AF39" s="3">
        <f t="shared" si="44"/>
        <v>51</v>
      </c>
      <c r="AG39" s="3">
        <f t="shared" si="45"/>
        <v>44</v>
      </c>
      <c r="AH39" s="3">
        <f t="shared" si="46"/>
        <v>-2</v>
      </c>
      <c r="AI39" s="3">
        <f t="shared" si="47"/>
        <v>-1</v>
      </c>
      <c r="AJ39" s="3">
        <f t="shared" si="48"/>
        <v>46</v>
      </c>
      <c r="AK39" s="3">
        <f t="shared" si="49"/>
        <v>5</v>
      </c>
      <c r="AL39" s="3">
        <f t="shared" si="50"/>
        <v>2</v>
      </c>
      <c r="AM39" s="3"/>
      <c r="AN39" s="3">
        <f t="shared" si="32"/>
        <v>1342</v>
      </c>
      <c r="AO39" s="3">
        <f t="shared" si="33"/>
        <v>51</v>
      </c>
      <c r="AQ39" s="6">
        <f t="shared" si="34"/>
        <v>5.9367541766109783E-2</v>
      </c>
      <c r="AR39" s="6">
        <f t="shared" si="35"/>
        <v>2.4926686217008796E-2</v>
      </c>
      <c r="AS39" s="6">
        <f t="shared" si="36"/>
        <v>2.4242424242424242E-2</v>
      </c>
      <c r="AT39" s="6">
        <f t="shared" si="37"/>
        <v>-3.1397174254317113E-3</v>
      </c>
      <c r="AU39" s="6">
        <f t="shared" si="38"/>
        <v>-1.3513513513513514E-2</v>
      </c>
      <c r="AV39" s="6">
        <f t="shared" si="39"/>
        <v>3.9049235993208829E-2</v>
      </c>
      <c r="AW39" s="6">
        <f t="shared" si="40"/>
        <v>4.6296296296296294E-2</v>
      </c>
      <c r="AX39" s="6">
        <f t="shared" si="41"/>
        <v>1.6260162601626018E-2</v>
      </c>
      <c r="AZ39" s="2">
        <f t="shared" si="59"/>
        <v>8.4362553807780502E-2</v>
      </c>
      <c r="BA39" s="2">
        <f t="shared" si="51"/>
        <v>3.6611629576453697E-2</v>
      </c>
      <c r="BB39" s="2">
        <f t="shared" si="60"/>
        <v>0.3028135431568908</v>
      </c>
      <c r="BC39" s="2">
        <f t="shared" si="61"/>
        <v>0.26800190748688602</v>
      </c>
      <c r="BD39" s="2">
        <f t="shared" si="62"/>
        <v>3.4811635670004767E-2</v>
      </c>
      <c r="BE39" s="2">
        <f t="shared" si="63"/>
        <v>0.58369098712446355</v>
      </c>
      <c r="BF39" s="2">
        <f t="shared" si="64"/>
        <v>5.3886504530281355E-2</v>
      </c>
      <c r="BG39" s="2">
        <f t="shared" si="65"/>
        <v>5.9608965188364331E-2</v>
      </c>
    </row>
    <row r="40" spans="1:59" hidden="1" outlineLevel="1">
      <c r="A40" s="4">
        <v>43929</v>
      </c>
      <c r="B40">
        <v>27438</v>
      </c>
      <c r="D40">
        <v>2159</v>
      </c>
      <c r="F40">
        <v>1893</v>
      </c>
      <c r="H40" s="5">
        <v>628</v>
      </c>
      <c r="I40" s="5">
        <f t="shared" si="26"/>
        <v>563</v>
      </c>
      <c r="J40" s="5">
        <v>65</v>
      </c>
      <c r="K40" s="5"/>
      <c r="L40" s="5">
        <v>1265</v>
      </c>
      <c r="M40" s="5"/>
      <c r="N40" s="5">
        <v>133</v>
      </c>
      <c r="O40" s="5">
        <v>133</v>
      </c>
      <c r="Q40">
        <f t="shared" si="52"/>
        <v>1893</v>
      </c>
      <c r="R40">
        <f t="shared" si="53"/>
        <v>2159</v>
      </c>
      <c r="T40">
        <f t="shared" si="54"/>
        <v>133</v>
      </c>
      <c r="U40" s="5">
        <f t="shared" si="55"/>
        <v>1265</v>
      </c>
      <c r="V40" s="5">
        <f t="shared" si="56"/>
        <v>563</v>
      </c>
      <c r="W40">
        <f t="shared" si="57"/>
        <v>65</v>
      </c>
      <c r="X40">
        <f t="shared" si="58"/>
        <v>133</v>
      </c>
      <c r="AD40" s="5"/>
      <c r="AE40" s="3">
        <f t="shared" si="43"/>
        <v>2581</v>
      </c>
      <c r="AF40" s="3">
        <f t="shared" si="44"/>
        <v>62</v>
      </c>
      <c r="AG40" s="3">
        <f t="shared" si="45"/>
        <v>34</v>
      </c>
      <c r="AH40" s="3">
        <f t="shared" si="46"/>
        <v>-7</v>
      </c>
      <c r="AI40" s="3">
        <f t="shared" si="47"/>
        <v>-8</v>
      </c>
      <c r="AJ40" s="3">
        <f t="shared" si="48"/>
        <v>41</v>
      </c>
      <c r="AK40" s="3">
        <f t="shared" si="49"/>
        <v>20</v>
      </c>
      <c r="AL40" s="3">
        <f t="shared" si="50"/>
        <v>8</v>
      </c>
      <c r="AM40" s="3"/>
      <c r="AN40" s="3">
        <f t="shared" si="32"/>
        <v>2519</v>
      </c>
      <c r="AO40" s="3">
        <f t="shared" si="33"/>
        <v>62</v>
      </c>
      <c r="AQ40" s="6">
        <f t="shared" si="34"/>
        <v>0.10383393008005794</v>
      </c>
      <c r="AR40" s="6">
        <f t="shared" si="35"/>
        <v>2.9566046733428709E-2</v>
      </c>
      <c r="AS40" s="6">
        <f t="shared" si="36"/>
        <v>1.8289402904787519E-2</v>
      </c>
      <c r="AT40" s="6">
        <f t="shared" si="37"/>
        <v>-1.1023622047244094E-2</v>
      </c>
      <c r="AU40" s="6">
        <f t="shared" si="38"/>
        <v>-0.1095890410958904</v>
      </c>
      <c r="AV40" s="6">
        <f t="shared" si="39"/>
        <v>3.349673202614379E-2</v>
      </c>
      <c r="AW40" s="6">
        <f t="shared" si="40"/>
        <v>0.17699115044247787</v>
      </c>
      <c r="AX40" s="6">
        <f t="shared" si="41"/>
        <v>6.4000000000000001E-2</v>
      </c>
      <c r="AZ40" s="2">
        <f t="shared" si="59"/>
        <v>7.8686493184634443E-2</v>
      </c>
      <c r="BA40" s="2">
        <f t="shared" si="51"/>
        <v>2.402169701666021E-2</v>
      </c>
      <c r="BB40" s="2">
        <f t="shared" si="60"/>
        <v>0.29087540528022232</v>
      </c>
      <c r="BC40" s="2">
        <f t="shared" si="61"/>
        <v>0.26076887447892544</v>
      </c>
      <c r="BD40" s="2">
        <f t="shared" si="62"/>
        <v>3.0106530801296896E-2</v>
      </c>
      <c r="BE40" s="2">
        <f t="shared" si="63"/>
        <v>0.58591940713293189</v>
      </c>
      <c r="BF40" s="2">
        <f t="shared" si="64"/>
        <v>6.160259379342288E-2</v>
      </c>
      <c r="BG40" s="2">
        <f t="shared" si="65"/>
        <v>6.160259379342288E-2</v>
      </c>
    </row>
    <row r="41" spans="1:59" hidden="1" outlineLevel="1">
      <c r="A41" s="4">
        <v>43930</v>
      </c>
      <c r="B41">
        <v>28742</v>
      </c>
      <c r="D41">
        <v>2232</v>
      </c>
      <c r="F41">
        <v>1942</v>
      </c>
      <c r="H41" s="5">
        <v>629</v>
      </c>
      <c r="I41" s="5">
        <f t="shared" si="26"/>
        <v>566</v>
      </c>
      <c r="J41" s="5">
        <v>63</v>
      </c>
      <c r="K41" s="5"/>
      <c r="L41" s="5">
        <v>1313</v>
      </c>
      <c r="M41" s="5"/>
      <c r="N41" s="5">
        <v>152</v>
      </c>
      <c r="O41" s="5">
        <v>138</v>
      </c>
      <c r="Q41">
        <f t="shared" si="52"/>
        <v>1942</v>
      </c>
      <c r="R41">
        <f t="shared" si="53"/>
        <v>2232</v>
      </c>
      <c r="T41">
        <f t="shared" si="54"/>
        <v>152</v>
      </c>
      <c r="U41" s="5">
        <f t="shared" si="55"/>
        <v>1313</v>
      </c>
      <c r="V41" s="5">
        <f t="shared" si="56"/>
        <v>566</v>
      </c>
      <c r="W41">
        <f t="shared" si="57"/>
        <v>63</v>
      </c>
      <c r="X41">
        <f t="shared" si="58"/>
        <v>138</v>
      </c>
      <c r="AD41" s="5"/>
      <c r="AE41" s="3">
        <f t="shared" si="43"/>
        <v>1304</v>
      </c>
      <c r="AF41" s="3">
        <f t="shared" si="44"/>
        <v>73</v>
      </c>
      <c r="AG41" s="3">
        <f t="shared" si="45"/>
        <v>49</v>
      </c>
      <c r="AH41" s="3">
        <f t="shared" si="46"/>
        <v>1</v>
      </c>
      <c r="AI41" s="3">
        <f t="shared" si="47"/>
        <v>-2</v>
      </c>
      <c r="AJ41" s="3">
        <f t="shared" si="48"/>
        <v>48</v>
      </c>
      <c r="AK41" s="3">
        <f t="shared" si="49"/>
        <v>19</v>
      </c>
      <c r="AL41" s="3">
        <f t="shared" si="50"/>
        <v>5</v>
      </c>
      <c r="AM41" s="3"/>
      <c r="AN41" s="3">
        <f t="shared" ref="AN41:AN72" si="66">AE41-AF41</f>
        <v>1231</v>
      </c>
      <c r="AO41" s="3">
        <f t="shared" ref="AO41:AO72" si="67">AF41</f>
        <v>73</v>
      </c>
      <c r="AQ41" s="6">
        <f t="shared" si="34"/>
        <v>4.7525329834536043E-2</v>
      </c>
      <c r="AR41" s="6">
        <f t="shared" si="35"/>
        <v>3.381194997684113E-2</v>
      </c>
      <c r="AS41" s="6">
        <f t="shared" si="36"/>
        <v>2.5884838880084523E-2</v>
      </c>
      <c r="AT41" s="6">
        <f t="shared" si="37"/>
        <v>1.5923566878980893E-3</v>
      </c>
      <c r="AU41" s="6">
        <f t="shared" si="38"/>
        <v>-3.0769230769230771E-2</v>
      </c>
      <c r="AV41" s="6">
        <f t="shared" si="39"/>
        <v>3.7944664031620556E-2</v>
      </c>
      <c r="AW41" s="6">
        <f t="shared" si="40"/>
        <v>0.14285714285714285</v>
      </c>
      <c r="AX41" s="6">
        <f t="shared" si="41"/>
        <v>3.7593984962406013E-2</v>
      </c>
      <c r="AZ41" s="2">
        <f t="shared" si="59"/>
        <v>7.7656391343678244E-2</v>
      </c>
      <c r="BA41" s="2">
        <f t="shared" si="51"/>
        <v>5.5981595092024543E-2</v>
      </c>
      <c r="BB41" s="2">
        <f t="shared" si="60"/>
        <v>0.28181003584229392</v>
      </c>
      <c r="BC41" s="2">
        <f t="shared" si="61"/>
        <v>0.25358422939068098</v>
      </c>
      <c r="BD41" s="2">
        <f t="shared" si="62"/>
        <v>2.8225806451612902E-2</v>
      </c>
      <c r="BE41" s="2">
        <f t="shared" si="63"/>
        <v>0.58826164874551967</v>
      </c>
      <c r="BF41" s="2">
        <f t="shared" si="64"/>
        <v>6.8100358422939072E-2</v>
      </c>
      <c r="BG41" s="2">
        <f t="shared" si="65"/>
        <v>6.1827956989247312E-2</v>
      </c>
    </row>
    <row r="42" spans="1:59" hidden="1" outlineLevel="1">
      <c r="A42" s="4">
        <v>43931</v>
      </c>
      <c r="B42">
        <v>31156</v>
      </c>
      <c r="D42">
        <v>2302</v>
      </c>
      <c r="F42">
        <v>1967</v>
      </c>
      <c r="H42" s="5">
        <v>630</v>
      </c>
      <c r="I42" s="5">
        <f t="shared" si="26"/>
        <v>568</v>
      </c>
      <c r="J42" s="5">
        <v>62</v>
      </c>
      <c r="K42" s="5"/>
      <c r="L42" s="5">
        <v>1337</v>
      </c>
      <c r="M42" s="5"/>
      <c r="N42" s="5">
        <v>187</v>
      </c>
      <c r="O42" s="5">
        <v>148</v>
      </c>
      <c r="Q42">
        <f t="shared" si="52"/>
        <v>1967</v>
      </c>
      <c r="R42">
        <f t="shared" si="53"/>
        <v>2302</v>
      </c>
      <c r="T42">
        <f t="shared" si="54"/>
        <v>187</v>
      </c>
      <c r="U42" s="5">
        <f t="shared" si="55"/>
        <v>1337</v>
      </c>
      <c r="V42" s="5">
        <f t="shared" si="56"/>
        <v>568</v>
      </c>
      <c r="W42">
        <f t="shared" si="57"/>
        <v>62</v>
      </c>
      <c r="X42">
        <f t="shared" si="58"/>
        <v>148</v>
      </c>
      <c r="AD42" s="5"/>
      <c r="AE42" s="3">
        <f t="shared" si="43"/>
        <v>2414</v>
      </c>
      <c r="AF42" s="3">
        <f t="shared" si="44"/>
        <v>70</v>
      </c>
      <c r="AG42" s="3">
        <f t="shared" si="45"/>
        <v>25</v>
      </c>
      <c r="AH42" s="3">
        <f t="shared" si="46"/>
        <v>1</v>
      </c>
      <c r="AI42" s="3">
        <f t="shared" si="47"/>
        <v>-1</v>
      </c>
      <c r="AJ42" s="3">
        <f t="shared" si="48"/>
        <v>24</v>
      </c>
      <c r="AK42" s="3">
        <f t="shared" si="49"/>
        <v>35</v>
      </c>
      <c r="AL42" s="3">
        <f t="shared" si="50"/>
        <v>10</v>
      </c>
      <c r="AM42" s="3"/>
      <c r="AN42" s="3">
        <f t="shared" si="66"/>
        <v>2344</v>
      </c>
      <c r="AO42" s="3">
        <f t="shared" si="67"/>
        <v>70</v>
      </c>
      <c r="AQ42" s="6">
        <f t="shared" si="34"/>
        <v>8.3988588128870639E-2</v>
      </c>
      <c r="AR42" s="6">
        <f t="shared" si="35"/>
        <v>3.1362007168458779E-2</v>
      </c>
      <c r="AS42" s="6">
        <f t="shared" si="36"/>
        <v>1.2873326467559218E-2</v>
      </c>
      <c r="AT42" s="6">
        <f t="shared" si="37"/>
        <v>1.589825119236884E-3</v>
      </c>
      <c r="AU42" s="6">
        <f t="shared" si="38"/>
        <v>-1.5873015873015872E-2</v>
      </c>
      <c r="AV42" s="6">
        <f t="shared" si="39"/>
        <v>1.827875095201828E-2</v>
      </c>
      <c r="AW42" s="6">
        <f t="shared" si="40"/>
        <v>0.23026315789473684</v>
      </c>
      <c r="AX42" s="6">
        <f t="shared" si="41"/>
        <v>7.2463768115942032E-2</v>
      </c>
      <c r="AZ42" s="2">
        <f t="shared" si="59"/>
        <v>7.3886249839517262E-2</v>
      </c>
      <c r="BA42" s="2">
        <f t="shared" si="51"/>
        <v>2.8997514498757249E-2</v>
      </c>
      <c r="BB42" s="2">
        <f t="shared" si="60"/>
        <v>0.27367506516072981</v>
      </c>
      <c r="BC42" s="2">
        <f t="shared" si="61"/>
        <v>0.24674196350999131</v>
      </c>
      <c r="BD42" s="2">
        <f t="shared" si="62"/>
        <v>2.6933101650738488E-2</v>
      </c>
      <c r="BE42" s="2">
        <f t="shared" si="63"/>
        <v>0.58079930495221543</v>
      </c>
      <c r="BF42" s="2">
        <f t="shared" si="64"/>
        <v>8.1233709817549959E-2</v>
      </c>
      <c r="BG42" s="2">
        <f t="shared" si="65"/>
        <v>6.4291920069504779E-2</v>
      </c>
    </row>
    <row r="43" spans="1:59" hidden="1" outlineLevel="1">
      <c r="A43" s="4">
        <v>43932</v>
      </c>
      <c r="B43">
        <v>33787</v>
      </c>
      <c r="D43">
        <v>2364</v>
      </c>
      <c r="F43">
        <v>2001</v>
      </c>
      <c r="H43" s="5">
        <v>620</v>
      </c>
      <c r="I43" s="5">
        <f t="shared" si="26"/>
        <v>562</v>
      </c>
      <c r="J43" s="5">
        <v>58</v>
      </c>
      <c r="K43" s="5"/>
      <c r="L43" s="5">
        <v>1381</v>
      </c>
      <c r="M43" s="5"/>
      <c r="N43" s="5">
        <v>209</v>
      </c>
      <c r="O43" s="5">
        <v>154</v>
      </c>
      <c r="Q43">
        <f t="shared" si="52"/>
        <v>2001</v>
      </c>
      <c r="R43">
        <f t="shared" si="53"/>
        <v>2364</v>
      </c>
      <c r="T43">
        <f t="shared" si="54"/>
        <v>209</v>
      </c>
      <c r="U43" s="5">
        <f t="shared" si="55"/>
        <v>1381</v>
      </c>
      <c r="V43" s="5">
        <f t="shared" si="56"/>
        <v>562</v>
      </c>
      <c r="W43">
        <f t="shared" si="57"/>
        <v>58</v>
      </c>
      <c r="X43">
        <f t="shared" si="58"/>
        <v>154</v>
      </c>
      <c r="AD43" s="5"/>
      <c r="AE43" s="3">
        <f t="shared" si="43"/>
        <v>2631</v>
      </c>
      <c r="AF43" s="3">
        <f t="shared" si="44"/>
        <v>62</v>
      </c>
      <c r="AG43" s="3">
        <f t="shared" si="45"/>
        <v>34</v>
      </c>
      <c r="AH43" s="3">
        <f t="shared" si="46"/>
        <v>-10</v>
      </c>
      <c r="AI43" s="3">
        <f t="shared" si="47"/>
        <v>-4</v>
      </c>
      <c r="AJ43" s="3">
        <f t="shared" si="48"/>
        <v>44</v>
      </c>
      <c r="AK43" s="3">
        <f t="shared" si="49"/>
        <v>22</v>
      </c>
      <c r="AL43" s="3">
        <f t="shared" si="50"/>
        <v>6</v>
      </c>
      <c r="AM43" s="3"/>
      <c r="AN43" s="3">
        <f t="shared" si="66"/>
        <v>2569</v>
      </c>
      <c r="AO43" s="3">
        <f t="shared" si="67"/>
        <v>62</v>
      </c>
      <c r="AQ43" s="6">
        <f t="shared" si="34"/>
        <v>8.444601360893568E-2</v>
      </c>
      <c r="AR43" s="6">
        <f t="shared" si="35"/>
        <v>2.6933101650738488E-2</v>
      </c>
      <c r="AS43" s="6">
        <f t="shared" si="36"/>
        <v>1.728520589730554E-2</v>
      </c>
      <c r="AT43" s="6">
        <f t="shared" si="37"/>
        <v>-1.5873015873015872E-2</v>
      </c>
      <c r="AU43" s="6">
        <f t="shared" si="38"/>
        <v>-6.4516129032258063E-2</v>
      </c>
      <c r="AV43" s="6">
        <f t="shared" si="39"/>
        <v>3.2909498878085267E-2</v>
      </c>
      <c r="AW43" s="6">
        <f t="shared" si="40"/>
        <v>0.11764705882352941</v>
      </c>
      <c r="AX43" s="6">
        <f t="shared" si="41"/>
        <v>4.0540540540540543E-2</v>
      </c>
      <c r="AZ43" s="2">
        <f t="shared" si="59"/>
        <v>6.9967739071240417E-2</v>
      </c>
      <c r="BA43" s="2">
        <f t="shared" si="51"/>
        <v>2.3565184340554921E-2</v>
      </c>
      <c r="BB43" s="2">
        <f t="shared" si="60"/>
        <v>0.26226734348561759</v>
      </c>
      <c r="BC43" s="2">
        <f t="shared" si="61"/>
        <v>0.23773265651438241</v>
      </c>
      <c r="BD43" s="2">
        <f t="shared" si="62"/>
        <v>2.4534686971235193E-2</v>
      </c>
      <c r="BE43" s="2">
        <f t="shared" si="63"/>
        <v>0.58417935702199664</v>
      </c>
      <c r="BF43" s="2">
        <f t="shared" si="64"/>
        <v>8.8409475465313025E-2</v>
      </c>
      <c r="BG43" s="2">
        <f t="shared" si="65"/>
        <v>6.5143824027072764E-2</v>
      </c>
    </row>
    <row r="44" spans="1:59" hidden="1" outlineLevel="1">
      <c r="A44" s="4">
        <v>43933</v>
      </c>
      <c r="B44">
        <v>36098</v>
      </c>
      <c r="D44">
        <v>2416</v>
      </c>
      <c r="F44">
        <v>2030</v>
      </c>
      <c r="H44" s="5">
        <v>605</v>
      </c>
      <c r="I44" s="5">
        <f t="shared" si="26"/>
        <v>552</v>
      </c>
      <c r="J44" s="5">
        <v>53</v>
      </c>
      <c r="K44" s="5"/>
      <c r="L44" s="5">
        <v>1425</v>
      </c>
      <c r="M44" s="5"/>
      <c r="N44" s="5">
        <v>223</v>
      </c>
      <c r="O44" s="5">
        <v>163</v>
      </c>
      <c r="Q44">
        <f t="shared" si="52"/>
        <v>2030</v>
      </c>
      <c r="R44">
        <f t="shared" si="53"/>
        <v>2416</v>
      </c>
      <c r="T44">
        <f t="shared" si="54"/>
        <v>223</v>
      </c>
      <c r="U44" s="5">
        <f t="shared" si="55"/>
        <v>1425</v>
      </c>
      <c r="V44" s="5">
        <f t="shared" si="56"/>
        <v>552</v>
      </c>
      <c r="W44">
        <f t="shared" si="57"/>
        <v>53</v>
      </c>
      <c r="X44">
        <f t="shared" si="58"/>
        <v>163</v>
      </c>
      <c r="AD44" s="5"/>
      <c r="AE44" s="3">
        <f t="shared" si="43"/>
        <v>2311</v>
      </c>
      <c r="AF44" s="3">
        <f t="shared" si="44"/>
        <v>52</v>
      </c>
      <c r="AG44" s="3">
        <f t="shared" si="45"/>
        <v>29</v>
      </c>
      <c r="AH44" s="3">
        <f t="shared" si="46"/>
        <v>-15</v>
      </c>
      <c r="AI44" s="3">
        <f t="shared" si="47"/>
        <v>-5</v>
      </c>
      <c r="AJ44" s="3">
        <f t="shared" si="48"/>
        <v>44</v>
      </c>
      <c r="AK44" s="3">
        <f t="shared" si="49"/>
        <v>14</v>
      </c>
      <c r="AL44" s="3">
        <f t="shared" si="50"/>
        <v>9</v>
      </c>
      <c r="AM44" s="3"/>
      <c r="AN44" s="3">
        <f t="shared" si="66"/>
        <v>2259</v>
      </c>
      <c r="AO44" s="3">
        <f t="shared" si="67"/>
        <v>52</v>
      </c>
      <c r="AQ44" s="6">
        <f t="shared" si="34"/>
        <v>6.8399088406783673E-2</v>
      </c>
      <c r="AR44" s="6">
        <f t="shared" si="35"/>
        <v>2.1996615905245348E-2</v>
      </c>
      <c r="AS44" s="6">
        <f t="shared" si="36"/>
        <v>1.4492753623188406E-2</v>
      </c>
      <c r="AT44" s="6">
        <f t="shared" si="37"/>
        <v>-2.4193548387096774E-2</v>
      </c>
      <c r="AU44" s="6">
        <f t="shared" si="38"/>
        <v>-8.6206896551724144E-2</v>
      </c>
      <c r="AV44" s="6">
        <f t="shared" si="39"/>
        <v>3.1860970311368572E-2</v>
      </c>
      <c r="AW44" s="6">
        <f t="shared" si="40"/>
        <v>6.6985645933014357E-2</v>
      </c>
      <c r="AX44" s="6">
        <f t="shared" si="41"/>
        <v>5.844155844155844E-2</v>
      </c>
      <c r="AZ44" s="2">
        <f t="shared" si="59"/>
        <v>6.6928915729403293E-2</v>
      </c>
      <c r="BA44" s="2">
        <f t="shared" si="51"/>
        <v>2.2501081782778019E-2</v>
      </c>
      <c r="BB44" s="2">
        <f t="shared" si="60"/>
        <v>0.2504139072847682</v>
      </c>
      <c r="BC44" s="2">
        <f t="shared" si="61"/>
        <v>0.22847682119205298</v>
      </c>
      <c r="BD44" s="2">
        <f t="shared" si="62"/>
        <v>2.1937086092715233E-2</v>
      </c>
      <c r="BE44" s="2">
        <f t="shared" si="63"/>
        <v>0.58981788079470199</v>
      </c>
      <c r="BF44" s="2">
        <f t="shared" si="64"/>
        <v>9.2301324503311258E-2</v>
      </c>
      <c r="BG44" s="2">
        <f t="shared" si="65"/>
        <v>6.7466887417218541E-2</v>
      </c>
    </row>
    <row r="45" spans="1:59" hidden="1" outlineLevel="1">
      <c r="A45" s="4">
        <v>43934</v>
      </c>
      <c r="B45">
        <v>37311</v>
      </c>
      <c r="D45">
        <v>2458</v>
      </c>
      <c r="F45">
        <v>2050</v>
      </c>
      <c r="H45" s="5">
        <v>605</v>
      </c>
      <c r="I45" s="5">
        <f t="shared" si="26"/>
        <v>554</v>
      </c>
      <c r="J45" s="5">
        <v>51</v>
      </c>
      <c r="K45" s="5"/>
      <c r="L45" s="5">
        <v>1445</v>
      </c>
      <c r="M45" s="5"/>
      <c r="N45" s="5">
        <v>237</v>
      </c>
      <c r="O45" s="5">
        <v>171</v>
      </c>
      <c r="Q45">
        <f t="shared" si="52"/>
        <v>2050</v>
      </c>
      <c r="R45">
        <f t="shared" si="53"/>
        <v>2458</v>
      </c>
      <c r="T45">
        <f t="shared" si="54"/>
        <v>237</v>
      </c>
      <c r="U45" s="5">
        <f t="shared" si="55"/>
        <v>1445</v>
      </c>
      <c r="V45" s="5">
        <f t="shared" si="56"/>
        <v>554</v>
      </c>
      <c r="W45">
        <f t="shared" si="57"/>
        <v>51</v>
      </c>
      <c r="X45">
        <f t="shared" si="58"/>
        <v>171</v>
      </c>
      <c r="AD45" s="5"/>
      <c r="AE45" s="3">
        <f t="shared" si="43"/>
        <v>1213</v>
      </c>
      <c r="AF45" s="3">
        <f t="shared" si="44"/>
        <v>42</v>
      </c>
      <c r="AG45" s="3">
        <f t="shared" si="45"/>
        <v>20</v>
      </c>
      <c r="AH45" s="3">
        <f t="shared" si="46"/>
        <v>0</v>
      </c>
      <c r="AI45" s="3">
        <f t="shared" si="47"/>
        <v>-2</v>
      </c>
      <c r="AJ45" s="3">
        <f t="shared" si="48"/>
        <v>20</v>
      </c>
      <c r="AK45" s="3">
        <f t="shared" si="49"/>
        <v>14</v>
      </c>
      <c r="AL45" s="3">
        <f t="shared" si="50"/>
        <v>8</v>
      </c>
      <c r="AM45" s="3"/>
      <c r="AN45" s="3">
        <f t="shared" si="66"/>
        <v>1171</v>
      </c>
      <c r="AO45" s="3">
        <f t="shared" si="67"/>
        <v>42</v>
      </c>
      <c r="AQ45" s="6">
        <f t="shared" si="34"/>
        <v>3.3602969693611831E-2</v>
      </c>
      <c r="AR45" s="6">
        <f t="shared" si="35"/>
        <v>1.7384105960264899E-2</v>
      </c>
      <c r="AS45" s="6">
        <f t="shared" si="36"/>
        <v>9.852216748768473E-3</v>
      </c>
      <c r="AT45" s="6">
        <f t="shared" si="37"/>
        <v>0</v>
      </c>
      <c r="AU45" s="6">
        <f t="shared" si="38"/>
        <v>-3.7735849056603772E-2</v>
      </c>
      <c r="AV45" s="6">
        <f t="shared" si="39"/>
        <v>1.4035087719298246E-2</v>
      </c>
      <c r="AW45" s="6">
        <f t="shared" si="40"/>
        <v>6.2780269058295965E-2</v>
      </c>
      <c r="AX45" s="6">
        <f t="shared" si="41"/>
        <v>4.9079754601226995E-2</v>
      </c>
      <c r="AZ45" s="2">
        <f t="shared" si="59"/>
        <v>6.5878695290932973E-2</v>
      </c>
      <c r="BA45" s="2">
        <f t="shared" si="51"/>
        <v>3.4624896949711458E-2</v>
      </c>
      <c r="BB45" s="2">
        <f t="shared" si="60"/>
        <v>0.24613506916192027</v>
      </c>
      <c r="BC45" s="2">
        <f t="shared" si="61"/>
        <v>0.22538649308380798</v>
      </c>
      <c r="BD45" s="2">
        <f t="shared" si="62"/>
        <v>2.0748576078112285E-2</v>
      </c>
      <c r="BE45" s="2">
        <f t="shared" si="63"/>
        <v>0.58787632221318142</v>
      </c>
      <c r="BF45" s="2">
        <f t="shared" si="64"/>
        <v>9.6419853539462974E-2</v>
      </c>
      <c r="BG45" s="2">
        <f t="shared" si="65"/>
        <v>6.9568755085435308E-2</v>
      </c>
    </row>
    <row r="46" spans="1:59" hidden="1" outlineLevel="1">
      <c r="A46" s="4">
        <v>43935</v>
      </c>
      <c r="B46">
        <v>37877</v>
      </c>
      <c r="D46">
        <v>2501</v>
      </c>
      <c r="F46">
        <v>2071</v>
      </c>
      <c r="H46" s="5">
        <v>605</v>
      </c>
      <c r="I46" s="5">
        <f t="shared" si="26"/>
        <v>552</v>
      </c>
      <c r="J46" s="5">
        <v>53</v>
      </c>
      <c r="K46" s="5"/>
      <c r="L46" s="5">
        <v>1466</v>
      </c>
      <c r="M46" s="5"/>
      <c r="N46" s="5">
        <v>255</v>
      </c>
      <c r="O46" s="5">
        <v>175</v>
      </c>
      <c r="Q46">
        <f t="shared" si="52"/>
        <v>2071</v>
      </c>
      <c r="R46">
        <f t="shared" si="53"/>
        <v>2501</v>
      </c>
      <c r="T46">
        <f t="shared" si="54"/>
        <v>255</v>
      </c>
      <c r="U46" s="5">
        <f t="shared" si="55"/>
        <v>1466</v>
      </c>
      <c r="V46" s="5">
        <f t="shared" si="56"/>
        <v>552</v>
      </c>
      <c r="W46">
        <f t="shared" si="57"/>
        <v>53</v>
      </c>
      <c r="X46">
        <f t="shared" si="58"/>
        <v>175</v>
      </c>
      <c r="AD46" s="5"/>
      <c r="AE46" s="3">
        <f t="shared" si="43"/>
        <v>566</v>
      </c>
      <c r="AF46" s="3">
        <f t="shared" si="44"/>
        <v>43</v>
      </c>
      <c r="AG46" s="3">
        <f t="shared" si="45"/>
        <v>21</v>
      </c>
      <c r="AH46" s="3">
        <f t="shared" si="46"/>
        <v>0</v>
      </c>
      <c r="AI46" s="3">
        <f t="shared" si="47"/>
        <v>2</v>
      </c>
      <c r="AJ46" s="3">
        <f t="shared" si="48"/>
        <v>21</v>
      </c>
      <c r="AK46" s="3">
        <f t="shared" si="49"/>
        <v>18</v>
      </c>
      <c r="AL46" s="3">
        <f t="shared" si="50"/>
        <v>4</v>
      </c>
      <c r="AM46" s="3"/>
      <c r="AN46" s="3">
        <f t="shared" si="66"/>
        <v>523</v>
      </c>
      <c r="AO46" s="3">
        <f t="shared" si="67"/>
        <v>43</v>
      </c>
      <c r="AQ46" s="6">
        <f t="shared" si="34"/>
        <v>1.516978907024738E-2</v>
      </c>
      <c r="AR46" s="6">
        <f t="shared" si="35"/>
        <v>1.7493897477624084E-2</v>
      </c>
      <c r="AS46" s="6">
        <f t="shared" si="36"/>
        <v>1.0243902439024391E-2</v>
      </c>
      <c r="AT46" s="6">
        <f t="shared" si="37"/>
        <v>0</v>
      </c>
      <c r="AU46" s="6">
        <f t="shared" si="38"/>
        <v>3.9215686274509803E-2</v>
      </c>
      <c r="AV46" s="6">
        <f t="shared" si="39"/>
        <v>1.453287197231834E-2</v>
      </c>
      <c r="AW46" s="6">
        <f t="shared" si="40"/>
        <v>7.5949367088607597E-2</v>
      </c>
      <c r="AX46" s="6">
        <f t="shared" si="41"/>
        <v>2.3391812865497075E-2</v>
      </c>
      <c r="AZ46" s="2">
        <f t="shared" si="59"/>
        <v>6.6029516593183193E-2</v>
      </c>
      <c r="BA46" s="2">
        <f t="shared" si="51"/>
        <v>7.5971731448763249E-2</v>
      </c>
      <c r="BB46" s="2">
        <f t="shared" si="60"/>
        <v>0.24190323870451819</v>
      </c>
      <c r="BC46" s="2">
        <f t="shared" si="61"/>
        <v>0.22071171531387446</v>
      </c>
      <c r="BD46" s="2">
        <f t="shared" si="62"/>
        <v>2.1191523390643743E-2</v>
      </c>
      <c r="BE46" s="2">
        <f t="shared" si="63"/>
        <v>0.58616553378648539</v>
      </c>
      <c r="BF46" s="2">
        <f t="shared" si="64"/>
        <v>0.10195921631347461</v>
      </c>
      <c r="BG46" s="2">
        <f t="shared" si="65"/>
        <v>6.9972011195521794E-2</v>
      </c>
    </row>
    <row r="47" spans="1:59" hidden="1" outlineLevel="1">
      <c r="A47" s="4">
        <v>43936</v>
      </c>
      <c r="B47">
        <v>39867</v>
      </c>
      <c r="D47">
        <v>2535</v>
      </c>
      <c r="F47">
        <v>2081</v>
      </c>
      <c r="H47" s="5">
        <v>590</v>
      </c>
      <c r="I47" s="5">
        <f t="shared" si="26"/>
        <v>541</v>
      </c>
      <c r="J47" s="5">
        <v>49</v>
      </c>
      <c r="K47" s="5"/>
      <c r="L47" s="5">
        <v>1491</v>
      </c>
      <c r="M47" s="5"/>
      <c r="N47" s="5">
        <v>273</v>
      </c>
      <c r="O47" s="5">
        <v>181</v>
      </c>
      <c r="Q47">
        <f t="shared" si="52"/>
        <v>2081</v>
      </c>
      <c r="R47">
        <f t="shared" si="53"/>
        <v>2535</v>
      </c>
      <c r="T47">
        <f t="shared" si="54"/>
        <v>273</v>
      </c>
      <c r="U47" s="5">
        <f t="shared" si="55"/>
        <v>1491</v>
      </c>
      <c r="V47" s="5">
        <f t="shared" si="56"/>
        <v>541</v>
      </c>
      <c r="W47">
        <f t="shared" si="57"/>
        <v>49</v>
      </c>
      <c r="X47">
        <f t="shared" si="58"/>
        <v>181</v>
      </c>
      <c r="AD47" s="5"/>
      <c r="AE47" s="3">
        <f t="shared" si="43"/>
        <v>1990</v>
      </c>
      <c r="AF47" s="3">
        <f t="shared" si="44"/>
        <v>34</v>
      </c>
      <c r="AG47" s="3">
        <f t="shared" si="45"/>
        <v>10</v>
      </c>
      <c r="AH47" s="3">
        <f t="shared" si="46"/>
        <v>-15</v>
      </c>
      <c r="AI47" s="3">
        <f t="shared" si="47"/>
        <v>-4</v>
      </c>
      <c r="AJ47" s="3">
        <f t="shared" si="48"/>
        <v>25</v>
      </c>
      <c r="AK47" s="3">
        <f t="shared" si="49"/>
        <v>18</v>
      </c>
      <c r="AL47" s="3">
        <f t="shared" si="50"/>
        <v>6</v>
      </c>
      <c r="AM47" s="3"/>
      <c r="AN47" s="3">
        <f t="shared" si="66"/>
        <v>1956</v>
      </c>
      <c r="AO47" s="3">
        <f t="shared" si="67"/>
        <v>34</v>
      </c>
      <c r="AQ47" s="6">
        <f t="shared" si="34"/>
        <v>5.2538479816247326E-2</v>
      </c>
      <c r="AR47" s="6">
        <f t="shared" si="35"/>
        <v>1.3594562175129948E-2</v>
      </c>
      <c r="AS47" s="6">
        <f t="shared" si="36"/>
        <v>4.8285852245292128E-3</v>
      </c>
      <c r="AT47" s="6">
        <f t="shared" si="37"/>
        <v>-2.4793388429752067E-2</v>
      </c>
      <c r="AU47" s="6">
        <f t="shared" si="38"/>
        <v>-7.5471698113207544E-2</v>
      </c>
      <c r="AV47" s="6">
        <f t="shared" si="39"/>
        <v>1.7053206002728513E-2</v>
      </c>
      <c r="AW47" s="6">
        <f t="shared" si="40"/>
        <v>7.0588235294117646E-2</v>
      </c>
      <c r="AX47" s="6">
        <f t="shared" si="41"/>
        <v>3.4285714285714287E-2</v>
      </c>
      <c r="AZ47" s="2">
        <f t="shared" si="59"/>
        <v>6.358642486266837E-2</v>
      </c>
      <c r="BA47" s="2">
        <f t="shared" si="51"/>
        <v>1.7085427135678392E-2</v>
      </c>
      <c r="BB47" s="2">
        <f t="shared" si="60"/>
        <v>0.23274161735700197</v>
      </c>
      <c r="BC47" s="2">
        <f t="shared" si="61"/>
        <v>0.21341222879684418</v>
      </c>
      <c r="BD47" s="2">
        <f t="shared" si="62"/>
        <v>1.9329388560157791E-2</v>
      </c>
      <c r="BE47" s="2">
        <f t="shared" si="63"/>
        <v>0.58816568047337281</v>
      </c>
      <c r="BF47" s="2">
        <f t="shared" si="64"/>
        <v>0.1076923076923077</v>
      </c>
      <c r="BG47" s="2">
        <f t="shared" si="65"/>
        <v>7.1400394477317553E-2</v>
      </c>
    </row>
    <row r="48" spans="1:59" hidden="1" outlineLevel="1">
      <c r="A48" s="4">
        <v>43937</v>
      </c>
      <c r="B48">
        <v>42405</v>
      </c>
      <c r="D48">
        <v>2579</v>
      </c>
      <c r="F48">
        <v>2108</v>
      </c>
      <c r="H48" s="5">
        <v>573</v>
      </c>
      <c r="I48" s="5">
        <f t="shared" si="26"/>
        <v>525</v>
      </c>
      <c r="J48" s="5">
        <v>48</v>
      </c>
      <c r="K48" s="5"/>
      <c r="L48" s="5">
        <v>1535</v>
      </c>
      <c r="M48" s="5"/>
      <c r="N48" s="5">
        <v>284</v>
      </c>
      <c r="O48" s="5">
        <v>187</v>
      </c>
      <c r="Q48">
        <f t="shared" si="52"/>
        <v>2108</v>
      </c>
      <c r="R48">
        <f t="shared" si="53"/>
        <v>2579</v>
      </c>
      <c r="T48">
        <f t="shared" si="54"/>
        <v>284</v>
      </c>
      <c r="U48" s="5">
        <f t="shared" si="55"/>
        <v>1535</v>
      </c>
      <c r="V48" s="5">
        <f t="shared" si="56"/>
        <v>525</v>
      </c>
      <c r="W48">
        <f t="shared" si="57"/>
        <v>48</v>
      </c>
      <c r="X48">
        <f t="shared" si="58"/>
        <v>187</v>
      </c>
      <c r="AD48" s="5"/>
      <c r="AE48" s="3">
        <f t="shared" si="43"/>
        <v>2538</v>
      </c>
      <c r="AF48" s="3">
        <f t="shared" si="44"/>
        <v>44</v>
      </c>
      <c r="AG48" s="3">
        <f t="shared" si="45"/>
        <v>27</v>
      </c>
      <c r="AH48" s="3">
        <f t="shared" si="46"/>
        <v>-17</v>
      </c>
      <c r="AI48" s="3">
        <f t="shared" si="47"/>
        <v>-1</v>
      </c>
      <c r="AJ48" s="3">
        <f t="shared" si="48"/>
        <v>44</v>
      </c>
      <c r="AK48" s="3">
        <f t="shared" si="49"/>
        <v>11</v>
      </c>
      <c r="AL48" s="3">
        <f t="shared" si="50"/>
        <v>6</v>
      </c>
      <c r="AM48" s="3"/>
      <c r="AN48" s="3">
        <f t="shared" si="66"/>
        <v>2494</v>
      </c>
      <c r="AO48" s="3">
        <f t="shared" si="67"/>
        <v>44</v>
      </c>
      <c r="AQ48" s="6">
        <f t="shared" si="34"/>
        <v>6.3661675069606447E-2</v>
      </c>
      <c r="AR48" s="6">
        <f t="shared" si="35"/>
        <v>1.7357001972386588E-2</v>
      </c>
      <c r="AS48" s="6">
        <f t="shared" si="36"/>
        <v>1.2974531475252283E-2</v>
      </c>
      <c r="AT48" s="6">
        <f t="shared" si="37"/>
        <v>-2.8813559322033899E-2</v>
      </c>
      <c r="AU48" s="6">
        <f t="shared" si="38"/>
        <v>-2.0408163265306121E-2</v>
      </c>
      <c r="AV48" s="6">
        <f t="shared" si="39"/>
        <v>2.9510395707578806E-2</v>
      </c>
      <c r="AW48" s="6">
        <f t="shared" si="40"/>
        <v>4.0293040293040296E-2</v>
      </c>
      <c r="AX48" s="6">
        <f t="shared" si="41"/>
        <v>3.3149171270718231E-2</v>
      </c>
      <c r="AZ48" s="2">
        <f t="shared" si="59"/>
        <v>6.0818299728805564E-2</v>
      </c>
      <c r="BA48" s="2">
        <f t="shared" si="51"/>
        <v>1.7336485421591805E-2</v>
      </c>
      <c r="BB48" s="2">
        <f t="shared" si="60"/>
        <v>0.2221791392012408</v>
      </c>
      <c r="BC48" s="2">
        <f t="shared" si="61"/>
        <v>0.2035672741372625</v>
      </c>
      <c r="BD48" s="2">
        <f t="shared" si="62"/>
        <v>1.8611865063978286E-2</v>
      </c>
      <c r="BE48" s="2">
        <f t="shared" si="63"/>
        <v>0.59519193485847233</v>
      </c>
      <c r="BF48" s="2">
        <f t="shared" si="64"/>
        <v>0.11012020162853819</v>
      </c>
      <c r="BG48" s="2">
        <f t="shared" si="65"/>
        <v>7.2508724311748735E-2</v>
      </c>
    </row>
    <row r="49" spans="1:59" hidden="1" outlineLevel="1">
      <c r="A49" s="4">
        <v>43938</v>
      </c>
      <c r="B49">
        <v>45172</v>
      </c>
      <c r="D49">
        <v>2625</v>
      </c>
      <c r="F49">
        <v>2139</v>
      </c>
      <c r="H49" s="5">
        <v>567</v>
      </c>
      <c r="I49" s="5">
        <f t="shared" si="26"/>
        <v>521</v>
      </c>
      <c r="J49" s="5">
        <v>46</v>
      </c>
      <c r="K49" s="5"/>
      <c r="L49" s="5">
        <v>1572</v>
      </c>
      <c r="M49" s="5"/>
      <c r="N49" s="5">
        <v>296</v>
      </c>
      <c r="O49" s="5">
        <v>190</v>
      </c>
      <c r="Q49">
        <f t="shared" si="52"/>
        <v>2139</v>
      </c>
      <c r="R49">
        <f t="shared" si="53"/>
        <v>2625</v>
      </c>
      <c r="T49">
        <f t="shared" si="54"/>
        <v>296</v>
      </c>
      <c r="U49" s="5">
        <f t="shared" si="55"/>
        <v>1572</v>
      </c>
      <c r="V49" s="5">
        <f t="shared" si="56"/>
        <v>521</v>
      </c>
      <c r="W49">
        <f t="shared" si="57"/>
        <v>46</v>
      </c>
      <c r="X49">
        <f t="shared" si="58"/>
        <v>190</v>
      </c>
      <c r="AD49" s="5"/>
      <c r="AE49" s="3">
        <f t="shared" si="43"/>
        <v>2767</v>
      </c>
      <c r="AF49" s="3">
        <f t="shared" si="44"/>
        <v>46</v>
      </c>
      <c r="AG49" s="3">
        <f t="shared" si="45"/>
        <v>31</v>
      </c>
      <c r="AH49" s="3">
        <f t="shared" si="46"/>
        <v>-6</v>
      </c>
      <c r="AI49" s="3">
        <f t="shared" si="47"/>
        <v>-2</v>
      </c>
      <c r="AJ49" s="3">
        <f t="shared" si="48"/>
        <v>37</v>
      </c>
      <c r="AK49" s="3">
        <f t="shared" si="49"/>
        <v>12</v>
      </c>
      <c r="AL49" s="3">
        <f t="shared" si="50"/>
        <v>3</v>
      </c>
      <c r="AM49" s="3"/>
      <c r="AN49" s="3">
        <f t="shared" si="66"/>
        <v>2721</v>
      </c>
      <c r="AO49" s="3">
        <f t="shared" si="67"/>
        <v>46</v>
      </c>
      <c r="AQ49" s="6">
        <f t="shared" si="34"/>
        <v>6.5251739181700269E-2</v>
      </c>
      <c r="AR49" s="6">
        <f t="shared" si="35"/>
        <v>1.7836370686312525E-2</v>
      </c>
      <c r="AS49" s="6">
        <f t="shared" si="36"/>
        <v>1.4705882352941176E-2</v>
      </c>
      <c r="AT49" s="6">
        <f t="shared" si="37"/>
        <v>-1.0471204188481676E-2</v>
      </c>
      <c r="AU49" s="6">
        <f t="shared" si="38"/>
        <v>-4.1666666666666664E-2</v>
      </c>
      <c r="AV49" s="6">
        <f t="shared" si="39"/>
        <v>2.4104234527687295E-2</v>
      </c>
      <c r="AW49" s="6">
        <f t="shared" si="40"/>
        <v>4.2253521126760563E-2</v>
      </c>
      <c r="AX49" s="6">
        <f t="shared" si="41"/>
        <v>1.6042780748663103E-2</v>
      </c>
      <c r="AZ49" s="2">
        <f t="shared" si="59"/>
        <v>5.8111219339413794E-2</v>
      </c>
      <c r="BA49" s="2">
        <f t="shared" si="51"/>
        <v>1.6624503071919046E-2</v>
      </c>
      <c r="BB49" s="2">
        <f t="shared" si="60"/>
        <v>0.216</v>
      </c>
      <c r="BC49" s="2">
        <f t="shared" si="61"/>
        <v>0.19847619047619047</v>
      </c>
      <c r="BD49" s="2">
        <f t="shared" si="62"/>
        <v>1.7523809523809525E-2</v>
      </c>
      <c r="BE49" s="2">
        <f t="shared" si="63"/>
        <v>0.59885714285714287</v>
      </c>
      <c r="BF49" s="2">
        <f t="shared" si="64"/>
        <v>0.11276190476190476</v>
      </c>
      <c r="BG49" s="2">
        <f t="shared" si="65"/>
        <v>7.2380952380952379E-2</v>
      </c>
    </row>
    <row r="50" spans="1:59" hidden="1" outlineLevel="1">
      <c r="A50" s="4">
        <v>43939</v>
      </c>
      <c r="B50">
        <v>47715</v>
      </c>
      <c r="D50">
        <v>2672</v>
      </c>
      <c r="F50">
        <v>2171</v>
      </c>
      <c r="H50" s="5">
        <v>568</v>
      </c>
      <c r="I50" s="5">
        <f t="shared" si="26"/>
        <v>526</v>
      </c>
      <c r="J50" s="5">
        <v>42</v>
      </c>
      <c r="K50" s="5"/>
      <c r="L50" s="5">
        <v>1603</v>
      </c>
      <c r="M50" s="5"/>
      <c r="N50" s="5">
        <v>305</v>
      </c>
      <c r="O50" s="5">
        <v>196</v>
      </c>
      <c r="Q50">
        <f t="shared" si="52"/>
        <v>2171</v>
      </c>
      <c r="R50">
        <f t="shared" si="53"/>
        <v>2672</v>
      </c>
      <c r="T50">
        <f t="shared" si="54"/>
        <v>305</v>
      </c>
      <c r="U50" s="5">
        <f t="shared" si="55"/>
        <v>1603</v>
      </c>
      <c r="V50" s="5">
        <f t="shared" si="56"/>
        <v>526</v>
      </c>
      <c r="W50">
        <f t="shared" si="57"/>
        <v>42</v>
      </c>
      <c r="X50">
        <f t="shared" si="58"/>
        <v>196</v>
      </c>
      <c r="AD50" s="5"/>
      <c r="AE50" s="3">
        <f t="shared" si="43"/>
        <v>2543</v>
      </c>
      <c r="AF50" s="3">
        <f t="shared" si="44"/>
        <v>47</v>
      </c>
      <c r="AG50" s="3">
        <f t="shared" si="45"/>
        <v>32</v>
      </c>
      <c r="AH50" s="3">
        <f t="shared" si="46"/>
        <v>1</v>
      </c>
      <c r="AI50" s="3">
        <f t="shared" si="47"/>
        <v>-4</v>
      </c>
      <c r="AJ50" s="3">
        <f t="shared" si="48"/>
        <v>31</v>
      </c>
      <c r="AK50" s="3">
        <f t="shared" si="49"/>
        <v>9</v>
      </c>
      <c r="AL50" s="3">
        <f t="shared" si="50"/>
        <v>6</v>
      </c>
      <c r="AM50" s="3"/>
      <c r="AN50" s="3">
        <f t="shared" si="66"/>
        <v>2496</v>
      </c>
      <c r="AO50" s="3">
        <f t="shared" si="67"/>
        <v>47</v>
      </c>
      <c r="AQ50" s="6">
        <f t="shared" si="34"/>
        <v>5.6295935535287348E-2</v>
      </c>
      <c r="AR50" s="6">
        <f t="shared" si="35"/>
        <v>1.7904761904761906E-2</v>
      </c>
      <c r="AS50" s="6">
        <f t="shared" si="36"/>
        <v>1.4960261804581581E-2</v>
      </c>
      <c r="AT50" s="6">
        <f t="shared" si="37"/>
        <v>1.7636684303350969E-3</v>
      </c>
      <c r="AU50" s="6">
        <f t="shared" si="38"/>
        <v>-8.6956521739130432E-2</v>
      </c>
      <c r="AV50" s="6">
        <f t="shared" si="39"/>
        <v>1.9720101781170483E-2</v>
      </c>
      <c r="AW50" s="6">
        <f t="shared" si="40"/>
        <v>3.0405405405405407E-2</v>
      </c>
      <c r="AX50" s="6">
        <f t="shared" si="41"/>
        <v>3.1578947368421054E-2</v>
      </c>
      <c r="AZ50" s="2">
        <f t="shared" si="59"/>
        <v>5.5999161689196268E-2</v>
      </c>
      <c r="BA50" s="2">
        <f t="shared" si="51"/>
        <v>1.8482107746755801E-2</v>
      </c>
      <c r="BB50" s="2">
        <f t="shared" si="60"/>
        <v>0.21257485029940121</v>
      </c>
      <c r="BC50" s="2">
        <f t="shared" si="61"/>
        <v>0.19685628742514971</v>
      </c>
      <c r="BD50" s="2">
        <f t="shared" si="62"/>
        <v>1.5718562874251496E-2</v>
      </c>
      <c r="BE50" s="2">
        <f t="shared" si="63"/>
        <v>0.59992514970059885</v>
      </c>
      <c r="BF50" s="2">
        <f t="shared" si="64"/>
        <v>0.11414670658682635</v>
      </c>
      <c r="BG50" s="2">
        <f t="shared" si="65"/>
        <v>7.3353293413173648E-2</v>
      </c>
    </row>
    <row r="51" spans="1:59" hidden="1" outlineLevel="1">
      <c r="A51" s="4">
        <v>43940</v>
      </c>
      <c r="B51">
        <v>49772</v>
      </c>
      <c r="D51">
        <v>2717</v>
      </c>
      <c r="F51">
        <v>2202</v>
      </c>
      <c r="H51" s="5">
        <v>563</v>
      </c>
      <c r="I51" s="5">
        <f t="shared" si="26"/>
        <v>522</v>
      </c>
      <c r="J51" s="5">
        <v>41</v>
      </c>
      <c r="K51" s="5"/>
      <c r="L51" s="5">
        <v>1639</v>
      </c>
      <c r="M51" s="5"/>
      <c r="N51" s="5">
        <v>315</v>
      </c>
      <c r="O51" s="5">
        <v>200</v>
      </c>
      <c r="Q51">
        <f t="shared" si="52"/>
        <v>2202</v>
      </c>
      <c r="R51">
        <f t="shared" si="53"/>
        <v>2717</v>
      </c>
      <c r="T51">
        <f t="shared" si="54"/>
        <v>315</v>
      </c>
      <c r="U51" s="5">
        <f t="shared" si="55"/>
        <v>1639</v>
      </c>
      <c r="V51" s="5">
        <f t="shared" si="56"/>
        <v>522</v>
      </c>
      <c r="W51">
        <f t="shared" si="57"/>
        <v>41</v>
      </c>
      <c r="X51">
        <f t="shared" si="58"/>
        <v>200</v>
      </c>
      <c r="AD51" s="5"/>
      <c r="AE51" s="3">
        <f t="shared" si="43"/>
        <v>2057</v>
      </c>
      <c r="AF51" s="3">
        <f t="shared" si="44"/>
        <v>45</v>
      </c>
      <c r="AG51" s="3">
        <f t="shared" si="45"/>
        <v>31</v>
      </c>
      <c r="AH51" s="3">
        <f t="shared" si="46"/>
        <v>-5</v>
      </c>
      <c r="AI51" s="3">
        <f t="shared" si="47"/>
        <v>-1</v>
      </c>
      <c r="AJ51" s="3">
        <f t="shared" si="48"/>
        <v>36</v>
      </c>
      <c r="AK51" s="3">
        <f t="shared" si="49"/>
        <v>10</v>
      </c>
      <c r="AL51" s="3">
        <f t="shared" si="50"/>
        <v>4</v>
      </c>
      <c r="AM51" s="3"/>
      <c r="AN51" s="3">
        <f t="shared" si="66"/>
        <v>2012</v>
      </c>
      <c r="AO51" s="3">
        <f t="shared" si="67"/>
        <v>45</v>
      </c>
      <c r="AQ51" s="6">
        <f t="shared" si="34"/>
        <v>4.3110133081840092E-2</v>
      </c>
      <c r="AR51" s="6">
        <f t="shared" si="35"/>
        <v>1.6841317365269462E-2</v>
      </c>
      <c r="AS51" s="6">
        <f t="shared" si="36"/>
        <v>1.4279134039613081E-2</v>
      </c>
      <c r="AT51" s="6">
        <f t="shared" si="37"/>
        <v>-8.8028169014084511E-3</v>
      </c>
      <c r="AU51" s="6">
        <f t="shared" si="38"/>
        <v>-2.3809523809523808E-2</v>
      </c>
      <c r="AV51" s="6">
        <f t="shared" si="39"/>
        <v>2.2457891453524642E-2</v>
      </c>
      <c r="AW51" s="6">
        <f t="shared" si="40"/>
        <v>3.2786885245901641E-2</v>
      </c>
      <c r="AX51" s="6">
        <f t="shared" si="41"/>
        <v>2.0408163265306121E-2</v>
      </c>
      <c r="AZ51" s="2">
        <f t="shared" si="59"/>
        <v>5.4588925500281285E-2</v>
      </c>
      <c r="BA51" s="2">
        <f t="shared" si="51"/>
        <v>2.1876519202722412E-2</v>
      </c>
      <c r="BB51" s="2">
        <f t="shared" si="60"/>
        <v>0.20721383879278615</v>
      </c>
      <c r="BC51" s="2">
        <f t="shared" si="61"/>
        <v>0.19212366580787632</v>
      </c>
      <c r="BD51" s="2">
        <f t="shared" si="62"/>
        <v>1.5090172984909826E-2</v>
      </c>
      <c r="BE51" s="2">
        <f t="shared" si="63"/>
        <v>0.60323886639676116</v>
      </c>
      <c r="BF51" s="2">
        <f t="shared" si="64"/>
        <v>0.1159366948840633</v>
      </c>
      <c r="BG51" s="2">
        <f t="shared" si="65"/>
        <v>7.3610599926389395E-2</v>
      </c>
    </row>
    <row r="52" spans="1:59" hidden="1" outlineLevel="1">
      <c r="A52" s="4">
        <v>43941</v>
      </c>
      <c r="B52">
        <v>51373</v>
      </c>
      <c r="D52">
        <v>2759</v>
      </c>
      <c r="F52">
        <v>2210</v>
      </c>
      <c r="H52" s="5">
        <v>565</v>
      </c>
      <c r="I52" s="5">
        <f t="shared" si="26"/>
        <v>526</v>
      </c>
      <c r="J52" s="5">
        <v>39</v>
      </c>
      <c r="K52" s="5"/>
      <c r="L52" s="5">
        <v>1645</v>
      </c>
      <c r="M52" s="5"/>
      <c r="N52" s="5">
        <v>346</v>
      </c>
      <c r="O52" s="5">
        <v>203</v>
      </c>
      <c r="Q52">
        <f t="shared" si="52"/>
        <v>2210</v>
      </c>
      <c r="R52">
        <f t="shared" si="53"/>
        <v>2759</v>
      </c>
      <c r="T52">
        <f t="shared" si="54"/>
        <v>346</v>
      </c>
      <c r="U52" s="5">
        <f t="shared" si="55"/>
        <v>1645</v>
      </c>
      <c r="V52" s="5">
        <f t="shared" si="56"/>
        <v>526</v>
      </c>
      <c r="W52">
        <f t="shared" si="57"/>
        <v>39</v>
      </c>
      <c r="X52">
        <f t="shared" si="58"/>
        <v>203</v>
      </c>
      <c r="AD52" s="5"/>
      <c r="AE52" s="3">
        <f t="shared" si="43"/>
        <v>1601</v>
      </c>
      <c r="AF52" s="3">
        <f t="shared" si="44"/>
        <v>42</v>
      </c>
      <c r="AG52" s="3">
        <f t="shared" si="45"/>
        <v>8</v>
      </c>
      <c r="AH52" s="3">
        <f t="shared" si="46"/>
        <v>2</v>
      </c>
      <c r="AI52" s="3">
        <f t="shared" si="47"/>
        <v>-2</v>
      </c>
      <c r="AJ52" s="3">
        <f t="shared" si="48"/>
        <v>6</v>
      </c>
      <c r="AK52" s="3">
        <f t="shared" si="49"/>
        <v>31</v>
      </c>
      <c r="AL52" s="3">
        <f t="shared" si="50"/>
        <v>3</v>
      </c>
      <c r="AM52" s="3"/>
      <c r="AN52" s="3">
        <f t="shared" si="66"/>
        <v>1559</v>
      </c>
      <c r="AO52" s="3">
        <f t="shared" si="67"/>
        <v>42</v>
      </c>
      <c r="AQ52" s="6">
        <f t="shared" si="34"/>
        <v>3.216668006107852E-2</v>
      </c>
      <c r="AR52" s="6">
        <f t="shared" si="35"/>
        <v>1.5458225984541774E-2</v>
      </c>
      <c r="AS52" s="6">
        <f t="shared" si="36"/>
        <v>3.6330608537693005E-3</v>
      </c>
      <c r="AT52" s="6">
        <f t="shared" si="37"/>
        <v>3.552397868561279E-3</v>
      </c>
      <c r="AU52" s="6">
        <f t="shared" si="38"/>
        <v>-4.878048780487805E-2</v>
      </c>
      <c r="AV52" s="6">
        <f t="shared" si="39"/>
        <v>3.6607687614399025E-3</v>
      </c>
      <c r="AW52" s="6">
        <f t="shared" si="40"/>
        <v>9.841269841269841E-2</v>
      </c>
      <c r="AX52" s="6">
        <f t="shared" si="41"/>
        <v>1.4999999999999999E-2</v>
      </c>
      <c r="AZ52" s="2">
        <f t="shared" si="59"/>
        <v>5.3705253732505405E-2</v>
      </c>
      <c r="BA52" s="2">
        <f t="shared" si="51"/>
        <v>2.6233603997501562E-2</v>
      </c>
      <c r="BB52" s="2">
        <f t="shared" si="60"/>
        <v>0.20478434215295396</v>
      </c>
      <c r="BC52" s="2">
        <f t="shared" si="61"/>
        <v>0.1906487857919536</v>
      </c>
      <c r="BD52" s="2">
        <f t="shared" si="62"/>
        <v>1.4135556361000362E-2</v>
      </c>
      <c r="BE52" s="2">
        <f t="shared" si="63"/>
        <v>0.59623051830373319</v>
      </c>
      <c r="BF52" s="2">
        <f t="shared" si="64"/>
        <v>0.12540775643349039</v>
      </c>
      <c r="BG52" s="2">
        <f t="shared" si="65"/>
        <v>7.3577383109822397E-2</v>
      </c>
    </row>
    <row r="53" spans="1:59" hidden="1" outlineLevel="1">
      <c r="A53" s="4">
        <v>43942</v>
      </c>
      <c r="B53">
        <v>55093</v>
      </c>
      <c r="D53">
        <v>2835</v>
      </c>
      <c r="F53">
        <v>2259</v>
      </c>
      <c r="H53" s="5">
        <v>551</v>
      </c>
      <c r="I53" s="5">
        <f t="shared" si="26"/>
        <v>514</v>
      </c>
      <c r="J53" s="5">
        <v>37</v>
      </c>
      <c r="K53" s="5"/>
      <c r="L53" s="5">
        <v>1708</v>
      </c>
      <c r="M53" s="5"/>
      <c r="N53" s="5">
        <v>370</v>
      </c>
      <c r="O53" s="5">
        <v>206</v>
      </c>
      <c r="Q53">
        <f t="shared" si="52"/>
        <v>2259</v>
      </c>
      <c r="R53">
        <f t="shared" si="53"/>
        <v>2835</v>
      </c>
      <c r="T53">
        <f t="shared" si="54"/>
        <v>370</v>
      </c>
      <c r="U53" s="5">
        <f t="shared" si="55"/>
        <v>1708</v>
      </c>
      <c r="V53" s="5">
        <f t="shared" si="56"/>
        <v>514</v>
      </c>
      <c r="W53">
        <f t="shared" si="57"/>
        <v>37</v>
      </c>
      <c r="X53">
        <f t="shared" si="58"/>
        <v>206</v>
      </c>
      <c r="AD53" s="5"/>
      <c r="AE53" s="3">
        <f t="shared" si="43"/>
        <v>3720</v>
      </c>
      <c r="AF53" s="3">
        <f t="shared" si="44"/>
        <v>76</v>
      </c>
      <c r="AG53" s="3">
        <f t="shared" si="45"/>
        <v>49</v>
      </c>
      <c r="AH53" s="3">
        <f t="shared" si="46"/>
        <v>-14</v>
      </c>
      <c r="AI53" s="3">
        <f t="shared" si="47"/>
        <v>-2</v>
      </c>
      <c r="AJ53" s="3">
        <f t="shared" si="48"/>
        <v>63</v>
      </c>
      <c r="AK53" s="3">
        <f t="shared" si="49"/>
        <v>24</v>
      </c>
      <c r="AL53" s="3">
        <f t="shared" si="50"/>
        <v>3</v>
      </c>
      <c r="AM53" s="3"/>
      <c r="AN53" s="3">
        <f t="shared" si="66"/>
        <v>3644</v>
      </c>
      <c r="AO53" s="3">
        <f t="shared" si="67"/>
        <v>76</v>
      </c>
      <c r="AQ53" s="6">
        <f t="shared" si="34"/>
        <v>7.2411578066299415E-2</v>
      </c>
      <c r="AR53" s="6">
        <f t="shared" si="35"/>
        <v>2.7546212395795577E-2</v>
      </c>
      <c r="AS53" s="6">
        <f t="shared" si="36"/>
        <v>2.2171945701357467E-2</v>
      </c>
      <c r="AT53" s="6">
        <f t="shared" si="37"/>
        <v>-2.4778761061946902E-2</v>
      </c>
      <c r="AU53" s="6">
        <f t="shared" si="38"/>
        <v>-5.128205128205128E-2</v>
      </c>
      <c r="AV53" s="6">
        <f t="shared" si="39"/>
        <v>3.8297872340425532E-2</v>
      </c>
      <c r="AW53" s="6">
        <f t="shared" si="40"/>
        <v>6.9364161849710976E-2</v>
      </c>
      <c r="AX53" s="6">
        <f t="shared" si="41"/>
        <v>1.4778325123152709E-2</v>
      </c>
      <c r="AZ53" s="2">
        <f t="shared" si="59"/>
        <v>5.1458442996387924E-2</v>
      </c>
      <c r="BA53" s="2">
        <f t="shared" si="51"/>
        <v>2.0430107526881722E-2</v>
      </c>
      <c r="BB53" s="2">
        <f t="shared" si="60"/>
        <v>0.19435626102292769</v>
      </c>
      <c r="BC53" s="2">
        <f t="shared" si="61"/>
        <v>0.18130511463844798</v>
      </c>
      <c r="BD53" s="2">
        <f t="shared" si="62"/>
        <v>1.3051146384479718E-2</v>
      </c>
      <c r="BE53" s="2">
        <f t="shared" si="63"/>
        <v>0.60246913580246919</v>
      </c>
      <c r="BF53" s="2">
        <f t="shared" si="64"/>
        <v>0.13051146384479717</v>
      </c>
      <c r="BG53" s="2">
        <f t="shared" si="65"/>
        <v>7.266313932980599E-2</v>
      </c>
    </row>
    <row r="54" spans="1:59" hidden="1" outlineLevel="1">
      <c r="A54" s="4">
        <v>43943</v>
      </c>
      <c r="B54">
        <v>58732</v>
      </c>
      <c r="D54">
        <v>2883</v>
      </c>
      <c r="F54">
        <v>2287</v>
      </c>
      <c r="H54" s="5">
        <v>535</v>
      </c>
      <c r="I54" s="5">
        <f t="shared" si="26"/>
        <v>500</v>
      </c>
      <c r="J54" s="5">
        <v>35</v>
      </c>
      <c r="K54" s="5"/>
      <c r="L54" s="5">
        <v>1752</v>
      </c>
      <c r="M54" s="5"/>
      <c r="N54" s="5">
        <v>388</v>
      </c>
      <c r="O54" s="5">
        <v>208</v>
      </c>
      <c r="Q54">
        <f t="shared" si="52"/>
        <v>2287</v>
      </c>
      <c r="R54">
        <f t="shared" si="53"/>
        <v>2883</v>
      </c>
      <c r="T54">
        <f t="shared" si="54"/>
        <v>388</v>
      </c>
      <c r="U54" s="5">
        <f t="shared" si="55"/>
        <v>1752</v>
      </c>
      <c r="V54" s="5">
        <f t="shared" si="56"/>
        <v>500</v>
      </c>
      <c r="W54">
        <f t="shared" si="57"/>
        <v>35</v>
      </c>
      <c r="X54">
        <f t="shared" si="58"/>
        <v>208</v>
      </c>
      <c r="AD54" s="5"/>
      <c r="AE54" s="3">
        <f t="shared" si="43"/>
        <v>3639</v>
      </c>
      <c r="AF54" s="3">
        <f t="shared" si="44"/>
        <v>48</v>
      </c>
      <c r="AG54" s="3">
        <f t="shared" si="45"/>
        <v>28</v>
      </c>
      <c r="AH54" s="3">
        <f t="shared" si="46"/>
        <v>-16</v>
      </c>
      <c r="AI54" s="3">
        <f t="shared" si="47"/>
        <v>-2</v>
      </c>
      <c r="AJ54" s="3">
        <f t="shared" si="48"/>
        <v>44</v>
      </c>
      <c r="AK54" s="3">
        <f t="shared" si="49"/>
        <v>18</v>
      </c>
      <c r="AL54" s="3">
        <f t="shared" si="50"/>
        <v>2</v>
      </c>
      <c r="AM54" s="3"/>
      <c r="AN54" s="3">
        <f t="shared" si="66"/>
        <v>3591</v>
      </c>
      <c r="AO54" s="3">
        <f t="shared" si="67"/>
        <v>48</v>
      </c>
      <c r="AQ54" s="6">
        <f t="shared" si="34"/>
        <v>6.6051948523405873E-2</v>
      </c>
      <c r="AR54" s="6">
        <f t="shared" si="35"/>
        <v>1.6931216931216932E-2</v>
      </c>
      <c r="AS54" s="6">
        <f t="shared" si="36"/>
        <v>1.2394864984506419E-2</v>
      </c>
      <c r="AT54" s="6">
        <f t="shared" si="37"/>
        <v>-2.9038112522686024E-2</v>
      </c>
      <c r="AU54" s="6">
        <f t="shared" si="38"/>
        <v>-5.4054054054054057E-2</v>
      </c>
      <c r="AV54" s="6">
        <f t="shared" si="39"/>
        <v>2.576112412177986E-2</v>
      </c>
      <c r="AW54" s="6">
        <f t="shared" si="40"/>
        <v>4.8648648648648651E-2</v>
      </c>
      <c r="AX54" s="6">
        <f t="shared" si="41"/>
        <v>9.7087378640776691E-3</v>
      </c>
      <c r="AZ54" s="2">
        <f t="shared" si="59"/>
        <v>4.9087379963222773E-2</v>
      </c>
      <c r="BA54" s="2">
        <f t="shared" si="51"/>
        <v>1.3190436933223413E-2</v>
      </c>
      <c r="BB54" s="2">
        <f t="shared" si="60"/>
        <v>0.18557058619493583</v>
      </c>
      <c r="BC54" s="2">
        <f t="shared" si="61"/>
        <v>0.17343045438779051</v>
      </c>
      <c r="BD54" s="2">
        <f t="shared" si="62"/>
        <v>1.2140131807145335E-2</v>
      </c>
      <c r="BE54" s="2">
        <f t="shared" si="63"/>
        <v>0.6077003121748179</v>
      </c>
      <c r="BF54" s="2">
        <f t="shared" si="64"/>
        <v>0.13458203260492543</v>
      </c>
      <c r="BG54" s="2">
        <f t="shared" si="65"/>
        <v>7.2147069025320851E-2</v>
      </c>
    </row>
    <row r="55" spans="1:59" hidden="1" outlineLevel="1">
      <c r="A55" s="4">
        <v>43944</v>
      </c>
      <c r="B55">
        <v>62150</v>
      </c>
      <c r="D55">
        <v>2926</v>
      </c>
      <c r="F55">
        <v>2301</v>
      </c>
      <c r="H55" s="5">
        <v>510</v>
      </c>
      <c r="I55" s="5">
        <f t="shared" si="26"/>
        <v>476</v>
      </c>
      <c r="J55" s="5">
        <v>34</v>
      </c>
      <c r="K55" s="5"/>
      <c r="L55" s="5">
        <v>1791</v>
      </c>
      <c r="M55" s="5"/>
      <c r="N55" s="5">
        <v>412</v>
      </c>
      <c r="O55" s="5">
        <v>213</v>
      </c>
      <c r="Q55">
        <f t="shared" si="52"/>
        <v>2301</v>
      </c>
      <c r="R55">
        <f t="shared" si="53"/>
        <v>2926</v>
      </c>
      <c r="T55">
        <f t="shared" si="54"/>
        <v>412</v>
      </c>
      <c r="U55" s="5">
        <f t="shared" si="55"/>
        <v>1791</v>
      </c>
      <c r="V55" s="5">
        <f t="shared" si="56"/>
        <v>476</v>
      </c>
      <c r="W55">
        <f t="shared" si="57"/>
        <v>34</v>
      </c>
      <c r="X55">
        <f t="shared" si="58"/>
        <v>213</v>
      </c>
      <c r="AD55" s="5"/>
      <c r="AE55" s="3">
        <f t="shared" si="43"/>
        <v>3418</v>
      </c>
      <c r="AF55" s="3">
        <f t="shared" si="44"/>
        <v>43</v>
      </c>
      <c r="AG55" s="3">
        <f t="shared" si="45"/>
        <v>14</v>
      </c>
      <c r="AH55" s="3">
        <f t="shared" si="46"/>
        <v>-25</v>
      </c>
      <c r="AI55" s="3">
        <f t="shared" si="47"/>
        <v>-1</v>
      </c>
      <c r="AJ55" s="3">
        <f t="shared" si="48"/>
        <v>39</v>
      </c>
      <c r="AK55" s="3">
        <f t="shared" si="49"/>
        <v>24</v>
      </c>
      <c r="AL55" s="3">
        <f t="shared" si="50"/>
        <v>5</v>
      </c>
      <c r="AM55" s="3"/>
      <c r="AN55" s="3">
        <f t="shared" si="66"/>
        <v>3375</v>
      </c>
      <c r="AO55" s="3">
        <f t="shared" si="67"/>
        <v>43</v>
      </c>
      <c r="AQ55" s="6">
        <f t="shared" si="34"/>
        <v>5.8196553837771572E-2</v>
      </c>
      <c r="AR55" s="6">
        <f t="shared" si="35"/>
        <v>1.4915019077349982E-2</v>
      </c>
      <c r="AS55" s="6">
        <f t="shared" si="36"/>
        <v>6.121556624398776E-3</v>
      </c>
      <c r="AT55" s="6">
        <f t="shared" si="37"/>
        <v>-4.6728971962616821E-2</v>
      </c>
      <c r="AU55" s="6">
        <f t="shared" si="38"/>
        <v>-2.8571428571428571E-2</v>
      </c>
      <c r="AV55" s="6">
        <f t="shared" si="39"/>
        <v>2.2260273972602738E-2</v>
      </c>
      <c r="AW55" s="6">
        <f t="shared" si="40"/>
        <v>6.1855670103092786E-2</v>
      </c>
      <c r="AX55" s="6">
        <f t="shared" si="41"/>
        <v>2.403846153846154E-2</v>
      </c>
      <c r="AZ55" s="2">
        <f t="shared" si="59"/>
        <v>4.7079646017699116E-2</v>
      </c>
      <c r="BA55" s="2">
        <f t="shared" si="51"/>
        <v>1.2580456407255705E-2</v>
      </c>
      <c r="BB55" s="2">
        <f t="shared" si="60"/>
        <v>0.17429938482570062</v>
      </c>
      <c r="BC55" s="2">
        <f t="shared" si="61"/>
        <v>0.16267942583732056</v>
      </c>
      <c r="BD55" s="2">
        <f t="shared" si="62"/>
        <v>1.1619958988380041E-2</v>
      </c>
      <c r="BE55" s="2">
        <f t="shared" si="63"/>
        <v>0.61209842788790159</v>
      </c>
      <c r="BF55" s="2">
        <f t="shared" si="64"/>
        <v>0.14080656185919344</v>
      </c>
      <c r="BG55" s="2">
        <f t="shared" si="65"/>
        <v>7.2795625427204372E-2</v>
      </c>
    </row>
    <row r="56" spans="1:59" hidden="1" outlineLevel="1">
      <c r="A56" s="4">
        <v>43945</v>
      </c>
      <c r="B56">
        <v>65165</v>
      </c>
      <c r="D56">
        <v>2981</v>
      </c>
      <c r="F56">
        <v>2320</v>
      </c>
      <c r="H56" s="5">
        <v>493</v>
      </c>
      <c r="I56" s="5">
        <f t="shared" si="26"/>
        <v>461</v>
      </c>
      <c r="J56" s="5">
        <v>32</v>
      </c>
      <c r="K56" s="5"/>
      <c r="L56" s="5">
        <v>1827</v>
      </c>
      <c r="M56" s="5"/>
      <c r="N56" s="5">
        <v>443</v>
      </c>
      <c r="O56" s="5">
        <v>218</v>
      </c>
      <c r="Q56">
        <f t="shared" si="52"/>
        <v>2320</v>
      </c>
      <c r="R56">
        <f t="shared" si="53"/>
        <v>2981</v>
      </c>
      <c r="T56">
        <f t="shared" si="54"/>
        <v>443</v>
      </c>
      <c r="U56" s="5">
        <f t="shared" si="55"/>
        <v>1827</v>
      </c>
      <c r="V56" s="5">
        <f t="shared" si="56"/>
        <v>461</v>
      </c>
      <c r="W56">
        <f t="shared" si="57"/>
        <v>32</v>
      </c>
      <c r="X56">
        <f t="shared" si="58"/>
        <v>218</v>
      </c>
      <c r="AD56" s="5"/>
      <c r="AE56" s="3">
        <f t="shared" si="43"/>
        <v>3015</v>
      </c>
      <c r="AF56" s="3">
        <f t="shared" si="44"/>
        <v>55</v>
      </c>
      <c r="AG56" s="3">
        <f t="shared" si="45"/>
        <v>19</v>
      </c>
      <c r="AH56" s="3">
        <f t="shared" si="46"/>
        <v>-17</v>
      </c>
      <c r="AI56" s="3">
        <f t="shared" si="47"/>
        <v>-2</v>
      </c>
      <c r="AJ56" s="3">
        <f t="shared" si="48"/>
        <v>36</v>
      </c>
      <c r="AK56" s="3">
        <f t="shared" si="49"/>
        <v>31</v>
      </c>
      <c r="AL56" s="3">
        <f t="shared" si="50"/>
        <v>5</v>
      </c>
      <c r="AM56" s="3"/>
      <c r="AN56" s="3">
        <f t="shared" si="66"/>
        <v>2960</v>
      </c>
      <c r="AO56" s="3">
        <f t="shared" si="67"/>
        <v>55</v>
      </c>
      <c r="AQ56" s="6">
        <f t="shared" si="34"/>
        <v>4.851166532582462E-2</v>
      </c>
      <c r="AR56" s="6">
        <f t="shared" si="35"/>
        <v>1.8796992481203006E-2</v>
      </c>
      <c r="AS56" s="6">
        <f t="shared" si="36"/>
        <v>8.2572794437201225E-3</v>
      </c>
      <c r="AT56" s="6">
        <f t="shared" si="37"/>
        <v>-3.3333333333333333E-2</v>
      </c>
      <c r="AU56" s="6">
        <f t="shared" si="38"/>
        <v>-5.8823529411764705E-2</v>
      </c>
      <c r="AV56" s="6">
        <f t="shared" si="39"/>
        <v>2.0100502512562814E-2</v>
      </c>
      <c r="AW56" s="6">
        <f t="shared" si="40"/>
        <v>7.5242718446601936E-2</v>
      </c>
      <c r="AX56" s="6">
        <f t="shared" si="41"/>
        <v>2.3474178403755867E-2</v>
      </c>
      <c r="AZ56" s="2">
        <f t="shared" si="59"/>
        <v>4.5745415483771965E-2</v>
      </c>
      <c r="BA56" s="2">
        <f t="shared" si="51"/>
        <v>1.824212271973466E-2</v>
      </c>
      <c r="BB56" s="2">
        <f t="shared" si="60"/>
        <v>0.16538074471653808</v>
      </c>
      <c r="BC56" s="2">
        <f t="shared" si="61"/>
        <v>0.15464609191546461</v>
      </c>
      <c r="BD56" s="2">
        <f t="shared" si="62"/>
        <v>1.0734652801073465E-2</v>
      </c>
      <c r="BE56" s="2">
        <f t="shared" si="63"/>
        <v>0.61288158336128817</v>
      </c>
      <c r="BF56" s="2">
        <f t="shared" si="64"/>
        <v>0.1486078497148608</v>
      </c>
      <c r="BG56" s="2">
        <f t="shared" si="65"/>
        <v>7.3129822207312983E-2</v>
      </c>
    </row>
    <row r="57" spans="1:59" hidden="1" outlineLevel="1">
      <c r="A57" s="4">
        <v>43946</v>
      </c>
      <c r="B57">
        <v>68251</v>
      </c>
      <c r="D57">
        <v>3020</v>
      </c>
      <c r="F57">
        <v>2272</v>
      </c>
      <c r="H57" s="5">
        <v>485</v>
      </c>
      <c r="I57" s="5">
        <f t="shared" si="26"/>
        <v>452</v>
      </c>
      <c r="J57" s="5">
        <v>33</v>
      </c>
      <c r="K57" s="5"/>
      <c r="L57" s="5">
        <v>1787</v>
      </c>
      <c r="M57" s="5"/>
      <c r="N57" s="5">
        <v>524</v>
      </c>
      <c r="O57" s="5">
        <v>224</v>
      </c>
      <c r="Q57">
        <f t="shared" si="52"/>
        <v>2272</v>
      </c>
      <c r="R57">
        <f t="shared" si="53"/>
        <v>3020</v>
      </c>
      <c r="T57">
        <f t="shared" si="54"/>
        <v>524</v>
      </c>
      <c r="U57" s="5">
        <f t="shared" si="55"/>
        <v>1787</v>
      </c>
      <c r="V57" s="5">
        <f t="shared" si="56"/>
        <v>452</v>
      </c>
      <c r="W57">
        <f t="shared" si="57"/>
        <v>33</v>
      </c>
      <c r="X57">
        <f t="shared" si="58"/>
        <v>224</v>
      </c>
      <c r="AD57" s="5"/>
      <c r="AE57" s="3">
        <f t="shared" si="43"/>
        <v>3086</v>
      </c>
      <c r="AF57" s="3">
        <f t="shared" si="44"/>
        <v>39</v>
      </c>
      <c r="AG57" s="3">
        <f t="shared" si="45"/>
        <v>-48</v>
      </c>
      <c r="AH57" s="3">
        <f t="shared" si="46"/>
        <v>-8</v>
      </c>
      <c r="AI57" s="3">
        <f t="shared" si="47"/>
        <v>1</v>
      </c>
      <c r="AJ57" s="3">
        <f t="shared" si="48"/>
        <v>-40</v>
      </c>
      <c r="AK57" s="3">
        <f t="shared" si="49"/>
        <v>81</v>
      </c>
      <c r="AL57" s="3">
        <f t="shared" si="50"/>
        <v>6</v>
      </c>
      <c r="AM57" s="3"/>
      <c r="AN57" s="3">
        <f t="shared" si="66"/>
        <v>3047</v>
      </c>
      <c r="AO57" s="3">
        <f t="shared" si="67"/>
        <v>39</v>
      </c>
      <c r="AQ57" s="6">
        <f t="shared" si="34"/>
        <v>4.7356709890278521E-2</v>
      </c>
      <c r="AR57" s="6">
        <f t="shared" si="35"/>
        <v>1.3082858101308286E-2</v>
      </c>
      <c r="AS57" s="6">
        <f t="shared" si="36"/>
        <v>-2.0689655172413793E-2</v>
      </c>
      <c r="AT57" s="6">
        <f t="shared" si="37"/>
        <v>-1.6227180527383367E-2</v>
      </c>
      <c r="AU57" s="6">
        <f t="shared" si="38"/>
        <v>3.125E-2</v>
      </c>
      <c r="AV57" s="6">
        <f t="shared" si="39"/>
        <v>-2.1893814997263273E-2</v>
      </c>
      <c r="AW57" s="6">
        <f t="shared" si="40"/>
        <v>0.18284424379232506</v>
      </c>
      <c r="AX57" s="6">
        <f t="shared" si="41"/>
        <v>2.7522935779816515E-2</v>
      </c>
      <c r="AZ57" s="2">
        <f t="shared" si="59"/>
        <v>4.4248435920352817E-2</v>
      </c>
      <c r="BA57" s="2">
        <f t="shared" si="51"/>
        <v>1.2637718729747246E-2</v>
      </c>
      <c r="BB57" s="2">
        <f t="shared" si="60"/>
        <v>0.16059602649006621</v>
      </c>
      <c r="BC57" s="2">
        <f t="shared" si="61"/>
        <v>0.14966887417218544</v>
      </c>
      <c r="BD57" s="2">
        <f t="shared" si="62"/>
        <v>1.0927152317880795E-2</v>
      </c>
      <c r="BE57" s="2">
        <f t="shared" si="63"/>
        <v>0.59172185430463575</v>
      </c>
      <c r="BF57" s="2">
        <f t="shared" si="64"/>
        <v>0.17350993377483442</v>
      </c>
      <c r="BG57" s="2">
        <f t="shared" si="65"/>
        <v>7.4172185430463583E-2</v>
      </c>
    </row>
    <row r="58" spans="1:59" hidden="1" outlineLevel="1">
      <c r="A58" s="4">
        <v>43947</v>
      </c>
      <c r="B58">
        <v>70104</v>
      </c>
      <c r="D58">
        <v>3055</v>
      </c>
      <c r="F58">
        <v>2107</v>
      </c>
      <c r="H58" s="5">
        <v>478</v>
      </c>
      <c r="I58" s="5">
        <f t="shared" si="26"/>
        <v>445</v>
      </c>
      <c r="J58" s="5">
        <v>33</v>
      </c>
      <c r="K58" s="5"/>
      <c r="L58" s="5">
        <v>1629</v>
      </c>
      <c r="M58" s="5"/>
      <c r="N58" s="5">
        <v>720</v>
      </c>
      <c r="O58" s="5">
        <v>228</v>
      </c>
      <c r="Q58">
        <f t="shared" si="52"/>
        <v>2107</v>
      </c>
      <c r="R58">
        <f t="shared" si="53"/>
        <v>3055</v>
      </c>
      <c r="T58">
        <f t="shared" si="54"/>
        <v>720</v>
      </c>
      <c r="U58" s="5">
        <f t="shared" si="55"/>
        <v>1629</v>
      </c>
      <c r="V58" s="5">
        <f t="shared" si="56"/>
        <v>445</v>
      </c>
      <c r="W58">
        <f t="shared" si="57"/>
        <v>33</v>
      </c>
      <c r="X58">
        <f t="shared" si="58"/>
        <v>228</v>
      </c>
      <c r="AD58" s="5"/>
      <c r="AE58" s="3">
        <f t="shared" si="43"/>
        <v>1853</v>
      </c>
      <c r="AF58" s="3">
        <f t="shared" si="44"/>
        <v>35</v>
      </c>
      <c r="AG58" s="3">
        <f t="shared" si="45"/>
        <v>-165</v>
      </c>
      <c r="AH58" s="3">
        <f t="shared" si="46"/>
        <v>-7</v>
      </c>
      <c r="AI58" s="3">
        <f t="shared" si="47"/>
        <v>0</v>
      </c>
      <c r="AJ58" s="3">
        <f t="shared" si="48"/>
        <v>-158</v>
      </c>
      <c r="AK58" s="3">
        <f t="shared" si="49"/>
        <v>196</v>
      </c>
      <c r="AL58" s="3">
        <f t="shared" si="50"/>
        <v>4</v>
      </c>
      <c r="AM58" s="3"/>
      <c r="AN58" s="3">
        <f t="shared" si="66"/>
        <v>1818</v>
      </c>
      <c r="AO58" s="3">
        <f t="shared" si="67"/>
        <v>35</v>
      </c>
      <c r="AQ58" s="6">
        <f t="shared" ref="AQ58:AQ89" si="68">(B58-B57)/B57</f>
        <v>2.7149785351130388E-2</v>
      </c>
      <c r="AR58" s="6">
        <f t="shared" ref="AR58:AR89" si="69">(D58-D57)/D57</f>
        <v>1.1589403973509934E-2</v>
      </c>
      <c r="AS58" s="6">
        <f t="shared" ref="AS58:AS89" si="70">(F58-F57)/F57</f>
        <v>-7.2623239436619719E-2</v>
      </c>
      <c r="AT58" s="6">
        <f t="shared" ref="AT58:AT89" si="71">(H58-H57)/H57</f>
        <v>-1.443298969072165E-2</v>
      </c>
      <c r="AU58" s="6">
        <f t="shared" ref="AU58:AU89" si="72">(J58-J57)/J57</f>
        <v>0</v>
      </c>
      <c r="AV58" s="6">
        <f t="shared" ref="AV58:AV89" si="73">(L58-L57)/L57</f>
        <v>-8.8416340235030783E-2</v>
      </c>
      <c r="AW58" s="6">
        <f t="shared" ref="AW58:AW89" si="74">(N58-N57)/N57</f>
        <v>0.37404580152671757</v>
      </c>
      <c r="AX58" s="6">
        <f t="shared" ref="AX58:AX89" si="75">(O58-O57)/O57</f>
        <v>1.7857142857142856E-2</v>
      </c>
      <c r="AZ58" s="2">
        <f t="shared" si="59"/>
        <v>4.3578112518543877E-2</v>
      </c>
      <c r="BA58" s="2">
        <f t="shared" si="51"/>
        <v>1.8888289260658393E-2</v>
      </c>
      <c r="BB58" s="2">
        <f t="shared" si="60"/>
        <v>0.15646481178396071</v>
      </c>
      <c r="BC58" s="2">
        <f t="shared" si="61"/>
        <v>0.14566284779050737</v>
      </c>
      <c r="BD58" s="2">
        <f t="shared" si="62"/>
        <v>1.0801963993453356E-2</v>
      </c>
      <c r="BE58" s="2">
        <f t="shared" si="63"/>
        <v>0.53322422258592472</v>
      </c>
      <c r="BF58" s="2">
        <f t="shared" si="64"/>
        <v>0.23567921440261866</v>
      </c>
      <c r="BG58" s="2">
        <f t="shared" si="65"/>
        <v>7.4631751227495907E-2</v>
      </c>
    </row>
    <row r="59" spans="1:59" hidden="1" outlineLevel="1">
      <c r="A59" s="4">
        <v>43948</v>
      </c>
      <c r="B59">
        <v>70650</v>
      </c>
      <c r="D59">
        <v>3085</v>
      </c>
      <c r="F59">
        <v>2123</v>
      </c>
      <c r="H59" s="5">
        <v>475</v>
      </c>
      <c r="I59" s="5">
        <f t="shared" si="26"/>
        <v>440</v>
      </c>
      <c r="J59" s="5">
        <v>35</v>
      </c>
      <c r="K59" s="5"/>
      <c r="L59" s="5">
        <v>1648</v>
      </c>
      <c r="M59" s="5"/>
      <c r="N59" s="5">
        <v>731</v>
      </c>
      <c r="O59" s="5">
        <v>231</v>
      </c>
      <c r="Q59">
        <f t="shared" si="52"/>
        <v>2123</v>
      </c>
      <c r="R59">
        <f t="shared" si="53"/>
        <v>3085</v>
      </c>
      <c r="T59">
        <f t="shared" si="54"/>
        <v>731</v>
      </c>
      <c r="U59" s="5">
        <f t="shared" si="55"/>
        <v>1648</v>
      </c>
      <c r="V59" s="5">
        <f t="shared" si="56"/>
        <v>440</v>
      </c>
      <c r="W59">
        <f t="shared" si="57"/>
        <v>35</v>
      </c>
      <c r="X59">
        <f t="shared" si="58"/>
        <v>231</v>
      </c>
      <c r="AD59" s="5"/>
      <c r="AE59" s="3">
        <f t="shared" ref="AE59:AE90" si="76">B59-B58</f>
        <v>546</v>
      </c>
      <c r="AF59" s="3">
        <f t="shared" ref="AF59:AF90" si="77">D59-D58</f>
        <v>30</v>
      </c>
      <c r="AG59" s="3">
        <f t="shared" ref="AG59:AG90" si="78">F59-F58</f>
        <v>16</v>
      </c>
      <c r="AH59" s="3">
        <f t="shared" ref="AH59:AH90" si="79">H59-H58</f>
        <v>-3</v>
      </c>
      <c r="AI59" s="3">
        <f t="shared" ref="AI59:AI90" si="80">J59-J58</f>
        <v>2</v>
      </c>
      <c r="AJ59" s="3">
        <f t="shared" ref="AJ59:AJ90" si="81">L59-L58</f>
        <v>19</v>
      </c>
      <c r="AK59" s="3">
        <f t="shared" ref="AK59:AK90" si="82">N59-N58</f>
        <v>11</v>
      </c>
      <c r="AL59" s="3">
        <f t="shared" ref="AL59:AL90" si="83">O59-O58</f>
        <v>3</v>
      </c>
      <c r="AM59" s="3"/>
      <c r="AN59" s="3">
        <f t="shared" si="66"/>
        <v>516</v>
      </c>
      <c r="AO59" s="3">
        <f t="shared" si="67"/>
        <v>30</v>
      </c>
      <c r="AQ59" s="6">
        <f t="shared" si="68"/>
        <v>7.7884286203355017E-3</v>
      </c>
      <c r="AR59" s="6">
        <f t="shared" si="69"/>
        <v>9.8199672667757774E-3</v>
      </c>
      <c r="AS59" s="6">
        <f t="shared" si="70"/>
        <v>7.5937351684859994E-3</v>
      </c>
      <c r="AT59" s="6">
        <f t="shared" si="71"/>
        <v>-6.2761506276150627E-3</v>
      </c>
      <c r="AU59" s="6">
        <f t="shared" si="72"/>
        <v>6.0606060606060608E-2</v>
      </c>
      <c r="AV59" s="6">
        <f t="shared" si="73"/>
        <v>1.1663597298956415E-2</v>
      </c>
      <c r="AW59" s="6">
        <f t="shared" si="74"/>
        <v>1.5277777777777777E-2</v>
      </c>
      <c r="AX59" s="6">
        <f t="shared" si="75"/>
        <v>1.3157894736842105E-2</v>
      </c>
      <c r="AZ59" s="2">
        <f t="shared" si="59"/>
        <v>4.3665958952583156E-2</v>
      </c>
      <c r="BA59" s="2">
        <f t="shared" si="51"/>
        <v>5.4945054945054944E-2</v>
      </c>
      <c r="BB59" s="2">
        <f t="shared" si="60"/>
        <v>0.1539708265802269</v>
      </c>
      <c r="BC59" s="2">
        <f t="shared" si="61"/>
        <v>0.14262560777957861</v>
      </c>
      <c r="BD59" s="2">
        <f t="shared" si="62"/>
        <v>1.1345218800648298E-2</v>
      </c>
      <c r="BE59" s="2">
        <f t="shared" si="63"/>
        <v>0.5341977309562399</v>
      </c>
      <c r="BF59" s="2">
        <f t="shared" si="64"/>
        <v>0.23695299837925446</v>
      </c>
      <c r="BG59" s="2">
        <f t="shared" si="65"/>
        <v>7.4878444084278767E-2</v>
      </c>
    </row>
    <row r="60" spans="1:59" hidden="1" outlineLevel="1">
      <c r="A60" s="4">
        <v>43949</v>
      </c>
      <c r="B60">
        <v>73008</v>
      </c>
      <c r="D60">
        <v>3120</v>
      </c>
      <c r="F60">
        <v>2143</v>
      </c>
      <c r="H60" s="5">
        <v>462</v>
      </c>
      <c r="I60" s="5">
        <f t="shared" si="26"/>
        <v>428</v>
      </c>
      <c r="J60" s="5">
        <v>34</v>
      </c>
      <c r="K60" s="5"/>
      <c r="L60" s="5">
        <v>1681</v>
      </c>
      <c r="M60" s="5"/>
      <c r="N60" s="5">
        <v>745</v>
      </c>
      <c r="O60" s="5">
        <v>232</v>
      </c>
      <c r="Q60">
        <f t="shared" si="52"/>
        <v>2143</v>
      </c>
      <c r="R60">
        <f t="shared" si="53"/>
        <v>3120</v>
      </c>
      <c r="T60">
        <f t="shared" si="54"/>
        <v>745</v>
      </c>
      <c r="U60" s="5">
        <f t="shared" si="55"/>
        <v>1681</v>
      </c>
      <c r="V60" s="5">
        <f t="shared" si="56"/>
        <v>428</v>
      </c>
      <c r="W60">
        <f t="shared" si="57"/>
        <v>34</v>
      </c>
      <c r="X60">
        <f t="shared" si="58"/>
        <v>232</v>
      </c>
      <c r="AD60" s="5"/>
      <c r="AE60" s="3">
        <f t="shared" si="76"/>
        <v>2358</v>
      </c>
      <c r="AF60" s="3">
        <f t="shared" si="77"/>
        <v>35</v>
      </c>
      <c r="AG60" s="3">
        <f t="shared" si="78"/>
        <v>20</v>
      </c>
      <c r="AH60" s="3">
        <f t="shared" si="79"/>
        <v>-13</v>
      </c>
      <c r="AI60" s="3">
        <f t="shared" si="80"/>
        <v>-1</v>
      </c>
      <c r="AJ60" s="3">
        <f t="shared" si="81"/>
        <v>33</v>
      </c>
      <c r="AK60" s="3">
        <f t="shared" si="82"/>
        <v>14</v>
      </c>
      <c r="AL60" s="3">
        <f t="shared" si="83"/>
        <v>1</v>
      </c>
      <c r="AM60" s="3"/>
      <c r="AN60" s="3">
        <f t="shared" si="66"/>
        <v>2323</v>
      </c>
      <c r="AO60" s="3">
        <f t="shared" si="67"/>
        <v>35</v>
      </c>
      <c r="AQ60" s="6">
        <f t="shared" si="68"/>
        <v>3.337579617834395E-2</v>
      </c>
      <c r="AR60" s="6">
        <f t="shared" si="69"/>
        <v>1.1345218800648298E-2</v>
      </c>
      <c r="AS60" s="6">
        <f t="shared" si="70"/>
        <v>9.4206311822892137E-3</v>
      </c>
      <c r="AT60" s="6">
        <f t="shared" si="71"/>
        <v>-2.736842105263158E-2</v>
      </c>
      <c r="AU60" s="6">
        <f t="shared" si="72"/>
        <v>-2.8571428571428571E-2</v>
      </c>
      <c r="AV60" s="6">
        <f t="shared" si="73"/>
        <v>2.0024271844660196E-2</v>
      </c>
      <c r="AW60" s="6">
        <f t="shared" si="74"/>
        <v>1.9151846785225718E-2</v>
      </c>
      <c r="AX60" s="6">
        <f t="shared" si="75"/>
        <v>4.329004329004329E-3</v>
      </c>
      <c r="AZ60" s="2">
        <f t="shared" si="59"/>
        <v>4.2735042735042736E-2</v>
      </c>
      <c r="BA60" s="2">
        <f t="shared" si="51"/>
        <v>1.4843087362171332E-2</v>
      </c>
      <c r="BB60" s="2">
        <f t="shared" si="60"/>
        <v>0.14807692307692308</v>
      </c>
      <c r="BC60" s="2">
        <f t="shared" si="61"/>
        <v>0.13717948717948719</v>
      </c>
      <c r="BD60" s="2">
        <f t="shared" si="62"/>
        <v>1.0897435897435897E-2</v>
      </c>
      <c r="BE60" s="2">
        <f t="shared" si="63"/>
        <v>0.53878205128205126</v>
      </c>
      <c r="BF60" s="2">
        <f t="shared" si="64"/>
        <v>0.23878205128205129</v>
      </c>
      <c r="BG60" s="2">
        <f t="shared" si="65"/>
        <v>7.4358974358974358E-2</v>
      </c>
    </row>
    <row r="61" spans="1:59" hidden="1" outlineLevel="1">
      <c r="A61" s="4">
        <v>43950</v>
      </c>
      <c r="B61">
        <v>75360</v>
      </c>
      <c r="D61">
        <v>3140</v>
      </c>
      <c r="F61">
        <v>2145</v>
      </c>
      <c r="H61" s="5">
        <v>449</v>
      </c>
      <c r="I61" s="5">
        <f t="shared" si="26"/>
        <v>415</v>
      </c>
      <c r="J61" s="5">
        <v>34</v>
      </c>
      <c r="K61" s="5"/>
      <c r="L61" s="5">
        <v>1696</v>
      </c>
      <c r="M61" s="5"/>
      <c r="N61" s="5">
        <v>763</v>
      </c>
      <c r="O61" s="5">
        <v>232</v>
      </c>
      <c r="Q61">
        <f t="shared" si="52"/>
        <v>2145</v>
      </c>
      <c r="R61">
        <f t="shared" si="53"/>
        <v>3140</v>
      </c>
      <c r="T61">
        <f t="shared" si="54"/>
        <v>763</v>
      </c>
      <c r="U61" s="5">
        <f t="shared" si="55"/>
        <v>1696</v>
      </c>
      <c r="V61" s="5">
        <f t="shared" si="56"/>
        <v>415</v>
      </c>
      <c r="W61">
        <f t="shared" si="57"/>
        <v>34</v>
      </c>
      <c r="X61">
        <f t="shared" si="58"/>
        <v>232</v>
      </c>
      <c r="AD61" s="5"/>
      <c r="AE61" s="3">
        <f t="shared" si="76"/>
        <v>2352</v>
      </c>
      <c r="AF61" s="3">
        <f t="shared" si="77"/>
        <v>20</v>
      </c>
      <c r="AG61" s="3">
        <f t="shared" si="78"/>
        <v>2</v>
      </c>
      <c r="AH61" s="3">
        <f t="shared" si="79"/>
        <v>-13</v>
      </c>
      <c r="AI61" s="3">
        <f t="shared" si="80"/>
        <v>0</v>
      </c>
      <c r="AJ61" s="3">
        <f t="shared" si="81"/>
        <v>15</v>
      </c>
      <c r="AK61" s="3">
        <f t="shared" si="82"/>
        <v>18</v>
      </c>
      <c r="AL61" s="3">
        <f t="shared" si="83"/>
        <v>0</v>
      </c>
      <c r="AM61" s="3"/>
      <c r="AN61" s="3">
        <f t="shared" si="66"/>
        <v>2332</v>
      </c>
      <c r="AO61" s="3">
        <f t="shared" si="67"/>
        <v>20</v>
      </c>
      <c r="AQ61" s="6">
        <f t="shared" si="68"/>
        <v>3.2215647600262985E-2</v>
      </c>
      <c r="AR61" s="6">
        <f t="shared" si="69"/>
        <v>6.41025641025641E-3</v>
      </c>
      <c r="AS61" s="6">
        <f t="shared" si="70"/>
        <v>9.3327111525898275E-4</v>
      </c>
      <c r="AT61" s="6">
        <f t="shared" si="71"/>
        <v>-2.813852813852814E-2</v>
      </c>
      <c r="AU61" s="6">
        <f t="shared" si="72"/>
        <v>0</v>
      </c>
      <c r="AV61" s="6">
        <f t="shared" si="73"/>
        <v>8.92325996430696E-3</v>
      </c>
      <c r="AW61" s="6">
        <f t="shared" si="74"/>
        <v>2.4161073825503355E-2</v>
      </c>
      <c r="AX61" s="6">
        <f t="shared" si="75"/>
        <v>0</v>
      </c>
      <c r="AZ61" s="2">
        <f t="shared" si="59"/>
        <v>4.1666666666666664E-2</v>
      </c>
      <c r="BA61" s="2">
        <f t="shared" si="51"/>
        <v>8.5034013605442185E-3</v>
      </c>
      <c r="BB61" s="2">
        <f t="shared" si="60"/>
        <v>0.1429936305732484</v>
      </c>
      <c r="BC61" s="2">
        <f t="shared" si="61"/>
        <v>0.1321656050955414</v>
      </c>
      <c r="BD61" s="2">
        <f t="shared" si="62"/>
        <v>1.0828025477707006E-2</v>
      </c>
      <c r="BE61" s="2">
        <f t="shared" si="63"/>
        <v>0.54012738853503184</v>
      </c>
      <c r="BF61" s="2">
        <f t="shared" si="64"/>
        <v>0.24299363057324841</v>
      </c>
      <c r="BG61" s="2">
        <f t="shared" si="65"/>
        <v>7.3885350318471335E-2</v>
      </c>
    </row>
    <row r="62" spans="1:59" hidden="1" outlineLevel="1">
      <c r="A62" s="4">
        <v>43951</v>
      </c>
      <c r="B62">
        <v>79669</v>
      </c>
      <c r="D62">
        <v>3166</v>
      </c>
      <c r="F62">
        <v>2157</v>
      </c>
      <c r="H62" s="5">
        <v>441</v>
      </c>
      <c r="I62" s="5">
        <f t="shared" si="26"/>
        <v>408</v>
      </c>
      <c r="J62" s="5">
        <v>33</v>
      </c>
      <c r="K62" s="5"/>
      <c r="L62" s="5">
        <v>1716</v>
      </c>
      <c r="M62" s="5"/>
      <c r="N62" s="5">
        <v>774</v>
      </c>
      <c r="O62" s="5">
        <v>235</v>
      </c>
      <c r="Q62">
        <f t="shared" si="52"/>
        <v>2157</v>
      </c>
      <c r="R62">
        <f t="shared" si="53"/>
        <v>3166</v>
      </c>
      <c r="T62">
        <f t="shared" si="54"/>
        <v>774</v>
      </c>
      <c r="U62" s="5">
        <f t="shared" si="55"/>
        <v>1716</v>
      </c>
      <c r="V62" s="5">
        <f t="shared" si="56"/>
        <v>408</v>
      </c>
      <c r="W62">
        <f t="shared" si="57"/>
        <v>33</v>
      </c>
      <c r="X62">
        <f t="shared" si="58"/>
        <v>235</v>
      </c>
      <c r="AD62" s="5"/>
      <c r="AE62" s="3">
        <f t="shared" si="76"/>
        <v>4309</v>
      </c>
      <c r="AF62" s="3">
        <f t="shared" si="77"/>
        <v>26</v>
      </c>
      <c r="AG62" s="3">
        <f t="shared" si="78"/>
        <v>12</v>
      </c>
      <c r="AH62" s="3">
        <f t="shared" si="79"/>
        <v>-8</v>
      </c>
      <c r="AI62" s="3">
        <f t="shared" si="80"/>
        <v>-1</v>
      </c>
      <c r="AJ62" s="3">
        <f t="shared" si="81"/>
        <v>20</v>
      </c>
      <c r="AK62" s="3">
        <f t="shared" si="82"/>
        <v>11</v>
      </c>
      <c r="AL62" s="3">
        <f t="shared" si="83"/>
        <v>3</v>
      </c>
      <c r="AM62" s="3"/>
      <c r="AN62" s="3">
        <f t="shared" si="66"/>
        <v>4283</v>
      </c>
      <c r="AO62" s="3">
        <f t="shared" si="67"/>
        <v>26</v>
      </c>
      <c r="AQ62" s="6">
        <f t="shared" si="68"/>
        <v>5.717887473460722E-2</v>
      </c>
      <c r="AR62" s="6">
        <f t="shared" si="69"/>
        <v>8.2802547770700636E-3</v>
      </c>
      <c r="AS62" s="6">
        <f t="shared" si="70"/>
        <v>5.5944055944055944E-3</v>
      </c>
      <c r="AT62" s="6">
        <f t="shared" si="71"/>
        <v>-1.7817371937639197E-2</v>
      </c>
      <c r="AU62" s="6">
        <f t="shared" si="72"/>
        <v>-2.9411764705882353E-2</v>
      </c>
      <c r="AV62" s="6">
        <f t="shared" si="73"/>
        <v>1.179245283018868E-2</v>
      </c>
      <c r="AW62" s="6">
        <f t="shared" si="74"/>
        <v>1.4416775884665793E-2</v>
      </c>
      <c r="AX62" s="6">
        <f t="shared" si="75"/>
        <v>1.2931034482758621E-2</v>
      </c>
      <c r="AZ62" s="2">
        <f t="shared" si="59"/>
        <v>3.9739421857937218E-2</v>
      </c>
      <c r="BA62" s="2">
        <f t="shared" si="51"/>
        <v>6.0338825713622648E-3</v>
      </c>
      <c r="BB62" s="2">
        <f t="shared" si="60"/>
        <v>0.13929248262792165</v>
      </c>
      <c r="BC62" s="2">
        <f t="shared" si="61"/>
        <v>0.12886923562855337</v>
      </c>
      <c r="BD62" s="2">
        <f t="shared" si="62"/>
        <v>1.0423246999368288E-2</v>
      </c>
      <c r="BE62" s="2">
        <f t="shared" si="63"/>
        <v>0.54200884396715099</v>
      </c>
      <c r="BF62" s="2">
        <f t="shared" si="64"/>
        <v>0.24447252053063803</v>
      </c>
      <c r="BG62" s="2">
        <f t="shared" si="65"/>
        <v>7.4226152874289325E-2</v>
      </c>
    </row>
    <row r="63" spans="1:59" hidden="1" outlineLevel="1" collapsed="1">
      <c r="A63" s="4">
        <v>43952</v>
      </c>
      <c r="B63">
        <v>82860</v>
      </c>
      <c r="D63">
        <v>3194</v>
      </c>
      <c r="F63">
        <v>2171</v>
      </c>
      <c r="H63" s="5">
        <v>429</v>
      </c>
      <c r="I63" s="5">
        <f t="shared" si="26"/>
        <v>399</v>
      </c>
      <c r="J63" s="5">
        <v>30</v>
      </c>
      <c r="K63" s="5"/>
      <c r="L63" s="5">
        <v>1742</v>
      </c>
      <c r="M63" s="5"/>
      <c r="N63" s="5">
        <v>786</v>
      </c>
      <c r="O63" s="5">
        <v>237</v>
      </c>
      <c r="Q63">
        <f t="shared" si="52"/>
        <v>2171</v>
      </c>
      <c r="R63">
        <f t="shared" si="53"/>
        <v>3194</v>
      </c>
      <c r="T63">
        <f t="shared" si="54"/>
        <v>786</v>
      </c>
      <c r="U63" s="5">
        <f t="shared" si="55"/>
        <v>1742</v>
      </c>
      <c r="V63" s="5">
        <f t="shared" si="56"/>
        <v>399</v>
      </c>
      <c r="W63">
        <f t="shared" si="57"/>
        <v>30</v>
      </c>
      <c r="X63">
        <f t="shared" si="58"/>
        <v>237</v>
      </c>
      <c r="AD63" s="5"/>
      <c r="AE63" s="3">
        <f t="shared" si="76"/>
        <v>3191</v>
      </c>
      <c r="AF63" s="3">
        <f t="shared" si="77"/>
        <v>28</v>
      </c>
      <c r="AG63" s="3">
        <f t="shared" si="78"/>
        <v>14</v>
      </c>
      <c r="AH63" s="3">
        <f t="shared" si="79"/>
        <v>-12</v>
      </c>
      <c r="AI63" s="3">
        <f t="shared" si="80"/>
        <v>-3</v>
      </c>
      <c r="AJ63" s="3">
        <f t="shared" si="81"/>
        <v>26</v>
      </c>
      <c r="AK63" s="3">
        <f t="shared" si="82"/>
        <v>12</v>
      </c>
      <c r="AL63" s="3">
        <f t="shared" si="83"/>
        <v>2</v>
      </c>
      <c r="AM63" s="3"/>
      <c r="AN63" s="3">
        <f t="shared" si="66"/>
        <v>3163</v>
      </c>
      <c r="AO63" s="3">
        <f t="shared" si="67"/>
        <v>28</v>
      </c>
      <c r="AQ63" s="6">
        <f t="shared" si="68"/>
        <v>4.005322019857159E-2</v>
      </c>
      <c r="AR63" s="6">
        <f t="shared" si="69"/>
        <v>8.843967150979154E-3</v>
      </c>
      <c r="AS63" s="6">
        <f t="shared" si="70"/>
        <v>6.4904960593416784E-3</v>
      </c>
      <c r="AT63" s="6">
        <f t="shared" si="71"/>
        <v>-2.7210884353741496E-2</v>
      </c>
      <c r="AU63" s="6">
        <f t="shared" si="72"/>
        <v>-9.0909090909090912E-2</v>
      </c>
      <c r="AV63" s="6">
        <f t="shared" si="73"/>
        <v>1.5151515151515152E-2</v>
      </c>
      <c r="AW63" s="6">
        <f t="shared" si="74"/>
        <v>1.5503875968992248E-2</v>
      </c>
      <c r="AX63" s="6">
        <f t="shared" si="75"/>
        <v>8.5106382978723406E-3</v>
      </c>
      <c r="AZ63" s="2">
        <f t="shared" si="59"/>
        <v>3.8546946657011825E-2</v>
      </c>
      <c r="BA63" s="2">
        <f t="shared" si="51"/>
        <v>8.7746787840802254E-3</v>
      </c>
      <c r="BB63" s="2">
        <f t="shared" si="60"/>
        <v>0.1343143393863494</v>
      </c>
      <c r="BC63" s="2">
        <f t="shared" si="61"/>
        <v>0.12492172824045085</v>
      </c>
      <c r="BD63" s="2">
        <f t="shared" si="62"/>
        <v>9.3926111458985592E-3</v>
      </c>
      <c r="BE63" s="2">
        <f t="shared" si="63"/>
        <v>0.54539762053850971</v>
      </c>
      <c r="BF63" s="2">
        <f t="shared" si="64"/>
        <v>0.24608641202254228</v>
      </c>
      <c r="BG63" s="2">
        <f t="shared" si="65"/>
        <v>7.4201628052598625E-2</v>
      </c>
    </row>
    <row r="64" spans="1:59" hidden="1" outlineLevel="1">
      <c r="A64" s="4">
        <v>43953</v>
      </c>
      <c r="B64">
        <v>84352</v>
      </c>
      <c r="D64">
        <v>3213</v>
      </c>
      <c r="F64">
        <v>2186</v>
      </c>
      <c r="H64" s="5">
        <v>426</v>
      </c>
      <c r="I64" s="5">
        <f t="shared" si="26"/>
        <v>396</v>
      </c>
      <c r="J64" s="5">
        <v>30</v>
      </c>
      <c r="K64" s="5"/>
      <c r="L64" s="5">
        <v>1760</v>
      </c>
      <c r="M64" s="5"/>
      <c r="N64" s="5">
        <v>787</v>
      </c>
      <c r="O64" s="5">
        <v>240</v>
      </c>
      <c r="Q64">
        <f t="shared" si="52"/>
        <v>2186</v>
      </c>
      <c r="R64">
        <f t="shared" si="53"/>
        <v>3213</v>
      </c>
      <c r="T64">
        <f t="shared" si="54"/>
        <v>787</v>
      </c>
      <c r="U64" s="5">
        <f t="shared" si="55"/>
        <v>1760</v>
      </c>
      <c r="V64" s="5">
        <f t="shared" si="56"/>
        <v>396</v>
      </c>
      <c r="W64">
        <f t="shared" si="57"/>
        <v>30</v>
      </c>
      <c r="X64">
        <f t="shared" si="58"/>
        <v>240</v>
      </c>
      <c r="AD64" s="5"/>
      <c r="AE64" s="3">
        <f t="shared" si="76"/>
        <v>1492</v>
      </c>
      <c r="AF64" s="3">
        <f t="shared" si="77"/>
        <v>19</v>
      </c>
      <c r="AG64" s="3">
        <f t="shared" si="78"/>
        <v>15</v>
      </c>
      <c r="AH64" s="3">
        <f t="shared" si="79"/>
        <v>-3</v>
      </c>
      <c r="AI64" s="3">
        <f t="shared" si="80"/>
        <v>0</v>
      </c>
      <c r="AJ64" s="3">
        <f t="shared" si="81"/>
        <v>18</v>
      </c>
      <c r="AK64" s="3">
        <f t="shared" si="82"/>
        <v>1</v>
      </c>
      <c r="AL64" s="3">
        <f t="shared" si="83"/>
        <v>3</v>
      </c>
      <c r="AM64" s="3"/>
      <c r="AN64" s="3">
        <f t="shared" si="66"/>
        <v>1473</v>
      </c>
      <c r="AO64" s="3">
        <f t="shared" si="67"/>
        <v>19</v>
      </c>
      <c r="AQ64" s="6">
        <f t="shared" si="68"/>
        <v>1.800627564566739E-2</v>
      </c>
      <c r="AR64" s="6">
        <f t="shared" si="69"/>
        <v>5.9486537257357544E-3</v>
      </c>
      <c r="AS64" s="6">
        <f t="shared" si="70"/>
        <v>6.9092584062643942E-3</v>
      </c>
      <c r="AT64" s="6">
        <f t="shared" si="71"/>
        <v>-6.993006993006993E-3</v>
      </c>
      <c r="AU64" s="6">
        <f t="shared" si="72"/>
        <v>0</v>
      </c>
      <c r="AV64" s="6">
        <f t="shared" si="73"/>
        <v>1.0332950631458095E-2</v>
      </c>
      <c r="AW64" s="6">
        <f t="shared" si="74"/>
        <v>1.2722646310432571E-3</v>
      </c>
      <c r="AX64" s="6">
        <f t="shared" si="75"/>
        <v>1.2658227848101266E-2</v>
      </c>
      <c r="AZ64" s="2">
        <f t="shared" si="59"/>
        <v>3.8090383156297418E-2</v>
      </c>
      <c r="BA64" s="2">
        <f t="shared" si="51"/>
        <v>1.2734584450402145E-2</v>
      </c>
      <c r="BB64" s="2">
        <f t="shared" si="60"/>
        <v>0.13258636788048553</v>
      </c>
      <c r="BC64" s="2">
        <f t="shared" si="61"/>
        <v>0.12324929971988796</v>
      </c>
      <c r="BD64" s="2">
        <f t="shared" si="62"/>
        <v>9.3370681605975722E-3</v>
      </c>
      <c r="BE64" s="2">
        <f t="shared" si="63"/>
        <v>0.54777466542172426</v>
      </c>
      <c r="BF64" s="2">
        <f t="shared" si="64"/>
        <v>0.24494242141300965</v>
      </c>
      <c r="BG64" s="2">
        <f t="shared" si="65"/>
        <v>7.4696545284780577E-2</v>
      </c>
    </row>
    <row r="65" spans="1:59" hidden="1" outlineLevel="1">
      <c r="A65" s="4">
        <v>43954</v>
      </c>
      <c r="B65">
        <v>85955</v>
      </c>
      <c r="D65">
        <v>3240</v>
      </c>
      <c r="F65">
        <v>2203</v>
      </c>
      <c r="H65" s="5">
        <v>412</v>
      </c>
      <c r="I65" s="5">
        <f t="shared" si="26"/>
        <v>383</v>
      </c>
      <c r="J65" s="5">
        <v>29</v>
      </c>
      <c r="K65" s="5"/>
      <c r="L65" s="5">
        <v>1791</v>
      </c>
      <c r="M65" s="5"/>
      <c r="N65" s="5">
        <v>795</v>
      </c>
      <c r="O65" s="5">
        <v>242</v>
      </c>
      <c r="Q65">
        <f t="shared" si="52"/>
        <v>2203</v>
      </c>
      <c r="R65">
        <f t="shared" si="53"/>
        <v>3240</v>
      </c>
      <c r="T65">
        <f t="shared" si="54"/>
        <v>795</v>
      </c>
      <c r="U65" s="5">
        <f t="shared" si="55"/>
        <v>1791</v>
      </c>
      <c r="V65" s="5">
        <f t="shared" si="56"/>
        <v>383</v>
      </c>
      <c r="W65">
        <f t="shared" si="57"/>
        <v>29</v>
      </c>
      <c r="X65">
        <f t="shared" si="58"/>
        <v>242</v>
      </c>
      <c r="AD65" s="5"/>
      <c r="AE65" s="3">
        <f t="shared" si="76"/>
        <v>1603</v>
      </c>
      <c r="AF65" s="3">
        <f t="shared" si="77"/>
        <v>27</v>
      </c>
      <c r="AG65" s="3">
        <f t="shared" si="78"/>
        <v>17</v>
      </c>
      <c r="AH65" s="3">
        <f t="shared" si="79"/>
        <v>-14</v>
      </c>
      <c r="AI65" s="3">
        <f t="shared" si="80"/>
        <v>-1</v>
      </c>
      <c r="AJ65" s="3">
        <f t="shared" si="81"/>
        <v>31</v>
      </c>
      <c r="AK65" s="3">
        <f t="shared" si="82"/>
        <v>8</v>
      </c>
      <c r="AL65" s="3">
        <f t="shared" si="83"/>
        <v>2</v>
      </c>
      <c r="AM65" s="3"/>
      <c r="AN65" s="3">
        <f t="shared" si="66"/>
        <v>1576</v>
      </c>
      <c r="AO65" s="3">
        <f t="shared" si="67"/>
        <v>27</v>
      </c>
      <c r="AQ65" s="6">
        <f t="shared" si="68"/>
        <v>1.9003698786039455E-2</v>
      </c>
      <c r="AR65" s="6">
        <f t="shared" si="69"/>
        <v>8.4033613445378148E-3</v>
      </c>
      <c r="AS65" s="6">
        <f t="shared" si="70"/>
        <v>7.7767612076852701E-3</v>
      </c>
      <c r="AT65" s="6">
        <f t="shared" si="71"/>
        <v>-3.2863849765258218E-2</v>
      </c>
      <c r="AU65" s="6">
        <f t="shared" si="72"/>
        <v>-3.3333333333333333E-2</v>
      </c>
      <c r="AV65" s="6">
        <f t="shared" si="73"/>
        <v>1.7613636363636363E-2</v>
      </c>
      <c r="AW65" s="6">
        <f t="shared" si="74"/>
        <v>1.0165184243964422E-2</v>
      </c>
      <c r="AX65" s="6">
        <f t="shared" si="75"/>
        <v>8.3333333333333332E-3</v>
      </c>
      <c r="AZ65" s="2">
        <f t="shared" si="59"/>
        <v>3.7694142283753125E-2</v>
      </c>
      <c r="BA65" s="2">
        <f t="shared" si="51"/>
        <v>1.6843418590143482E-2</v>
      </c>
      <c r="BB65" s="2">
        <f t="shared" si="60"/>
        <v>0.12716049382716049</v>
      </c>
      <c r="BC65" s="2">
        <f t="shared" si="61"/>
        <v>0.11820987654320987</v>
      </c>
      <c r="BD65" s="2">
        <f t="shared" si="62"/>
        <v>8.9506172839506175E-3</v>
      </c>
      <c r="BE65" s="2">
        <f t="shared" si="63"/>
        <v>0.55277777777777781</v>
      </c>
      <c r="BF65" s="2">
        <f t="shared" si="64"/>
        <v>0.24537037037037038</v>
      </c>
      <c r="BG65" s="2">
        <f t="shared" si="65"/>
        <v>7.4691358024691359E-2</v>
      </c>
    </row>
    <row r="66" spans="1:59" hidden="1" outlineLevel="1">
      <c r="A66" s="4">
        <v>43955</v>
      </c>
      <c r="B66">
        <v>87166</v>
      </c>
      <c r="D66">
        <v>3255</v>
      </c>
      <c r="F66">
        <v>2202</v>
      </c>
      <c r="H66" s="5">
        <v>403</v>
      </c>
      <c r="I66" s="5">
        <f t="shared" si="26"/>
        <v>376</v>
      </c>
      <c r="J66" s="5">
        <v>27</v>
      </c>
      <c r="K66" s="5"/>
      <c r="L66" s="5">
        <v>1799</v>
      </c>
      <c r="M66" s="5"/>
      <c r="N66" s="5">
        <v>809</v>
      </c>
      <c r="O66" s="5">
        <v>244</v>
      </c>
      <c r="Q66">
        <f t="shared" si="52"/>
        <v>2202</v>
      </c>
      <c r="R66">
        <f t="shared" si="53"/>
        <v>3255</v>
      </c>
      <c r="T66">
        <f t="shared" si="54"/>
        <v>809</v>
      </c>
      <c r="U66" s="5">
        <f t="shared" si="55"/>
        <v>1799</v>
      </c>
      <c r="V66" s="5">
        <f t="shared" si="56"/>
        <v>376</v>
      </c>
      <c r="W66">
        <f t="shared" si="57"/>
        <v>27</v>
      </c>
      <c r="X66">
        <f t="shared" si="58"/>
        <v>244</v>
      </c>
      <c r="AD66" s="5"/>
      <c r="AE66" s="3">
        <f t="shared" si="76"/>
        <v>1211</v>
      </c>
      <c r="AF66" s="3">
        <f t="shared" si="77"/>
        <v>15</v>
      </c>
      <c r="AG66" s="3">
        <f t="shared" si="78"/>
        <v>-1</v>
      </c>
      <c r="AH66" s="3">
        <f t="shared" si="79"/>
        <v>-9</v>
      </c>
      <c r="AI66" s="3">
        <f t="shared" si="80"/>
        <v>-2</v>
      </c>
      <c r="AJ66" s="3">
        <f t="shared" si="81"/>
        <v>8</v>
      </c>
      <c r="AK66" s="3">
        <f t="shared" si="82"/>
        <v>14</v>
      </c>
      <c r="AL66" s="3">
        <f t="shared" si="83"/>
        <v>2</v>
      </c>
      <c r="AM66" s="3"/>
      <c r="AN66" s="3">
        <f t="shared" si="66"/>
        <v>1196</v>
      </c>
      <c r="AO66" s="3">
        <f t="shared" si="67"/>
        <v>15</v>
      </c>
      <c r="AQ66" s="6">
        <f t="shared" si="68"/>
        <v>1.4088767378279332E-2</v>
      </c>
      <c r="AR66" s="6">
        <f t="shared" si="69"/>
        <v>4.6296296296296294E-3</v>
      </c>
      <c r="AS66" s="6">
        <f t="shared" si="70"/>
        <v>-4.5392646391284613E-4</v>
      </c>
      <c r="AT66" s="6">
        <f t="shared" si="71"/>
        <v>-2.1844660194174758E-2</v>
      </c>
      <c r="AU66" s="6">
        <f t="shared" si="72"/>
        <v>-6.8965517241379309E-2</v>
      </c>
      <c r="AV66" s="6">
        <f t="shared" si="73"/>
        <v>4.4667783361250699E-3</v>
      </c>
      <c r="AW66" s="6">
        <f t="shared" si="74"/>
        <v>1.7610062893081761E-2</v>
      </c>
      <c r="AX66" s="6">
        <f t="shared" si="75"/>
        <v>8.2644628099173556E-3</v>
      </c>
      <c r="AZ66" s="2">
        <f t="shared" si="59"/>
        <v>3.7342541816763414E-2</v>
      </c>
      <c r="BA66" s="2">
        <f t="shared" si="51"/>
        <v>1.2386457473162676E-2</v>
      </c>
      <c r="BB66" s="2">
        <f t="shared" si="60"/>
        <v>0.12380952380952381</v>
      </c>
      <c r="BC66" s="2">
        <f t="shared" si="61"/>
        <v>0.11551459293394778</v>
      </c>
      <c r="BD66" s="2">
        <f t="shared" si="62"/>
        <v>8.2949308755760377E-3</v>
      </c>
      <c r="BE66" s="2">
        <f t="shared" si="63"/>
        <v>0.55268817204301079</v>
      </c>
      <c r="BF66" s="2">
        <f t="shared" si="64"/>
        <v>0.24854070660522273</v>
      </c>
      <c r="BG66" s="2">
        <f t="shared" si="65"/>
        <v>7.49615975422427E-2</v>
      </c>
    </row>
    <row r="67" spans="1:59" hidden="1" outlineLevel="1">
      <c r="A67" s="4">
        <v>43956</v>
      </c>
      <c r="B67">
        <v>91306</v>
      </c>
      <c r="D67">
        <v>3267</v>
      </c>
      <c r="F67">
        <v>2202</v>
      </c>
      <c r="H67" s="5">
        <v>393</v>
      </c>
      <c r="I67" s="5">
        <f t="shared" si="26"/>
        <v>367</v>
      </c>
      <c r="J67" s="5">
        <v>26</v>
      </c>
      <c r="K67" s="5"/>
      <c r="L67" s="5">
        <v>1809</v>
      </c>
      <c r="M67" s="5"/>
      <c r="N67" s="5">
        <v>818</v>
      </c>
      <c r="O67" s="5">
        <v>247</v>
      </c>
      <c r="Q67">
        <f t="shared" si="52"/>
        <v>2202</v>
      </c>
      <c r="R67">
        <f t="shared" si="53"/>
        <v>3267</v>
      </c>
      <c r="T67">
        <f t="shared" si="54"/>
        <v>818</v>
      </c>
      <c r="U67" s="5">
        <f t="shared" si="55"/>
        <v>1809</v>
      </c>
      <c r="V67" s="5">
        <f t="shared" si="56"/>
        <v>367</v>
      </c>
      <c r="W67">
        <f t="shared" si="57"/>
        <v>26</v>
      </c>
      <c r="X67">
        <f t="shared" si="58"/>
        <v>247</v>
      </c>
      <c r="AD67" s="5"/>
      <c r="AE67" s="3">
        <f t="shared" si="76"/>
        <v>4140</v>
      </c>
      <c r="AF67" s="3">
        <f t="shared" si="77"/>
        <v>12</v>
      </c>
      <c r="AG67" s="3">
        <f t="shared" si="78"/>
        <v>0</v>
      </c>
      <c r="AH67" s="3">
        <f t="shared" si="79"/>
        <v>-10</v>
      </c>
      <c r="AI67" s="3">
        <f t="shared" si="80"/>
        <v>-1</v>
      </c>
      <c r="AJ67" s="3">
        <f t="shared" si="81"/>
        <v>10</v>
      </c>
      <c r="AK67" s="3">
        <f t="shared" si="82"/>
        <v>9</v>
      </c>
      <c r="AL67" s="3">
        <f t="shared" si="83"/>
        <v>3</v>
      </c>
      <c r="AM67" s="3"/>
      <c r="AN67" s="3">
        <f t="shared" si="66"/>
        <v>4128</v>
      </c>
      <c r="AO67" s="3">
        <f t="shared" si="67"/>
        <v>12</v>
      </c>
      <c r="AQ67" s="6">
        <f t="shared" si="68"/>
        <v>4.7495583140215222E-2</v>
      </c>
      <c r="AR67" s="6">
        <f t="shared" si="69"/>
        <v>3.6866359447004608E-3</v>
      </c>
      <c r="AS67" s="6">
        <f t="shared" si="70"/>
        <v>0</v>
      </c>
      <c r="AT67" s="6">
        <f t="shared" si="71"/>
        <v>-2.4813895781637719E-2</v>
      </c>
      <c r="AU67" s="6">
        <f t="shared" si="72"/>
        <v>-3.7037037037037035E-2</v>
      </c>
      <c r="AV67" s="6">
        <f t="shared" si="73"/>
        <v>5.558643690939411E-3</v>
      </c>
      <c r="AW67" s="6">
        <f t="shared" si="74"/>
        <v>1.1124845488257108E-2</v>
      </c>
      <c r="AX67" s="6">
        <f t="shared" si="75"/>
        <v>1.2295081967213115E-2</v>
      </c>
      <c r="AZ67" s="2">
        <f t="shared" si="59"/>
        <v>3.5780781109675155E-2</v>
      </c>
      <c r="BA67" s="2">
        <f t="shared" si="51"/>
        <v>2.8985507246376812E-3</v>
      </c>
      <c r="BB67" s="2">
        <f t="shared" si="60"/>
        <v>0.12029384756657484</v>
      </c>
      <c r="BC67" s="2">
        <f t="shared" si="61"/>
        <v>0.11233547597183961</v>
      </c>
      <c r="BD67" s="2">
        <f t="shared" si="62"/>
        <v>7.9583715947352304E-3</v>
      </c>
      <c r="BE67" s="2">
        <f t="shared" si="63"/>
        <v>0.55371900826446285</v>
      </c>
      <c r="BF67" s="2">
        <f t="shared" si="64"/>
        <v>0.25038261401897766</v>
      </c>
      <c r="BG67" s="2">
        <f t="shared" si="65"/>
        <v>7.5604530149984694E-2</v>
      </c>
    </row>
    <row r="68" spans="1:59" hidden="1" outlineLevel="1">
      <c r="A68" s="4">
        <v>43957</v>
      </c>
      <c r="B68">
        <v>92999</v>
      </c>
      <c r="D68">
        <v>3281</v>
      </c>
      <c r="F68">
        <v>2201</v>
      </c>
      <c r="H68" s="5">
        <v>384</v>
      </c>
      <c r="I68" s="5">
        <f t="shared" si="26"/>
        <v>359</v>
      </c>
      <c r="J68" s="5">
        <v>25</v>
      </c>
      <c r="K68" s="5"/>
      <c r="L68" s="5">
        <v>1817</v>
      </c>
      <c r="M68" s="5"/>
      <c r="N68" s="5">
        <v>830</v>
      </c>
      <c r="O68" s="5">
        <v>250</v>
      </c>
      <c r="Q68">
        <f t="shared" si="52"/>
        <v>2201</v>
      </c>
      <c r="R68">
        <f t="shared" si="53"/>
        <v>3281</v>
      </c>
      <c r="T68">
        <f t="shared" si="54"/>
        <v>830</v>
      </c>
      <c r="U68" s="5">
        <f t="shared" si="55"/>
        <v>1817</v>
      </c>
      <c r="V68" s="5">
        <f t="shared" si="56"/>
        <v>359</v>
      </c>
      <c r="W68">
        <f t="shared" si="57"/>
        <v>25</v>
      </c>
      <c r="X68">
        <f t="shared" si="58"/>
        <v>250</v>
      </c>
      <c r="AD68" s="5"/>
      <c r="AE68" s="3">
        <f t="shared" si="76"/>
        <v>1693</v>
      </c>
      <c r="AF68" s="3">
        <f t="shared" si="77"/>
        <v>14</v>
      </c>
      <c r="AG68" s="3">
        <f t="shared" si="78"/>
        <v>-1</v>
      </c>
      <c r="AH68" s="3">
        <f t="shared" si="79"/>
        <v>-9</v>
      </c>
      <c r="AI68" s="3">
        <f t="shared" si="80"/>
        <v>-1</v>
      </c>
      <c r="AJ68" s="3">
        <f t="shared" si="81"/>
        <v>8</v>
      </c>
      <c r="AK68" s="3">
        <f t="shared" si="82"/>
        <v>12</v>
      </c>
      <c r="AL68" s="3">
        <f t="shared" si="83"/>
        <v>3</v>
      </c>
      <c r="AM68" s="3"/>
      <c r="AN68" s="3">
        <f t="shared" si="66"/>
        <v>1679</v>
      </c>
      <c r="AO68" s="3">
        <f t="shared" si="67"/>
        <v>14</v>
      </c>
      <c r="AQ68" s="6">
        <f t="shared" si="68"/>
        <v>1.8542045429654132E-2</v>
      </c>
      <c r="AR68" s="6">
        <f t="shared" si="69"/>
        <v>4.2852770125497396E-3</v>
      </c>
      <c r="AS68" s="6">
        <f t="shared" si="70"/>
        <v>-4.5413260672116256E-4</v>
      </c>
      <c r="AT68" s="6">
        <f t="shared" si="71"/>
        <v>-2.2900763358778626E-2</v>
      </c>
      <c r="AU68" s="6">
        <f t="shared" si="72"/>
        <v>-3.8461538461538464E-2</v>
      </c>
      <c r="AV68" s="6">
        <f t="shared" si="73"/>
        <v>4.4223327805417356E-3</v>
      </c>
      <c r="AW68" s="6">
        <f t="shared" si="74"/>
        <v>1.4669926650366748E-2</v>
      </c>
      <c r="AX68" s="6">
        <f t="shared" si="75"/>
        <v>1.2145748987854251E-2</v>
      </c>
      <c r="AZ68" s="2">
        <f t="shared" si="59"/>
        <v>3.5279949246766092E-2</v>
      </c>
      <c r="BA68" s="2">
        <f t="shared" si="51"/>
        <v>8.2693443591258121E-3</v>
      </c>
      <c r="BB68" s="2">
        <f t="shared" si="60"/>
        <v>0.11703748857055776</v>
      </c>
      <c r="BC68" s="2">
        <f t="shared" si="61"/>
        <v>0.10941786040841207</v>
      </c>
      <c r="BD68" s="2">
        <f t="shared" si="62"/>
        <v>7.6196281621456873E-3</v>
      </c>
      <c r="BE68" s="2">
        <f t="shared" si="63"/>
        <v>0.55379457482474859</v>
      </c>
      <c r="BF68" s="2">
        <f t="shared" si="64"/>
        <v>0.25297165498323682</v>
      </c>
      <c r="BG68" s="2">
        <f t="shared" si="65"/>
        <v>7.6196281621456877E-2</v>
      </c>
    </row>
    <row r="69" spans="1:59" hidden="1" outlineLevel="1">
      <c r="A69" s="4">
        <v>43958</v>
      </c>
      <c r="B69">
        <v>95695</v>
      </c>
      <c r="D69">
        <v>3288</v>
      </c>
      <c r="F69">
        <v>2127</v>
      </c>
      <c r="H69" s="5">
        <v>370</v>
      </c>
      <c r="I69" s="5">
        <f t="shared" si="26"/>
        <v>349</v>
      </c>
      <c r="J69" s="5">
        <v>21</v>
      </c>
      <c r="K69" s="5"/>
      <c r="L69" s="5">
        <v>1757</v>
      </c>
      <c r="M69" s="5"/>
      <c r="N69" s="5">
        <v>910</v>
      </c>
      <c r="O69" s="5">
        <v>251</v>
      </c>
      <c r="Q69">
        <f t="shared" si="52"/>
        <v>2127</v>
      </c>
      <c r="R69">
        <f t="shared" si="53"/>
        <v>3288</v>
      </c>
      <c r="T69">
        <f t="shared" si="54"/>
        <v>910</v>
      </c>
      <c r="U69" s="5">
        <f t="shared" si="55"/>
        <v>1757</v>
      </c>
      <c r="V69" s="5">
        <f t="shared" si="56"/>
        <v>349</v>
      </c>
      <c r="W69">
        <f t="shared" si="57"/>
        <v>21</v>
      </c>
      <c r="X69">
        <f t="shared" si="58"/>
        <v>251</v>
      </c>
      <c r="AD69" s="5"/>
      <c r="AE69" s="3">
        <f t="shared" si="76"/>
        <v>2696</v>
      </c>
      <c r="AF69" s="3">
        <f t="shared" si="77"/>
        <v>7</v>
      </c>
      <c r="AG69" s="3">
        <f t="shared" si="78"/>
        <v>-74</v>
      </c>
      <c r="AH69" s="3">
        <f t="shared" si="79"/>
        <v>-14</v>
      </c>
      <c r="AI69" s="3">
        <f t="shared" si="80"/>
        <v>-4</v>
      </c>
      <c r="AJ69" s="3">
        <f t="shared" si="81"/>
        <v>-60</v>
      </c>
      <c r="AK69" s="3">
        <f t="shared" si="82"/>
        <v>80</v>
      </c>
      <c r="AL69" s="3">
        <f t="shared" si="83"/>
        <v>1</v>
      </c>
      <c r="AM69" s="3"/>
      <c r="AN69" s="3">
        <f t="shared" si="66"/>
        <v>2689</v>
      </c>
      <c r="AO69" s="3">
        <f t="shared" si="67"/>
        <v>7</v>
      </c>
      <c r="AQ69" s="6">
        <f t="shared" si="68"/>
        <v>2.8989559027516425E-2</v>
      </c>
      <c r="AR69" s="6">
        <f t="shared" si="69"/>
        <v>2.1334958854007926E-3</v>
      </c>
      <c r="AS69" s="6">
        <f t="shared" si="70"/>
        <v>-3.3621081326669695E-2</v>
      </c>
      <c r="AT69" s="6">
        <f t="shared" si="71"/>
        <v>-3.6458333333333336E-2</v>
      </c>
      <c r="AU69" s="6">
        <f t="shared" si="72"/>
        <v>-0.16</v>
      </c>
      <c r="AV69" s="6">
        <f t="shared" si="73"/>
        <v>-3.3021463951568519E-2</v>
      </c>
      <c r="AW69" s="6">
        <f t="shared" si="74"/>
        <v>9.6385542168674704E-2</v>
      </c>
      <c r="AX69" s="6">
        <f t="shared" si="75"/>
        <v>4.0000000000000001E-3</v>
      </c>
      <c r="AZ69" s="2">
        <f t="shared" si="59"/>
        <v>3.4359161920685513E-2</v>
      </c>
      <c r="BA69" s="2">
        <f t="shared" si="51"/>
        <v>2.5964391691394658E-3</v>
      </c>
      <c r="BB69" s="2">
        <f t="shared" si="60"/>
        <v>0.11253041362530414</v>
      </c>
      <c r="BC69" s="2">
        <f t="shared" si="61"/>
        <v>0.10614355231143552</v>
      </c>
      <c r="BD69" s="2">
        <f t="shared" si="62"/>
        <v>6.3868613138686131E-3</v>
      </c>
      <c r="BE69" s="2">
        <f t="shared" si="63"/>
        <v>0.53436739659367394</v>
      </c>
      <c r="BF69" s="2">
        <f t="shared" si="64"/>
        <v>0.27676399026763993</v>
      </c>
      <c r="BG69" s="2">
        <f t="shared" si="65"/>
        <v>7.6338199513381999E-2</v>
      </c>
    </row>
    <row r="70" spans="1:59" hidden="1" outlineLevel="1">
      <c r="A70" s="4">
        <v>43959</v>
      </c>
      <c r="B70">
        <v>98711</v>
      </c>
      <c r="D70">
        <v>3301</v>
      </c>
      <c r="F70">
        <v>2127</v>
      </c>
      <c r="H70" s="5">
        <v>329</v>
      </c>
      <c r="I70" s="5">
        <f t="shared" si="26"/>
        <v>310</v>
      </c>
      <c r="J70" s="5">
        <v>19</v>
      </c>
      <c r="K70" s="5"/>
      <c r="L70" s="5">
        <v>1798</v>
      </c>
      <c r="M70" s="5"/>
      <c r="N70" s="5">
        <v>921</v>
      </c>
      <c r="O70" s="5">
        <v>253</v>
      </c>
      <c r="Q70">
        <f t="shared" si="52"/>
        <v>2127</v>
      </c>
      <c r="R70">
        <f t="shared" si="53"/>
        <v>3301</v>
      </c>
      <c r="T70">
        <f t="shared" si="54"/>
        <v>921</v>
      </c>
      <c r="U70" s="5">
        <f t="shared" si="55"/>
        <v>1798</v>
      </c>
      <c r="V70" s="5">
        <f t="shared" si="56"/>
        <v>310</v>
      </c>
      <c r="W70">
        <f t="shared" si="57"/>
        <v>19</v>
      </c>
      <c r="X70">
        <f t="shared" si="58"/>
        <v>253</v>
      </c>
      <c r="AD70" s="5"/>
      <c r="AE70" s="3">
        <f t="shared" si="76"/>
        <v>3016</v>
      </c>
      <c r="AF70" s="3">
        <f t="shared" si="77"/>
        <v>13</v>
      </c>
      <c r="AG70" s="3">
        <f t="shared" si="78"/>
        <v>0</v>
      </c>
      <c r="AH70" s="3">
        <f t="shared" si="79"/>
        <v>-41</v>
      </c>
      <c r="AI70" s="3">
        <f t="shared" si="80"/>
        <v>-2</v>
      </c>
      <c r="AJ70" s="3">
        <f t="shared" si="81"/>
        <v>41</v>
      </c>
      <c r="AK70" s="3">
        <f t="shared" si="82"/>
        <v>11</v>
      </c>
      <c r="AL70" s="3">
        <f t="shared" si="83"/>
        <v>2</v>
      </c>
      <c r="AM70" s="3"/>
      <c r="AN70" s="3">
        <f t="shared" si="66"/>
        <v>3003</v>
      </c>
      <c r="AO70" s="3">
        <f t="shared" si="67"/>
        <v>13</v>
      </c>
      <c r="AQ70" s="6">
        <f t="shared" si="68"/>
        <v>3.151679816082345E-2</v>
      </c>
      <c r="AR70" s="6">
        <f t="shared" si="69"/>
        <v>3.9537712895377133E-3</v>
      </c>
      <c r="AS70" s="6">
        <f t="shared" si="70"/>
        <v>0</v>
      </c>
      <c r="AT70" s="6">
        <f t="shared" si="71"/>
        <v>-0.11081081081081082</v>
      </c>
      <c r="AU70" s="6">
        <f t="shared" si="72"/>
        <v>-9.5238095238095233E-2</v>
      </c>
      <c r="AV70" s="6">
        <f t="shared" si="73"/>
        <v>2.3335230506545249E-2</v>
      </c>
      <c r="AW70" s="6">
        <f t="shared" si="74"/>
        <v>1.2087912087912088E-2</v>
      </c>
      <c r="AX70" s="6">
        <f t="shared" si="75"/>
        <v>7.9681274900398405E-3</v>
      </c>
      <c r="AZ70" s="2">
        <f t="shared" si="59"/>
        <v>3.3441055201547956E-2</v>
      </c>
      <c r="BA70" s="2">
        <f t="shared" si="51"/>
        <v>4.3103448275862068E-3</v>
      </c>
      <c r="BB70" s="2">
        <f t="shared" si="60"/>
        <v>9.9666767646167831E-2</v>
      </c>
      <c r="BC70" s="2">
        <f t="shared" si="61"/>
        <v>9.3910936079975763E-2</v>
      </c>
      <c r="BD70" s="2">
        <f t="shared" si="62"/>
        <v>5.7558315661920632E-3</v>
      </c>
      <c r="BE70" s="2">
        <f t="shared" si="63"/>
        <v>0.54468342926385949</v>
      </c>
      <c r="BF70" s="2">
        <f t="shared" si="64"/>
        <v>0.27900636170857318</v>
      </c>
      <c r="BG70" s="2">
        <f t="shared" si="65"/>
        <v>7.6643441381399571E-2</v>
      </c>
    </row>
    <row r="71" spans="1:59" hidden="1" outlineLevel="1">
      <c r="A71" s="4">
        <v>43960</v>
      </c>
      <c r="B71">
        <v>101548</v>
      </c>
      <c r="D71">
        <v>3313</v>
      </c>
      <c r="F71">
        <v>2080</v>
      </c>
      <c r="H71" s="5">
        <v>294</v>
      </c>
      <c r="I71" s="5">
        <f t="shared" si="26"/>
        <v>277</v>
      </c>
      <c r="J71" s="5">
        <v>17</v>
      </c>
      <c r="K71" s="5"/>
      <c r="L71" s="5">
        <v>1786</v>
      </c>
      <c r="M71" s="5"/>
      <c r="N71" s="5">
        <v>977</v>
      </c>
      <c r="O71" s="5">
        <v>256</v>
      </c>
      <c r="Q71">
        <f t="shared" si="52"/>
        <v>2080</v>
      </c>
      <c r="R71">
        <f t="shared" si="53"/>
        <v>3313</v>
      </c>
      <c r="T71">
        <f t="shared" si="54"/>
        <v>977</v>
      </c>
      <c r="U71" s="5">
        <f t="shared" si="55"/>
        <v>1786</v>
      </c>
      <c r="V71" s="5">
        <f t="shared" si="56"/>
        <v>277</v>
      </c>
      <c r="W71">
        <f t="shared" si="57"/>
        <v>17</v>
      </c>
      <c r="X71">
        <f t="shared" si="58"/>
        <v>256</v>
      </c>
      <c r="AD71" s="5"/>
      <c r="AE71" s="3">
        <f t="shared" si="76"/>
        <v>2837</v>
      </c>
      <c r="AF71" s="3">
        <f t="shared" si="77"/>
        <v>12</v>
      </c>
      <c r="AG71" s="3">
        <f t="shared" si="78"/>
        <v>-47</v>
      </c>
      <c r="AH71" s="3">
        <f t="shared" si="79"/>
        <v>-35</v>
      </c>
      <c r="AI71" s="3">
        <f t="shared" si="80"/>
        <v>-2</v>
      </c>
      <c r="AJ71" s="3">
        <f t="shared" si="81"/>
        <v>-12</v>
      </c>
      <c r="AK71" s="3">
        <f t="shared" si="82"/>
        <v>56</v>
      </c>
      <c r="AL71" s="3">
        <f t="shared" si="83"/>
        <v>3</v>
      </c>
      <c r="AM71" s="3"/>
      <c r="AN71" s="3">
        <f t="shared" si="66"/>
        <v>2825</v>
      </c>
      <c r="AO71" s="3">
        <f t="shared" si="67"/>
        <v>12</v>
      </c>
      <c r="AQ71" s="6">
        <f t="shared" si="68"/>
        <v>2.8740464588546361E-2</v>
      </c>
      <c r="AR71" s="6">
        <f t="shared" si="69"/>
        <v>3.6352620418055137E-3</v>
      </c>
      <c r="AS71" s="6">
        <f t="shared" si="70"/>
        <v>-2.2096850023507288E-2</v>
      </c>
      <c r="AT71" s="6">
        <f t="shared" si="71"/>
        <v>-0.10638297872340426</v>
      </c>
      <c r="AU71" s="6">
        <f t="shared" si="72"/>
        <v>-0.10526315789473684</v>
      </c>
      <c r="AV71" s="6">
        <f t="shared" si="73"/>
        <v>-6.6740823136818691E-3</v>
      </c>
      <c r="AW71" s="6">
        <f t="shared" si="74"/>
        <v>6.0803474484256242E-2</v>
      </c>
      <c r="AX71" s="6">
        <f t="shared" si="75"/>
        <v>1.1857707509881422E-2</v>
      </c>
      <c r="AZ71" s="2">
        <f t="shared" si="59"/>
        <v>3.2624965533540787E-2</v>
      </c>
      <c r="BA71" s="2">
        <f t="shared" si="51"/>
        <v>4.2298202326401125E-3</v>
      </c>
      <c r="BB71" s="2">
        <f t="shared" si="60"/>
        <v>8.8741322064594022E-2</v>
      </c>
      <c r="BC71" s="2">
        <f t="shared" si="61"/>
        <v>8.36100211288862E-2</v>
      </c>
      <c r="BD71" s="2">
        <f t="shared" si="62"/>
        <v>5.1313009357078177E-3</v>
      </c>
      <c r="BE71" s="2">
        <f t="shared" si="63"/>
        <v>0.53908843948083307</v>
      </c>
      <c r="BF71" s="2">
        <f t="shared" si="64"/>
        <v>0.29489888318744339</v>
      </c>
      <c r="BG71" s="2">
        <f t="shared" si="65"/>
        <v>7.7271355267129485E-2</v>
      </c>
    </row>
    <row r="72" spans="1:59" hidden="1" outlineLevel="1">
      <c r="A72" s="4">
        <v>43961</v>
      </c>
      <c r="B72">
        <v>102403</v>
      </c>
      <c r="D72">
        <v>3327</v>
      </c>
      <c r="F72">
        <v>2069</v>
      </c>
      <c r="H72" s="5">
        <v>289</v>
      </c>
      <c r="I72" s="5">
        <f t="shared" si="26"/>
        <v>273</v>
      </c>
      <c r="J72" s="5">
        <v>16</v>
      </c>
      <c r="K72" s="5"/>
      <c r="L72" s="5">
        <v>1780</v>
      </c>
      <c r="M72" s="5"/>
      <c r="N72" s="5">
        <v>1002</v>
      </c>
      <c r="O72" s="5">
        <v>256</v>
      </c>
      <c r="Q72">
        <f t="shared" si="52"/>
        <v>2069</v>
      </c>
      <c r="R72">
        <f t="shared" si="53"/>
        <v>3327</v>
      </c>
      <c r="T72">
        <f t="shared" si="54"/>
        <v>1002</v>
      </c>
      <c r="U72" s="5">
        <f t="shared" si="55"/>
        <v>1780</v>
      </c>
      <c r="V72" s="5">
        <f t="shared" si="56"/>
        <v>273</v>
      </c>
      <c r="W72">
        <f t="shared" si="57"/>
        <v>16</v>
      </c>
      <c r="X72">
        <f t="shared" si="58"/>
        <v>256</v>
      </c>
      <c r="AD72" s="5"/>
      <c r="AE72" s="3">
        <f t="shared" si="76"/>
        <v>855</v>
      </c>
      <c r="AF72" s="3">
        <f t="shared" si="77"/>
        <v>14</v>
      </c>
      <c r="AG72" s="3">
        <f t="shared" si="78"/>
        <v>-11</v>
      </c>
      <c r="AH72" s="3">
        <f t="shared" si="79"/>
        <v>-5</v>
      </c>
      <c r="AI72" s="3">
        <f t="shared" si="80"/>
        <v>-1</v>
      </c>
      <c r="AJ72" s="3">
        <f t="shared" si="81"/>
        <v>-6</v>
      </c>
      <c r="AK72" s="3">
        <f t="shared" si="82"/>
        <v>25</v>
      </c>
      <c r="AL72" s="3">
        <f t="shared" si="83"/>
        <v>0</v>
      </c>
      <c r="AM72" s="3"/>
      <c r="AN72" s="3">
        <f t="shared" si="66"/>
        <v>841</v>
      </c>
      <c r="AO72" s="3">
        <f t="shared" si="67"/>
        <v>14</v>
      </c>
      <c r="AQ72" s="6">
        <f t="shared" si="68"/>
        <v>8.4196636073580969E-3</v>
      </c>
      <c r="AR72" s="6">
        <f t="shared" si="69"/>
        <v>4.2257772411711438E-3</v>
      </c>
      <c r="AS72" s="6">
        <f t="shared" si="70"/>
        <v>-5.2884615384615388E-3</v>
      </c>
      <c r="AT72" s="6">
        <f t="shared" si="71"/>
        <v>-1.7006802721088437E-2</v>
      </c>
      <c r="AU72" s="6">
        <f t="shared" si="72"/>
        <v>-5.8823529411764705E-2</v>
      </c>
      <c r="AV72" s="6">
        <f t="shared" si="73"/>
        <v>-3.3594624860022394E-3</v>
      </c>
      <c r="AW72" s="6">
        <f t="shared" si="74"/>
        <v>2.5588536335721598E-2</v>
      </c>
      <c r="AX72" s="6">
        <f t="shared" si="75"/>
        <v>0</v>
      </c>
      <c r="AZ72" s="2">
        <f t="shared" si="59"/>
        <v>3.2489282540550571E-2</v>
      </c>
      <c r="BA72" s="2">
        <f t="shared" si="51"/>
        <v>1.6374269005847954E-2</v>
      </c>
      <c r="BB72" s="2">
        <f t="shared" si="60"/>
        <v>8.6865043582807333E-2</v>
      </c>
      <c r="BC72" s="2">
        <f t="shared" si="61"/>
        <v>8.2055906221821462E-2</v>
      </c>
      <c r="BD72" s="2">
        <f t="shared" si="62"/>
        <v>4.8091373609858729E-3</v>
      </c>
      <c r="BE72" s="2">
        <f t="shared" si="63"/>
        <v>0.53501653140967842</v>
      </c>
      <c r="BF72" s="2">
        <f t="shared" si="64"/>
        <v>0.30117222723174031</v>
      </c>
      <c r="BG72" s="2">
        <f t="shared" si="65"/>
        <v>7.6946197775773967E-2</v>
      </c>
    </row>
    <row r="73" spans="1:59" hidden="1" outlineLevel="1">
      <c r="A73" s="4">
        <v>43962</v>
      </c>
      <c r="B73">
        <v>103134</v>
      </c>
      <c r="D73">
        <v>3339</v>
      </c>
      <c r="F73">
        <v>2062</v>
      </c>
      <c r="H73" s="5">
        <v>287</v>
      </c>
      <c r="I73" s="5">
        <f t="shared" si="26"/>
        <v>271</v>
      </c>
      <c r="J73" s="5">
        <v>16</v>
      </c>
      <c r="K73" s="5"/>
      <c r="L73" s="5">
        <v>1775</v>
      </c>
      <c r="M73" s="5"/>
      <c r="N73" s="5">
        <v>1020</v>
      </c>
      <c r="O73" s="5">
        <v>257</v>
      </c>
      <c r="Q73">
        <f t="shared" si="52"/>
        <v>2062</v>
      </c>
      <c r="R73">
        <f t="shared" si="53"/>
        <v>3339</v>
      </c>
      <c r="T73">
        <f t="shared" si="54"/>
        <v>1020</v>
      </c>
      <c r="U73" s="5">
        <f t="shared" si="55"/>
        <v>1775</v>
      </c>
      <c r="V73" s="5">
        <f t="shared" si="56"/>
        <v>271</v>
      </c>
      <c r="W73">
        <f t="shared" si="57"/>
        <v>16</v>
      </c>
      <c r="X73">
        <f t="shared" si="58"/>
        <v>257</v>
      </c>
      <c r="AD73" s="5"/>
      <c r="AE73" s="3">
        <f t="shared" si="76"/>
        <v>731</v>
      </c>
      <c r="AF73" s="3">
        <f t="shared" si="77"/>
        <v>12</v>
      </c>
      <c r="AG73" s="3">
        <f t="shared" si="78"/>
        <v>-7</v>
      </c>
      <c r="AH73" s="3">
        <f t="shared" si="79"/>
        <v>-2</v>
      </c>
      <c r="AI73" s="3">
        <f t="shared" si="80"/>
        <v>0</v>
      </c>
      <c r="AJ73" s="3">
        <f t="shared" si="81"/>
        <v>-5</v>
      </c>
      <c r="AK73" s="3">
        <f t="shared" si="82"/>
        <v>18</v>
      </c>
      <c r="AL73" s="3">
        <f t="shared" si="83"/>
        <v>1</v>
      </c>
      <c r="AM73" s="3"/>
      <c r="AN73" s="3">
        <f t="shared" ref="AN73:AN104" si="84">AE73-AF73</f>
        <v>719</v>
      </c>
      <c r="AO73" s="3">
        <f t="shared" ref="AO73:AO104" si="85">AF73</f>
        <v>12</v>
      </c>
      <c r="AQ73" s="6">
        <f t="shared" si="68"/>
        <v>7.1384627403494041E-3</v>
      </c>
      <c r="AR73" s="6">
        <f t="shared" si="69"/>
        <v>3.6068530207394047E-3</v>
      </c>
      <c r="AS73" s="6">
        <f t="shared" si="70"/>
        <v>-3.3832769453842437E-3</v>
      </c>
      <c r="AT73" s="6">
        <f t="shared" si="71"/>
        <v>-6.920415224913495E-3</v>
      </c>
      <c r="AU73" s="6">
        <f t="shared" si="72"/>
        <v>0</v>
      </c>
      <c r="AV73" s="6">
        <f t="shared" si="73"/>
        <v>-2.8089887640449437E-3</v>
      </c>
      <c r="AW73" s="6">
        <f t="shared" si="74"/>
        <v>1.7964071856287425E-2</v>
      </c>
      <c r="AX73" s="6">
        <f t="shared" si="75"/>
        <v>3.90625E-3</v>
      </c>
      <c r="AZ73" s="2">
        <f t="shared" si="59"/>
        <v>3.2375356332538248E-2</v>
      </c>
      <c r="BA73" s="2">
        <f t="shared" si="51"/>
        <v>1.6415868673050615E-2</v>
      </c>
      <c r="BB73" s="2">
        <f t="shared" si="60"/>
        <v>8.5953878406708595E-2</v>
      </c>
      <c r="BC73" s="2">
        <f t="shared" si="61"/>
        <v>8.1162024558250973E-2</v>
      </c>
      <c r="BD73" s="2">
        <f t="shared" si="62"/>
        <v>4.7918538484576223E-3</v>
      </c>
      <c r="BE73" s="2">
        <f t="shared" si="63"/>
        <v>0.5315962863132675</v>
      </c>
      <c r="BF73" s="2">
        <f t="shared" si="64"/>
        <v>0.3054806828391734</v>
      </c>
      <c r="BG73" s="2">
        <f t="shared" si="65"/>
        <v>7.696915244085055E-2</v>
      </c>
    </row>
    <row r="74" spans="1:59" hidden="1" outlineLevel="1">
      <c r="A74" s="4">
        <v>43963</v>
      </c>
      <c r="B74">
        <v>105017</v>
      </c>
      <c r="D74">
        <v>3343</v>
      </c>
      <c r="F74">
        <v>1911</v>
      </c>
      <c r="H74" s="5">
        <v>249</v>
      </c>
      <c r="I74" s="5">
        <f t="shared" si="26"/>
        <v>234</v>
      </c>
      <c r="J74" s="5">
        <v>15</v>
      </c>
      <c r="K74" s="5"/>
      <c r="L74" s="5">
        <v>1662</v>
      </c>
      <c r="M74" s="5"/>
      <c r="N74" s="5">
        <v>1171</v>
      </c>
      <c r="O74" s="5">
        <v>261</v>
      </c>
      <c r="Q74">
        <f t="shared" si="52"/>
        <v>1911</v>
      </c>
      <c r="R74">
        <f t="shared" si="53"/>
        <v>3343</v>
      </c>
      <c r="T74">
        <f t="shared" si="54"/>
        <v>1171</v>
      </c>
      <c r="U74" s="5">
        <f t="shared" si="55"/>
        <v>1662</v>
      </c>
      <c r="V74" s="5">
        <f t="shared" si="56"/>
        <v>234</v>
      </c>
      <c r="W74">
        <f t="shared" si="57"/>
        <v>15</v>
      </c>
      <c r="X74">
        <f t="shared" si="58"/>
        <v>261</v>
      </c>
      <c r="AD74" s="5"/>
      <c r="AE74" s="3">
        <f t="shared" si="76"/>
        <v>1883</v>
      </c>
      <c r="AF74" s="3">
        <f t="shared" si="77"/>
        <v>4</v>
      </c>
      <c r="AG74" s="3">
        <f t="shared" si="78"/>
        <v>-151</v>
      </c>
      <c r="AH74" s="3">
        <f t="shared" si="79"/>
        <v>-38</v>
      </c>
      <c r="AI74" s="3">
        <f t="shared" si="80"/>
        <v>-1</v>
      </c>
      <c r="AJ74" s="3">
        <f t="shared" si="81"/>
        <v>-113</v>
      </c>
      <c r="AK74" s="3">
        <f t="shared" si="82"/>
        <v>151</v>
      </c>
      <c r="AL74" s="3">
        <f t="shared" si="83"/>
        <v>4</v>
      </c>
      <c r="AM74" s="3"/>
      <c r="AN74" s="3">
        <f t="shared" si="84"/>
        <v>1879</v>
      </c>
      <c r="AO74" s="3">
        <f t="shared" si="85"/>
        <v>4</v>
      </c>
      <c r="AQ74" s="6">
        <f t="shared" si="68"/>
        <v>1.8257800531347568E-2</v>
      </c>
      <c r="AR74" s="6">
        <f t="shared" si="69"/>
        <v>1.1979634621144056E-3</v>
      </c>
      <c r="AS74" s="6">
        <f t="shared" si="70"/>
        <v>-7.3229873908826376E-2</v>
      </c>
      <c r="AT74" s="6">
        <f t="shared" si="71"/>
        <v>-0.13240418118466898</v>
      </c>
      <c r="AU74" s="6">
        <f t="shared" si="72"/>
        <v>-6.25E-2</v>
      </c>
      <c r="AV74" s="6">
        <f t="shared" si="73"/>
        <v>-6.3661971830985917E-2</v>
      </c>
      <c r="AW74" s="6">
        <f t="shared" si="74"/>
        <v>0.14803921568627451</v>
      </c>
      <c r="AX74" s="6">
        <f t="shared" si="75"/>
        <v>1.556420233463035E-2</v>
      </c>
      <c r="AZ74" s="2">
        <f t="shared" si="59"/>
        <v>3.183294133330794E-2</v>
      </c>
      <c r="BA74" s="2">
        <f t="shared" si="51"/>
        <v>2.1242697822623472E-3</v>
      </c>
      <c r="BB74" s="2">
        <f t="shared" si="60"/>
        <v>7.4483996410409814E-2</v>
      </c>
      <c r="BC74" s="2">
        <f t="shared" si="61"/>
        <v>6.9997008674842959E-2</v>
      </c>
      <c r="BD74" s="2">
        <f t="shared" si="62"/>
        <v>4.4869877355668561E-3</v>
      </c>
      <c r="BE74" s="2">
        <f t="shared" si="63"/>
        <v>0.49715824110080764</v>
      </c>
      <c r="BF74" s="2">
        <f t="shared" si="64"/>
        <v>0.35028417588991922</v>
      </c>
      <c r="BG74" s="2">
        <f t="shared" si="65"/>
        <v>7.8073586598863293E-2</v>
      </c>
    </row>
    <row r="75" spans="1:59" hidden="1" outlineLevel="1">
      <c r="A75" s="4">
        <v>43964</v>
      </c>
      <c r="B75">
        <v>107991</v>
      </c>
      <c r="D75">
        <v>3354</v>
      </c>
      <c r="F75">
        <v>1889</v>
      </c>
      <c r="H75" s="5">
        <v>225</v>
      </c>
      <c r="I75" s="5">
        <f t="shared" si="26"/>
        <v>212</v>
      </c>
      <c r="J75" s="5">
        <v>13</v>
      </c>
      <c r="K75" s="5"/>
      <c r="L75" s="5">
        <v>1664</v>
      </c>
      <c r="M75" s="5"/>
      <c r="N75" s="5">
        <v>1203</v>
      </c>
      <c r="O75" s="5">
        <v>262</v>
      </c>
      <c r="Q75">
        <f t="shared" si="52"/>
        <v>1889</v>
      </c>
      <c r="R75">
        <f t="shared" si="53"/>
        <v>3354</v>
      </c>
      <c r="T75">
        <f t="shared" si="54"/>
        <v>1203</v>
      </c>
      <c r="U75" s="5">
        <f t="shared" si="55"/>
        <v>1664</v>
      </c>
      <c r="V75" s="5">
        <f t="shared" si="56"/>
        <v>212</v>
      </c>
      <c r="W75">
        <f t="shared" si="57"/>
        <v>13</v>
      </c>
      <c r="X75">
        <f t="shared" si="58"/>
        <v>262</v>
      </c>
      <c r="AD75" s="5"/>
      <c r="AE75" s="3">
        <f t="shared" si="76"/>
        <v>2974</v>
      </c>
      <c r="AF75" s="3">
        <f t="shared" si="77"/>
        <v>11</v>
      </c>
      <c r="AG75" s="3">
        <f t="shared" si="78"/>
        <v>-22</v>
      </c>
      <c r="AH75" s="3">
        <f t="shared" si="79"/>
        <v>-24</v>
      </c>
      <c r="AI75" s="3">
        <f t="shared" si="80"/>
        <v>-2</v>
      </c>
      <c r="AJ75" s="3">
        <f t="shared" si="81"/>
        <v>2</v>
      </c>
      <c r="AK75" s="3">
        <f t="shared" si="82"/>
        <v>32</v>
      </c>
      <c r="AL75" s="3">
        <f t="shared" si="83"/>
        <v>1</v>
      </c>
      <c r="AM75" s="3"/>
      <c r="AN75" s="3">
        <f t="shared" si="84"/>
        <v>2963</v>
      </c>
      <c r="AO75" s="3">
        <f t="shared" si="85"/>
        <v>11</v>
      </c>
      <c r="AQ75" s="6">
        <f t="shared" si="68"/>
        <v>2.8319224506508471E-2</v>
      </c>
      <c r="AR75" s="6">
        <f t="shared" si="69"/>
        <v>3.290457672749028E-3</v>
      </c>
      <c r="AS75" s="6">
        <f t="shared" si="70"/>
        <v>-1.1512297226582941E-2</v>
      </c>
      <c r="AT75" s="6">
        <f t="shared" si="71"/>
        <v>-9.6385542168674704E-2</v>
      </c>
      <c r="AU75" s="6">
        <f t="shared" si="72"/>
        <v>-0.13333333333333333</v>
      </c>
      <c r="AV75" s="6">
        <f t="shared" si="73"/>
        <v>1.2033694344163659E-3</v>
      </c>
      <c r="AW75" s="6">
        <f t="shared" si="74"/>
        <v>2.7327070879590094E-2</v>
      </c>
      <c r="AX75" s="6">
        <f t="shared" si="75"/>
        <v>3.8314176245210726E-3</v>
      </c>
      <c r="AZ75" s="2">
        <f t="shared" si="59"/>
        <v>3.1058143734200072E-2</v>
      </c>
      <c r="BA75" s="2">
        <f t="shared" si="51"/>
        <v>3.6987222595830532E-3</v>
      </c>
      <c r="BB75" s="2">
        <f t="shared" si="60"/>
        <v>6.7084078711985684E-2</v>
      </c>
      <c r="BC75" s="2">
        <f t="shared" si="61"/>
        <v>6.3208109719737629E-2</v>
      </c>
      <c r="BD75" s="2">
        <f t="shared" si="62"/>
        <v>3.875968992248062E-3</v>
      </c>
      <c r="BE75" s="2">
        <f t="shared" si="63"/>
        <v>0.49612403100775193</v>
      </c>
      <c r="BF75" s="2">
        <f t="shared" si="64"/>
        <v>0.35867620751341683</v>
      </c>
      <c r="BG75" s="2">
        <f t="shared" si="65"/>
        <v>7.8115682766845551E-2</v>
      </c>
    </row>
    <row r="76" spans="1:59" hidden="1" outlineLevel="1">
      <c r="A76" s="4">
        <v>43965</v>
      </c>
      <c r="B76">
        <v>111137</v>
      </c>
      <c r="D76">
        <v>3366</v>
      </c>
      <c r="F76">
        <v>1854</v>
      </c>
      <c r="H76" s="5">
        <v>215</v>
      </c>
      <c r="I76" s="5">
        <f t="shared" si="26"/>
        <v>203</v>
      </c>
      <c r="J76" s="5">
        <v>12</v>
      </c>
      <c r="K76" s="5"/>
      <c r="L76" s="5">
        <v>1639</v>
      </c>
      <c r="M76" s="5"/>
      <c r="N76" s="5">
        <v>1249</v>
      </c>
      <c r="O76" s="5">
        <v>262</v>
      </c>
      <c r="P76" t="s">
        <v>45</v>
      </c>
      <c r="Q76">
        <f t="shared" si="52"/>
        <v>1854</v>
      </c>
      <c r="R76">
        <f t="shared" si="53"/>
        <v>3365</v>
      </c>
      <c r="T76">
        <f t="shared" si="54"/>
        <v>1249</v>
      </c>
      <c r="U76" s="5">
        <f t="shared" si="55"/>
        <v>1639</v>
      </c>
      <c r="V76" s="5">
        <f t="shared" si="56"/>
        <v>203</v>
      </c>
      <c r="W76">
        <f t="shared" si="57"/>
        <v>12</v>
      </c>
      <c r="X76">
        <f t="shared" si="58"/>
        <v>262</v>
      </c>
      <c r="AE76" s="3">
        <f t="shared" si="76"/>
        <v>3146</v>
      </c>
      <c r="AF76" s="3">
        <f t="shared" si="77"/>
        <v>12</v>
      </c>
      <c r="AG76" s="3">
        <f t="shared" si="78"/>
        <v>-35</v>
      </c>
      <c r="AH76" s="3">
        <f t="shared" si="79"/>
        <v>-10</v>
      </c>
      <c r="AI76" s="3">
        <f t="shared" si="80"/>
        <v>-1</v>
      </c>
      <c r="AJ76" s="3">
        <f t="shared" si="81"/>
        <v>-25</v>
      </c>
      <c r="AK76" s="3">
        <f t="shared" si="82"/>
        <v>46</v>
      </c>
      <c r="AL76" s="3">
        <f t="shared" si="83"/>
        <v>0</v>
      </c>
      <c r="AM76" s="3"/>
      <c r="AN76" s="3">
        <f t="shared" si="84"/>
        <v>3134</v>
      </c>
      <c r="AO76" s="3">
        <f t="shared" si="85"/>
        <v>12</v>
      </c>
      <c r="AQ76" s="6">
        <f t="shared" si="68"/>
        <v>2.9132057301071386E-2</v>
      </c>
      <c r="AR76" s="6">
        <f t="shared" si="69"/>
        <v>3.5778175313059034E-3</v>
      </c>
      <c r="AS76" s="6">
        <f t="shared" si="70"/>
        <v>-1.8528321863419798E-2</v>
      </c>
      <c r="AT76" s="6">
        <f t="shared" si="71"/>
        <v>-4.4444444444444446E-2</v>
      </c>
      <c r="AU76" s="6">
        <f t="shared" si="72"/>
        <v>-7.6923076923076927E-2</v>
      </c>
      <c r="AV76" s="6">
        <f t="shared" si="73"/>
        <v>-1.5024038461538462E-2</v>
      </c>
      <c r="AW76" s="6">
        <f t="shared" si="74"/>
        <v>3.8237738985868665E-2</v>
      </c>
      <c r="AX76" s="6">
        <f t="shared" si="75"/>
        <v>0</v>
      </c>
      <c r="AZ76" s="2">
        <f t="shared" si="59"/>
        <v>3.0286943142247856E-2</v>
      </c>
      <c r="BA76" s="2">
        <f t="shared" si="51"/>
        <v>3.8143674507310869E-3</v>
      </c>
      <c r="BB76" s="2">
        <f t="shared" si="60"/>
        <v>6.387403446226976E-2</v>
      </c>
      <c r="BC76" s="2">
        <f t="shared" si="61"/>
        <v>6.0308972073677955E-2</v>
      </c>
      <c r="BD76" s="2">
        <f t="shared" si="62"/>
        <v>3.5650623885918001E-3</v>
      </c>
      <c r="BE76" s="2">
        <f t="shared" si="63"/>
        <v>0.48692810457516339</v>
      </c>
      <c r="BF76" s="2">
        <f t="shared" si="64"/>
        <v>0.3710635769459299</v>
      </c>
      <c r="BG76" s="2">
        <f t="shared" si="65"/>
        <v>7.7837195484254301E-2</v>
      </c>
    </row>
    <row r="77" spans="1:59" hidden="1" outlineLevel="1">
      <c r="A77" s="4">
        <v>43966</v>
      </c>
      <c r="B77">
        <v>112929</v>
      </c>
      <c r="D77">
        <v>3374</v>
      </c>
      <c r="F77">
        <v>1760</v>
      </c>
      <c r="H77" s="5">
        <v>209</v>
      </c>
      <c r="I77" s="5">
        <f t="shared" si="26"/>
        <v>198</v>
      </c>
      <c r="J77" s="5">
        <v>11</v>
      </c>
      <c r="K77" s="5"/>
      <c r="L77" s="5">
        <v>1551</v>
      </c>
      <c r="M77" s="5"/>
      <c r="N77" s="5">
        <v>1351</v>
      </c>
      <c r="O77" s="5">
        <v>263</v>
      </c>
      <c r="Q77">
        <f t="shared" si="52"/>
        <v>1760</v>
      </c>
      <c r="R77">
        <f t="shared" si="53"/>
        <v>3374</v>
      </c>
      <c r="T77">
        <f t="shared" si="54"/>
        <v>1351</v>
      </c>
      <c r="U77" s="5">
        <f t="shared" si="55"/>
        <v>1551</v>
      </c>
      <c r="V77" s="5">
        <f t="shared" si="56"/>
        <v>198</v>
      </c>
      <c r="W77">
        <f t="shared" si="57"/>
        <v>11</v>
      </c>
      <c r="X77">
        <f t="shared" si="58"/>
        <v>263</v>
      </c>
      <c r="AE77" s="3">
        <f t="shared" si="76"/>
        <v>1792</v>
      </c>
      <c r="AF77" s="3">
        <f t="shared" si="77"/>
        <v>8</v>
      </c>
      <c r="AG77" s="3">
        <f t="shared" si="78"/>
        <v>-94</v>
      </c>
      <c r="AH77" s="3">
        <f t="shared" si="79"/>
        <v>-6</v>
      </c>
      <c r="AI77" s="3">
        <f t="shared" si="80"/>
        <v>-1</v>
      </c>
      <c r="AJ77" s="3">
        <f t="shared" si="81"/>
        <v>-88</v>
      </c>
      <c r="AK77" s="3">
        <f t="shared" si="82"/>
        <v>102</v>
      </c>
      <c r="AL77" s="3">
        <f t="shared" si="83"/>
        <v>1</v>
      </c>
      <c r="AM77" s="3"/>
      <c r="AN77" s="3">
        <f t="shared" si="84"/>
        <v>1784</v>
      </c>
      <c r="AO77" s="3">
        <f t="shared" si="85"/>
        <v>8</v>
      </c>
      <c r="AQ77" s="6">
        <f t="shared" si="68"/>
        <v>1.612424305136903E-2</v>
      </c>
      <c r="AR77" s="6">
        <f t="shared" si="69"/>
        <v>2.3767082590612004E-3</v>
      </c>
      <c r="AS77" s="6">
        <f t="shared" si="70"/>
        <v>-5.070118662351672E-2</v>
      </c>
      <c r="AT77" s="6">
        <f t="shared" si="71"/>
        <v>-2.7906976744186046E-2</v>
      </c>
      <c r="AU77" s="6">
        <f t="shared" si="72"/>
        <v>-8.3333333333333329E-2</v>
      </c>
      <c r="AV77" s="6">
        <f t="shared" si="73"/>
        <v>-5.3691275167785234E-2</v>
      </c>
      <c r="AW77" s="6">
        <f t="shared" si="74"/>
        <v>8.1665332265812657E-2</v>
      </c>
      <c r="AX77" s="6">
        <f t="shared" si="75"/>
        <v>3.8167938931297708E-3</v>
      </c>
      <c r="AZ77" s="2">
        <f t="shared" si="59"/>
        <v>2.9877179466744591E-2</v>
      </c>
      <c r="BA77" s="2">
        <f t="shared" si="51"/>
        <v>4.464285714285714E-3</v>
      </c>
      <c r="BB77" s="2">
        <f t="shared" si="60"/>
        <v>6.194427978660344E-2</v>
      </c>
      <c r="BC77" s="2">
        <f t="shared" si="61"/>
        <v>5.8684054534676941E-2</v>
      </c>
      <c r="BD77" s="2">
        <f t="shared" si="62"/>
        <v>3.2602252519264969E-3</v>
      </c>
      <c r="BE77" s="2">
        <f t="shared" si="63"/>
        <v>0.45969176052163602</v>
      </c>
      <c r="BF77" s="2">
        <f t="shared" si="64"/>
        <v>0.40041493775933612</v>
      </c>
      <c r="BG77" s="2">
        <f t="shared" si="65"/>
        <v>7.7949021932424423E-2</v>
      </c>
    </row>
    <row r="78" spans="1:59" hidden="1" outlineLevel="1">
      <c r="A78" s="4">
        <v>43967</v>
      </c>
      <c r="B78">
        <v>114963</v>
      </c>
      <c r="D78">
        <v>3382</v>
      </c>
      <c r="F78">
        <v>1659</v>
      </c>
      <c r="H78" s="5">
        <v>171</v>
      </c>
      <c r="I78" s="5">
        <f t="shared" si="26"/>
        <v>159</v>
      </c>
      <c r="J78" s="5">
        <v>12</v>
      </c>
      <c r="K78" s="5"/>
      <c r="L78" s="5">
        <v>1488</v>
      </c>
      <c r="M78" s="5"/>
      <c r="N78" s="5">
        <v>1458</v>
      </c>
      <c r="O78" s="5">
        <v>265</v>
      </c>
      <c r="Q78">
        <f t="shared" si="52"/>
        <v>1659</v>
      </c>
      <c r="R78">
        <f t="shared" si="53"/>
        <v>3382</v>
      </c>
      <c r="T78">
        <f t="shared" si="54"/>
        <v>1458</v>
      </c>
      <c r="U78" s="5">
        <f t="shared" si="55"/>
        <v>1488</v>
      </c>
      <c r="V78" s="5">
        <f t="shared" si="56"/>
        <v>159</v>
      </c>
      <c r="W78">
        <f t="shared" si="57"/>
        <v>12</v>
      </c>
      <c r="X78">
        <f t="shared" si="58"/>
        <v>265</v>
      </c>
      <c r="AE78" s="3">
        <f t="shared" si="76"/>
        <v>2034</v>
      </c>
      <c r="AF78" s="3">
        <f t="shared" si="77"/>
        <v>8</v>
      </c>
      <c r="AG78" s="3">
        <f t="shared" si="78"/>
        <v>-101</v>
      </c>
      <c r="AH78" s="3">
        <f t="shared" si="79"/>
        <v>-38</v>
      </c>
      <c r="AI78" s="3">
        <f t="shared" si="80"/>
        <v>1</v>
      </c>
      <c r="AJ78" s="3">
        <f t="shared" si="81"/>
        <v>-63</v>
      </c>
      <c r="AK78" s="3">
        <f t="shared" si="82"/>
        <v>107</v>
      </c>
      <c r="AL78" s="3">
        <f t="shared" si="83"/>
        <v>2</v>
      </c>
      <c r="AM78" s="3"/>
      <c r="AN78" s="3">
        <f t="shared" si="84"/>
        <v>2026</v>
      </c>
      <c r="AO78" s="3">
        <f t="shared" si="85"/>
        <v>8</v>
      </c>
      <c r="AQ78" s="6">
        <f t="shared" si="68"/>
        <v>1.8011316845097363E-2</v>
      </c>
      <c r="AR78" s="6">
        <f t="shared" si="69"/>
        <v>2.3710729104919974E-3</v>
      </c>
      <c r="AS78" s="6">
        <f t="shared" si="70"/>
        <v>-5.7386363636363638E-2</v>
      </c>
      <c r="AT78" s="6">
        <f t="shared" si="71"/>
        <v>-0.18181818181818182</v>
      </c>
      <c r="AU78" s="6">
        <f t="shared" si="72"/>
        <v>9.0909090909090912E-2</v>
      </c>
      <c r="AV78" s="6">
        <f t="shared" si="73"/>
        <v>-4.0618955512572531E-2</v>
      </c>
      <c r="AW78" s="6">
        <f t="shared" si="74"/>
        <v>7.9200592153960025E-2</v>
      </c>
      <c r="AX78" s="6">
        <f t="shared" si="75"/>
        <v>7.6045627376425855E-3</v>
      </c>
      <c r="AZ78" s="2">
        <f t="shared" si="59"/>
        <v>2.9418160625592583E-2</v>
      </c>
      <c r="BA78" s="2">
        <f t="shared" si="51"/>
        <v>3.9331366764995086E-3</v>
      </c>
      <c r="BB78" s="2">
        <f t="shared" si="60"/>
        <v>5.0561797752808987E-2</v>
      </c>
      <c r="BC78" s="2">
        <f t="shared" si="61"/>
        <v>4.7013601419278531E-2</v>
      </c>
      <c r="BD78" s="2">
        <f t="shared" si="62"/>
        <v>3.5481963335304554E-3</v>
      </c>
      <c r="BE78" s="2">
        <f t="shared" si="63"/>
        <v>0.43997634535777647</v>
      </c>
      <c r="BF78" s="2">
        <f t="shared" si="64"/>
        <v>0.43110585452395034</v>
      </c>
      <c r="BG78" s="2">
        <f t="shared" si="65"/>
        <v>7.8356002365464222E-2</v>
      </c>
    </row>
    <row r="79" spans="1:59" hidden="1" outlineLevel="1">
      <c r="A79" s="4">
        <v>43968</v>
      </c>
      <c r="B79">
        <v>117426</v>
      </c>
      <c r="D79">
        <v>3388</v>
      </c>
      <c r="F79">
        <v>1555</v>
      </c>
      <c r="H79" s="5">
        <v>158</v>
      </c>
      <c r="I79" s="5">
        <f t="shared" si="26"/>
        <v>145</v>
      </c>
      <c r="J79" s="5">
        <v>13</v>
      </c>
      <c r="K79" s="5"/>
      <c r="L79" s="5">
        <v>1397</v>
      </c>
      <c r="M79" s="5"/>
      <c r="N79" s="5">
        <v>1566</v>
      </c>
      <c r="O79" s="5">
        <v>267</v>
      </c>
      <c r="Q79">
        <f t="shared" si="52"/>
        <v>1555</v>
      </c>
      <c r="R79">
        <f t="shared" si="53"/>
        <v>3388</v>
      </c>
      <c r="T79">
        <f t="shared" si="54"/>
        <v>1566</v>
      </c>
      <c r="U79" s="5">
        <f t="shared" si="55"/>
        <v>1397</v>
      </c>
      <c r="V79" s="5">
        <f t="shared" si="56"/>
        <v>145</v>
      </c>
      <c r="W79">
        <f t="shared" si="57"/>
        <v>13</v>
      </c>
      <c r="X79">
        <f t="shared" si="58"/>
        <v>267</v>
      </c>
      <c r="AE79" s="3">
        <f t="shared" si="76"/>
        <v>2463</v>
      </c>
      <c r="AF79" s="3">
        <f t="shared" si="77"/>
        <v>6</v>
      </c>
      <c r="AG79" s="3">
        <f t="shared" si="78"/>
        <v>-104</v>
      </c>
      <c r="AH79" s="3">
        <f t="shared" si="79"/>
        <v>-13</v>
      </c>
      <c r="AI79" s="3">
        <f t="shared" si="80"/>
        <v>1</v>
      </c>
      <c r="AJ79" s="3">
        <f t="shared" si="81"/>
        <v>-91</v>
      </c>
      <c r="AK79" s="3">
        <f t="shared" si="82"/>
        <v>108</v>
      </c>
      <c r="AL79" s="3">
        <f t="shared" si="83"/>
        <v>2</v>
      </c>
      <c r="AM79" s="3"/>
      <c r="AN79" s="3">
        <f t="shared" si="84"/>
        <v>2457</v>
      </c>
      <c r="AO79" s="3">
        <f t="shared" si="85"/>
        <v>6</v>
      </c>
      <c r="AQ79" s="6">
        <f t="shared" si="68"/>
        <v>2.1424284334959943E-2</v>
      </c>
      <c r="AR79" s="6">
        <f t="shared" si="69"/>
        <v>1.7740981667652277E-3</v>
      </c>
      <c r="AS79" s="6">
        <f t="shared" si="70"/>
        <v>-6.268836648583484E-2</v>
      </c>
      <c r="AT79" s="6">
        <f t="shared" si="71"/>
        <v>-7.6023391812865493E-2</v>
      </c>
      <c r="AU79" s="6">
        <f t="shared" si="72"/>
        <v>8.3333333333333329E-2</v>
      </c>
      <c r="AV79" s="6">
        <f t="shared" si="73"/>
        <v>-6.1155913978494625E-2</v>
      </c>
      <c r="AW79" s="6">
        <f t="shared" si="74"/>
        <v>7.407407407407407E-2</v>
      </c>
      <c r="AX79" s="6">
        <f t="shared" si="75"/>
        <v>7.5471698113207548E-3</v>
      </c>
      <c r="AZ79" s="2">
        <f t="shared" si="59"/>
        <v>2.8852213308807249E-2</v>
      </c>
      <c r="BA79" s="17">
        <f t="shared" si="51"/>
        <v>2.4360535931790498E-3</v>
      </c>
      <c r="BB79" s="2">
        <f t="shared" si="60"/>
        <v>4.6635182998819365E-2</v>
      </c>
      <c r="BC79" s="2">
        <f t="shared" si="61"/>
        <v>4.2798110979929159E-2</v>
      </c>
      <c r="BD79" s="2">
        <f t="shared" si="62"/>
        <v>3.8370720188902006E-3</v>
      </c>
      <c r="BE79" s="2">
        <f t="shared" si="63"/>
        <v>0.41233766233766234</v>
      </c>
      <c r="BF79" s="2">
        <f t="shared" si="64"/>
        <v>0.46221959858323497</v>
      </c>
      <c r="BG79" s="2">
        <f t="shared" si="65"/>
        <v>7.880755608028335E-2</v>
      </c>
    </row>
    <row r="80" spans="1:59" hidden="1" outlineLevel="1">
      <c r="A80" s="4">
        <v>43969</v>
      </c>
      <c r="B80">
        <v>118859</v>
      </c>
      <c r="D80">
        <v>3395</v>
      </c>
      <c r="F80">
        <v>1539</v>
      </c>
      <c r="H80" s="5">
        <v>150</v>
      </c>
      <c r="I80" s="5">
        <f t="shared" si="26"/>
        <v>137</v>
      </c>
      <c r="J80" s="5">
        <v>13</v>
      </c>
      <c r="K80" s="5"/>
      <c r="L80" s="5">
        <v>1389</v>
      </c>
      <c r="M80" s="5"/>
      <c r="N80" s="5">
        <v>1589</v>
      </c>
      <c r="O80" s="5">
        <v>267</v>
      </c>
      <c r="Q80">
        <f t="shared" si="52"/>
        <v>1539</v>
      </c>
      <c r="R80">
        <f t="shared" si="53"/>
        <v>3395</v>
      </c>
      <c r="T80">
        <f t="shared" si="54"/>
        <v>1589</v>
      </c>
      <c r="U80" s="5">
        <f t="shared" si="55"/>
        <v>1389</v>
      </c>
      <c r="V80" s="5">
        <f t="shared" si="56"/>
        <v>137</v>
      </c>
      <c r="W80">
        <f t="shared" si="57"/>
        <v>13</v>
      </c>
      <c r="X80">
        <f t="shared" si="58"/>
        <v>267</v>
      </c>
      <c r="AE80" s="3">
        <f t="shared" si="76"/>
        <v>1433</v>
      </c>
      <c r="AF80" s="3">
        <f t="shared" si="77"/>
        <v>7</v>
      </c>
      <c r="AG80" s="3">
        <f t="shared" si="78"/>
        <v>-16</v>
      </c>
      <c r="AH80" s="3">
        <f t="shared" si="79"/>
        <v>-8</v>
      </c>
      <c r="AI80" s="3">
        <f t="shared" si="80"/>
        <v>0</v>
      </c>
      <c r="AJ80" s="3">
        <f t="shared" si="81"/>
        <v>-8</v>
      </c>
      <c r="AK80" s="3">
        <f t="shared" si="82"/>
        <v>23</v>
      </c>
      <c r="AL80" s="3">
        <f t="shared" si="83"/>
        <v>0</v>
      </c>
      <c r="AM80" s="3"/>
      <c r="AN80" s="3">
        <f t="shared" si="84"/>
        <v>1426</v>
      </c>
      <c r="AO80" s="3">
        <f t="shared" si="85"/>
        <v>7</v>
      </c>
      <c r="AQ80" s="6">
        <f t="shared" si="68"/>
        <v>1.2203430245431164E-2</v>
      </c>
      <c r="AR80" s="6">
        <f t="shared" si="69"/>
        <v>2.0661157024793389E-3</v>
      </c>
      <c r="AS80" s="6">
        <f t="shared" si="70"/>
        <v>-1.0289389067524116E-2</v>
      </c>
      <c r="AT80" s="6">
        <f t="shared" si="71"/>
        <v>-5.0632911392405063E-2</v>
      </c>
      <c r="AU80" s="6">
        <f t="shared" si="72"/>
        <v>0</v>
      </c>
      <c r="AV80" s="6">
        <f t="shared" si="73"/>
        <v>-5.7265569076592696E-3</v>
      </c>
      <c r="AW80" s="6">
        <f t="shared" si="74"/>
        <v>1.4687100893997445E-2</v>
      </c>
      <c r="AX80" s="6">
        <f t="shared" si="75"/>
        <v>0</v>
      </c>
      <c r="AZ80" s="2">
        <f t="shared" si="59"/>
        <v>2.8563255622207826E-2</v>
      </c>
      <c r="BA80" s="17">
        <f t="shared" si="51"/>
        <v>4.8848569434752267E-3</v>
      </c>
      <c r="BB80" s="2">
        <f t="shared" si="60"/>
        <v>4.4182621502209134E-2</v>
      </c>
      <c r="BC80" s="2">
        <f t="shared" si="61"/>
        <v>4.0353460972017675E-2</v>
      </c>
      <c r="BD80" s="2">
        <f t="shared" si="62"/>
        <v>3.8291605301914579E-3</v>
      </c>
      <c r="BE80" s="2">
        <f t="shared" si="63"/>
        <v>0.40913107511045654</v>
      </c>
      <c r="BF80" s="2">
        <f t="shared" si="64"/>
        <v>0.46804123711340206</v>
      </c>
      <c r="BG80" s="2">
        <f t="shared" si="65"/>
        <v>7.8645066273932251E-2</v>
      </c>
    </row>
    <row r="81" spans="1:59" hidden="1" outlineLevel="1">
      <c r="A81" s="4">
        <v>43970</v>
      </c>
      <c r="B81">
        <v>122040</v>
      </c>
      <c r="D81">
        <v>3403</v>
      </c>
      <c r="F81">
        <v>1524</v>
      </c>
      <c r="H81" s="5">
        <v>137</v>
      </c>
      <c r="I81" s="5">
        <f t="shared" si="26"/>
        <v>125</v>
      </c>
      <c r="J81" s="5">
        <v>12</v>
      </c>
      <c r="K81" s="5"/>
      <c r="L81" s="5">
        <v>1387</v>
      </c>
      <c r="M81" s="5"/>
      <c r="N81" s="5">
        <v>1611</v>
      </c>
      <c r="O81" s="5">
        <v>268</v>
      </c>
      <c r="Q81">
        <f t="shared" si="52"/>
        <v>1524</v>
      </c>
      <c r="R81">
        <f t="shared" si="53"/>
        <v>3403</v>
      </c>
      <c r="T81">
        <f t="shared" si="54"/>
        <v>1611</v>
      </c>
      <c r="U81" s="5">
        <f t="shared" si="55"/>
        <v>1387</v>
      </c>
      <c r="V81" s="5">
        <f t="shared" si="56"/>
        <v>125</v>
      </c>
      <c r="W81">
        <f t="shared" si="57"/>
        <v>12</v>
      </c>
      <c r="X81">
        <f t="shared" si="58"/>
        <v>268</v>
      </c>
      <c r="AE81" s="3">
        <f t="shared" si="76"/>
        <v>3181</v>
      </c>
      <c r="AF81" s="3">
        <f t="shared" si="77"/>
        <v>8</v>
      </c>
      <c r="AG81" s="3">
        <f t="shared" si="78"/>
        <v>-15</v>
      </c>
      <c r="AH81" s="3">
        <f t="shared" si="79"/>
        <v>-13</v>
      </c>
      <c r="AI81" s="3">
        <f t="shared" si="80"/>
        <v>-1</v>
      </c>
      <c r="AJ81" s="3">
        <f t="shared" si="81"/>
        <v>-2</v>
      </c>
      <c r="AK81" s="3">
        <f t="shared" si="82"/>
        <v>22</v>
      </c>
      <c r="AL81" s="3">
        <f t="shared" si="83"/>
        <v>1</v>
      </c>
      <c r="AM81" s="3"/>
      <c r="AN81" s="3">
        <f t="shared" si="84"/>
        <v>3173</v>
      </c>
      <c r="AO81" s="3">
        <f t="shared" si="85"/>
        <v>8</v>
      </c>
      <c r="AQ81" s="6">
        <f t="shared" si="68"/>
        <v>2.6762802985049513E-2</v>
      </c>
      <c r="AR81" s="6">
        <f t="shared" si="69"/>
        <v>2.3564064801178202E-3</v>
      </c>
      <c r="AS81" s="6">
        <f t="shared" si="70"/>
        <v>-9.7465886939571145E-3</v>
      </c>
      <c r="AT81" s="6">
        <f t="shared" si="71"/>
        <v>-8.666666666666667E-2</v>
      </c>
      <c r="AU81" s="6">
        <f t="shared" si="72"/>
        <v>-7.6923076923076927E-2</v>
      </c>
      <c r="AV81" s="6">
        <f t="shared" si="73"/>
        <v>-1.4398848092152627E-3</v>
      </c>
      <c r="AW81" s="6">
        <f t="shared" si="74"/>
        <v>1.3845185651353053E-2</v>
      </c>
      <c r="AX81" s="6">
        <f t="shared" si="75"/>
        <v>3.7453183520599251E-3</v>
      </c>
      <c r="AZ81" s="2">
        <f t="shared" si="59"/>
        <v>2.7884300229432973E-2</v>
      </c>
      <c r="BA81" s="17">
        <f t="shared" si="51"/>
        <v>2.5149324111914491E-3</v>
      </c>
      <c r="BB81" s="2">
        <f t="shared" si="60"/>
        <v>4.0258595357037907E-2</v>
      </c>
      <c r="BC81" s="2">
        <f t="shared" si="61"/>
        <v>3.6732295033793709E-2</v>
      </c>
      <c r="BD81" s="2">
        <f t="shared" si="62"/>
        <v>3.5263003232441962E-3</v>
      </c>
      <c r="BE81" s="2">
        <f t="shared" si="63"/>
        <v>0.40758154569497501</v>
      </c>
      <c r="BF81" s="2">
        <f t="shared" si="64"/>
        <v>0.47340581839553336</v>
      </c>
      <c r="BG81" s="2">
        <f t="shared" si="65"/>
        <v>7.8754040552453719E-2</v>
      </c>
    </row>
    <row r="82" spans="1:59" hidden="1" outlineLevel="1">
      <c r="A82" s="4">
        <v>43971</v>
      </c>
      <c r="B82">
        <v>123573</v>
      </c>
      <c r="D82">
        <v>3411</v>
      </c>
      <c r="F82">
        <v>1523</v>
      </c>
      <c r="H82" s="5">
        <v>129</v>
      </c>
      <c r="I82" s="5">
        <f t="shared" si="26"/>
        <v>118</v>
      </c>
      <c r="J82" s="5">
        <v>11</v>
      </c>
      <c r="K82" s="5"/>
      <c r="L82" s="5">
        <v>1394</v>
      </c>
      <c r="M82" s="5"/>
      <c r="N82" s="5">
        <v>1620</v>
      </c>
      <c r="O82" s="5">
        <v>268</v>
      </c>
      <c r="Q82">
        <f t="shared" si="52"/>
        <v>1523</v>
      </c>
      <c r="R82">
        <f t="shared" si="53"/>
        <v>3411</v>
      </c>
      <c r="T82">
        <f t="shared" si="54"/>
        <v>1620</v>
      </c>
      <c r="U82" s="5">
        <f t="shared" si="55"/>
        <v>1394</v>
      </c>
      <c r="V82" s="5">
        <f t="shared" si="56"/>
        <v>118</v>
      </c>
      <c r="W82">
        <f t="shared" si="57"/>
        <v>11</v>
      </c>
      <c r="X82">
        <f t="shared" si="58"/>
        <v>268</v>
      </c>
      <c r="AE82" s="3">
        <f t="shared" si="76"/>
        <v>1533</v>
      </c>
      <c r="AF82" s="3">
        <f t="shared" si="77"/>
        <v>8</v>
      </c>
      <c r="AG82" s="3">
        <f t="shared" si="78"/>
        <v>-1</v>
      </c>
      <c r="AH82" s="3">
        <f t="shared" si="79"/>
        <v>-8</v>
      </c>
      <c r="AI82" s="3">
        <f t="shared" si="80"/>
        <v>-1</v>
      </c>
      <c r="AJ82" s="3">
        <f t="shared" si="81"/>
        <v>7</v>
      </c>
      <c r="AK82" s="3">
        <f t="shared" si="82"/>
        <v>9</v>
      </c>
      <c r="AL82" s="3">
        <f t="shared" si="83"/>
        <v>0</v>
      </c>
      <c r="AM82" s="3"/>
      <c r="AN82" s="3">
        <f t="shared" si="84"/>
        <v>1525</v>
      </c>
      <c r="AO82" s="3">
        <f t="shared" si="85"/>
        <v>8</v>
      </c>
      <c r="AQ82" s="6">
        <f t="shared" si="68"/>
        <v>1.2561455260570304E-2</v>
      </c>
      <c r="AR82" s="6">
        <f t="shared" si="69"/>
        <v>2.3508668821627977E-3</v>
      </c>
      <c r="AS82" s="6">
        <f t="shared" si="70"/>
        <v>-6.5616797900262466E-4</v>
      </c>
      <c r="AT82" s="6">
        <f t="shared" si="71"/>
        <v>-5.8394160583941604E-2</v>
      </c>
      <c r="AU82" s="6">
        <f t="shared" si="72"/>
        <v>-8.3333333333333329E-2</v>
      </c>
      <c r="AV82" s="6">
        <f t="shared" si="73"/>
        <v>5.0468637346791634E-3</v>
      </c>
      <c r="AW82" s="6">
        <f t="shared" si="74"/>
        <v>5.5865921787709499E-3</v>
      </c>
      <c r="AX82" s="6">
        <f t="shared" si="75"/>
        <v>0</v>
      </c>
      <c r="AZ82" s="2">
        <f t="shared" si="59"/>
        <v>2.7603117185793013E-2</v>
      </c>
      <c r="BA82" s="17">
        <f t="shared" si="51"/>
        <v>5.2185257664709717E-3</v>
      </c>
      <c r="BB82" s="2">
        <f t="shared" si="60"/>
        <v>3.7818821459982409E-2</v>
      </c>
      <c r="BC82" s="2">
        <f t="shared" si="61"/>
        <v>3.4593960715332744E-2</v>
      </c>
      <c r="BD82" s="2">
        <f t="shared" si="62"/>
        <v>3.2248607446496626E-3</v>
      </c>
      <c r="BE82" s="2">
        <f t="shared" si="63"/>
        <v>0.40867780709469365</v>
      </c>
      <c r="BF82" s="2">
        <f t="shared" si="64"/>
        <v>0.47493403693931396</v>
      </c>
      <c r="BG82" s="2">
        <f t="shared" si="65"/>
        <v>7.8569334506009975E-2</v>
      </c>
    </row>
    <row r="83" spans="1:59" hidden="1" outlineLevel="1">
      <c r="A83" s="4">
        <v>43972</v>
      </c>
      <c r="B83">
        <v>127348</v>
      </c>
      <c r="D83">
        <v>3417</v>
      </c>
      <c r="F83">
        <v>1522</v>
      </c>
      <c r="H83" s="5">
        <v>118</v>
      </c>
      <c r="I83" s="5">
        <f t="shared" si="26"/>
        <v>107</v>
      </c>
      <c r="J83" s="5">
        <v>11</v>
      </c>
      <c r="K83" s="5"/>
      <c r="L83" s="5">
        <v>1404</v>
      </c>
      <c r="M83" s="5"/>
      <c r="N83" s="5">
        <v>1627</v>
      </c>
      <c r="O83" s="5">
        <v>268</v>
      </c>
      <c r="Q83">
        <f t="shared" si="52"/>
        <v>1522</v>
      </c>
      <c r="R83">
        <f t="shared" si="53"/>
        <v>3417</v>
      </c>
      <c r="T83">
        <f t="shared" si="54"/>
        <v>1627</v>
      </c>
      <c r="U83" s="5">
        <f t="shared" si="55"/>
        <v>1404</v>
      </c>
      <c r="V83" s="5">
        <f t="shared" si="56"/>
        <v>107</v>
      </c>
      <c r="W83">
        <f t="shared" si="57"/>
        <v>11</v>
      </c>
      <c r="X83">
        <f t="shared" si="58"/>
        <v>268</v>
      </c>
      <c r="AE83" s="3">
        <f t="shared" si="76"/>
        <v>3775</v>
      </c>
      <c r="AF83" s="3">
        <f t="shared" si="77"/>
        <v>6</v>
      </c>
      <c r="AG83" s="3">
        <f t="shared" si="78"/>
        <v>-1</v>
      </c>
      <c r="AH83" s="3">
        <f t="shared" si="79"/>
        <v>-11</v>
      </c>
      <c r="AI83" s="3">
        <f t="shared" si="80"/>
        <v>0</v>
      </c>
      <c r="AJ83" s="3">
        <f t="shared" si="81"/>
        <v>10</v>
      </c>
      <c r="AK83" s="3">
        <f t="shared" si="82"/>
        <v>7</v>
      </c>
      <c r="AL83" s="3">
        <f t="shared" si="83"/>
        <v>0</v>
      </c>
      <c r="AM83" s="3"/>
      <c r="AN83" s="3">
        <f t="shared" si="84"/>
        <v>3769</v>
      </c>
      <c r="AO83" s="3">
        <f t="shared" si="85"/>
        <v>6</v>
      </c>
      <c r="AQ83" s="6">
        <f t="shared" si="68"/>
        <v>3.054874446683337E-2</v>
      </c>
      <c r="AR83" s="6">
        <f t="shared" si="69"/>
        <v>1.7590149516270889E-3</v>
      </c>
      <c r="AS83" s="6">
        <f t="shared" si="70"/>
        <v>-6.5659881812212733E-4</v>
      </c>
      <c r="AT83" s="6">
        <f t="shared" si="71"/>
        <v>-8.5271317829457363E-2</v>
      </c>
      <c r="AU83" s="6">
        <f t="shared" si="72"/>
        <v>0</v>
      </c>
      <c r="AV83" s="6">
        <f t="shared" si="73"/>
        <v>7.1736011477761836E-3</v>
      </c>
      <c r="AW83" s="6">
        <f t="shared" si="74"/>
        <v>4.3209876543209872E-3</v>
      </c>
      <c r="AX83" s="6">
        <f t="shared" si="75"/>
        <v>0</v>
      </c>
      <c r="AZ83" s="2">
        <f t="shared" si="59"/>
        <v>2.6831987938562049E-2</v>
      </c>
      <c r="BA83" s="17">
        <f t="shared" si="51"/>
        <v>1.5894039735099338E-3</v>
      </c>
      <c r="BB83" s="2">
        <f t="shared" si="60"/>
        <v>3.4533216271583261E-2</v>
      </c>
      <c r="BC83" s="2">
        <f t="shared" si="61"/>
        <v>3.1314018144571264E-2</v>
      </c>
      <c r="BD83" s="2">
        <f t="shared" si="62"/>
        <v>3.2191981270119989E-3</v>
      </c>
      <c r="BE83" s="2">
        <f t="shared" si="63"/>
        <v>0.4108867427568042</v>
      </c>
      <c r="BF83" s="2">
        <f t="shared" si="64"/>
        <v>0.4761486684225929</v>
      </c>
      <c r="BG83" s="2">
        <f t="shared" si="65"/>
        <v>7.8431372549019607E-2</v>
      </c>
    </row>
    <row r="84" spans="1:59" hidden="1" outlineLevel="1">
      <c r="A84" s="4">
        <v>43973</v>
      </c>
      <c r="B84">
        <v>129431</v>
      </c>
      <c r="D84">
        <v>3421</v>
      </c>
      <c r="F84">
        <v>1519</v>
      </c>
      <c r="H84" s="5">
        <v>113</v>
      </c>
      <c r="I84" s="5">
        <f t="shared" si="26"/>
        <v>103</v>
      </c>
      <c r="J84" s="5">
        <v>10</v>
      </c>
      <c r="K84" s="5"/>
      <c r="L84" s="5">
        <v>1406</v>
      </c>
      <c r="M84" s="5"/>
      <c r="N84" s="5">
        <v>1634</v>
      </c>
      <c r="O84" s="5">
        <v>268</v>
      </c>
      <c r="Q84">
        <f t="shared" si="52"/>
        <v>1519</v>
      </c>
      <c r="R84">
        <f t="shared" si="53"/>
        <v>3421</v>
      </c>
      <c r="T84">
        <f t="shared" si="54"/>
        <v>1634</v>
      </c>
      <c r="U84" s="5">
        <f t="shared" si="55"/>
        <v>1406</v>
      </c>
      <c r="V84" s="5">
        <f t="shared" si="56"/>
        <v>103</v>
      </c>
      <c r="W84">
        <f t="shared" si="57"/>
        <v>10</v>
      </c>
      <c r="X84">
        <f t="shared" si="58"/>
        <v>268</v>
      </c>
      <c r="AE84" s="3">
        <f t="shared" si="76"/>
        <v>2083</v>
      </c>
      <c r="AF84" s="3">
        <f t="shared" si="77"/>
        <v>4</v>
      </c>
      <c r="AG84" s="3">
        <f t="shared" si="78"/>
        <v>-3</v>
      </c>
      <c r="AH84" s="3">
        <f t="shared" si="79"/>
        <v>-5</v>
      </c>
      <c r="AI84" s="3">
        <f t="shared" si="80"/>
        <v>-1</v>
      </c>
      <c r="AJ84" s="3">
        <f t="shared" si="81"/>
        <v>2</v>
      </c>
      <c r="AK84" s="3">
        <f t="shared" si="82"/>
        <v>7</v>
      </c>
      <c r="AL84" s="3">
        <f t="shared" si="83"/>
        <v>0</v>
      </c>
      <c r="AM84" s="3"/>
      <c r="AN84" s="3">
        <f t="shared" si="84"/>
        <v>2079</v>
      </c>
      <c r="AO84" s="3">
        <f t="shared" si="85"/>
        <v>4</v>
      </c>
      <c r="AQ84" s="6">
        <f t="shared" si="68"/>
        <v>1.6356754719351697E-2</v>
      </c>
      <c r="AR84" s="6">
        <f t="shared" si="69"/>
        <v>1.1706175007316359E-3</v>
      </c>
      <c r="AS84" s="6">
        <f t="shared" si="70"/>
        <v>-1.9710906701708277E-3</v>
      </c>
      <c r="AT84" s="6">
        <f t="shared" si="71"/>
        <v>-4.2372881355932202E-2</v>
      </c>
      <c r="AU84" s="6">
        <f t="shared" si="72"/>
        <v>-9.0909090909090912E-2</v>
      </c>
      <c r="AV84" s="6">
        <f t="shared" si="73"/>
        <v>1.4245014245014246E-3</v>
      </c>
      <c r="AW84" s="6">
        <f t="shared" si="74"/>
        <v>4.3023970497848806E-3</v>
      </c>
      <c r="AX84" s="6">
        <f t="shared" si="75"/>
        <v>0</v>
      </c>
      <c r="AZ84" s="2">
        <f t="shared" si="59"/>
        <v>2.6431071381662816E-2</v>
      </c>
      <c r="BA84" s="17">
        <f t="shared" si="51"/>
        <v>1.9203072491598655E-3</v>
      </c>
      <c r="BB84" s="2">
        <f t="shared" si="60"/>
        <v>3.3031277404267756E-2</v>
      </c>
      <c r="BC84" s="2">
        <f t="shared" si="61"/>
        <v>3.0108155510084771E-2</v>
      </c>
      <c r="BD84" s="2">
        <f t="shared" si="62"/>
        <v>2.9231218941829875E-3</v>
      </c>
      <c r="BE84" s="2">
        <f t="shared" si="63"/>
        <v>0.41099093832212802</v>
      </c>
      <c r="BF84" s="2">
        <f t="shared" si="64"/>
        <v>0.47763811750950014</v>
      </c>
      <c r="BG84" s="2">
        <f t="shared" si="65"/>
        <v>7.833966676410406E-2</v>
      </c>
    </row>
    <row r="85" spans="1:59" hidden="1" outlineLevel="1">
      <c r="A85" s="4">
        <v>43974</v>
      </c>
      <c r="B85">
        <v>131913</v>
      </c>
      <c r="D85">
        <v>3421</v>
      </c>
      <c r="F85">
        <v>1512</v>
      </c>
      <c r="H85" s="5">
        <v>104</v>
      </c>
      <c r="I85" s="5">
        <f t="shared" si="26"/>
        <v>95</v>
      </c>
      <c r="J85" s="5">
        <v>9</v>
      </c>
      <c r="K85" s="5"/>
      <c r="L85" s="5">
        <v>1408</v>
      </c>
      <c r="M85" s="5"/>
      <c r="N85" s="5">
        <v>1640</v>
      </c>
      <c r="O85" s="5">
        <v>269</v>
      </c>
      <c r="Q85">
        <f t="shared" si="52"/>
        <v>1512</v>
      </c>
      <c r="R85">
        <f t="shared" si="53"/>
        <v>3421</v>
      </c>
      <c r="T85">
        <f t="shared" si="54"/>
        <v>1640</v>
      </c>
      <c r="U85" s="5">
        <f t="shared" si="55"/>
        <v>1408</v>
      </c>
      <c r="V85" s="5">
        <f t="shared" si="56"/>
        <v>95</v>
      </c>
      <c r="W85">
        <f t="shared" si="57"/>
        <v>9</v>
      </c>
      <c r="X85">
        <f t="shared" si="58"/>
        <v>269</v>
      </c>
      <c r="AE85" s="3">
        <f t="shared" si="76"/>
        <v>2482</v>
      </c>
      <c r="AF85" s="3">
        <f t="shared" si="77"/>
        <v>0</v>
      </c>
      <c r="AG85" s="3">
        <f t="shared" si="78"/>
        <v>-7</v>
      </c>
      <c r="AH85" s="3">
        <f t="shared" si="79"/>
        <v>-9</v>
      </c>
      <c r="AI85" s="3">
        <f t="shared" si="80"/>
        <v>-1</v>
      </c>
      <c r="AJ85" s="3">
        <f t="shared" si="81"/>
        <v>2</v>
      </c>
      <c r="AK85" s="3">
        <f t="shared" si="82"/>
        <v>6</v>
      </c>
      <c r="AL85" s="3">
        <f t="shared" si="83"/>
        <v>1</v>
      </c>
      <c r="AM85" s="3"/>
      <c r="AN85" s="3">
        <f t="shared" si="84"/>
        <v>2482</v>
      </c>
      <c r="AO85" s="3">
        <f t="shared" si="85"/>
        <v>0</v>
      </c>
      <c r="AQ85" s="6">
        <f t="shared" si="68"/>
        <v>1.9176240622416577E-2</v>
      </c>
      <c r="AR85" s="6">
        <f t="shared" si="69"/>
        <v>0</v>
      </c>
      <c r="AS85" s="6">
        <f t="shared" si="70"/>
        <v>-4.608294930875576E-3</v>
      </c>
      <c r="AT85" s="6">
        <f t="shared" si="71"/>
        <v>-7.9646017699115043E-2</v>
      </c>
      <c r="AU85" s="6">
        <f t="shared" si="72"/>
        <v>-0.1</v>
      </c>
      <c r="AV85" s="6">
        <f t="shared" si="73"/>
        <v>1.4224751066856331E-3</v>
      </c>
      <c r="AW85" s="6">
        <f t="shared" si="74"/>
        <v>3.6719706242350062E-3</v>
      </c>
      <c r="AX85" s="6">
        <f t="shared" si="75"/>
        <v>3.7313432835820895E-3</v>
      </c>
      <c r="AZ85" s="2">
        <f t="shared" si="59"/>
        <v>2.593375937170711E-2</v>
      </c>
      <c r="BA85" s="17">
        <f t="shared" si="51"/>
        <v>0</v>
      </c>
      <c r="BB85" s="2">
        <f t="shared" si="60"/>
        <v>3.0400467699503071E-2</v>
      </c>
      <c r="BC85" s="2">
        <f t="shared" si="61"/>
        <v>2.7769657994738382E-2</v>
      </c>
      <c r="BD85" s="2">
        <f t="shared" si="62"/>
        <v>2.6308097047646889E-3</v>
      </c>
      <c r="BE85" s="2">
        <f t="shared" si="63"/>
        <v>0.41157556270096463</v>
      </c>
      <c r="BF85" s="2">
        <f t="shared" si="64"/>
        <v>0.47939199064600996</v>
      </c>
      <c r="BG85" s="2">
        <f t="shared" si="65"/>
        <v>7.8631978953522363E-2</v>
      </c>
    </row>
    <row r="86" spans="1:59" hidden="1" outlineLevel="1">
      <c r="A86" s="4">
        <v>43975</v>
      </c>
      <c r="B86">
        <v>133249</v>
      </c>
      <c r="D86">
        <v>3423</v>
      </c>
      <c r="F86">
        <v>1453</v>
      </c>
      <c r="H86" s="5">
        <v>100</v>
      </c>
      <c r="I86" s="5">
        <f t="shared" si="26"/>
        <v>91</v>
      </c>
      <c r="J86" s="5">
        <v>9</v>
      </c>
      <c r="K86" s="5"/>
      <c r="L86" s="5">
        <v>1353</v>
      </c>
      <c r="M86" s="5"/>
      <c r="N86" s="5">
        <v>1701</v>
      </c>
      <c r="O86" s="5">
        <v>269</v>
      </c>
      <c r="Q86">
        <f t="shared" si="52"/>
        <v>1453</v>
      </c>
      <c r="R86">
        <f t="shared" si="53"/>
        <v>3423</v>
      </c>
      <c r="T86">
        <f t="shared" si="54"/>
        <v>1701</v>
      </c>
      <c r="U86" s="5">
        <f t="shared" si="55"/>
        <v>1353</v>
      </c>
      <c r="V86" s="5">
        <f t="shared" si="56"/>
        <v>91</v>
      </c>
      <c r="W86">
        <f t="shared" si="57"/>
        <v>9</v>
      </c>
      <c r="X86">
        <f t="shared" si="58"/>
        <v>269</v>
      </c>
      <c r="AE86" s="3">
        <f t="shared" si="76"/>
        <v>1336</v>
      </c>
      <c r="AF86" s="3">
        <f t="shared" si="77"/>
        <v>2</v>
      </c>
      <c r="AG86" s="3">
        <f t="shared" si="78"/>
        <v>-59</v>
      </c>
      <c r="AH86" s="3">
        <f t="shared" si="79"/>
        <v>-4</v>
      </c>
      <c r="AI86" s="3">
        <f t="shared" si="80"/>
        <v>0</v>
      </c>
      <c r="AJ86" s="3">
        <f t="shared" si="81"/>
        <v>-55</v>
      </c>
      <c r="AK86" s="3">
        <f t="shared" si="82"/>
        <v>61</v>
      </c>
      <c r="AL86" s="3">
        <f t="shared" si="83"/>
        <v>0</v>
      </c>
      <c r="AM86" s="3"/>
      <c r="AN86" s="3">
        <f t="shared" si="84"/>
        <v>1334</v>
      </c>
      <c r="AO86" s="3">
        <f t="shared" si="85"/>
        <v>2</v>
      </c>
      <c r="AQ86" s="6">
        <f t="shared" si="68"/>
        <v>1.0127887319672815E-2</v>
      </c>
      <c r="AR86" s="6">
        <f t="shared" si="69"/>
        <v>5.8462437883659746E-4</v>
      </c>
      <c r="AS86" s="6">
        <f t="shared" si="70"/>
        <v>-3.9021164021164019E-2</v>
      </c>
      <c r="AT86" s="6">
        <f t="shared" si="71"/>
        <v>-3.8461538461538464E-2</v>
      </c>
      <c r="AU86" s="6">
        <f t="shared" si="72"/>
        <v>0</v>
      </c>
      <c r="AV86" s="6">
        <f t="shared" si="73"/>
        <v>-3.90625E-2</v>
      </c>
      <c r="AW86" s="6">
        <f t="shared" si="74"/>
        <v>3.7195121951219511E-2</v>
      </c>
      <c r="AX86" s="6">
        <f t="shared" si="75"/>
        <v>0</v>
      </c>
      <c r="AZ86" s="2">
        <f t="shared" si="59"/>
        <v>2.5688748133194245E-2</v>
      </c>
      <c r="BA86" s="17">
        <f t="shared" si="51"/>
        <v>1.4970059880239522E-3</v>
      </c>
      <c r="BB86" s="2">
        <f t="shared" si="60"/>
        <v>2.9214139643587496E-2</v>
      </c>
      <c r="BC86" s="2">
        <f t="shared" si="61"/>
        <v>2.6584867075664622E-2</v>
      </c>
      <c r="BD86" s="2">
        <f t="shared" si="62"/>
        <v>2.6292725679228747E-3</v>
      </c>
      <c r="BE86" s="2">
        <f t="shared" si="63"/>
        <v>0.39526730937773885</v>
      </c>
      <c r="BF86" s="2">
        <f t="shared" si="64"/>
        <v>0.49693251533742333</v>
      </c>
      <c r="BG86" s="2">
        <f t="shared" si="65"/>
        <v>7.8586035641250371E-2</v>
      </c>
    </row>
    <row r="87" spans="1:59" hidden="1" outlineLevel="1">
      <c r="A87" s="4">
        <v>43976</v>
      </c>
      <c r="B87">
        <v>135261</v>
      </c>
      <c r="D87">
        <v>3427</v>
      </c>
      <c r="F87">
        <v>1433</v>
      </c>
      <c r="H87" s="5">
        <v>98</v>
      </c>
      <c r="I87" s="5">
        <f t="shared" si="26"/>
        <v>89</v>
      </c>
      <c r="J87" s="5">
        <v>9</v>
      </c>
      <c r="K87" s="5"/>
      <c r="L87" s="5">
        <v>1335</v>
      </c>
      <c r="M87" s="5"/>
      <c r="N87" s="5">
        <v>1724</v>
      </c>
      <c r="O87" s="5">
        <v>270</v>
      </c>
      <c r="Q87">
        <f t="shared" si="52"/>
        <v>1433</v>
      </c>
      <c r="R87">
        <f t="shared" si="53"/>
        <v>3427</v>
      </c>
      <c r="T87">
        <f t="shared" si="54"/>
        <v>1724</v>
      </c>
      <c r="U87" s="5">
        <f t="shared" si="55"/>
        <v>1335</v>
      </c>
      <c r="V87" s="5">
        <f t="shared" si="56"/>
        <v>89</v>
      </c>
      <c r="W87">
        <f t="shared" si="57"/>
        <v>9</v>
      </c>
      <c r="X87">
        <f t="shared" si="58"/>
        <v>270</v>
      </c>
      <c r="AE87" s="3">
        <f t="shared" si="76"/>
        <v>2012</v>
      </c>
      <c r="AF87" s="3">
        <f t="shared" si="77"/>
        <v>4</v>
      </c>
      <c r="AG87" s="3">
        <f t="shared" si="78"/>
        <v>-20</v>
      </c>
      <c r="AH87" s="3">
        <f t="shared" si="79"/>
        <v>-2</v>
      </c>
      <c r="AI87" s="3">
        <f t="shared" si="80"/>
        <v>0</v>
      </c>
      <c r="AJ87" s="3">
        <f t="shared" si="81"/>
        <v>-18</v>
      </c>
      <c r="AK87" s="3">
        <f t="shared" si="82"/>
        <v>23</v>
      </c>
      <c r="AL87" s="3">
        <f t="shared" si="83"/>
        <v>1</v>
      </c>
      <c r="AM87" s="3"/>
      <c r="AN87" s="3">
        <f t="shared" si="84"/>
        <v>2008</v>
      </c>
      <c r="AO87" s="3">
        <f t="shared" si="85"/>
        <v>4</v>
      </c>
      <c r="AQ87" s="6">
        <f t="shared" si="68"/>
        <v>1.5099550465669536E-2</v>
      </c>
      <c r="AR87" s="6">
        <f t="shared" si="69"/>
        <v>1.1685655857434998E-3</v>
      </c>
      <c r="AS87" s="6">
        <f t="shared" si="70"/>
        <v>-1.3764624913971095E-2</v>
      </c>
      <c r="AT87" s="6">
        <f t="shared" si="71"/>
        <v>-0.02</v>
      </c>
      <c r="AU87" s="6">
        <f t="shared" si="72"/>
        <v>0</v>
      </c>
      <c r="AV87" s="6">
        <f t="shared" si="73"/>
        <v>-1.3303769401330377E-2</v>
      </c>
      <c r="AW87" s="6">
        <f t="shared" si="74"/>
        <v>1.3521457965902411E-2</v>
      </c>
      <c r="AX87" s="6">
        <f t="shared" si="75"/>
        <v>3.7174721189591076E-3</v>
      </c>
      <c r="AZ87" s="2">
        <f t="shared" si="59"/>
        <v>2.5336201861586118E-2</v>
      </c>
      <c r="BA87" s="17">
        <f t="shared" si="51"/>
        <v>1.9880715705765406E-3</v>
      </c>
      <c r="BB87" s="2">
        <f t="shared" si="60"/>
        <v>2.859644003501605E-2</v>
      </c>
      <c r="BC87" s="2">
        <f t="shared" si="61"/>
        <v>2.59702363583309E-2</v>
      </c>
      <c r="BD87" s="2">
        <f t="shared" si="62"/>
        <v>2.6262036766851473E-3</v>
      </c>
      <c r="BE87" s="2">
        <f t="shared" si="63"/>
        <v>0.38955354537496351</v>
      </c>
      <c r="BF87" s="2">
        <f t="shared" si="64"/>
        <v>0.50306390428946601</v>
      </c>
      <c r="BG87" s="2">
        <f t="shared" si="65"/>
        <v>7.8786110300554421E-2</v>
      </c>
    </row>
    <row r="88" spans="1:59" hidden="1" outlineLevel="1">
      <c r="A88" s="4">
        <v>43977</v>
      </c>
      <c r="B88">
        <v>137682</v>
      </c>
      <c r="D88">
        <v>3430</v>
      </c>
      <c r="F88">
        <v>1430</v>
      </c>
      <c r="H88" s="5">
        <v>93</v>
      </c>
      <c r="I88" s="5">
        <f t="shared" si="26"/>
        <v>83</v>
      </c>
      <c r="J88" s="5">
        <v>10</v>
      </c>
      <c r="K88" s="5"/>
      <c r="L88" s="5">
        <v>1337</v>
      </c>
      <c r="M88" s="5"/>
      <c r="N88" s="5">
        <v>1729</v>
      </c>
      <c r="O88" s="5">
        <v>271</v>
      </c>
      <c r="Q88">
        <f t="shared" si="52"/>
        <v>1430</v>
      </c>
      <c r="R88">
        <f t="shared" si="53"/>
        <v>3430</v>
      </c>
      <c r="T88">
        <f t="shared" si="54"/>
        <v>1729</v>
      </c>
      <c r="U88" s="5">
        <f t="shared" si="55"/>
        <v>1337</v>
      </c>
      <c r="V88" s="5">
        <f t="shared" si="56"/>
        <v>83</v>
      </c>
      <c r="W88">
        <f t="shared" si="57"/>
        <v>10</v>
      </c>
      <c r="X88">
        <f t="shared" si="58"/>
        <v>271</v>
      </c>
      <c r="AE88" s="3">
        <f t="shared" si="76"/>
        <v>2421</v>
      </c>
      <c r="AF88" s="3">
        <f t="shared" si="77"/>
        <v>3</v>
      </c>
      <c r="AG88" s="3">
        <f t="shared" si="78"/>
        <v>-3</v>
      </c>
      <c r="AH88" s="3">
        <f t="shared" si="79"/>
        <v>-5</v>
      </c>
      <c r="AI88" s="3">
        <f t="shared" si="80"/>
        <v>1</v>
      </c>
      <c r="AJ88" s="3">
        <f t="shared" si="81"/>
        <v>2</v>
      </c>
      <c r="AK88" s="3">
        <f t="shared" si="82"/>
        <v>5</v>
      </c>
      <c r="AL88" s="3">
        <f t="shared" si="83"/>
        <v>1</v>
      </c>
      <c r="AM88" s="3"/>
      <c r="AN88" s="3">
        <f t="shared" si="84"/>
        <v>2418</v>
      </c>
      <c r="AO88" s="3">
        <f t="shared" si="85"/>
        <v>3</v>
      </c>
      <c r="AQ88" s="6">
        <f t="shared" si="68"/>
        <v>1.7898729123694192E-2</v>
      </c>
      <c r="AR88" s="6">
        <f t="shared" si="69"/>
        <v>8.7540122556171583E-4</v>
      </c>
      <c r="AS88" s="6">
        <f t="shared" si="70"/>
        <v>-2.0935101186322401E-3</v>
      </c>
      <c r="AT88" s="6">
        <f t="shared" si="71"/>
        <v>-5.1020408163265307E-2</v>
      </c>
      <c r="AU88" s="6">
        <f t="shared" si="72"/>
        <v>0.1111111111111111</v>
      </c>
      <c r="AV88" s="6">
        <f t="shared" si="73"/>
        <v>1.4981273408239701E-3</v>
      </c>
      <c r="AW88" s="6">
        <f t="shared" si="74"/>
        <v>2.9002320185614848E-3</v>
      </c>
      <c r="AX88" s="6">
        <f t="shared" si="75"/>
        <v>3.7037037037037038E-3</v>
      </c>
      <c r="AZ88" s="2">
        <f t="shared" si="59"/>
        <v>2.4912479481704216E-2</v>
      </c>
      <c r="BA88" s="17">
        <f t="shared" si="51"/>
        <v>1.2391573729863693E-3</v>
      </c>
      <c r="BB88" s="2">
        <f t="shared" si="60"/>
        <v>2.7113702623906704E-2</v>
      </c>
      <c r="BC88" s="2">
        <f t="shared" si="61"/>
        <v>2.4198250728862974E-2</v>
      </c>
      <c r="BD88" s="2">
        <f t="shared" si="62"/>
        <v>2.9154518950437317E-3</v>
      </c>
      <c r="BE88" s="2">
        <f t="shared" si="63"/>
        <v>0.38979591836734695</v>
      </c>
      <c r="BF88" s="2">
        <f t="shared" si="64"/>
        <v>0.50408163265306127</v>
      </c>
      <c r="BG88" s="2">
        <f t="shared" si="65"/>
        <v>7.9008746355685125E-2</v>
      </c>
    </row>
    <row r="89" spans="1:59" hidden="1" outlineLevel="1">
      <c r="A89" s="4">
        <v>43978</v>
      </c>
      <c r="B89">
        <v>140295</v>
      </c>
      <c r="D89">
        <v>3435</v>
      </c>
      <c r="F89">
        <v>1318</v>
      </c>
      <c r="H89" s="5">
        <v>83</v>
      </c>
      <c r="I89" s="5">
        <f t="shared" si="26"/>
        <v>73</v>
      </c>
      <c r="J89" s="5">
        <v>10</v>
      </c>
      <c r="K89" s="5"/>
      <c r="L89" s="5">
        <v>1235</v>
      </c>
      <c r="M89" s="5"/>
      <c r="N89" s="5">
        <v>1845</v>
      </c>
      <c r="O89" s="5">
        <v>272</v>
      </c>
      <c r="Q89">
        <f t="shared" si="52"/>
        <v>1318</v>
      </c>
      <c r="R89">
        <f t="shared" si="53"/>
        <v>3435</v>
      </c>
      <c r="T89">
        <f t="shared" si="54"/>
        <v>1845</v>
      </c>
      <c r="U89" s="5">
        <f t="shared" si="55"/>
        <v>1235</v>
      </c>
      <c r="V89" s="5">
        <f t="shared" si="56"/>
        <v>73</v>
      </c>
      <c r="W89">
        <f t="shared" si="57"/>
        <v>10</v>
      </c>
      <c r="X89">
        <f t="shared" si="58"/>
        <v>272</v>
      </c>
      <c r="AE89" s="3">
        <f t="shared" si="76"/>
        <v>2613</v>
      </c>
      <c r="AF89" s="3">
        <f t="shared" si="77"/>
        <v>5</v>
      </c>
      <c r="AG89" s="3">
        <f t="shared" si="78"/>
        <v>-112</v>
      </c>
      <c r="AH89" s="3">
        <f t="shared" si="79"/>
        <v>-10</v>
      </c>
      <c r="AI89" s="3">
        <f t="shared" si="80"/>
        <v>0</v>
      </c>
      <c r="AJ89" s="3">
        <f t="shared" si="81"/>
        <v>-102</v>
      </c>
      <c r="AK89" s="3">
        <f t="shared" si="82"/>
        <v>116</v>
      </c>
      <c r="AL89" s="3">
        <f t="shared" si="83"/>
        <v>1</v>
      </c>
      <c r="AM89" s="3"/>
      <c r="AN89" s="3">
        <f t="shared" si="84"/>
        <v>2608</v>
      </c>
      <c r="AO89" s="3">
        <f t="shared" si="85"/>
        <v>5</v>
      </c>
      <c r="AQ89" s="6">
        <f t="shared" si="68"/>
        <v>1.8978515710114611E-2</v>
      </c>
      <c r="AR89" s="6">
        <f t="shared" si="69"/>
        <v>1.4577259475218659E-3</v>
      </c>
      <c r="AS89" s="6">
        <f t="shared" si="70"/>
        <v>-7.8321678321678329E-2</v>
      </c>
      <c r="AT89" s="6">
        <f t="shared" si="71"/>
        <v>-0.10752688172043011</v>
      </c>
      <c r="AU89" s="6">
        <f t="shared" si="72"/>
        <v>0</v>
      </c>
      <c r="AV89" s="6">
        <f t="shared" si="73"/>
        <v>-7.6290201944652206E-2</v>
      </c>
      <c r="AW89" s="6">
        <f t="shared" si="74"/>
        <v>6.7090803932909199E-2</v>
      </c>
      <c r="AX89" s="6">
        <f t="shared" si="75"/>
        <v>3.6900369003690036E-3</v>
      </c>
      <c r="AZ89" s="2">
        <f t="shared" si="59"/>
        <v>2.4484122741366406E-2</v>
      </c>
      <c r="BA89" s="17">
        <f t="shared" si="51"/>
        <v>1.9135093761959434E-3</v>
      </c>
      <c r="BB89" s="2">
        <f t="shared" si="60"/>
        <v>2.4163027656477438E-2</v>
      </c>
      <c r="BC89" s="2">
        <f t="shared" si="61"/>
        <v>2.1251819505094614E-2</v>
      </c>
      <c r="BD89" s="2">
        <f t="shared" si="62"/>
        <v>2.911208151382824E-3</v>
      </c>
      <c r="BE89" s="2">
        <f t="shared" si="63"/>
        <v>0.35953420669577874</v>
      </c>
      <c r="BF89" s="2">
        <f t="shared" si="64"/>
        <v>0.53711790393013104</v>
      </c>
      <c r="BG89" s="2">
        <f t="shared" si="65"/>
        <v>7.9184861717612812E-2</v>
      </c>
    </row>
    <row r="90" spans="1:59" hidden="1" outlineLevel="1">
      <c r="A90" s="4">
        <v>43979</v>
      </c>
      <c r="B90">
        <v>142516</v>
      </c>
      <c r="D90">
        <v>3438</v>
      </c>
      <c r="F90">
        <v>1145</v>
      </c>
      <c r="H90" s="5">
        <v>80</v>
      </c>
      <c r="I90" s="5">
        <f t="shared" si="26"/>
        <v>72</v>
      </c>
      <c r="J90" s="5">
        <v>8</v>
      </c>
      <c r="K90" s="5"/>
      <c r="L90" s="5">
        <v>1065</v>
      </c>
      <c r="M90" s="5"/>
      <c r="N90" s="5">
        <v>2021</v>
      </c>
      <c r="O90" s="5">
        <v>272</v>
      </c>
      <c r="Q90">
        <f t="shared" si="52"/>
        <v>1145</v>
      </c>
      <c r="R90">
        <f t="shared" si="53"/>
        <v>3438</v>
      </c>
      <c r="T90">
        <f t="shared" si="54"/>
        <v>2021</v>
      </c>
      <c r="U90" s="5">
        <f t="shared" si="55"/>
        <v>1065</v>
      </c>
      <c r="V90" s="5">
        <f t="shared" si="56"/>
        <v>72</v>
      </c>
      <c r="W90">
        <f t="shared" si="57"/>
        <v>8</v>
      </c>
      <c r="X90">
        <f t="shared" si="58"/>
        <v>272</v>
      </c>
      <c r="AE90" s="3">
        <f t="shared" si="76"/>
        <v>2221</v>
      </c>
      <c r="AF90" s="3">
        <f t="shared" si="77"/>
        <v>3</v>
      </c>
      <c r="AG90" s="3">
        <f t="shared" si="78"/>
        <v>-173</v>
      </c>
      <c r="AH90" s="3">
        <f t="shared" si="79"/>
        <v>-3</v>
      </c>
      <c r="AI90" s="3">
        <f t="shared" si="80"/>
        <v>-2</v>
      </c>
      <c r="AJ90" s="3">
        <f t="shared" si="81"/>
        <v>-170</v>
      </c>
      <c r="AK90" s="3">
        <f t="shared" si="82"/>
        <v>176</v>
      </c>
      <c r="AL90" s="3">
        <f t="shared" si="83"/>
        <v>0</v>
      </c>
      <c r="AM90" s="3"/>
      <c r="AN90" s="3">
        <f t="shared" si="84"/>
        <v>2218</v>
      </c>
      <c r="AO90" s="3">
        <f t="shared" si="85"/>
        <v>3</v>
      </c>
      <c r="AQ90" s="6">
        <f t="shared" ref="AQ90:AQ111" si="86">(B90-B89)/B89</f>
        <v>1.5830927688085819E-2</v>
      </c>
      <c r="AR90" s="6">
        <f t="shared" ref="AR90:AR111" si="87">(D90-D89)/D89</f>
        <v>8.7336244541484718E-4</v>
      </c>
      <c r="AS90" s="6">
        <f t="shared" ref="AS90:AS111" si="88">(F90-F89)/F89</f>
        <v>-0.13125948406676782</v>
      </c>
      <c r="AT90" s="6">
        <f t="shared" ref="AT90:AT121" si="89">(H90-H89)/H89</f>
        <v>-3.614457831325301E-2</v>
      </c>
      <c r="AU90" s="6">
        <f t="shared" ref="AU90:AU111" si="90">(J90-J89)/J89</f>
        <v>-0.2</v>
      </c>
      <c r="AV90" s="6">
        <f t="shared" ref="AV90:AV111" si="91">(L90-L89)/L89</f>
        <v>-0.13765182186234817</v>
      </c>
      <c r="AW90" s="6">
        <f t="shared" ref="AW90:AW121" si="92">(N90-N89)/N89</f>
        <v>9.5392953929539295E-2</v>
      </c>
      <c r="AX90" s="6">
        <f t="shared" ref="AX90:AX121" si="93">(O90-O89)/O89</f>
        <v>0</v>
      </c>
      <c r="AZ90" s="2">
        <f t="shared" si="59"/>
        <v>2.4123607173931347E-2</v>
      </c>
      <c r="BA90" s="17">
        <f t="shared" si="51"/>
        <v>1.3507429085997298E-3</v>
      </c>
      <c r="BB90" s="2">
        <f t="shared" si="60"/>
        <v>2.326934264107039E-2</v>
      </c>
      <c r="BC90" s="2">
        <f t="shared" si="61"/>
        <v>2.0942408376963352E-2</v>
      </c>
      <c r="BD90" s="2">
        <f t="shared" si="62"/>
        <v>2.3269342641070389E-3</v>
      </c>
      <c r="BE90" s="2">
        <f t="shared" si="63"/>
        <v>0.30977312390924955</v>
      </c>
      <c r="BF90" s="2">
        <f t="shared" si="64"/>
        <v>0.58784176847004077</v>
      </c>
      <c r="BG90" s="2">
        <f t="shared" si="65"/>
        <v>7.9115764979639319E-2</v>
      </c>
    </row>
    <row r="91" spans="1:59" hidden="1" outlineLevel="1">
      <c r="A91" s="4">
        <v>43980</v>
      </c>
      <c r="B91">
        <v>145979</v>
      </c>
      <c r="D91">
        <v>3440</v>
      </c>
      <c r="F91">
        <v>1137</v>
      </c>
      <c r="H91" s="5">
        <v>74</v>
      </c>
      <c r="I91" s="5">
        <f t="shared" si="26"/>
        <v>67</v>
      </c>
      <c r="J91" s="5">
        <v>7</v>
      </c>
      <c r="K91" s="5"/>
      <c r="L91" s="5">
        <v>1063</v>
      </c>
      <c r="M91" s="5"/>
      <c r="N91" s="5">
        <v>2031</v>
      </c>
      <c r="O91" s="5">
        <v>272</v>
      </c>
      <c r="Q91">
        <f t="shared" si="52"/>
        <v>1137</v>
      </c>
      <c r="R91">
        <f t="shared" si="53"/>
        <v>3440</v>
      </c>
      <c r="T91">
        <f t="shared" si="54"/>
        <v>2031</v>
      </c>
      <c r="U91" s="5">
        <f t="shared" si="55"/>
        <v>1063</v>
      </c>
      <c r="V91" s="5">
        <f t="shared" si="56"/>
        <v>67</v>
      </c>
      <c r="W91">
        <f t="shared" si="57"/>
        <v>7</v>
      </c>
      <c r="X91">
        <f t="shared" si="58"/>
        <v>272</v>
      </c>
      <c r="AE91" s="3">
        <f t="shared" ref="AE91:AE111" si="94">B91-B90</f>
        <v>3463</v>
      </c>
      <c r="AF91" s="3">
        <f t="shared" ref="AF91:AF111" si="95">D91-D90</f>
        <v>2</v>
      </c>
      <c r="AG91" s="3">
        <f t="shared" ref="AG91:AG111" si="96">F91-F90</f>
        <v>-8</v>
      </c>
      <c r="AH91" s="3">
        <f t="shared" ref="AH91:AH122" si="97">H91-H90</f>
        <v>-6</v>
      </c>
      <c r="AI91" s="3">
        <f t="shared" ref="AI91:AI111" si="98">J91-J90</f>
        <v>-1</v>
      </c>
      <c r="AJ91" s="3">
        <f t="shared" ref="AJ91:AJ111" si="99">L91-L90</f>
        <v>-2</v>
      </c>
      <c r="AK91" s="3">
        <f t="shared" ref="AK91:AK122" si="100">N91-N90</f>
        <v>10</v>
      </c>
      <c r="AL91" s="3">
        <f t="shared" ref="AL91:AL122" si="101">O91-O90</f>
        <v>0</v>
      </c>
      <c r="AM91" s="3"/>
      <c r="AN91" s="3">
        <f t="shared" si="84"/>
        <v>3461</v>
      </c>
      <c r="AO91" s="3">
        <f t="shared" si="85"/>
        <v>2</v>
      </c>
      <c r="AQ91" s="6">
        <f t="shared" si="86"/>
        <v>2.4299026074265345E-2</v>
      </c>
      <c r="AR91" s="6">
        <f t="shared" si="87"/>
        <v>5.8173356602675972E-4</v>
      </c>
      <c r="AS91" s="6">
        <f t="shared" si="88"/>
        <v>-6.9868995633187774E-3</v>
      </c>
      <c r="AT91" s="6">
        <f t="shared" si="89"/>
        <v>-7.4999999999999997E-2</v>
      </c>
      <c r="AU91" s="6">
        <f t="shared" si="90"/>
        <v>-0.125</v>
      </c>
      <c r="AV91" s="6">
        <f t="shared" si="91"/>
        <v>-1.8779342723004694E-3</v>
      </c>
      <c r="AW91" s="6">
        <f t="shared" si="92"/>
        <v>4.9480455220188022E-3</v>
      </c>
      <c r="AX91" s="6">
        <f t="shared" si="93"/>
        <v>0</v>
      </c>
      <c r="AZ91" s="2">
        <f t="shared" si="59"/>
        <v>2.3565033326711376E-2</v>
      </c>
      <c r="BA91" s="17">
        <f t="shared" si="51"/>
        <v>5.775339301183945E-4</v>
      </c>
      <c r="BB91" s="2">
        <f t="shared" si="60"/>
        <v>2.1511627906976746E-2</v>
      </c>
      <c r="BC91" s="2">
        <f t="shared" si="61"/>
        <v>1.9476744186046512E-2</v>
      </c>
      <c r="BD91" s="2">
        <f t="shared" si="62"/>
        <v>2.0348837209302325E-3</v>
      </c>
      <c r="BE91" s="2">
        <f t="shared" si="63"/>
        <v>0.30901162790697673</v>
      </c>
      <c r="BF91" s="2">
        <f t="shared" si="64"/>
        <v>0.59040697674418607</v>
      </c>
      <c r="BG91" s="2">
        <f t="shared" si="65"/>
        <v>7.9069767441860464E-2</v>
      </c>
    </row>
    <row r="92" spans="1:59" hidden="1" outlineLevel="1">
      <c r="A92" s="4">
        <v>43981</v>
      </c>
      <c r="B92">
        <v>148871</v>
      </c>
      <c r="D92">
        <v>3442</v>
      </c>
      <c r="F92">
        <v>999</v>
      </c>
      <c r="H92" s="5">
        <v>74</v>
      </c>
      <c r="I92" s="5">
        <f t="shared" si="26"/>
        <v>67</v>
      </c>
      <c r="J92" s="5">
        <v>7</v>
      </c>
      <c r="K92" s="5"/>
      <c r="L92" s="5">
        <v>925</v>
      </c>
      <c r="M92" s="5"/>
      <c r="N92" s="5">
        <v>2170</v>
      </c>
      <c r="O92" s="5">
        <v>273</v>
      </c>
      <c r="Q92">
        <f t="shared" si="52"/>
        <v>999</v>
      </c>
      <c r="R92">
        <f t="shared" si="53"/>
        <v>3442</v>
      </c>
      <c r="T92">
        <f t="shared" si="54"/>
        <v>2170</v>
      </c>
      <c r="U92" s="5">
        <f t="shared" si="55"/>
        <v>925</v>
      </c>
      <c r="V92" s="5">
        <f t="shared" si="56"/>
        <v>67</v>
      </c>
      <c r="W92">
        <f t="shared" si="57"/>
        <v>7</v>
      </c>
      <c r="X92">
        <f t="shared" si="58"/>
        <v>273</v>
      </c>
      <c r="AE92" s="3">
        <f t="shared" si="94"/>
        <v>2892</v>
      </c>
      <c r="AF92" s="3">
        <f t="shared" si="95"/>
        <v>2</v>
      </c>
      <c r="AG92" s="3">
        <f t="shared" si="96"/>
        <v>-138</v>
      </c>
      <c r="AH92" s="3">
        <f t="shared" si="97"/>
        <v>0</v>
      </c>
      <c r="AI92" s="3">
        <f t="shared" si="98"/>
        <v>0</v>
      </c>
      <c r="AJ92" s="3">
        <f t="shared" si="99"/>
        <v>-138</v>
      </c>
      <c r="AK92" s="3">
        <f t="shared" si="100"/>
        <v>139</v>
      </c>
      <c r="AL92" s="3">
        <f t="shared" si="101"/>
        <v>1</v>
      </c>
      <c r="AM92" s="3"/>
      <c r="AN92" s="3">
        <f t="shared" si="84"/>
        <v>2890</v>
      </c>
      <c r="AO92" s="3">
        <f t="shared" si="85"/>
        <v>2</v>
      </c>
      <c r="AQ92" s="6">
        <f t="shared" si="86"/>
        <v>1.9811068715363169E-2</v>
      </c>
      <c r="AR92" s="6">
        <f t="shared" si="87"/>
        <v>5.8139534883720929E-4</v>
      </c>
      <c r="AS92" s="6">
        <f t="shared" si="88"/>
        <v>-0.12137203166226913</v>
      </c>
      <c r="AT92" s="6">
        <f t="shared" si="89"/>
        <v>0</v>
      </c>
      <c r="AU92" s="6">
        <f t="shared" si="90"/>
        <v>0</v>
      </c>
      <c r="AV92" s="6">
        <f t="shared" si="91"/>
        <v>-0.12982126058325494</v>
      </c>
      <c r="AW92" s="6">
        <f t="shared" si="92"/>
        <v>6.8439192516001973E-2</v>
      </c>
      <c r="AX92" s="6">
        <f t="shared" si="93"/>
        <v>3.6764705882352941E-3</v>
      </c>
      <c r="AZ92" s="2">
        <f t="shared" si="59"/>
        <v>2.3120688381215952E-2</v>
      </c>
      <c r="BA92" s="17">
        <f t="shared" si="51"/>
        <v>6.9156293222683268E-4</v>
      </c>
      <c r="BB92" s="2">
        <f t="shared" si="60"/>
        <v>2.1499128413712959E-2</v>
      </c>
      <c r="BC92" s="2">
        <f t="shared" si="61"/>
        <v>1.9465427077280651E-2</v>
      </c>
      <c r="BD92" s="2">
        <f t="shared" si="62"/>
        <v>2.0337013364323067E-3</v>
      </c>
      <c r="BE92" s="2">
        <f t="shared" si="63"/>
        <v>0.26873910517141197</v>
      </c>
      <c r="BF92" s="2">
        <f t="shared" si="64"/>
        <v>0.63044741429401507</v>
      </c>
      <c r="BG92" s="2">
        <f t="shared" si="65"/>
        <v>7.9314352120859966E-2</v>
      </c>
    </row>
    <row r="93" spans="1:59" hidden="1" outlineLevel="1">
      <c r="A93" s="4">
        <v>43982</v>
      </c>
      <c r="B93">
        <v>150054</v>
      </c>
      <c r="D93">
        <v>3443</v>
      </c>
      <c r="F93">
        <v>986</v>
      </c>
      <c r="H93" s="5">
        <v>72</v>
      </c>
      <c r="I93" s="5">
        <f t="shared" si="26"/>
        <v>65</v>
      </c>
      <c r="J93" s="5">
        <v>7</v>
      </c>
      <c r="K93" s="5"/>
      <c r="L93" s="5">
        <v>914</v>
      </c>
      <c r="M93" s="5"/>
      <c r="N93" s="5">
        <v>2183</v>
      </c>
      <c r="O93" s="5">
        <v>274</v>
      </c>
      <c r="Q93">
        <f t="shared" si="52"/>
        <v>986</v>
      </c>
      <c r="R93">
        <f t="shared" si="53"/>
        <v>3443</v>
      </c>
      <c r="T93">
        <f t="shared" si="54"/>
        <v>2183</v>
      </c>
      <c r="U93" s="5">
        <f t="shared" si="55"/>
        <v>914</v>
      </c>
      <c r="V93" s="5">
        <f t="shared" si="56"/>
        <v>65</v>
      </c>
      <c r="W93">
        <f t="shared" si="57"/>
        <v>7</v>
      </c>
      <c r="X93">
        <f t="shared" si="58"/>
        <v>274</v>
      </c>
      <c r="AE93" s="3">
        <f t="shared" si="94"/>
        <v>1183</v>
      </c>
      <c r="AF93" s="3">
        <f t="shared" si="95"/>
        <v>1</v>
      </c>
      <c r="AG93" s="3">
        <f t="shared" si="96"/>
        <v>-13</v>
      </c>
      <c r="AH93" s="3">
        <f t="shared" si="97"/>
        <v>-2</v>
      </c>
      <c r="AI93" s="3">
        <f t="shared" si="98"/>
        <v>0</v>
      </c>
      <c r="AJ93" s="3">
        <f t="shared" si="99"/>
        <v>-11</v>
      </c>
      <c r="AK93" s="3">
        <f t="shared" si="100"/>
        <v>13</v>
      </c>
      <c r="AL93" s="3">
        <f t="shared" si="101"/>
        <v>1</v>
      </c>
      <c r="AM93" s="3"/>
      <c r="AN93" s="3">
        <f t="shared" si="84"/>
        <v>1182</v>
      </c>
      <c r="AO93" s="3">
        <f t="shared" si="85"/>
        <v>1</v>
      </c>
      <c r="AQ93" s="6">
        <f t="shared" si="86"/>
        <v>7.9464771513592311E-3</v>
      </c>
      <c r="AR93" s="6">
        <f t="shared" si="87"/>
        <v>2.9052876234747239E-4</v>
      </c>
      <c r="AS93" s="6">
        <f t="shared" si="88"/>
        <v>-1.3013013013013013E-2</v>
      </c>
      <c r="AT93" s="6">
        <f t="shared" si="89"/>
        <v>-2.7027027027027029E-2</v>
      </c>
      <c r="AU93" s="6">
        <f t="shared" si="90"/>
        <v>0</v>
      </c>
      <c r="AV93" s="6">
        <f t="shared" si="91"/>
        <v>-1.1891891891891892E-2</v>
      </c>
      <c r="AW93" s="6">
        <f t="shared" si="92"/>
        <v>5.9907834101382493E-3</v>
      </c>
      <c r="AX93" s="6">
        <f t="shared" si="93"/>
        <v>3.663003663003663E-3</v>
      </c>
      <c r="AZ93" s="2">
        <f t="shared" si="59"/>
        <v>2.2945073107014807E-2</v>
      </c>
      <c r="BA93" s="17">
        <f t="shared" si="51"/>
        <v>8.4530853761622987E-4</v>
      </c>
      <c r="BB93" s="2">
        <f t="shared" si="60"/>
        <v>2.0911995352889921E-2</v>
      </c>
      <c r="BC93" s="2">
        <f t="shared" si="61"/>
        <v>1.8878884693581181E-2</v>
      </c>
      <c r="BD93" s="2">
        <f t="shared" si="62"/>
        <v>2.0331106593087424E-3</v>
      </c>
      <c r="BE93" s="2">
        <f t="shared" si="63"/>
        <v>0.26546616322974148</v>
      </c>
      <c r="BF93" s="2">
        <f t="shared" si="64"/>
        <v>0.63404008132442635</v>
      </c>
      <c r="BG93" s="2">
        <f t="shared" si="65"/>
        <v>7.9581760092942197E-2</v>
      </c>
    </row>
    <row r="94" spans="1:59" hidden="1" outlineLevel="1">
      <c r="A94" s="4">
        <v>43983</v>
      </c>
      <c r="B94">
        <v>151186</v>
      </c>
      <c r="D94">
        <v>3443</v>
      </c>
      <c r="F94">
        <v>967</v>
      </c>
      <c r="H94" s="5">
        <v>73</v>
      </c>
      <c r="I94" s="5">
        <f t="shared" si="26"/>
        <v>65</v>
      </c>
      <c r="J94" s="5">
        <v>8</v>
      </c>
      <c r="K94" s="5"/>
      <c r="L94" s="5">
        <v>894</v>
      </c>
      <c r="M94" s="5"/>
      <c r="N94" s="5">
        <v>2202</v>
      </c>
      <c r="O94" s="5">
        <v>274</v>
      </c>
      <c r="Q94">
        <f t="shared" si="52"/>
        <v>967</v>
      </c>
      <c r="R94">
        <f t="shared" si="53"/>
        <v>3443</v>
      </c>
      <c r="T94">
        <f t="shared" si="54"/>
        <v>2202</v>
      </c>
      <c r="U94" s="5">
        <f t="shared" si="55"/>
        <v>894</v>
      </c>
      <c r="V94" s="5">
        <f t="shared" si="56"/>
        <v>65</v>
      </c>
      <c r="W94">
        <f t="shared" si="57"/>
        <v>8</v>
      </c>
      <c r="X94">
        <f t="shared" si="58"/>
        <v>274</v>
      </c>
      <c r="AE94" s="3">
        <f t="shared" si="94"/>
        <v>1132</v>
      </c>
      <c r="AF94" s="3">
        <f t="shared" si="95"/>
        <v>0</v>
      </c>
      <c r="AG94" s="3">
        <f t="shared" si="96"/>
        <v>-19</v>
      </c>
      <c r="AH94" s="3">
        <f t="shared" si="97"/>
        <v>1</v>
      </c>
      <c r="AI94" s="3">
        <f t="shared" si="98"/>
        <v>1</v>
      </c>
      <c r="AJ94" s="3">
        <f t="shared" si="99"/>
        <v>-20</v>
      </c>
      <c r="AK94" s="3">
        <f t="shared" si="100"/>
        <v>19</v>
      </c>
      <c r="AL94" s="3">
        <f t="shared" si="101"/>
        <v>0</v>
      </c>
      <c r="AM94" s="3"/>
      <c r="AN94" s="3">
        <f t="shared" si="84"/>
        <v>1132</v>
      </c>
      <c r="AO94" s="3">
        <f t="shared" si="85"/>
        <v>0</v>
      </c>
      <c r="AQ94" s="6">
        <f t="shared" si="86"/>
        <v>7.5439508443626959E-3</v>
      </c>
      <c r="AR94" s="6">
        <f t="shared" si="87"/>
        <v>0</v>
      </c>
      <c r="AS94" s="6">
        <f t="shared" si="88"/>
        <v>-1.9269776876267748E-2</v>
      </c>
      <c r="AT94" s="6">
        <f t="shared" si="89"/>
        <v>1.3888888888888888E-2</v>
      </c>
      <c r="AU94" s="6">
        <f t="shared" si="90"/>
        <v>0.14285714285714285</v>
      </c>
      <c r="AV94" s="6">
        <f t="shared" si="91"/>
        <v>-2.1881838074398249E-2</v>
      </c>
      <c r="AW94" s="6">
        <f t="shared" si="92"/>
        <v>8.703618873110398E-3</v>
      </c>
      <c r="AX94" s="6">
        <f t="shared" si="93"/>
        <v>0</v>
      </c>
      <c r="AZ94" s="2">
        <f t="shared" si="59"/>
        <v>2.2773272657521198E-2</v>
      </c>
      <c r="BA94" s="17">
        <f t="shared" si="51"/>
        <v>0</v>
      </c>
      <c r="BB94" s="2">
        <f t="shared" si="60"/>
        <v>2.1202439732791172E-2</v>
      </c>
      <c r="BC94" s="2">
        <f t="shared" si="61"/>
        <v>1.8878884693581181E-2</v>
      </c>
      <c r="BD94" s="2">
        <f t="shared" si="62"/>
        <v>2.3235550392099913E-3</v>
      </c>
      <c r="BE94" s="2">
        <f t="shared" si="63"/>
        <v>0.25965727563171653</v>
      </c>
      <c r="BF94" s="2">
        <f t="shared" si="64"/>
        <v>0.63955852454255013</v>
      </c>
      <c r="BG94" s="2">
        <f t="shared" si="65"/>
        <v>7.9581760092942197E-2</v>
      </c>
    </row>
    <row r="95" spans="1:59" hidden="1" outlineLevel="1">
      <c r="A95" s="4">
        <v>43984</v>
      </c>
      <c r="B95">
        <v>153417</v>
      </c>
      <c r="D95">
        <v>3447</v>
      </c>
      <c r="F95">
        <v>962</v>
      </c>
      <c r="H95" s="5">
        <v>69</v>
      </c>
      <c r="I95" s="5">
        <f t="shared" si="26"/>
        <v>62</v>
      </c>
      <c r="J95" s="5">
        <v>7</v>
      </c>
      <c r="K95" s="5"/>
      <c r="L95" s="5">
        <v>893</v>
      </c>
      <c r="M95" s="5"/>
      <c r="N95" s="5">
        <v>2210</v>
      </c>
      <c r="O95" s="5">
        <v>275</v>
      </c>
      <c r="Q95">
        <f t="shared" si="52"/>
        <v>962</v>
      </c>
      <c r="R95">
        <f t="shared" si="53"/>
        <v>3447</v>
      </c>
      <c r="T95">
        <f t="shared" si="54"/>
        <v>2210</v>
      </c>
      <c r="U95" s="5">
        <f t="shared" si="55"/>
        <v>893</v>
      </c>
      <c r="V95" s="5">
        <f t="shared" si="56"/>
        <v>62</v>
      </c>
      <c r="W95">
        <f t="shared" si="57"/>
        <v>7</v>
      </c>
      <c r="X95">
        <f t="shared" si="58"/>
        <v>275</v>
      </c>
      <c r="AE95" s="3">
        <f t="shared" si="94"/>
        <v>2231</v>
      </c>
      <c r="AF95" s="3">
        <f t="shared" si="95"/>
        <v>4</v>
      </c>
      <c r="AG95" s="3">
        <f t="shared" si="96"/>
        <v>-5</v>
      </c>
      <c r="AH95" s="3">
        <f t="shared" si="97"/>
        <v>-4</v>
      </c>
      <c r="AI95" s="3">
        <f t="shared" si="98"/>
        <v>-1</v>
      </c>
      <c r="AJ95" s="3">
        <f t="shared" si="99"/>
        <v>-1</v>
      </c>
      <c r="AK95" s="3">
        <f t="shared" si="100"/>
        <v>8</v>
      </c>
      <c r="AL95" s="3">
        <f t="shared" si="101"/>
        <v>1</v>
      </c>
      <c r="AM95" s="3"/>
      <c r="AN95" s="3">
        <f t="shared" si="84"/>
        <v>2227</v>
      </c>
      <c r="AO95" s="3">
        <f t="shared" si="85"/>
        <v>4</v>
      </c>
      <c r="AQ95" s="6">
        <f t="shared" si="86"/>
        <v>1.4756657362454196E-2</v>
      </c>
      <c r="AR95" s="6">
        <f t="shared" si="87"/>
        <v>1.1617775196049957E-3</v>
      </c>
      <c r="AS95" s="6">
        <f t="shared" si="88"/>
        <v>-5.170630816959669E-3</v>
      </c>
      <c r="AT95" s="6">
        <f t="shared" si="89"/>
        <v>-5.4794520547945202E-2</v>
      </c>
      <c r="AU95" s="6">
        <f t="shared" si="90"/>
        <v>-0.125</v>
      </c>
      <c r="AV95" s="6">
        <f t="shared" si="91"/>
        <v>-1.1185682326621924E-3</v>
      </c>
      <c r="AW95" s="6">
        <f t="shared" si="92"/>
        <v>3.6330608537693005E-3</v>
      </c>
      <c r="AX95" s="6">
        <f t="shared" si="93"/>
        <v>3.6496350364963502E-3</v>
      </c>
      <c r="AZ95" s="2">
        <f t="shared" si="59"/>
        <v>2.2468174974090226E-2</v>
      </c>
      <c r="BA95" s="17">
        <f t="shared" si="51"/>
        <v>1.7929179740026895E-3</v>
      </c>
      <c r="BB95" s="2">
        <f t="shared" si="60"/>
        <v>2.0017406440382943E-2</v>
      </c>
      <c r="BC95" s="2">
        <f t="shared" si="61"/>
        <v>1.798665506237308E-2</v>
      </c>
      <c r="BD95" s="2">
        <f t="shared" si="62"/>
        <v>2.0307513780098638E-3</v>
      </c>
      <c r="BE95" s="2">
        <f t="shared" si="63"/>
        <v>0.25906585436611546</v>
      </c>
      <c r="BF95" s="2">
        <f t="shared" si="64"/>
        <v>0.64113722077168556</v>
      </c>
      <c r="BG95" s="2">
        <f t="shared" si="65"/>
        <v>7.9779518421816076E-2</v>
      </c>
    </row>
    <row r="96" spans="1:59" hidden="1" outlineLevel="1">
      <c r="A96" s="4">
        <v>43985</v>
      </c>
      <c r="B96">
        <v>154873</v>
      </c>
      <c r="D96">
        <v>3447</v>
      </c>
      <c r="F96">
        <v>904</v>
      </c>
      <c r="H96" s="5">
        <v>67</v>
      </c>
      <c r="I96" s="5">
        <f t="shared" si="26"/>
        <v>60</v>
      </c>
      <c r="J96" s="5">
        <v>7</v>
      </c>
      <c r="K96" s="5"/>
      <c r="L96" s="5">
        <v>837</v>
      </c>
      <c r="M96" s="5"/>
      <c r="N96" s="5">
        <v>2268</v>
      </c>
      <c r="O96" s="5">
        <v>275</v>
      </c>
      <c r="Q96">
        <f t="shared" si="52"/>
        <v>904</v>
      </c>
      <c r="R96">
        <f t="shared" si="53"/>
        <v>3447</v>
      </c>
      <c r="T96">
        <f t="shared" si="54"/>
        <v>2268</v>
      </c>
      <c r="U96" s="5">
        <f t="shared" si="55"/>
        <v>837</v>
      </c>
      <c r="V96" s="5">
        <f t="shared" si="56"/>
        <v>60</v>
      </c>
      <c r="W96">
        <f t="shared" si="57"/>
        <v>7</v>
      </c>
      <c r="X96">
        <f t="shared" si="58"/>
        <v>275</v>
      </c>
      <c r="AE96" s="3">
        <f t="shared" si="94"/>
        <v>1456</v>
      </c>
      <c r="AF96" s="3">
        <f t="shared" si="95"/>
        <v>0</v>
      </c>
      <c r="AG96" s="3">
        <f t="shared" si="96"/>
        <v>-58</v>
      </c>
      <c r="AH96" s="3">
        <f t="shared" si="97"/>
        <v>-2</v>
      </c>
      <c r="AI96" s="3">
        <f t="shared" si="98"/>
        <v>0</v>
      </c>
      <c r="AJ96" s="3">
        <f t="shared" si="99"/>
        <v>-56</v>
      </c>
      <c r="AK96" s="3">
        <f t="shared" si="100"/>
        <v>58</v>
      </c>
      <c r="AL96" s="3">
        <f t="shared" si="101"/>
        <v>0</v>
      </c>
      <c r="AM96" s="3"/>
      <c r="AN96" s="3">
        <f t="shared" si="84"/>
        <v>1456</v>
      </c>
      <c r="AO96" s="3">
        <f t="shared" si="85"/>
        <v>0</v>
      </c>
      <c r="AQ96" s="6">
        <f t="shared" si="86"/>
        <v>9.4904736763200947E-3</v>
      </c>
      <c r="AR96" s="6">
        <f t="shared" si="87"/>
        <v>0</v>
      </c>
      <c r="AS96" s="6">
        <f t="shared" si="88"/>
        <v>-6.0291060291060294E-2</v>
      </c>
      <c r="AT96" s="6">
        <f t="shared" si="89"/>
        <v>-2.8985507246376812E-2</v>
      </c>
      <c r="AU96" s="6">
        <f t="shared" si="90"/>
        <v>0</v>
      </c>
      <c r="AV96" s="6">
        <f t="shared" si="91"/>
        <v>-6.2709966405375142E-2</v>
      </c>
      <c r="AW96" s="6">
        <f t="shared" si="92"/>
        <v>2.6244343891402715E-2</v>
      </c>
      <c r="AX96" s="6">
        <f t="shared" si="93"/>
        <v>0</v>
      </c>
      <c r="AZ96" s="2">
        <f t="shared" si="59"/>
        <v>2.2256946013830686E-2</v>
      </c>
      <c r="BA96" s="17">
        <f t="shared" si="51"/>
        <v>0</v>
      </c>
      <c r="BB96" s="2">
        <f t="shared" si="60"/>
        <v>1.9437191760951551E-2</v>
      </c>
      <c r="BC96" s="2">
        <f t="shared" si="61"/>
        <v>1.7406440382941687E-2</v>
      </c>
      <c r="BD96" s="2">
        <f t="shared" si="62"/>
        <v>2.0307513780098638E-3</v>
      </c>
      <c r="BE96" s="2">
        <f t="shared" si="63"/>
        <v>0.24281984334203655</v>
      </c>
      <c r="BF96" s="2">
        <f t="shared" si="64"/>
        <v>0.65796344647519578</v>
      </c>
      <c r="BG96" s="2">
        <f t="shared" si="65"/>
        <v>7.9779518421816076E-2</v>
      </c>
    </row>
    <row r="97" spans="1:59" hidden="1" outlineLevel="1">
      <c r="A97" s="4">
        <v>43986</v>
      </c>
      <c r="B97">
        <v>157868</v>
      </c>
      <c r="D97">
        <v>3447</v>
      </c>
      <c r="F97">
        <v>879</v>
      </c>
      <c r="H97" s="5">
        <v>63</v>
      </c>
      <c r="I97" s="5">
        <f t="shared" si="26"/>
        <v>57</v>
      </c>
      <c r="J97" s="5">
        <v>6</v>
      </c>
      <c r="K97" s="5"/>
      <c r="L97" s="5">
        <v>816</v>
      </c>
      <c r="M97" s="5"/>
      <c r="N97" s="5">
        <v>2292</v>
      </c>
      <c r="O97" s="5">
        <v>276</v>
      </c>
      <c r="Q97">
        <f t="shared" si="52"/>
        <v>879</v>
      </c>
      <c r="R97">
        <f t="shared" si="53"/>
        <v>3447</v>
      </c>
      <c r="T97">
        <f t="shared" si="54"/>
        <v>2292</v>
      </c>
      <c r="U97" s="5">
        <f t="shared" si="55"/>
        <v>816</v>
      </c>
      <c r="V97" s="5">
        <f t="shared" si="56"/>
        <v>57</v>
      </c>
      <c r="W97">
        <f t="shared" si="57"/>
        <v>6</v>
      </c>
      <c r="X97">
        <f t="shared" si="58"/>
        <v>276</v>
      </c>
      <c r="AE97" s="3">
        <f t="shared" si="94"/>
        <v>2995</v>
      </c>
      <c r="AF97" s="3">
        <f t="shared" si="95"/>
        <v>0</v>
      </c>
      <c r="AG97" s="3">
        <f t="shared" si="96"/>
        <v>-25</v>
      </c>
      <c r="AH97" s="3">
        <f t="shared" si="97"/>
        <v>-4</v>
      </c>
      <c r="AI97" s="3">
        <f t="shared" si="98"/>
        <v>-1</v>
      </c>
      <c r="AJ97" s="3">
        <f t="shared" si="99"/>
        <v>-21</v>
      </c>
      <c r="AK97" s="3">
        <f t="shared" si="100"/>
        <v>24</v>
      </c>
      <c r="AL97" s="3">
        <f t="shared" si="101"/>
        <v>1</v>
      </c>
      <c r="AM97" s="3"/>
      <c r="AN97" s="3">
        <f t="shared" si="84"/>
        <v>2995</v>
      </c>
      <c r="AO97" s="3">
        <f t="shared" si="85"/>
        <v>0</v>
      </c>
      <c r="AQ97" s="6">
        <f t="shared" si="86"/>
        <v>1.9338425677813433E-2</v>
      </c>
      <c r="AR97" s="6">
        <f t="shared" si="87"/>
        <v>0</v>
      </c>
      <c r="AS97" s="6">
        <f t="shared" si="88"/>
        <v>-2.7654867256637169E-2</v>
      </c>
      <c r="AT97" s="6">
        <f t="shared" si="89"/>
        <v>-5.9701492537313432E-2</v>
      </c>
      <c r="AU97" s="6">
        <f t="shared" si="90"/>
        <v>-0.14285714285714285</v>
      </c>
      <c r="AV97" s="6">
        <f t="shared" si="91"/>
        <v>-2.5089605734767026E-2</v>
      </c>
      <c r="AW97" s="6">
        <f t="shared" si="92"/>
        <v>1.0582010582010581E-2</v>
      </c>
      <c r="AX97" s="6">
        <f t="shared" si="93"/>
        <v>3.6363636363636364E-3</v>
      </c>
      <c r="AZ97" s="2">
        <f t="shared" si="59"/>
        <v>2.1834697342083261E-2</v>
      </c>
      <c r="BA97" s="17">
        <f t="shared" si="51"/>
        <v>0</v>
      </c>
      <c r="BB97" s="2">
        <f t="shared" si="60"/>
        <v>1.8276762402088774E-2</v>
      </c>
      <c r="BC97" s="2">
        <f t="shared" si="61"/>
        <v>1.6536118363794605E-2</v>
      </c>
      <c r="BD97" s="2">
        <f t="shared" si="62"/>
        <v>1.7406440382941688E-3</v>
      </c>
      <c r="BE97" s="2">
        <f t="shared" si="63"/>
        <v>0.23672758920800696</v>
      </c>
      <c r="BF97" s="2">
        <f t="shared" si="64"/>
        <v>0.66492602262837253</v>
      </c>
      <c r="BG97" s="2">
        <f t="shared" si="65"/>
        <v>8.0069625761531774E-2</v>
      </c>
    </row>
    <row r="98" spans="1:59" hidden="1" outlineLevel="1">
      <c r="A98" s="4">
        <v>43987</v>
      </c>
      <c r="B98">
        <v>160639</v>
      </c>
      <c r="D98">
        <v>3448</v>
      </c>
      <c r="F98">
        <v>872</v>
      </c>
      <c r="H98" s="5">
        <v>60</v>
      </c>
      <c r="I98" s="5">
        <f t="shared" si="26"/>
        <v>54</v>
      </c>
      <c r="J98" s="5">
        <v>6</v>
      </c>
      <c r="K98" s="5"/>
      <c r="L98" s="5">
        <v>812</v>
      </c>
      <c r="M98" s="5"/>
      <c r="N98" s="5">
        <v>2300</v>
      </c>
      <c r="O98" s="5">
        <v>276</v>
      </c>
      <c r="Q98">
        <f t="shared" si="52"/>
        <v>872</v>
      </c>
      <c r="R98">
        <f t="shared" si="53"/>
        <v>3448</v>
      </c>
      <c r="T98">
        <f t="shared" si="54"/>
        <v>2300</v>
      </c>
      <c r="U98" s="5">
        <f t="shared" si="55"/>
        <v>812</v>
      </c>
      <c r="V98" s="5">
        <f t="shared" si="56"/>
        <v>54</v>
      </c>
      <c r="W98">
        <f t="shared" si="57"/>
        <v>6</v>
      </c>
      <c r="X98">
        <f t="shared" si="58"/>
        <v>276</v>
      </c>
      <c r="AE98" s="3">
        <f t="shared" si="94"/>
        <v>2771</v>
      </c>
      <c r="AF98" s="3">
        <f t="shared" si="95"/>
        <v>1</v>
      </c>
      <c r="AG98" s="3">
        <f t="shared" si="96"/>
        <v>-7</v>
      </c>
      <c r="AH98" s="3">
        <f t="shared" si="97"/>
        <v>-3</v>
      </c>
      <c r="AI98" s="3">
        <f t="shared" si="98"/>
        <v>0</v>
      </c>
      <c r="AJ98" s="3">
        <f t="shared" si="99"/>
        <v>-4</v>
      </c>
      <c r="AK98" s="3">
        <f t="shared" si="100"/>
        <v>8</v>
      </c>
      <c r="AL98" s="3">
        <f t="shared" si="101"/>
        <v>0</v>
      </c>
      <c r="AM98" s="3"/>
      <c r="AN98" s="3">
        <f t="shared" si="84"/>
        <v>2770</v>
      </c>
      <c r="AO98" s="3">
        <f t="shared" si="85"/>
        <v>1</v>
      </c>
      <c r="AQ98" s="6">
        <f t="shared" si="86"/>
        <v>1.755263891352269E-2</v>
      </c>
      <c r="AR98" s="6">
        <f t="shared" si="87"/>
        <v>2.9010733971569482E-4</v>
      </c>
      <c r="AS98" s="6">
        <f t="shared" si="88"/>
        <v>-7.9635949943117172E-3</v>
      </c>
      <c r="AT98" s="6">
        <f t="shared" si="89"/>
        <v>-4.7619047619047616E-2</v>
      </c>
      <c r="AU98" s="6">
        <f t="shared" si="90"/>
        <v>0</v>
      </c>
      <c r="AV98" s="6">
        <f t="shared" si="91"/>
        <v>-4.9019607843137254E-3</v>
      </c>
      <c r="AW98" s="6">
        <f t="shared" si="92"/>
        <v>3.4904013961605585E-3</v>
      </c>
      <c r="AX98" s="6">
        <f t="shared" si="93"/>
        <v>0</v>
      </c>
      <c r="AZ98" s="2">
        <f t="shared" si="59"/>
        <v>2.1464277043557294E-2</v>
      </c>
      <c r="BA98" s="17">
        <f t="shared" si="51"/>
        <v>3.6088054853843375E-4</v>
      </c>
      <c r="BB98" s="2">
        <f t="shared" si="60"/>
        <v>1.7401392111368909E-2</v>
      </c>
      <c r="BC98" s="2">
        <f t="shared" si="61"/>
        <v>1.5661252900232018E-2</v>
      </c>
      <c r="BD98" s="2">
        <f t="shared" si="62"/>
        <v>1.7401392111368909E-3</v>
      </c>
      <c r="BE98" s="2">
        <f t="shared" si="63"/>
        <v>0.23549883990719259</v>
      </c>
      <c r="BF98" s="2">
        <f t="shared" si="64"/>
        <v>0.66705336426914152</v>
      </c>
      <c r="BG98" s="2">
        <f t="shared" si="65"/>
        <v>8.0046403712296987E-2</v>
      </c>
    </row>
    <row r="99" spans="1:59" hidden="1" outlineLevel="1">
      <c r="A99" s="4">
        <v>43988</v>
      </c>
      <c r="B99">
        <v>163432</v>
      </c>
      <c r="D99">
        <v>3450</v>
      </c>
      <c r="F99">
        <v>866</v>
      </c>
      <c r="H99" s="5">
        <v>54</v>
      </c>
      <c r="I99" s="5">
        <f t="shared" si="26"/>
        <v>47</v>
      </c>
      <c r="J99" s="5">
        <v>7</v>
      </c>
      <c r="K99" s="5"/>
      <c r="L99" s="5">
        <v>812</v>
      </c>
      <c r="M99" s="5"/>
      <c r="N99" s="5">
        <v>2308</v>
      </c>
      <c r="O99" s="5">
        <v>276</v>
      </c>
      <c r="Q99">
        <f t="shared" si="52"/>
        <v>866</v>
      </c>
      <c r="R99">
        <f t="shared" si="53"/>
        <v>3450</v>
      </c>
      <c r="T99">
        <f t="shared" si="54"/>
        <v>2308</v>
      </c>
      <c r="U99" s="5">
        <f t="shared" si="55"/>
        <v>812</v>
      </c>
      <c r="V99" s="5">
        <f t="shared" si="56"/>
        <v>47</v>
      </c>
      <c r="W99">
        <f t="shared" si="57"/>
        <v>7</v>
      </c>
      <c r="X99">
        <f t="shared" si="58"/>
        <v>276</v>
      </c>
      <c r="AE99" s="3">
        <f t="shared" si="94"/>
        <v>2793</v>
      </c>
      <c r="AF99" s="3">
        <f t="shared" si="95"/>
        <v>2</v>
      </c>
      <c r="AG99" s="3">
        <f t="shared" si="96"/>
        <v>-6</v>
      </c>
      <c r="AH99" s="3">
        <f t="shared" si="97"/>
        <v>-6</v>
      </c>
      <c r="AI99" s="3">
        <f t="shared" si="98"/>
        <v>1</v>
      </c>
      <c r="AJ99" s="3">
        <f t="shared" si="99"/>
        <v>0</v>
      </c>
      <c r="AK99" s="3">
        <f t="shared" si="100"/>
        <v>8</v>
      </c>
      <c r="AL99" s="3">
        <f t="shared" si="101"/>
        <v>0</v>
      </c>
      <c r="AM99" s="3"/>
      <c r="AN99" s="3">
        <f t="shared" si="84"/>
        <v>2791</v>
      </c>
      <c r="AO99" s="3">
        <f t="shared" si="85"/>
        <v>2</v>
      </c>
      <c r="AQ99" s="6">
        <f t="shared" si="86"/>
        <v>1.7386811421883853E-2</v>
      </c>
      <c r="AR99" s="6">
        <f t="shared" si="87"/>
        <v>5.8004640371229696E-4</v>
      </c>
      <c r="AS99" s="6">
        <f t="shared" si="88"/>
        <v>-6.8807339449541288E-3</v>
      </c>
      <c r="AT99" s="6">
        <f t="shared" si="89"/>
        <v>-0.1</v>
      </c>
      <c r="AU99" s="6">
        <f t="shared" si="90"/>
        <v>0.16666666666666666</v>
      </c>
      <c r="AV99" s="6">
        <f t="shared" si="91"/>
        <v>0</v>
      </c>
      <c r="AW99" s="6">
        <f t="shared" si="92"/>
        <v>3.4782608695652175E-3</v>
      </c>
      <c r="AX99" s="6">
        <f t="shared" si="93"/>
        <v>0</v>
      </c>
      <c r="AZ99" s="2">
        <f t="shared" si="59"/>
        <v>2.1109696999363648E-2</v>
      </c>
      <c r="BA99" s="17">
        <f t="shared" si="51"/>
        <v>7.1607590404582891E-4</v>
      </c>
      <c r="BB99" s="2">
        <f t="shared" si="60"/>
        <v>1.5652173913043479E-2</v>
      </c>
      <c r="BC99" s="2">
        <f t="shared" si="61"/>
        <v>1.3623188405797102E-2</v>
      </c>
      <c r="BD99" s="2">
        <f t="shared" si="62"/>
        <v>2.0289855072463769E-3</v>
      </c>
      <c r="BE99" s="2">
        <f t="shared" si="63"/>
        <v>0.2353623188405797</v>
      </c>
      <c r="BF99" s="2">
        <f t="shared" si="64"/>
        <v>0.66898550724637684</v>
      </c>
      <c r="BG99" s="2">
        <f t="shared" si="65"/>
        <v>0.08</v>
      </c>
    </row>
    <row r="100" spans="1:59" hidden="1" outlineLevel="1">
      <c r="A100" s="4">
        <v>43989</v>
      </c>
      <c r="B100">
        <v>164985</v>
      </c>
      <c r="D100">
        <v>3451</v>
      </c>
      <c r="F100">
        <v>862</v>
      </c>
      <c r="H100" s="5">
        <v>49</v>
      </c>
      <c r="I100" s="5">
        <f t="shared" si="26"/>
        <v>42</v>
      </c>
      <c r="J100" s="5">
        <v>7</v>
      </c>
      <c r="K100" s="5"/>
      <c r="L100" s="5">
        <v>813</v>
      </c>
      <c r="M100" s="5"/>
      <c r="N100" s="5">
        <v>2312</v>
      </c>
      <c r="O100" s="5">
        <v>277</v>
      </c>
      <c r="Q100">
        <f t="shared" si="52"/>
        <v>862</v>
      </c>
      <c r="R100">
        <f t="shared" si="53"/>
        <v>3451</v>
      </c>
      <c r="T100">
        <f t="shared" si="54"/>
        <v>2312</v>
      </c>
      <c r="U100" s="5">
        <f t="shared" si="55"/>
        <v>813</v>
      </c>
      <c r="V100" s="5">
        <f t="shared" si="56"/>
        <v>42</v>
      </c>
      <c r="W100">
        <f t="shared" si="57"/>
        <v>7</v>
      </c>
      <c r="X100">
        <f t="shared" si="58"/>
        <v>277</v>
      </c>
      <c r="AE100" s="3">
        <f t="shared" si="94"/>
        <v>1553</v>
      </c>
      <c r="AF100" s="3">
        <f t="shared" si="95"/>
        <v>1</v>
      </c>
      <c r="AG100" s="3">
        <f t="shared" si="96"/>
        <v>-4</v>
      </c>
      <c r="AH100" s="3">
        <f t="shared" si="97"/>
        <v>-5</v>
      </c>
      <c r="AI100" s="3">
        <f t="shared" si="98"/>
        <v>0</v>
      </c>
      <c r="AJ100" s="3">
        <f t="shared" si="99"/>
        <v>1</v>
      </c>
      <c r="AK100" s="3">
        <f t="shared" si="100"/>
        <v>4</v>
      </c>
      <c r="AL100" s="3">
        <f t="shared" si="101"/>
        <v>1</v>
      </c>
      <c r="AM100" s="3"/>
      <c r="AN100" s="3">
        <f t="shared" si="84"/>
        <v>1552</v>
      </c>
      <c r="AO100" s="3">
        <f t="shared" si="85"/>
        <v>1</v>
      </c>
      <c r="AQ100" s="6">
        <f t="shared" si="86"/>
        <v>9.5024230260903619E-3</v>
      </c>
      <c r="AR100" s="6">
        <f t="shared" si="87"/>
        <v>2.8985507246376811E-4</v>
      </c>
      <c r="AS100" s="6">
        <f t="shared" si="88"/>
        <v>-4.6189376443418013E-3</v>
      </c>
      <c r="AT100" s="6">
        <f t="shared" si="89"/>
        <v>-9.2592592592592587E-2</v>
      </c>
      <c r="AU100" s="6">
        <f t="shared" si="90"/>
        <v>0</v>
      </c>
      <c r="AV100" s="6">
        <f t="shared" si="91"/>
        <v>1.2315270935960591E-3</v>
      </c>
      <c r="AW100" s="6">
        <f t="shared" si="92"/>
        <v>1.7331022530329288E-3</v>
      </c>
      <c r="AX100" s="6">
        <f t="shared" si="93"/>
        <v>3.6231884057971015E-3</v>
      </c>
      <c r="AZ100" s="2">
        <f t="shared" si="59"/>
        <v>2.091705306543019E-2</v>
      </c>
      <c r="BA100" s="17">
        <f t="shared" si="51"/>
        <v>6.43915003219575E-4</v>
      </c>
      <c r="BB100" s="2">
        <f t="shared" si="60"/>
        <v>1.4198782961460446E-2</v>
      </c>
      <c r="BC100" s="2">
        <f t="shared" si="61"/>
        <v>1.2170385395537525E-2</v>
      </c>
      <c r="BD100" s="2">
        <f t="shared" si="62"/>
        <v>2.0283975659229209E-3</v>
      </c>
      <c r="BE100" s="2">
        <f t="shared" si="63"/>
        <v>0.23558388872790495</v>
      </c>
      <c r="BF100" s="2">
        <f t="shared" si="64"/>
        <v>0.66995073891625612</v>
      </c>
      <c r="BG100" s="2">
        <f t="shared" si="65"/>
        <v>8.0266589394378446E-2</v>
      </c>
    </row>
    <row r="101" spans="1:59" hidden="1" outlineLevel="1">
      <c r="A101" s="4">
        <v>43990</v>
      </c>
      <c r="B101">
        <v>165693</v>
      </c>
      <c r="D101">
        <v>3452</v>
      </c>
      <c r="F101">
        <v>853</v>
      </c>
      <c r="H101" s="5">
        <v>47</v>
      </c>
      <c r="I101" s="5">
        <f t="shared" si="26"/>
        <v>40</v>
      </c>
      <c r="J101" s="5">
        <v>7</v>
      </c>
      <c r="K101" s="5"/>
      <c r="L101" s="5">
        <v>806</v>
      </c>
      <c r="M101" s="5"/>
      <c r="N101" s="5">
        <v>2321</v>
      </c>
      <c r="O101" s="5">
        <v>278</v>
      </c>
      <c r="Q101">
        <f t="shared" si="52"/>
        <v>853</v>
      </c>
      <c r="R101">
        <f t="shared" si="53"/>
        <v>3452</v>
      </c>
      <c r="T101">
        <f t="shared" si="54"/>
        <v>2321</v>
      </c>
      <c r="U101" s="5">
        <f t="shared" si="55"/>
        <v>806</v>
      </c>
      <c r="V101" s="5">
        <f t="shared" si="56"/>
        <v>40</v>
      </c>
      <c r="W101">
        <f t="shared" si="57"/>
        <v>7</v>
      </c>
      <c r="X101">
        <f t="shared" si="58"/>
        <v>278</v>
      </c>
      <c r="AE101" s="3">
        <f t="shared" si="94"/>
        <v>708</v>
      </c>
      <c r="AF101" s="3">
        <f t="shared" si="95"/>
        <v>1</v>
      </c>
      <c r="AG101" s="3">
        <f t="shared" si="96"/>
        <v>-9</v>
      </c>
      <c r="AH101" s="3">
        <f t="shared" si="97"/>
        <v>-2</v>
      </c>
      <c r="AI101" s="3">
        <f t="shared" si="98"/>
        <v>0</v>
      </c>
      <c r="AJ101" s="3">
        <f t="shared" si="99"/>
        <v>-7</v>
      </c>
      <c r="AK101" s="3">
        <f t="shared" si="100"/>
        <v>9</v>
      </c>
      <c r="AL101" s="3">
        <f t="shared" si="101"/>
        <v>1</v>
      </c>
      <c r="AM101" s="3"/>
      <c r="AN101" s="3">
        <f t="shared" si="84"/>
        <v>707</v>
      </c>
      <c r="AO101" s="3">
        <f t="shared" si="85"/>
        <v>1</v>
      </c>
      <c r="AQ101" s="6">
        <f t="shared" si="86"/>
        <v>4.2912992090190019E-3</v>
      </c>
      <c r="AR101" s="6">
        <f t="shared" si="87"/>
        <v>2.8977108084613158E-4</v>
      </c>
      <c r="AS101" s="6">
        <f t="shared" si="88"/>
        <v>-1.0440835266821345E-2</v>
      </c>
      <c r="AT101" s="6">
        <f t="shared" si="89"/>
        <v>-4.0816326530612242E-2</v>
      </c>
      <c r="AU101" s="6">
        <f t="shared" si="90"/>
        <v>0</v>
      </c>
      <c r="AV101" s="6">
        <f t="shared" si="91"/>
        <v>-8.6100861008610082E-3</v>
      </c>
      <c r="AW101" s="6">
        <f t="shared" si="92"/>
        <v>3.8927335640138406E-3</v>
      </c>
      <c r="AX101" s="6">
        <f t="shared" si="93"/>
        <v>3.6101083032490976E-3</v>
      </c>
      <c r="AZ101" s="2">
        <f t="shared" si="59"/>
        <v>2.0833710536956901E-2</v>
      </c>
      <c r="BA101" s="17">
        <f t="shared" si="51"/>
        <v>1.4124293785310734E-3</v>
      </c>
      <c r="BB101" s="2">
        <f t="shared" si="60"/>
        <v>1.3615295480880649E-2</v>
      </c>
      <c r="BC101" s="2">
        <f t="shared" si="61"/>
        <v>1.1587485515643106E-2</v>
      </c>
      <c r="BD101" s="2">
        <f t="shared" si="62"/>
        <v>2.0278099652375433E-3</v>
      </c>
      <c r="BE101" s="2">
        <f t="shared" si="63"/>
        <v>0.23348783314020857</v>
      </c>
      <c r="BF101" s="2">
        <f t="shared" si="64"/>
        <v>0.67236384704519114</v>
      </c>
      <c r="BG101" s="2">
        <f t="shared" si="65"/>
        <v>8.0533024333719588E-2</v>
      </c>
    </row>
    <row r="102" spans="1:59" hidden="1" outlineLevel="1">
      <c r="A102" s="4">
        <v>43991</v>
      </c>
      <c r="B102">
        <v>168562</v>
      </c>
      <c r="D102">
        <v>3454</v>
      </c>
      <c r="F102">
        <v>853</v>
      </c>
      <c r="H102" s="5">
        <v>45</v>
      </c>
      <c r="I102" s="5">
        <f t="shared" si="26"/>
        <v>39</v>
      </c>
      <c r="J102" s="5">
        <v>6</v>
      </c>
      <c r="K102" s="5"/>
      <c r="L102" s="5">
        <v>808</v>
      </c>
      <c r="M102" s="5"/>
      <c r="N102" s="5">
        <v>2323</v>
      </c>
      <c r="O102" s="5">
        <v>278</v>
      </c>
      <c r="Q102">
        <f t="shared" si="52"/>
        <v>853</v>
      </c>
      <c r="R102">
        <f t="shared" si="53"/>
        <v>3454</v>
      </c>
      <c r="T102">
        <f t="shared" si="54"/>
        <v>2323</v>
      </c>
      <c r="U102" s="5">
        <f t="shared" si="55"/>
        <v>808</v>
      </c>
      <c r="V102" s="5">
        <f t="shared" si="56"/>
        <v>39</v>
      </c>
      <c r="W102">
        <f t="shared" si="57"/>
        <v>6</v>
      </c>
      <c r="X102">
        <f t="shared" si="58"/>
        <v>278</v>
      </c>
      <c r="AE102" s="3">
        <f t="shared" si="94"/>
        <v>2869</v>
      </c>
      <c r="AF102" s="3">
        <f t="shared" si="95"/>
        <v>2</v>
      </c>
      <c r="AG102" s="3">
        <f t="shared" si="96"/>
        <v>0</v>
      </c>
      <c r="AH102" s="3">
        <f t="shared" si="97"/>
        <v>-2</v>
      </c>
      <c r="AI102" s="3">
        <f t="shared" si="98"/>
        <v>-1</v>
      </c>
      <c r="AJ102" s="3">
        <f t="shared" si="99"/>
        <v>2</v>
      </c>
      <c r="AK102" s="3">
        <f t="shared" si="100"/>
        <v>2</v>
      </c>
      <c r="AL102" s="3">
        <f t="shared" si="101"/>
        <v>0</v>
      </c>
      <c r="AM102" s="3"/>
      <c r="AN102" s="3">
        <f t="shared" si="84"/>
        <v>2867</v>
      </c>
      <c r="AO102" s="3">
        <f t="shared" si="85"/>
        <v>2</v>
      </c>
      <c r="AQ102" s="6">
        <f t="shared" si="86"/>
        <v>1.7315155136306302E-2</v>
      </c>
      <c r="AR102" s="6">
        <f t="shared" si="87"/>
        <v>5.7937427578215526E-4</v>
      </c>
      <c r="AS102" s="6">
        <f t="shared" si="88"/>
        <v>0</v>
      </c>
      <c r="AT102" s="6">
        <f t="shared" si="89"/>
        <v>-4.2553191489361701E-2</v>
      </c>
      <c r="AU102" s="6">
        <f t="shared" si="90"/>
        <v>-0.14285714285714285</v>
      </c>
      <c r="AV102" s="6">
        <f t="shared" si="91"/>
        <v>2.4813895781637717E-3</v>
      </c>
      <c r="AW102" s="6">
        <f t="shared" si="92"/>
        <v>8.6169754416199913E-4</v>
      </c>
      <c r="AX102" s="6">
        <f t="shared" si="93"/>
        <v>0</v>
      </c>
      <c r="AZ102" s="2">
        <f t="shared" si="59"/>
        <v>2.0490976613946204E-2</v>
      </c>
      <c r="BA102" s="17">
        <f t="shared" si="51"/>
        <v>6.9710700592540956E-4</v>
      </c>
      <c r="BB102" s="2">
        <f t="shared" si="60"/>
        <v>1.3028372900984365E-2</v>
      </c>
      <c r="BC102" s="2">
        <f t="shared" si="61"/>
        <v>1.129125651418645E-2</v>
      </c>
      <c r="BD102" s="2">
        <f t="shared" si="62"/>
        <v>1.7371163867979154E-3</v>
      </c>
      <c r="BE102" s="2">
        <f t="shared" si="63"/>
        <v>0.23393167342211929</v>
      </c>
      <c r="BF102" s="2">
        <f t="shared" si="64"/>
        <v>0.67255356108859299</v>
      </c>
      <c r="BG102" s="2">
        <f t="shared" si="65"/>
        <v>8.048639258830341E-2</v>
      </c>
    </row>
    <row r="103" spans="1:59" hidden="1" outlineLevel="1">
      <c r="A103" s="4">
        <v>43992</v>
      </c>
      <c r="B103">
        <v>171384</v>
      </c>
      <c r="D103">
        <v>3455</v>
      </c>
      <c r="F103">
        <v>853</v>
      </c>
      <c r="H103" s="5">
        <v>46</v>
      </c>
      <c r="I103" s="5">
        <f t="shared" si="26"/>
        <v>40</v>
      </c>
      <c r="J103" s="5">
        <v>6</v>
      </c>
      <c r="K103" s="5"/>
      <c r="L103" s="5">
        <v>807</v>
      </c>
      <c r="M103" s="5"/>
      <c r="N103" s="5">
        <v>2324</v>
      </c>
      <c r="O103" s="5">
        <v>278</v>
      </c>
      <c r="Q103">
        <f t="shared" si="52"/>
        <v>853</v>
      </c>
      <c r="R103">
        <f t="shared" si="53"/>
        <v>3455</v>
      </c>
      <c r="T103">
        <f t="shared" si="54"/>
        <v>2324</v>
      </c>
      <c r="U103" s="5">
        <f t="shared" si="55"/>
        <v>807</v>
      </c>
      <c r="V103" s="5">
        <f t="shared" si="56"/>
        <v>40</v>
      </c>
      <c r="W103">
        <f t="shared" si="57"/>
        <v>6</v>
      </c>
      <c r="X103">
        <f t="shared" si="58"/>
        <v>278</v>
      </c>
      <c r="AE103" s="3">
        <f t="shared" si="94"/>
        <v>2822</v>
      </c>
      <c r="AF103" s="3">
        <f t="shared" si="95"/>
        <v>1</v>
      </c>
      <c r="AG103" s="3">
        <f t="shared" si="96"/>
        <v>0</v>
      </c>
      <c r="AH103" s="3">
        <f t="shared" si="97"/>
        <v>1</v>
      </c>
      <c r="AI103" s="3">
        <f t="shared" si="98"/>
        <v>0</v>
      </c>
      <c r="AJ103" s="3">
        <f t="shared" si="99"/>
        <v>-1</v>
      </c>
      <c r="AK103" s="3">
        <f t="shared" si="100"/>
        <v>1</v>
      </c>
      <c r="AL103" s="3">
        <f t="shared" si="101"/>
        <v>0</v>
      </c>
      <c r="AM103" s="3"/>
      <c r="AN103" s="3">
        <f t="shared" si="84"/>
        <v>2821</v>
      </c>
      <c r="AO103" s="3">
        <f t="shared" si="85"/>
        <v>1</v>
      </c>
      <c r="AQ103" s="6">
        <f t="shared" si="86"/>
        <v>1.6741614361481236E-2</v>
      </c>
      <c r="AR103" s="6">
        <f t="shared" si="87"/>
        <v>2.8951939779965256E-4</v>
      </c>
      <c r="AS103" s="6">
        <f t="shared" si="88"/>
        <v>0</v>
      </c>
      <c r="AT103" s="6">
        <f t="shared" si="89"/>
        <v>2.2222222222222223E-2</v>
      </c>
      <c r="AU103" s="6">
        <f t="shared" si="90"/>
        <v>0</v>
      </c>
      <c r="AV103" s="6">
        <f t="shared" si="91"/>
        <v>-1.2376237623762376E-3</v>
      </c>
      <c r="AW103" s="6">
        <f t="shared" si="92"/>
        <v>4.3047783039173483E-4</v>
      </c>
      <c r="AX103" s="6">
        <f t="shared" si="93"/>
        <v>0</v>
      </c>
      <c r="AZ103" s="2">
        <f t="shared" si="59"/>
        <v>2.015940811277599E-2</v>
      </c>
      <c r="BA103" s="17">
        <f t="shared" si="51"/>
        <v>3.5435861091424523E-4</v>
      </c>
      <c r="BB103" s="2">
        <f t="shared" si="60"/>
        <v>1.3314037626628075E-2</v>
      </c>
      <c r="BC103" s="2">
        <f t="shared" si="61"/>
        <v>1.1577424023154847E-2</v>
      </c>
      <c r="BD103" s="2">
        <f t="shared" si="62"/>
        <v>1.7366136034732273E-3</v>
      </c>
      <c r="BE103" s="2">
        <f t="shared" si="63"/>
        <v>0.23357452966714906</v>
      </c>
      <c r="BF103" s="2">
        <f t="shared" si="64"/>
        <v>0.6726483357452967</v>
      </c>
      <c r="BG103" s="2">
        <f t="shared" si="65"/>
        <v>8.0463096960926198E-2</v>
      </c>
    </row>
    <row r="104" spans="1:59" hidden="1" outlineLevel="1">
      <c r="A104" s="4">
        <v>43993</v>
      </c>
      <c r="B104">
        <v>174429</v>
      </c>
      <c r="D104">
        <v>3455</v>
      </c>
      <c r="F104">
        <v>849</v>
      </c>
      <c r="H104" s="5">
        <v>42</v>
      </c>
      <c r="I104" s="5">
        <f t="shared" si="26"/>
        <v>37</v>
      </c>
      <c r="J104" s="5">
        <v>5</v>
      </c>
      <c r="K104" s="5"/>
      <c r="L104" s="5">
        <v>807</v>
      </c>
      <c r="M104" s="5"/>
      <c r="N104" s="5">
        <v>2327</v>
      </c>
      <c r="O104" s="5">
        <v>279</v>
      </c>
      <c r="Q104">
        <f t="shared" si="52"/>
        <v>849</v>
      </c>
      <c r="R104">
        <f t="shared" si="53"/>
        <v>3455</v>
      </c>
      <c r="T104">
        <f t="shared" si="54"/>
        <v>2327</v>
      </c>
      <c r="U104" s="5">
        <f t="shared" si="55"/>
        <v>807</v>
      </c>
      <c r="V104" s="5">
        <f t="shared" si="56"/>
        <v>37</v>
      </c>
      <c r="W104">
        <f t="shared" si="57"/>
        <v>5</v>
      </c>
      <c r="X104">
        <f t="shared" si="58"/>
        <v>279</v>
      </c>
      <c r="AE104" s="3">
        <f t="shared" si="94"/>
        <v>3045</v>
      </c>
      <c r="AF104" s="3">
        <f t="shared" si="95"/>
        <v>0</v>
      </c>
      <c r="AG104" s="3">
        <f t="shared" si="96"/>
        <v>-4</v>
      </c>
      <c r="AH104" s="3">
        <f t="shared" si="97"/>
        <v>-4</v>
      </c>
      <c r="AI104" s="3">
        <f t="shared" si="98"/>
        <v>-1</v>
      </c>
      <c r="AJ104" s="3">
        <f t="shared" si="99"/>
        <v>0</v>
      </c>
      <c r="AK104" s="3">
        <f t="shared" si="100"/>
        <v>3</v>
      </c>
      <c r="AL104" s="3">
        <f t="shared" si="101"/>
        <v>1</v>
      </c>
      <c r="AM104" s="3"/>
      <c r="AN104" s="3">
        <f t="shared" si="84"/>
        <v>3045</v>
      </c>
      <c r="AO104" s="3">
        <f t="shared" si="85"/>
        <v>0</v>
      </c>
      <c r="AQ104" s="6">
        <f t="shared" si="86"/>
        <v>1.7767119451057276E-2</v>
      </c>
      <c r="AR104" s="6">
        <f t="shared" si="87"/>
        <v>0</v>
      </c>
      <c r="AS104" s="6">
        <f t="shared" si="88"/>
        <v>-4.6893317702227429E-3</v>
      </c>
      <c r="AT104" s="6">
        <f t="shared" si="89"/>
        <v>-8.6956521739130432E-2</v>
      </c>
      <c r="AU104" s="6">
        <f t="shared" si="90"/>
        <v>-0.16666666666666666</v>
      </c>
      <c r="AV104" s="6">
        <f t="shared" si="91"/>
        <v>0</v>
      </c>
      <c r="AW104" s="6">
        <f t="shared" si="92"/>
        <v>1.2908777969018934E-3</v>
      </c>
      <c r="AX104" s="6">
        <f t="shared" si="93"/>
        <v>3.5971223021582736E-3</v>
      </c>
      <c r="AZ104" s="2">
        <f t="shared" si="59"/>
        <v>1.9807486140492693E-2</v>
      </c>
      <c r="BA104" s="17">
        <f t="shared" si="51"/>
        <v>0</v>
      </c>
      <c r="BB104" s="2">
        <f t="shared" si="60"/>
        <v>1.215629522431259E-2</v>
      </c>
      <c r="BC104" s="2">
        <f t="shared" si="61"/>
        <v>1.0709117221418235E-2</v>
      </c>
      <c r="BD104" s="2">
        <f t="shared" si="62"/>
        <v>1.4471780028943559E-3</v>
      </c>
      <c r="BE104" s="2">
        <f t="shared" si="63"/>
        <v>0.23357452966714906</v>
      </c>
      <c r="BF104" s="2">
        <f t="shared" si="64"/>
        <v>0.67351664254703325</v>
      </c>
      <c r="BG104" s="2">
        <f t="shared" si="65"/>
        <v>8.0752532561505067E-2</v>
      </c>
    </row>
    <row r="105" spans="1:59" hidden="1" outlineLevel="1">
      <c r="A105" s="4">
        <v>43994</v>
      </c>
      <c r="B105">
        <v>176233</v>
      </c>
      <c r="D105">
        <v>3455</v>
      </c>
      <c r="F105">
        <v>841</v>
      </c>
      <c r="H105" s="5">
        <v>37</v>
      </c>
      <c r="I105" s="5">
        <f t="shared" si="26"/>
        <v>34</v>
      </c>
      <c r="J105" s="5">
        <v>3</v>
      </c>
      <c r="K105" s="5"/>
      <c r="L105" s="5">
        <v>804</v>
      </c>
      <c r="M105" s="5"/>
      <c r="N105" s="5">
        <v>2335</v>
      </c>
      <c r="O105" s="5">
        <v>279</v>
      </c>
      <c r="Q105">
        <f t="shared" si="52"/>
        <v>841</v>
      </c>
      <c r="R105">
        <f t="shared" si="53"/>
        <v>3455</v>
      </c>
      <c r="T105">
        <f t="shared" si="54"/>
        <v>2335</v>
      </c>
      <c r="U105" s="5">
        <f t="shared" si="55"/>
        <v>804</v>
      </c>
      <c r="V105" s="5">
        <f t="shared" si="56"/>
        <v>34</v>
      </c>
      <c r="W105">
        <f t="shared" si="57"/>
        <v>3</v>
      </c>
      <c r="X105">
        <f t="shared" si="58"/>
        <v>279</v>
      </c>
      <c r="AE105" s="3">
        <f t="shared" si="94"/>
        <v>1804</v>
      </c>
      <c r="AF105" s="3">
        <f t="shared" si="95"/>
        <v>0</v>
      </c>
      <c r="AG105" s="3">
        <f t="shared" si="96"/>
        <v>-8</v>
      </c>
      <c r="AH105" s="3">
        <f t="shared" si="97"/>
        <v>-5</v>
      </c>
      <c r="AI105" s="3">
        <f t="shared" si="98"/>
        <v>-2</v>
      </c>
      <c r="AJ105" s="3">
        <f t="shared" si="99"/>
        <v>-3</v>
      </c>
      <c r="AK105" s="3">
        <f t="shared" si="100"/>
        <v>8</v>
      </c>
      <c r="AL105" s="3">
        <f t="shared" si="101"/>
        <v>0</v>
      </c>
      <c r="AM105" s="3"/>
      <c r="AN105" s="3">
        <f t="shared" ref="AN105:AN111" si="102">AE105-AF105</f>
        <v>1804</v>
      </c>
      <c r="AO105" s="3">
        <f t="shared" ref="AO105:AO136" si="103">AF105</f>
        <v>0</v>
      </c>
      <c r="AQ105" s="6">
        <f t="shared" si="86"/>
        <v>1.0342316931244232E-2</v>
      </c>
      <c r="AR105" s="6">
        <f t="shared" si="87"/>
        <v>0</v>
      </c>
      <c r="AS105" s="6">
        <f t="shared" si="88"/>
        <v>-9.4228504122497048E-3</v>
      </c>
      <c r="AT105" s="6">
        <f t="shared" si="89"/>
        <v>-0.11904761904761904</v>
      </c>
      <c r="AU105" s="6">
        <f t="shared" si="90"/>
        <v>-0.4</v>
      </c>
      <c r="AV105" s="6">
        <f t="shared" si="91"/>
        <v>-3.7174721189591076E-3</v>
      </c>
      <c r="AW105" s="6">
        <f t="shared" si="92"/>
        <v>3.4379028792436614E-3</v>
      </c>
      <c r="AX105" s="6">
        <f t="shared" si="93"/>
        <v>0</v>
      </c>
      <c r="AZ105" s="2">
        <f t="shared" si="59"/>
        <v>1.9604727831904353E-2</v>
      </c>
      <c r="BA105" s="17">
        <f t="shared" si="51"/>
        <v>0</v>
      </c>
      <c r="BB105" s="2">
        <f t="shared" si="60"/>
        <v>1.0709117221418235E-2</v>
      </c>
      <c r="BC105" s="2">
        <f t="shared" si="61"/>
        <v>9.8408104196816212E-3</v>
      </c>
      <c r="BD105" s="2">
        <f t="shared" si="62"/>
        <v>8.6830680173661363E-4</v>
      </c>
      <c r="BE105" s="2">
        <f t="shared" si="63"/>
        <v>0.23270622286541245</v>
      </c>
      <c r="BF105" s="2">
        <f t="shared" si="64"/>
        <v>0.6758321273516642</v>
      </c>
      <c r="BG105" s="2">
        <f t="shared" si="65"/>
        <v>8.0752532561505067E-2</v>
      </c>
    </row>
    <row r="106" spans="1:59" hidden="1" outlineLevel="1">
      <c r="A106" s="4">
        <v>43995</v>
      </c>
      <c r="B106">
        <v>178319</v>
      </c>
      <c r="D106">
        <v>3456</v>
      </c>
      <c r="F106">
        <v>842</v>
      </c>
      <c r="H106" s="5">
        <v>36</v>
      </c>
      <c r="I106" s="5">
        <f t="shared" si="26"/>
        <v>33</v>
      </c>
      <c r="J106" s="5">
        <v>3</v>
      </c>
      <c r="K106" s="5"/>
      <c r="L106" s="5">
        <v>806</v>
      </c>
      <c r="M106" s="5"/>
      <c r="N106" s="5">
        <v>2335</v>
      </c>
      <c r="O106" s="5">
        <v>279</v>
      </c>
      <c r="Q106">
        <f t="shared" si="52"/>
        <v>842</v>
      </c>
      <c r="R106">
        <f t="shared" si="53"/>
        <v>3456</v>
      </c>
      <c r="T106">
        <f t="shared" si="54"/>
        <v>2335</v>
      </c>
      <c r="U106" s="5">
        <f t="shared" si="55"/>
        <v>806</v>
      </c>
      <c r="V106" s="5">
        <f t="shared" si="56"/>
        <v>33</v>
      </c>
      <c r="W106">
        <f t="shared" si="57"/>
        <v>3</v>
      </c>
      <c r="X106">
        <f t="shared" si="58"/>
        <v>279</v>
      </c>
      <c r="AE106" s="3">
        <f t="shared" si="94"/>
        <v>2086</v>
      </c>
      <c r="AF106" s="3">
        <f t="shared" si="95"/>
        <v>1</v>
      </c>
      <c r="AG106" s="3">
        <f t="shared" si="96"/>
        <v>1</v>
      </c>
      <c r="AH106" s="3">
        <f t="shared" si="97"/>
        <v>-1</v>
      </c>
      <c r="AI106" s="3">
        <f t="shared" si="98"/>
        <v>0</v>
      </c>
      <c r="AJ106" s="3">
        <f t="shared" si="99"/>
        <v>2</v>
      </c>
      <c r="AK106" s="3">
        <f t="shared" si="100"/>
        <v>0</v>
      </c>
      <c r="AL106" s="3">
        <f t="shared" si="101"/>
        <v>0</v>
      </c>
      <c r="AM106" s="3"/>
      <c r="AN106" s="3">
        <f t="shared" si="102"/>
        <v>2085</v>
      </c>
      <c r="AO106" s="3">
        <f t="shared" si="103"/>
        <v>1</v>
      </c>
      <c r="AQ106" s="6">
        <f t="shared" si="86"/>
        <v>1.1836602679407376E-2</v>
      </c>
      <c r="AR106" s="6">
        <f t="shared" si="87"/>
        <v>2.8943560057887119E-4</v>
      </c>
      <c r="AS106" s="6">
        <f t="shared" si="88"/>
        <v>1.1890606420927466E-3</v>
      </c>
      <c r="AT106" s="6">
        <f t="shared" si="89"/>
        <v>-2.7027027027027029E-2</v>
      </c>
      <c r="AU106" s="6">
        <f t="shared" si="90"/>
        <v>0</v>
      </c>
      <c r="AV106" s="6">
        <f t="shared" si="91"/>
        <v>2.4875621890547263E-3</v>
      </c>
      <c r="AW106" s="6">
        <f t="shared" si="92"/>
        <v>0</v>
      </c>
      <c r="AX106" s="6">
        <f t="shared" si="93"/>
        <v>0</v>
      </c>
      <c r="AZ106" s="2">
        <f t="shared" si="59"/>
        <v>1.9380996977327151E-2</v>
      </c>
      <c r="BA106" s="17">
        <f t="shared" si="51"/>
        <v>4.7938638542665386E-4</v>
      </c>
      <c r="BB106" s="2">
        <f t="shared" si="60"/>
        <v>1.0416666666666666E-2</v>
      </c>
      <c r="BC106" s="2">
        <f t="shared" si="61"/>
        <v>9.5486111111111119E-3</v>
      </c>
      <c r="BD106" s="2">
        <f t="shared" si="62"/>
        <v>8.6805555555555551E-4</v>
      </c>
      <c r="BE106" s="2">
        <f t="shared" si="63"/>
        <v>0.23321759259259259</v>
      </c>
      <c r="BF106" s="2">
        <f t="shared" si="64"/>
        <v>0.67563657407407407</v>
      </c>
      <c r="BG106" s="2">
        <f t="shared" si="65"/>
        <v>8.0729166666666671E-2</v>
      </c>
    </row>
    <row r="107" spans="1:59" hidden="1" outlineLevel="1">
      <c r="A107" s="4">
        <v>43996</v>
      </c>
      <c r="B107">
        <v>179438</v>
      </c>
      <c r="D107">
        <v>3457</v>
      </c>
      <c r="F107">
        <v>837</v>
      </c>
      <c r="H107" s="5">
        <v>35</v>
      </c>
      <c r="I107" s="5">
        <f t="shared" si="26"/>
        <v>32</v>
      </c>
      <c r="J107" s="5">
        <v>3</v>
      </c>
      <c r="K107" s="5"/>
      <c r="L107" s="5">
        <v>802</v>
      </c>
      <c r="M107" s="5"/>
      <c r="N107" s="5">
        <v>2341</v>
      </c>
      <c r="O107" s="5">
        <v>279</v>
      </c>
      <c r="Q107">
        <f t="shared" si="52"/>
        <v>837</v>
      </c>
      <c r="R107">
        <f t="shared" si="53"/>
        <v>3457</v>
      </c>
      <c r="T107">
        <f t="shared" si="54"/>
        <v>2341</v>
      </c>
      <c r="U107" s="5">
        <f t="shared" si="55"/>
        <v>802</v>
      </c>
      <c r="V107" s="5">
        <f t="shared" si="56"/>
        <v>32</v>
      </c>
      <c r="W107">
        <f t="shared" si="57"/>
        <v>3</v>
      </c>
      <c r="X107">
        <f t="shared" si="58"/>
        <v>279</v>
      </c>
      <c r="AE107" s="3">
        <f t="shared" si="94"/>
        <v>1119</v>
      </c>
      <c r="AF107" s="3">
        <f t="shared" si="95"/>
        <v>1</v>
      </c>
      <c r="AG107" s="3">
        <f t="shared" si="96"/>
        <v>-5</v>
      </c>
      <c r="AH107" s="3">
        <f t="shared" si="97"/>
        <v>-1</v>
      </c>
      <c r="AI107" s="3">
        <f t="shared" si="98"/>
        <v>0</v>
      </c>
      <c r="AJ107" s="3">
        <f t="shared" si="99"/>
        <v>-4</v>
      </c>
      <c r="AK107" s="3">
        <f t="shared" si="100"/>
        <v>6</v>
      </c>
      <c r="AL107" s="3">
        <f t="shared" si="101"/>
        <v>0</v>
      </c>
      <c r="AM107" s="3"/>
      <c r="AN107" s="3">
        <f t="shared" si="102"/>
        <v>1118</v>
      </c>
      <c r="AO107" s="3">
        <f t="shared" si="103"/>
        <v>1</v>
      </c>
      <c r="AQ107" s="6">
        <f t="shared" si="86"/>
        <v>6.2752707226935997E-3</v>
      </c>
      <c r="AR107" s="6">
        <f t="shared" si="87"/>
        <v>2.8935185185185184E-4</v>
      </c>
      <c r="AS107" s="6">
        <f t="shared" si="88"/>
        <v>-5.9382422802850355E-3</v>
      </c>
      <c r="AT107" s="6">
        <f t="shared" si="89"/>
        <v>-2.7777777777777776E-2</v>
      </c>
      <c r="AU107" s="6">
        <f t="shared" si="90"/>
        <v>0</v>
      </c>
      <c r="AV107" s="6">
        <f t="shared" si="91"/>
        <v>-4.9627791563275434E-3</v>
      </c>
      <c r="AW107" s="6">
        <f t="shared" si="92"/>
        <v>2.5695931477516059E-3</v>
      </c>
      <c r="AX107" s="6">
        <f t="shared" si="93"/>
        <v>0</v>
      </c>
      <c r="AZ107" s="2">
        <f t="shared" si="59"/>
        <v>1.9265707375249391E-2</v>
      </c>
      <c r="BA107" s="17">
        <f t="shared" si="51"/>
        <v>8.9365504915102768E-4</v>
      </c>
      <c r="BB107" s="2">
        <f t="shared" si="60"/>
        <v>1.01243853051779E-2</v>
      </c>
      <c r="BC107" s="2">
        <f t="shared" si="61"/>
        <v>9.2565808504483649E-3</v>
      </c>
      <c r="BD107" s="2">
        <f t="shared" si="62"/>
        <v>8.6780445472953432E-4</v>
      </c>
      <c r="BE107" s="2">
        <f t="shared" si="63"/>
        <v>0.23199305756436217</v>
      </c>
      <c r="BF107" s="2">
        <f t="shared" si="64"/>
        <v>0.67717674284061324</v>
      </c>
      <c r="BG107" s="2">
        <f t="shared" si="65"/>
        <v>8.0705814289846689E-2</v>
      </c>
    </row>
    <row r="108" spans="1:59" hidden="1" outlineLevel="1">
      <c r="A108" s="4">
        <v>43997</v>
      </c>
      <c r="B108">
        <v>180327</v>
      </c>
      <c r="D108">
        <v>3458</v>
      </c>
      <c r="F108">
        <v>805</v>
      </c>
      <c r="H108" s="5">
        <v>34</v>
      </c>
      <c r="I108" s="5">
        <f t="shared" si="26"/>
        <v>30</v>
      </c>
      <c r="J108" s="5">
        <v>4</v>
      </c>
      <c r="K108" s="5"/>
      <c r="L108" s="5">
        <v>771</v>
      </c>
      <c r="M108" s="5"/>
      <c r="N108" s="5">
        <v>2373</v>
      </c>
      <c r="O108" s="5">
        <v>280</v>
      </c>
      <c r="Q108">
        <f t="shared" si="52"/>
        <v>805</v>
      </c>
      <c r="R108">
        <f t="shared" si="53"/>
        <v>3458</v>
      </c>
      <c r="T108">
        <f t="shared" si="54"/>
        <v>2373</v>
      </c>
      <c r="U108" s="5">
        <f t="shared" si="55"/>
        <v>771</v>
      </c>
      <c r="V108" s="5">
        <f t="shared" si="56"/>
        <v>30</v>
      </c>
      <c r="W108">
        <f t="shared" si="57"/>
        <v>4</v>
      </c>
      <c r="X108">
        <f t="shared" si="58"/>
        <v>280</v>
      </c>
      <c r="AE108" s="3">
        <f t="shared" si="94"/>
        <v>889</v>
      </c>
      <c r="AF108" s="3">
        <f t="shared" si="95"/>
        <v>1</v>
      </c>
      <c r="AG108" s="3">
        <f t="shared" si="96"/>
        <v>-32</v>
      </c>
      <c r="AH108" s="3">
        <f t="shared" si="97"/>
        <v>-1</v>
      </c>
      <c r="AI108" s="3">
        <f t="shared" si="98"/>
        <v>1</v>
      </c>
      <c r="AJ108" s="3">
        <f t="shared" si="99"/>
        <v>-31</v>
      </c>
      <c r="AK108" s="3">
        <f t="shared" si="100"/>
        <v>32</v>
      </c>
      <c r="AL108" s="3">
        <f t="shared" si="101"/>
        <v>1</v>
      </c>
      <c r="AM108" s="3"/>
      <c r="AN108" s="3">
        <f t="shared" si="102"/>
        <v>888</v>
      </c>
      <c r="AO108" s="3">
        <f t="shared" si="103"/>
        <v>1</v>
      </c>
      <c r="AQ108" s="6">
        <f t="shared" si="86"/>
        <v>4.954357493953343E-3</v>
      </c>
      <c r="AR108" s="6">
        <f t="shared" si="87"/>
        <v>2.892681515765114E-4</v>
      </c>
      <c r="AS108" s="6">
        <f t="shared" si="88"/>
        <v>-3.8231780167264036E-2</v>
      </c>
      <c r="AT108" s="6">
        <f t="shared" si="89"/>
        <v>-2.8571428571428571E-2</v>
      </c>
      <c r="AU108" s="6">
        <f t="shared" si="90"/>
        <v>0.33333333333333331</v>
      </c>
      <c r="AV108" s="6">
        <f t="shared" si="91"/>
        <v>-3.8653366583541147E-2</v>
      </c>
      <c r="AW108" s="6">
        <f t="shared" si="92"/>
        <v>1.3669372063220846E-2</v>
      </c>
      <c r="AX108" s="6">
        <f t="shared" si="93"/>
        <v>3.5842293906810036E-3</v>
      </c>
      <c r="AZ108" s="2">
        <f t="shared" si="59"/>
        <v>1.9176274212957572E-2</v>
      </c>
      <c r="BA108" s="17">
        <f t="shared" si="51"/>
        <v>1.1248593925759281E-3</v>
      </c>
      <c r="BB108" s="2">
        <f t="shared" si="60"/>
        <v>9.8322729901677269E-3</v>
      </c>
      <c r="BC108" s="2">
        <f t="shared" si="61"/>
        <v>8.6755349913244656E-3</v>
      </c>
      <c r="BD108" s="2">
        <f t="shared" si="62"/>
        <v>1.1567379988432619E-3</v>
      </c>
      <c r="BE108" s="2">
        <f t="shared" si="63"/>
        <v>0.22296124927703875</v>
      </c>
      <c r="BF108" s="2">
        <f t="shared" si="64"/>
        <v>0.68623481781376516</v>
      </c>
      <c r="BG108" s="2">
        <f t="shared" si="65"/>
        <v>8.0971659919028341E-2</v>
      </c>
    </row>
    <row r="109" spans="1:59" hidden="1" outlineLevel="1">
      <c r="A109" s="4">
        <v>43998</v>
      </c>
      <c r="B109">
        <v>182514</v>
      </c>
      <c r="D109">
        <v>3460</v>
      </c>
      <c r="F109">
        <v>806</v>
      </c>
      <c r="H109" s="5">
        <v>36</v>
      </c>
      <c r="I109" s="5">
        <f t="shared" si="26"/>
        <v>32</v>
      </c>
      <c r="J109" s="5">
        <v>4</v>
      </c>
      <c r="K109" s="5"/>
      <c r="L109" s="5">
        <v>770</v>
      </c>
      <c r="M109" s="5"/>
      <c r="N109" s="5">
        <v>2374</v>
      </c>
      <c r="O109" s="5">
        <v>280</v>
      </c>
      <c r="Q109">
        <f t="shared" si="52"/>
        <v>806</v>
      </c>
      <c r="R109">
        <f t="shared" si="53"/>
        <v>3460</v>
      </c>
      <c r="T109">
        <f t="shared" si="54"/>
        <v>2374</v>
      </c>
      <c r="U109" s="5">
        <f t="shared" si="55"/>
        <v>770</v>
      </c>
      <c r="V109" s="5">
        <f t="shared" si="56"/>
        <v>32</v>
      </c>
      <c r="W109">
        <f t="shared" si="57"/>
        <v>4</v>
      </c>
      <c r="X109">
        <f t="shared" si="58"/>
        <v>280</v>
      </c>
      <c r="AE109" s="3">
        <f t="shared" si="94"/>
        <v>2187</v>
      </c>
      <c r="AF109" s="3">
        <f t="shared" si="95"/>
        <v>2</v>
      </c>
      <c r="AG109" s="3">
        <f t="shared" si="96"/>
        <v>1</v>
      </c>
      <c r="AH109" s="3">
        <f t="shared" si="97"/>
        <v>2</v>
      </c>
      <c r="AI109" s="3">
        <f t="shared" si="98"/>
        <v>0</v>
      </c>
      <c r="AJ109" s="3">
        <f t="shared" si="99"/>
        <v>-1</v>
      </c>
      <c r="AK109" s="3">
        <f t="shared" si="100"/>
        <v>1</v>
      </c>
      <c r="AL109" s="3">
        <f t="shared" si="101"/>
        <v>0</v>
      </c>
      <c r="AM109" s="3"/>
      <c r="AN109" s="3">
        <f t="shared" si="102"/>
        <v>2185</v>
      </c>
      <c r="AO109" s="3">
        <f t="shared" si="103"/>
        <v>2</v>
      </c>
      <c r="AQ109" s="6">
        <f t="shared" si="86"/>
        <v>1.2127967525661714E-2</v>
      </c>
      <c r="AR109" s="6">
        <f t="shared" si="87"/>
        <v>5.7836899942163096E-4</v>
      </c>
      <c r="AS109" s="6">
        <f t="shared" si="88"/>
        <v>1.2422360248447205E-3</v>
      </c>
      <c r="AT109" s="6">
        <f t="shared" si="89"/>
        <v>5.8823529411764705E-2</v>
      </c>
      <c r="AU109" s="6">
        <f t="shared" si="90"/>
        <v>0</v>
      </c>
      <c r="AV109" s="6">
        <f t="shared" si="91"/>
        <v>-1.2970168612191958E-3</v>
      </c>
      <c r="AW109" s="6">
        <f t="shared" si="92"/>
        <v>4.2140750105351877E-4</v>
      </c>
      <c r="AX109" s="6">
        <f t="shared" si="93"/>
        <v>0</v>
      </c>
      <c r="AZ109" s="2">
        <f t="shared" si="59"/>
        <v>1.8957449839464371E-2</v>
      </c>
      <c r="BA109" s="17">
        <f t="shared" si="51"/>
        <v>9.1449474165523545E-4</v>
      </c>
      <c r="BB109" s="2">
        <f t="shared" si="60"/>
        <v>1.0404624277456647E-2</v>
      </c>
      <c r="BC109" s="2">
        <f t="shared" si="61"/>
        <v>9.2485549132947983E-3</v>
      </c>
      <c r="BD109" s="2">
        <f t="shared" si="62"/>
        <v>1.1560693641618498E-3</v>
      </c>
      <c r="BE109" s="2">
        <f t="shared" si="63"/>
        <v>0.22254335260115607</v>
      </c>
      <c r="BF109" s="2">
        <f t="shared" si="64"/>
        <v>0.68612716763005777</v>
      </c>
      <c r="BG109" s="2">
        <f t="shared" si="65"/>
        <v>8.0924855491329481E-2</v>
      </c>
    </row>
    <row r="110" spans="1:59" hidden="1" outlineLevel="1">
      <c r="A110" s="4">
        <v>43999</v>
      </c>
      <c r="B110">
        <v>184412</v>
      </c>
      <c r="D110">
        <v>3462</v>
      </c>
      <c r="F110">
        <v>805</v>
      </c>
      <c r="H110" s="5">
        <v>28</v>
      </c>
      <c r="I110" s="5">
        <f t="shared" si="26"/>
        <v>25</v>
      </c>
      <c r="J110" s="5">
        <v>3</v>
      </c>
      <c r="K110" s="5"/>
      <c r="L110" s="5">
        <v>777</v>
      </c>
      <c r="M110" s="5"/>
      <c r="N110" s="5">
        <v>2377</v>
      </c>
      <c r="O110" s="5">
        <v>280</v>
      </c>
      <c r="Q110">
        <f t="shared" si="52"/>
        <v>805</v>
      </c>
      <c r="R110">
        <f t="shared" si="53"/>
        <v>3462</v>
      </c>
      <c r="T110">
        <f t="shared" si="54"/>
        <v>2377</v>
      </c>
      <c r="U110" s="5">
        <f t="shared" si="55"/>
        <v>777</v>
      </c>
      <c r="V110" s="5">
        <f t="shared" si="56"/>
        <v>25</v>
      </c>
      <c r="W110">
        <f t="shared" si="57"/>
        <v>3</v>
      </c>
      <c r="X110">
        <f t="shared" si="58"/>
        <v>280</v>
      </c>
      <c r="AE110" s="3">
        <f t="shared" si="94"/>
        <v>1898</v>
      </c>
      <c r="AF110" s="3">
        <f t="shared" si="95"/>
        <v>2</v>
      </c>
      <c r="AG110" s="3">
        <f t="shared" si="96"/>
        <v>-1</v>
      </c>
      <c r="AH110" s="3">
        <f t="shared" si="97"/>
        <v>-8</v>
      </c>
      <c r="AI110" s="3">
        <f t="shared" si="98"/>
        <v>-1</v>
      </c>
      <c r="AJ110" s="3">
        <f t="shared" si="99"/>
        <v>7</v>
      </c>
      <c r="AK110" s="3">
        <f t="shared" si="100"/>
        <v>3</v>
      </c>
      <c r="AL110" s="3">
        <f t="shared" si="101"/>
        <v>0</v>
      </c>
      <c r="AM110" s="3"/>
      <c r="AN110" s="3">
        <f t="shared" si="102"/>
        <v>1896</v>
      </c>
      <c r="AO110" s="3">
        <f t="shared" si="103"/>
        <v>2</v>
      </c>
      <c r="AQ110" s="6">
        <f t="shared" si="86"/>
        <v>1.0399202252977854E-2</v>
      </c>
      <c r="AR110" s="6">
        <f t="shared" si="87"/>
        <v>5.7803468208092489E-4</v>
      </c>
      <c r="AS110" s="6">
        <f t="shared" si="88"/>
        <v>-1.2406947890818859E-3</v>
      </c>
      <c r="AT110" s="6">
        <f t="shared" si="89"/>
        <v>-0.22222222222222221</v>
      </c>
      <c r="AU110" s="6">
        <f t="shared" si="90"/>
        <v>-0.25</v>
      </c>
      <c r="AV110" s="6">
        <f t="shared" si="91"/>
        <v>9.0909090909090905E-3</v>
      </c>
      <c r="AW110" s="6">
        <f t="shared" si="92"/>
        <v>1.2636899747262005E-3</v>
      </c>
      <c r="AX110" s="6">
        <f t="shared" si="93"/>
        <v>0</v>
      </c>
      <c r="AZ110" s="2">
        <f t="shared" si="59"/>
        <v>1.8773181788603779E-2</v>
      </c>
      <c r="BA110" s="17">
        <f t="shared" si="51"/>
        <v>1.053740779768177E-3</v>
      </c>
      <c r="BB110" s="2">
        <f t="shared" si="60"/>
        <v>8.0878105141536684E-3</v>
      </c>
      <c r="BC110" s="2">
        <f t="shared" si="61"/>
        <v>7.2212593876372043E-3</v>
      </c>
      <c r="BD110" s="2">
        <f t="shared" si="62"/>
        <v>8.6655112651646442E-4</v>
      </c>
      <c r="BE110" s="2">
        <f t="shared" si="63"/>
        <v>0.22443674176776429</v>
      </c>
      <c r="BF110" s="2">
        <f t="shared" si="64"/>
        <v>0.68659734257654537</v>
      </c>
      <c r="BG110" s="2">
        <f t="shared" si="65"/>
        <v>8.0878105141536691E-2</v>
      </c>
    </row>
    <row r="111" spans="1:59" hidden="1" outlineLevel="1">
      <c r="A111" s="10">
        <v>44000</v>
      </c>
      <c r="B111" s="18">
        <v>186253</v>
      </c>
      <c r="C111" s="18"/>
      <c r="D111" s="18">
        <v>3464</v>
      </c>
      <c r="E111" s="18"/>
      <c r="F111" s="18">
        <v>637</v>
      </c>
      <c r="G111" s="18"/>
      <c r="H111" s="22">
        <v>27</v>
      </c>
      <c r="I111" s="22">
        <f t="shared" si="26"/>
        <v>24</v>
      </c>
      <c r="J111" s="22">
        <v>3</v>
      </c>
      <c r="K111" s="22"/>
      <c r="L111" s="22">
        <v>610</v>
      </c>
      <c r="M111" s="22"/>
      <c r="N111" s="22">
        <v>2547</v>
      </c>
      <c r="O111" s="22">
        <v>280</v>
      </c>
      <c r="P111" s="18"/>
      <c r="Q111" s="18">
        <f t="shared" si="52"/>
        <v>637</v>
      </c>
      <c r="R111" s="18">
        <f t="shared" si="53"/>
        <v>3464</v>
      </c>
      <c r="S111" s="18"/>
      <c r="T111" s="18">
        <f t="shared" si="54"/>
        <v>2547</v>
      </c>
      <c r="U111" s="22">
        <f t="shared" si="55"/>
        <v>610</v>
      </c>
      <c r="V111" s="22">
        <f t="shared" si="56"/>
        <v>24</v>
      </c>
      <c r="W111" s="18">
        <f t="shared" si="57"/>
        <v>3</v>
      </c>
      <c r="X111" s="18">
        <f t="shared" si="58"/>
        <v>280</v>
      </c>
      <c r="Y111" s="18"/>
      <c r="Z111" s="18"/>
      <c r="AA111" s="18"/>
      <c r="AB111" s="18"/>
      <c r="AC111" s="18"/>
      <c r="AD111" s="18"/>
      <c r="AE111" s="23">
        <f t="shared" si="94"/>
        <v>1841</v>
      </c>
      <c r="AF111" s="23">
        <f t="shared" si="95"/>
        <v>2</v>
      </c>
      <c r="AG111" s="23">
        <f t="shared" si="96"/>
        <v>-168</v>
      </c>
      <c r="AH111" s="23">
        <f t="shared" si="97"/>
        <v>-1</v>
      </c>
      <c r="AI111" s="23">
        <f t="shared" si="98"/>
        <v>0</v>
      </c>
      <c r="AJ111" s="23">
        <f t="shared" si="99"/>
        <v>-167</v>
      </c>
      <c r="AK111" s="23">
        <f t="shared" si="100"/>
        <v>170</v>
      </c>
      <c r="AL111" s="23">
        <f t="shared" si="101"/>
        <v>0</v>
      </c>
      <c r="AM111" s="23"/>
      <c r="AN111" s="23">
        <f t="shared" si="102"/>
        <v>1839</v>
      </c>
      <c r="AO111" s="23">
        <f t="shared" si="103"/>
        <v>2</v>
      </c>
      <c r="AP111" s="18"/>
      <c r="AQ111" s="24">
        <f t="shared" si="86"/>
        <v>9.983081361299698E-3</v>
      </c>
      <c r="AR111" s="24">
        <f t="shared" si="87"/>
        <v>5.7770075101097628E-4</v>
      </c>
      <c r="AS111" s="24">
        <f t="shared" si="88"/>
        <v>-0.20869565217391303</v>
      </c>
      <c r="AT111" s="24">
        <f t="shared" si="89"/>
        <v>-3.5714285714285712E-2</v>
      </c>
      <c r="AU111" s="24">
        <f t="shared" si="90"/>
        <v>0</v>
      </c>
      <c r="AV111" s="24">
        <f t="shared" si="91"/>
        <v>-0.21492921492921493</v>
      </c>
      <c r="AW111" s="24">
        <f t="shared" si="92"/>
        <v>7.1518721076987798E-2</v>
      </c>
      <c r="AX111" s="24">
        <f t="shared" si="93"/>
        <v>0</v>
      </c>
      <c r="AY111" s="18"/>
      <c r="AZ111" s="25">
        <f t="shared" si="59"/>
        <v>1.8598358147251321E-2</v>
      </c>
      <c r="BA111" s="26">
        <f t="shared" si="51"/>
        <v>1.0863661053775121E-3</v>
      </c>
      <c r="BB111" s="25">
        <f t="shared" si="60"/>
        <v>7.7944572748267901E-3</v>
      </c>
      <c r="BC111" s="25">
        <f t="shared" si="61"/>
        <v>6.9284064665127024E-3</v>
      </c>
      <c r="BD111" s="25">
        <f t="shared" si="62"/>
        <v>8.660508083140878E-4</v>
      </c>
      <c r="BE111" s="25">
        <f t="shared" si="63"/>
        <v>0.17609699769053117</v>
      </c>
      <c r="BF111" s="25">
        <f t="shared" si="64"/>
        <v>0.73527713625866054</v>
      </c>
      <c r="BG111" s="25">
        <f t="shared" si="65"/>
        <v>8.0831408775981523E-2</v>
      </c>
    </row>
    <row r="112" spans="1:59" hidden="1" outlineLevel="1">
      <c r="A112" s="4">
        <v>44001</v>
      </c>
      <c r="B112">
        <v>187869</v>
      </c>
      <c r="E112">
        <v>3070</v>
      </c>
      <c r="G112">
        <v>150</v>
      </c>
      <c r="H112" s="5">
        <v>26</v>
      </c>
      <c r="I112" s="5">
        <f t="shared" si="26"/>
        <v>21</v>
      </c>
      <c r="J112" s="5">
        <v>5</v>
      </c>
      <c r="K112" s="5"/>
      <c r="L112" s="5"/>
      <c r="M112" s="5">
        <v>124</v>
      </c>
      <c r="N112" s="5">
        <v>2640</v>
      </c>
      <c r="O112" s="5">
        <v>280</v>
      </c>
      <c r="Q112">
        <f t="shared" si="52"/>
        <v>26</v>
      </c>
      <c r="R112">
        <f t="shared" si="53"/>
        <v>2946</v>
      </c>
      <c r="U112" s="5"/>
      <c r="V112" s="5"/>
      <c r="Z112">
        <f t="shared" ref="Z112:Z119" si="104">N112</f>
        <v>2640</v>
      </c>
      <c r="AA112">
        <f t="shared" ref="AA112:AA119" si="105">M112</f>
        <v>124</v>
      </c>
      <c r="AB112">
        <f t="shared" ref="AB112:AB119" si="106">H112</f>
        <v>26</v>
      </c>
      <c r="AC112">
        <f t="shared" ref="AC112:AC119" si="107">O112</f>
        <v>280</v>
      </c>
      <c r="AE112" s="3">
        <f t="shared" ref="AE112:AE147" si="108">B112-B111</f>
        <v>1616</v>
      </c>
      <c r="AF112" s="3">
        <v>3</v>
      </c>
      <c r="AG112" s="3" t="s">
        <v>54</v>
      </c>
      <c r="AH112" s="3">
        <f t="shared" si="97"/>
        <v>-1</v>
      </c>
      <c r="AI112" s="3">
        <f t="shared" ref="AI112:AI147" si="109">J112-J111</f>
        <v>2</v>
      </c>
      <c r="AJ112" s="3" t="s">
        <v>54</v>
      </c>
      <c r="AK112" s="3">
        <f t="shared" si="100"/>
        <v>93</v>
      </c>
      <c r="AL112" s="3">
        <f t="shared" si="101"/>
        <v>0</v>
      </c>
      <c r="AM112" s="3"/>
      <c r="AN112" s="3" t="s">
        <v>54</v>
      </c>
      <c r="AO112" s="3">
        <f t="shared" si="103"/>
        <v>3</v>
      </c>
      <c r="AQ112" s="6">
        <f t="shared" ref="AQ112:AQ147" si="110">(B112-B111)/B111</f>
        <v>8.6763703134983064E-3</v>
      </c>
      <c r="AR112" s="19" t="s">
        <v>54</v>
      </c>
      <c r="AS112" s="19" t="str">
        <f>AJ112</f>
        <v>n.d.</v>
      </c>
      <c r="AT112" s="6">
        <f t="shared" si="89"/>
        <v>-3.7037037037037035E-2</v>
      </c>
      <c r="AU112" s="6">
        <f t="shared" ref="AU112:AU147" si="111">(J112-J111)/J111</f>
        <v>0.66666666666666663</v>
      </c>
      <c r="AV112" s="19" t="s">
        <v>54</v>
      </c>
      <c r="AW112" s="6">
        <f t="shared" si="92"/>
        <v>3.6513545347467612E-2</v>
      </c>
      <c r="AX112" s="6">
        <f t="shared" si="93"/>
        <v>0</v>
      </c>
      <c r="AZ112" s="2">
        <f t="shared" ref="AZ112:AZ147" si="112">E112/B112</f>
        <v>1.634117390309205E-2</v>
      </c>
      <c r="BA112" s="20" t="s">
        <v>54</v>
      </c>
      <c r="BB112" s="2">
        <f t="shared" ref="BB112:BB119" si="113">H112/E112</f>
        <v>8.4690553745928338E-3</v>
      </c>
      <c r="BC112" s="2">
        <f t="shared" ref="BC112:BC119" si="114">(H112-J112)/E112</f>
        <v>6.8403908794788275E-3</v>
      </c>
      <c r="BD112" s="2">
        <f t="shared" ref="BD112:BD119" si="115">J112/E112</f>
        <v>1.6286644951140066E-3</v>
      </c>
      <c r="BE112" s="2">
        <f t="shared" ref="BE112:BE119" si="116">M112/E112</f>
        <v>4.0390879478827364E-2</v>
      </c>
      <c r="BF112" s="2">
        <f t="shared" ref="BF112:BF119" si="117">N112/E112</f>
        <v>0.85993485342019549</v>
      </c>
      <c r="BG112" s="2">
        <f t="shared" ref="BG112:BG119" si="118">O112/E112</f>
        <v>9.1205211726384364E-2</v>
      </c>
    </row>
    <row r="113" spans="1:62" hidden="1" outlineLevel="1">
      <c r="A113" s="4">
        <v>44002</v>
      </c>
      <c r="B113">
        <v>189938</v>
      </c>
      <c r="E113">
        <v>3070</v>
      </c>
      <c r="G113">
        <v>140</v>
      </c>
      <c r="H113" s="5">
        <v>26</v>
      </c>
      <c r="I113" s="5">
        <f t="shared" si="26"/>
        <v>21</v>
      </c>
      <c r="J113" s="5">
        <v>5</v>
      </c>
      <c r="K113" s="5"/>
      <c r="L113" s="5"/>
      <c r="M113" s="5">
        <v>114</v>
      </c>
      <c r="N113" s="5">
        <v>2650</v>
      </c>
      <c r="O113" s="5">
        <v>280</v>
      </c>
      <c r="Q113">
        <f t="shared" si="52"/>
        <v>26</v>
      </c>
      <c r="R113">
        <f t="shared" si="53"/>
        <v>2956</v>
      </c>
      <c r="U113" s="5"/>
      <c r="V113" s="5"/>
      <c r="Z113">
        <f t="shared" si="104"/>
        <v>2650</v>
      </c>
      <c r="AA113">
        <f t="shared" si="105"/>
        <v>114</v>
      </c>
      <c r="AB113">
        <f t="shared" si="106"/>
        <v>26</v>
      </c>
      <c r="AC113">
        <f t="shared" si="107"/>
        <v>280</v>
      </c>
      <c r="AE113" s="3">
        <f t="shared" si="108"/>
        <v>2069</v>
      </c>
      <c r="AF113" s="3">
        <f t="shared" ref="AF113:AF147" si="119">E113-E112</f>
        <v>0</v>
      </c>
      <c r="AG113" s="3">
        <f t="shared" ref="AG113:AG147" si="120">G113-G112</f>
        <v>-10</v>
      </c>
      <c r="AH113" s="3">
        <f t="shared" si="97"/>
        <v>0</v>
      </c>
      <c r="AI113" s="3">
        <f t="shared" si="109"/>
        <v>0</v>
      </c>
      <c r="AJ113" s="3">
        <f t="shared" ref="AJ113:AJ147" si="121">M113-M112</f>
        <v>-10</v>
      </c>
      <c r="AK113" s="3">
        <f t="shared" si="100"/>
        <v>10</v>
      </c>
      <c r="AL113" s="3">
        <f t="shared" si="101"/>
        <v>0</v>
      </c>
      <c r="AM113" s="3"/>
      <c r="AN113" s="3">
        <f t="shared" ref="AN113:AN147" si="122">AE113-AF113</f>
        <v>2069</v>
      </c>
      <c r="AO113" s="3">
        <f t="shared" si="103"/>
        <v>0</v>
      </c>
      <c r="AQ113" s="6">
        <f t="shared" si="110"/>
        <v>1.101299309625324E-2</v>
      </c>
      <c r="AR113" s="6">
        <f t="shared" ref="AR113:AR147" si="123">(E113-E112)/E112</f>
        <v>0</v>
      </c>
      <c r="AS113" s="6">
        <f t="shared" ref="AS113:AS147" si="124">(G113-G112)/G112</f>
        <v>-6.6666666666666666E-2</v>
      </c>
      <c r="AT113" s="6">
        <f t="shared" si="89"/>
        <v>0</v>
      </c>
      <c r="AU113" s="6">
        <f t="shared" si="111"/>
        <v>0</v>
      </c>
      <c r="AV113" s="6">
        <f t="shared" ref="AV113:AV147" si="125">(M113-M112)/M112</f>
        <v>-8.0645161290322578E-2</v>
      </c>
      <c r="AW113" s="6">
        <f t="shared" si="92"/>
        <v>3.787878787878788E-3</v>
      </c>
      <c r="AX113" s="6">
        <f t="shared" si="93"/>
        <v>0</v>
      </c>
      <c r="AZ113" s="2">
        <f t="shared" si="112"/>
        <v>1.6163169034105866E-2</v>
      </c>
      <c r="BA113" s="17">
        <f t="shared" si="51"/>
        <v>0</v>
      </c>
      <c r="BB113" s="2">
        <f t="shared" si="113"/>
        <v>8.4690553745928338E-3</v>
      </c>
      <c r="BC113" s="2">
        <f t="shared" si="114"/>
        <v>6.8403908794788275E-3</v>
      </c>
      <c r="BD113" s="2">
        <f t="shared" si="115"/>
        <v>1.6286644951140066E-3</v>
      </c>
      <c r="BE113" s="2">
        <f t="shared" si="116"/>
        <v>3.713355048859935E-2</v>
      </c>
      <c r="BF113" s="2">
        <f t="shared" si="117"/>
        <v>0.8631921824104235</v>
      </c>
      <c r="BG113" s="2">
        <f t="shared" si="118"/>
        <v>9.1205211726384364E-2</v>
      </c>
    </row>
    <row r="114" spans="1:62" hidden="1" outlineLevel="1">
      <c r="A114" s="4">
        <v>44003</v>
      </c>
      <c r="B114">
        <v>191042</v>
      </c>
      <c r="E114">
        <v>3072</v>
      </c>
      <c r="G114">
        <v>141</v>
      </c>
      <c r="H114" s="5">
        <v>26</v>
      </c>
      <c r="I114" s="5">
        <f t="shared" si="26"/>
        <v>20</v>
      </c>
      <c r="J114" s="5">
        <v>6</v>
      </c>
      <c r="K114" s="5"/>
      <c r="L114" s="5"/>
      <c r="M114" s="5">
        <v>115</v>
      </c>
      <c r="N114" s="5">
        <v>2651</v>
      </c>
      <c r="O114" s="5">
        <v>280</v>
      </c>
      <c r="Q114">
        <f t="shared" si="52"/>
        <v>26</v>
      </c>
      <c r="R114">
        <f t="shared" si="53"/>
        <v>2957</v>
      </c>
      <c r="U114" s="5"/>
      <c r="V114" s="5"/>
      <c r="Z114">
        <f t="shared" si="104"/>
        <v>2651</v>
      </c>
      <c r="AA114">
        <f t="shared" si="105"/>
        <v>115</v>
      </c>
      <c r="AB114">
        <f t="shared" si="106"/>
        <v>26</v>
      </c>
      <c r="AC114">
        <f t="shared" si="107"/>
        <v>280</v>
      </c>
      <c r="AE114" s="3">
        <f t="shared" si="108"/>
        <v>1104</v>
      </c>
      <c r="AF114" s="3">
        <f t="shared" si="119"/>
        <v>2</v>
      </c>
      <c r="AG114" s="3">
        <f t="shared" si="120"/>
        <v>1</v>
      </c>
      <c r="AH114" s="3">
        <f t="shared" si="97"/>
        <v>0</v>
      </c>
      <c r="AI114" s="3">
        <f t="shared" si="109"/>
        <v>1</v>
      </c>
      <c r="AJ114" s="3">
        <f t="shared" si="121"/>
        <v>1</v>
      </c>
      <c r="AK114" s="3">
        <f t="shared" si="100"/>
        <v>1</v>
      </c>
      <c r="AL114" s="3">
        <f t="shared" si="101"/>
        <v>0</v>
      </c>
      <c r="AM114" s="3"/>
      <c r="AN114" s="3">
        <f t="shared" si="122"/>
        <v>1102</v>
      </c>
      <c r="AO114" s="3">
        <f t="shared" si="103"/>
        <v>2</v>
      </c>
      <c r="AQ114" s="6">
        <f t="shared" si="110"/>
        <v>5.8124230011898622E-3</v>
      </c>
      <c r="AR114" s="6">
        <f t="shared" si="123"/>
        <v>6.5146579804560263E-4</v>
      </c>
      <c r="AS114" s="6">
        <f t="shared" si="124"/>
        <v>7.1428571428571426E-3</v>
      </c>
      <c r="AT114" s="6">
        <f t="shared" si="89"/>
        <v>0</v>
      </c>
      <c r="AU114" s="6">
        <f t="shared" si="111"/>
        <v>0.2</v>
      </c>
      <c r="AV114" s="6">
        <f t="shared" si="125"/>
        <v>8.771929824561403E-3</v>
      </c>
      <c r="AW114" s="6">
        <f t="shared" si="92"/>
        <v>3.7735849056603772E-4</v>
      </c>
      <c r="AX114" s="6">
        <f t="shared" si="93"/>
        <v>0</v>
      </c>
      <c r="AZ114" s="2">
        <f t="shared" si="112"/>
        <v>1.6080233665895456E-2</v>
      </c>
      <c r="BA114" s="17">
        <f t="shared" ref="BA114:BA147" si="126">AF114/AE114</f>
        <v>1.8115942028985507E-3</v>
      </c>
      <c r="BB114" s="2">
        <f t="shared" si="113"/>
        <v>8.4635416666666661E-3</v>
      </c>
      <c r="BC114" s="2">
        <f t="shared" si="114"/>
        <v>6.510416666666667E-3</v>
      </c>
      <c r="BD114" s="2">
        <f t="shared" si="115"/>
        <v>1.953125E-3</v>
      </c>
      <c r="BE114" s="2">
        <f t="shared" si="116"/>
        <v>3.7434895833333336E-2</v>
      </c>
      <c r="BF114" s="2">
        <f t="shared" si="117"/>
        <v>0.86295572916666663</v>
      </c>
      <c r="BG114" s="2">
        <f t="shared" si="118"/>
        <v>9.1145833333333329E-2</v>
      </c>
    </row>
    <row r="115" spans="1:62" hidden="1" outlineLevel="1">
      <c r="A115" s="4">
        <v>44004</v>
      </c>
      <c r="B115">
        <v>192138</v>
      </c>
      <c r="E115">
        <v>3072</v>
      </c>
      <c r="G115">
        <v>141</v>
      </c>
      <c r="H115" s="5">
        <v>26</v>
      </c>
      <c r="I115" s="5">
        <f t="shared" si="26"/>
        <v>20</v>
      </c>
      <c r="J115" s="5">
        <v>6</v>
      </c>
      <c r="K115" s="5"/>
      <c r="L115" s="5"/>
      <c r="M115" s="5">
        <v>115</v>
      </c>
      <c r="N115" s="5">
        <v>2651</v>
      </c>
      <c r="O115" s="5">
        <v>280</v>
      </c>
      <c r="Q115">
        <f t="shared" si="52"/>
        <v>26</v>
      </c>
      <c r="R115">
        <f t="shared" si="53"/>
        <v>2957</v>
      </c>
      <c r="U115" s="5"/>
      <c r="V115" s="5"/>
      <c r="Z115">
        <f t="shared" si="104"/>
        <v>2651</v>
      </c>
      <c r="AA115">
        <f t="shared" si="105"/>
        <v>115</v>
      </c>
      <c r="AB115">
        <f t="shared" si="106"/>
        <v>26</v>
      </c>
      <c r="AC115">
        <f t="shared" si="107"/>
        <v>280</v>
      </c>
      <c r="AE115" s="3">
        <f t="shared" si="108"/>
        <v>1096</v>
      </c>
      <c r="AF115" s="3">
        <f t="shared" si="119"/>
        <v>0</v>
      </c>
      <c r="AG115" s="3">
        <f t="shared" si="120"/>
        <v>0</v>
      </c>
      <c r="AH115" s="3">
        <f t="shared" si="97"/>
        <v>0</v>
      </c>
      <c r="AI115" s="3">
        <f t="shared" si="109"/>
        <v>0</v>
      </c>
      <c r="AJ115" s="3">
        <f t="shared" si="121"/>
        <v>0</v>
      </c>
      <c r="AK115" s="3">
        <f t="shared" si="100"/>
        <v>0</v>
      </c>
      <c r="AL115" s="3">
        <f t="shared" si="101"/>
        <v>0</v>
      </c>
      <c r="AM115" s="3"/>
      <c r="AN115" s="3">
        <f t="shared" si="122"/>
        <v>1096</v>
      </c>
      <c r="AO115" s="3">
        <f t="shared" si="103"/>
        <v>0</v>
      </c>
      <c r="AQ115" s="6">
        <f t="shared" si="110"/>
        <v>5.7369583651762437E-3</v>
      </c>
      <c r="AR115" s="6">
        <f t="shared" si="123"/>
        <v>0</v>
      </c>
      <c r="AS115" s="6">
        <f t="shared" si="124"/>
        <v>0</v>
      </c>
      <c r="AT115" s="6">
        <f t="shared" si="89"/>
        <v>0</v>
      </c>
      <c r="AU115" s="6">
        <f t="shared" si="111"/>
        <v>0</v>
      </c>
      <c r="AV115" s="6">
        <f t="shared" si="125"/>
        <v>0</v>
      </c>
      <c r="AW115" s="6">
        <f t="shared" si="92"/>
        <v>0</v>
      </c>
      <c r="AX115" s="6">
        <f t="shared" si="93"/>
        <v>0</v>
      </c>
      <c r="AZ115" s="2">
        <f t="shared" si="112"/>
        <v>1.5988508259688349E-2</v>
      </c>
      <c r="BA115" s="17">
        <f t="shared" si="126"/>
        <v>0</v>
      </c>
      <c r="BB115" s="2">
        <f t="shared" si="113"/>
        <v>8.4635416666666661E-3</v>
      </c>
      <c r="BC115" s="2">
        <f t="shared" si="114"/>
        <v>6.510416666666667E-3</v>
      </c>
      <c r="BD115" s="2">
        <f t="shared" si="115"/>
        <v>1.953125E-3</v>
      </c>
      <c r="BE115" s="2">
        <f t="shared" si="116"/>
        <v>3.7434895833333336E-2</v>
      </c>
      <c r="BF115" s="2">
        <f t="shared" si="117"/>
        <v>0.86295572916666663</v>
      </c>
      <c r="BG115" s="2">
        <f t="shared" si="118"/>
        <v>9.1145833333333329E-2</v>
      </c>
    </row>
    <row r="116" spans="1:62" hidden="1" outlineLevel="1">
      <c r="A116" s="4">
        <v>44005</v>
      </c>
      <c r="B116">
        <v>194935</v>
      </c>
      <c r="E116">
        <v>3073</v>
      </c>
      <c r="G116">
        <v>132</v>
      </c>
      <c r="H116" s="5">
        <v>22</v>
      </c>
      <c r="I116" s="5">
        <f t="shared" si="26"/>
        <v>17</v>
      </c>
      <c r="J116" s="5">
        <v>5</v>
      </c>
      <c r="K116" s="5"/>
      <c r="L116" s="5"/>
      <c r="M116" s="5">
        <v>110</v>
      </c>
      <c r="N116" s="5">
        <v>2661</v>
      </c>
      <c r="O116" s="5">
        <v>280</v>
      </c>
      <c r="Q116">
        <f t="shared" si="52"/>
        <v>22</v>
      </c>
      <c r="R116">
        <f t="shared" si="53"/>
        <v>2963</v>
      </c>
      <c r="U116" s="5"/>
      <c r="V116" s="5"/>
      <c r="Z116">
        <f t="shared" si="104"/>
        <v>2661</v>
      </c>
      <c r="AA116">
        <f t="shared" si="105"/>
        <v>110</v>
      </c>
      <c r="AB116">
        <f t="shared" si="106"/>
        <v>22</v>
      </c>
      <c r="AC116">
        <f t="shared" si="107"/>
        <v>280</v>
      </c>
      <c r="AE116" s="3">
        <f t="shared" si="108"/>
        <v>2797</v>
      </c>
      <c r="AF116" s="3">
        <f t="shared" si="119"/>
        <v>1</v>
      </c>
      <c r="AG116" s="3">
        <f t="shared" si="120"/>
        <v>-9</v>
      </c>
      <c r="AH116" s="3">
        <f t="shared" si="97"/>
        <v>-4</v>
      </c>
      <c r="AI116" s="3">
        <f t="shared" si="109"/>
        <v>-1</v>
      </c>
      <c r="AJ116" s="3">
        <f t="shared" si="121"/>
        <v>-5</v>
      </c>
      <c r="AK116" s="3">
        <f t="shared" si="100"/>
        <v>10</v>
      </c>
      <c r="AL116" s="3">
        <f t="shared" si="101"/>
        <v>0</v>
      </c>
      <c r="AM116" s="3"/>
      <c r="AN116" s="3">
        <f t="shared" si="122"/>
        <v>2796</v>
      </c>
      <c r="AO116" s="3">
        <f t="shared" si="103"/>
        <v>1</v>
      </c>
      <c r="AQ116" s="6">
        <f t="shared" si="110"/>
        <v>1.4557245313264425E-2</v>
      </c>
      <c r="AR116" s="6">
        <f t="shared" si="123"/>
        <v>3.2552083333333332E-4</v>
      </c>
      <c r="AS116" s="6">
        <f t="shared" si="124"/>
        <v>-6.3829787234042548E-2</v>
      </c>
      <c r="AT116" s="6">
        <f t="shared" si="89"/>
        <v>-0.15384615384615385</v>
      </c>
      <c r="AU116" s="6">
        <f t="shared" si="111"/>
        <v>-0.16666666666666666</v>
      </c>
      <c r="AV116" s="6">
        <f t="shared" si="125"/>
        <v>-4.3478260869565216E-2</v>
      </c>
      <c r="AW116" s="6">
        <f t="shared" si="92"/>
        <v>3.7721614485099961E-3</v>
      </c>
      <c r="AX116" s="6">
        <f t="shared" si="93"/>
        <v>0</v>
      </c>
      <c r="AZ116" s="2">
        <f t="shared" si="112"/>
        <v>1.5764229102008361E-2</v>
      </c>
      <c r="BA116" s="17">
        <f t="shared" si="126"/>
        <v>3.5752592062924561E-4</v>
      </c>
      <c r="BB116" s="2">
        <f t="shared" si="113"/>
        <v>7.1591278880572731E-3</v>
      </c>
      <c r="BC116" s="2">
        <f t="shared" si="114"/>
        <v>5.5320533680442568E-3</v>
      </c>
      <c r="BD116" s="2">
        <f t="shared" si="115"/>
        <v>1.6270745200130166E-3</v>
      </c>
      <c r="BE116" s="2">
        <f t="shared" si="116"/>
        <v>3.5795639440286367E-2</v>
      </c>
      <c r="BF116" s="2">
        <f t="shared" si="117"/>
        <v>0.86592905955092747</v>
      </c>
      <c r="BG116" s="2">
        <f t="shared" si="118"/>
        <v>9.1116173120728935E-2</v>
      </c>
    </row>
    <row r="117" spans="1:62" hidden="1" outlineLevel="1">
      <c r="A117" s="4">
        <v>44006</v>
      </c>
      <c r="B117">
        <v>197279</v>
      </c>
      <c r="E117">
        <v>3074</v>
      </c>
      <c r="G117">
        <v>132</v>
      </c>
      <c r="H117" s="5">
        <v>22</v>
      </c>
      <c r="I117" s="5">
        <f t="shared" si="26"/>
        <v>17</v>
      </c>
      <c r="J117" s="5">
        <v>5</v>
      </c>
      <c r="K117" s="5"/>
      <c r="L117" s="5"/>
      <c r="M117" s="5">
        <v>110</v>
      </c>
      <c r="N117" s="5">
        <v>2662</v>
      </c>
      <c r="O117" s="5">
        <v>280</v>
      </c>
      <c r="Q117">
        <f>H117+L117</f>
        <v>22</v>
      </c>
      <c r="R117">
        <f>Q117+N117+O117</f>
        <v>2964</v>
      </c>
      <c r="U117" s="5"/>
      <c r="V117" s="5"/>
      <c r="Z117">
        <f t="shared" si="104"/>
        <v>2662</v>
      </c>
      <c r="AA117">
        <f t="shared" si="105"/>
        <v>110</v>
      </c>
      <c r="AB117">
        <f t="shared" si="106"/>
        <v>22</v>
      </c>
      <c r="AC117">
        <f t="shared" si="107"/>
        <v>280</v>
      </c>
      <c r="AE117" s="3">
        <f t="shared" si="108"/>
        <v>2344</v>
      </c>
      <c r="AF117" s="3">
        <f t="shared" si="119"/>
        <v>1</v>
      </c>
      <c r="AG117" s="3">
        <f t="shared" si="120"/>
        <v>0</v>
      </c>
      <c r="AH117" s="3">
        <f t="shared" si="97"/>
        <v>0</v>
      </c>
      <c r="AI117" s="3">
        <f t="shared" si="109"/>
        <v>0</v>
      </c>
      <c r="AJ117" s="3">
        <f t="shared" si="121"/>
        <v>0</v>
      </c>
      <c r="AK117" s="3">
        <f t="shared" si="100"/>
        <v>1</v>
      </c>
      <c r="AL117" s="3">
        <f t="shared" si="101"/>
        <v>0</v>
      </c>
      <c r="AM117" s="3"/>
      <c r="AN117" s="3">
        <f t="shared" si="122"/>
        <v>2343</v>
      </c>
      <c r="AO117" s="3">
        <f t="shared" si="103"/>
        <v>1</v>
      </c>
      <c r="AQ117" s="6">
        <f t="shared" si="110"/>
        <v>1.2024520994177546E-2</v>
      </c>
      <c r="AR117" s="6">
        <f t="shared" si="123"/>
        <v>3.254149040026033E-4</v>
      </c>
      <c r="AS117" s="6">
        <f t="shared" si="124"/>
        <v>0</v>
      </c>
      <c r="AT117" s="6">
        <f t="shared" si="89"/>
        <v>0</v>
      </c>
      <c r="AU117" s="6">
        <f t="shared" si="111"/>
        <v>0</v>
      </c>
      <c r="AV117" s="6">
        <f t="shared" si="125"/>
        <v>0</v>
      </c>
      <c r="AW117" s="6">
        <f t="shared" si="92"/>
        <v>3.7579857196542651E-4</v>
      </c>
      <c r="AX117" s="6">
        <f t="shared" si="93"/>
        <v>0</v>
      </c>
      <c r="AZ117" s="2">
        <f t="shared" si="112"/>
        <v>1.5581993014968648E-2</v>
      </c>
      <c r="BA117" s="17">
        <f t="shared" si="126"/>
        <v>4.2662116040955632E-4</v>
      </c>
      <c r="BB117" s="2">
        <f t="shared" si="113"/>
        <v>7.1567989590110605E-3</v>
      </c>
      <c r="BC117" s="2">
        <f t="shared" si="114"/>
        <v>5.5302537410540009E-3</v>
      </c>
      <c r="BD117" s="2">
        <f t="shared" si="115"/>
        <v>1.6265452179570592E-3</v>
      </c>
      <c r="BE117" s="2">
        <f t="shared" si="116"/>
        <v>3.5783994795055306E-2</v>
      </c>
      <c r="BF117" s="2">
        <f t="shared" si="117"/>
        <v>0.86597267404033829</v>
      </c>
      <c r="BG117" s="2">
        <f t="shared" si="118"/>
        <v>9.1086532205595316E-2</v>
      </c>
    </row>
    <row r="118" spans="1:62" hidden="1" outlineLevel="1">
      <c r="A118" s="4">
        <v>44007</v>
      </c>
      <c r="B118">
        <v>199545</v>
      </c>
      <c r="E118">
        <v>3076</v>
      </c>
      <c r="G118">
        <v>130</v>
      </c>
      <c r="H118" s="5">
        <v>22</v>
      </c>
      <c r="I118" s="5">
        <f t="shared" si="26"/>
        <v>17</v>
      </c>
      <c r="J118" s="5">
        <v>5</v>
      </c>
      <c r="K118" s="5"/>
      <c r="L118" s="5"/>
      <c r="M118" s="5">
        <v>108</v>
      </c>
      <c r="N118" s="5">
        <v>2666</v>
      </c>
      <c r="O118" s="5">
        <v>280</v>
      </c>
      <c r="Q118">
        <f>H118+L118</f>
        <v>22</v>
      </c>
      <c r="R118">
        <f>Q118+N118+O118</f>
        <v>2968</v>
      </c>
      <c r="U118" s="5"/>
      <c r="V118" s="5"/>
      <c r="Z118">
        <f t="shared" si="104"/>
        <v>2666</v>
      </c>
      <c r="AA118">
        <f t="shared" si="105"/>
        <v>108</v>
      </c>
      <c r="AB118">
        <f t="shared" si="106"/>
        <v>22</v>
      </c>
      <c r="AC118">
        <f t="shared" si="107"/>
        <v>280</v>
      </c>
      <c r="AE118" s="3">
        <f t="shared" si="108"/>
        <v>2266</v>
      </c>
      <c r="AF118" s="3">
        <f t="shared" si="119"/>
        <v>2</v>
      </c>
      <c r="AG118" s="3">
        <f t="shared" si="120"/>
        <v>-2</v>
      </c>
      <c r="AH118" s="3">
        <f t="shared" si="97"/>
        <v>0</v>
      </c>
      <c r="AI118" s="3">
        <f t="shared" si="109"/>
        <v>0</v>
      </c>
      <c r="AJ118" s="3">
        <f t="shared" si="121"/>
        <v>-2</v>
      </c>
      <c r="AK118" s="3">
        <f t="shared" si="100"/>
        <v>4</v>
      </c>
      <c r="AL118" s="3">
        <f t="shared" si="101"/>
        <v>0</v>
      </c>
      <c r="AM118" s="3"/>
      <c r="AN118" s="3">
        <f t="shared" si="122"/>
        <v>2264</v>
      </c>
      <c r="AO118" s="3">
        <f t="shared" si="103"/>
        <v>2</v>
      </c>
      <c r="AQ118" s="6">
        <f t="shared" si="110"/>
        <v>1.1486270713051059E-2</v>
      </c>
      <c r="AR118" s="6">
        <f t="shared" si="123"/>
        <v>6.5061808718282373E-4</v>
      </c>
      <c r="AS118" s="6">
        <f t="shared" si="124"/>
        <v>-1.5151515151515152E-2</v>
      </c>
      <c r="AT118" s="6">
        <f t="shared" si="89"/>
        <v>0</v>
      </c>
      <c r="AU118" s="6">
        <f t="shared" si="111"/>
        <v>0</v>
      </c>
      <c r="AV118" s="6">
        <f t="shared" si="125"/>
        <v>-1.8181818181818181E-2</v>
      </c>
      <c r="AW118" s="6">
        <f t="shared" si="92"/>
        <v>1.5026296018031556E-3</v>
      </c>
      <c r="AX118" s="6">
        <f t="shared" si="93"/>
        <v>0</v>
      </c>
      <c r="AZ118" s="2">
        <f t="shared" si="112"/>
        <v>1.5415069282617955E-2</v>
      </c>
      <c r="BA118" s="17">
        <f t="shared" si="126"/>
        <v>8.8261253309797002E-4</v>
      </c>
      <c r="BB118" s="2">
        <f t="shared" si="113"/>
        <v>7.1521456436931079E-3</v>
      </c>
      <c r="BC118" s="2">
        <f t="shared" si="114"/>
        <v>5.5266579973992196E-3</v>
      </c>
      <c r="BD118" s="2">
        <f t="shared" si="115"/>
        <v>1.6254876462938881E-3</v>
      </c>
      <c r="BE118" s="2">
        <f t="shared" si="116"/>
        <v>3.5110533159947985E-2</v>
      </c>
      <c r="BF118" s="2">
        <f t="shared" si="117"/>
        <v>0.86671001300390116</v>
      </c>
      <c r="BG118" s="2">
        <f t="shared" si="118"/>
        <v>9.1027308192457732E-2</v>
      </c>
    </row>
    <row r="119" spans="1:62" hidden="1" outlineLevel="1">
      <c r="A119" s="4">
        <v>44008</v>
      </c>
      <c r="B119">
        <v>201836</v>
      </c>
      <c r="E119">
        <v>3076</v>
      </c>
      <c r="G119">
        <v>129</v>
      </c>
      <c r="H119" s="5">
        <v>22</v>
      </c>
      <c r="I119" s="5">
        <f t="shared" si="26"/>
        <v>18</v>
      </c>
      <c r="J119" s="5">
        <v>4</v>
      </c>
      <c r="K119" s="5"/>
      <c r="L119" s="5"/>
      <c r="M119" s="5">
        <v>107</v>
      </c>
      <c r="N119" s="5">
        <v>2666</v>
      </c>
      <c r="O119" s="5">
        <v>281</v>
      </c>
      <c r="Q119">
        <f>H119+L119</f>
        <v>22</v>
      </c>
      <c r="R119">
        <f>Q119+N119+O119</f>
        <v>2969</v>
      </c>
      <c r="U119" s="5"/>
      <c r="V119" s="5"/>
      <c r="Z119">
        <f t="shared" si="104"/>
        <v>2666</v>
      </c>
      <c r="AA119">
        <f t="shared" si="105"/>
        <v>107</v>
      </c>
      <c r="AB119">
        <f t="shared" si="106"/>
        <v>22</v>
      </c>
      <c r="AC119">
        <f t="shared" si="107"/>
        <v>281</v>
      </c>
      <c r="AE119" s="3">
        <f t="shared" si="108"/>
        <v>2291</v>
      </c>
      <c r="AF119" s="3">
        <f t="shared" si="119"/>
        <v>0</v>
      </c>
      <c r="AG119" s="3">
        <f t="shared" si="120"/>
        <v>-1</v>
      </c>
      <c r="AH119" s="3">
        <f t="shared" si="97"/>
        <v>0</v>
      </c>
      <c r="AI119" s="3">
        <f t="shared" si="109"/>
        <v>-1</v>
      </c>
      <c r="AJ119" s="3">
        <f t="shared" si="121"/>
        <v>-1</v>
      </c>
      <c r="AK119" s="3">
        <f t="shared" si="100"/>
        <v>0</v>
      </c>
      <c r="AL119" s="3">
        <f t="shared" si="101"/>
        <v>1</v>
      </c>
      <c r="AM119" s="3"/>
      <c r="AN119" s="3">
        <f t="shared" si="122"/>
        <v>2291</v>
      </c>
      <c r="AO119" s="3">
        <f t="shared" si="103"/>
        <v>0</v>
      </c>
      <c r="AQ119" s="6">
        <f t="shared" si="110"/>
        <v>1.1481119546969355E-2</v>
      </c>
      <c r="AR119" s="6">
        <f t="shared" si="123"/>
        <v>0</v>
      </c>
      <c r="AS119" s="6">
        <f t="shared" si="124"/>
        <v>-7.6923076923076927E-3</v>
      </c>
      <c r="AT119" s="6">
        <f t="shared" si="89"/>
        <v>0</v>
      </c>
      <c r="AU119" s="6">
        <f t="shared" si="111"/>
        <v>-0.2</v>
      </c>
      <c r="AV119" s="6">
        <f t="shared" si="125"/>
        <v>-9.2592592592592587E-3</v>
      </c>
      <c r="AW119" s="6">
        <f t="shared" si="92"/>
        <v>0</v>
      </c>
      <c r="AX119" s="6">
        <f t="shared" si="93"/>
        <v>3.5714285714285713E-3</v>
      </c>
      <c r="AZ119" s="2">
        <f t="shared" si="112"/>
        <v>1.5240095919459363E-2</v>
      </c>
      <c r="BA119" s="17">
        <f t="shared" si="126"/>
        <v>0</v>
      </c>
      <c r="BB119" s="2">
        <f t="shared" si="113"/>
        <v>7.1521456436931079E-3</v>
      </c>
      <c r="BC119" s="2">
        <f t="shared" si="114"/>
        <v>5.8517555266579977E-3</v>
      </c>
      <c r="BD119" s="2">
        <f t="shared" si="115"/>
        <v>1.3003901170351106E-3</v>
      </c>
      <c r="BE119" s="2">
        <f t="shared" si="116"/>
        <v>3.4785435630689206E-2</v>
      </c>
      <c r="BF119" s="2">
        <f t="shared" si="117"/>
        <v>0.86671001300390116</v>
      </c>
      <c r="BG119" s="2">
        <f t="shared" si="118"/>
        <v>9.1352405721716518E-2</v>
      </c>
    </row>
    <row r="120" spans="1:62" hidden="1" outlineLevel="1">
      <c r="A120" s="4">
        <v>44009</v>
      </c>
      <c r="B120">
        <v>204184</v>
      </c>
      <c r="E120">
        <v>3077</v>
      </c>
      <c r="G120">
        <v>130</v>
      </c>
      <c r="H120" s="5">
        <v>24</v>
      </c>
      <c r="I120" s="5">
        <f t="shared" si="26"/>
        <v>20</v>
      </c>
      <c r="J120" s="5">
        <v>4</v>
      </c>
      <c r="K120" s="5"/>
      <c r="L120" s="5"/>
      <c r="M120" s="5">
        <v>106</v>
      </c>
      <c r="N120" s="5">
        <v>2666</v>
      </c>
      <c r="O120" s="5">
        <v>281</v>
      </c>
      <c r="Q120">
        <f t="shared" ref="Q120:Q125" si="127">H120+L120</f>
        <v>24</v>
      </c>
      <c r="R120">
        <f t="shared" ref="R120:R125" si="128">Q120+N120+O120</f>
        <v>2971</v>
      </c>
      <c r="U120" s="5"/>
      <c r="V120" s="5"/>
      <c r="Z120">
        <f t="shared" ref="Z120:Z125" si="129">N120</f>
        <v>2666</v>
      </c>
      <c r="AA120">
        <f t="shared" ref="AA120:AA125" si="130">M120</f>
        <v>106</v>
      </c>
      <c r="AB120">
        <f t="shared" ref="AB120:AB125" si="131">H120</f>
        <v>24</v>
      </c>
      <c r="AC120">
        <f t="shared" ref="AC120:AC125" si="132">O120</f>
        <v>281</v>
      </c>
      <c r="AE120" s="3">
        <f t="shared" si="108"/>
        <v>2348</v>
      </c>
      <c r="AF120" s="3">
        <f t="shared" si="119"/>
        <v>1</v>
      </c>
      <c r="AG120" s="3">
        <f t="shared" si="120"/>
        <v>1</v>
      </c>
      <c r="AH120" s="3">
        <f t="shared" si="97"/>
        <v>2</v>
      </c>
      <c r="AI120" s="3">
        <f t="shared" si="109"/>
        <v>0</v>
      </c>
      <c r="AJ120" s="3">
        <f t="shared" si="121"/>
        <v>-1</v>
      </c>
      <c r="AK120" s="3">
        <f t="shared" si="100"/>
        <v>0</v>
      </c>
      <c r="AL120" s="3">
        <f t="shared" si="101"/>
        <v>0</v>
      </c>
      <c r="AM120" s="3"/>
      <c r="AN120" s="3">
        <f t="shared" si="122"/>
        <v>2347</v>
      </c>
      <c r="AO120" s="3">
        <f t="shared" si="103"/>
        <v>1</v>
      </c>
      <c r="AQ120" s="6">
        <f t="shared" si="110"/>
        <v>1.1633207158286927E-2</v>
      </c>
      <c r="AR120" s="6">
        <f t="shared" si="123"/>
        <v>3.2509752925877764E-4</v>
      </c>
      <c r="AS120" s="6">
        <f t="shared" si="124"/>
        <v>7.7519379844961239E-3</v>
      </c>
      <c r="AT120" s="6">
        <f t="shared" si="89"/>
        <v>9.0909090909090912E-2</v>
      </c>
      <c r="AU120" s="6">
        <f t="shared" si="111"/>
        <v>0</v>
      </c>
      <c r="AV120" s="6">
        <f t="shared" si="125"/>
        <v>-9.3457943925233638E-3</v>
      </c>
      <c r="AW120" s="6">
        <f t="shared" si="92"/>
        <v>0</v>
      </c>
      <c r="AX120" s="6">
        <f t="shared" si="93"/>
        <v>0</v>
      </c>
      <c r="AZ120" s="2">
        <f t="shared" si="112"/>
        <v>1.5069741017905418E-2</v>
      </c>
      <c r="BA120" s="17">
        <f t="shared" si="126"/>
        <v>4.2589437819420784E-4</v>
      </c>
      <c r="BB120" s="2">
        <f t="shared" ref="BB120:BB125" si="133">H120/E120</f>
        <v>7.7998050048748782E-3</v>
      </c>
      <c r="BC120" s="2">
        <f t="shared" ref="BC120:BC125" si="134">(H120-J120)/E120</f>
        <v>6.4998375040623982E-3</v>
      </c>
      <c r="BD120" s="2">
        <f t="shared" ref="BD120:BD125" si="135">J120/E120</f>
        <v>1.2999675008124798E-3</v>
      </c>
      <c r="BE120" s="2">
        <f t="shared" ref="BE120:BE125" si="136">M120/E120</f>
        <v>3.4449138771530712E-2</v>
      </c>
      <c r="BF120" s="2">
        <f t="shared" ref="BF120:BF125" si="137">N120/E120</f>
        <v>0.86642833929151775</v>
      </c>
      <c r="BG120" s="2">
        <f t="shared" ref="BG120:BG125" si="138">O120/E120</f>
        <v>9.1322716932076692E-2</v>
      </c>
    </row>
    <row r="121" spans="1:62" hidden="1" outlineLevel="1">
      <c r="A121" s="4">
        <v>44010</v>
      </c>
      <c r="B121">
        <v>205492</v>
      </c>
      <c r="E121">
        <v>3077</v>
      </c>
      <c r="G121">
        <v>130</v>
      </c>
      <c r="H121" s="5">
        <v>25</v>
      </c>
      <c r="I121" s="5">
        <f t="shared" si="26"/>
        <v>21</v>
      </c>
      <c r="J121" s="5">
        <v>4</v>
      </c>
      <c r="K121" s="5"/>
      <c r="L121" s="5"/>
      <c r="M121" s="5">
        <v>105</v>
      </c>
      <c r="N121" s="5">
        <v>2666</v>
      </c>
      <c r="O121" s="5">
        <v>281</v>
      </c>
      <c r="Q121">
        <f t="shared" si="127"/>
        <v>25</v>
      </c>
      <c r="R121">
        <f t="shared" si="128"/>
        <v>2972</v>
      </c>
      <c r="U121" s="5"/>
      <c r="V121" s="5"/>
      <c r="Z121">
        <f t="shared" si="129"/>
        <v>2666</v>
      </c>
      <c r="AA121">
        <f t="shared" si="130"/>
        <v>105</v>
      </c>
      <c r="AB121">
        <f t="shared" si="131"/>
        <v>25</v>
      </c>
      <c r="AC121">
        <f t="shared" si="132"/>
        <v>281</v>
      </c>
      <c r="AE121" s="3">
        <f t="shared" si="108"/>
        <v>1308</v>
      </c>
      <c r="AF121" s="3">
        <f t="shared" si="119"/>
        <v>0</v>
      </c>
      <c r="AG121" s="3">
        <f t="shared" si="120"/>
        <v>0</v>
      </c>
      <c r="AH121" s="3">
        <f t="shared" si="97"/>
        <v>1</v>
      </c>
      <c r="AI121" s="3">
        <f t="shared" si="109"/>
        <v>0</v>
      </c>
      <c r="AJ121" s="3">
        <f t="shared" si="121"/>
        <v>-1</v>
      </c>
      <c r="AK121" s="3">
        <f t="shared" si="100"/>
        <v>0</v>
      </c>
      <c r="AL121" s="3">
        <f t="shared" si="101"/>
        <v>0</v>
      </c>
      <c r="AM121" s="3"/>
      <c r="AN121" s="3">
        <f t="shared" si="122"/>
        <v>1308</v>
      </c>
      <c r="AO121" s="3">
        <f t="shared" si="103"/>
        <v>0</v>
      </c>
      <c r="AQ121" s="6">
        <f t="shared" si="110"/>
        <v>6.4059867570426671E-3</v>
      </c>
      <c r="AR121" s="6">
        <f t="shared" si="123"/>
        <v>0</v>
      </c>
      <c r="AS121" s="6">
        <f t="shared" si="124"/>
        <v>0</v>
      </c>
      <c r="AT121" s="6">
        <f t="shared" si="89"/>
        <v>4.1666666666666664E-2</v>
      </c>
      <c r="AU121" s="6">
        <f t="shared" si="111"/>
        <v>0</v>
      </c>
      <c r="AV121" s="6">
        <f t="shared" si="125"/>
        <v>-9.433962264150943E-3</v>
      </c>
      <c r="AW121" s="6">
        <f t="shared" si="92"/>
        <v>0</v>
      </c>
      <c r="AX121" s="6">
        <f t="shared" si="93"/>
        <v>0</v>
      </c>
      <c r="AZ121" s="2">
        <f t="shared" si="112"/>
        <v>1.4973818932123878E-2</v>
      </c>
      <c r="BA121" s="17">
        <f t="shared" si="126"/>
        <v>0</v>
      </c>
      <c r="BB121" s="2">
        <f t="shared" si="133"/>
        <v>8.1247968800779984E-3</v>
      </c>
      <c r="BC121" s="2">
        <f t="shared" si="134"/>
        <v>6.8248293792655184E-3</v>
      </c>
      <c r="BD121" s="2">
        <f t="shared" si="135"/>
        <v>1.2999675008124798E-3</v>
      </c>
      <c r="BE121" s="2">
        <f t="shared" si="136"/>
        <v>3.412414689632759E-2</v>
      </c>
      <c r="BF121" s="2">
        <f t="shared" si="137"/>
        <v>0.86642833929151775</v>
      </c>
      <c r="BG121" s="2">
        <f t="shared" si="138"/>
        <v>9.1322716932076692E-2</v>
      </c>
    </row>
    <row r="122" spans="1:62" hidden="1" outlineLevel="1">
      <c r="A122" s="4">
        <v>44011</v>
      </c>
      <c r="B122">
        <v>206550</v>
      </c>
      <c r="E122">
        <v>3078</v>
      </c>
      <c r="G122">
        <v>127</v>
      </c>
      <c r="H122" s="5">
        <v>24</v>
      </c>
      <c r="I122" s="5">
        <f t="shared" si="26"/>
        <v>21</v>
      </c>
      <c r="J122" s="5">
        <v>3</v>
      </c>
      <c r="K122" s="5"/>
      <c r="L122" s="5"/>
      <c r="M122" s="5">
        <v>103</v>
      </c>
      <c r="N122" s="5">
        <v>2670</v>
      </c>
      <c r="O122" s="5">
        <v>281</v>
      </c>
      <c r="Q122">
        <f t="shared" si="127"/>
        <v>24</v>
      </c>
      <c r="R122">
        <f t="shared" si="128"/>
        <v>2975</v>
      </c>
      <c r="U122" s="5"/>
      <c r="V122" s="5"/>
      <c r="Z122">
        <f t="shared" si="129"/>
        <v>2670</v>
      </c>
      <c r="AA122">
        <f t="shared" si="130"/>
        <v>103</v>
      </c>
      <c r="AB122">
        <f t="shared" si="131"/>
        <v>24</v>
      </c>
      <c r="AC122">
        <f t="shared" si="132"/>
        <v>281</v>
      </c>
      <c r="AE122" s="3">
        <f t="shared" si="108"/>
        <v>1058</v>
      </c>
      <c r="AF122" s="3">
        <f t="shared" si="119"/>
        <v>1</v>
      </c>
      <c r="AG122" s="3">
        <f t="shared" si="120"/>
        <v>-3</v>
      </c>
      <c r="AH122" s="3">
        <f t="shared" si="97"/>
        <v>-1</v>
      </c>
      <c r="AI122" s="3">
        <f t="shared" si="109"/>
        <v>-1</v>
      </c>
      <c r="AJ122" s="3">
        <f t="shared" si="121"/>
        <v>-2</v>
      </c>
      <c r="AK122" s="3">
        <f t="shared" si="100"/>
        <v>4</v>
      </c>
      <c r="AL122" s="3">
        <f t="shared" si="101"/>
        <v>0</v>
      </c>
      <c r="AM122" s="3"/>
      <c r="AN122" s="3">
        <f t="shared" si="122"/>
        <v>1057</v>
      </c>
      <c r="AO122" s="3">
        <f t="shared" si="103"/>
        <v>1</v>
      </c>
      <c r="AQ122" s="6">
        <f t="shared" si="110"/>
        <v>5.1486189243376869E-3</v>
      </c>
      <c r="AR122" s="6">
        <f t="shared" si="123"/>
        <v>3.2499187520311994E-4</v>
      </c>
      <c r="AS122" s="6">
        <f t="shared" si="124"/>
        <v>-2.3076923076923078E-2</v>
      </c>
      <c r="AT122" s="6">
        <f t="shared" ref="AT122:AT147" si="139">(H122-H121)/H121</f>
        <v>-0.04</v>
      </c>
      <c r="AU122" s="6">
        <f t="shared" si="111"/>
        <v>-0.25</v>
      </c>
      <c r="AV122" s="6">
        <f t="shared" si="125"/>
        <v>-1.9047619047619049E-2</v>
      </c>
      <c r="AW122" s="6">
        <f t="shared" ref="AW122:AW147" si="140">(N122-N121)/N121</f>
        <v>1.5003750937734434E-3</v>
      </c>
      <c r="AX122" s="6">
        <f t="shared" ref="AX122:AX147" si="141">(O122-O121)/O121</f>
        <v>0</v>
      </c>
      <c r="AZ122" s="2">
        <f t="shared" si="112"/>
        <v>1.4901960784313726E-2</v>
      </c>
      <c r="BA122" s="17">
        <f t="shared" si="126"/>
        <v>9.4517958412098301E-4</v>
      </c>
      <c r="BB122" s="2">
        <f t="shared" si="133"/>
        <v>7.7972709551656916E-3</v>
      </c>
      <c r="BC122" s="2">
        <f t="shared" si="134"/>
        <v>6.8226120857699801E-3</v>
      </c>
      <c r="BD122" s="2">
        <f t="shared" si="135"/>
        <v>9.7465886939571145E-4</v>
      </c>
      <c r="BE122" s="2">
        <f t="shared" si="136"/>
        <v>3.346328784925276E-2</v>
      </c>
      <c r="BF122" s="2">
        <f t="shared" si="137"/>
        <v>0.86744639376218324</v>
      </c>
      <c r="BG122" s="2">
        <f t="shared" si="138"/>
        <v>9.1293047433398306E-2</v>
      </c>
    </row>
    <row r="123" spans="1:62" hidden="1" outlineLevel="1">
      <c r="A123" s="4">
        <v>44012</v>
      </c>
      <c r="B123">
        <v>209071</v>
      </c>
      <c r="E123">
        <v>3080</v>
      </c>
      <c r="G123">
        <v>128</v>
      </c>
      <c r="H123" s="5">
        <v>22</v>
      </c>
      <c r="I123" s="5">
        <f t="shared" si="26"/>
        <v>19</v>
      </c>
      <c r="J123" s="5">
        <v>3</v>
      </c>
      <c r="K123" s="5"/>
      <c r="L123" s="5"/>
      <c r="M123" s="5">
        <v>106</v>
      </c>
      <c r="N123" s="5">
        <v>2670</v>
      </c>
      <c r="O123" s="5">
        <v>282</v>
      </c>
      <c r="Q123">
        <f t="shared" si="127"/>
        <v>22</v>
      </c>
      <c r="R123">
        <f t="shared" si="128"/>
        <v>2974</v>
      </c>
      <c r="U123" s="5"/>
      <c r="V123" s="5"/>
      <c r="Z123">
        <f t="shared" si="129"/>
        <v>2670</v>
      </c>
      <c r="AA123">
        <f t="shared" si="130"/>
        <v>106</v>
      </c>
      <c r="AB123">
        <f t="shared" si="131"/>
        <v>22</v>
      </c>
      <c r="AC123">
        <f t="shared" si="132"/>
        <v>282</v>
      </c>
      <c r="AE123" s="3">
        <f t="shared" si="108"/>
        <v>2521</v>
      </c>
      <c r="AF123" s="3">
        <f t="shared" si="119"/>
        <v>2</v>
      </c>
      <c r="AG123" s="3">
        <f t="shared" si="120"/>
        <v>1</v>
      </c>
      <c r="AH123" s="3">
        <f t="shared" ref="AH123:AH147" si="142">H123-H122</f>
        <v>-2</v>
      </c>
      <c r="AI123" s="3">
        <f t="shared" si="109"/>
        <v>0</v>
      </c>
      <c r="AJ123" s="3">
        <f t="shared" si="121"/>
        <v>3</v>
      </c>
      <c r="AK123" s="3">
        <f t="shared" ref="AK123:AK147" si="143">N123-N122</f>
        <v>0</v>
      </c>
      <c r="AL123" s="3">
        <f t="shared" ref="AL123:AL147" si="144">O123-O122</f>
        <v>1</v>
      </c>
      <c r="AM123" s="3"/>
      <c r="AN123" s="3">
        <f t="shared" si="122"/>
        <v>2519</v>
      </c>
      <c r="AO123" s="3">
        <f t="shared" si="103"/>
        <v>2</v>
      </c>
      <c r="AQ123" s="6">
        <f t="shared" si="110"/>
        <v>1.2205277172597433E-2</v>
      </c>
      <c r="AR123" s="6">
        <f t="shared" si="123"/>
        <v>6.4977257959714096E-4</v>
      </c>
      <c r="AS123" s="6">
        <f t="shared" si="124"/>
        <v>7.874015748031496E-3</v>
      </c>
      <c r="AT123" s="6">
        <f t="shared" si="139"/>
        <v>-8.3333333333333329E-2</v>
      </c>
      <c r="AU123" s="6">
        <f t="shared" si="111"/>
        <v>0</v>
      </c>
      <c r="AV123" s="6">
        <f t="shared" si="125"/>
        <v>2.9126213592233011E-2</v>
      </c>
      <c r="AW123" s="6">
        <f t="shared" si="140"/>
        <v>0</v>
      </c>
      <c r="AX123" s="6">
        <f t="shared" si="141"/>
        <v>3.5587188612099642E-3</v>
      </c>
      <c r="AZ123" s="2">
        <f t="shared" si="112"/>
        <v>1.4731837509745493E-2</v>
      </c>
      <c r="BA123" s="17">
        <f t="shared" si="126"/>
        <v>7.9333597778659263E-4</v>
      </c>
      <c r="BB123" s="2">
        <f t="shared" si="133"/>
        <v>7.1428571428571426E-3</v>
      </c>
      <c r="BC123" s="2">
        <f t="shared" si="134"/>
        <v>6.1688311688311692E-3</v>
      </c>
      <c r="BD123" s="2">
        <f t="shared" si="135"/>
        <v>9.7402597402597403E-4</v>
      </c>
      <c r="BE123" s="2">
        <f t="shared" si="136"/>
        <v>3.4415584415584413E-2</v>
      </c>
      <c r="BF123" s="2">
        <f t="shared" si="137"/>
        <v>0.86688311688311692</v>
      </c>
      <c r="BG123" s="2">
        <f t="shared" si="138"/>
        <v>9.1558441558441561E-2</v>
      </c>
    </row>
    <row r="124" spans="1:62" hidden="1" outlineLevel="1" collapsed="1">
      <c r="A124" s="4">
        <v>44013</v>
      </c>
      <c r="B124">
        <v>211496</v>
      </c>
      <c r="E124">
        <v>3081</v>
      </c>
      <c r="G124">
        <v>126</v>
      </c>
      <c r="H124" s="5">
        <v>21</v>
      </c>
      <c r="I124" s="5">
        <f t="shared" si="26"/>
        <v>18</v>
      </c>
      <c r="J124" s="5">
        <v>3</v>
      </c>
      <c r="K124" s="5"/>
      <c r="L124" s="5"/>
      <c r="M124" s="5">
        <v>105</v>
      </c>
      <c r="N124" s="5">
        <v>2673</v>
      </c>
      <c r="O124" s="5">
        <v>282</v>
      </c>
      <c r="Q124">
        <f t="shared" si="127"/>
        <v>21</v>
      </c>
      <c r="R124">
        <f t="shared" si="128"/>
        <v>2976</v>
      </c>
      <c r="U124" s="5"/>
      <c r="V124" s="5"/>
      <c r="Z124">
        <f t="shared" si="129"/>
        <v>2673</v>
      </c>
      <c r="AA124">
        <f t="shared" si="130"/>
        <v>105</v>
      </c>
      <c r="AB124">
        <f t="shared" si="131"/>
        <v>21</v>
      </c>
      <c r="AC124">
        <f t="shared" si="132"/>
        <v>282</v>
      </c>
      <c r="AE124" s="3">
        <f t="shared" si="108"/>
        <v>2425</v>
      </c>
      <c r="AF124" s="3">
        <f t="shared" si="119"/>
        <v>1</v>
      </c>
      <c r="AG124" s="3">
        <f t="shared" si="120"/>
        <v>-2</v>
      </c>
      <c r="AH124" s="3">
        <f t="shared" si="142"/>
        <v>-1</v>
      </c>
      <c r="AI124" s="3">
        <f t="shared" si="109"/>
        <v>0</v>
      </c>
      <c r="AJ124" s="3">
        <f t="shared" si="121"/>
        <v>-1</v>
      </c>
      <c r="AK124" s="3">
        <f t="shared" si="143"/>
        <v>3</v>
      </c>
      <c r="AL124" s="3">
        <f t="shared" si="144"/>
        <v>0</v>
      </c>
      <c r="AM124" s="3"/>
      <c r="AN124" s="3">
        <f t="shared" si="122"/>
        <v>2424</v>
      </c>
      <c r="AO124" s="3">
        <f t="shared" si="103"/>
        <v>1</v>
      </c>
      <c r="AQ124" s="6">
        <f t="shared" si="110"/>
        <v>1.1598930506861305E-2</v>
      </c>
      <c r="AR124" s="6">
        <f t="shared" si="123"/>
        <v>3.2467532467532468E-4</v>
      </c>
      <c r="AS124" s="6">
        <f t="shared" si="124"/>
        <v>-1.5625E-2</v>
      </c>
      <c r="AT124" s="6">
        <f t="shared" si="139"/>
        <v>-4.5454545454545456E-2</v>
      </c>
      <c r="AU124" s="6">
        <f t="shared" si="111"/>
        <v>0</v>
      </c>
      <c r="AV124" s="6">
        <f t="shared" si="125"/>
        <v>-9.433962264150943E-3</v>
      </c>
      <c r="AW124" s="6">
        <f t="shared" si="140"/>
        <v>1.1235955056179776E-3</v>
      </c>
      <c r="AX124" s="6">
        <f t="shared" si="141"/>
        <v>0</v>
      </c>
      <c r="AZ124" s="2">
        <f t="shared" si="112"/>
        <v>1.4567651397662367E-2</v>
      </c>
      <c r="BA124" s="17">
        <f t="shared" si="126"/>
        <v>4.1237113402061858E-4</v>
      </c>
      <c r="BB124" s="2">
        <f t="shared" si="133"/>
        <v>6.815968841285297E-3</v>
      </c>
      <c r="BC124" s="2">
        <f t="shared" si="134"/>
        <v>5.8422590068159686E-3</v>
      </c>
      <c r="BD124" s="2">
        <f t="shared" si="135"/>
        <v>9.7370983446932818E-4</v>
      </c>
      <c r="BE124" s="2">
        <f t="shared" si="136"/>
        <v>3.4079844206426485E-2</v>
      </c>
      <c r="BF124" s="2">
        <f t="shared" si="137"/>
        <v>0.86757546251217132</v>
      </c>
      <c r="BG124" s="2">
        <f t="shared" si="138"/>
        <v>9.1528724440116851E-2</v>
      </c>
      <c r="BH124" s="2">
        <f>I124/G124</f>
        <v>0.14285714285714285</v>
      </c>
      <c r="BI124" s="2">
        <f>J124/G124</f>
        <v>2.3809523809523808E-2</v>
      </c>
      <c r="BJ124" s="2">
        <f>M124/G124</f>
        <v>0.83333333333333337</v>
      </c>
    </row>
    <row r="125" spans="1:62" hidden="1" outlineLevel="1">
      <c r="A125" s="4">
        <v>44014</v>
      </c>
      <c r="B125">
        <v>214317</v>
      </c>
      <c r="E125">
        <v>3090</v>
      </c>
      <c r="G125">
        <v>134</v>
      </c>
      <c r="H125" s="5">
        <v>20</v>
      </c>
      <c r="I125" s="5">
        <f t="shared" si="26"/>
        <v>17</v>
      </c>
      <c r="J125" s="5">
        <v>3</v>
      </c>
      <c r="K125" s="5"/>
      <c r="L125" s="5"/>
      <c r="M125" s="5">
        <v>114</v>
      </c>
      <c r="N125" s="5">
        <v>2674</v>
      </c>
      <c r="O125" s="5">
        <v>282</v>
      </c>
      <c r="Q125">
        <f t="shared" si="127"/>
        <v>20</v>
      </c>
      <c r="R125">
        <f t="shared" si="128"/>
        <v>2976</v>
      </c>
      <c r="U125" s="5"/>
      <c r="V125" s="5"/>
      <c r="Z125">
        <f t="shared" si="129"/>
        <v>2674</v>
      </c>
      <c r="AA125">
        <f t="shared" si="130"/>
        <v>114</v>
      </c>
      <c r="AB125">
        <f t="shared" si="131"/>
        <v>20</v>
      </c>
      <c r="AC125">
        <f t="shared" si="132"/>
        <v>282</v>
      </c>
      <c r="AE125" s="3">
        <f t="shared" si="108"/>
        <v>2821</v>
      </c>
      <c r="AF125" s="3">
        <f t="shared" si="119"/>
        <v>9</v>
      </c>
      <c r="AG125" s="3">
        <f t="shared" si="120"/>
        <v>8</v>
      </c>
      <c r="AH125" s="3">
        <f t="shared" si="142"/>
        <v>-1</v>
      </c>
      <c r="AI125" s="3">
        <f t="shared" si="109"/>
        <v>0</v>
      </c>
      <c r="AJ125" s="3">
        <f t="shared" si="121"/>
        <v>9</v>
      </c>
      <c r="AK125" s="3">
        <f t="shared" si="143"/>
        <v>1</v>
      </c>
      <c r="AL125" s="3">
        <f t="shared" si="144"/>
        <v>0</v>
      </c>
      <c r="AM125" s="3"/>
      <c r="AN125" s="3">
        <f t="shared" si="122"/>
        <v>2812</v>
      </c>
      <c r="AO125" s="3">
        <f t="shared" si="103"/>
        <v>9</v>
      </c>
      <c r="AQ125" s="6">
        <f t="shared" si="110"/>
        <v>1.333831372697356E-2</v>
      </c>
      <c r="AR125" s="6">
        <f t="shared" si="123"/>
        <v>2.9211295034079843E-3</v>
      </c>
      <c r="AS125" s="6">
        <f t="shared" si="124"/>
        <v>6.3492063492063489E-2</v>
      </c>
      <c r="AT125" s="6">
        <f t="shared" si="139"/>
        <v>-4.7619047619047616E-2</v>
      </c>
      <c r="AU125" s="6">
        <f t="shared" si="111"/>
        <v>0</v>
      </c>
      <c r="AV125" s="6">
        <f t="shared" si="125"/>
        <v>8.5714285714285715E-2</v>
      </c>
      <c r="AW125" s="6">
        <f t="shared" si="140"/>
        <v>3.7411148522259631E-4</v>
      </c>
      <c r="AX125" s="6">
        <f t="shared" si="141"/>
        <v>0</v>
      </c>
      <c r="AZ125" s="2">
        <f t="shared" si="112"/>
        <v>1.4417894987331849E-2</v>
      </c>
      <c r="BA125" s="17">
        <f t="shared" si="126"/>
        <v>3.1903580290677065E-3</v>
      </c>
      <c r="BB125" s="2">
        <f t="shared" si="133"/>
        <v>6.4724919093851136E-3</v>
      </c>
      <c r="BC125" s="2">
        <f t="shared" si="134"/>
        <v>5.501618122977346E-3</v>
      </c>
      <c r="BD125" s="2">
        <f t="shared" si="135"/>
        <v>9.7087378640776695E-4</v>
      </c>
      <c r="BE125" s="2">
        <f t="shared" si="136"/>
        <v>3.6893203883495145E-2</v>
      </c>
      <c r="BF125" s="2">
        <f t="shared" si="137"/>
        <v>0.86537216828478969</v>
      </c>
      <c r="BG125" s="2">
        <f t="shared" si="138"/>
        <v>9.1262135922330095E-2</v>
      </c>
      <c r="BH125" s="2">
        <f t="shared" ref="BH125:BH188" si="145">I125/G125</f>
        <v>0.12686567164179105</v>
      </c>
      <c r="BI125" s="2">
        <f t="shared" ref="BI125:BI188" si="146">J125/G125</f>
        <v>2.2388059701492536E-2</v>
      </c>
      <c r="BJ125" s="2">
        <f t="shared" ref="BJ125:BJ188" si="147">M125/G125</f>
        <v>0.85074626865671643</v>
      </c>
    </row>
    <row r="126" spans="1:62" hidden="1" outlineLevel="1">
      <c r="A126" s="4">
        <v>44015</v>
      </c>
      <c r="B126">
        <v>217147</v>
      </c>
      <c r="E126">
        <v>3091</v>
      </c>
      <c r="G126">
        <v>135</v>
      </c>
      <c r="H126" s="5">
        <v>18</v>
      </c>
      <c r="I126" s="5">
        <f t="shared" si="26"/>
        <v>16</v>
      </c>
      <c r="J126" s="5">
        <v>2</v>
      </c>
      <c r="K126" s="5"/>
      <c r="L126" s="5"/>
      <c r="M126" s="5">
        <v>117</v>
      </c>
      <c r="N126" s="5">
        <v>2674</v>
      </c>
      <c r="O126" s="5">
        <v>282</v>
      </c>
      <c r="Q126">
        <f t="shared" ref="Q126:Q136" si="148">H126+L126</f>
        <v>18</v>
      </c>
      <c r="R126">
        <f t="shared" ref="R126:R136" si="149">Q126+N126+O126</f>
        <v>2974</v>
      </c>
      <c r="U126" s="5"/>
      <c r="V126" s="5"/>
      <c r="Z126">
        <f t="shared" ref="Z126:Z136" si="150">N126</f>
        <v>2674</v>
      </c>
      <c r="AA126">
        <f t="shared" ref="AA126:AA136" si="151">M126</f>
        <v>117</v>
      </c>
      <c r="AB126">
        <f t="shared" ref="AB126:AB136" si="152">H126</f>
        <v>18</v>
      </c>
      <c r="AC126">
        <f t="shared" ref="AC126:AC136" si="153">O126</f>
        <v>282</v>
      </c>
      <c r="AE126" s="3">
        <f t="shared" si="108"/>
        <v>2830</v>
      </c>
      <c r="AF126" s="3">
        <f t="shared" si="119"/>
        <v>1</v>
      </c>
      <c r="AG126" s="3">
        <f t="shared" si="120"/>
        <v>1</v>
      </c>
      <c r="AH126" s="3">
        <f t="shared" si="142"/>
        <v>-2</v>
      </c>
      <c r="AI126" s="3">
        <f t="shared" si="109"/>
        <v>-1</v>
      </c>
      <c r="AJ126" s="3">
        <f t="shared" si="121"/>
        <v>3</v>
      </c>
      <c r="AK126" s="3">
        <f t="shared" si="143"/>
        <v>0</v>
      </c>
      <c r="AL126" s="3">
        <f t="shared" si="144"/>
        <v>0</v>
      </c>
      <c r="AM126" s="3"/>
      <c r="AN126" s="3">
        <f t="shared" si="122"/>
        <v>2829</v>
      </c>
      <c r="AO126" s="3">
        <f t="shared" si="103"/>
        <v>1</v>
      </c>
      <c r="AQ126" s="6">
        <f t="shared" si="110"/>
        <v>1.3204738774805545E-2</v>
      </c>
      <c r="AR126" s="6">
        <f t="shared" si="123"/>
        <v>3.2362459546925567E-4</v>
      </c>
      <c r="AS126" s="6">
        <f t="shared" si="124"/>
        <v>7.462686567164179E-3</v>
      </c>
      <c r="AT126" s="6">
        <f t="shared" si="139"/>
        <v>-0.1</v>
      </c>
      <c r="AU126" s="6">
        <f t="shared" si="111"/>
        <v>-0.33333333333333331</v>
      </c>
      <c r="AV126" s="6">
        <f t="shared" si="125"/>
        <v>2.6315789473684209E-2</v>
      </c>
      <c r="AW126" s="6">
        <f t="shared" si="140"/>
        <v>0</v>
      </c>
      <c r="AX126" s="6">
        <f t="shared" si="141"/>
        <v>0</v>
      </c>
      <c r="AZ126" s="2">
        <f t="shared" si="112"/>
        <v>1.4234596839928712E-2</v>
      </c>
      <c r="BA126" s="17">
        <f t="shared" si="126"/>
        <v>3.5335689045936394E-4</v>
      </c>
      <c r="BB126" s="2">
        <f t="shared" ref="BB126:BB136" si="154">H126/E126</f>
        <v>5.8233581365253967E-3</v>
      </c>
      <c r="BC126" s="2">
        <f t="shared" ref="BC126:BC136" si="155">(H126-J126)/E126</f>
        <v>5.1763183435781304E-3</v>
      </c>
      <c r="BD126" s="2">
        <f t="shared" ref="BD126:BD136" si="156">J126/E126</f>
        <v>6.470397929472663E-4</v>
      </c>
      <c r="BE126" s="2">
        <f t="shared" ref="BE126:BE136" si="157">M126/E126</f>
        <v>3.7851827887415077E-2</v>
      </c>
      <c r="BF126" s="2">
        <f t="shared" ref="BF126:BF136" si="158">N126/E126</f>
        <v>0.86509220317049496</v>
      </c>
      <c r="BG126" s="2">
        <f t="shared" ref="BG126:BG136" si="159">O126/E126</f>
        <v>9.1232610805564537E-2</v>
      </c>
      <c r="BH126" s="2">
        <f t="shared" si="145"/>
        <v>0.11851851851851852</v>
      </c>
      <c r="BI126" s="2">
        <f t="shared" si="146"/>
        <v>1.4814814814814815E-2</v>
      </c>
      <c r="BJ126" s="2">
        <f t="shared" si="147"/>
        <v>0.8666666666666667</v>
      </c>
    </row>
    <row r="127" spans="1:62" hidden="1" outlineLevel="1">
      <c r="A127" s="4">
        <v>44016</v>
      </c>
      <c r="B127">
        <v>219841</v>
      </c>
      <c r="E127">
        <v>3094</v>
      </c>
      <c r="G127">
        <v>138</v>
      </c>
      <c r="H127" s="5">
        <v>17</v>
      </c>
      <c r="I127" s="5">
        <f t="shared" ref="I127:I159" si="160">H127-J127</f>
        <v>15</v>
      </c>
      <c r="J127" s="5">
        <v>2</v>
      </c>
      <c r="K127" s="5"/>
      <c r="L127" s="5"/>
      <c r="M127" s="5">
        <v>121</v>
      </c>
      <c r="N127" s="5">
        <v>2674</v>
      </c>
      <c r="O127" s="5">
        <v>282</v>
      </c>
      <c r="Q127">
        <f t="shared" si="148"/>
        <v>17</v>
      </c>
      <c r="R127">
        <f t="shared" si="149"/>
        <v>2973</v>
      </c>
      <c r="U127" s="5"/>
      <c r="V127" s="5"/>
      <c r="Z127">
        <f t="shared" si="150"/>
        <v>2674</v>
      </c>
      <c r="AA127">
        <f t="shared" si="151"/>
        <v>121</v>
      </c>
      <c r="AB127">
        <f t="shared" si="152"/>
        <v>17</v>
      </c>
      <c r="AC127">
        <f t="shared" si="153"/>
        <v>282</v>
      </c>
      <c r="AE127" s="3">
        <f t="shared" si="108"/>
        <v>2694</v>
      </c>
      <c r="AF127" s="3">
        <f t="shared" si="119"/>
        <v>3</v>
      </c>
      <c r="AG127" s="3">
        <f t="shared" si="120"/>
        <v>3</v>
      </c>
      <c r="AH127" s="3">
        <f t="shared" si="142"/>
        <v>-1</v>
      </c>
      <c r="AI127" s="3">
        <f t="shared" si="109"/>
        <v>0</v>
      </c>
      <c r="AJ127" s="3">
        <f t="shared" si="121"/>
        <v>4</v>
      </c>
      <c r="AK127" s="3">
        <f t="shared" si="143"/>
        <v>0</v>
      </c>
      <c r="AL127" s="3">
        <f t="shared" si="144"/>
        <v>0</v>
      </c>
      <c r="AM127" s="3"/>
      <c r="AN127" s="3">
        <f t="shared" si="122"/>
        <v>2691</v>
      </c>
      <c r="AO127" s="3">
        <f t="shared" si="103"/>
        <v>3</v>
      </c>
      <c r="AQ127" s="6">
        <f t="shared" si="110"/>
        <v>1.2406342247417648E-2</v>
      </c>
      <c r="AR127" s="6">
        <f t="shared" si="123"/>
        <v>9.7055968942089935E-4</v>
      </c>
      <c r="AS127" s="6">
        <f t="shared" si="124"/>
        <v>2.2222222222222223E-2</v>
      </c>
      <c r="AT127" s="6">
        <f t="shared" si="139"/>
        <v>-5.5555555555555552E-2</v>
      </c>
      <c r="AU127" s="6">
        <f t="shared" si="111"/>
        <v>0</v>
      </c>
      <c r="AV127" s="6">
        <f t="shared" si="125"/>
        <v>3.4188034188034191E-2</v>
      </c>
      <c r="AW127" s="6">
        <f t="shared" si="140"/>
        <v>0</v>
      </c>
      <c r="AX127" s="6">
        <f t="shared" si="141"/>
        <v>0</v>
      </c>
      <c r="AZ127" s="2">
        <f t="shared" si="112"/>
        <v>1.4073807888428455E-2</v>
      </c>
      <c r="BA127" s="17">
        <f t="shared" si="126"/>
        <v>1.1135857461024498E-3</v>
      </c>
      <c r="BB127" s="2">
        <f t="shared" si="154"/>
        <v>5.4945054945054949E-3</v>
      </c>
      <c r="BC127" s="2">
        <f t="shared" si="155"/>
        <v>4.8480930833872012E-3</v>
      </c>
      <c r="BD127" s="2">
        <f t="shared" si="156"/>
        <v>6.4641241111829345E-4</v>
      </c>
      <c r="BE127" s="2">
        <f t="shared" si="157"/>
        <v>3.9107950872656755E-2</v>
      </c>
      <c r="BF127" s="2">
        <f t="shared" si="158"/>
        <v>0.86425339366515841</v>
      </c>
      <c r="BG127" s="2">
        <f t="shared" si="159"/>
        <v>9.1144149967679375E-2</v>
      </c>
      <c r="BH127" s="2">
        <f t="shared" si="145"/>
        <v>0.10869565217391304</v>
      </c>
      <c r="BI127" s="2">
        <f t="shared" si="146"/>
        <v>1.4492753623188406E-2</v>
      </c>
      <c r="BJ127" s="2">
        <f t="shared" si="147"/>
        <v>0.87681159420289856</v>
      </c>
    </row>
    <row r="128" spans="1:62" hidden="1" outlineLevel="1">
      <c r="A128" s="4">
        <v>44017</v>
      </c>
      <c r="B128">
        <v>221210</v>
      </c>
      <c r="E128">
        <v>3094</v>
      </c>
      <c r="G128">
        <v>138</v>
      </c>
      <c r="H128" s="5">
        <v>15</v>
      </c>
      <c r="I128" s="5">
        <f t="shared" si="160"/>
        <v>13</v>
      </c>
      <c r="J128" s="5">
        <v>2</v>
      </c>
      <c r="K128" s="5"/>
      <c r="L128" s="5"/>
      <c r="M128" s="5">
        <v>123</v>
      </c>
      <c r="N128" s="5">
        <v>2674</v>
      </c>
      <c r="O128" s="5">
        <v>282</v>
      </c>
      <c r="Q128">
        <f t="shared" si="148"/>
        <v>15</v>
      </c>
      <c r="R128">
        <f t="shared" si="149"/>
        <v>2971</v>
      </c>
      <c r="U128" s="5"/>
      <c r="V128" s="5"/>
      <c r="Z128">
        <f t="shared" si="150"/>
        <v>2674</v>
      </c>
      <c r="AA128">
        <f t="shared" si="151"/>
        <v>123</v>
      </c>
      <c r="AB128">
        <f t="shared" si="152"/>
        <v>15</v>
      </c>
      <c r="AC128">
        <f t="shared" si="153"/>
        <v>282</v>
      </c>
      <c r="AE128" s="3">
        <f t="shared" si="108"/>
        <v>1369</v>
      </c>
      <c r="AF128" s="3">
        <f t="shared" si="119"/>
        <v>0</v>
      </c>
      <c r="AG128" s="3">
        <f t="shared" si="120"/>
        <v>0</v>
      </c>
      <c r="AH128" s="3">
        <f t="shared" si="142"/>
        <v>-2</v>
      </c>
      <c r="AI128" s="3">
        <f t="shared" si="109"/>
        <v>0</v>
      </c>
      <c r="AJ128" s="3">
        <f t="shared" si="121"/>
        <v>2</v>
      </c>
      <c r="AK128" s="3">
        <f t="shared" si="143"/>
        <v>0</v>
      </c>
      <c r="AL128" s="3">
        <f t="shared" si="144"/>
        <v>0</v>
      </c>
      <c r="AM128" s="3"/>
      <c r="AN128" s="3">
        <f t="shared" si="122"/>
        <v>1369</v>
      </c>
      <c r="AO128" s="3">
        <f t="shared" si="103"/>
        <v>0</v>
      </c>
      <c r="AQ128" s="6">
        <f t="shared" si="110"/>
        <v>6.22722786013528E-3</v>
      </c>
      <c r="AR128" s="6">
        <f t="shared" si="123"/>
        <v>0</v>
      </c>
      <c r="AS128" s="6">
        <f t="shared" si="124"/>
        <v>0</v>
      </c>
      <c r="AT128" s="6">
        <f t="shared" si="139"/>
        <v>-0.11764705882352941</v>
      </c>
      <c r="AU128" s="6">
        <f t="shared" si="111"/>
        <v>0</v>
      </c>
      <c r="AV128" s="6">
        <f t="shared" si="125"/>
        <v>1.6528925619834711E-2</v>
      </c>
      <c r="AW128" s="6">
        <f t="shared" si="140"/>
        <v>0</v>
      </c>
      <c r="AX128" s="6">
        <f t="shared" si="141"/>
        <v>0</v>
      </c>
      <c r="AZ128" s="2">
        <f t="shared" si="112"/>
        <v>1.3986709461597578E-2</v>
      </c>
      <c r="BA128" s="17">
        <f t="shared" si="126"/>
        <v>0</v>
      </c>
      <c r="BB128" s="2">
        <f t="shared" si="154"/>
        <v>4.8480930833872012E-3</v>
      </c>
      <c r="BC128" s="2">
        <f t="shared" si="155"/>
        <v>4.2016806722689074E-3</v>
      </c>
      <c r="BD128" s="2">
        <f t="shared" si="156"/>
        <v>6.4641241111829345E-4</v>
      </c>
      <c r="BE128" s="2">
        <f t="shared" si="157"/>
        <v>3.9754363283775046E-2</v>
      </c>
      <c r="BF128" s="2">
        <f t="shared" si="158"/>
        <v>0.86425339366515841</v>
      </c>
      <c r="BG128" s="2">
        <f t="shared" si="159"/>
        <v>9.1144149967679375E-2</v>
      </c>
      <c r="BH128" s="2">
        <f t="shared" si="145"/>
        <v>9.420289855072464E-2</v>
      </c>
      <c r="BI128" s="2">
        <f t="shared" si="146"/>
        <v>1.4492753623188406E-2</v>
      </c>
      <c r="BJ128" s="2">
        <f t="shared" si="147"/>
        <v>0.89130434782608692</v>
      </c>
    </row>
    <row r="129" spans="1:62" hidden="1" outlineLevel="1">
      <c r="A129" s="4">
        <v>44018</v>
      </c>
      <c r="B129">
        <v>222176</v>
      </c>
      <c r="E129">
        <v>3095</v>
      </c>
      <c r="G129">
        <v>139</v>
      </c>
      <c r="H129" s="5">
        <v>16</v>
      </c>
      <c r="I129" s="5">
        <f t="shared" si="160"/>
        <v>14</v>
      </c>
      <c r="J129" s="5">
        <v>2</v>
      </c>
      <c r="K129" s="5"/>
      <c r="L129" s="5"/>
      <c r="M129" s="5">
        <v>123</v>
      </c>
      <c r="N129" s="5">
        <v>2674</v>
      </c>
      <c r="O129" s="5">
        <v>282</v>
      </c>
      <c r="Q129">
        <f t="shared" si="148"/>
        <v>16</v>
      </c>
      <c r="R129">
        <f t="shared" si="149"/>
        <v>2972</v>
      </c>
      <c r="U129" s="5"/>
      <c r="V129" s="5"/>
      <c r="Z129">
        <f t="shared" si="150"/>
        <v>2674</v>
      </c>
      <c r="AA129">
        <f t="shared" si="151"/>
        <v>123</v>
      </c>
      <c r="AB129">
        <f t="shared" si="152"/>
        <v>16</v>
      </c>
      <c r="AC129">
        <f t="shared" si="153"/>
        <v>282</v>
      </c>
      <c r="AE129" s="3">
        <f t="shared" si="108"/>
        <v>966</v>
      </c>
      <c r="AF129" s="3">
        <f t="shared" si="119"/>
        <v>1</v>
      </c>
      <c r="AG129" s="3">
        <f t="shared" si="120"/>
        <v>1</v>
      </c>
      <c r="AH129" s="3">
        <f t="shared" si="142"/>
        <v>1</v>
      </c>
      <c r="AI129" s="3">
        <f t="shared" si="109"/>
        <v>0</v>
      </c>
      <c r="AJ129" s="3">
        <f t="shared" si="121"/>
        <v>0</v>
      </c>
      <c r="AK129" s="3">
        <f t="shared" si="143"/>
        <v>0</v>
      </c>
      <c r="AL129" s="3">
        <f t="shared" si="144"/>
        <v>0</v>
      </c>
      <c r="AM129" s="3"/>
      <c r="AN129" s="3">
        <f t="shared" si="122"/>
        <v>965</v>
      </c>
      <c r="AO129" s="3">
        <f t="shared" si="103"/>
        <v>1</v>
      </c>
      <c r="AQ129" s="6">
        <f t="shared" si="110"/>
        <v>4.3668911893675688E-3</v>
      </c>
      <c r="AR129" s="6">
        <f t="shared" si="123"/>
        <v>3.2320620555914673E-4</v>
      </c>
      <c r="AS129" s="6">
        <f t="shared" si="124"/>
        <v>7.246376811594203E-3</v>
      </c>
      <c r="AT129" s="6">
        <f t="shared" si="139"/>
        <v>6.6666666666666666E-2</v>
      </c>
      <c r="AU129" s="6">
        <f t="shared" si="111"/>
        <v>0</v>
      </c>
      <c r="AV129" s="6">
        <f t="shared" si="125"/>
        <v>0</v>
      </c>
      <c r="AW129" s="6">
        <f t="shared" si="140"/>
        <v>0</v>
      </c>
      <c r="AX129" s="6">
        <f t="shared" si="141"/>
        <v>0</v>
      </c>
      <c r="AZ129" s="2">
        <f t="shared" si="112"/>
        <v>1.3930397522684719E-2</v>
      </c>
      <c r="BA129" s="17">
        <f t="shared" si="126"/>
        <v>1.0351966873706005E-3</v>
      </c>
      <c r="BB129" s="2">
        <f t="shared" si="154"/>
        <v>5.1696284329563816E-3</v>
      </c>
      <c r="BC129" s="2">
        <f t="shared" si="155"/>
        <v>4.5234248788368339E-3</v>
      </c>
      <c r="BD129" s="2">
        <f t="shared" si="156"/>
        <v>6.462035541195477E-4</v>
      </c>
      <c r="BE129" s="2">
        <f t="shared" si="157"/>
        <v>3.9741518578352182E-2</v>
      </c>
      <c r="BF129" s="2">
        <f t="shared" si="158"/>
        <v>0.86397415185783522</v>
      </c>
      <c r="BG129" s="2">
        <f t="shared" si="159"/>
        <v>9.1114701130856221E-2</v>
      </c>
      <c r="BH129" s="2">
        <f t="shared" si="145"/>
        <v>0.10071942446043165</v>
      </c>
      <c r="BI129" s="2">
        <f t="shared" si="146"/>
        <v>1.4388489208633094E-2</v>
      </c>
      <c r="BJ129" s="2">
        <f t="shared" si="147"/>
        <v>0.8848920863309353</v>
      </c>
    </row>
    <row r="130" spans="1:62" hidden="1" outlineLevel="1">
      <c r="A130" s="4">
        <v>44019</v>
      </c>
      <c r="B130">
        <v>224783</v>
      </c>
      <c r="E130">
        <v>3096</v>
      </c>
      <c r="G130">
        <v>140</v>
      </c>
      <c r="H130" s="5">
        <v>12</v>
      </c>
      <c r="I130" s="5">
        <f t="shared" si="160"/>
        <v>12</v>
      </c>
      <c r="J130" s="5">
        <v>0</v>
      </c>
      <c r="K130" s="5"/>
      <c r="L130" s="5"/>
      <c r="M130" s="5">
        <v>128</v>
      </c>
      <c r="N130" s="5">
        <v>2674</v>
      </c>
      <c r="O130" s="5">
        <v>282</v>
      </c>
      <c r="Q130">
        <f t="shared" si="148"/>
        <v>12</v>
      </c>
      <c r="R130">
        <f t="shared" si="149"/>
        <v>2968</v>
      </c>
      <c r="U130" s="5"/>
      <c r="V130" s="5"/>
      <c r="Z130">
        <f t="shared" si="150"/>
        <v>2674</v>
      </c>
      <c r="AA130">
        <f t="shared" si="151"/>
        <v>128</v>
      </c>
      <c r="AB130">
        <f t="shared" si="152"/>
        <v>12</v>
      </c>
      <c r="AC130">
        <f t="shared" si="153"/>
        <v>282</v>
      </c>
      <c r="AE130" s="3">
        <f t="shared" si="108"/>
        <v>2607</v>
      </c>
      <c r="AF130" s="3">
        <f t="shared" si="119"/>
        <v>1</v>
      </c>
      <c r="AG130" s="3">
        <f t="shared" si="120"/>
        <v>1</v>
      </c>
      <c r="AH130" s="3">
        <f t="shared" si="142"/>
        <v>-4</v>
      </c>
      <c r="AI130" s="3">
        <f t="shared" si="109"/>
        <v>-2</v>
      </c>
      <c r="AJ130" s="3">
        <f t="shared" si="121"/>
        <v>5</v>
      </c>
      <c r="AK130" s="3">
        <f t="shared" si="143"/>
        <v>0</v>
      </c>
      <c r="AL130" s="3">
        <f t="shared" si="144"/>
        <v>0</v>
      </c>
      <c r="AM130" s="3"/>
      <c r="AN130" s="3">
        <f t="shared" si="122"/>
        <v>2606</v>
      </c>
      <c r="AO130" s="3">
        <f t="shared" si="103"/>
        <v>1</v>
      </c>
      <c r="AQ130" s="6">
        <f t="shared" si="110"/>
        <v>1.1733940659657209E-2</v>
      </c>
      <c r="AR130" s="6">
        <f t="shared" si="123"/>
        <v>3.2310177705977385E-4</v>
      </c>
      <c r="AS130" s="6">
        <f t="shared" si="124"/>
        <v>7.1942446043165471E-3</v>
      </c>
      <c r="AT130" s="6">
        <f t="shared" si="139"/>
        <v>-0.25</v>
      </c>
      <c r="AU130" s="6">
        <f t="shared" si="111"/>
        <v>-1</v>
      </c>
      <c r="AV130" s="6">
        <f t="shared" si="125"/>
        <v>4.065040650406504E-2</v>
      </c>
      <c r="AW130" s="6">
        <f t="shared" si="140"/>
        <v>0</v>
      </c>
      <c r="AX130" s="6">
        <f t="shared" si="141"/>
        <v>0</v>
      </c>
      <c r="AZ130" s="2">
        <f t="shared" si="112"/>
        <v>1.3773283566817776E-2</v>
      </c>
      <c r="BA130" s="17">
        <f t="shared" si="126"/>
        <v>3.835826620636747E-4</v>
      </c>
      <c r="BB130" s="2">
        <f t="shared" si="154"/>
        <v>3.875968992248062E-3</v>
      </c>
      <c r="BC130" s="2">
        <f t="shared" si="155"/>
        <v>3.875968992248062E-3</v>
      </c>
      <c r="BD130" s="2">
        <f t="shared" si="156"/>
        <v>0</v>
      </c>
      <c r="BE130" s="2">
        <f t="shared" si="157"/>
        <v>4.1343669250645997E-2</v>
      </c>
      <c r="BF130" s="2">
        <f t="shared" si="158"/>
        <v>0.8636950904392765</v>
      </c>
      <c r="BG130" s="2">
        <f t="shared" si="159"/>
        <v>9.1085271317829453E-2</v>
      </c>
      <c r="BH130" s="2">
        <f t="shared" si="145"/>
        <v>8.5714285714285715E-2</v>
      </c>
      <c r="BI130" s="2">
        <f t="shared" si="146"/>
        <v>0</v>
      </c>
      <c r="BJ130" s="2">
        <f t="shared" si="147"/>
        <v>0.91428571428571426</v>
      </c>
    </row>
    <row r="131" spans="1:62" hidden="1" outlineLevel="1">
      <c r="A131" s="4">
        <v>44020</v>
      </c>
      <c r="B131">
        <v>227239</v>
      </c>
      <c r="E131">
        <v>3097</v>
      </c>
      <c r="G131">
        <v>127</v>
      </c>
      <c r="H131" s="5">
        <v>7</v>
      </c>
      <c r="I131" s="5">
        <f t="shared" si="160"/>
        <v>7</v>
      </c>
      <c r="J131" s="5">
        <v>0</v>
      </c>
      <c r="K131" s="5"/>
      <c r="L131" s="5"/>
      <c r="M131" s="5">
        <v>120</v>
      </c>
      <c r="N131" s="5">
        <v>2687</v>
      </c>
      <c r="O131" s="5">
        <v>283</v>
      </c>
      <c r="Q131">
        <f t="shared" si="148"/>
        <v>7</v>
      </c>
      <c r="R131">
        <f t="shared" si="149"/>
        <v>2977</v>
      </c>
      <c r="U131" s="5"/>
      <c r="V131" s="5"/>
      <c r="Z131">
        <f t="shared" si="150"/>
        <v>2687</v>
      </c>
      <c r="AA131">
        <f t="shared" si="151"/>
        <v>120</v>
      </c>
      <c r="AB131">
        <f t="shared" si="152"/>
        <v>7</v>
      </c>
      <c r="AC131">
        <f t="shared" si="153"/>
        <v>283</v>
      </c>
      <c r="AE131" s="3">
        <f t="shared" si="108"/>
        <v>2456</v>
      </c>
      <c r="AF131" s="3">
        <f t="shared" si="119"/>
        <v>1</v>
      </c>
      <c r="AG131" s="3">
        <f t="shared" si="120"/>
        <v>-13</v>
      </c>
      <c r="AH131" s="3">
        <f t="shared" si="142"/>
        <v>-5</v>
      </c>
      <c r="AI131" s="3">
        <f t="shared" si="109"/>
        <v>0</v>
      </c>
      <c r="AJ131" s="3">
        <f t="shared" si="121"/>
        <v>-8</v>
      </c>
      <c r="AK131" s="3">
        <f t="shared" si="143"/>
        <v>13</v>
      </c>
      <c r="AL131" s="3">
        <f t="shared" si="144"/>
        <v>1</v>
      </c>
      <c r="AM131" s="3"/>
      <c r="AN131" s="3">
        <f t="shared" si="122"/>
        <v>2455</v>
      </c>
      <c r="AO131" s="3">
        <f t="shared" si="103"/>
        <v>1</v>
      </c>
      <c r="AQ131" s="6">
        <f t="shared" si="110"/>
        <v>1.0926093165408416E-2</v>
      </c>
      <c r="AR131" s="6">
        <f t="shared" si="123"/>
        <v>3.2299741602067185E-4</v>
      </c>
      <c r="AS131" s="6">
        <f t="shared" si="124"/>
        <v>-9.285714285714286E-2</v>
      </c>
      <c r="AT131" s="6">
        <f t="shared" si="139"/>
        <v>-0.41666666666666669</v>
      </c>
      <c r="AU131" s="6" t="e">
        <f t="shared" si="111"/>
        <v>#DIV/0!</v>
      </c>
      <c r="AV131" s="6">
        <f t="shared" si="125"/>
        <v>-6.25E-2</v>
      </c>
      <c r="AW131" s="6">
        <f t="shared" si="140"/>
        <v>4.8616305160807775E-3</v>
      </c>
      <c r="AX131" s="6">
        <f t="shared" si="141"/>
        <v>3.5460992907801418E-3</v>
      </c>
      <c r="AZ131" s="2">
        <f t="shared" si="112"/>
        <v>1.3628822517261562E-2</v>
      </c>
      <c r="BA131" s="17">
        <f t="shared" si="126"/>
        <v>4.0716612377850165E-4</v>
      </c>
      <c r="BB131" s="2">
        <f t="shared" si="154"/>
        <v>2.2602518566354536E-3</v>
      </c>
      <c r="BC131" s="2">
        <f t="shared" si="155"/>
        <v>2.2602518566354536E-3</v>
      </c>
      <c r="BD131" s="2">
        <f t="shared" si="156"/>
        <v>0</v>
      </c>
      <c r="BE131" s="2">
        <f t="shared" si="157"/>
        <v>3.8747174685179207E-2</v>
      </c>
      <c r="BF131" s="2">
        <f t="shared" si="158"/>
        <v>0.86761381982563768</v>
      </c>
      <c r="BG131" s="2">
        <f t="shared" si="159"/>
        <v>9.1378753632547632E-2</v>
      </c>
      <c r="BH131" s="2">
        <f t="shared" si="145"/>
        <v>5.5118110236220472E-2</v>
      </c>
      <c r="BI131" s="2">
        <f t="shared" si="146"/>
        <v>0</v>
      </c>
      <c r="BJ131" s="2">
        <f t="shared" si="147"/>
        <v>0.94488188976377951</v>
      </c>
    </row>
    <row r="132" spans="1:62" hidden="1" outlineLevel="1">
      <c r="A132" s="4">
        <v>44021</v>
      </c>
      <c r="B132">
        <v>229851</v>
      </c>
      <c r="E132">
        <v>3098</v>
      </c>
      <c r="G132">
        <v>128</v>
      </c>
      <c r="H132" s="5">
        <v>6</v>
      </c>
      <c r="I132" s="5">
        <f t="shared" si="160"/>
        <v>6</v>
      </c>
      <c r="J132" s="5">
        <v>0</v>
      </c>
      <c r="K132" s="5"/>
      <c r="L132" s="5"/>
      <c r="M132" s="5">
        <v>122</v>
      </c>
      <c r="N132" s="5">
        <v>2687</v>
      </c>
      <c r="O132" s="5">
        <v>283</v>
      </c>
      <c r="Q132">
        <f t="shared" si="148"/>
        <v>6</v>
      </c>
      <c r="R132">
        <f t="shared" si="149"/>
        <v>2976</v>
      </c>
      <c r="U132" s="5"/>
      <c r="V132" s="5"/>
      <c r="Z132">
        <f t="shared" si="150"/>
        <v>2687</v>
      </c>
      <c r="AA132">
        <f t="shared" si="151"/>
        <v>122</v>
      </c>
      <c r="AB132">
        <f t="shared" si="152"/>
        <v>6</v>
      </c>
      <c r="AC132">
        <f t="shared" si="153"/>
        <v>283</v>
      </c>
      <c r="AE132" s="3">
        <f t="shared" si="108"/>
        <v>2612</v>
      </c>
      <c r="AF132" s="3">
        <f t="shared" si="119"/>
        <v>1</v>
      </c>
      <c r="AG132" s="3">
        <f t="shared" si="120"/>
        <v>1</v>
      </c>
      <c r="AH132" s="3">
        <f t="shared" si="142"/>
        <v>-1</v>
      </c>
      <c r="AI132" s="3">
        <f t="shared" si="109"/>
        <v>0</v>
      </c>
      <c r="AJ132" s="3">
        <f t="shared" si="121"/>
        <v>2</v>
      </c>
      <c r="AK132" s="3">
        <f t="shared" si="143"/>
        <v>0</v>
      </c>
      <c r="AL132" s="3">
        <f t="shared" si="144"/>
        <v>0</v>
      </c>
      <c r="AM132" s="3"/>
      <c r="AN132" s="3">
        <f t="shared" si="122"/>
        <v>2611</v>
      </c>
      <c r="AO132" s="3">
        <f t="shared" si="103"/>
        <v>1</v>
      </c>
      <c r="AQ132" s="6">
        <f t="shared" si="110"/>
        <v>1.1494505784658443E-2</v>
      </c>
      <c r="AR132" s="6">
        <f t="shared" si="123"/>
        <v>3.2289312237649337E-4</v>
      </c>
      <c r="AS132" s="6">
        <f t="shared" si="124"/>
        <v>7.874015748031496E-3</v>
      </c>
      <c r="AT132" s="6">
        <f t="shared" si="139"/>
        <v>-0.14285714285714285</v>
      </c>
      <c r="AU132" s="6" t="e">
        <f t="shared" si="111"/>
        <v>#DIV/0!</v>
      </c>
      <c r="AV132" s="6">
        <f t="shared" si="125"/>
        <v>1.6666666666666666E-2</v>
      </c>
      <c r="AW132" s="6">
        <f t="shared" si="140"/>
        <v>0</v>
      </c>
      <c r="AX132" s="6">
        <f t="shared" si="141"/>
        <v>0</v>
      </c>
      <c r="AZ132" s="2">
        <f t="shared" si="112"/>
        <v>1.3478296809672352E-2</v>
      </c>
      <c r="BA132" s="17">
        <f t="shared" si="126"/>
        <v>3.8284839203675346E-4</v>
      </c>
      <c r="BB132" s="2">
        <f t="shared" si="154"/>
        <v>1.9367333763718529E-3</v>
      </c>
      <c r="BC132" s="2">
        <f t="shared" si="155"/>
        <v>1.9367333763718529E-3</v>
      </c>
      <c r="BD132" s="2">
        <f t="shared" si="156"/>
        <v>0</v>
      </c>
      <c r="BE132" s="2">
        <f t="shared" si="157"/>
        <v>3.9380245319561004E-2</v>
      </c>
      <c r="BF132" s="2">
        <f t="shared" si="158"/>
        <v>0.86733376371852811</v>
      </c>
      <c r="BG132" s="2">
        <f t="shared" si="159"/>
        <v>9.1349257585539051E-2</v>
      </c>
      <c r="BH132" s="2">
        <f t="shared" si="145"/>
        <v>4.6875E-2</v>
      </c>
      <c r="BI132" s="2">
        <f t="shared" si="146"/>
        <v>0</v>
      </c>
      <c r="BJ132" s="2">
        <f t="shared" si="147"/>
        <v>0.953125</v>
      </c>
    </row>
    <row r="133" spans="1:62" hidden="1" outlineLevel="1">
      <c r="A133" s="4">
        <v>44022</v>
      </c>
      <c r="B133">
        <v>231767</v>
      </c>
      <c r="E133">
        <v>3098</v>
      </c>
      <c r="G133">
        <v>124</v>
      </c>
      <c r="H133" s="5">
        <v>6</v>
      </c>
      <c r="I133" s="5">
        <f t="shared" si="160"/>
        <v>6</v>
      </c>
      <c r="J133" s="5">
        <v>0</v>
      </c>
      <c r="K133" s="5"/>
      <c r="L133" s="5"/>
      <c r="M133" s="5">
        <v>118</v>
      </c>
      <c r="N133" s="5">
        <v>2691</v>
      </c>
      <c r="O133" s="5">
        <v>283</v>
      </c>
      <c r="Q133">
        <f t="shared" si="148"/>
        <v>6</v>
      </c>
      <c r="R133">
        <f t="shared" si="149"/>
        <v>2980</v>
      </c>
      <c r="U133" s="5"/>
      <c r="V133" s="5"/>
      <c r="Z133">
        <f t="shared" si="150"/>
        <v>2691</v>
      </c>
      <c r="AA133">
        <f t="shared" si="151"/>
        <v>118</v>
      </c>
      <c r="AB133">
        <f t="shared" si="152"/>
        <v>6</v>
      </c>
      <c r="AC133">
        <f t="shared" si="153"/>
        <v>283</v>
      </c>
      <c r="AE133" s="3">
        <f t="shared" si="108"/>
        <v>1916</v>
      </c>
      <c r="AF133" s="3">
        <f t="shared" si="119"/>
        <v>0</v>
      </c>
      <c r="AG133" s="3">
        <f t="shared" si="120"/>
        <v>-4</v>
      </c>
      <c r="AH133" s="3">
        <f t="shared" si="142"/>
        <v>0</v>
      </c>
      <c r="AI133" s="3">
        <f t="shared" si="109"/>
        <v>0</v>
      </c>
      <c r="AJ133" s="3">
        <f t="shared" si="121"/>
        <v>-4</v>
      </c>
      <c r="AK133" s="3">
        <f t="shared" si="143"/>
        <v>4</v>
      </c>
      <c r="AL133" s="3">
        <f t="shared" si="144"/>
        <v>0</v>
      </c>
      <c r="AM133" s="3"/>
      <c r="AN133" s="3">
        <f t="shared" si="122"/>
        <v>1916</v>
      </c>
      <c r="AO133" s="3">
        <f t="shared" si="103"/>
        <v>0</v>
      </c>
      <c r="AQ133" s="6">
        <f t="shared" si="110"/>
        <v>8.3358349539484275E-3</v>
      </c>
      <c r="AR133" s="6">
        <f t="shared" si="123"/>
        <v>0</v>
      </c>
      <c r="AS133" s="6">
        <f t="shared" si="124"/>
        <v>-3.125E-2</v>
      </c>
      <c r="AT133" s="6">
        <f t="shared" si="139"/>
        <v>0</v>
      </c>
      <c r="AU133" s="6" t="e">
        <f t="shared" si="111"/>
        <v>#DIV/0!</v>
      </c>
      <c r="AV133" s="6">
        <f t="shared" si="125"/>
        <v>-3.2786885245901641E-2</v>
      </c>
      <c r="AW133" s="6">
        <f t="shared" si="140"/>
        <v>1.4886490509862301E-3</v>
      </c>
      <c r="AX133" s="6">
        <f t="shared" si="141"/>
        <v>0</v>
      </c>
      <c r="AZ133" s="2">
        <f t="shared" si="112"/>
        <v>1.3366872764457407E-2</v>
      </c>
      <c r="BA133" s="17">
        <f t="shared" si="126"/>
        <v>0</v>
      </c>
      <c r="BB133" s="2">
        <f t="shared" si="154"/>
        <v>1.9367333763718529E-3</v>
      </c>
      <c r="BC133" s="2">
        <f t="shared" si="155"/>
        <v>1.9367333763718529E-3</v>
      </c>
      <c r="BD133" s="2">
        <f t="shared" si="156"/>
        <v>0</v>
      </c>
      <c r="BE133" s="2">
        <f t="shared" si="157"/>
        <v>3.8089089735313109E-2</v>
      </c>
      <c r="BF133" s="2">
        <f t="shared" si="158"/>
        <v>0.86862491930277597</v>
      </c>
      <c r="BG133" s="2">
        <f t="shared" si="159"/>
        <v>9.1349257585539051E-2</v>
      </c>
      <c r="BH133" s="2">
        <f t="shared" si="145"/>
        <v>4.8387096774193547E-2</v>
      </c>
      <c r="BI133" s="2">
        <f t="shared" si="146"/>
        <v>0</v>
      </c>
      <c r="BJ133" s="2">
        <f t="shared" si="147"/>
        <v>0.95161290322580649</v>
      </c>
    </row>
    <row r="134" spans="1:62" hidden="1" outlineLevel="1">
      <c r="A134" s="4">
        <v>44023</v>
      </c>
      <c r="B134">
        <v>233658</v>
      </c>
      <c r="E134">
        <v>3099</v>
      </c>
      <c r="G134">
        <v>123</v>
      </c>
      <c r="H134" s="5">
        <v>6</v>
      </c>
      <c r="I134" s="5">
        <f t="shared" si="160"/>
        <v>6</v>
      </c>
      <c r="J134" s="5">
        <v>0</v>
      </c>
      <c r="K134" s="5"/>
      <c r="L134" s="5"/>
      <c r="M134" s="5">
        <v>117</v>
      </c>
      <c r="N134" s="5">
        <v>2693</v>
      </c>
      <c r="O134" s="5">
        <v>283</v>
      </c>
      <c r="Q134">
        <f t="shared" si="148"/>
        <v>6</v>
      </c>
      <c r="R134">
        <f t="shared" si="149"/>
        <v>2982</v>
      </c>
      <c r="U134" s="5"/>
      <c r="V134" s="5"/>
      <c r="Z134">
        <f t="shared" si="150"/>
        <v>2693</v>
      </c>
      <c r="AA134">
        <f t="shared" si="151"/>
        <v>117</v>
      </c>
      <c r="AB134">
        <f t="shared" si="152"/>
        <v>6</v>
      </c>
      <c r="AC134">
        <f t="shared" si="153"/>
        <v>283</v>
      </c>
      <c r="AE134" s="3">
        <f t="shared" si="108"/>
        <v>1891</v>
      </c>
      <c r="AF134" s="3">
        <f t="shared" si="119"/>
        <v>1</v>
      </c>
      <c r="AG134" s="3">
        <f t="shared" si="120"/>
        <v>-1</v>
      </c>
      <c r="AH134" s="3">
        <f t="shared" si="142"/>
        <v>0</v>
      </c>
      <c r="AI134" s="3">
        <f t="shared" si="109"/>
        <v>0</v>
      </c>
      <c r="AJ134" s="3">
        <f t="shared" si="121"/>
        <v>-1</v>
      </c>
      <c r="AK134" s="3">
        <f t="shared" si="143"/>
        <v>2</v>
      </c>
      <c r="AL134" s="3">
        <f t="shared" si="144"/>
        <v>0</v>
      </c>
      <c r="AM134" s="3"/>
      <c r="AN134" s="3">
        <f t="shared" si="122"/>
        <v>1890</v>
      </c>
      <c r="AO134" s="3">
        <f t="shared" si="103"/>
        <v>1</v>
      </c>
      <c r="AQ134" s="6">
        <f t="shared" si="110"/>
        <v>8.1590562936052161E-3</v>
      </c>
      <c r="AR134" s="6">
        <f t="shared" si="123"/>
        <v>3.2278889606197545E-4</v>
      </c>
      <c r="AS134" s="6">
        <f t="shared" si="124"/>
        <v>-8.0645161290322578E-3</v>
      </c>
      <c r="AT134" s="6">
        <f t="shared" si="139"/>
        <v>0</v>
      </c>
      <c r="AU134" s="6" t="e">
        <f t="shared" si="111"/>
        <v>#DIV/0!</v>
      </c>
      <c r="AV134" s="6">
        <f t="shared" si="125"/>
        <v>-8.4745762711864406E-3</v>
      </c>
      <c r="AW134" s="6">
        <f t="shared" si="140"/>
        <v>7.4321813452248237E-4</v>
      </c>
      <c r="AX134" s="6">
        <f t="shared" si="141"/>
        <v>0</v>
      </c>
      <c r="AZ134" s="2">
        <f t="shared" si="112"/>
        <v>1.326297409033716E-2</v>
      </c>
      <c r="BA134" s="17">
        <f t="shared" si="126"/>
        <v>5.2882072977260709E-4</v>
      </c>
      <c r="BB134" s="2">
        <f t="shared" si="154"/>
        <v>1.9361084220716361E-3</v>
      </c>
      <c r="BC134" s="2">
        <f t="shared" si="155"/>
        <v>1.9361084220716361E-3</v>
      </c>
      <c r="BD134" s="2">
        <f t="shared" si="156"/>
        <v>0</v>
      </c>
      <c r="BE134" s="2">
        <f t="shared" si="157"/>
        <v>3.7754114230396901E-2</v>
      </c>
      <c r="BF134" s="2">
        <f t="shared" si="158"/>
        <v>0.86898999677315258</v>
      </c>
      <c r="BG134" s="2">
        <f t="shared" si="159"/>
        <v>9.1319780574378825E-2</v>
      </c>
      <c r="BH134" s="2">
        <f t="shared" si="145"/>
        <v>4.878048780487805E-2</v>
      </c>
      <c r="BI134" s="2">
        <f t="shared" si="146"/>
        <v>0</v>
      </c>
      <c r="BJ134" s="2">
        <f t="shared" si="147"/>
        <v>0.95121951219512191</v>
      </c>
    </row>
    <row r="135" spans="1:62" hidden="1" outlineLevel="1">
      <c r="A135" s="4">
        <v>44024</v>
      </c>
      <c r="B135">
        <v>235174</v>
      </c>
      <c r="E135">
        <v>3099</v>
      </c>
      <c r="G135">
        <v>123</v>
      </c>
      <c r="H135" s="5">
        <v>5</v>
      </c>
      <c r="I135" s="5">
        <f t="shared" si="160"/>
        <v>5</v>
      </c>
      <c r="J135" s="5">
        <v>0</v>
      </c>
      <c r="K135" s="5"/>
      <c r="L135" s="5"/>
      <c r="M135" s="5">
        <v>118</v>
      </c>
      <c r="N135" s="5">
        <v>2693</v>
      </c>
      <c r="O135" s="5">
        <v>283</v>
      </c>
      <c r="Q135">
        <f t="shared" si="148"/>
        <v>5</v>
      </c>
      <c r="R135">
        <f t="shared" si="149"/>
        <v>2981</v>
      </c>
      <c r="U135" s="5"/>
      <c r="V135" s="5"/>
      <c r="Z135">
        <f t="shared" si="150"/>
        <v>2693</v>
      </c>
      <c r="AA135">
        <f t="shared" si="151"/>
        <v>118</v>
      </c>
      <c r="AB135">
        <f t="shared" si="152"/>
        <v>5</v>
      </c>
      <c r="AC135">
        <f t="shared" si="153"/>
        <v>283</v>
      </c>
      <c r="AE135" s="3">
        <f t="shared" si="108"/>
        <v>1516</v>
      </c>
      <c r="AF135" s="3">
        <f t="shared" si="119"/>
        <v>0</v>
      </c>
      <c r="AG135" s="3">
        <f t="shared" si="120"/>
        <v>0</v>
      </c>
      <c r="AH135" s="3">
        <f t="shared" si="142"/>
        <v>-1</v>
      </c>
      <c r="AI135" s="3">
        <f t="shared" si="109"/>
        <v>0</v>
      </c>
      <c r="AJ135" s="3">
        <f t="shared" si="121"/>
        <v>1</v>
      </c>
      <c r="AK135" s="3">
        <f t="shared" si="143"/>
        <v>0</v>
      </c>
      <c r="AL135" s="3">
        <f t="shared" si="144"/>
        <v>0</v>
      </c>
      <c r="AM135" s="3"/>
      <c r="AN135" s="3">
        <f t="shared" si="122"/>
        <v>1516</v>
      </c>
      <c r="AO135" s="3">
        <f t="shared" si="103"/>
        <v>0</v>
      </c>
      <c r="AQ135" s="6">
        <f t="shared" si="110"/>
        <v>6.4881151084063031E-3</v>
      </c>
      <c r="AR135" s="6">
        <f t="shared" si="123"/>
        <v>0</v>
      </c>
      <c r="AS135" s="6">
        <f t="shared" si="124"/>
        <v>0</v>
      </c>
      <c r="AT135" s="6">
        <f t="shared" si="139"/>
        <v>-0.16666666666666666</v>
      </c>
      <c r="AU135" s="6" t="e">
        <f t="shared" si="111"/>
        <v>#DIV/0!</v>
      </c>
      <c r="AV135" s="6">
        <f t="shared" si="125"/>
        <v>8.5470085470085479E-3</v>
      </c>
      <c r="AW135" s="6">
        <f t="shared" si="140"/>
        <v>0</v>
      </c>
      <c r="AX135" s="6">
        <f t="shared" si="141"/>
        <v>0</v>
      </c>
      <c r="AZ135" s="2">
        <f t="shared" si="112"/>
        <v>1.3177477102060601E-2</v>
      </c>
      <c r="BA135" s="17">
        <f t="shared" si="126"/>
        <v>0</v>
      </c>
      <c r="BB135" s="2">
        <f t="shared" si="154"/>
        <v>1.6134236850596966E-3</v>
      </c>
      <c r="BC135" s="2">
        <f t="shared" si="155"/>
        <v>1.6134236850596966E-3</v>
      </c>
      <c r="BD135" s="2">
        <f t="shared" si="156"/>
        <v>0</v>
      </c>
      <c r="BE135" s="2">
        <f t="shared" si="157"/>
        <v>3.8076798967408843E-2</v>
      </c>
      <c r="BF135" s="2">
        <f t="shared" si="158"/>
        <v>0.86898999677315258</v>
      </c>
      <c r="BG135" s="2">
        <f t="shared" si="159"/>
        <v>9.1319780574378825E-2</v>
      </c>
      <c r="BH135" s="2">
        <f t="shared" si="145"/>
        <v>4.065040650406504E-2</v>
      </c>
      <c r="BI135" s="2">
        <f t="shared" si="146"/>
        <v>0</v>
      </c>
      <c r="BJ135" s="2">
        <f t="shared" si="147"/>
        <v>0.95934959349593496</v>
      </c>
    </row>
    <row r="136" spans="1:62" hidden="1" outlineLevel="1">
      <c r="A136" s="4">
        <v>44025</v>
      </c>
      <c r="B136">
        <v>235954</v>
      </c>
      <c r="E136">
        <v>3100</v>
      </c>
      <c r="G136">
        <v>123</v>
      </c>
      <c r="H136" s="5">
        <v>6</v>
      </c>
      <c r="I136" s="5">
        <f t="shared" si="160"/>
        <v>6</v>
      </c>
      <c r="J136" s="5">
        <v>0</v>
      </c>
      <c r="K136" s="5"/>
      <c r="L136" s="5"/>
      <c r="M136" s="5">
        <v>117</v>
      </c>
      <c r="N136" s="5">
        <v>2694</v>
      </c>
      <c r="O136" s="5">
        <v>283</v>
      </c>
      <c r="Q136">
        <f t="shared" si="148"/>
        <v>6</v>
      </c>
      <c r="R136">
        <f t="shared" si="149"/>
        <v>2983</v>
      </c>
      <c r="U136" s="5"/>
      <c r="V136" s="5"/>
      <c r="Z136">
        <f t="shared" si="150"/>
        <v>2694</v>
      </c>
      <c r="AA136">
        <f t="shared" si="151"/>
        <v>117</v>
      </c>
      <c r="AB136">
        <f t="shared" si="152"/>
        <v>6</v>
      </c>
      <c r="AC136">
        <f t="shared" si="153"/>
        <v>283</v>
      </c>
      <c r="AE136" s="3">
        <f t="shared" si="108"/>
        <v>780</v>
      </c>
      <c r="AF136" s="3">
        <f t="shared" si="119"/>
        <v>1</v>
      </c>
      <c r="AG136" s="3">
        <f t="shared" si="120"/>
        <v>0</v>
      </c>
      <c r="AH136" s="3">
        <f t="shared" si="142"/>
        <v>1</v>
      </c>
      <c r="AI136" s="3">
        <f t="shared" si="109"/>
        <v>0</v>
      </c>
      <c r="AJ136" s="3">
        <f t="shared" si="121"/>
        <v>-1</v>
      </c>
      <c r="AK136" s="3">
        <f t="shared" si="143"/>
        <v>1</v>
      </c>
      <c r="AL136" s="3">
        <f t="shared" si="144"/>
        <v>0</v>
      </c>
      <c r="AM136" s="3"/>
      <c r="AN136" s="3">
        <f t="shared" si="122"/>
        <v>779</v>
      </c>
      <c r="AO136" s="3">
        <f t="shared" si="103"/>
        <v>1</v>
      </c>
      <c r="AQ136" s="6">
        <f t="shared" si="110"/>
        <v>3.3166931718642367E-3</v>
      </c>
      <c r="AR136" s="6">
        <f t="shared" si="123"/>
        <v>3.2268473701193933E-4</v>
      </c>
      <c r="AS136" s="6">
        <f t="shared" si="124"/>
        <v>0</v>
      </c>
      <c r="AT136" s="6">
        <f t="shared" si="139"/>
        <v>0.2</v>
      </c>
      <c r="AU136" s="6" t="e">
        <f t="shared" si="111"/>
        <v>#DIV/0!</v>
      </c>
      <c r="AV136" s="6">
        <f t="shared" si="125"/>
        <v>-8.4745762711864406E-3</v>
      </c>
      <c r="AW136" s="6">
        <f t="shared" si="140"/>
        <v>3.713330857779428E-4</v>
      </c>
      <c r="AX136" s="6">
        <f t="shared" si="141"/>
        <v>0</v>
      </c>
      <c r="AZ136" s="2">
        <f t="shared" si="112"/>
        <v>1.3138154046975258E-2</v>
      </c>
      <c r="BA136" s="17">
        <f t="shared" si="126"/>
        <v>1.2820512820512821E-3</v>
      </c>
      <c r="BB136" s="2">
        <f t="shared" si="154"/>
        <v>1.9354838709677419E-3</v>
      </c>
      <c r="BC136" s="2">
        <f t="shared" si="155"/>
        <v>1.9354838709677419E-3</v>
      </c>
      <c r="BD136" s="2">
        <f t="shared" si="156"/>
        <v>0</v>
      </c>
      <c r="BE136" s="2">
        <f t="shared" si="157"/>
        <v>3.7741935483870968E-2</v>
      </c>
      <c r="BF136" s="2">
        <f t="shared" si="158"/>
        <v>0.86903225806451612</v>
      </c>
      <c r="BG136" s="2">
        <f t="shared" si="159"/>
        <v>9.1290322580645164E-2</v>
      </c>
      <c r="BH136" s="2">
        <f t="shared" si="145"/>
        <v>4.878048780487805E-2</v>
      </c>
      <c r="BI136" s="2">
        <f t="shared" si="146"/>
        <v>0</v>
      </c>
      <c r="BJ136" s="2">
        <f t="shared" si="147"/>
        <v>0.95121951219512191</v>
      </c>
    </row>
    <row r="137" spans="1:62" hidden="1" outlineLevel="1">
      <c r="A137" s="4">
        <v>44026</v>
      </c>
      <c r="B137">
        <v>238702</v>
      </c>
      <c r="E137">
        <v>3115</v>
      </c>
      <c r="G137">
        <v>137</v>
      </c>
      <c r="H137" s="5">
        <v>4</v>
      </c>
      <c r="I137" s="5">
        <f t="shared" si="160"/>
        <v>4</v>
      </c>
      <c r="J137" s="5">
        <v>0</v>
      </c>
      <c r="K137" s="5"/>
      <c r="L137" s="5"/>
      <c r="M137" s="5">
        <v>133</v>
      </c>
      <c r="N137" s="5">
        <v>2695</v>
      </c>
      <c r="O137" s="5">
        <v>283</v>
      </c>
      <c r="Q137">
        <f t="shared" ref="Q137:Q142" si="161">H137+L137</f>
        <v>4</v>
      </c>
      <c r="R137">
        <f t="shared" ref="R137:R142" si="162">Q137+N137+O137</f>
        <v>2982</v>
      </c>
      <c r="U137" s="5"/>
      <c r="V137" s="5"/>
      <c r="Z137">
        <f t="shared" ref="Z137:Z142" si="163">N137</f>
        <v>2695</v>
      </c>
      <c r="AA137">
        <f t="shared" ref="AA137:AA142" si="164">M137</f>
        <v>133</v>
      </c>
      <c r="AB137">
        <f t="shared" ref="AB137:AB142" si="165">H137</f>
        <v>4</v>
      </c>
      <c r="AC137">
        <f t="shared" ref="AC137:AC142" si="166">O137</f>
        <v>283</v>
      </c>
      <c r="AE137" s="3">
        <f t="shared" si="108"/>
        <v>2748</v>
      </c>
      <c r="AF137" s="3">
        <f t="shared" si="119"/>
        <v>15</v>
      </c>
      <c r="AG137" s="3">
        <f t="shared" si="120"/>
        <v>14</v>
      </c>
      <c r="AH137" s="3">
        <f t="shared" si="142"/>
        <v>-2</v>
      </c>
      <c r="AI137" s="3">
        <f t="shared" si="109"/>
        <v>0</v>
      </c>
      <c r="AJ137" s="3">
        <f t="shared" si="121"/>
        <v>16</v>
      </c>
      <c r="AK137" s="3">
        <f t="shared" si="143"/>
        <v>1</v>
      </c>
      <c r="AL137" s="3">
        <f t="shared" si="144"/>
        <v>0</v>
      </c>
      <c r="AM137" s="3"/>
      <c r="AN137" s="3">
        <f t="shared" si="122"/>
        <v>2733</v>
      </c>
      <c r="AO137" s="3">
        <f t="shared" ref="AO137:AO147" si="167">AF137</f>
        <v>15</v>
      </c>
      <c r="AQ137" s="6">
        <f t="shared" si="110"/>
        <v>1.1646337845512261E-2</v>
      </c>
      <c r="AR137" s="6">
        <f t="shared" si="123"/>
        <v>4.8387096774193551E-3</v>
      </c>
      <c r="AS137" s="6">
        <f t="shared" si="124"/>
        <v>0.11382113821138211</v>
      </c>
      <c r="AT137" s="6">
        <f t="shared" si="139"/>
        <v>-0.33333333333333331</v>
      </c>
      <c r="AU137" s="6" t="e">
        <f t="shared" si="111"/>
        <v>#DIV/0!</v>
      </c>
      <c r="AV137" s="6">
        <f t="shared" si="125"/>
        <v>0.13675213675213677</v>
      </c>
      <c r="AW137" s="6">
        <f t="shared" si="140"/>
        <v>3.7119524870081661E-4</v>
      </c>
      <c r="AX137" s="6">
        <f t="shared" si="141"/>
        <v>0</v>
      </c>
      <c r="AZ137" s="2">
        <f t="shared" si="112"/>
        <v>1.3049744032308066E-2</v>
      </c>
      <c r="BA137" s="17">
        <f t="shared" si="126"/>
        <v>5.4585152838427945E-3</v>
      </c>
      <c r="BB137" s="2">
        <f t="shared" ref="BB137:BB142" si="168">H137/E137</f>
        <v>1.2841091492776886E-3</v>
      </c>
      <c r="BC137" s="2">
        <f t="shared" ref="BC137:BC142" si="169">(H137-J137)/E137</f>
        <v>1.2841091492776886E-3</v>
      </c>
      <c r="BD137" s="2">
        <f t="shared" ref="BD137:BD142" si="170">J137/E137</f>
        <v>0</v>
      </c>
      <c r="BE137" s="2">
        <f t="shared" ref="BE137:BE142" si="171">M137/E137</f>
        <v>4.2696629213483148E-2</v>
      </c>
      <c r="BF137" s="2">
        <f t="shared" ref="BF137:BF142" si="172">N137/E137</f>
        <v>0.8651685393258427</v>
      </c>
      <c r="BG137" s="2">
        <f t="shared" ref="BG137:BG142" si="173">O137/E137</f>
        <v>9.0850722311396473E-2</v>
      </c>
      <c r="BH137" s="2">
        <f t="shared" si="145"/>
        <v>2.9197080291970802E-2</v>
      </c>
      <c r="BI137" s="2">
        <f t="shared" si="146"/>
        <v>0</v>
      </c>
      <c r="BJ137" s="2">
        <f t="shared" si="147"/>
        <v>0.97080291970802923</v>
      </c>
    </row>
    <row r="138" spans="1:62" hidden="1" outlineLevel="1">
      <c r="A138" s="4">
        <v>44027</v>
      </c>
      <c r="B138">
        <v>240742</v>
      </c>
      <c r="E138">
        <v>3115</v>
      </c>
      <c r="G138">
        <v>137</v>
      </c>
      <c r="H138" s="5">
        <v>4</v>
      </c>
      <c r="I138" s="5">
        <f t="shared" si="160"/>
        <v>4</v>
      </c>
      <c r="J138" s="5">
        <v>0</v>
      </c>
      <c r="K138" s="5"/>
      <c r="L138" s="5"/>
      <c r="M138" s="5">
        <v>133</v>
      </c>
      <c r="N138" s="5">
        <v>2695</v>
      </c>
      <c r="O138" s="5">
        <v>283</v>
      </c>
      <c r="Q138">
        <f t="shared" si="161"/>
        <v>4</v>
      </c>
      <c r="R138">
        <f t="shared" si="162"/>
        <v>2982</v>
      </c>
      <c r="U138" s="5"/>
      <c r="V138" s="5"/>
      <c r="Z138">
        <f t="shared" si="163"/>
        <v>2695</v>
      </c>
      <c r="AA138">
        <f t="shared" si="164"/>
        <v>133</v>
      </c>
      <c r="AB138">
        <f t="shared" si="165"/>
        <v>4</v>
      </c>
      <c r="AC138">
        <f t="shared" si="166"/>
        <v>283</v>
      </c>
      <c r="AE138" s="3">
        <f t="shared" si="108"/>
        <v>2040</v>
      </c>
      <c r="AF138" s="3">
        <f t="shared" si="119"/>
        <v>0</v>
      </c>
      <c r="AG138" s="3">
        <f t="shared" si="120"/>
        <v>0</v>
      </c>
      <c r="AH138" s="3">
        <f t="shared" si="142"/>
        <v>0</v>
      </c>
      <c r="AI138" s="3">
        <f t="shared" si="109"/>
        <v>0</v>
      </c>
      <c r="AJ138" s="3">
        <f t="shared" si="121"/>
        <v>0</v>
      </c>
      <c r="AK138" s="3">
        <f t="shared" si="143"/>
        <v>0</v>
      </c>
      <c r="AL138" s="3">
        <f t="shared" si="144"/>
        <v>0</v>
      </c>
      <c r="AM138" s="3"/>
      <c r="AN138" s="3">
        <f t="shared" si="122"/>
        <v>2040</v>
      </c>
      <c r="AO138" s="3">
        <f t="shared" si="167"/>
        <v>0</v>
      </c>
      <c r="AQ138" s="6">
        <f t="shared" si="110"/>
        <v>8.5462208108855395E-3</v>
      </c>
      <c r="AR138" s="6">
        <f t="shared" si="123"/>
        <v>0</v>
      </c>
      <c r="AS138" s="6">
        <f t="shared" si="124"/>
        <v>0</v>
      </c>
      <c r="AT138" s="6">
        <f t="shared" si="139"/>
        <v>0</v>
      </c>
      <c r="AU138" s="6" t="e">
        <f t="shared" si="111"/>
        <v>#DIV/0!</v>
      </c>
      <c r="AV138" s="6">
        <f t="shared" si="125"/>
        <v>0</v>
      </c>
      <c r="AW138" s="6">
        <f t="shared" si="140"/>
        <v>0</v>
      </c>
      <c r="AX138" s="6">
        <f t="shared" si="141"/>
        <v>0</v>
      </c>
      <c r="AZ138" s="2">
        <f t="shared" si="112"/>
        <v>1.293916308745462E-2</v>
      </c>
      <c r="BA138" s="17">
        <f t="shared" si="126"/>
        <v>0</v>
      </c>
      <c r="BB138" s="2">
        <f t="shared" si="168"/>
        <v>1.2841091492776886E-3</v>
      </c>
      <c r="BC138" s="2">
        <f t="shared" si="169"/>
        <v>1.2841091492776886E-3</v>
      </c>
      <c r="BD138" s="2">
        <f t="shared" si="170"/>
        <v>0</v>
      </c>
      <c r="BE138" s="2">
        <f t="shared" si="171"/>
        <v>4.2696629213483148E-2</v>
      </c>
      <c r="BF138" s="2">
        <f t="shared" si="172"/>
        <v>0.8651685393258427</v>
      </c>
      <c r="BG138" s="2">
        <f t="shared" si="173"/>
        <v>9.0850722311396473E-2</v>
      </c>
      <c r="BH138" s="2">
        <f t="shared" si="145"/>
        <v>2.9197080291970802E-2</v>
      </c>
      <c r="BI138" s="2">
        <f t="shared" si="146"/>
        <v>0</v>
      </c>
      <c r="BJ138" s="2">
        <f t="shared" si="147"/>
        <v>0.97080291970802923</v>
      </c>
    </row>
    <row r="139" spans="1:62" hidden="1" outlineLevel="1">
      <c r="A139" s="4">
        <v>44028</v>
      </c>
      <c r="B139">
        <v>243037</v>
      </c>
      <c r="E139">
        <v>3132</v>
      </c>
      <c r="G139">
        <v>154</v>
      </c>
      <c r="H139" s="5">
        <v>6</v>
      </c>
      <c r="I139" s="5">
        <f t="shared" si="160"/>
        <v>6</v>
      </c>
      <c r="J139" s="5">
        <v>0</v>
      </c>
      <c r="K139" s="5"/>
      <c r="L139" s="5"/>
      <c r="M139" s="5">
        <v>148</v>
      </c>
      <c r="N139" s="5">
        <v>2695</v>
      </c>
      <c r="O139" s="5">
        <v>283</v>
      </c>
      <c r="Q139">
        <f t="shared" si="161"/>
        <v>6</v>
      </c>
      <c r="R139">
        <f t="shared" si="162"/>
        <v>2984</v>
      </c>
      <c r="U139" s="5"/>
      <c r="V139" s="5"/>
      <c r="Z139">
        <f t="shared" si="163"/>
        <v>2695</v>
      </c>
      <c r="AA139">
        <f t="shared" si="164"/>
        <v>148</v>
      </c>
      <c r="AB139">
        <f t="shared" si="165"/>
        <v>6</v>
      </c>
      <c r="AC139">
        <f t="shared" si="166"/>
        <v>283</v>
      </c>
      <c r="AE139" s="3">
        <f t="shared" si="108"/>
        <v>2295</v>
      </c>
      <c r="AF139" s="3">
        <f t="shared" si="119"/>
        <v>17</v>
      </c>
      <c r="AG139" s="3">
        <f t="shared" si="120"/>
        <v>17</v>
      </c>
      <c r="AH139" s="3">
        <f t="shared" si="142"/>
        <v>2</v>
      </c>
      <c r="AI139" s="3">
        <f t="shared" si="109"/>
        <v>0</v>
      </c>
      <c r="AJ139" s="3">
        <f t="shared" si="121"/>
        <v>15</v>
      </c>
      <c r="AK139" s="3">
        <f t="shared" si="143"/>
        <v>0</v>
      </c>
      <c r="AL139" s="3">
        <f t="shared" si="144"/>
        <v>0</v>
      </c>
      <c r="AM139" s="3"/>
      <c r="AN139" s="3">
        <f t="shared" si="122"/>
        <v>2278</v>
      </c>
      <c r="AO139" s="3">
        <f t="shared" si="167"/>
        <v>17</v>
      </c>
      <c r="AQ139" s="6">
        <f t="shared" si="110"/>
        <v>9.5330270580123114E-3</v>
      </c>
      <c r="AR139" s="6">
        <f t="shared" si="123"/>
        <v>5.4574638844301767E-3</v>
      </c>
      <c r="AS139" s="6">
        <f t="shared" si="124"/>
        <v>0.12408759124087591</v>
      </c>
      <c r="AT139" s="6">
        <f t="shared" si="139"/>
        <v>0.5</v>
      </c>
      <c r="AU139" s="6" t="e">
        <f t="shared" si="111"/>
        <v>#DIV/0!</v>
      </c>
      <c r="AV139" s="6">
        <f t="shared" si="125"/>
        <v>0.11278195488721804</v>
      </c>
      <c r="AW139" s="6">
        <f t="shared" si="140"/>
        <v>0</v>
      </c>
      <c r="AX139" s="6">
        <f t="shared" si="141"/>
        <v>0</v>
      </c>
      <c r="AZ139" s="2">
        <f t="shared" si="112"/>
        <v>1.2886926681945547E-2</v>
      </c>
      <c r="BA139" s="17">
        <f t="shared" si="126"/>
        <v>7.4074074074074077E-3</v>
      </c>
      <c r="BB139" s="2">
        <f t="shared" si="168"/>
        <v>1.9157088122605363E-3</v>
      </c>
      <c r="BC139" s="2">
        <f t="shared" si="169"/>
        <v>1.9157088122605363E-3</v>
      </c>
      <c r="BD139" s="2">
        <f t="shared" si="170"/>
        <v>0</v>
      </c>
      <c r="BE139" s="2">
        <f t="shared" si="171"/>
        <v>4.7254150702426563E-2</v>
      </c>
      <c r="BF139" s="2">
        <f t="shared" si="172"/>
        <v>0.86047254150702424</v>
      </c>
      <c r="BG139" s="2">
        <f t="shared" si="173"/>
        <v>9.0357598978288628E-2</v>
      </c>
      <c r="BH139" s="2">
        <f t="shared" si="145"/>
        <v>3.896103896103896E-2</v>
      </c>
      <c r="BI139" s="2">
        <f t="shared" si="146"/>
        <v>0</v>
      </c>
      <c r="BJ139" s="2">
        <f t="shared" si="147"/>
        <v>0.96103896103896103</v>
      </c>
    </row>
    <row r="140" spans="1:62" hidden="1" outlineLevel="1">
      <c r="A140" s="4">
        <v>44029</v>
      </c>
      <c r="B140">
        <v>245437</v>
      </c>
      <c r="E140">
        <v>3136</v>
      </c>
      <c r="G140">
        <v>158</v>
      </c>
      <c r="H140" s="5">
        <v>9</v>
      </c>
      <c r="I140" s="5">
        <f t="shared" si="160"/>
        <v>9</v>
      </c>
      <c r="J140" s="5">
        <v>0</v>
      </c>
      <c r="K140" s="5"/>
      <c r="L140" s="5"/>
      <c r="M140" s="5">
        <v>149</v>
      </c>
      <c r="N140" s="5">
        <v>2695</v>
      </c>
      <c r="O140" s="5">
        <v>283</v>
      </c>
      <c r="Q140">
        <f t="shared" si="161"/>
        <v>9</v>
      </c>
      <c r="R140">
        <f t="shared" si="162"/>
        <v>2987</v>
      </c>
      <c r="U140" s="5"/>
      <c r="V140" s="5"/>
      <c r="Z140">
        <f t="shared" si="163"/>
        <v>2695</v>
      </c>
      <c r="AA140">
        <f t="shared" si="164"/>
        <v>149</v>
      </c>
      <c r="AB140">
        <f t="shared" si="165"/>
        <v>9</v>
      </c>
      <c r="AC140">
        <f t="shared" si="166"/>
        <v>283</v>
      </c>
      <c r="AE140" s="3">
        <f t="shared" si="108"/>
        <v>2400</v>
      </c>
      <c r="AF140" s="3">
        <f t="shared" si="119"/>
        <v>4</v>
      </c>
      <c r="AG140" s="3">
        <f t="shared" si="120"/>
        <v>4</v>
      </c>
      <c r="AH140" s="3">
        <f t="shared" si="142"/>
        <v>3</v>
      </c>
      <c r="AI140" s="3">
        <f t="shared" si="109"/>
        <v>0</v>
      </c>
      <c r="AJ140" s="3">
        <f t="shared" si="121"/>
        <v>1</v>
      </c>
      <c r="AK140" s="3">
        <f t="shared" si="143"/>
        <v>0</v>
      </c>
      <c r="AL140" s="3">
        <f t="shared" si="144"/>
        <v>0</v>
      </c>
      <c r="AM140" s="3"/>
      <c r="AN140" s="3">
        <f t="shared" si="122"/>
        <v>2396</v>
      </c>
      <c r="AO140" s="3">
        <f t="shared" si="167"/>
        <v>4</v>
      </c>
      <c r="AQ140" s="6">
        <f t="shared" si="110"/>
        <v>9.8750396030234076E-3</v>
      </c>
      <c r="AR140" s="6">
        <f t="shared" si="123"/>
        <v>1.277139208173691E-3</v>
      </c>
      <c r="AS140" s="6">
        <f t="shared" si="124"/>
        <v>2.5974025974025976E-2</v>
      </c>
      <c r="AT140" s="6">
        <f t="shared" si="139"/>
        <v>0.5</v>
      </c>
      <c r="AU140" s="6" t="e">
        <f t="shared" si="111"/>
        <v>#DIV/0!</v>
      </c>
      <c r="AV140" s="6">
        <f t="shared" si="125"/>
        <v>6.7567567567567571E-3</v>
      </c>
      <c r="AW140" s="6">
        <f t="shared" si="140"/>
        <v>0</v>
      </c>
      <c r="AX140" s="6">
        <f t="shared" si="141"/>
        <v>0</v>
      </c>
      <c r="AZ140" s="2">
        <f t="shared" si="112"/>
        <v>1.277720963016986E-2</v>
      </c>
      <c r="BA140" s="17">
        <f t="shared" si="126"/>
        <v>1.6666666666666668E-3</v>
      </c>
      <c r="BB140" s="2">
        <f t="shared" si="168"/>
        <v>2.8698979591836736E-3</v>
      </c>
      <c r="BC140" s="2">
        <f t="shared" si="169"/>
        <v>2.8698979591836736E-3</v>
      </c>
      <c r="BD140" s="2">
        <f t="shared" si="170"/>
        <v>0</v>
      </c>
      <c r="BE140" s="2">
        <f t="shared" si="171"/>
        <v>4.7512755102040817E-2</v>
      </c>
      <c r="BF140" s="2">
        <f t="shared" si="172"/>
        <v>0.859375</v>
      </c>
      <c r="BG140" s="2">
        <f t="shared" si="173"/>
        <v>9.0242346938775517E-2</v>
      </c>
      <c r="BH140" s="2">
        <f t="shared" si="145"/>
        <v>5.6962025316455694E-2</v>
      </c>
      <c r="BI140" s="2">
        <f t="shared" si="146"/>
        <v>0</v>
      </c>
      <c r="BJ140" s="2">
        <f t="shared" si="147"/>
        <v>0.94303797468354433</v>
      </c>
    </row>
    <row r="141" spans="1:62" hidden="1" outlineLevel="1">
      <c r="A141" s="4">
        <v>44030</v>
      </c>
      <c r="B141">
        <v>247379</v>
      </c>
      <c r="E141">
        <v>3140</v>
      </c>
      <c r="G141">
        <v>162</v>
      </c>
      <c r="H141" s="5">
        <v>14</v>
      </c>
      <c r="I141" s="5">
        <f t="shared" si="160"/>
        <v>14</v>
      </c>
      <c r="J141" s="5">
        <v>0</v>
      </c>
      <c r="K141" s="5"/>
      <c r="L141" s="5"/>
      <c r="M141" s="5">
        <v>148</v>
      </c>
      <c r="N141" s="5">
        <v>2695</v>
      </c>
      <c r="O141" s="5">
        <v>283</v>
      </c>
      <c r="Q141">
        <f t="shared" si="161"/>
        <v>14</v>
      </c>
      <c r="R141">
        <f t="shared" si="162"/>
        <v>2992</v>
      </c>
      <c r="U141" s="5"/>
      <c r="V141" s="5"/>
      <c r="Z141">
        <f t="shared" si="163"/>
        <v>2695</v>
      </c>
      <c r="AA141">
        <f t="shared" si="164"/>
        <v>148</v>
      </c>
      <c r="AB141">
        <f t="shared" si="165"/>
        <v>14</v>
      </c>
      <c r="AC141">
        <f t="shared" si="166"/>
        <v>283</v>
      </c>
      <c r="AE141" s="3">
        <f t="shared" si="108"/>
        <v>1942</v>
      </c>
      <c r="AF141" s="3">
        <f t="shared" si="119"/>
        <v>4</v>
      </c>
      <c r="AG141" s="3">
        <f t="shared" si="120"/>
        <v>4</v>
      </c>
      <c r="AH141" s="3">
        <f t="shared" si="142"/>
        <v>5</v>
      </c>
      <c r="AI141" s="3">
        <f t="shared" si="109"/>
        <v>0</v>
      </c>
      <c r="AJ141" s="3">
        <f t="shared" si="121"/>
        <v>-1</v>
      </c>
      <c r="AK141" s="3">
        <f t="shared" si="143"/>
        <v>0</v>
      </c>
      <c r="AL141" s="3">
        <f t="shared" si="144"/>
        <v>0</v>
      </c>
      <c r="AM141" s="3"/>
      <c r="AN141" s="3">
        <f t="shared" si="122"/>
        <v>1938</v>
      </c>
      <c r="AO141" s="3">
        <f t="shared" si="167"/>
        <v>4</v>
      </c>
      <c r="AQ141" s="6">
        <f t="shared" si="110"/>
        <v>7.9124174431727898E-3</v>
      </c>
      <c r="AR141" s="6">
        <f t="shared" si="123"/>
        <v>1.2755102040816326E-3</v>
      </c>
      <c r="AS141" s="6">
        <f t="shared" si="124"/>
        <v>2.5316455696202531E-2</v>
      </c>
      <c r="AT141" s="6">
        <f t="shared" si="139"/>
        <v>0.55555555555555558</v>
      </c>
      <c r="AU141" s="6" t="e">
        <f t="shared" si="111"/>
        <v>#DIV/0!</v>
      </c>
      <c r="AV141" s="6">
        <f t="shared" si="125"/>
        <v>-6.7114093959731542E-3</v>
      </c>
      <c r="AW141" s="6">
        <f t="shared" si="140"/>
        <v>0</v>
      </c>
      <c r="AX141" s="6">
        <f t="shared" si="141"/>
        <v>0</v>
      </c>
      <c r="AZ141" s="2">
        <f t="shared" si="112"/>
        <v>1.2693074189805925E-2</v>
      </c>
      <c r="BA141" s="17">
        <f t="shared" si="126"/>
        <v>2.0597322348094747E-3</v>
      </c>
      <c r="BB141" s="2">
        <f t="shared" si="168"/>
        <v>4.4585987261146496E-3</v>
      </c>
      <c r="BC141" s="2">
        <f t="shared" si="169"/>
        <v>4.4585987261146496E-3</v>
      </c>
      <c r="BD141" s="2">
        <f t="shared" si="170"/>
        <v>0</v>
      </c>
      <c r="BE141" s="2">
        <f t="shared" si="171"/>
        <v>4.7133757961783443E-2</v>
      </c>
      <c r="BF141" s="2">
        <f t="shared" si="172"/>
        <v>0.85828025477707004</v>
      </c>
      <c r="BG141" s="2">
        <f t="shared" si="173"/>
        <v>9.0127388535031841E-2</v>
      </c>
      <c r="BH141" s="2">
        <f t="shared" si="145"/>
        <v>8.6419753086419748E-2</v>
      </c>
      <c r="BI141" s="2">
        <f t="shared" si="146"/>
        <v>0</v>
      </c>
      <c r="BJ141" s="2">
        <f t="shared" si="147"/>
        <v>0.9135802469135802</v>
      </c>
    </row>
    <row r="142" spans="1:62" hidden="1" outlineLevel="1">
      <c r="A142" s="4">
        <v>44031</v>
      </c>
      <c r="B142">
        <v>248851</v>
      </c>
      <c r="E142">
        <v>3142</v>
      </c>
      <c r="G142">
        <v>162</v>
      </c>
      <c r="H142" s="5">
        <v>12</v>
      </c>
      <c r="I142" s="5">
        <f t="shared" si="160"/>
        <v>11</v>
      </c>
      <c r="J142" s="5">
        <v>1</v>
      </c>
      <c r="K142" s="5"/>
      <c r="L142" s="5"/>
      <c r="M142" s="5">
        <v>150</v>
      </c>
      <c r="N142" s="5">
        <v>2697</v>
      </c>
      <c r="O142" s="5">
        <v>283</v>
      </c>
      <c r="Q142">
        <f t="shared" si="161"/>
        <v>12</v>
      </c>
      <c r="R142">
        <f t="shared" si="162"/>
        <v>2992</v>
      </c>
      <c r="U142" s="5"/>
      <c r="V142" s="5"/>
      <c r="Z142">
        <f t="shared" si="163"/>
        <v>2697</v>
      </c>
      <c r="AA142">
        <f t="shared" si="164"/>
        <v>150</v>
      </c>
      <c r="AB142">
        <f t="shared" si="165"/>
        <v>12</v>
      </c>
      <c r="AC142">
        <f t="shared" si="166"/>
        <v>283</v>
      </c>
      <c r="AE142" s="3">
        <f t="shared" si="108"/>
        <v>1472</v>
      </c>
      <c r="AF142" s="3">
        <f t="shared" si="119"/>
        <v>2</v>
      </c>
      <c r="AG142" s="3">
        <f t="shared" si="120"/>
        <v>0</v>
      </c>
      <c r="AH142" s="3">
        <f t="shared" si="142"/>
        <v>-2</v>
      </c>
      <c r="AI142" s="3">
        <f t="shared" si="109"/>
        <v>1</v>
      </c>
      <c r="AJ142" s="3">
        <f t="shared" si="121"/>
        <v>2</v>
      </c>
      <c r="AK142" s="3">
        <f t="shared" si="143"/>
        <v>2</v>
      </c>
      <c r="AL142" s="3">
        <f t="shared" si="144"/>
        <v>0</v>
      </c>
      <c r="AM142" s="3"/>
      <c r="AN142" s="3">
        <f t="shared" si="122"/>
        <v>1470</v>
      </c>
      <c r="AO142" s="3">
        <f t="shared" si="167"/>
        <v>2</v>
      </c>
      <c r="AQ142" s="6">
        <f t="shared" si="110"/>
        <v>5.9503838240109307E-3</v>
      </c>
      <c r="AR142" s="6">
        <f t="shared" si="123"/>
        <v>6.3694267515923564E-4</v>
      </c>
      <c r="AS142" s="6">
        <f t="shared" si="124"/>
        <v>0</v>
      </c>
      <c r="AT142" s="6">
        <f t="shared" si="139"/>
        <v>-0.14285714285714285</v>
      </c>
      <c r="AU142" s="6" t="e">
        <f t="shared" si="111"/>
        <v>#DIV/0!</v>
      </c>
      <c r="AV142" s="6">
        <f t="shared" si="125"/>
        <v>1.3513513513513514E-2</v>
      </c>
      <c r="AW142" s="6">
        <f t="shared" si="140"/>
        <v>7.4211502782931351E-4</v>
      </c>
      <c r="AX142" s="6">
        <f t="shared" si="141"/>
        <v>0</v>
      </c>
      <c r="AZ142" s="2">
        <f t="shared" si="112"/>
        <v>1.2626029230342655E-2</v>
      </c>
      <c r="BA142" s="17">
        <f t="shared" si="126"/>
        <v>1.358695652173913E-3</v>
      </c>
      <c r="BB142" s="2">
        <f t="shared" si="168"/>
        <v>3.8192234245703373E-3</v>
      </c>
      <c r="BC142" s="2">
        <f t="shared" si="169"/>
        <v>3.5009548058561428E-3</v>
      </c>
      <c r="BD142" s="2">
        <f t="shared" si="170"/>
        <v>3.1826861871419476E-4</v>
      </c>
      <c r="BE142" s="2">
        <f t="shared" si="171"/>
        <v>4.7740292807129214E-2</v>
      </c>
      <c r="BF142" s="2">
        <f t="shared" si="172"/>
        <v>0.85837046467218336</v>
      </c>
      <c r="BG142" s="2">
        <f t="shared" si="173"/>
        <v>9.0070019096117129E-2</v>
      </c>
      <c r="BH142" s="2">
        <f t="shared" si="145"/>
        <v>6.7901234567901231E-2</v>
      </c>
      <c r="BI142" s="2">
        <f t="shared" si="146"/>
        <v>6.1728395061728392E-3</v>
      </c>
      <c r="BJ142" s="2">
        <f t="shared" si="147"/>
        <v>0.92592592592592593</v>
      </c>
    </row>
    <row r="143" spans="1:62" hidden="1" outlineLevel="1">
      <c r="A143" s="4">
        <v>44032</v>
      </c>
      <c r="B143">
        <v>249824</v>
      </c>
      <c r="E143">
        <v>3144</v>
      </c>
      <c r="G143">
        <v>157</v>
      </c>
      <c r="H143" s="5">
        <v>12</v>
      </c>
      <c r="I143" s="5">
        <f t="shared" si="160"/>
        <v>10</v>
      </c>
      <c r="J143" s="5">
        <v>2</v>
      </c>
      <c r="K143" s="5"/>
      <c r="L143" s="5"/>
      <c r="M143" s="5">
        <v>145</v>
      </c>
      <c r="N143" s="5">
        <v>2704</v>
      </c>
      <c r="O143" s="5">
        <v>283</v>
      </c>
      <c r="Q143">
        <f t="shared" ref="Q143:Q159" si="174">H143+L143</f>
        <v>12</v>
      </c>
      <c r="R143">
        <f t="shared" ref="R143:R159" si="175">Q143+N143+O143</f>
        <v>2999</v>
      </c>
      <c r="U143" s="5"/>
      <c r="V143" s="5"/>
      <c r="Z143">
        <f t="shared" ref="Z143:Z159" si="176">N143</f>
        <v>2704</v>
      </c>
      <c r="AA143">
        <f t="shared" ref="AA143:AA159" si="177">M143</f>
        <v>145</v>
      </c>
      <c r="AB143">
        <f t="shared" ref="AB143:AB159" si="178">H143</f>
        <v>12</v>
      </c>
      <c r="AC143">
        <f t="shared" ref="AC143:AC159" si="179">O143</f>
        <v>283</v>
      </c>
      <c r="AE143" s="3">
        <f t="shared" si="108"/>
        <v>973</v>
      </c>
      <c r="AF143" s="3">
        <f t="shared" si="119"/>
        <v>2</v>
      </c>
      <c r="AG143" s="3">
        <f t="shared" si="120"/>
        <v>-5</v>
      </c>
      <c r="AH143" s="3">
        <f t="shared" si="142"/>
        <v>0</v>
      </c>
      <c r="AI143" s="3">
        <f t="shared" si="109"/>
        <v>1</v>
      </c>
      <c r="AJ143" s="3">
        <f t="shared" si="121"/>
        <v>-5</v>
      </c>
      <c r="AK143" s="3">
        <f t="shared" si="143"/>
        <v>7</v>
      </c>
      <c r="AL143" s="3">
        <f t="shared" si="144"/>
        <v>0</v>
      </c>
      <c r="AM143" s="3"/>
      <c r="AN143" s="3">
        <f t="shared" si="122"/>
        <v>971</v>
      </c>
      <c r="AO143" s="3">
        <f t="shared" si="167"/>
        <v>2</v>
      </c>
      <c r="AQ143" s="6">
        <f t="shared" si="110"/>
        <v>3.9099702231455771E-3</v>
      </c>
      <c r="AR143" s="6">
        <f t="shared" si="123"/>
        <v>6.3653723742838951E-4</v>
      </c>
      <c r="AS143" s="6">
        <f t="shared" si="124"/>
        <v>-3.0864197530864196E-2</v>
      </c>
      <c r="AT143" s="6">
        <f t="shared" si="139"/>
        <v>0</v>
      </c>
      <c r="AU143" s="6">
        <f t="shared" si="111"/>
        <v>1</v>
      </c>
      <c r="AV143" s="6">
        <f t="shared" si="125"/>
        <v>-3.3333333333333333E-2</v>
      </c>
      <c r="AW143" s="6">
        <f t="shared" si="140"/>
        <v>2.5954764553207266E-3</v>
      </c>
      <c r="AX143" s="6">
        <f t="shared" si="141"/>
        <v>0</v>
      </c>
      <c r="AZ143" s="2">
        <f t="shared" si="112"/>
        <v>1.2584859741257845E-2</v>
      </c>
      <c r="BA143" s="17">
        <f t="shared" si="126"/>
        <v>2.0554984583761563E-3</v>
      </c>
      <c r="BB143" s="2">
        <f t="shared" ref="BB143:BB159" si="180">H143/E143</f>
        <v>3.8167938931297708E-3</v>
      </c>
      <c r="BC143" s="2">
        <f t="shared" ref="BC143:BC159" si="181">(H143-J143)/E143</f>
        <v>3.1806615776081423E-3</v>
      </c>
      <c r="BD143" s="2">
        <f t="shared" ref="BD143:BD159" si="182">J143/E143</f>
        <v>6.3613231552162855E-4</v>
      </c>
      <c r="BE143" s="2">
        <f t="shared" ref="BE143:BE159" si="183">M143/E143</f>
        <v>4.6119592875318069E-2</v>
      </c>
      <c r="BF143" s="2">
        <f t="shared" ref="BF143:BF159" si="184">N143/E143</f>
        <v>0.86005089058524176</v>
      </c>
      <c r="BG143" s="2">
        <f t="shared" ref="BG143:BG159" si="185">O143/E143</f>
        <v>9.0012722646310439E-2</v>
      </c>
      <c r="BH143" s="2">
        <f t="shared" si="145"/>
        <v>6.3694267515923567E-2</v>
      </c>
      <c r="BI143" s="2">
        <f t="shared" si="146"/>
        <v>1.2738853503184714E-2</v>
      </c>
      <c r="BJ143" s="2">
        <f t="shared" si="147"/>
        <v>0.92356687898089174</v>
      </c>
    </row>
    <row r="144" spans="1:62" hidden="1" outlineLevel="1">
      <c r="A144" s="4">
        <v>44033</v>
      </c>
      <c r="B144">
        <v>252477</v>
      </c>
      <c r="E144">
        <v>3146</v>
      </c>
      <c r="G144">
        <v>157</v>
      </c>
      <c r="H144" s="5">
        <v>12</v>
      </c>
      <c r="I144" s="5">
        <f t="shared" si="160"/>
        <v>10</v>
      </c>
      <c r="J144" s="5">
        <v>2</v>
      </c>
      <c r="K144" s="5"/>
      <c r="L144" s="5"/>
      <c r="M144" s="5">
        <v>145</v>
      </c>
      <c r="N144" s="5">
        <v>2706</v>
      </c>
      <c r="O144" s="5">
        <v>283</v>
      </c>
      <c r="Q144">
        <f t="shared" si="174"/>
        <v>12</v>
      </c>
      <c r="R144">
        <f t="shared" si="175"/>
        <v>3001</v>
      </c>
      <c r="U144" s="5"/>
      <c r="V144" s="5"/>
      <c r="Z144">
        <f t="shared" si="176"/>
        <v>2706</v>
      </c>
      <c r="AA144">
        <f t="shared" si="177"/>
        <v>145</v>
      </c>
      <c r="AB144">
        <f t="shared" si="178"/>
        <v>12</v>
      </c>
      <c r="AC144">
        <f t="shared" si="179"/>
        <v>283</v>
      </c>
      <c r="AE144" s="3">
        <f t="shared" si="108"/>
        <v>2653</v>
      </c>
      <c r="AF144" s="3">
        <f t="shared" si="119"/>
        <v>2</v>
      </c>
      <c r="AG144" s="3">
        <f t="shared" si="120"/>
        <v>0</v>
      </c>
      <c r="AH144" s="3">
        <f t="shared" si="142"/>
        <v>0</v>
      </c>
      <c r="AI144" s="3">
        <f t="shared" si="109"/>
        <v>0</v>
      </c>
      <c r="AJ144" s="3">
        <f t="shared" si="121"/>
        <v>0</v>
      </c>
      <c r="AK144" s="3">
        <f t="shared" si="143"/>
        <v>2</v>
      </c>
      <c r="AL144" s="3">
        <f t="shared" si="144"/>
        <v>0</v>
      </c>
      <c r="AM144" s="3"/>
      <c r="AN144" s="3">
        <f t="shared" si="122"/>
        <v>2651</v>
      </c>
      <c r="AO144" s="3">
        <f t="shared" si="167"/>
        <v>2</v>
      </c>
      <c r="AQ144" s="6">
        <f t="shared" si="110"/>
        <v>1.0619476111182273E-2</v>
      </c>
      <c r="AR144" s="6">
        <f t="shared" si="123"/>
        <v>6.3613231552162855E-4</v>
      </c>
      <c r="AS144" s="6">
        <f t="shared" si="124"/>
        <v>0</v>
      </c>
      <c r="AT144" s="6">
        <f t="shared" si="139"/>
        <v>0</v>
      </c>
      <c r="AU144" s="6">
        <f t="shared" si="111"/>
        <v>0</v>
      </c>
      <c r="AV144" s="6">
        <f t="shared" si="125"/>
        <v>0</v>
      </c>
      <c r="AW144" s="6">
        <f t="shared" si="140"/>
        <v>7.3964497041420117E-4</v>
      </c>
      <c r="AX144" s="6">
        <f t="shared" si="141"/>
        <v>0</v>
      </c>
      <c r="AZ144" s="2">
        <f t="shared" si="112"/>
        <v>1.2460540960166669E-2</v>
      </c>
      <c r="BA144" s="17">
        <f t="shared" si="126"/>
        <v>7.538635506973238E-4</v>
      </c>
      <c r="BB144" s="2">
        <f t="shared" si="180"/>
        <v>3.8143674507310869E-3</v>
      </c>
      <c r="BC144" s="2">
        <f t="shared" si="181"/>
        <v>3.1786395422759061E-3</v>
      </c>
      <c r="BD144" s="2">
        <f t="shared" si="182"/>
        <v>6.3572790845518119E-4</v>
      </c>
      <c r="BE144" s="2">
        <f t="shared" si="183"/>
        <v>4.6090273363000638E-2</v>
      </c>
      <c r="BF144" s="2">
        <f t="shared" si="184"/>
        <v>0.8601398601398601</v>
      </c>
      <c r="BG144" s="2">
        <f t="shared" si="185"/>
        <v>8.9955499046408136E-2</v>
      </c>
      <c r="BH144" s="2">
        <f t="shared" si="145"/>
        <v>6.3694267515923567E-2</v>
      </c>
      <c r="BI144" s="2">
        <f t="shared" si="146"/>
        <v>1.2738853503184714E-2</v>
      </c>
      <c r="BJ144" s="2">
        <f t="shared" si="147"/>
        <v>0.92356687898089174</v>
      </c>
    </row>
    <row r="145" spans="1:62" hidden="1" outlineLevel="1">
      <c r="A145" s="4">
        <v>44034</v>
      </c>
      <c r="B145">
        <v>255152</v>
      </c>
      <c r="E145">
        <v>3153</v>
      </c>
      <c r="G145">
        <v>161</v>
      </c>
      <c r="H145" s="5">
        <v>13</v>
      </c>
      <c r="I145" s="5">
        <f t="shared" si="160"/>
        <v>10</v>
      </c>
      <c r="J145" s="5">
        <v>3</v>
      </c>
      <c r="K145" s="5"/>
      <c r="L145" s="5"/>
      <c r="M145" s="5">
        <v>148</v>
      </c>
      <c r="N145" s="5">
        <v>2709</v>
      </c>
      <c r="O145" s="5">
        <v>283</v>
      </c>
      <c r="Q145">
        <f t="shared" si="174"/>
        <v>13</v>
      </c>
      <c r="R145">
        <f t="shared" si="175"/>
        <v>3005</v>
      </c>
      <c r="U145" s="5"/>
      <c r="V145" s="5"/>
      <c r="Z145">
        <f t="shared" si="176"/>
        <v>2709</v>
      </c>
      <c r="AA145">
        <f t="shared" si="177"/>
        <v>148</v>
      </c>
      <c r="AB145">
        <f t="shared" si="178"/>
        <v>13</v>
      </c>
      <c r="AC145">
        <f t="shared" si="179"/>
        <v>283</v>
      </c>
      <c r="AE145" s="3">
        <f t="shared" si="108"/>
        <v>2675</v>
      </c>
      <c r="AF145" s="3">
        <f t="shared" si="119"/>
        <v>7</v>
      </c>
      <c r="AG145" s="3">
        <f t="shared" si="120"/>
        <v>4</v>
      </c>
      <c r="AH145" s="3">
        <f t="shared" si="142"/>
        <v>1</v>
      </c>
      <c r="AI145" s="3">
        <f t="shared" si="109"/>
        <v>1</v>
      </c>
      <c r="AJ145" s="3">
        <f t="shared" si="121"/>
        <v>3</v>
      </c>
      <c r="AK145" s="3">
        <f t="shared" si="143"/>
        <v>3</v>
      </c>
      <c r="AL145" s="3">
        <f t="shared" si="144"/>
        <v>0</v>
      </c>
      <c r="AM145" s="3"/>
      <c r="AN145" s="3">
        <f t="shared" si="122"/>
        <v>2668</v>
      </c>
      <c r="AO145" s="3">
        <f t="shared" si="167"/>
        <v>7</v>
      </c>
      <c r="AQ145" s="6">
        <f t="shared" si="110"/>
        <v>1.059502449728094E-2</v>
      </c>
      <c r="AR145" s="6">
        <f t="shared" si="123"/>
        <v>2.2250476795931343E-3</v>
      </c>
      <c r="AS145" s="6">
        <f t="shared" si="124"/>
        <v>2.5477707006369428E-2</v>
      </c>
      <c r="AT145" s="6">
        <f t="shared" si="139"/>
        <v>8.3333333333333329E-2</v>
      </c>
      <c r="AU145" s="6">
        <f t="shared" si="111"/>
        <v>0.5</v>
      </c>
      <c r="AV145" s="6">
        <f t="shared" si="125"/>
        <v>2.0689655172413793E-2</v>
      </c>
      <c r="AW145" s="6">
        <f t="shared" si="140"/>
        <v>1.1086474501108647E-3</v>
      </c>
      <c r="AX145" s="6">
        <f t="shared" si="141"/>
        <v>0</v>
      </c>
      <c r="AZ145" s="2">
        <f t="shared" si="112"/>
        <v>1.2357339938546435E-2</v>
      </c>
      <c r="BA145" s="17">
        <f t="shared" si="126"/>
        <v>2.6168224299065422E-3</v>
      </c>
      <c r="BB145" s="2">
        <f t="shared" si="180"/>
        <v>4.1230574056454168E-3</v>
      </c>
      <c r="BC145" s="2">
        <f t="shared" si="181"/>
        <v>3.171582619727244E-3</v>
      </c>
      <c r="BD145" s="2">
        <f t="shared" si="182"/>
        <v>9.5147478591817321E-4</v>
      </c>
      <c r="BE145" s="2">
        <f t="shared" si="183"/>
        <v>4.693942277196321E-2</v>
      </c>
      <c r="BF145" s="2">
        <f t="shared" si="184"/>
        <v>0.85918173168411038</v>
      </c>
      <c r="BG145" s="2">
        <f t="shared" si="185"/>
        <v>8.9755788138281001E-2</v>
      </c>
      <c r="BH145" s="2">
        <f t="shared" si="145"/>
        <v>6.2111801242236024E-2</v>
      </c>
      <c r="BI145" s="2">
        <f t="shared" si="146"/>
        <v>1.8633540372670808E-2</v>
      </c>
      <c r="BJ145" s="2">
        <f t="shared" si="147"/>
        <v>0.91925465838509313</v>
      </c>
    </row>
    <row r="146" spans="1:62" hidden="1" outlineLevel="1">
      <c r="A146" s="4">
        <v>44035</v>
      </c>
      <c r="B146">
        <v>257971</v>
      </c>
      <c r="E146">
        <v>3158</v>
      </c>
      <c r="G146">
        <v>163</v>
      </c>
      <c r="H146" s="5">
        <v>13</v>
      </c>
      <c r="I146" s="5">
        <f t="shared" si="160"/>
        <v>10</v>
      </c>
      <c r="J146" s="5">
        <v>3</v>
      </c>
      <c r="K146" s="5"/>
      <c r="L146" s="5"/>
      <c r="M146" s="5">
        <v>150</v>
      </c>
      <c r="N146" s="5">
        <v>2712</v>
      </c>
      <c r="O146" s="5">
        <v>283</v>
      </c>
      <c r="Q146">
        <f t="shared" si="174"/>
        <v>13</v>
      </c>
      <c r="R146">
        <f t="shared" si="175"/>
        <v>3008</v>
      </c>
      <c r="U146" s="5"/>
      <c r="V146" s="5"/>
      <c r="Z146">
        <f t="shared" si="176"/>
        <v>2712</v>
      </c>
      <c r="AA146">
        <f t="shared" si="177"/>
        <v>150</v>
      </c>
      <c r="AB146">
        <f t="shared" si="178"/>
        <v>13</v>
      </c>
      <c r="AC146">
        <f t="shared" si="179"/>
        <v>283</v>
      </c>
      <c r="AE146" s="3">
        <f t="shared" si="108"/>
        <v>2819</v>
      </c>
      <c r="AF146" s="3">
        <f t="shared" si="119"/>
        <v>5</v>
      </c>
      <c r="AG146" s="3">
        <f t="shared" si="120"/>
        <v>2</v>
      </c>
      <c r="AH146" s="3">
        <f t="shared" si="142"/>
        <v>0</v>
      </c>
      <c r="AI146" s="3">
        <f t="shared" si="109"/>
        <v>0</v>
      </c>
      <c r="AJ146" s="3">
        <f t="shared" si="121"/>
        <v>2</v>
      </c>
      <c r="AK146" s="3">
        <f t="shared" si="143"/>
        <v>3</v>
      </c>
      <c r="AL146" s="3">
        <f t="shared" si="144"/>
        <v>0</v>
      </c>
      <c r="AM146" s="3"/>
      <c r="AN146" s="3">
        <f t="shared" si="122"/>
        <v>2814</v>
      </c>
      <c r="AO146" s="3">
        <f t="shared" si="167"/>
        <v>5</v>
      </c>
      <c r="AQ146" s="6">
        <f t="shared" si="110"/>
        <v>1.1048316297736251E-2</v>
      </c>
      <c r="AR146" s="6">
        <f t="shared" si="123"/>
        <v>1.585791309863622E-3</v>
      </c>
      <c r="AS146" s="6">
        <f t="shared" si="124"/>
        <v>1.2422360248447204E-2</v>
      </c>
      <c r="AT146" s="6">
        <f t="shared" si="139"/>
        <v>0</v>
      </c>
      <c r="AU146" s="6">
        <f t="shared" si="111"/>
        <v>0</v>
      </c>
      <c r="AV146" s="6">
        <f t="shared" si="125"/>
        <v>1.3513513513513514E-2</v>
      </c>
      <c r="AW146" s="6">
        <f t="shared" si="140"/>
        <v>1.1074197120708748E-3</v>
      </c>
      <c r="AX146" s="6">
        <f t="shared" si="141"/>
        <v>0</v>
      </c>
      <c r="AZ146" s="2">
        <f t="shared" si="112"/>
        <v>1.2241686080993601E-2</v>
      </c>
      <c r="BA146" s="17">
        <f t="shared" si="126"/>
        <v>1.7736786094359701E-3</v>
      </c>
      <c r="BB146" s="2">
        <f t="shared" si="180"/>
        <v>4.1165294490183657E-3</v>
      </c>
      <c r="BC146" s="2">
        <f t="shared" si="181"/>
        <v>3.1665611146295125E-3</v>
      </c>
      <c r="BD146" s="2">
        <f t="shared" si="182"/>
        <v>9.4996833438885367E-4</v>
      </c>
      <c r="BE146" s="2">
        <f t="shared" si="183"/>
        <v>4.7498416719442688E-2</v>
      </c>
      <c r="BF146" s="2">
        <f t="shared" si="184"/>
        <v>0.8587713742875237</v>
      </c>
      <c r="BG146" s="2">
        <f t="shared" si="185"/>
        <v>8.9613679544015196E-2</v>
      </c>
      <c r="BH146" s="2">
        <f t="shared" si="145"/>
        <v>6.1349693251533742E-2</v>
      </c>
      <c r="BI146" s="2">
        <f t="shared" si="146"/>
        <v>1.8404907975460124E-2</v>
      </c>
      <c r="BJ146" s="2">
        <f t="shared" si="147"/>
        <v>0.92024539877300615</v>
      </c>
    </row>
    <row r="147" spans="1:62" hidden="1" outlineLevel="1">
      <c r="A147" s="4">
        <v>44036</v>
      </c>
      <c r="B147">
        <v>259946</v>
      </c>
      <c r="E147">
        <v>3166</v>
      </c>
      <c r="G147">
        <v>170</v>
      </c>
      <c r="H147" s="5">
        <v>13</v>
      </c>
      <c r="I147" s="5">
        <f t="shared" si="160"/>
        <v>11</v>
      </c>
      <c r="J147" s="5">
        <v>2</v>
      </c>
      <c r="K147" s="5"/>
      <c r="L147" s="5"/>
      <c r="M147" s="5">
        <v>157</v>
      </c>
      <c r="N147" s="5">
        <v>2713</v>
      </c>
      <c r="O147" s="5">
        <v>283</v>
      </c>
      <c r="Q147">
        <f t="shared" si="174"/>
        <v>13</v>
      </c>
      <c r="R147">
        <f t="shared" si="175"/>
        <v>3009</v>
      </c>
      <c r="U147" s="5"/>
      <c r="V147" s="5"/>
      <c r="Z147">
        <f t="shared" si="176"/>
        <v>2713</v>
      </c>
      <c r="AA147">
        <f t="shared" si="177"/>
        <v>157</v>
      </c>
      <c r="AB147">
        <f t="shared" si="178"/>
        <v>13</v>
      </c>
      <c r="AC147">
        <f t="shared" si="179"/>
        <v>283</v>
      </c>
      <c r="AE147" s="3">
        <f t="shared" si="108"/>
        <v>1975</v>
      </c>
      <c r="AF147" s="3">
        <f t="shared" si="119"/>
        <v>8</v>
      </c>
      <c r="AG147" s="3">
        <f t="shared" si="120"/>
        <v>7</v>
      </c>
      <c r="AH147" s="3">
        <f t="shared" si="142"/>
        <v>0</v>
      </c>
      <c r="AI147" s="3">
        <f t="shared" si="109"/>
        <v>-1</v>
      </c>
      <c r="AJ147" s="3">
        <f t="shared" si="121"/>
        <v>7</v>
      </c>
      <c r="AK147" s="3">
        <f t="shared" si="143"/>
        <v>1</v>
      </c>
      <c r="AL147" s="3">
        <f t="shared" si="144"/>
        <v>0</v>
      </c>
      <c r="AM147" s="3"/>
      <c r="AN147" s="3">
        <f t="shared" si="122"/>
        <v>1967</v>
      </c>
      <c r="AO147" s="3">
        <f t="shared" si="167"/>
        <v>8</v>
      </c>
      <c r="AQ147" s="6">
        <f t="shared" si="110"/>
        <v>7.6558993065111974E-3</v>
      </c>
      <c r="AR147" s="6">
        <f t="shared" si="123"/>
        <v>2.5332488917036099E-3</v>
      </c>
      <c r="AS147" s="6">
        <f t="shared" si="124"/>
        <v>4.2944785276073622E-2</v>
      </c>
      <c r="AT147" s="6">
        <f t="shared" si="139"/>
        <v>0</v>
      </c>
      <c r="AU147" s="6">
        <f t="shared" si="111"/>
        <v>-0.33333333333333331</v>
      </c>
      <c r="AV147" s="6">
        <f t="shared" si="125"/>
        <v>4.6666666666666669E-2</v>
      </c>
      <c r="AW147" s="6">
        <f t="shared" si="140"/>
        <v>3.687315634218289E-4</v>
      </c>
      <c r="AX147" s="6">
        <f t="shared" si="141"/>
        <v>0</v>
      </c>
      <c r="AZ147" s="2">
        <f t="shared" si="112"/>
        <v>1.2179452655551537E-2</v>
      </c>
      <c r="BA147" s="17">
        <f t="shared" si="126"/>
        <v>4.0506329113924053E-3</v>
      </c>
      <c r="BB147" s="2">
        <f t="shared" si="180"/>
        <v>4.1061276058117499E-3</v>
      </c>
      <c r="BC147" s="2">
        <f t="shared" si="181"/>
        <v>3.4744156664560958E-3</v>
      </c>
      <c r="BD147" s="2">
        <f t="shared" si="182"/>
        <v>6.3171193935565378E-4</v>
      </c>
      <c r="BE147" s="2">
        <f t="shared" si="183"/>
        <v>4.9589387239418824E-2</v>
      </c>
      <c r="BF147" s="2">
        <f t="shared" si="184"/>
        <v>0.85691724573594441</v>
      </c>
      <c r="BG147" s="2">
        <f t="shared" si="185"/>
        <v>8.938723941882501E-2</v>
      </c>
      <c r="BH147" s="2">
        <f t="shared" si="145"/>
        <v>6.4705882352941183E-2</v>
      </c>
      <c r="BI147" s="2">
        <f t="shared" si="146"/>
        <v>1.1764705882352941E-2</v>
      </c>
      <c r="BJ147" s="2">
        <f t="shared" si="147"/>
        <v>0.92352941176470593</v>
      </c>
    </row>
    <row r="148" spans="1:62" hidden="1" outlineLevel="1">
      <c r="A148" s="4">
        <v>44037</v>
      </c>
      <c r="B148">
        <v>262154</v>
      </c>
      <c r="E148">
        <v>3179</v>
      </c>
      <c r="G148">
        <v>181</v>
      </c>
      <c r="H148" s="5">
        <v>17</v>
      </c>
      <c r="I148" s="5">
        <f t="shared" si="160"/>
        <v>15</v>
      </c>
      <c r="J148" s="5">
        <v>2</v>
      </c>
      <c r="K148" s="5"/>
      <c r="L148" s="5"/>
      <c r="M148" s="5">
        <v>164</v>
      </c>
      <c r="N148" s="5">
        <v>2715</v>
      </c>
      <c r="O148" s="5">
        <v>283</v>
      </c>
      <c r="Q148">
        <f t="shared" si="174"/>
        <v>17</v>
      </c>
      <c r="R148">
        <f t="shared" si="175"/>
        <v>3015</v>
      </c>
      <c r="U148" s="5"/>
      <c r="V148" s="5"/>
      <c r="Z148">
        <f t="shared" si="176"/>
        <v>2715</v>
      </c>
      <c r="AA148">
        <f t="shared" si="177"/>
        <v>164</v>
      </c>
      <c r="AB148">
        <f t="shared" si="178"/>
        <v>17</v>
      </c>
      <c r="AC148">
        <f t="shared" si="179"/>
        <v>283</v>
      </c>
      <c r="AE148" s="3">
        <f t="shared" ref="AE148:AE211" si="186">B148-B147</f>
        <v>2208</v>
      </c>
      <c r="AF148" s="3">
        <f t="shared" ref="AF148:AF211" si="187">E148-E147</f>
        <v>13</v>
      </c>
      <c r="AG148" s="3">
        <f t="shared" ref="AG148:AG211" si="188">G148-G147</f>
        <v>11</v>
      </c>
      <c r="AH148" s="3">
        <f t="shared" ref="AH148:AH211" si="189">H148-H147</f>
        <v>4</v>
      </c>
      <c r="AI148" s="3">
        <f t="shared" ref="AI148:AI211" si="190">J148-J147</f>
        <v>0</v>
      </c>
      <c r="AJ148" s="3">
        <f t="shared" ref="AJ148:AJ211" si="191">M148-M147</f>
        <v>7</v>
      </c>
      <c r="AK148" s="3">
        <f t="shared" ref="AK148:AK211" si="192">N148-N147</f>
        <v>2</v>
      </c>
      <c r="AL148" s="3">
        <f t="shared" ref="AL148:AL211" si="193">O148-O147</f>
        <v>0</v>
      </c>
      <c r="AM148" s="3"/>
      <c r="AN148" s="3">
        <f t="shared" ref="AN148:AN211" si="194">AE148-AF148</f>
        <v>2195</v>
      </c>
      <c r="AO148" s="3">
        <f t="shared" ref="AO148:AO211" si="195">AF148</f>
        <v>13</v>
      </c>
      <c r="AQ148" s="6">
        <f t="shared" ref="AQ148:AQ211" si="196">(B148-B147)/B147</f>
        <v>8.4940718456910282E-3</v>
      </c>
      <c r="AR148" s="6">
        <f t="shared" ref="AR148:AR211" si="197">(E148-E147)/E147</f>
        <v>4.1061276058117499E-3</v>
      </c>
      <c r="AS148" s="6">
        <f t="shared" ref="AS148:AS211" si="198">(G148-G147)/G147</f>
        <v>6.4705882352941183E-2</v>
      </c>
      <c r="AT148" s="6">
        <f t="shared" ref="AT148:AT211" si="199">(H148-H147)/H147</f>
        <v>0.30769230769230771</v>
      </c>
      <c r="AU148" s="6">
        <f t="shared" ref="AU148:AU211" si="200">(J148-J147)/J147</f>
        <v>0</v>
      </c>
      <c r="AV148" s="6">
        <f t="shared" ref="AV148:AV211" si="201">(M148-M147)/M147</f>
        <v>4.4585987261146494E-2</v>
      </c>
      <c r="AW148" s="6">
        <f t="shared" ref="AW148:AW211" si="202">(N148-N147)/N147</f>
        <v>7.3719130114264651E-4</v>
      </c>
      <c r="AX148" s="6">
        <f t="shared" ref="AX148:AX211" si="203">(O148-O147)/O147</f>
        <v>0</v>
      </c>
      <c r="AZ148" s="2">
        <f t="shared" ref="AZ148:AZ211" si="204">E148/B148</f>
        <v>1.2126460019683087E-2</v>
      </c>
      <c r="BA148" s="17">
        <f t="shared" ref="BA148:BA211" si="205">AF148/AE148</f>
        <v>5.88768115942029E-3</v>
      </c>
      <c r="BB148" s="2">
        <f t="shared" si="180"/>
        <v>5.3475935828877002E-3</v>
      </c>
      <c r="BC148" s="2">
        <f t="shared" si="181"/>
        <v>4.7184649260773827E-3</v>
      </c>
      <c r="BD148" s="2">
        <f t="shared" si="182"/>
        <v>6.2912865681031768E-4</v>
      </c>
      <c r="BE148" s="2">
        <f t="shared" si="183"/>
        <v>5.1588549858446055E-2</v>
      </c>
      <c r="BF148" s="2">
        <f t="shared" si="184"/>
        <v>0.8540421516200063</v>
      </c>
      <c r="BG148" s="2">
        <f t="shared" si="185"/>
        <v>8.9021704938659962E-2</v>
      </c>
      <c r="BH148" s="2">
        <f t="shared" si="145"/>
        <v>8.2872928176795577E-2</v>
      </c>
      <c r="BI148" s="2">
        <f t="shared" si="146"/>
        <v>1.1049723756906077E-2</v>
      </c>
      <c r="BJ148" s="2">
        <f t="shared" si="147"/>
        <v>0.90607734806629836</v>
      </c>
    </row>
    <row r="149" spans="1:62" hidden="1" outlineLevel="1">
      <c r="A149" s="4">
        <v>44038</v>
      </c>
      <c r="B149">
        <v>263662</v>
      </c>
      <c r="E149">
        <v>3193</v>
      </c>
      <c r="G149">
        <v>195</v>
      </c>
      <c r="H149" s="5">
        <v>22</v>
      </c>
      <c r="I149" s="5">
        <f t="shared" si="160"/>
        <v>20</v>
      </c>
      <c r="J149" s="5">
        <v>2</v>
      </c>
      <c r="K149" s="5"/>
      <c r="L149" s="5"/>
      <c r="M149" s="5">
        <v>173</v>
      </c>
      <c r="N149" s="5">
        <v>2715</v>
      </c>
      <c r="O149" s="5">
        <v>283</v>
      </c>
      <c r="Q149">
        <f t="shared" si="174"/>
        <v>22</v>
      </c>
      <c r="R149">
        <f t="shared" si="175"/>
        <v>3020</v>
      </c>
      <c r="U149" s="5"/>
      <c r="V149" s="5"/>
      <c r="Z149">
        <f t="shared" si="176"/>
        <v>2715</v>
      </c>
      <c r="AA149">
        <f t="shared" si="177"/>
        <v>173</v>
      </c>
      <c r="AB149">
        <f t="shared" si="178"/>
        <v>22</v>
      </c>
      <c r="AC149">
        <f t="shared" si="179"/>
        <v>283</v>
      </c>
      <c r="AE149" s="3">
        <f t="shared" si="186"/>
        <v>1508</v>
      </c>
      <c r="AF149" s="3">
        <f t="shared" si="187"/>
        <v>14</v>
      </c>
      <c r="AG149" s="3">
        <f t="shared" si="188"/>
        <v>14</v>
      </c>
      <c r="AH149" s="3">
        <f t="shared" si="189"/>
        <v>5</v>
      </c>
      <c r="AI149" s="3">
        <f t="shared" si="190"/>
        <v>0</v>
      </c>
      <c r="AJ149" s="3">
        <f t="shared" si="191"/>
        <v>9</v>
      </c>
      <c r="AK149" s="3">
        <f t="shared" si="192"/>
        <v>0</v>
      </c>
      <c r="AL149" s="3">
        <f t="shared" si="193"/>
        <v>0</v>
      </c>
      <c r="AM149" s="3"/>
      <c r="AN149" s="3">
        <f t="shared" si="194"/>
        <v>1494</v>
      </c>
      <c r="AO149" s="3">
        <f t="shared" si="195"/>
        <v>14</v>
      </c>
      <c r="AQ149" s="6">
        <f t="shared" si="196"/>
        <v>5.7523440420516186E-3</v>
      </c>
      <c r="AR149" s="6">
        <f t="shared" si="197"/>
        <v>4.4039005976722239E-3</v>
      </c>
      <c r="AS149" s="6">
        <f t="shared" si="198"/>
        <v>7.7348066298342538E-2</v>
      </c>
      <c r="AT149" s="6">
        <f t="shared" si="199"/>
        <v>0.29411764705882354</v>
      </c>
      <c r="AU149" s="6">
        <f t="shared" si="200"/>
        <v>0</v>
      </c>
      <c r="AV149" s="6">
        <f t="shared" si="201"/>
        <v>5.4878048780487805E-2</v>
      </c>
      <c r="AW149" s="6">
        <f t="shared" si="202"/>
        <v>0</v>
      </c>
      <c r="AX149" s="6">
        <f t="shared" si="203"/>
        <v>0</v>
      </c>
      <c r="AZ149" s="2">
        <f t="shared" si="204"/>
        <v>1.2110201697628024E-2</v>
      </c>
      <c r="BA149" s="17">
        <f t="shared" si="205"/>
        <v>9.2838196286472146E-3</v>
      </c>
      <c r="BB149" s="2">
        <f t="shared" si="180"/>
        <v>6.8900720325712492E-3</v>
      </c>
      <c r="BC149" s="2">
        <f t="shared" si="181"/>
        <v>6.2637018477920449E-3</v>
      </c>
      <c r="BD149" s="2">
        <f t="shared" si="182"/>
        <v>6.2637018477920453E-4</v>
      </c>
      <c r="BE149" s="2">
        <f t="shared" si="183"/>
        <v>5.418102098340119E-2</v>
      </c>
      <c r="BF149" s="2">
        <f t="shared" si="184"/>
        <v>0.85029752583777007</v>
      </c>
      <c r="BG149" s="2">
        <f t="shared" si="185"/>
        <v>8.8631381146257432E-2</v>
      </c>
      <c r="BH149" s="2">
        <f t="shared" si="145"/>
        <v>0.10256410256410256</v>
      </c>
      <c r="BI149" s="2">
        <f t="shared" si="146"/>
        <v>1.0256410256410256E-2</v>
      </c>
      <c r="BJ149" s="2">
        <f t="shared" si="147"/>
        <v>0.88717948717948714</v>
      </c>
    </row>
    <row r="150" spans="1:62" hidden="1" outlineLevel="1">
      <c r="A150" s="4">
        <v>44039</v>
      </c>
      <c r="B150">
        <v>264940</v>
      </c>
      <c r="E150">
        <v>3196</v>
      </c>
      <c r="G150">
        <v>194</v>
      </c>
      <c r="H150" s="5">
        <v>26</v>
      </c>
      <c r="I150" s="5">
        <f t="shared" si="160"/>
        <v>22</v>
      </c>
      <c r="J150" s="5">
        <v>4</v>
      </c>
      <c r="K150" s="5"/>
      <c r="L150" s="5"/>
      <c r="M150" s="5">
        <v>168</v>
      </c>
      <c r="N150" s="5">
        <v>2719</v>
      </c>
      <c r="O150" s="5">
        <v>283</v>
      </c>
      <c r="Q150">
        <f t="shared" si="174"/>
        <v>26</v>
      </c>
      <c r="R150">
        <f t="shared" si="175"/>
        <v>3028</v>
      </c>
      <c r="U150" s="5"/>
      <c r="V150" s="5"/>
      <c r="Z150">
        <f t="shared" si="176"/>
        <v>2719</v>
      </c>
      <c r="AA150">
        <f t="shared" si="177"/>
        <v>168</v>
      </c>
      <c r="AB150">
        <f t="shared" si="178"/>
        <v>26</v>
      </c>
      <c r="AC150">
        <f t="shared" si="179"/>
        <v>283</v>
      </c>
      <c r="AD150" s="5"/>
      <c r="AE150" s="3">
        <f t="shared" si="186"/>
        <v>1278</v>
      </c>
      <c r="AF150" s="3">
        <f t="shared" si="187"/>
        <v>3</v>
      </c>
      <c r="AG150" s="3">
        <f t="shared" si="188"/>
        <v>-1</v>
      </c>
      <c r="AH150" s="3">
        <f t="shared" si="189"/>
        <v>4</v>
      </c>
      <c r="AI150" s="3">
        <f t="shared" si="190"/>
        <v>2</v>
      </c>
      <c r="AJ150" s="3">
        <f t="shared" si="191"/>
        <v>-5</v>
      </c>
      <c r="AK150" s="3">
        <f t="shared" si="192"/>
        <v>4</v>
      </c>
      <c r="AL150" s="3">
        <f t="shared" si="193"/>
        <v>0</v>
      </c>
      <c r="AM150" s="3"/>
      <c r="AN150" s="3">
        <f t="shared" si="194"/>
        <v>1275</v>
      </c>
      <c r="AO150" s="3">
        <f t="shared" si="195"/>
        <v>3</v>
      </c>
      <c r="AQ150" s="6">
        <f t="shared" si="196"/>
        <v>4.8471148667612318E-3</v>
      </c>
      <c r="AR150" s="6">
        <f t="shared" si="197"/>
        <v>9.395552771688068E-4</v>
      </c>
      <c r="AS150" s="6">
        <f t="shared" si="198"/>
        <v>-5.1282051282051282E-3</v>
      </c>
      <c r="AT150" s="6">
        <f t="shared" si="199"/>
        <v>0.18181818181818182</v>
      </c>
      <c r="AU150" s="6">
        <f t="shared" si="200"/>
        <v>1</v>
      </c>
      <c r="AV150" s="6">
        <f t="shared" si="201"/>
        <v>-2.8901734104046242E-2</v>
      </c>
      <c r="AW150" s="6">
        <f t="shared" si="202"/>
        <v>1.4732965009208103E-3</v>
      </c>
      <c r="AX150" s="6">
        <f t="shared" si="203"/>
        <v>0</v>
      </c>
      <c r="AZ150" s="2">
        <f t="shared" si="204"/>
        <v>1.2063108628368686E-2</v>
      </c>
      <c r="BA150" s="17">
        <f t="shared" si="205"/>
        <v>2.3474178403755869E-3</v>
      </c>
      <c r="BB150" s="2">
        <f t="shared" si="180"/>
        <v>8.135168961201502E-3</v>
      </c>
      <c r="BC150" s="2">
        <f t="shared" si="181"/>
        <v>6.8836045056320403E-3</v>
      </c>
      <c r="BD150" s="2">
        <f t="shared" si="182"/>
        <v>1.2515644555694619E-3</v>
      </c>
      <c r="BE150" s="2">
        <f t="shared" si="183"/>
        <v>5.2565707133917394E-2</v>
      </c>
      <c r="BF150" s="2">
        <f t="shared" si="184"/>
        <v>0.85075093867334173</v>
      </c>
      <c r="BG150" s="2">
        <f t="shared" si="185"/>
        <v>8.8548185231539428E-2</v>
      </c>
      <c r="BH150" s="2">
        <f t="shared" si="145"/>
        <v>0.1134020618556701</v>
      </c>
      <c r="BI150" s="2">
        <f t="shared" si="146"/>
        <v>2.0618556701030927E-2</v>
      </c>
      <c r="BJ150" s="2">
        <f t="shared" si="147"/>
        <v>0.865979381443299</v>
      </c>
    </row>
    <row r="151" spans="1:62" hidden="1" outlineLevel="1">
      <c r="A151" s="4">
        <v>44040</v>
      </c>
      <c r="B151">
        <v>267962</v>
      </c>
      <c r="E151">
        <v>3215</v>
      </c>
      <c r="G151">
        <v>206</v>
      </c>
      <c r="H151" s="5">
        <v>31</v>
      </c>
      <c r="I151" s="5">
        <f t="shared" si="160"/>
        <v>29</v>
      </c>
      <c r="J151" s="5">
        <v>2</v>
      </c>
      <c r="K151" s="5"/>
      <c r="L151" s="5"/>
      <c r="M151" s="5">
        <v>175</v>
      </c>
      <c r="N151" s="5">
        <v>2726</v>
      </c>
      <c r="O151" s="5">
        <v>283</v>
      </c>
      <c r="Q151">
        <f t="shared" si="174"/>
        <v>31</v>
      </c>
      <c r="R151">
        <f t="shared" si="175"/>
        <v>3040</v>
      </c>
      <c r="U151" s="5"/>
      <c r="V151" s="5"/>
      <c r="Z151">
        <f t="shared" si="176"/>
        <v>2726</v>
      </c>
      <c r="AA151">
        <f t="shared" si="177"/>
        <v>175</v>
      </c>
      <c r="AB151">
        <f t="shared" si="178"/>
        <v>31</v>
      </c>
      <c r="AC151">
        <f t="shared" si="179"/>
        <v>283</v>
      </c>
      <c r="AD151" s="5"/>
      <c r="AE151" s="3">
        <f t="shared" si="186"/>
        <v>3022</v>
      </c>
      <c r="AF151" s="3">
        <f t="shared" si="187"/>
        <v>19</v>
      </c>
      <c r="AG151" s="3">
        <f t="shared" si="188"/>
        <v>12</v>
      </c>
      <c r="AH151" s="3">
        <f t="shared" si="189"/>
        <v>5</v>
      </c>
      <c r="AI151" s="3">
        <f t="shared" si="190"/>
        <v>-2</v>
      </c>
      <c r="AJ151" s="3">
        <f t="shared" si="191"/>
        <v>7</v>
      </c>
      <c r="AK151" s="3">
        <f t="shared" si="192"/>
        <v>7</v>
      </c>
      <c r="AL151" s="3">
        <f t="shared" si="193"/>
        <v>0</v>
      </c>
      <c r="AM151" s="3"/>
      <c r="AN151" s="3">
        <f t="shared" si="194"/>
        <v>3003</v>
      </c>
      <c r="AO151" s="3">
        <f t="shared" si="195"/>
        <v>19</v>
      </c>
      <c r="AQ151" s="6">
        <f t="shared" si="196"/>
        <v>1.1406356156110818E-2</v>
      </c>
      <c r="AR151" s="6">
        <f t="shared" si="197"/>
        <v>5.9449311639549439E-3</v>
      </c>
      <c r="AS151" s="6">
        <f t="shared" si="198"/>
        <v>6.1855670103092786E-2</v>
      </c>
      <c r="AT151" s="6">
        <f t="shared" si="199"/>
        <v>0.19230769230769232</v>
      </c>
      <c r="AU151" s="6">
        <f t="shared" si="200"/>
        <v>-0.5</v>
      </c>
      <c r="AV151" s="6">
        <f t="shared" si="201"/>
        <v>4.1666666666666664E-2</v>
      </c>
      <c r="AW151" s="6">
        <f t="shared" si="202"/>
        <v>2.5744759102611253E-3</v>
      </c>
      <c r="AX151" s="6">
        <f t="shared" si="203"/>
        <v>0</v>
      </c>
      <c r="AZ151" s="2">
        <f t="shared" si="204"/>
        <v>1.1997969861398257E-2</v>
      </c>
      <c r="BA151" s="17">
        <f t="shared" si="205"/>
        <v>6.2872270019854399E-3</v>
      </c>
      <c r="BB151" s="2">
        <f t="shared" si="180"/>
        <v>9.6423017107309487E-3</v>
      </c>
      <c r="BC151" s="2">
        <f t="shared" si="181"/>
        <v>9.020217729393468E-3</v>
      </c>
      <c r="BD151" s="2">
        <f t="shared" si="182"/>
        <v>6.2208398133748052E-4</v>
      </c>
      <c r="BE151" s="2">
        <f t="shared" si="183"/>
        <v>5.4432348367029551E-2</v>
      </c>
      <c r="BF151" s="2">
        <f t="shared" si="184"/>
        <v>0.84790046656298601</v>
      </c>
      <c r="BG151" s="2">
        <f t="shared" si="185"/>
        <v>8.80248833592535E-2</v>
      </c>
      <c r="BH151" s="2">
        <f t="shared" si="145"/>
        <v>0.14077669902912621</v>
      </c>
      <c r="BI151" s="2">
        <f t="shared" si="146"/>
        <v>9.7087378640776691E-3</v>
      </c>
      <c r="BJ151" s="2">
        <f t="shared" si="147"/>
        <v>0.84951456310679607</v>
      </c>
    </row>
    <row r="152" spans="1:62" hidden="1" outlineLevel="1">
      <c r="A152" s="4">
        <v>44041</v>
      </c>
      <c r="B152">
        <v>271097</v>
      </c>
      <c r="E152">
        <v>3233</v>
      </c>
      <c r="G152">
        <v>224</v>
      </c>
      <c r="H152" s="5">
        <v>31</v>
      </c>
      <c r="I152" s="5">
        <f t="shared" si="160"/>
        <v>29</v>
      </c>
      <c r="J152" s="5">
        <v>2</v>
      </c>
      <c r="K152" s="5"/>
      <c r="L152" s="5"/>
      <c r="M152" s="5">
        <v>193</v>
      </c>
      <c r="N152" s="5">
        <v>2726</v>
      </c>
      <c r="O152" s="5">
        <v>283</v>
      </c>
      <c r="Q152">
        <f t="shared" si="174"/>
        <v>31</v>
      </c>
      <c r="R152">
        <f t="shared" si="175"/>
        <v>3040</v>
      </c>
      <c r="U152" s="5"/>
      <c r="V152" s="5"/>
      <c r="Z152">
        <f t="shared" si="176"/>
        <v>2726</v>
      </c>
      <c r="AA152">
        <f t="shared" si="177"/>
        <v>193</v>
      </c>
      <c r="AB152">
        <f t="shared" si="178"/>
        <v>31</v>
      </c>
      <c r="AC152">
        <f t="shared" si="179"/>
        <v>283</v>
      </c>
      <c r="AD152" s="5"/>
      <c r="AE152" s="3">
        <f t="shared" si="186"/>
        <v>3135</v>
      </c>
      <c r="AF152" s="3">
        <f t="shared" si="187"/>
        <v>18</v>
      </c>
      <c r="AG152" s="3">
        <f t="shared" si="188"/>
        <v>18</v>
      </c>
      <c r="AH152" s="3">
        <f t="shared" si="189"/>
        <v>0</v>
      </c>
      <c r="AI152" s="3">
        <f t="shared" si="190"/>
        <v>0</v>
      </c>
      <c r="AJ152" s="3">
        <f t="shared" si="191"/>
        <v>18</v>
      </c>
      <c r="AK152" s="3">
        <f t="shared" si="192"/>
        <v>0</v>
      </c>
      <c r="AL152" s="3">
        <f t="shared" si="193"/>
        <v>0</v>
      </c>
      <c r="AM152" s="3"/>
      <c r="AN152" s="3">
        <f t="shared" si="194"/>
        <v>3117</v>
      </c>
      <c r="AO152" s="3">
        <f t="shared" si="195"/>
        <v>18</v>
      </c>
      <c r="AQ152" s="6">
        <f t="shared" si="196"/>
        <v>1.1699420067024428E-2</v>
      </c>
      <c r="AR152" s="6">
        <f t="shared" si="197"/>
        <v>5.5987558320373249E-3</v>
      </c>
      <c r="AS152" s="6">
        <f t="shared" si="198"/>
        <v>8.7378640776699032E-2</v>
      </c>
      <c r="AT152" s="6">
        <f t="shared" si="199"/>
        <v>0</v>
      </c>
      <c r="AU152" s="6">
        <f t="shared" si="200"/>
        <v>0</v>
      </c>
      <c r="AV152" s="6">
        <f t="shared" si="201"/>
        <v>0.10285714285714286</v>
      </c>
      <c r="AW152" s="6">
        <f t="shared" si="202"/>
        <v>0</v>
      </c>
      <c r="AX152" s="6">
        <f t="shared" si="203"/>
        <v>0</v>
      </c>
      <c r="AZ152" s="2">
        <f t="shared" si="204"/>
        <v>1.1925620718783314E-2</v>
      </c>
      <c r="BA152" s="17">
        <f t="shared" si="205"/>
        <v>5.7416267942583732E-3</v>
      </c>
      <c r="BB152" s="2">
        <f t="shared" si="180"/>
        <v>9.5886173832353851E-3</v>
      </c>
      <c r="BC152" s="2">
        <f t="shared" si="181"/>
        <v>8.9699969068976187E-3</v>
      </c>
      <c r="BD152" s="2">
        <f t="shared" si="182"/>
        <v>6.1862047633776682E-4</v>
      </c>
      <c r="BE152" s="2">
        <f t="shared" si="183"/>
        <v>5.9696875966594495E-2</v>
      </c>
      <c r="BF152" s="2">
        <f t="shared" si="184"/>
        <v>0.84317970924837615</v>
      </c>
      <c r="BG152" s="2">
        <f t="shared" si="185"/>
        <v>8.7534797401793998E-2</v>
      </c>
      <c r="BH152" s="2">
        <f t="shared" si="145"/>
        <v>0.12946428571428573</v>
      </c>
      <c r="BI152" s="2">
        <f t="shared" si="146"/>
        <v>8.9285714285714281E-3</v>
      </c>
      <c r="BJ152" s="2">
        <f t="shared" si="147"/>
        <v>0.8616071428571429</v>
      </c>
    </row>
    <row r="153" spans="1:62" hidden="1" outlineLevel="1">
      <c r="A153" s="4">
        <v>44042</v>
      </c>
      <c r="B153">
        <v>274288</v>
      </c>
      <c r="E153">
        <v>3272</v>
      </c>
      <c r="G153">
        <v>259</v>
      </c>
      <c r="H153" s="5">
        <v>35</v>
      </c>
      <c r="I153" s="5">
        <f t="shared" si="160"/>
        <v>33</v>
      </c>
      <c r="J153" s="5">
        <v>2</v>
      </c>
      <c r="K153" s="5"/>
      <c r="M153" s="5">
        <v>224</v>
      </c>
      <c r="N153" s="5">
        <v>2730</v>
      </c>
      <c r="O153" s="5">
        <v>283</v>
      </c>
      <c r="Q153">
        <f t="shared" si="174"/>
        <v>35</v>
      </c>
      <c r="R153">
        <f t="shared" si="175"/>
        <v>3048</v>
      </c>
      <c r="Z153">
        <f t="shared" si="176"/>
        <v>2730</v>
      </c>
      <c r="AA153">
        <f t="shared" si="177"/>
        <v>224</v>
      </c>
      <c r="AB153">
        <f t="shared" si="178"/>
        <v>35</v>
      </c>
      <c r="AC153">
        <f t="shared" si="179"/>
        <v>283</v>
      </c>
      <c r="AE153" s="3">
        <f t="shared" si="186"/>
        <v>3191</v>
      </c>
      <c r="AF153" s="3">
        <f t="shared" si="187"/>
        <v>39</v>
      </c>
      <c r="AG153" s="3">
        <f t="shared" si="188"/>
        <v>35</v>
      </c>
      <c r="AH153" s="3">
        <f t="shared" si="189"/>
        <v>4</v>
      </c>
      <c r="AI153" s="3">
        <f t="shared" si="190"/>
        <v>0</v>
      </c>
      <c r="AJ153" s="3">
        <f t="shared" si="191"/>
        <v>31</v>
      </c>
      <c r="AK153" s="3">
        <f t="shared" si="192"/>
        <v>4</v>
      </c>
      <c r="AL153" s="3">
        <f t="shared" si="193"/>
        <v>0</v>
      </c>
      <c r="AM153" s="3"/>
      <c r="AN153" s="3">
        <f t="shared" si="194"/>
        <v>3152</v>
      </c>
      <c r="AO153" s="3">
        <f t="shared" si="195"/>
        <v>39</v>
      </c>
      <c r="AQ153" s="6">
        <f t="shared" si="196"/>
        <v>1.1770694622220091E-2</v>
      </c>
      <c r="AR153" s="6">
        <f t="shared" si="197"/>
        <v>1.2063099288586452E-2</v>
      </c>
      <c r="AS153" s="6">
        <f t="shared" si="198"/>
        <v>0.15625</v>
      </c>
      <c r="AT153" s="6">
        <f t="shared" si="199"/>
        <v>0.12903225806451613</v>
      </c>
      <c r="AU153" s="6">
        <f t="shared" si="200"/>
        <v>0</v>
      </c>
      <c r="AV153" s="6">
        <f t="shared" si="201"/>
        <v>0.16062176165803108</v>
      </c>
      <c r="AW153" s="6">
        <f t="shared" si="202"/>
        <v>1.467351430667645E-3</v>
      </c>
      <c r="AX153" s="6">
        <f t="shared" si="203"/>
        <v>0</v>
      </c>
      <c r="AZ153" s="2">
        <f t="shared" si="204"/>
        <v>1.1929067257772851E-2</v>
      </c>
      <c r="BA153" s="17">
        <f t="shared" si="205"/>
        <v>1.2221874020683171E-2</v>
      </c>
      <c r="BB153" s="2">
        <f t="shared" si="180"/>
        <v>1.0696821515892421E-2</v>
      </c>
      <c r="BC153" s="2">
        <f t="shared" si="181"/>
        <v>1.0085574572127139E-2</v>
      </c>
      <c r="BD153" s="2">
        <f t="shared" si="182"/>
        <v>6.1124694376528117E-4</v>
      </c>
      <c r="BE153" s="2">
        <f t="shared" si="183"/>
        <v>6.8459657701711488E-2</v>
      </c>
      <c r="BF153" s="2">
        <f t="shared" si="184"/>
        <v>0.83435207823960877</v>
      </c>
      <c r="BG153" s="2">
        <f t="shared" si="185"/>
        <v>8.6491442542787289E-2</v>
      </c>
      <c r="BH153" s="2">
        <f t="shared" si="145"/>
        <v>0.12741312741312741</v>
      </c>
      <c r="BI153" s="2">
        <f t="shared" si="146"/>
        <v>7.7220077220077222E-3</v>
      </c>
      <c r="BJ153" s="2">
        <f t="shared" si="147"/>
        <v>0.86486486486486491</v>
      </c>
    </row>
    <row r="154" spans="1:62" hidden="1" outlineLevel="1">
      <c r="A154" s="4">
        <v>44043</v>
      </c>
      <c r="B154">
        <v>276773</v>
      </c>
      <c r="E154">
        <v>3288</v>
      </c>
      <c r="G154">
        <v>275</v>
      </c>
      <c r="H154" s="5">
        <v>40</v>
      </c>
      <c r="I154" s="5">
        <f t="shared" si="160"/>
        <v>38</v>
      </c>
      <c r="J154" s="5">
        <v>2</v>
      </c>
      <c r="K154" s="5"/>
      <c r="M154" s="5">
        <v>235</v>
      </c>
      <c r="N154" s="5">
        <v>2730</v>
      </c>
      <c r="O154" s="5">
        <v>283</v>
      </c>
      <c r="Q154">
        <f t="shared" si="174"/>
        <v>40</v>
      </c>
      <c r="R154">
        <f t="shared" si="175"/>
        <v>3053</v>
      </c>
      <c r="Z154">
        <f t="shared" si="176"/>
        <v>2730</v>
      </c>
      <c r="AA154">
        <f t="shared" si="177"/>
        <v>235</v>
      </c>
      <c r="AB154">
        <f t="shared" si="178"/>
        <v>40</v>
      </c>
      <c r="AC154">
        <f t="shared" si="179"/>
        <v>283</v>
      </c>
      <c r="AE154" s="3">
        <f t="shared" si="186"/>
        <v>2485</v>
      </c>
      <c r="AF154" s="3">
        <f t="shared" si="187"/>
        <v>16</v>
      </c>
      <c r="AG154" s="3">
        <f t="shared" si="188"/>
        <v>16</v>
      </c>
      <c r="AH154" s="3">
        <f t="shared" si="189"/>
        <v>5</v>
      </c>
      <c r="AI154" s="3">
        <f t="shared" si="190"/>
        <v>0</v>
      </c>
      <c r="AJ154" s="3">
        <f t="shared" si="191"/>
        <v>11</v>
      </c>
      <c r="AK154" s="3">
        <f t="shared" si="192"/>
        <v>0</v>
      </c>
      <c r="AL154" s="3">
        <f t="shared" si="193"/>
        <v>0</v>
      </c>
      <c r="AM154" s="3"/>
      <c r="AN154" s="3">
        <f t="shared" si="194"/>
        <v>2469</v>
      </c>
      <c r="AO154" s="3">
        <f t="shared" si="195"/>
        <v>16</v>
      </c>
      <c r="AQ154" s="6">
        <f t="shared" si="196"/>
        <v>9.0598203348305432E-3</v>
      </c>
      <c r="AR154" s="6">
        <f t="shared" si="197"/>
        <v>4.8899755501222494E-3</v>
      </c>
      <c r="AS154" s="6">
        <f t="shared" si="198"/>
        <v>6.1776061776061778E-2</v>
      </c>
      <c r="AT154" s="6">
        <f t="shared" si="199"/>
        <v>0.14285714285714285</v>
      </c>
      <c r="AU154" s="6">
        <f t="shared" si="200"/>
        <v>0</v>
      </c>
      <c r="AV154" s="6">
        <f t="shared" si="201"/>
        <v>4.9107142857142856E-2</v>
      </c>
      <c r="AW154" s="6">
        <f t="shared" si="202"/>
        <v>0</v>
      </c>
      <c r="AX154" s="6">
        <f t="shared" si="203"/>
        <v>0</v>
      </c>
      <c r="AZ154" s="2">
        <f t="shared" si="204"/>
        <v>1.1879771509504179E-2</v>
      </c>
      <c r="BA154" s="17">
        <f t="shared" si="205"/>
        <v>6.4386317907444666E-3</v>
      </c>
      <c r="BB154" s="2">
        <f t="shared" si="180"/>
        <v>1.2165450121654502E-2</v>
      </c>
      <c r="BC154" s="2">
        <f t="shared" si="181"/>
        <v>1.1557177615571776E-2</v>
      </c>
      <c r="BD154" s="2">
        <f t="shared" si="182"/>
        <v>6.0827250608272508E-4</v>
      </c>
      <c r="BE154" s="2">
        <f t="shared" si="183"/>
        <v>7.1472019464720191E-2</v>
      </c>
      <c r="BF154" s="2">
        <f t="shared" si="184"/>
        <v>0.83029197080291972</v>
      </c>
      <c r="BG154" s="2">
        <f t="shared" si="185"/>
        <v>8.6070559610705602E-2</v>
      </c>
      <c r="BH154" s="2">
        <f t="shared" si="145"/>
        <v>0.13818181818181818</v>
      </c>
      <c r="BI154" s="2">
        <f t="shared" si="146"/>
        <v>7.2727272727272727E-3</v>
      </c>
      <c r="BJ154" s="2">
        <f t="shared" si="147"/>
        <v>0.8545454545454545</v>
      </c>
    </row>
    <row r="155" spans="1:62" hidden="1" outlineLevel="1" collapsed="1">
      <c r="A155" s="4">
        <v>44044</v>
      </c>
      <c r="B155">
        <v>279516</v>
      </c>
      <c r="E155">
        <v>3298</v>
      </c>
      <c r="G155">
        <v>281</v>
      </c>
      <c r="H155" s="5">
        <v>39</v>
      </c>
      <c r="I155" s="5">
        <f t="shared" si="160"/>
        <v>36</v>
      </c>
      <c r="J155" s="5">
        <v>3</v>
      </c>
      <c r="K155" s="5"/>
      <c r="M155" s="5">
        <v>242</v>
      </c>
      <c r="N155" s="5">
        <v>2734</v>
      </c>
      <c r="O155" s="5">
        <v>283</v>
      </c>
      <c r="Q155">
        <f t="shared" si="174"/>
        <v>39</v>
      </c>
      <c r="R155">
        <f t="shared" si="175"/>
        <v>3056</v>
      </c>
      <c r="Z155">
        <f t="shared" si="176"/>
        <v>2734</v>
      </c>
      <c r="AA155">
        <f t="shared" si="177"/>
        <v>242</v>
      </c>
      <c r="AB155">
        <f t="shared" si="178"/>
        <v>39</v>
      </c>
      <c r="AC155">
        <f t="shared" si="179"/>
        <v>283</v>
      </c>
      <c r="AE155" s="3">
        <f t="shared" si="186"/>
        <v>2743</v>
      </c>
      <c r="AF155" s="3">
        <f t="shared" si="187"/>
        <v>10</v>
      </c>
      <c r="AG155" s="3">
        <f t="shared" si="188"/>
        <v>6</v>
      </c>
      <c r="AH155" s="3">
        <f t="shared" si="189"/>
        <v>-1</v>
      </c>
      <c r="AI155" s="3">
        <f t="shared" si="190"/>
        <v>1</v>
      </c>
      <c r="AJ155" s="3">
        <f t="shared" si="191"/>
        <v>7</v>
      </c>
      <c r="AK155" s="3">
        <f t="shared" si="192"/>
        <v>4</v>
      </c>
      <c r="AL155" s="3">
        <f t="shared" si="193"/>
        <v>0</v>
      </c>
      <c r="AM155" s="3"/>
      <c r="AN155" s="3">
        <f t="shared" si="194"/>
        <v>2733</v>
      </c>
      <c r="AO155" s="3">
        <f t="shared" si="195"/>
        <v>10</v>
      </c>
      <c r="AQ155" s="6">
        <f t="shared" si="196"/>
        <v>9.9106487988351467E-3</v>
      </c>
      <c r="AR155" s="6">
        <f t="shared" si="197"/>
        <v>3.0413625304136255E-3</v>
      </c>
      <c r="AS155" s="6">
        <f t="shared" si="198"/>
        <v>2.181818181818182E-2</v>
      </c>
      <c r="AT155" s="6">
        <f t="shared" si="199"/>
        <v>-2.5000000000000001E-2</v>
      </c>
      <c r="AU155" s="6">
        <f t="shared" si="200"/>
        <v>0.5</v>
      </c>
      <c r="AV155" s="6">
        <f t="shared" si="201"/>
        <v>2.9787234042553193E-2</v>
      </c>
      <c r="AW155" s="6">
        <f t="shared" si="202"/>
        <v>1.4652014652014652E-3</v>
      </c>
      <c r="AX155" s="6">
        <f t="shared" si="203"/>
        <v>0</v>
      </c>
      <c r="AZ155" s="2">
        <f t="shared" si="204"/>
        <v>1.1798966785443409E-2</v>
      </c>
      <c r="BA155" s="17">
        <f t="shared" si="205"/>
        <v>3.6456434560699965E-3</v>
      </c>
      <c r="BB155" s="2">
        <f t="shared" si="180"/>
        <v>1.1825348696179502E-2</v>
      </c>
      <c r="BC155" s="2">
        <f t="shared" si="181"/>
        <v>1.0915706488781079E-2</v>
      </c>
      <c r="BD155" s="2">
        <f t="shared" si="182"/>
        <v>9.0964220739842331E-4</v>
      </c>
      <c r="BE155" s="2">
        <f t="shared" si="183"/>
        <v>7.3377804730139481E-2</v>
      </c>
      <c r="BF155" s="2">
        <f t="shared" si="184"/>
        <v>0.82898726500909647</v>
      </c>
      <c r="BG155" s="2">
        <f t="shared" si="185"/>
        <v>8.5809581564584597E-2</v>
      </c>
      <c r="BH155" s="2">
        <f t="shared" si="145"/>
        <v>0.12811387900355872</v>
      </c>
      <c r="BI155" s="2">
        <f t="shared" si="146"/>
        <v>1.0676156583629894E-2</v>
      </c>
      <c r="BJ155" s="2">
        <f t="shared" si="147"/>
        <v>0.86120996441281139</v>
      </c>
    </row>
    <row r="156" spans="1:62" hidden="1" outlineLevel="1">
      <c r="A156" s="4">
        <v>44045</v>
      </c>
      <c r="B156">
        <v>280835</v>
      </c>
      <c r="E156">
        <v>3305</v>
      </c>
      <c r="G156">
        <v>285</v>
      </c>
      <c r="H156" s="5">
        <v>39</v>
      </c>
      <c r="I156" s="5">
        <f t="shared" si="160"/>
        <v>36</v>
      </c>
      <c r="J156" s="5">
        <v>3</v>
      </c>
      <c r="K156" s="5"/>
      <c r="M156" s="5">
        <v>246</v>
      </c>
      <c r="N156" s="5">
        <v>2737</v>
      </c>
      <c r="O156" s="5">
        <v>283</v>
      </c>
      <c r="Q156">
        <f t="shared" si="174"/>
        <v>39</v>
      </c>
      <c r="R156">
        <f t="shared" si="175"/>
        <v>3059</v>
      </c>
      <c r="Z156">
        <f t="shared" si="176"/>
        <v>2737</v>
      </c>
      <c r="AA156">
        <f t="shared" si="177"/>
        <v>246</v>
      </c>
      <c r="AB156">
        <f t="shared" si="178"/>
        <v>39</v>
      </c>
      <c r="AC156">
        <f t="shared" si="179"/>
        <v>283</v>
      </c>
      <c r="AE156" s="3">
        <f t="shared" si="186"/>
        <v>1319</v>
      </c>
      <c r="AF156" s="3">
        <f t="shared" si="187"/>
        <v>7</v>
      </c>
      <c r="AG156" s="3">
        <f t="shared" si="188"/>
        <v>4</v>
      </c>
      <c r="AH156" s="3">
        <f t="shared" si="189"/>
        <v>0</v>
      </c>
      <c r="AI156" s="3">
        <f t="shared" si="190"/>
        <v>0</v>
      </c>
      <c r="AJ156" s="3">
        <f t="shared" si="191"/>
        <v>4</v>
      </c>
      <c r="AK156" s="3">
        <f t="shared" si="192"/>
        <v>3</v>
      </c>
      <c r="AL156" s="3">
        <f t="shared" si="193"/>
        <v>0</v>
      </c>
      <c r="AM156" s="3"/>
      <c r="AN156" s="3">
        <f t="shared" si="194"/>
        <v>1312</v>
      </c>
      <c r="AO156" s="3">
        <f t="shared" si="195"/>
        <v>7</v>
      </c>
      <c r="AQ156" s="6">
        <f t="shared" si="196"/>
        <v>4.7188711916312485E-3</v>
      </c>
      <c r="AR156" s="6">
        <f t="shared" si="197"/>
        <v>2.1224984839296542E-3</v>
      </c>
      <c r="AS156" s="6">
        <f t="shared" si="198"/>
        <v>1.4234875444839857E-2</v>
      </c>
      <c r="AT156" s="6">
        <f t="shared" si="199"/>
        <v>0</v>
      </c>
      <c r="AU156" s="6">
        <f t="shared" si="200"/>
        <v>0</v>
      </c>
      <c r="AV156" s="6">
        <f t="shared" si="201"/>
        <v>1.6528925619834711E-2</v>
      </c>
      <c r="AW156" s="6">
        <f t="shared" si="202"/>
        <v>1.0972933430870519E-3</v>
      </c>
      <c r="AX156" s="6">
        <f t="shared" si="203"/>
        <v>0</v>
      </c>
      <c r="AZ156" s="2">
        <f t="shared" si="204"/>
        <v>1.1768476151476847E-2</v>
      </c>
      <c r="BA156" s="17">
        <f t="shared" si="205"/>
        <v>5.3070507960576198E-3</v>
      </c>
      <c r="BB156" s="2">
        <f t="shared" si="180"/>
        <v>1.1800302571860818E-2</v>
      </c>
      <c r="BC156" s="2">
        <f t="shared" si="181"/>
        <v>1.0892586989409985E-2</v>
      </c>
      <c r="BD156" s="2">
        <f t="shared" si="182"/>
        <v>9.0771558245083205E-4</v>
      </c>
      <c r="BE156" s="2">
        <f t="shared" si="183"/>
        <v>7.4432677760968236E-2</v>
      </c>
      <c r="BF156" s="2">
        <f t="shared" si="184"/>
        <v>0.82813918305597578</v>
      </c>
      <c r="BG156" s="2">
        <f t="shared" si="185"/>
        <v>8.5627836611195163E-2</v>
      </c>
      <c r="BH156" s="2">
        <f t="shared" si="145"/>
        <v>0.12631578947368421</v>
      </c>
      <c r="BI156" s="2">
        <f t="shared" si="146"/>
        <v>1.0526315789473684E-2</v>
      </c>
      <c r="BJ156" s="2">
        <f t="shared" si="147"/>
        <v>0.86315789473684212</v>
      </c>
    </row>
    <row r="157" spans="1:62" hidden="1" outlineLevel="1">
      <c r="A157" s="4">
        <v>44046</v>
      </c>
      <c r="B157">
        <v>281658</v>
      </c>
      <c r="E157">
        <v>3308</v>
      </c>
      <c r="G157">
        <v>288</v>
      </c>
      <c r="H157" s="5">
        <v>39</v>
      </c>
      <c r="I157" s="5">
        <f t="shared" si="160"/>
        <v>36</v>
      </c>
      <c r="J157" s="5">
        <v>3</v>
      </c>
      <c r="K157" s="5"/>
      <c r="M157" s="5">
        <v>249</v>
      </c>
      <c r="N157" s="5">
        <v>2737</v>
      </c>
      <c r="O157" s="5">
        <v>283</v>
      </c>
      <c r="Q157">
        <f t="shared" si="174"/>
        <v>39</v>
      </c>
      <c r="R157">
        <f t="shared" si="175"/>
        <v>3059</v>
      </c>
      <c r="Z157">
        <f t="shared" si="176"/>
        <v>2737</v>
      </c>
      <c r="AA157">
        <f t="shared" si="177"/>
        <v>249</v>
      </c>
      <c r="AB157">
        <f t="shared" si="178"/>
        <v>39</v>
      </c>
      <c r="AC157">
        <f t="shared" si="179"/>
        <v>283</v>
      </c>
      <c r="AE157" s="3">
        <f t="shared" si="186"/>
        <v>823</v>
      </c>
      <c r="AF157" s="3">
        <f t="shared" si="187"/>
        <v>3</v>
      </c>
      <c r="AG157" s="3">
        <f t="shared" si="188"/>
        <v>3</v>
      </c>
      <c r="AH157" s="3">
        <f t="shared" si="189"/>
        <v>0</v>
      </c>
      <c r="AI157" s="3">
        <f t="shared" si="190"/>
        <v>0</v>
      </c>
      <c r="AJ157" s="3">
        <f t="shared" si="191"/>
        <v>3</v>
      </c>
      <c r="AK157" s="3">
        <f t="shared" si="192"/>
        <v>0</v>
      </c>
      <c r="AL157" s="3">
        <f t="shared" si="193"/>
        <v>0</v>
      </c>
      <c r="AM157" s="3"/>
      <c r="AN157" s="3">
        <f t="shared" si="194"/>
        <v>820</v>
      </c>
      <c r="AO157" s="3">
        <f t="shared" si="195"/>
        <v>3</v>
      </c>
      <c r="AQ157" s="6">
        <f t="shared" si="196"/>
        <v>2.9305464062527819E-3</v>
      </c>
      <c r="AR157" s="6">
        <f t="shared" si="197"/>
        <v>9.0771558245083205E-4</v>
      </c>
      <c r="AS157" s="6">
        <f t="shared" si="198"/>
        <v>1.0526315789473684E-2</v>
      </c>
      <c r="AT157" s="6">
        <f t="shared" si="199"/>
        <v>0</v>
      </c>
      <c r="AU157" s="6">
        <f t="shared" si="200"/>
        <v>0</v>
      </c>
      <c r="AV157" s="6">
        <f t="shared" si="201"/>
        <v>1.2195121951219513E-2</v>
      </c>
      <c r="AW157" s="6">
        <f t="shared" si="202"/>
        <v>0</v>
      </c>
      <c r="AX157" s="6">
        <f t="shared" si="203"/>
        <v>0</v>
      </c>
      <c r="AZ157" s="2">
        <f t="shared" si="204"/>
        <v>1.174474007484254E-2</v>
      </c>
      <c r="BA157" s="17">
        <f t="shared" si="205"/>
        <v>3.6452004860267314E-3</v>
      </c>
      <c r="BB157" s="2">
        <f t="shared" si="180"/>
        <v>1.1789600967351875E-2</v>
      </c>
      <c r="BC157" s="2">
        <f t="shared" si="181"/>
        <v>1.0882708585247884E-2</v>
      </c>
      <c r="BD157" s="2">
        <f t="shared" si="182"/>
        <v>9.0689238210399034E-4</v>
      </c>
      <c r="BE157" s="2">
        <f t="shared" si="183"/>
        <v>7.5272067714631199E-2</v>
      </c>
      <c r="BF157" s="2">
        <f t="shared" si="184"/>
        <v>0.82738814993954046</v>
      </c>
      <c r="BG157" s="2">
        <f t="shared" si="185"/>
        <v>8.555018137847642E-2</v>
      </c>
      <c r="BH157" s="2">
        <f t="shared" si="145"/>
        <v>0.125</v>
      </c>
      <c r="BI157" s="2">
        <f t="shared" si="146"/>
        <v>1.0416666666666666E-2</v>
      </c>
      <c r="BJ157" s="2">
        <f t="shared" si="147"/>
        <v>0.86458333333333337</v>
      </c>
    </row>
    <row r="158" spans="1:62" hidden="1" outlineLevel="1">
      <c r="A158" s="4">
        <v>44047</v>
      </c>
      <c r="B158">
        <v>284328</v>
      </c>
      <c r="E158">
        <v>3318</v>
      </c>
      <c r="G158">
        <v>293</v>
      </c>
      <c r="H158" s="5">
        <v>37</v>
      </c>
      <c r="I158" s="5">
        <f t="shared" si="160"/>
        <v>34</v>
      </c>
      <c r="J158" s="5">
        <v>3</v>
      </c>
      <c r="K158" s="5"/>
      <c r="M158" s="5">
        <v>256</v>
      </c>
      <c r="N158" s="5">
        <v>2741</v>
      </c>
      <c r="O158" s="5">
        <v>284</v>
      </c>
      <c r="Q158">
        <f t="shared" si="174"/>
        <v>37</v>
      </c>
      <c r="R158">
        <f t="shared" si="175"/>
        <v>3062</v>
      </c>
      <c r="Z158">
        <f t="shared" si="176"/>
        <v>2741</v>
      </c>
      <c r="AA158">
        <f t="shared" si="177"/>
        <v>256</v>
      </c>
      <c r="AB158">
        <f t="shared" si="178"/>
        <v>37</v>
      </c>
      <c r="AC158">
        <f t="shared" si="179"/>
        <v>284</v>
      </c>
      <c r="AE158" s="3">
        <f t="shared" si="186"/>
        <v>2670</v>
      </c>
      <c r="AF158" s="3">
        <f t="shared" si="187"/>
        <v>10</v>
      </c>
      <c r="AG158" s="3">
        <f t="shared" si="188"/>
        <v>5</v>
      </c>
      <c r="AH158" s="3">
        <f t="shared" si="189"/>
        <v>-2</v>
      </c>
      <c r="AI158" s="3">
        <f t="shared" si="190"/>
        <v>0</v>
      </c>
      <c r="AJ158" s="3">
        <f t="shared" si="191"/>
        <v>7</v>
      </c>
      <c r="AK158" s="3">
        <f t="shared" si="192"/>
        <v>4</v>
      </c>
      <c r="AL158" s="3">
        <f t="shared" si="193"/>
        <v>1</v>
      </c>
      <c r="AM158" s="3"/>
      <c r="AN158" s="3">
        <f t="shared" si="194"/>
        <v>2660</v>
      </c>
      <c r="AO158" s="3">
        <f t="shared" si="195"/>
        <v>10</v>
      </c>
      <c r="AQ158" s="6">
        <f t="shared" si="196"/>
        <v>9.4795816202628714E-3</v>
      </c>
      <c r="AR158" s="6">
        <f t="shared" si="197"/>
        <v>3.0229746070133011E-3</v>
      </c>
      <c r="AS158" s="6">
        <f t="shared" si="198"/>
        <v>1.7361111111111112E-2</v>
      </c>
      <c r="AT158" s="6">
        <f t="shared" si="199"/>
        <v>-5.128205128205128E-2</v>
      </c>
      <c r="AU158" s="6">
        <f t="shared" si="200"/>
        <v>0</v>
      </c>
      <c r="AV158" s="6">
        <f t="shared" si="201"/>
        <v>2.8112449799196786E-2</v>
      </c>
      <c r="AW158" s="6">
        <f t="shared" si="202"/>
        <v>1.4614541468761417E-3</v>
      </c>
      <c r="AX158" s="6">
        <f t="shared" si="203"/>
        <v>3.5335689045936395E-3</v>
      </c>
      <c r="AZ158" s="2">
        <f t="shared" si="204"/>
        <v>1.1669621001097323E-2</v>
      </c>
      <c r="BA158" s="17">
        <f t="shared" si="205"/>
        <v>3.7453183520599251E-3</v>
      </c>
      <c r="BB158" s="2">
        <f t="shared" si="180"/>
        <v>1.1151295961422544E-2</v>
      </c>
      <c r="BC158" s="2">
        <f t="shared" si="181"/>
        <v>1.0247136829415311E-2</v>
      </c>
      <c r="BD158" s="2">
        <f t="shared" si="182"/>
        <v>9.0415913200723324E-4</v>
      </c>
      <c r="BE158" s="2">
        <f t="shared" si="183"/>
        <v>7.715491259795057E-2</v>
      </c>
      <c r="BF158" s="2">
        <f t="shared" si="184"/>
        <v>0.82610006027727545</v>
      </c>
      <c r="BG158" s="2">
        <f t="shared" si="185"/>
        <v>8.5593731163351422E-2</v>
      </c>
      <c r="BH158" s="2">
        <f t="shared" si="145"/>
        <v>0.11604095563139932</v>
      </c>
      <c r="BI158" s="2">
        <f t="shared" si="146"/>
        <v>1.0238907849829351E-2</v>
      </c>
      <c r="BJ158" s="2">
        <f t="shared" si="147"/>
        <v>0.87372013651877134</v>
      </c>
    </row>
    <row r="159" spans="1:62" hidden="1" outlineLevel="1">
      <c r="A159" s="4">
        <v>44048</v>
      </c>
      <c r="B159">
        <v>286665</v>
      </c>
      <c r="E159">
        <v>3339</v>
      </c>
      <c r="G159">
        <v>314</v>
      </c>
      <c r="H159" s="5">
        <v>38</v>
      </c>
      <c r="I159" s="5">
        <f t="shared" si="160"/>
        <v>34</v>
      </c>
      <c r="J159" s="5">
        <v>4</v>
      </c>
      <c r="K159" s="5"/>
      <c r="M159" s="5">
        <v>276</v>
      </c>
      <c r="N159" s="5">
        <v>2741</v>
      </c>
      <c r="O159" s="5">
        <v>284</v>
      </c>
      <c r="Q159">
        <f t="shared" si="174"/>
        <v>38</v>
      </c>
      <c r="R159">
        <f t="shared" si="175"/>
        <v>3063</v>
      </c>
      <c r="Z159">
        <f t="shared" si="176"/>
        <v>2741</v>
      </c>
      <c r="AA159">
        <f t="shared" si="177"/>
        <v>276</v>
      </c>
      <c r="AB159">
        <f t="shared" si="178"/>
        <v>38</v>
      </c>
      <c r="AC159">
        <f t="shared" si="179"/>
        <v>284</v>
      </c>
      <c r="AE159" s="3">
        <f t="shared" si="186"/>
        <v>2337</v>
      </c>
      <c r="AF159" s="3">
        <f t="shared" si="187"/>
        <v>21</v>
      </c>
      <c r="AG159" s="3">
        <f t="shared" si="188"/>
        <v>21</v>
      </c>
      <c r="AH159" s="3">
        <f t="shared" si="189"/>
        <v>1</v>
      </c>
      <c r="AI159" s="3">
        <f t="shared" si="190"/>
        <v>1</v>
      </c>
      <c r="AJ159" s="3">
        <f t="shared" si="191"/>
        <v>20</v>
      </c>
      <c r="AK159" s="3">
        <f t="shared" si="192"/>
        <v>0</v>
      </c>
      <c r="AL159" s="3">
        <f t="shared" si="193"/>
        <v>0</v>
      </c>
      <c r="AM159" s="3"/>
      <c r="AN159" s="3">
        <f t="shared" si="194"/>
        <v>2316</v>
      </c>
      <c r="AO159" s="3">
        <f t="shared" si="195"/>
        <v>21</v>
      </c>
      <c r="AQ159" s="6">
        <f t="shared" si="196"/>
        <v>8.2193804338651141E-3</v>
      </c>
      <c r="AR159" s="6">
        <f t="shared" si="197"/>
        <v>6.3291139240506328E-3</v>
      </c>
      <c r="AS159" s="6">
        <f t="shared" si="198"/>
        <v>7.1672354948805458E-2</v>
      </c>
      <c r="AT159" s="6">
        <f t="shared" si="199"/>
        <v>2.7027027027027029E-2</v>
      </c>
      <c r="AU159" s="6">
        <f t="shared" si="200"/>
        <v>0.33333333333333331</v>
      </c>
      <c r="AV159" s="6">
        <f t="shared" si="201"/>
        <v>7.8125E-2</v>
      </c>
      <c r="AW159" s="6">
        <f t="shared" si="202"/>
        <v>0</v>
      </c>
      <c r="AX159" s="6">
        <f t="shared" si="203"/>
        <v>0</v>
      </c>
      <c r="AZ159" s="2">
        <f t="shared" si="204"/>
        <v>1.1647742138035686E-2</v>
      </c>
      <c r="BA159" s="17">
        <f t="shared" si="205"/>
        <v>8.9858793324775355E-3</v>
      </c>
      <c r="BB159" s="2">
        <f t="shared" si="180"/>
        <v>1.1380652890086853E-2</v>
      </c>
      <c r="BC159" s="2">
        <f t="shared" si="181"/>
        <v>1.0182689427972447E-2</v>
      </c>
      <c r="BD159" s="2">
        <f t="shared" si="182"/>
        <v>1.1979634621144056E-3</v>
      </c>
      <c r="BE159" s="2">
        <f t="shared" si="183"/>
        <v>8.2659478885893978E-2</v>
      </c>
      <c r="BF159" s="2">
        <f t="shared" si="184"/>
        <v>0.82090446241389636</v>
      </c>
      <c r="BG159" s="2">
        <f t="shared" si="185"/>
        <v>8.5055405810122789E-2</v>
      </c>
      <c r="BH159" s="2">
        <f t="shared" si="145"/>
        <v>0.10828025477707007</v>
      </c>
      <c r="BI159" s="2">
        <f t="shared" si="146"/>
        <v>1.2738853503184714E-2</v>
      </c>
      <c r="BJ159" s="2">
        <f t="shared" si="147"/>
        <v>0.87898089171974525</v>
      </c>
    </row>
    <row r="160" spans="1:62" hidden="1" outlineLevel="1">
      <c r="A160" s="4">
        <v>44049</v>
      </c>
      <c r="B160">
        <v>289460</v>
      </c>
      <c r="E160">
        <v>3369</v>
      </c>
      <c r="G160">
        <v>342</v>
      </c>
      <c r="H160" s="5">
        <v>41</v>
      </c>
      <c r="I160" s="5">
        <v>37</v>
      </c>
      <c r="J160" s="5">
        <v>4</v>
      </c>
      <c r="K160" s="5"/>
      <c r="M160" s="5">
        <v>301</v>
      </c>
      <c r="N160" s="5">
        <v>2743</v>
      </c>
      <c r="O160" s="5">
        <v>284</v>
      </c>
      <c r="Q160">
        <f t="shared" ref="Q160:Q198" si="206">H160+L160</f>
        <v>41</v>
      </c>
      <c r="R160">
        <f t="shared" ref="R160:R198" si="207">Q160+N160+O160</f>
        <v>3068</v>
      </c>
      <c r="Z160">
        <f t="shared" ref="Z160:Z198" si="208">N160</f>
        <v>2743</v>
      </c>
      <c r="AA160">
        <f t="shared" ref="AA160:AA198" si="209">M160</f>
        <v>301</v>
      </c>
      <c r="AB160">
        <f t="shared" ref="AB160:AB198" si="210">H160</f>
        <v>41</v>
      </c>
      <c r="AC160">
        <f t="shared" ref="AC160:AC198" si="211">O160</f>
        <v>284</v>
      </c>
      <c r="AE160" s="3">
        <f t="shared" si="186"/>
        <v>2795</v>
      </c>
      <c r="AF160" s="3">
        <f t="shared" si="187"/>
        <v>30</v>
      </c>
      <c r="AG160" s="3">
        <f t="shared" si="188"/>
        <v>28</v>
      </c>
      <c r="AH160" s="3">
        <f t="shared" si="189"/>
        <v>3</v>
      </c>
      <c r="AI160" s="3">
        <f t="shared" si="190"/>
        <v>0</v>
      </c>
      <c r="AJ160" s="3">
        <f t="shared" si="191"/>
        <v>25</v>
      </c>
      <c r="AK160" s="3">
        <f t="shared" si="192"/>
        <v>2</v>
      </c>
      <c r="AL160" s="3">
        <f t="shared" si="193"/>
        <v>0</v>
      </c>
      <c r="AM160" s="3"/>
      <c r="AN160" s="3">
        <f t="shared" si="194"/>
        <v>2765</v>
      </c>
      <c r="AO160" s="3">
        <f t="shared" si="195"/>
        <v>30</v>
      </c>
      <c r="AQ160" s="6">
        <f t="shared" si="196"/>
        <v>9.7500566863760844E-3</v>
      </c>
      <c r="AR160" s="6">
        <f t="shared" si="197"/>
        <v>8.9847259658580418E-3</v>
      </c>
      <c r="AS160" s="6">
        <f t="shared" si="198"/>
        <v>8.9171974522292988E-2</v>
      </c>
      <c r="AT160" s="6">
        <f t="shared" si="199"/>
        <v>7.8947368421052627E-2</v>
      </c>
      <c r="AU160" s="6">
        <f t="shared" si="200"/>
        <v>0</v>
      </c>
      <c r="AV160" s="6">
        <f t="shared" si="201"/>
        <v>9.0579710144927536E-2</v>
      </c>
      <c r="AW160" s="6">
        <f t="shared" si="202"/>
        <v>7.2966070777088653E-4</v>
      </c>
      <c r="AX160" s="6">
        <f t="shared" si="203"/>
        <v>0</v>
      </c>
      <c r="AZ160" s="2">
        <f t="shared" si="204"/>
        <v>1.1638913839563324E-2</v>
      </c>
      <c r="BA160" s="17">
        <f t="shared" si="205"/>
        <v>1.0733452593917709E-2</v>
      </c>
      <c r="BB160" s="2">
        <f t="shared" ref="BB160:BB198" si="212">H160/E160</f>
        <v>1.2169783318492134E-2</v>
      </c>
      <c r="BC160" s="2">
        <f t="shared" ref="BC160:BC198" si="213">(H160-J160)/E160</f>
        <v>1.0982487384980706E-2</v>
      </c>
      <c r="BD160" s="2">
        <f t="shared" ref="BD160:BD198" si="214">J160/E160</f>
        <v>1.1872959335114278E-3</v>
      </c>
      <c r="BE160" s="2">
        <f t="shared" ref="BE160:BE198" si="215">M160/E160</f>
        <v>8.9344018996734942E-2</v>
      </c>
      <c r="BF160" s="2">
        <f t="shared" ref="BF160:BF198" si="216">N160/E160</f>
        <v>0.81418818640546153</v>
      </c>
      <c r="BG160" s="2">
        <f t="shared" ref="BG160:BG198" si="217">O160/E160</f>
        <v>8.4298011279311372E-2</v>
      </c>
      <c r="BH160" s="2">
        <f t="shared" si="145"/>
        <v>0.10818713450292397</v>
      </c>
      <c r="BI160" s="2">
        <f t="shared" si="146"/>
        <v>1.1695906432748537E-2</v>
      </c>
      <c r="BJ160" s="2">
        <f t="shared" si="147"/>
        <v>0.88011695906432752</v>
      </c>
    </row>
    <row r="161" spans="1:62" hidden="1" outlineLevel="1">
      <c r="A161" s="4">
        <v>44050</v>
      </c>
      <c r="B161">
        <v>291872</v>
      </c>
      <c r="E161">
        <v>3396</v>
      </c>
      <c r="G161">
        <v>369</v>
      </c>
      <c r="H161" s="5">
        <v>41</v>
      </c>
      <c r="I161" s="5">
        <v>37</v>
      </c>
      <c r="J161" s="5">
        <v>4</v>
      </c>
      <c r="K161" s="5"/>
      <c r="M161" s="5">
        <v>328</v>
      </c>
      <c r="N161" s="5">
        <v>2743</v>
      </c>
      <c r="O161" s="5">
        <v>284</v>
      </c>
      <c r="Q161">
        <f t="shared" si="206"/>
        <v>41</v>
      </c>
      <c r="R161">
        <f t="shared" si="207"/>
        <v>3068</v>
      </c>
      <c r="Z161">
        <f t="shared" si="208"/>
        <v>2743</v>
      </c>
      <c r="AA161">
        <f t="shared" si="209"/>
        <v>328</v>
      </c>
      <c r="AB161">
        <f t="shared" si="210"/>
        <v>41</v>
      </c>
      <c r="AC161">
        <f t="shared" si="211"/>
        <v>284</v>
      </c>
      <c r="AE161" s="3">
        <f t="shared" si="186"/>
        <v>2412</v>
      </c>
      <c r="AF161" s="3">
        <f t="shared" si="187"/>
        <v>27</v>
      </c>
      <c r="AG161" s="3">
        <f t="shared" si="188"/>
        <v>27</v>
      </c>
      <c r="AH161" s="3">
        <f t="shared" si="189"/>
        <v>0</v>
      </c>
      <c r="AI161" s="3">
        <f t="shared" si="190"/>
        <v>0</v>
      </c>
      <c r="AJ161" s="3">
        <f t="shared" si="191"/>
        <v>27</v>
      </c>
      <c r="AK161" s="3">
        <f t="shared" si="192"/>
        <v>0</v>
      </c>
      <c r="AL161" s="3">
        <f t="shared" si="193"/>
        <v>0</v>
      </c>
      <c r="AM161" s="3"/>
      <c r="AN161" s="3">
        <f t="shared" si="194"/>
        <v>2385</v>
      </c>
      <c r="AO161" s="3">
        <f t="shared" si="195"/>
        <v>27</v>
      </c>
      <c r="AQ161" s="6">
        <f t="shared" si="196"/>
        <v>8.3327575485386586E-3</v>
      </c>
      <c r="AR161" s="6">
        <f t="shared" si="197"/>
        <v>8.0142475512021364E-3</v>
      </c>
      <c r="AS161" s="6">
        <f t="shared" si="198"/>
        <v>7.8947368421052627E-2</v>
      </c>
      <c r="AT161" s="6">
        <f t="shared" si="199"/>
        <v>0</v>
      </c>
      <c r="AU161" s="6">
        <f t="shared" si="200"/>
        <v>0</v>
      </c>
      <c r="AV161" s="6">
        <f t="shared" si="201"/>
        <v>8.9700996677740868E-2</v>
      </c>
      <c r="AW161" s="6">
        <f t="shared" si="202"/>
        <v>0</v>
      </c>
      <c r="AX161" s="6">
        <f t="shared" si="203"/>
        <v>0</v>
      </c>
      <c r="AZ161" s="2">
        <f t="shared" si="204"/>
        <v>1.1635237364324088E-2</v>
      </c>
      <c r="BA161" s="17">
        <f t="shared" si="205"/>
        <v>1.1194029850746268E-2</v>
      </c>
      <c r="BB161" s="2">
        <f t="shared" si="212"/>
        <v>1.2073027090694936E-2</v>
      </c>
      <c r="BC161" s="2">
        <f t="shared" si="213"/>
        <v>1.0895170789163721E-2</v>
      </c>
      <c r="BD161" s="2">
        <f t="shared" si="214"/>
        <v>1.1778563015312131E-3</v>
      </c>
      <c r="BE161" s="2">
        <f t="shared" si="215"/>
        <v>9.6584216725559488E-2</v>
      </c>
      <c r="BF161" s="2">
        <f t="shared" si="216"/>
        <v>0.80771495877502941</v>
      </c>
      <c r="BG161" s="2">
        <f t="shared" si="217"/>
        <v>8.3627797408716134E-2</v>
      </c>
      <c r="BH161" s="2">
        <f t="shared" si="145"/>
        <v>0.1002710027100271</v>
      </c>
      <c r="BI161" s="2">
        <f t="shared" si="146"/>
        <v>1.0840108401084011E-2</v>
      </c>
      <c r="BJ161" s="2">
        <f t="shared" si="147"/>
        <v>0.88888888888888884</v>
      </c>
    </row>
    <row r="162" spans="1:62" hidden="1" outlineLevel="1">
      <c r="A162" s="4">
        <v>44051</v>
      </c>
      <c r="B162">
        <v>294383</v>
      </c>
      <c r="E162">
        <v>3424</v>
      </c>
      <c r="G162">
        <v>397</v>
      </c>
      <c r="H162" s="5">
        <v>41</v>
      </c>
      <c r="I162" s="5">
        <v>37</v>
      </c>
      <c r="J162" s="5">
        <v>4</v>
      </c>
      <c r="K162" s="5"/>
      <c r="M162" s="5">
        <v>356</v>
      </c>
      <c r="N162" s="5">
        <v>2743</v>
      </c>
      <c r="O162" s="5">
        <v>284</v>
      </c>
      <c r="Q162">
        <f t="shared" si="206"/>
        <v>41</v>
      </c>
      <c r="R162">
        <f t="shared" si="207"/>
        <v>3068</v>
      </c>
      <c r="Z162">
        <f t="shared" si="208"/>
        <v>2743</v>
      </c>
      <c r="AA162">
        <f t="shared" si="209"/>
        <v>356</v>
      </c>
      <c r="AB162">
        <f t="shared" si="210"/>
        <v>41</v>
      </c>
      <c r="AC162">
        <f t="shared" si="211"/>
        <v>284</v>
      </c>
      <c r="AE162" s="3">
        <f t="shared" si="186"/>
        <v>2511</v>
      </c>
      <c r="AF162" s="3">
        <f t="shared" si="187"/>
        <v>28</v>
      </c>
      <c r="AG162" s="3">
        <f t="shared" si="188"/>
        <v>28</v>
      </c>
      <c r="AH162" s="3">
        <f t="shared" si="189"/>
        <v>0</v>
      </c>
      <c r="AI162" s="3">
        <f t="shared" si="190"/>
        <v>0</v>
      </c>
      <c r="AJ162" s="3">
        <f t="shared" si="191"/>
        <v>28</v>
      </c>
      <c r="AK162" s="3">
        <f t="shared" si="192"/>
        <v>0</v>
      </c>
      <c r="AL162" s="3">
        <f t="shared" si="193"/>
        <v>0</v>
      </c>
      <c r="AM162" s="3"/>
      <c r="AN162" s="3">
        <f t="shared" si="194"/>
        <v>2483</v>
      </c>
      <c r="AO162" s="3">
        <f t="shared" si="195"/>
        <v>28</v>
      </c>
      <c r="AQ162" s="6">
        <f t="shared" si="196"/>
        <v>8.6030862843986412E-3</v>
      </c>
      <c r="AR162" s="6">
        <f t="shared" si="197"/>
        <v>8.2449941107184919E-3</v>
      </c>
      <c r="AS162" s="6">
        <f t="shared" si="198"/>
        <v>7.5880758807588072E-2</v>
      </c>
      <c r="AT162" s="6">
        <f t="shared" si="199"/>
        <v>0</v>
      </c>
      <c r="AU162" s="6">
        <f t="shared" si="200"/>
        <v>0</v>
      </c>
      <c r="AV162" s="6">
        <f t="shared" si="201"/>
        <v>8.5365853658536592E-2</v>
      </c>
      <c r="AW162" s="6">
        <f t="shared" si="202"/>
        <v>0</v>
      </c>
      <c r="AX162" s="6">
        <f t="shared" si="203"/>
        <v>0</v>
      </c>
      <c r="AZ162" s="2">
        <f t="shared" si="204"/>
        <v>1.1631106415791672E-2</v>
      </c>
      <c r="BA162" s="17">
        <f t="shared" si="205"/>
        <v>1.1150935882118677E-2</v>
      </c>
      <c r="BB162" s="2">
        <f t="shared" si="212"/>
        <v>1.197429906542056E-2</v>
      </c>
      <c r="BC162" s="2">
        <f t="shared" si="213"/>
        <v>1.080607476635514E-2</v>
      </c>
      <c r="BD162" s="2">
        <f t="shared" si="214"/>
        <v>1.1682242990654205E-3</v>
      </c>
      <c r="BE162" s="2">
        <f t="shared" si="215"/>
        <v>0.10397196261682243</v>
      </c>
      <c r="BF162" s="2">
        <f t="shared" si="216"/>
        <v>0.80110981308411211</v>
      </c>
      <c r="BG162" s="2">
        <f t="shared" si="217"/>
        <v>8.2943925233644855E-2</v>
      </c>
      <c r="BH162" s="2">
        <f t="shared" si="145"/>
        <v>9.3198992443324941E-2</v>
      </c>
      <c r="BI162" s="2">
        <f t="shared" si="146"/>
        <v>1.0075566750629723E-2</v>
      </c>
      <c r="BJ162" s="2">
        <f t="shared" si="147"/>
        <v>0.89672544080604533</v>
      </c>
    </row>
    <row r="163" spans="1:62" hidden="1" outlineLevel="1">
      <c r="A163" s="4">
        <v>44052</v>
      </c>
      <c r="B163">
        <v>295660</v>
      </c>
      <c r="E163">
        <v>3453</v>
      </c>
      <c r="G163">
        <v>420</v>
      </c>
      <c r="H163" s="5">
        <v>44</v>
      </c>
      <c r="I163" s="5">
        <v>39</v>
      </c>
      <c r="J163" s="5">
        <v>5</v>
      </c>
      <c r="K163" s="5"/>
      <c r="M163" s="5">
        <v>376</v>
      </c>
      <c r="N163" s="5">
        <v>2749</v>
      </c>
      <c r="O163" s="5">
        <v>284</v>
      </c>
      <c r="Q163">
        <f t="shared" si="206"/>
        <v>44</v>
      </c>
      <c r="R163">
        <f t="shared" si="207"/>
        <v>3077</v>
      </c>
      <c r="Z163">
        <f t="shared" si="208"/>
        <v>2749</v>
      </c>
      <c r="AA163">
        <f t="shared" si="209"/>
        <v>376</v>
      </c>
      <c r="AB163">
        <f t="shared" si="210"/>
        <v>44</v>
      </c>
      <c r="AC163">
        <f t="shared" si="211"/>
        <v>284</v>
      </c>
      <c r="AE163" s="3">
        <f t="shared" si="186"/>
        <v>1277</v>
      </c>
      <c r="AF163" s="3">
        <f t="shared" si="187"/>
        <v>29</v>
      </c>
      <c r="AG163" s="3">
        <f t="shared" si="188"/>
        <v>23</v>
      </c>
      <c r="AH163" s="3">
        <f t="shared" si="189"/>
        <v>3</v>
      </c>
      <c r="AI163" s="3">
        <f t="shared" si="190"/>
        <v>1</v>
      </c>
      <c r="AJ163" s="3">
        <f t="shared" si="191"/>
        <v>20</v>
      </c>
      <c r="AK163" s="3">
        <f t="shared" si="192"/>
        <v>6</v>
      </c>
      <c r="AL163" s="3">
        <f t="shared" si="193"/>
        <v>0</v>
      </c>
      <c r="AM163" s="3"/>
      <c r="AN163" s="3">
        <f t="shared" si="194"/>
        <v>1248</v>
      </c>
      <c r="AO163" s="3">
        <f t="shared" si="195"/>
        <v>29</v>
      </c>
      <c r="AQ163" s="6">
        <f t="shared" si="196"/>
        <v>4.3378863589269758E-3</v>
      </c>
      <c r="AR163" s="6">
        <f t="shared" si="197"/>
        <v>8.4696261682242983E-3</v>
      </c>
      <c r="AS163" s="6">
        <f t="shared" si="198"/>
        <v>5.793450881612091E-2</v>
      </c>
      <c r="AT163" s="6">
        <f t="shared" si="199"/>
        <v>7.3170731707317069E-2</v>
      </c>
      <c r="AU163" s="6">
        <f t="shared" si="200"/>
        <v>0.25</v>
      </c>
      <c r="AV163" s="6">
        <f t="shared" si="201"/>
        <v>5.6179775280898875E-2</v>
      </c>
      <c r="AW163" s="6">
        <f t="shared" si="202"/>
        <v>2.1873860736419978E-3</v>
      </c>
      <c r="AX163" s="6">
        <f t="shared" si="203"/>
        <v>0</v>
      </c>
      <c r="AZ163" s="2">
        <f t="shared" si="204"/>
        <v>1.1678955557058784E-2</v>
      </c>
      <c r="BA163" s="17">
        <f t="shared" si="205"/>
        <v>2.2709475332811275E-2</v>
      </c>
      <c r="BB163" s="2">
        <f t="shared" si="212"/>
        <v>1.2742542716478424E-2</v>
      </c>
      <c r="BC163" s="2">
        <f t="shared" si="213"/>
        <v>1.1294526498696786E-2</v>
      </c>
      <c r="BD163" s="2">
        <f t="shared" si="214"/>
        <v>1.4480162177816392E-3</v>
      </c>
      <c r="BE163" s="2">
        <f t="shared" si="215"/>
        <v>0.10889081957717926</v>
      </c>
      <c r="BF163" s="2">
        <f t="shared" si="216"/>
        <v>0.79611931653634516</v>
      </c>
      <c r="BG163" s="2">
        <f t="shared" si="217"/>
        <v>8.2247321169997098E-2</v>
      </c>
      <c r="BH163" s="2">
        <f t="shared" si="145"/>
        <v>9.285714285714286E-2</v>
      </c>
      <c r="BI163" s="2">
        <f t="shared" si="146"/>
        <v>1.1904761904761904E-2</v>
      </c>
      <c r="BJ163" s="2">
        <f t="shared" si="147"/>
        <v>0.89523809523809528</v>
      </c>
    </row>
    <row r="164" spans="1:62" hidden="1" outlineLevel="1">
      <c r="A164" s="4">
        <v>44053</v>
      </c>
      <c r="B164">
        <v>296533</v>
      </c>
      <c r="E164">
        <v>3485</v>
      </c>
      <c r="G164">
        <v>450</v>
      </c>
      <c r="H164" s="5">
        <v>51</v>
      </c>
      <c r="I164" s="5">
        <v>45</v>
      </c>
      <c r="J164" s="5">
        <v>6</v>
      </c>
      <c r="K164" s="5"/>
      <c r="M164" s="5">
        <v>399</v>
      </c>
      <c r="N164" s="5">
        <v>2751</v>
      </c>
      <c r="O164" s="5">
        <v>284</v>
      </c>
      <c r="Q164">
        <f t="shared" si="206"/>
        <v>51</v>
      </c>
      <c r="R164">
        <f t="shared" si="207"/>
        <v>3086</v>
      </c>
      <c r="Z164">
        <f t="shared" si="208"/>
        <v>2751</v>
      </c>
      <c r="AA164">
        <f t="shared" si="209"/>
        <v>399</v>
      </c>
      <c r="AB164">
        <f t="shared" si="210"/>
        <v>51</v>
      </c>
      <c r="AC164">
        <f t="shared" si="211"/>
        <v>284</v>
      </c>
      <c r="AE164" s="3">
        <f t="shared" si="186"/>
        <v>873</v>
      </c>
      <c r="AF164" s="3">
        <f t="shared" si="187"/>
        <v>32</v>
      </c>
      <c r="AG164" s="3">
        <f t="shared" si="188"/>
        <v>30</v>
      </c>
      <c r="AH164" s="3">
        <f t="shared" si="189"/>
        <v>7</v>
      </c>
      <c r="AI164" s="3">
        <f t="shared" si="190"/>
        <v>1</v>
      </c>
      <c r="AJ164" s="3">
        <f t="shared" si="191"/>
        <v>23</v>
      </c>
      <c r="AK164" s="3">
        <f t="shared" si="192"/>
        <v>2</v>
      </c>
      <c r="AL164" s="3">
        <f t="shared" si="193"/>
        <v>0</v>
      </c>
      <c r="AM164" s="3"/>
      <c r="AN164" s="3">
        <f t="shared" si="194"/>
        <v>841</v>
      </c>
      <c r="AO164" s="3">
        <f t="shared" si="195"/>
        <v>32</v>
      </c>
      <c r="AQ164" s="6">
        <f t="shared" si="196"/>
        <v>2.9527159575187716E-3</v>
      </c>
      <c r="AR164" s="6">
        <f t="shared" si="197"/>
        <v>9.2673037938024901E-3</v>
      </c>
      <c r="AS164" s="6">
        <f t="shared" si="198"/>
        <v>7.1428571428571425E-2</v>
      </c>
      <c r="AT164" s="6">
        <f t="shared" si="199"/>
        <v>0.15909090909090909</v>
      </c>
      <c r="AU164" s="6">
        <f t="shared" si="200"/>
        <v>0.2</v>
      </c>
      <c r="AV164" s="6">
        <f t="shared" si="201"/>
        <v>6.1170212765957445E-2</v>
      </c>
      <c r="AW164" s="6">
        <f t="shared" si="202"/>
        <v>7.2753728628592216E-4</v>
      </c>
      <c r="AX164" s="6">
        <f t="shared" si="203"/>
        <v>0</v>
      </c>
      <c r="AZ164" s="2">
        <f t="shared" si="204"/>
        <v>1.1752486232560963E-2</v>
      </c>
      <c r="BA164" s="17">
        <f t="shared" si="205"/>
        <v>3.6655211912943873E-2</v>
      </c>
      <c r="BB164" s="2">
        <f t="shared" si="212"/>
        <v>1.4634146341463415E-2</v>
      </c>
      <c r="BC164" s="2">
        <f t="shared" si="213"/>
        <v>1.2912482065997131E-2</v>
      </c>
      <c r="BD164" s="2">
        <f t="shared" si="214"/>
        <v>1.721664275466284E-3</v>
      </c>
      <c r="BE164" s="2">
        <f t="shared" si="215"/>
        <v>0.11449067431850789</v>
      </c>
      <c r="BF164" s="2">
        <f t="shared" si="216"/>
        <v>0.78938307030129129</v>
      </c>
      <c r="BG164" s="2">
        <f t="shared" si="217"/>
        <v>8.1492109038737451E-2</v>
      </c>
      <c r="BH164" s="2">
        <f t="shared" si="145"/>
        <v>0.1</v>
      </c>
      <c r="BI164" s="2">
        <f t="shared" si="146"/>
        <v>1.3333333333333334E-2</v>
      </c>
      <c r="BJ164" s="2">
        <f t="shared" si="147"/>
        <v>0.88666666666666671</v>
      </c>
    </row>
    <row r="165" spans="1:62" hidden="1" outlineLevel="1">
      <c r="A165" s="4">
        <v>44054</v>
      </c>
      <c r="B165">
        <v>299393</v>
      </c>
      <c r="E165">
        <v>3574</v>
      </c>
      <c r="G165">
        <v>538</v>
      </c>
      <c r="H165" s="5">
        <v>50</v>
      </c>
      <c r="I165" s="5">
        <v>44</v>
      </c>
      <c r="J165" s="5">
        <v>6</v>
      </c>
      <c r="K165" s="5"/>
      <c r="M165" s="5">
        <v>488</v>
      </c>
      <c r="N165" s="5">
        <v>2752</v>
      </c>
      <c r="O165" s="5">
        <v>284</v>
      </c>
      <c r="Q165">
        <f t="shared" si="206"/>
        <v>50</v>
      </c>
      <c r="R165">
        <f t="shared" si="207"/>
        <v>3086</v>
      </c>
      <c r="Z165">
        <f t="shared" si="208"/>
        <v>2752</v>
      </c>
      <c r="AA165">
        <f t="shared" si="209"/>
        <v>488</v>
      </c>
      <c r="AB165">
        <f t="shared" si="210"/>
        <v>50</v>
      </c>
      <c r="AC165">
        <f t="shared" si="211"/>
        <v>284</v>
      </c>
      <c r="AE165" s="3">
        <f t="shared" si="186"/>
        <v>2860</v>
      </c>
      <c r="AF165" s="3">
        <f t="shared" si="187"/>
        <v>89</v>
      </c>
      <c r="AG165" s="3">
        <f t="shared" si="188"/>
        <v>88</v>
      </c>
      <c r="AH165" s="3">
        <f t="shared" si="189"/>
        <v>-1</v>
      </c>
      <c r="AI165" s="3">
        <f t="shared" si="190"/>
        <v>0</v>
      </c>
      <c r="AJ165" s="3">
        <f t="shared" si="191"/>
        <v>89</v>
      </c>
      <c r="AK165" s="3">
        <f t="shared" si="192"/>
        <v>1</v>
      </c>
      <c r="AL165" s="3">
        <f t="shared" si="193"/>
        <v>0</v>
      </c>
      <c r="AM165" s="3"/>
      <c r="AN165" s="3">
        <f t="shared" si="194"/>
        <v>2771</v>
      </c>
      <c r="AO165" s="3">
        <f t="shared" si="195"/>
        <v>89</v>
      </c>
      <c r="AQ165" s="6">
        <f t="shared" si="196"/>
        <v>9.6447950143828849E-3</v>
      </c>
      <c r="AR165" s="6">
        <f t="shared" si="197"/>
        <v>2.5538020086083215E-2</v>
      </c>
      <c r="AS165" s="6">
        <f t="shared" si="198"/>
        <v>0.19555555555555557</v>
      </c>
      <c r="AT165" s="6">
        <f t="shared" si="199"/>
        <v>-1.9607843137254902E-2</v>
      </c>
      <c r="AU165" s="6">
        <f t="shared" si="200"/>
        <v>0</v>
      </c>
      <c r="AV165" s="6">
        <f t="shared" si="201"/>
        <v>0.22305764411027568</v>
      </c>
      <c r="AW165" s="6">
        <f t="shared" si="202"/>
        <v>3.6350418029807341E-4</v>
      </c>
      <c r="AX165" s="6">
        <f t="shared" si="203"/>
        <v>0</v>
      </c>
      <c r="AZ165" s="2">
        <f t="shared" si="204"/>
        <v>1.1937486848389909E-2</v>
      </c>
      <c r="BA165" s="17">
        <f t="shared" si="205"/>
        <v>3.1118881118881118E-2</v>
      </c>
      <c r="BB165" s="2">
        <f t="shared" si="212"/>
        <v>1.3989927252378288E-2</v>
      </c>
      <c r="BC165" s="2">
        <f t="shared" si="213"/>
        <v>1.2311135982092894E-2</v>
      </c>
      <c r="BD165" s="2">
        <f t="shared" si="214"/>
        <v>1.6787912702853946E-3</v>
      </c>
      <c r="BE165" s="2">
        <f t="shared" si="215"/>
        <v>0.13654168998321209</v>
      </c>
      <c r="BF165" s="2">
        <f t="shared" si="216"/>
        <v>0.7700055959709009</v>
      </c>
      <c r="BG165" s="2">
        <f t="shared" si="217"/>
        <v>7.9462786793508669E-2</v>
      </c>
      <c r="BH165" s="2">
        <f t="shared" si="145"/>
        <v>8.1784386617100371E-2</v>
      </c>
      <c r="BI165" s="2">
        <f t="shared" si="146"/>
        <v>1.1152416356877323E-2</v>
      </c>
      <c r="BJ165" s="2">
        <f t="shared" si="147"/>
        <v>0.90706319702602234</v>
      </c>
    </row>
    <row r="166" spans="1:62" hidden="1" outlineLevel="1">
      <c r="A166" s="4">
        <v>44055</v>
      </c>
      <c r="B166">
        <v>301641</v>
      </c>
      <c r="E166">
        <v>3603</v>
      </c>
      <c r="G166">
        <v>562</v>
      </c>
      <c r="H166" s="5">
        <v>49</v>
      </c>
      <c r="I166" s="5">
        <v>43</v>
      </c>
      <c r="J166" s="5">
        <v>6</v>
      </c>
      <c r="K166" s="5"/>
      <c r="M166" s="5">
        <v>513</v>
      </c>
      <c r="N166" s="5">
        <v>2757</v>
      </c>
      <c r="O166" s="5">
        <v>284</v>
      </c>
      <c r="Q166">
        <f t="shared" si="206"/>
        <v>49</v>
      </c>
      <c r="R166">
        <f t="shared" si="207"/>
        <v>3090</v>
      </c>
      <c r="Z166">
        <f t="shared" si="208"/>
        <v>2757</v>
      </c>
      <c r="AA166">
        <f t="shared" si="209"/>
        <v>513</v>
      </c>
      <c r="AB166">
        <f t="shared" si="210"/>
        <v>49</v>
      </c>
      <c r="AC166">
        <f t="shared" si="211"/>
        <v>284</v>
      </c>
      <c r="AE166" s="3">
        <f t="shared" si="186"/>
        <v>2248</v>
      </c>
      <c r="AF166" s="3">
        <f t="shared" si="187"/>
        <v>29</v>
      </c>
      <c r="AG166" s="3">
        <f t="shared" si="188"/>
        <v>24</v>
      </c>
      <c r="AH166" s="3">
        <f t="shared" si="189"/>
        <v>-1</v>
      </c>
      <c r="AI166" s="3">
        <f t="shared" si="190"/>
        <v>0</v>
      </c>
      <c r="AJ166" s="3">
        <f t="shared" si="191"/>
        <v>25</v>
      </c>
      <c r="AK166" s="3">
        <f t="shared" si="192"/>
        <v>5</v>
      </c>
      <c r="AL166" s="3">
        <f t="shared" si="193"/>
        <v>0</v>
      </c>
      <c r="AM166" s="3"/>
      <c r="AN166" s="3">
        <f t="shared" si="194"/>
        <v>2219</v>
      </c>
      <c r="AO166" s="3">
        <f t="shared" si="195"/>
        <v>29</v>
      </c>
      <c r="AQ166" s="6">
        <f t="shared" si="196"/>
        <v>7.5085255834304743E-3</v>
      </c>
      <c r="AR166" s="6">
        <f t="shared" si="197"/>
        <v>8.1141578063794063E-3</v>
      </c>
      <c r="AS166" s="6">
        <f t="shared" si="198"/>
        <v>4.4609665427509292E-2</v>
      </c>
      <c r="AT166" s="6">
        <f t="shared" si="199"/>
        <v>-0.02</v>
      </c>
      <c r="AU166" s="6">
        <f t="shared" si="200"/>
        <v>0</v>
      </c>
      <c r="AV166" s="6">
        <f t="shared" si="201"/>
        <v>5.1229508196721313E-2</v>
      </c>
      <c r="AW166" s="6">
        <f t="shared" si="202"/>
        <v>1.816860465116279E-3</v>
      </c>
      <c r="AX166" s="6">
        <f t="shared" si="203"/>
        <v>0</v>
      </c>
      <c r="AZ166" s="2">
        <f t="shared" si="204"/>
        <v>1.1944662695058032E-2</v>
      </c>
      <c r="BA166" s="17">
        <f t="shared" si="205"/>
        <v>1.2900355871886121E-2</v>
      </c>
      <c r="BB166" s="2">
        <f t="shared" si="212"/>
        <v>1.3599777962808771E-2</v>
      </c>
      <c r="BC166" s="2">
        <f t="shared" si="213"/>
        <v>1.1934499028587288E-2</v>
      </c>
      <c r="BD166" s="2">
        <f t="shared" si="214"/>
        <v>1.6652789342214821E-3</v>
      </c>
      <c r="BE166" s="2">
        <f t="shared" si="215"/>
        <v>0.14238134887593673</v>
      </c>
      <c r="BF166" s="2">
        <f t="shared" si="216"/>
        <v>0.76519567027477098</v>
      </c>
      <c r="BG166" s="2">
        <f t="shared" si="217"/>
        <v>7.8823202886483493E-2</v>
      </c>
      <c r="BH166" s="2">
        <f t="shared" si="145"/>
        <v>7.6512455516014238E-2</v>
      </c>
      <c r="BI166" s="2">
        <f t="shared" si="146"/>
        <v>1.0676156583629894E-2</v>
      </c>
      <c r="BJ166" s="2">
        <f t="shared" si="147"/>
        <v>0.91281138790035588</v>
      </c>
    </row>
    <row r="167" spans="1:62" hidden="1" outlineLevel="1">
      <c r="A167" s="4">
        <v>44056</v>
      </c>
      <c r="B167">
        <v>303687</v>
      </c>
      <c r="E167">
        <v>3645</v>
      </c>
      <c r="G167">
        <v>604</v>
      </c>
      <c r="H167" s="5">
        <v>48</v>
      </c>
      <c r="I167" s="5">
        <v>42</v>
      </c>
      <c r="J167" s="5">
        <v>6</v>
      </c>
      <c r="K167" s="5"/>
      <c r="M167" s="5">
        <v>556</v>
      </c>
      <c r="N167" s="5">
        <v>2757</v>
      </c>
      <c r="O167" s="5">
        <v>284</v>
      </c>
      <c r="Q167">
        <f t="shared" si="206"/>
        <v>48</v>
      </c>
      <c r="R167">
        <f t="shared" si="207"/>
        <v>3089</v>
      </c>
      <c r="Z167">
        <f t="shared" si="208"/>
        <v>2757</v>
      </c>
      <c r="AA167">
        <f t="shared" si="209"/>
        <v>556</v>
      </c>
      <c r="AB167">
        <f t="shared" si="210"/>
        <v>48</v>
      </c>
      <c r="AC167">
        <f t="shared" si="211"/>
        <v>284</v>
      </c>
      <c r="AE167" s="3">
        <f t="shared" si="186"/>
        <v>2046</v>
      </c>
      <c r="AF167" s="3">
        <f t="shared" si="187"/>
        <v>42</v>
      </c>
      <c r="AG167" s="3">
        <f t="shared" si="188"/>
        <v>42</v>
      </c>
      <c r="AH167" s="3">
        <f t="shared" si="189"/>
        <v>-1</v>
      </c>
      <c r="AI167" s="3">
        <f t="shared" si="190"/>
        <v>0</v>
      </c>
      <c r="AJ167" s="3">
        <f t="shared" si="191"/>
        <v>43</v>
      </c>
      <c r="AK167" s="3">
        <f t="shared" si="192"/>
        <v>0</v>
      </c>
      <c r="AL167" s="3">
        <f t="shared" si="193"/>
        <v>0</v>
      </c>
      <c r="AM167" s="3"/>
      <c r="AN167" s="3">
        <f t="shared" si="194"/>
        <v>2004</v>
      </c>
      <c r="AO167" s="3">
        <f t="shared" si="195"/>
        <v>42</v>
      </c>
      <c r="AQ167" s="6">
        <f t="shared" si="196"/>
        <v>6.7828975503993159E-3</v>
      </c>
      <c r="AR167" s="6">
        <f t="shared" si="197"/>
        <v>1.1656952539550375E-2</v>
      </c>
      <c r="AS167" s="6">
        <f t="shared" si="198"/>
        <v>7.4733096085409248E-2</v>
      </c>
      <c r="AT167" s="6">
        <f t="shared" si="199"/>
        <v>-2.0408163265306121E-2</v>
      </c>
      <c r="AU167" s="6">
        <f t="shared" si="200"/>
        <v>0</v>
      </c>
      <c r="AV167" s="6">
        <f t="shared" si="201"/>
        <v>8.3820662768031184E-2</v>
      </c>
      <c r="AW167" s="6">
        <f t="shared" si="202"/>
        <v>0</v>
      </c>
      <c r="AX167" s="6">
        <f t="shared" si="203"/>
        <v>0</v>
      </c>
      <c r="AZ167" s="2">
        <f t="shared" si="204"/>
        <v>1.200248940520997E-2</v>
      </c>
      <c r="BA167" s="17">
        <f t="shared" si="205"/>
        <v>2.0527859237536656E-2</v>
      </c>
      <c r="BB167" s="2">
        <f t="shared" si="212"/>
        <v>1.3168724279835391E-2</v>
      </c>
      <c r="BC167" s="2">
        <f t="shared" si="213"/>
        <v>1.1522633744855968E-2</v>
      </c>
      <c r="BD167" s="2">
        <f t="shared" si="214"/>
        <v>1.6460905349794238E-3</v>
      </c>
      <c r="BE167" s="2">
        <f t="shared" si="215"/>
        <v>0.15253772290809328</v>
      </c>
      <c r="BF167" s="2">
        <f t="shared" si="216"/>
        <v>0.75637860082304531</v>
      </c>
      <c r="BG167" s="2">
        <f t="shared" si="217"/>
        <v>7.7914951989026066E-2</v>
      </c>
      <c r="BH167" s="2">
        <f t="shared" si="145"/>
        <v>6.9536423841059597E-2</v>
      </c>
      <c r="BI167" s="2">
        <f t="shared" si="146"/>
        <v>9.9337748344370865E-3</v>
      </c>
      <c r="BJ167" s="2">
        <f t="shared" si="147"/>
        <v>0.92052980132450335</v>
      </c>
    </row>
    <row r="168" spans="1:62" hidden="1" outlineLevel="1">
      <c r="A168" s="4">
        <v>44057</v>
      </c>
      <c r="B168">
        <v>305906</v>
      </c>
      <c r="E168">
        <v>3681</v>
      </c>
      <c r="G168">
        <v>631</v>
      </c>
      <c r="H168" s="5">
        <v>52</v>
      </c>
      <c r="I168" s="5">
        <v>46</v>
      </c>
      <c r="J168" s="5">
        <v>6</v>
      </c>
      <c r="K168" s="5"/>
      <c r="M168" s="5">
        <v>579</v>
      </c>
      <c r="N168" s="5">
        <v>2766</v>
      </c>
      <c r="O168" s="5">
        <v>284</v>
      </c>
      <c r="Q168">
        <f t="shared" si="206"/>
        <v>52</v>
      </c>
      <c r="R168">
        <f t="shared" si="207"/>
        <v>3102</v>
      </c>
      <c r="Z168">
        <f t="shared" si="208"/>
        <v>2766</v>
      </c>
      <c r="AA168">
        <f t="shared" si="209"/>
        <v>579</v>
      </c>
      <c r="AB168">
        <f t="shared" si="210"/>
        <v>52</v>
      </c>
      <c r="AC168">
        <f t="shared" si="211"/>
        <v>284</v>
      </c>
      <c r="AE168" s="3">
        <f t="shared" si="186"/>
        <v>2219</v>
      </c>
      <c r="AF168" s="3">
        <f t="shared" si="187"/>
        <v>36</v>
      </c>
      <c r="AG168" s="3">
        <f t="shared" si="188"/>
        <v>27</v>
      </c>
      <c r="AH168" s="3">
        <f t="shared" si="189"/>
        <v>4</v>
      </c>
      <c r="AI168" s="3">
        <f t="shared" si="190"/>
        <v>0</v>
      </c>
      <c r="AJ168" s="3">
        <f t="shared" si="191"/>
        <v>23</v>
      </c>
      <c r="AK168" s="3">
        <f t="shared" si="192"/>
        <v>9</v>
      </c>
      <c r="AL168" s="3">
        <f t="shared" si="193"/>
        <v>0</v>
      </c>
      <c r="AM168" s="3"/>
      <c r="AN168" s="3">
        <f t="shared" si="194"/>
        <v>2183</v>
      </c>
      <c r="AO168" s="3">
        <f t="shared" si="195"/>
        <v>36</v>
      </c>
      <c r="AQ168" s="6">
        <f t="shared" si="196"/>
        <v>7.3068652922252189E-3</v>
      </c>
      <c r="AR168" s="6">
        <f t="shared" si="197"/>
        <v>9.876543209876543E-3</v>
      </c>
      <c r="AS168" s="6">
        <f t="shared" si="198"/>
        <v>4.4701986754966887E-2</v>
      </c>
      <c r="AT168" s="6">
        <f t="shared" si="199"/>
        <v>8.3333333333333329E-2</v>
      </c>
      <c r="AU168" s="6">
        <f t="shared" si="200"/>
        <v>0</v>
      </c>
      <c r="AV168" s="6">
        <f t="shared" si="201"/>
        <v>4.1366906474820143E-2</v>
      </c>
      <c r="AW168" s="6">
        <f t="shared" si="202"/>
        <v>3.2644178454842221E-3</v>
      </c>
      <c r="AX168" s="6">
        <f t="shared" si="203"/>
        <v>0</v>
      </c>
      <c r="AZ168" s="2">
        <f t="shared" si="204"/>
        <v>1.203310820971148E-2</v>
      </c>
      <c r="BA168" s="17">
        <f t="shared" si="205"/>
        <v>1.622352410995944E-2</v>
      </c>
      <c r="BB168" s="2">
        <f t="shared" si="212"/>
        <v>1.4126596033686498E-2</v>
      </c>
      <c r="BC168" s="2">
        <f t="shared" si="213"/>
        <v>1.2496604183645748E-2</v>
      </c>
      <c r="BD168" s="2">
        <f t="shared" si="214"/>
        <v>1.6299918500407497E-3</v>
      </c>
      <c r="BE168" s="2">
        <f t="shared" si="215"/>
        <v>0.15729421352893236</v>
      </c>
      <c r="BF168" s="2">
        <f t="shared" si="216"/>
        <v>0.75142624286878568</v>
      </c>
      <c r="BG168" s="2">
        <f t="shared" si="217"/>
        <v>7.715294756859549E-2</v>
      </c>
      <c r="BH168" s="2">
        <f t="shared" si="145"/>
        <v>7.2900158478605384E-2</v>
      </c>
      <c r="BI168" s="2">
        <f t="shared" si="146"/>
        <v>9.5087163232963554E-3</v>
      </c>
      <c r="BJ168" s="2">
        <f t="shared" si="147"/>
        <v>0.91759112519809827</v>
      </c>
    </row>
    <row r="169" spans="1:62" hidden="1" outlineLevel="1">
      <c r="A169" s="4">
        <v>44058</v>
      </c>
      <c r="B169">
        <v>307936</v>
      </c>
      <c r="E169">
        <v>3727</v>
      </c>
      <c r="G169">
        <v>677</v>
      </c>
      <c r="H169" s="5">
        <v>52</v>
      </c>
      <c r="I169" s="5">
        <v>47</v>
      </c>
      <c r="J169" s="5">
        <v>5</v>
      </c>
      <c r="K169" s="5"/>
      <c r="M169" s="5">
        <v>625</v>
      </c>
      <c r="N169" s="5">
        <v>2766</v>
      </c>
      <c r="O169" s="5">
        <v>284</v>
      </c>
      <c r="Q169">
        <f t="shared" si="206"/>
        <v>52</v>
      </c>
      <c r="R169">
        <f t="shared" si="207"/>
        <v>3102</v>
      </c>
      <c r="Z169">
        <f t="shared" si="208"/>
        <v>2766</v>
      </c>
      <c r="AA169">
        <f t="shared" si="209"/>
        <v>625</v>
      </c>
      <c r="AB169">
        <f t="shared" si="210"/>
        <v>52</v>
      </c>
      <c r="AC169">
        <f t="shared" si="211"/>
        <v>284</v>
      </c>
      <c r="AE169" s="3">
        <f t="shared" si="186"/>
        <v>2030</v>
      </c>
      <c r="AF169" s="3">
        <f t="shared" si="187"/>
        <v>46</v>
      </c>
      <c r="AG169" s="3">
        <f t="shared" si="188"/>
        <v>46</v>
      </c>
      <c r="AH169" s="3">
        <f t="shared" si="189"/>
        <v>0</v>
      </c>
      <c r="AI169" s="3">
        <f t="shared" si="190"/>
        <v>-1</v>
      </c>
      <c r="AJ169" s="3">
        <f t="shared" si="191"/>
        <v>46</v>
      </c>
      <c r="AK169" s="3">
        <f t="shared" si="192"/>
        <v>0</v>
      </c>
      <c r="AL169" s="3">
        <f t="shared" si="193"/>
        <v>0</v>
      </c>
      <c r="AM169" s="3"/>
      <c r="AN169" s="3">
        <f t="shared" si="194"/>
        <v>1984</v>
      </c>
      <c r="AO169" s="3">
        <f t="shared" si="195"/>
        <v>46</v>
      </c>
      <c r="AQ169" s="6">
        <f t="shared" si="196"/>
        <v>6.6360254457251576E-3</v>
      </c>
      <c r="AR169" s="6">
        <f t="shared" si="197"/>
        <v>1.2496604183645748E-2</v>
      </c>
      <c r="AS169" s="6">
        <f t="shared" si="198"/>
        <v>7.2900158478605384E-2</v>
      </c>
      <c r="AT169" s="6">
        <f t="shared" si="199"/>
        <v>0</v>
      </c>
      <c r="AU169" s="6">
        <f t="shared" si="200"/>
        <v>-0.16666666666666666</v>
      </c>
      <c r="AV169" s="6">
        <f t="shared" si="201"/>
        <v>7.9447322970639028E-2</v>
      </c>
      <c r="AW169" s="6">
        <f t="shared" si="202"/>
        <v>0</v>
      </c>
      <c r="AX169" s="6">
        <f t="shared" si="203"/>
        <v>0</v>
      </c>
      <c r="AZ169" s="2">
        <f t="shared" si="204"/>
        <v>1.2103164293879247E-2</v>
      </c>
      <c r="BA169" s="17">
        <f t="shared" si="205"/>
        <v>2.2660098522167486E-2</v>
      </c>
      <c r="BB169" s="2">
        <f t="shared" si="212"/>
        <v>1.395224040783472E-2</v>
      </c>
      <c r="BC169" s="2">
        <f t="shared" si="213"/>
        <v>1.2610678830158305E-2</v>
      </c>
      <c r="BD169" s="2">
        <f t="shared" si="214"/>
        <v>1.3415615776764154E-3</v>
      </c>
      <c r="BE169" s="2">
        <f t="shared" si="215"/>
        <v>0.16769519720955192</v>
      </c>
      <c r="BF169" s="2">
        <f t="shared" si="216"/>
        <v>0.74215186477059292</v>
      </c>
      <c r="BG169" s="2">
        <f t="shared" si="217"/>
        <v>7.620069761202039E-2</v>
      </c>
      <c r="BH169" s="2">
        <f t="shared" si="145"/>
        <v>6.9423929098966025E-2</v>
      </c>
      <c r="BI169" s="2">
        <f t="shared" si="146"/>
        <v>7.385524372230428E-3</v>
      </c>
      <c r="BJ169" s="2">
        <f t="shared" si="147"/>
        <v>0.9231905465288035</v>
      </c>
    </row>
    <row r="170" spans="1:62" hidden="1" outlineLevel="1">
      <c r="A170" s="4">
        <v>44059</v>
      </c>
      <c r="B170">
        <v>308979</v>
      </c>
      <c r="E170">
        <v>3766</v>
      </c>
      <c r="G170">
        <v>712</v>
      </c>
      <c r="H170" s="5">
        <v>56</v>
      </c>
      <c r="I170" s="5">
        <v>51</v>
      </c>
      <c r="J170" s="5">
        <v>5</v>
      </c>
      <c r="K170" s="5"/>
      <c r="M170" s="5">
        <v>656</v>
      </c>
      <c r="N170" s="5">
        <v>2769</v>
      </c>
      <c r="O170" s="5">
        <v>285</v>
      </c>
      <c r="Q170">
        <f t="shared" si="206"/>
        <v>56</v>
      </c>
      <c r="R170">
        <f t="shared" si="207"/>
        <v>3110</v>
      </c>
      <c r="Z170">
        <f t="shared" si="208"/>
        <v>2769</v>
      </c>
      <c r="AA170">
        <f t="shared" si="209"/>
        <v>656</v>
      </c>
      <c r="AB170">
        <f t="shared" si="210"/>
        <v>56</v>
      </c>
      <c r="AC170">
        <f t="shared" si="211"/>
        <v>285</v>
      </c>
      <c r="AE170" s="3">
        <f t="shared" si="186"/>
        <v>1043</v>
      </c>
      <c r="AF170" s="3">
        <f t="shared" si="187"/>
        <v>39</v>
      </c>
      <c r="AG170" s="3">
        <f t="shared" si="188"/>
        <v>35</v>
      </c>
      <c r="AH170" s="3">
        <f t="shared" si="189"/>
        <v>4</v>
      </c>
      <c r="AI170" s="3">
        <f t="shared" si="190"/>
        <v>0</v>
      </c>
      <c r="AJ170" s="3">
        <f t="shared" si="191"/>
        <v>31</v>
      </c>
      <c r="AK170" s="3">
        <f t="shared" si="192"/>
        <v>3</v>
      </c>
      <c r="AL170" s="3">
        <f t="shared" si="193"/>
        <v>1</v>
      </c>
      <c r="AM170" s="3"/>
      <c r="AN170" s="3">
        <f t="shared" si="194"/>
        <v>1004</v>
      </c>
      <c r="AO170" s="3">
        <f t="shared" si="195"/>
        <v>39</v>
      </c>
      <c r="AQ170" s="6">
        <f t="shared" si="196"/>
        <v>3.3870674425854723E-3</v>
      </c>
      <c r="AR170" s="6">
        <f t="shared" si="197"/>
        <v>1.046418030587604E-2</v>
      </c>
      <c r="AS170" s="6">
        <f t="shared" si="198"/>
        <v>5.1698670605612999E-2</v>
      </c>
      <c r="AT170" s="6">
        <f t="shared" si="199"/>
        <v>7.6923076923076927E-2</v>
      </c>
      <c r="AU170" s="6">
        <f t="shared" si="200"/>
        <v>0</v>
      </c>
      <c r="AV170" s="6">
        <f t="shared" si="201"/>
        <v>4.9599999999999998E-2</v>
      </c>
      <c r="AW170" s="6">
        <f t="shared" si="202"/>
        <v>1.0845986984815619E-3</v>
      </c>
      <c r="AX170" s="6">
        <f t="shared" si="203"/>
        <v>3.5211267605633804E-3</v>
      </c>
      <c r="AZ170" s="2">
        <f t="shared" si="204"/>
        <v>1.2188530612112797E-2</v>
      </c>
      <c r="BA170" s="17">
        <f t="shared" si="205"/>
        <v>3.7392138063279005E-2</v>
      </c>
      <c r="BB170" s="2">
        <f t="shared" si="212"/>
        <v>1.4869888475836431E-2</v>
      </c>
      <c r="BC170" s="2">
        <f t="shared" si="213"/>
        <v>1.3542219861922463E-2</v>
      </c>
      <c r="BD170" s="2">
        <f t="shared" si="214"/>
        <v>1.3276686139139671E-3</v>
      </c>
      <c r="BE170" s="2">
        <f t="shared" si="215"/>
        <v>0.17419012214551249</v>
      </c>
      <c r="BF170" s="2">
        <f t="shared" si="216"/>
        <v>0.73526287838555493</v>
      </c>
      <c r="BG170" s="2">
        <f t="shared" si="217"/>
        <v>7.5677110993096125E-2</v>
      </c>
      <c r="BH170" s="2">
        <f t="shared" si="145"/>
        <v>7.1629213483146062E-2</v>
      </c>
      <c r="BI170" s="2">
        <f t="shared" si="146"/>
        <v>7.0224719101123594E-3</v>
      </c>
      <c r="BJ170" s="2">
        <f t="shared" si="147"/>
        <v>0.9213483146067416</v>
      </c>
    </row>
    <row r="171" spans="1:62" hidden="1" outlineLevel="1">
      <c r="A171" s="4">
        <v>44060</v>
      </c>
      <c r="B171">
        <v>310605</v>
      </c>
      <c r="E171">
        <v>3780</v>
      </c>
      <c r="G171">
        <v>718</v>
      </c>
      <c r="H171" s="5">
        <v>60</v>
      </c>
      <c r="I171" s="5">
        <v>54</v>
      </c>
      <c r="J171" s="5">
        <v>6</v>
      </c>
      <c r="K171" s="5"/>
      <c r="M171" s="5">
        <v>658</v>
      </c>
      <c r="N171" s="5">
        <v>2776</v>
      </c>
      <c r="O171" s="5">
        <v>286</v>
      </c>
      <c r="Q171">
        <f t="shared" si="206"/>
        <v>60</v>
      </c>
      <c r="R171">
        <f t="shared" si="207"/>
        <v>3122</v>
      </c>
      <c r="Z171">
        <f t="shared" si="208"/>
        <v>2776</v>
      </c>
      <c r="AA171">
        <f t="shared" si="209"/>
        <v>658</v>
      </c>
      <c r="AB171">
        <f t="shared" si="210"/>
        <v>60</v>
      </c>
      <c r="AC171">
        <f t="shared" si="211"/>
        <v>286</v>
      </c>
      <c r="AE171" s="3">
        <f t="shared" si="186"/>
        <v>1626</v>
      </c>
      <c r="AF171" s="3">
        <f t="shared" si="187"/>
        <v>14</v>
      </c>
      <c r="AG171" s="3">
        <f t="shared" si="188"/>
        <v>6</v>
      </c>
      <c r="AH171" s="3">
        <f t="shared" si="189"/>
        <v>4</v>
      </c>
      <c r="AI171" s="3">
        <f t="shared" si="190"/>
        <v>1</v>
      </c>
      <c r="AJ171" s="3">
        <f t="shared" si="191"/>
        <v>2</v>
      </c>
      <c r="AK171" s="3">
        <f t="shared" si="192"/>
        <v>7</v>
      </c>
      <c r="AL171" s="3">
        <f t="shared" si="193"/>
        <v>1</v>
      </c>
      <c r="AM171" s="3"/>
      <c r="AN171" s="3">
        <f t="shared" si="194"/>
        <v>1612</v>
      </c>
      <c r="AO171" s="3">
        <f t="shared" si="195"/>
        <v>14</v>
      </c>
      <c r="AQ171" s="6">
        <f t="shared" si="196"/>
        <v>5.2624935675240061E-3</v>
      </c>
      <c r="AR171" s="6">
        <f t="shared" si="197"/>
        <v>3.7174721189591076E-3</v>
      </c>
      <c r="AS171" s="6">
        <f t="shared" si="198"/>
        <v>8.4269662921348312E-3</v>
      </c>
      <c r="AT171" s="6">
        <f t="shared" si="199"/>
        <v>7.1428571428571425E-2</v>
      </c>
      <c r="AU171" s="6">
        <f t="shared" si="200"/>
        <v>0.2</v>
      </c>
      <c r="AV171" s="6">
        <f t="shared" si="201"/>
        <v>3.0487804878048782E-3</v>
      </c>
      <c r="AW171" s="6">
        <f t="shared" si="202"/>
        <v>2.527988443481401E-3</v>
      </c>
      <c r="AX171" s="6">
        <f t="shared" si="203"/>
        <v>3.5087719298245615E-3</v>
      </c>
      <c r="AZ171" s="2">
        <f t="shared" si="204"/>
        <v>1.2169797652967596E-2</v>
      </c>
      <c r="BA171" s="17">
        <f t="shared" si="205"/>
        <v>8.6100861008610082E-3</v>
      </c>
      <c r="BB171" s="2">
        <f t="shared" si="212"/>
        <v>1.5873015873015872E-2</v>
      </c>
      <c r="BC171" s="2">
        <f t="shared" si="213"/>
        <v>1.4285714285714285E-2</v>
      </c>
      <c r="BD171" s="2">
        <f t="shared" si="214"/>
        <v>1.5873015873015873E-3</v>
      </c>
      <c r="BE171" s="2">
        <f t="shared" si="215"/>
        <v>0.17407407407407408</v>
      </c>
      <c r="BF171" s="2">
        <f t="shared" si="216"/>
        <v>0.73439153439153437</v>
      </c>
      <c r="BG171" s="2">
        <f t="shared" si="217"/>
        <v>7.5661375661375666E-2</v>
      </c>
      <c r="BH171" s="2">
        <f t="shared" si="145"/>
        <v>7.5208913649025072E-2</v>
      </c>
      <c r="BI171" s="2">
        <f t="shared" si="146"/>
        <v>8.356545961002786E-3</v>
      </c>
      <c r="BJ171" s="2">
        <f t="shared" si="147"/>
        <v>0.91643454038997219</v>
      </c>
    </row>
    <row r="172" spans="1:62" hidden="1" outlineLevel="1">
      <c r="A172" s="4">
        <v>44061</v>
      </c>
      <c r="B172">
        <v>313011</v>
      </c>
      <c r="E172">
        <v>3793</v>
      </c>
      <c r="G172">
        <v>722</v>
      </c>
      <c r="H172" s="5">
        <v>60</v>
      </c>
      <c r="I172" s="5">
        <v>54</v>
      </c>
      <c r="J172" s="5">
        <v>6</v>
      </c>
      <c r="K172" s="5"/>
      <c r="M172" s="5">
        <v>662</v>
      </c>
      <c r="N172" s="5">
        <v>2785</v>
      </c>
      <c r="O172" s="5">
        <v>286</v>
      </c>
      <c r="Q172">
        <f t="shared" si="206"/>
        <v>60</v>
      </c>
      <c r="R172">
        <f t="shared" si="207"/>
        <v>3131</v>
      </c>
      <c r="Z172">
        <f t="shared" si="208"/>
        <v>2785</v>
      </c>
      <c r="AA172">
        <f t="shared" si="209"/>
        <v>662</v>
      </c>
      <c r="AB172">
        <f t="shared" si="210"/>
        <v>60</v>
      </c>
      <c r="AC172">
        <f t="shared" si="211"/>
        <v>286</v>
      </c>
      <c r="AE172" s="3">
        <f t="shared" si="186"/>
        <v>2406</v>
      </c>
      <c r="AF172" s="3">
        <f t="shared" si="187"/>
        <v>13</v>
      </c>
      <c r="AG172" s="3">
        <f t="shared" si="188"/>
        <v>4</v>
      </c>
      <c r="AH172" s="3">
        <f t="shared" si="189"/>
        <v>0</v>
      </c>
      <c r="AI172" s="3">
        <f t="shared" si="190"/>
        <v>0</v>
      </c>
      <c r="AJ172" s="3">
        <f t="shared" si="191"/>
        <v>4</v>
      </c>
      <c r="AK172" s="3">
        <f t="shared" si="192"/>
        <v>9</v>
      </c>
      <c r="AL172" s="3">
        <f t="shared" si="193"/>
        <v>0</v>
      </c>
      <c r="AM172" s="3"/>
      <c r="AN172" s="3">
        <f t="shared" si="194"/>
        <v>2393</v>
      </c>
      <c r="AO172" s="3">
        <f t="shared" si="195"/>
        <v>13</v>
      </c>
      <c r="AQ172" s="6">
        <f t="shared" si="196"/>
        <v>7.7461727918095328E-3</v>
      </c>
      <c r="AR172" s="6">
        <f t="shared" si="197"/>
        <v>3.4391534391534392E-3</v>
      </c>
      <c r="AS172" s="6">
        <f t="shared" si="198"/>
        <v>5.5710306406685237E-3</v>
      </c>
      <c r="AT172" s="6">
        <f t="shared" si="199"/>
        <v>0</v>
      </c>
      <c r="AU172" s="6">
        <f t="shared" si="200"/>
        <v>0</v>
      </c>
      <c r="AV172" s="6">
        <f t="shared" si="201"/>
        <v>6.0790273556231003E-3</v>
      </c>
      <c r="AW172" s="6">
        <f t="shared" si="202"/>
        <v>3.2420749279538905E-3</v>
      </c>
      <c r="AX172" s="6">
        <f t="shared" si="203"/>
        <v>0</v>
      </c>
      <c r="AZ172" s="2">
        <f t="shared" si="204"/>
        <v>1.2117784997971318E-2</v>
      </c>
      <c r="BA172" s="17">
        <f t="shared" si="205"/>
        <v>5.4031587697423106E-3</v>
      </c>
      <c r="BB172" s="2">
        <f t="shared" si="212"/>
        <v>1.5818613234906406E-2</v>
      </c>
      <c r="BC172" s="2">
        <f t="shared" si="213"/>
        <v>1.4236751911415766E-2</v>
      </c>
      <c r="BD172" s="2">
        <f t="shared" si="214"/>
        <v>1.5818613234906407E-3</v>
      </c>
      <c r="BE172" s="2">
        <f t="shared" si="215"/>
        <v>0.17453203269180068</v>
      </c>
      <c r="BF172" s="2">
        <f t="shared" si="216"/>
        <v>0.73424729765357233</v>
      </c>
      <c r="BG172" s="2">
        <f t="shared" si="217"/>
        <v>7.5402056419720531E-2</v>
      </c>
      <c r="BH172" s="2">
        <f t="shared" si="145"/>
        <v>7.4792243767313013E-2</v>
      </c>
      <c r="BI172" s="2">
        <f t="shared" si="146"/>
        <v>8.3102493074792248E-3</v>
      </c>
      <c r="BJ172" s="2">
        <f t="shared" si="147"/>
        <v>0.91689750692520777</v>
      </c>
    </row>
    <row r="173" spans="1:62" hidden="1" outlineLevel="1">
      <c r="A173" s="4">
        <v>44062</v>
      </c>
      <c r="B173">
        <v>315870</v>
      </c>
      <c r="E173">
        <v>3838</v>
      </c>
      <c r="G173">
        <v>766</v>
      </c>
      <c r="H173" s="5">
        <v>61</v>
      </c>
      <c r="I173" s="5">
        <v>53</v>
      </c>
      <c r="J173" s="5">
        <v>8</v>
      </c>
      <c r="K173" s="5"/>
      <c r="M173" s="5">
        <v>705</v>
      </c>
      <c r="N173" s="5">
        <v>2786</v>
      </c>
      <c r="O173" s="5">
        <v>286</v>
      </c>
      <c r="Q173">
        <f t="shared" si="206"/>
        <v>61</v>
      </c>
      <c r="R173">
        <f t="shared" si="207"/>
        <v>3133</v>
      </c>
      <c r="Z173">
        <f t="shared" si="208"/>
        <v>2786</v>
      </c>
      <c r="AA173">
        <f t="shared" si="209"/>
        <v>705</v>
      </c>
      <c r="AB173">
        <f t="shared" si="210"/>
        <v>61</v>
      </c>
      <c r="AC173">
        <f t="shared" si="211"/>
        <v>286</v>
      </c>
      <c r="AE173" s="3">
        <f t="shared" si="186"/>
        <v>2859</v>
      </c>
      <c r="AF173" s="3">
        <f t="shared" si="187"/>
        <v>45</v>
      </c>
      <c r="AG173" s="3">
        <f t="shared" si="188"/>
        <v>44</v>
      </c>
      <c r="AH173" s="3">
        <f t="shared" si="189"/>
        <v>1</v>
      </c>
      <c r="AI173" s="3">
        <f t="shared" si="190"/>
        <v>2</v>
      </c>
      <c r="AJ173" s="3">
        <f t="shared" si="191"/>
        <v>43</v>
      </c>
      <c r="AK173" s="3">
        <f t="shared" si="192"/>
        <v>1</v>
      </c>
      <c r="AL173" s="3">
        <f t="shared" si="193"/>
        <v>0</v>
      </c>
      <c r="AM173" s="3"/>
      <c r="AN173" s="3">
        <f t="shared" si="194"/>
        <v>2814</v>
      </c>
      <c r="AO173" s="3">
        <f t="shared" si="195"/>
        <v>45</v>
      </c>
      <c r="AQ173" s="6">
        <f t="shared" si="196"/>
        <v>9.1338643050883194E-3</v>
      </c>
      <c r="AR173" s="6">
        <f t="shared" si="197"/>
        <v>1.1863959926179805E-2</v>
      </c>
      <c r="AS173" s="6">
        <f t="shared" si="198"/>
        <v>6.0941828254847646E-2</v>
      </c>
      <c r="AT173" s="6">
        <f t="shared" si="199"/>
        <v>1.6666666666666666E-2</v>
      </c>
      <c r="AU173" s="6">
        <f t="shared" si="200"/>
        <v>0.33333333333333331</v>
      </c>
      <c r="AV173" s="6">
        <f t="shared" si="201"/>
        <v>6.4954682779456194E-2</v>
      </c>
      <c r="AW173" s="6">
        <f t="shared" si="202"/>
        <v>3.590664272890485E-4</v>
      </c>
      <c r="AX173" s="6">
        <f t="shared" si="203"/>
        <v>0</v>
      </c>
      <c r="AZ173" s="2">
        <f t="shared" si="204"/>
        <v>1.2150568271757369E-2</v>
      </c>
      <c r="BA173" s="17">
        <f t="shared" si="205"/>
        <v>1.5739769150052464E-2</v>
      </c>
      <c r="BB173" s="2">
        <f t="shared" si="212"/>
        <v>1.5893694632621157E-2</v>
      </c>
      <c r="BC173" s="2">
        <f t="shared" si="213"/>
        <v>1.3809275664408547E-2</v>
      </c>
      <c r="BD173" s="2">
        <f t="shared" si="214"/>
        <v>2.0844189682126106E-3</v>
      </c>
      <c r="BE173" s="2">
        <f t="shared" si="215"/>
        <v>0.18368942157373633</v>
      </c>
      <c r="BF173" s="2">
        <f t="shared" si="216"/>
        <v>0.72589890568004167</v>
      </c>
      <c r="BG173" s="2">
        <f t="shared" si="217"/>
        <v>7.4517978113600836E-2</v>
      </c>
      <c r="BH173" s="2">
        <f t="shared" si="145"/>
        <v>6.919060052219321E-2</v>
      </c>
      <c r="BI173" s="2">
        <f t="shared" si="146"/>
        <v>1.0443864229765013E-2</v>
      </c>
      <c r="BJ173" s="2">
        <f t="shared" si="147"/>
        <v>0.92036553524804177</v>
      </c>
    </row>
    <row r="174" spans="1:62" hidden="1" outlineLevel="1">
      <c r="A174" s="4">
        <v>44063</v>
      </c>
      <c r="B174">
        <v>318852</v>
      </c>
      <c r="E174">
        <v>3875</v>
      </c>
      <c r="G174">
        <v>790</v>
      </c>
      <c r="H174" s="5">
        <v>49</v>
      </c>
      <c r="I174" s="5">
        <v>41</v>
      </c>
      <c r="J174" s="5">
        <v>8</v>
      </c>
      <c r="K174" s="5"/>
      <c r="M174" s="5">
        <v>741</v>
      </c>
      <c r="N174" s="5">
        <v>2799</v>
      </c>
      <c r="O174" s="5">
        <v>286</v>
      </c>
      <c r="Q174">
        <f t="shared" si="206"/>
        <v>49</v>
      </c>
      <c r="R174">
        <f t="shared" si="207"/>
        <v>3134</v>
      </c>
      <c r="Z174">
        <f t="shared" si="208"/>
        <v>2799</v>
      </c>
      <c r="AA174">
        <f t="shared" si="209"/>
        <v>741</v>
      </c>
      <c r="AB174">
        <f t="shared" si="210"/>
        <v>49</v>
      </c>
      <c r="AC174">
        <f t="shared" si="211"/>
        <v>286</v>
      </c>
      <c r="AE174" s="3">
        <f t="shared" si="186"/>
        <v>2982</v>
      </c>
      <c r="AF174" s="3">
        <f t="shared" si="187"/>
        <v>37</v>
      </c>
      <c r="AG174" s="3">
        <f t="shared" si="188"/>
        <v>24</v>
      </c>
      <c r="AH174" s="3">
        <f t="shared" si="189"/>
        <v>-12</v>
      </c>
      <c r="AI174" s="3">
        <f t="shared" si="190"/>
        <v>0</v>
      </c>
      <c r="AJ174" s="3">
        <f t="shared" si="191"/>
        <v>36</v>
      </c>
      <c r="AK174" s="3">
        <f t="shared" si="192"/>
        <v>13</v>
      </c>
      <c r="AL174" s="3">
        <f t="shared" si="193"/>
        <v>0</v>
      </c>
      <c r="AM174" s="3"/>
      <c r="AN174" s="3">
        <f t="shared" si="194"/>
        <v>2945</v>
      </c>
      <c r="AO174" s="3">
        <f t="shared" si="195"/>
        <v>37</v>
      </c>
      <c r="AQ174" s="6">
        <f t="shared" si="196"/>
        <v>9.4405926488745368E-3</v>
      </c>
      <c r="AR174" s="6">
        <f t="shared" si="197"/>
        <v>9.6404377279833246E-3</v>
      </c>
      <c r="AS174" s="6">
        <f t="shared" si="198"/>
        <v>3.1331592689295036E-2</v>
      </c>
      <c r="AT174" s="6">
        <f t="shared" si="199"/>
        <v>-0.19672131147540983</v>
      </c>
      <c r="AU174" s="6">
        <f t="shared" si="200"/>
        <v>0</v>
      </c>
      <c r="AV174" s="6">
        <f t="shared" si="201"/>
        <v>5.106382978723404E-2</v>
      </c>
      <c r="AW174" s="6">
        <f t="shared" si="202"/>
        <v>4.6661880832735104E-3</v>
      </c>
      <c r="AX174" s="6">
        <f t="shared" si="203"/>
        <v>0</v>
      </c>
      <c r="AZ174" s="2">
        <f t="shared" si="204"/>
        <v>1.2152973793484125E-2</v>
      </c>
      <c r="BA174" s="17">
        <f t="shared" si="205"/>
        <v>1.2407780013413815E-2</v>
      </c>
      <c r="BB174" s="2">
        <f t="shared" si="212"/>
        <v>1.264516129032258E-2</v>
      </c>
      <c r="BC174" s="2">
        <f t="shared" si="213"/>
        <v>1.0580645161290323E-2</v>
      </c>
      <c r="BD174" s="2">
        <f t="shared" si="214"/>
        <v>2.0645161290322581E-3</v>
      </c>
      <c r="BE174" s="2">
        <f t="shared" si="215"/>
        <v>0.19122580645161291</v>
      </c>
      <c r="BF174" s="2">
        <f t="shared" si="216"/>
        <v>0.72232258064516131</v>
      </c>
      <c r="BG174" s="2">
        <f t="shared" si="217"/>
        <v>7.3806451612903223E-2</v>
      </c>
      <c r="BH174" s="2">
        <f t="shared" si="145"/>
        <v>5.1898734177215189E-2</v>
      </c>
      <c r="BI174" s="2">
        <f t="shared" si="146"/>
        <v>1.0126582278481013E-2</v>
      </c>
      <c r="BJ174" s="2">
        <f t="shared" si="147"/>
        <v>0.9379746835443038</v>
      </c>
    </row>
    <row r="175" spans="1:62" hidden="1" outlineLevel="1">
      <c r="A175" s="4">
        <v>44064</v>
      </c>
      <c r="B175">
        <v>321981</v>
      </c>
      <c r="E175">
        <v>3919</v>
      </c>
      <c r="G175">
        <v>828</v>
      </c>
      <c r="H175" s="5">
        <v>53</v>
      </c>
      <c r="I175" s="5">
        <v>45</v>
      </c>
      <c r="J175" s="5">
        <v>8</v>
      </c>
      <c r="K175" s="5"/>
      <c r="M175" s="5">
        <v>775</v>
      </c>
      <c r="N175" s="5">
        <v>2805</v>
      </c>
      <c r="O175" s="5">
        <v>286</v>
      </c>
      <c r="Q175">
        <f t="shared" si="206"/>
        <v>53</v>
      </c>
      <c r="R175">
        <f t="shared" si="207"/>
        <v>3144</v>
      </c>
      <c r="Z175">
        <f t="shared" si="208"/>
        <v>2805</v>
      </c>
      <c r="AA175">
        <f t="shared" si="209"/>
        <v>775</v>
      </c>
      <c r="AB175">
        <f t="shared" si="210"/>
        <v>53</v>
      </c>
      <c r="AC175">
        <f t="shared" si="211"/>
        <v>286</v>
      </c>
      <c r="AE175" s="3">
        <f t="shared" si="186"/>
        <v>3129</v>
      </c>
      <c r="AF175" s="3">
        <f t="shared" si="187"/>
        <v>44</v>
      </c>
      <c r="AG175" s="3">
        <f t="shared" si="188"/>
        <v>38</v>
      </c>
      <c r="AH175" s="3">
        <f t="shared" si="189"/>
        <v>4</v>
      </c>
      <c r="AI175" s="3">
        <f t="shared" si="190"/>
        <v>0</v>
      </c>
      <c r="AJ175" s="3">
        <f t="shared" si="191"/>
        <v>34</v>
      </c>
      <c r="AK175" s="3">
        <f t="shared" si="192"/>
        <v>6</v>
      </c>
      <c r="AL175" s="3">
        <f t="shared" si="193"/>
        <v>0</v>
      </c>
      <c r="AM175" s="3"/>
      <c r="AN175" s="3">
        <f t="shared" si="194"/>
        <v>3085</v>
      </c>
      <c r="AO175" s="3">
        <f t="shared" si="195"/>
        <v>44</v>
      </c>
      <c r="AQ175" s="6">
        <f t="shared" si="196"/>
        <v>9.8133303225320847E-3</v>
      </c>
      <c r="AR175" s="6">
        <f t="shared" si="197"/>
        <v>1.135483870967742E-2</v>
      </c>
      <c r="AS175" s="6">
        <f t="shared" si="198"/>
        <v>4.810126582278481E-2</v>
      </c>
      <c r="AT175" s="6">
        <f t="shared" si="199"/>
        <v>8.1632653061224483E-2</v>
      </c>
      <c r="AU175" s="6">
        <f t="shared" si="200"/>
        <v>0</v>
      </c>
      <c r="AV175" s="6">
        <f t="shared" si="201"/>
        <v>4.5883940620782729E-2</v>
      </c>
      <c r="AW175" s="6">
        <f t="shared" si="202"/>
        <v>2.1436227224008574E-3</v>
      </c>
      <c r="AX175" s="6">
        <f t="shared" si="203"/>
        <v>0</v>
      </c>
      <c r="AZ175" s="2">
        <f t="shared" si="204"/>
        <v>1.2171525649028981E-2</v>
      </c>
      <c r="BA175" s="17">
        <f t="shared" si="205"/>
        <v>1.4062000639181848E-2</v>
      </c>
      <c r="BB175" s="2">
        <f t="shared" si="212"/>
        <v>1.3523858127073234E-2</v>
      </c>
      <c r="BC175" s="2">
        <f t="shared" si="213"/>
        <v>1.1482521051288594E-2</v>
      </c>
      <c r="BD175" s="2">
        <f t="shared" si="214"/>
        <v>2.0413370757846388E-3</v>
      </c>
      <c r="BE175" s="2">
        <f t="shared" si="215"/>
        <v>0.19775452921663689</v>
      </c>
      <c r="BF175" s="2">
        <f t="shared" si="216"/>
        <v>0.71574381219698902</v>
      </c>
      <c r="BG175" s="2">
        <f t="shared" si="217"/>
        <v>7.2977800459300843E-2</v>
      </c>
      <c r="BH175" s="2">
        <f t="shared" si="145"/>
        <v>5.434782608695652E-2</v>
      </c>
      <c r="BI175" s="2">
        <f t="shared" si="146"/>
        <v>9.6618357487922701E-3</v>
      </c>
      <c r="BJ175" s="2">
        <f t="shared" si="147"/>
        <v>0.93599033816425126</v>
      </c>
    </row>
    <row r="176" spans="1:62" hidden="1" outlineLevel="1">
      <c r="A176" s="4">
        <v>44065</v>
      </c>
      <c r="B176">
        <v>324201</v>
      </c>
      <c r="E176">
        <v>3967</v>
      </c>
      <c r="G176">
        <v>874</v>
      </c>
      <c r="H176" s="5">
        <v>53</v>
      </c>
      <c r="I176" s="5">
        <v>45</v>
      </c>
      <c r="J176" s="5">
        <v>8</v>
      </c>
      <c r="K176" s="5"/>
      <c r="M176" s="5">
        <v>821</v>
      </c>
      <c r="N176" s="5">
        <v>2807</v>
      </c>
      <c r="O176" s="5">
        <v>286</v>
      </c>
      <c r="Q176">
        <f t="shared" si="206"/>
        <v>53</v>
      </c>
      <c r="R176">
        <f t="shared" si="207"/>
        <v>3146</v>
      </c>
      <c r="Z176">
        <f t="shared" si="208"/>
        <v>2807</v>
      </c>
      <c r="AA176">
        <f t="shared" si="209"/>
        <v>821</v>
      </c>
      <c r="AB176">
        <f t="shared" si="210"/>
        <v>53</v>
      </c>
      <c r="AC176">
        <f t="shared" si="211"/>
        <v>286</v>
      </c>
      <c r="AE176" s="3">
        <f t="shared" si="186"/>
        <v>2220</v>
      </c>
      <c r="AF176" s="3">
        <f t="shared" si="187"/>
        <v>48</v>
      </c>
      <c r="AG176" s="3">
        <f t="shared" si="188"/>
        <v>46</v>
      </c>
      <c r="AH176" s="3">
        <f t="shared" si="189"/>
        <v>0</v>
      </c>
      <c r="AI176" s="3">
        <f t="shared" si="190"/>
        <v>0</v>
      </c>
      <c r="AJ176" s="3">
        <f t="shared" si="191"/>
        <v>46</v>
      </c>
      <c r="AK176" s="3">
        <f t="shared" si="192"/>
        <v>2</v>
      </c>
      <c r="AL176" s="3">
        <f t="shared" si="193"/>
        <v>0</v>
      </c>
      <c r="AM176" s="3"/>
      <c r="AN176" s="3">
        <f t="shared" si="194"/>
        <v>2172</v>
      </c>
      <c r="AO176" s="3">
        <f t="shared" si="195"/>
        <v>48</v>
      </c>
      <c r="AQ176" s="6">
        <f t="shared" si="196"/>
        <v>6.8948167749028674E-3</v>
      </c>
      <c r="AR176" s="6">
        <f t="shared" si="197"/>
        <v>1.2248022454707833E-2</v>
      </c>
      <c r="AS176" s="6">
        <f t="shared" si="198"/>
        <v>5.5555555555555552E-2</v>
      </c>
      <c r="AT176" s="6">
        <f t="shared" si="199"/>
        <v>0</v>
      </c>
      <c r="AU176" s="6">
        <f t="shared" si="200"/>
        <v>0</v>
      </c>
      <c r="AV176" s="6">
        <f t="shared" si="201"/>
        <v>5.9354838709677421E-2</v>
      </c>
      <c r="AW176" s="6">
        <f t="shared" si="202"/>
        <v>7.1301247771836005E-4</v>
      </c>
      <c r="AX176" s="6">
        <f t="shared" si="203"/>
        <v>0</v>
      </c>
      <c r="AZ176" s="2">
        <f t="shared" si="204"/>
        <v>1.2236236162133984E-2</v>
      </c>
      <c r="BA176" s="17">
        <f t="shared" si="205"/>
        <v>2.1621621621621623E-2</v>
      </c>
      <c r="BB176" s="2">
        <f t="shared" si="212"/>
        <v>1.3360221830098312E-2</v>
      </c>
      <c r="BC176" s="2">
        <f t="shared" si="213"/>
        <v>1.1343584572724981E-2</v>
      </c>
      <c r="BD176" s="2">
        <f t="shared" si="214"/>
        <v>2.0166372573733301E-3</v>
      </c>
      <c r="BE176" s="2">
        <f t="shared" si="215"/>
        <v>0.20695739853793799</v>
      </c>
      <c r="BF176" s="2">
        <f t="shared" si="216"/>
        <v>0.70758759768086721</v>
      </c>
      <c r="BG176" s="2">
        <f t="shared" si="217"/>
        <v>7.2094781951096545E-2</v>
      </c>
      <c r="BH176" s="2">
        <f t="shared" si="145"/>
        <v>5.1487414187643021E-2</v>
      </c>
      <c r="BI176" s="2">
        <f t="shared" si="146"/>
        <v>9.1533180778032037E-3</v>
      </c>
      <c r="BJ176" s="2">
        <f t="shared" si="147"/>
        <v>0.9393592677345538</v>
      </c>
    </row>
    <row r="177" spans="1:62" hidden="1" outlineLevel="1">
      <c r="A177" s="4">
        <v>44066</v>
      </c>
      <c r="B177">
        <v>326347</v>
      </c>
      <c r="E177">
        <v>4002</v>
      </c>
      <c r="G177">
        <v>903</v>
      </c>
      <c r="H177" s="5">
        <v>60</v>
      </c>
      <c r="I177" s="5">
        <v>50</v>
      </c>
      <c r="J177" s="5">
        <v>10</v>
      </c>
      <c r="K177" s="5"/>
      <c r="M177" s="5">
        <v>843</v>
      </c>
      <c r="N177" s="5">
        <v>2813</v>
      </c>
      <c r="O177" s="5">
        <v>286</v>
      </c>
      <c r="Q177">
        <f t="shared" si="206"/>
        <v>60</v>
      </c>
      <c r="R177">
        <f t="shared" si="207"/>
        <v>3159</v>
      </c>
      <c r="Z177">
        <f t="shared" si="208"/>
        <v>2813</v>
      </c>
      <c r="AA177">
        <f t="shared" si="209"/>
        <v>843</v>
      </c>
      <c r="AB177">
        <f t="shared" si="210"/>
        <v>60</v>
      </c>
      <c r="AC177">
        <f t="shared" si="211"/>
        <v>286</v>
      </c>
      <c r="AE177" s="3">
        <f t="shared" si="186"/>
        <v>2146</v>
      </c>
      <c r="AF177" s="3">
        <f t="shared" si="187"/>
        <v>35</v>
      </c>
      <c r="AG177" s="3">
        <f t="shared" si="188"/>
        <v>29</v>
      </c>
      <c r="AH177" s="3">
        <f t="shared" si="189"/>
        <v>7</v>
      </c>
      <c r="AI177" s="3">
        <f t="shared" si="190"/>
        <v>2</v>
      </c>
      <c r="AJ177" s="3">
        <f t="shared" si="191"/>
        <v>22</v>
      </c>
      <c r="AK177" s="3">
        <f t="shared" si="192"/>
        <v>6</v>
      </c>
      <c r="AL177" s="3">
        <f t="shared" si="193"/>
        <v>0</v>
      </c>
      <c r="AM177" s="3"/>
      <c r="AN177" s="3">
        <f t="shared" si="194"/>
        <v>2111</v>
      </c>
      <c r="AO177" s="3">
        <f t="shared" si="195"/>
        <v>35</v>
      </c>
      <c r="AQ177" s="6">
        <f t="shared" si="196"/>
        <v>6.6193503413006132E-3</v>
      </c>
      <c r="AR177" s="6">
        <f t="shared" si="197"/>
        <v>8.8227880010083182E-3</v>
      </c>
      <c r="AS177" s="6">
        <f t="shared" si="198"/>
        <v>3.3180778032036611E-2</v>
      </c>
      <c r="AT177" s="6">
        <f t="shared" si="199"/>
        <v>0.13207547169811321</v>
      </c>
      <c r="AU177" s="6">
        <f t="shared" si="200"/>
        <v>0.25</v>
      </c>
      <c r="AV177" s="6">
        <f t="shared" si="201"/>
        <v>2.679658952496955E-2</v>
      </c>
      <c r="AW177" s="6">
        <f t="shared" si="202"/>
        <v>2.1375133594584966E-3</v>
      </c>
      <c r="AX177" s="6">
        <f t="shared" si="203"/>
        <v>0</v>
      </c>
      <c r="AZ177" s="2">
        <f t="shared" si="204"/>
        <v>1.2263020649799139E-2</v>
      </c>
      <c r="BA177" s="17">
        <f t="shared" si="205"/>
        <v>1.6309412861136997E-2</v>
      </c>
      <c r="BB177" s="2">
        <f t="shared" si="212"/>
        <v>1.4992503748125937E-2</v>
      </c>
      <c r="BC177" s="2">
        <f t="shared" si="213"/>
        <v>1.249375312343828E-2</v>
      </c>
      <c r="BD177" s="2">
        <f t="shared" si="214"/>
        <v>2.4987506246876563E-3</v>
      </c>
      <c r="BE177" s="2">
        <f t="shared" si="215"/>
        <v>0.21064467766116943</v>
      </c>
      <c r="BF177" s="2">
        <f t="shared" si="216"/>
        <v>0.70289855072463769</v>
      </c>
      <c r="BG177" s="2">
        <f t="shared" si="217"/>
        <v>7.1464267866066966E-2</v>
      </c>
      <c r="BH177" s="2">
        <f t="shared" si="145"/>
        <v>5.537098560354374E-2</v>
      </c>
      <c r="BI177" s="2">
        <f t="shared" si="146"/>
        <v>1.1074197120708749E-2</v>
      </c>
      <c r="BJ177" s="2">
        <f t="shared" si="147"/>
        <v>0.93355481727574752</v>
      </c>
    </row>
    <row r="178" spans="1:62" hidden="1" outlineLevel="1">
      <c r="A178" s="4">
        <v>44067</v>
      </c>
      <c r="B178">
        <v>327815</v>
      </c>
      <c r="E178">
        <v>4067</v>
      </c>
      <c r="G178">
        <v>947</v>
      </c>
      <c r="H178" s="5">
        <v>63</v>
      </c>
      <c r="I178" s="5">
        <v>54</v>
      </c>
      <c r="J178" s="5">
        <v>9</v>
      </c>
      <c r="K178" s="5"/>
      <c r="M178" s="5">
        <v>884</v>
      </c>
      <c r="N178" s="5">
        <v>2834</v>
      </c>
      <c r="O178" s="5">
        <v>286</v>
      </c>
      <c r="Q178">
        <f t="shared" si="206"/>
        <v>63</v>
      </c>
      <c r="R178">
        <f t="shared" si="207"/>
        <v>3183</v>
      </c>
      <c r="Z178">
        <f t="shared" si="208"/>
        <v>2834</v>
      </c>
      <c r="AA178">
        <f t="shared" si="209"/>
        <v>884</v>
      </c>
      <c r="AB178">
        <f t="shared" si="210"/>
        <v>63</v>
      </c>
      <c r="AC178">
        <f t="shared" si="211"/>
        <v>286</v>
      </c>
      <c r="AE178" s="3">
        <f t="shared" si="186"/>
        <v>1468</v>
      </c>
      <c r="AF178" s="3">
        <f t="shared" si="187"/>
        <v>65</v>
      </c>
      <c r="AG178" s="3">
        <f t="shared" si="188"/>
        <v>44</v>
      </c>
      <c r="AH178" s="3">
        <f t="shared" si="189"/>
        <v>3</v>
      </c>
      <c r="AI178" s="3">
        <f t="shared" si="190"/>
        <v>-1</v>
      </c>
      <c r="AJ178" s="3">
        <f t="shared" si="191"/>
        <v>41</v>
      </c>
      <c r="AK178" s="3">
        <f t="shared" si="192"/>
        <v>21</v>
      </c>
      <c r="AL178" s="3">
        <f t="shared" si="193"/>
        <v>0</v>
      </c>
      <c r="AM178" s="3"/>
      <c r="AN178" s="3">
        <f t="shared" si="194"/>
        <v>1403</v>
      </c>
      <c r="AO178" s="3">
        <f t="shared" si="195"/>
        <v>65</v>
      </c>
      <c r="AQ178" s="6">
        <f t="shared" si="196"/>
        <v>4.4982794387569058E-3</v>
      </c>
      <c r="AR178" s="6">
        <f t="shared" si="197"/>
        <v>1.6241879060469765E-2</v>
      </c>
      <c r="AS178" s="6">
        <f t="shared" si="198"/>
        <v>4.8726467331118496E-2</v>
      </c>
      <c r="AT178" s="6">
        <f t="shared" si="199"/>
        <v>0.05</v>
      </c>
      <c r="AU178" s="6">
        <f t="shared" si="200"/>
        <v>-0.1</v>
      </c>
      <c r="AV178" s="6">
        <f t="shared" si="201"/>
        <v>4.8635824436536183E-2</v>
      </c>
      <c r="AW178" s="6">
        <f t="shared" si="202"/>
        <v>7.4653394952008531E-3</v>
      </c>
      <c r="AX178" s="6">
        <f t="shared" si="203"/>
        <v>0</v>
      </c>
      <c r="AZ178" s="2">
        <f t="shared" si="204"/>
        <v>1.2406387749187803E-2</v>
      </c>
      <c r="BA178" s="17">
        <f t="shared" si="205"/>
        <v>4.4277929155313353E-2</v>
      </c>
      <c r="BB178" s="2">
        <f t="shared" si="212"/>
        <v>1.549053356282272E-2</v>
      </c>
      <c r="BC178" s="2">
        <f t="shared" si="213"/>
        <v>1.3277600196705187E-2</v>
      </c>
      <c r="BD178" s="2">
        <f t="shared" si="214"/>
        <v>2.2129333661175315E-3</v>
      </c>
      <c r="BE178" s="2">
        <f t="shared" si="215"/>
        <v>0.21735923284976641</v>
      </c>
      <c r="BF178" s="2">
        <f t="shared" si="216"/>
        <v>0.69682812884189815</v>
      </c>
      <c r="BG178" s="2">
        <f t="shared" si="217"/>
        <v>7.0322104745512662E-2</v>
      </c>
      <c r="BH178" s="2">
        <f t="shared" si="145"/>
        <v>5.7022175290390706E-2</v>
      </c>
      <c r="BI178" s="2">
        <f t="shared" si="146"/>
        <v>9.5036958817317843E-3</v>
      </c>
      <c r="BJ178" s="2">
        <f t="shared" si="147"/>
        <v>0.9334741288278775</v>
      </c>
    </row>
    <row r="179" spans="1:62" hidden="1" outlineLevel="1">
      <c r="A179" s="4">
        <v>44068</v>
      </c>
      <c r="B179">
        <v>330449</v>
      </c>
      <c r="E179">
        <v>4091</v>
      </c>
      <c r="G179">
        <v>947</v>
      </c>
      <c r="H179" s="5">
        <v>63</v>
      </c>
      <c r="I179" s="5">
        <v>53</v>
      </c>
      <c r="J179" s="5">
        <v>10</v>
      </c>
      <c r="K179" s="5"/>
      <c r="M179" s="5">
        <v>884</v>
      </c>
      <c r="N179" s="5">
        <v>2858</v>
      </c>
      <c r="O179" s="5">
        <v>286</v>
      </c>
      <c r="Q179">
        <f t="shared" si="206"/>
        <v>63</v>
      </c>
      <c r="R179">
        <f t="shared" si="207"/>
        <v>3207</v>
      </c>
      <c r="Z179">
        <f t="shared" si="208"/>
        <v>2858</v>
      </c>
      <c r="AA179">
        <f t="shared" si="209"/>
        <v>884</v>
      </c>
      <c r="AB179">
        <f t="shared" si="210"/>
        <v>63</v>
      </c>
      <c r="AC179">
        <f t="shared" si="211"/>
        <v>286</v>
      </c>
      <c r="AE179" s="3">
        <f t="shared" si="186"/>
        <v>2634</v>
      </c>
      <c r="AF179" s="3">
        <f t="shared" si="187"/>
        <v>24</v>
      </c>
      <c r="AG179" s="3">
        <f t="shared" si="188"/>
        <v>0</v>
      </c>
      <c r="AH179" s="3">
        <f t="shared" si="189"/>
        <v>0</v>
      </c>
      <c r="AI179" s="3">
        <f t="shared" si="190"/>
        <v>1</v>
      </c>
      <c r="AJ179" s="3">
        <f t="shared" si="191"/>
        <v>0</v>
      </c>
      <c r="AK179" s="3">
        <f t="shared" si="192"/>
        <v>24</v>
      </c>
      <c r="AL179" s="3">
        <f t="shared" si="193"/>
        <v>0</v>
      </c>
      <c r="AM179" s="3"/>
      <c r="AN179" s="3">
        <f t="shared" si="194"/>
        <v>2610</v>
      </c>
      <c r="AO179" s="3">
        <f t="shared" si="195"/>
        <v>24</v>
      </c>
      <c r="AQ179" s="6">
        <f t="shared" si="196"/>
        <v>8.0350197519942646E-3</v>
      </c>
      <c r="AR179" s="6">
        <f t="shared" si="197"/>
        <v>5.9011556429800832E-3</v>
      </c>
      <c r="AS179" s="6">
        <f t="shared" si="198"/>
        <v>0</v>
      </c>
      <c r="AT179" s="6">
        <f t="shared" si="199"/>
        <v>0</v>
      </c>
      <c r="AU179" s="6">
        <f t="shared" si="200"/>
        <v>0.1111111111111111</v>
      </c>
      <c r="AV179" s="6">
        <f t="shared" si="201"/>
        <v>0</v>
      </c>
      <c r="AW179" s="6">
        <f t="shared" si="202"/>
        <v>8.4685956245589278E-3</v>
      </c>
      <c r="AX179" s="6">
        <f t="shared" si="203"/>
        <v>0</v>
      </c>
      <c r="AZ179" s="2">
        <f t="shared" si="204"/>
        <v>1.238012522355946E-2</v>
      </c>
      <c r="BA179" s="17">
        <f t="shared" si="205"/>
        <v>9.1116173120728925E-3</v>
      </c>
      <c r="BB179" s="2">
        <f t="shared" si="212"/>
        <v>1.5399657785382548E-2</v>
      </c>
      <c r="BC179" s="2">
        <f t="shared" si="213"/>
        <v>1.2955267660718651E-2</v>
      </c>
      <c r="BD179" s="2">
        <f t="shared" si="214"/>
        <v>2.4443901246638962E-3</v>
      </c>
      <c r="BE179" s="2">
        <f t="shared" si="215"/>
        <v>0.21608408702028845</v>
      </c>
      <c r="BF179" s="2">
        <f t="shared" si="216"/>
        <v>0.69860669762894156</v>
      </c>
      <c r="BG179" s="2">
        <f t="shared" si="217"/>
        <v>6.9909557565387442E-2</v>
      </c>
      <c r="BH179" s="2">
        <f t="shared" si="145"/>
        <v>5.59662090813094E-2</v>
      </c>
      <c r="BI179" s="2">
        <f t="shared" si="146"/>
        <v>1.0559662090813094E-2</v>
      </c>
      <c r="BJ179" s="2">
        <f t="shared" si="147"/>
        <v>0.9334741288278775</v>
      </c>
    </row>
    <row r="180" spans="1:62" hidden="1" outlineLevel="1">
      <c r="A180" s="4">
        <v>44069</v>
      </c>
      <c r="B180">
        <v>333802</v>
      </c>
      <c r="E180">
        <v>4124</v>
      </c>
      <c r="G180">
        <v>980</v>
      </c>
      <c r="H180" s="5">
        <v>69</v>
      </c>
      <c r="I180" s="5">
        <v>59</v>
      </c>
      <c r="J180" s="5">
        <v>10</v>
      </c>
      <c r="K180" s="5"/>
      <c r="M180" s="5">
        <v>911</v>
      </c>
      <c r="N180" s="5">
        <v>2858</v>
      </c>
      <c r="O180" s="5">
        <v>286</v>
      </c>
      <c r="Q180">
        <f t="shared" si="206"/>
        <v>69</v>
      </c>
      <c r="R180">
        <f t="shared" si="207"/>
        <v>3213</v>
      </c>
      <c r="Z180">
        <f t="shared" si="208"/>
        <v>2858</v>
      </c>
      <c r="AA180">
        <f t="shared" si="209"/>
        <v>911</v>
      </c>
      <c r="AB180">
        <f t="shared" si="210"/>
        <v>69</v>
      </c>
      <c r="AC180">
        <f t="shared" si="211"/>
        <v>286</v>
      </c>
      <c r="AE180" s="3">
        <f t="shared" si="186"/>
        <v>3353</v>
      </c>
      <c r="AF180" s="3">
        <f t="shared" si="187"/>
        <v>33</v>
      </c>
      <c r="AG180" s="3">
        <f t="shared" si="188"/>
        <v>33</v>
      </c>
      <c r="AH180" s="3">
        <f t="shared" si="189"/>
        <v>6</v>
      </c>
      <c r="AI180" s="3">
        <f t="shared" si="190"/>
        <v>0</v>
      </c>
      <c r="AJ180" s="3">
        <f t="shared" si="191"/>
        <v>27</v>
      </c>
      <c r="AK180" s="3">
        <f t="shared" si="192"/>
        <v>0</v>
      </c>
      <c r="AL180" s="3">
        <f t="shared" si="193"/>
        <v>0</v>
      </c>
      <c r="AM180" s="3"/>
      <c r="AN180" s="3">
        <f t="shared" si="194"/>
        <v>3320</v>
      </c>
      <c r="AO180" s="3">
        <f t="shared" si="195"/>
        <v>33</v>
      </c>
      <c r="AQ180" s="6">
        <f t="shared" si="196"/>
        <v>1.0146800262672909E-2</v>
      </c>
      <c r="AR180" s="6">
        <f t="shared" si="197"/>
        <v>8.0664874113908578E-3</v>
      </c>
      <c r="AS180" s="6">
        <f t="shared" si="198"/>
        <v>3.4846884899683211E-2</v>
      </c>
      <c r="AT180" s="6">
        <f t="shared" si="199"/>
        <v>9.5238095238095233E-2</v>
      </c>
      <c r="AU180" s="6">
        <f t="shared" si="200"/>
        <v>0</v>
      </c>
      <c r="AV180" s="6">
        <f t="shared" si="201"/>
        <v>3.0542986425339366E-2</v>
      </c>
      <c r="AW180" s="6">
        <f t="shared" si="202"/>
        <v>0</v>
      </c>
      <c r="AX180" s="6">
        <f t="shared" si="203"/>
        <v>0</v>
      </c>
      <c r="AZ180" s="2">
        <f t="shared" si="204"/>
        <v>1.2354629391076146E-2</v>
      </c>
      <c r="BA180" s="17">
        <f t="shared" si="205"/>
        <v>9.8419325976737242E-3</v>
      </c>
      <c r="BB180" s="2">
        <f t="shared" si="212"/>
        <v>1.6731328806983511E-2</v>
      </c>
      <c r="BC180" s="2">
        <f t="shared" si="213"/>
        <v>1.4306498545101843E-2</v>
      </c>
      <c r="BD180" s="2">
        <f t="shared" si="214"/>
        <v>2.4248302618816685E-3</v>
      </c>
      <c r="BE180" s="2">
        <f t="shared" si="215"/>
        <v>0.22090203685741999</v>
      </c>
      <c r="BF180" s="2">
        <f t="shared" si="216"/>
        <v>0.69301648884578082</v>
      </c>
      <c r="BG180" s="2">
        <f t="shared" si="217"/>
        <v>6.9350145489815718E-2</v>
      </c>
      <c r="BH180" s="2">
        <f t="shared" si="145"/>
        <v>6.0204081632653061E-2</v>
      </c>
      <c r="BI180" s="2">
        <f t="shared" si="146"/>
        <v>1.020408163265306E-2</v>
      </c>
      <c r="BJ180" s="2">
        <f t="shared" si="147"/>
        <v>0.92959183673469392</v>
      </c>
    </row>
    <row r="181" spans="1:62" hidden="1" outlineLevel="1">
      <c r="A181" s="4">
        <v>44070</v>
      </c>
      <c r="B181">
        <v>337874</v>
      </c>
      <c r="E181">
        <v>4174</v>
      </c>
      <c r="G181">
        <v>1019</v>
      </c>
      <c r="H181" s="5">
        <v>72</v>
      </c>
      <c r="I181" s="5">
        <v>62</v>
      </c>
      <c r="J181" s="5">
        <v>10</v>
      </c>
      <c r="K181" s="5"/>
      <c r="M181" s="5">
        <v>947</v>
      </c>
      <c r="N181" s="5">
        <v>2869</v>
      </c>
      <c r="O181" s="5">
        <v>286</v>
      </c>
      <c r="Q181">
        <f t="shared" si="206"/>
        <v>72</v>
      </c>
      <c r="R181">
        <f t="shared" si="207"/>
        <v>3227</v>
      </c>
      <c r="Z181">
        <f t="shared" si="208"/>
        <v>2869</v>
      </c>
      <c r="AA181">
        <f t="shared" si="209"/>
        <v>947</v>
      </c>
      <c r="AB181">
        <f t="shared" si="210"/>
        <v>72</v>
      </c>
      <c r="AC181">
        <f t="shared" si="211"/>
        <v>286</v>
      </c>
      <c r="AE181" s="3">
        <f t="shared" si="186"/>
        <v>4072</v>
      </c>
      <c r="AF181" s="3">
        <f t="shared" si="187"/>
        <v>50</v>
      </c>
      <c r="AG181" s="3">
        <f t="shared" si="188"/>
        <v>39</v>
      </c>
      <c r="AH181" s="3">
        <f t="shared" si="189"/>
        <v>3</v>
      </c>
      <c r="AI181" s="3">
        <f t="shared" si="190"/>
        <v>0</v>
      </c>
      <c r="AJ181" s="3">
        <f t="shared" si="191"/>
        <v>36</v>
      </c>
      <c r="AK181" s="3">
        <f t="shared" si="192"/>
        <v>11</v>
      </c>
      <c r="AL181" s="3">
        <f t="shared" si="193"/>
        <v>0</v>
      </c>
      <c r="AM181" s="3"/>
      <c r="AN181" s="3">
        <f t="shared" si="194"/>
        <v>4022</v>
      </c>
      <c r="AO181" s="3">
        <f t="shared" si="195"/>
        <v>50</v>
      </c>
      <c r="AQ181" s="6">
        <f t="shared" si="196"/>
        <v>1.2198848419122714E-2</v>
      </c>
      <c r="AR181" s="6">
        <f t="shared" si="197"/>
        <v>1.2124151309408341E-2</v>
      </c>
      <c r="AS181" s="6">
        <f t="shared" si="198"/>
        <v>3.9795918367346937E-2</v>
      </c>
      <c r="AT181" s="6">
        <f t="shared" si="199"/>
        <v>4.3478260869565216E-2</v>
      </c>
      <c r="AU181" s="6">
        <f t="shared" si="200"/>
        <v>0</v>
      </c>
      <c r="AV181" s="6">
        <f t="shared" si="201"/>
        <v>3.951701427003293E-2</v>
      </c>
      <c r="AW181" s="6">
        <f t="shared" si="202"/>
        <v>3.8488453463960811E-3</v>
      </c>
      <c r="AX181" s="6">
        <f t="shared" si="203"/>
        <v>0</v>
      </c>
      <c r="AZ181" s="2">
        <f t="shared" si="204"/>
        <v>1.2353717658061881E-2</v>
      </c>
      <c r="BA181" s="17">
        <f t="shared" si="205"/>
        <v>1.2278978388998035E-2</v>
      </c>
      <c r="BB181" s="2">
        <f t="shared" si="212"/>
        <v>1.7249640632486823E-2</v>
      </c>
      <c r="BC181" s="2">
        <f t="shared" si="213"/>
        <v>1.4853857211308098E-2</v>
      </c>
      <c r="BD181" s="2">
        <f t="shared" si="214"/>
        <v>2.3957834211787254E-3</v>
      </c>
      <c r="BE181" s="2">
        <f t="shared" si="215"/>
        <v>0.2268806899856253</v>
      </c>
      <c r="BF181" s="2">
        <f t="shared" si="216"/>
        <v>0.68735026353617634</v>
      </c>
      <c r="BG181" s="2">
        <f t="shared" si="217"/>
        <v>6.8519405845711548E-2</v>
      </c>
      <c r="BH181" s="2">
        <f t="shared" si="145"/>
        <v>6.0843964671246323E-2</v>
      </c>
      <c r="BI181" s="2">
        <f t="shared" si="146"/>
        <v>9.8135426889106973E-3</v>
      </c>
      <c r="BJ181" s="2">
        <f t="shared" si="147"/>
        <v>0.92934249263984303</v>
      </c>
    </row>
    <row r="182" spans="1:62" hidden="1" outlineLevel="1">
      <c r="A182" s="4">
        <v>44071</v>
      </c>
      <c r="B182">
        <v>341110</v>
      </c>
      <c r="E182">
        <v>4228</v>
      </c>
      <c r="G182">
        <v>1058</v>
      </c>
      <c r="H182" s="5">
        <v>78</v>
      </c>
      <c r="I182" s="5">
        <v>69</v>
      </c>
      <c r="J182" s="5">
        <v>9</v>
      </c>
      <c r="K182" s="5"/>
      <c r="M182" s="5">
        <v>980</v>
      </c>
      <c r="N182" s="5">
        <v>2884</v>
      </c>
      <c r="O182" s="5">
        <v>286</v>
      </c>
      <c r="Q182">
        <f t="shared" si="206"/>
        <v>78</v>
      </c>
      <c r="R182">
        <f t="shared" si="207"/>
        <v>3248</v>
      </c>
      <c r="Z182">
        <f t="shared" si="208"/>
        <v>2884</v>
      </c>
      <c r="AA182">
        <f t="shared" si="209"/>
        <v>980</v>
      </c>
      <c r="AB182">
        <f t="shared" si="210"/>
        <v>78</v>
      </c>
      <c r="AC182">
        <f t="shared" si="211"/>
        <v>286</v>
      </c>
      <c r="AE182" s="3">
        <f t="shared" si="186"/>
        <v>3236</v>
      </c>
      <c r="AF182" s="3">
        <f t="shared" si="187"/>
        <v>54</v>
      </c>
      <c r="AG182" s="3">
        <f t="shared" si="188"/>
        <v>39</v>
      </c>
      <c r="AH182" s="3">
        <f t="shared" si="189"/>
        <v>6</v>
      </c>
      <c r="AI182" s="3">
        <f t="shared" si="190"/>
        <v>-1</v>
      </c>
      <c r="AJ182" s="3">
        <f t="shared" si="191"/>
        <v>33</v>
      </c>
      <c r="AK182" s="3">
        <f t="shared" si="192"/>
        <v>15</v>
      </c>
      <c r="AL182" s="3">
        <f t="shared" si="193"/>
        <v>0</v>
      </c>
      <c r="AM182" s="3"/>
      <c r="AN182" s="3">
        <f t="shared" si="194"/>
        <v>3182</v>
      </c>
      <c r="AO182" s="3">
        <f t="shared" si="195"/>
        <v>54</v>
      </c>
      <c r="AQ182" s="6">
        <f t="shared" si="196"/>
        <v>9.5775348206727957E-3</v>
      </c>
      <c r="AR182" s="6">
        <f t="shared" si="197"/>
        <v>1.2937230474365118E-2</v>
      </c>
      <c r="AS182" s="6">
        <f t="shared" si="198"/>
        <v>3.8272816486751716E-2</v>
      </c>
      <c r="AT182" s="6">
        <f t="shared" si="199"/>
        <v>8.3333333333333329E-2</v>
      </c>
      <c r="AU182" s="6">
        <f t="shared" si="200"/>
        <v>-0.1</v>
      </c>
      <c r="AV182" s="6">
        <f t="shared" si="201"/>
        <v>3.4846884899683211E-2</v>
      </c>
      <c r="AW182" s="6">
        <f t="shared" si="202"/>
        <v>5.2283025444405714E-3</v>
      </c>
      <c r="AX182" s="6">
        <f t="shared" si="203"/>
        <v>0</v>
      </c>
      <c r="AZ182" s="2">
        <f t="shared" si="204"/>
        <v>1.2394828647650319E-2</v>
      </c>
      <c r="BA182" s="17">
        <f t="shared" si="205"/>
        <v>1.6687268232385661E-2</v>
      </c>
      <c r="BB182" s="2">
        <f t="shared" si="212"/>
        <v>1.8448438978240302E-2</v>
      </c>
      <c r="BC182" s="2">
        <f t="shared" si="213"/>
        <v>1.63197729422895E-2</v>
      </c>
      <c r="BD182" s="2">
        <f t="shared" si="214"/>
        <v>2.1286660359508044E-3</v>
      </c>
      <c r="BE182" s="2">
        <f t="shared" si="215"/>
        <v>0.23178807947019867</v>
      </c>
      <c r="BF182" s="2">
        <f t="shared" si="216"/>
        <v>0.68211920529801329</v>
      </c>
      <c r="BG182" s="2">
        <f t="shared" si="217"/>
        <v>6.7644276253547783E-2</v>
      </c>
      <c r="BH182" s="2">
        <f t="shared" si="145"/>
        <v>6.5217391304347824E-2</v>
      </c>
      <c r="BI182" s="2">
        <f t="shared" si="146"/>
        <v>8.5066162570888466E-3</v>
      </c>
      <c r="BJ182" s="2">
        <f t="shared" si="147"/>
        <v>0.92627599243856329</v>
      </c>
    </row>
    <row r="183" spans="1:62" hidden="1" outlineLevel="1">
      <c r="A183" s="4">
        <v>44072</v>
      </c>
      <c r="B183">
        <v>343982</v>
      </c>
      <c r="E183">
        <v>4257</v>
      </c>
      <c r="G183">
        <v>1084</v>
      </c>
      <c r="H183" s="5">
        <v>80</v>
      </c>
      <c r="I183" s="5">
        <v>70</v>
      </c>
      <c r="J183" s="5">
        <v>10</v>
      </c>
      <c r="K183" s="5"/>
      <c r="M183" s="5">
        <v>1004</v>
      </c>
      <c r="N183" s="5">
        <v>2887</v>
      </c>
      <c r="O183" s="5">
        <v>286</v>
      </c>
      <c r="Q183">
        <f t="shared" si="206"/>
        <v>80</v>
      </c>
      <c r="R183">
        <f t="shared" si="207"/>
        <v>3253</v>
      </c>
      <c r="Z183">
        <f t="shared" si="208"/>
        <v>2887</v>
      </c>
      <c r="AA183">
        <f t="shared" si="209"/>
        <v>1004</v>
      </c>
      <c r="AB183">
        <f t="shared" si="210"/>
        <v>80</v>
      </c>
      <c r="AC183">
        <f t="shared" si="211"/>
        <v>286</v>
      </c>
      <c r="AE183" s="3">
        <f t="shared" si="186"/>
        <v>2872</v>
      </c>
      <c r="AF183" s="3">
        <f t="shared" si="187"/>
        <v>29</v>
      </c>
      <c r="AG183" s="3">
        <f t="shared" si="188"/>
        <v>26</v>
      </c>
      <c r="AH183" s="3">
        <f t="shared" si="189"/>
        <v>2</v>
      </c>
      <c r="AI183" s="3">
        <f t="shared" si="190"/>
        <v>1</v>
      </c>
      <c r="AJ183" s="3">
        <f t="shared" si="191"/>
        <v>24</v>
      </c>
      <c r="AK183" s="3">
        <f t="shared" si="192"/>
        <v>3</v>
      </c>
      <c r="AL183" s="3">
        <f t="shared" si="193"/>
        <v>0</v>
      </c>
      <c r="AM183" s="3"/>
      <c r="AN183" s="3">
        <f t="shared" si="194"/>
        <v>2843</v>
      </c>
      <c r="AO183" s="3">
        <f t="shared" si="195"/>
        <v>29</v>
      </c>
      <c r="AQ183" s="6">
        <f t="shared" si="196"/>
        <v>8.4195713992553725E-3</v>
      </c>
      <c r="AR183" s="6">
        <f t="shared" si="197"/>
        <v>6.8590350047303692E-3</v>
      </c>
      <c r="AS183" s="6">
        <f t="shared" si="198"/>
        <v>2.4574669187145556E-2</v>
      </c>
      <c r="AT183" s="6">
        <f t="shared" si="199"/>
        <v>2.564102564102564E-2</v>
      </c>
      <c r="AU183" s="6">
        <f t="shared" si="200"/>
        <v>0.1111111111111111</v>
      </c>
      <c r="AV183" s="6">
        <f t="shared" si="201"/>
        <v>2.4489795918367346E-2</v>
      </c>
      <c r="AW183" s="6">
        <f t="shared" si="202"/>
        <v>1.0402219140083217E-3</v>
      </c>
      <c r="AX183" s="6">
        <f t="shared" si="203"/>
        <v>0</v>
      </c>
      <c r="AZ183" s="2">
        <f t="shared" si="204"/>
        <v>1.2375647562953876E-2</v>
      </c>
      <c r="BA183" s="17">
        <f t="shared" si="205"/>
        <v>1.0097493036211699E-2</v>
      </c>
      <c r="BB183" s="2">
        <f t="shared" si="212"/>
        <v>1.8792576932111817E-2</v>
      </c>
      <c r="BC183" s="2">
        <f t="shared" si="213"/>
        <v>1.644350481559784E-2</v>
      </c>
      <c r="BD183" s="2">
        <f t="shared" si="214"/>
        <v>2.3490721165139771E-3</v>
      </c>
      <c r="BE183" s="2">
        <f t="shared" si="215"/>
        <v>0.23584684049800328</v>
      </c>
      <c r="BF183" s="2">
        <f t="shared" si="216"/>
        <v>0.67817712003758512</v>
      </c>
      <c r="BG183" s="2">
        <f t="shared" si="217"/>
        <v>6.7183462532299745E-2</v>
      </c>
      <c r="BH183" s="2">
        <f t="shared" si="145"/>
        <v>6.4575645756457564E-2</v>
      </c>
      <c r="BI183" s="2">
        <f t="shared" si="146"/>
        <v>9.2250922509225092E-3</v>
      </c>
      <c r="BJ183" s="2">
        <f t="shared" si="147"/>
        <v>0.92619926199261993</v>
      </c>
    </row>
    <row r="184" spans="1:62" hidden="1" outlineLevel="1">
      <c r="A184" s="4">
        <v>44073</v>
      </c>
      <c r="B184">
        <v>346347</v>
      </c>
      <c r="E184">
        <v>4291</v>
      </c>
      <c r="G184">
        <v>1114</v>
      </c>
      <c r="H184" s="5">
        <v>78</v>
      </c>
      <c r="I184" s="5">
        <v>68</v>
      </c>
      <c r="J184" s="5">
        <v>10</v>
      </c>
      <c r="K184" s="5"/>
      <c r="M184" s="5">
        <v>1036</v>
      </c>
      <c r="N184" s="5">
        <v>2891</v>
      </c>
      <c r="O184" s="5">
        <v>286</v>
      </c>
      <c r="Q184">
        <f t="shared" si="206"/>
        <v>78</v>
      </c>
      <c r="R184">
        <f t="shared" si="207"/>
        <v>3255</v>
      </c>
      <c r="Z184">
        <f t="shared" si="208"/>
        <v>2891</v>
      </c>
      <c r="AA184">
        <f t="shared" si="209"/>
        <v>1036</v>
      </c>
      <c r="AB184">
        <f t="shared" si="210"/>
        <v>78</v>
      </c>
      <c r="AC184">
        <f t="shared" si="211"/>
        <v>286</v>
      </c>
      <c r="AE184" s="3">
        <f t="shared" si="186"/>
        <v>2365</v>
      </c>
      <c r="AF184" s="3">
        <f t="shared" si="187"/>
        <v>34</v>
      </c>
      <c r="AG184" s="3">
        <f t="shared" si="188"/>
        <v>30</v>
      </c>
      <c r="AH184" s="3">
        <f t="shared" si="189"/>
        <v>-2</v>
      </c>
      <c r="AI184" s="3">
        <f t="shared" si="190"/>
        <v>0</v>
      </c>
      <c r="AJ184" s="3">
        <f t="shared" si="191"/>
        <v>32</v>
      </c>
      <c r="AK184" s="3">
        <f t="shared" si="192"/>
        <v>4</v>
      </c>
      <c r="AL184" s="3">
        <f t="shared" si="193"/>
        <v>0</v>
      </c>
      <c r="AM184" s="3"/>
      <c r="AN184" s="3">
        <f t="shared" si="194"/>
        <v>2331</v>
      </c>
      <c r="AO184" s="3">
        <f t="shared" si="195"/>
        <v>34</v>
      </c>
      <c r="AQ184" s="6">
        <f t="shared" si="196"/>
        <v>6.8753597571965972E-3</v>
      </c>
      <c r="AR184" s="6">
        <f t="shared" si="197"/>
        <v>7.9868451961475212E-3</v>
      </c>
      <c r="AS184" s="6">
        <f t="shared" si="198"/>
        <v>2.7675276752767528E-2</v>
      </c>
      <c r="AT184" s="6">
        <f t="shared" si="199"/>
        <v>-2.5000000000000001E-2</v>
      </c>
      <c r="AU184" s="6">
        <f t="shared" si="200"/>
        <v>0</v>
      </c>
      <c r="AV184" s="6">
        <f t="shared" si="201"/>
        <v>3.1872509960159362E-2</v>
      </c>
      <c r="AW184" s="6">
        <f t="shared" si="202"/>
        <v>1.3855213023900243E-3</v>
      </c>
      <c r="AX184" s="6">
        <f t="shared" si="203"/>
        <v>0</v>
      </c>
      <c r="AZ184" s="2">
        <f t="shared" si="204"/>
        <v>1.2389308987807025E-2</v>
      </c>
      <c r="BA184" s="17">
        <f t="shared" si="205"/>
        <v>1.437632135306554E-2</v>
      </c>
      <c r="BB184" s="2">
        <f t="shared" si="212"/>
        <v>1.8177580983453741E-2</v>
      </c>
      <c r="BC184" s="2">
        <f t="shared" si="213"/>
        <v>1.5847121883010955E-2</v>
      </c>
      <c r="BD184" s="2">
        <f t="shared" si="214"/>
        <v>2.3304591004427873E-3</v>
      </c>
      <c r="BE184" s="2">
        <f t="shared" si="215"/>
        <v>0.24143556280587275</v>
      </c>
      <c r="BF184" s="2">
        <f t="shared" si="216"/>
        <v>0.67373572593800979</v>
      </c>
      <c r="BG184" s="2">
        <f t="shared" si="217"/>
        <v>6.6651130272663714E-2</v>
      </c>
      <c r="BH184" s="2">
        <f t="shared" si="145"/>
        <v>6.1041292639138239E-2</v>
      </c>
      <c r="BI184" s="2">
        <f t="shared" si="146"/>
        <v>8.9766606822262122E-3</v>
      </c>
      <c r="BJ184" s="2">
        <f t="shared" si="147"/>
        <v>0.9299820466786356</v>
      </c>
    </row>
    <row r="185" spans="1:62" hidden="1" outlineLevel="1">
      <c r="A185" s="4">
        <v>44074</v>
      </c>
      <c r="B185">
        <v>347662</v>
      </c>
      <c r="E185">
        <v>4317</v>
      </c>
      <c r="G185">
        <v>1125</v>
      </c>
      <c r="H185" s="5">
        <v>80</v>
      </c>
      <c r="I185" s="5">
        <v>70</v>
      </c>
      <c r="J185" s="5">
        <v>10</v>
      </c>
      <c r="K185" s="5"/>
      <c r="M185" s="5">
        <v>1045</v>
      </c>
      <c r="N185" s="5">
        <v>2906</v>
      </c>
      <c r="O185" s="5">
        <v>286</v>
      </c>
      <c r="Q185">
        <f t="shared" si="206"/>
        <v>80</v>
      </c>
      <c r="R185">
        <f t="shared" si="207"/>
        <v>3272</v>
      </c>
      <c r="Z185">
        <f t="shared" si="208"/>
        <v>2906</v>
      </c>
      <c r="AA185">
        <f t="shared" si="209"/>
        <v>1045</v>
      </c>
      <c r="AB185">
        <f t="shared" si="210"/>
        <v>80</v>
      </c>
      <c r="AC185">
        <f t="shared" si="211"/>
        <v>286</v>
      </c>
      <c r="AE185" s="3">
        <f t="shared" si="186"/>
        <v>1315</v>
      </c>
      <c r="AF185" s="3">
        <f t="shared" si="187"/>
        <v>26</v>
      </c>
      <c r="AG185" s="3">
        <f t="shared" si="188"/>
        <v>11</v>
      </c>
      <c r="AH185" s="3">
        <f t="shared" si="189"/>
        <v>2</v>
      </c>
      <c r="AI185" s="3">
        <f t="shared" si="190"/>
        <v>0</v>
      </c>
      <c r="AJ185" s="3">
        <f t="shared" si="191"/>
        <v>9</v>
      </c>
      <c r="AK185" s="3">
        <f t="shared" si="192"/>
        <v>15</v>
      </c>
      <c r="AL185" s="3">
        <f t="shared" si="193"/>
        <v>0</v>
      </c>
      <c r="AM185" s="3"/>
      <c r="AN185" s="3">
        <f t="shared" si="194"/>
        <v>1289</v>
      </c>
      <c r="AO185" s="3">
        <f t="shared" si="195"/>
        <v>26</v>
      </c>
      <c r="AQ185" s="6">
        <f t="shared" si="196"/>
        <v>3.796770291066474E-3</v>
      </c>
      <c r="AR185" s="6">
        <f t="shared" si="197"/>
        <v>6.0591936611512466E-3</v>
      </c>
      <c r="AS185" s="6">
        <f t="shared" si="198"/>
        <v>9.8743267504488325E-3</v>
      </c>
      <c r="AT185" s="6">
        <f t="shared" si="199"/>
        <v>2.564102564102564E-2</v>
      </c>
      <c r="AU185" s="6">
        <f t="shared" si="200"/>
        <v>0</v>
      </c>
      <c r="AV185" s="6">
        <f t="shared" si="201"/>
        <v>8.6872586872586872E-3</v>
      </c>
      <c r="AW185" s="6">
        <f t="shared" si="202"/>
        <v>5.1885160843998619E-3</v>
      </c>
      <c r="AX185" s="6">
        <f t="shared" si="203"/>
        <v>0</v>
      </c>
      <c r="AZ185" s="2">
        <f t="shared" si="204"/>
        <v>1.2417232829587357E-2</v>
      </c>
      <c r="BA185" s="17">
        <f t="shared" si="205"/>
        <v>1.9771863117870721E-2</v>
      </c>
      <c r="BB185" s="2">
        <f t="shared" si="212"/>
        <v>1.8531387537641882E-2</v>
      </c>
      <c r="BC185" s="2">
        <f t="shared" si="213"/>
        <v>1.6214964095436647E-2</v>
      </c>
      <c r="BD185" s="2">
        <f t="shared" si="214"/>
        <v>2.3164234422052353E-3</v>
      </c>
      <c r="BE185" s="2">
        <f t="shared" si="215"/>
        <v>0.24206624971044707</v>
      </c>
      <c r="BF185" s="2">
        <f t="shared" si="216"/>
        <v>0.67315265230484134</v>
      </c>
      <c r="BG185" s="2">
        <f t="shared" si="217"/>
        <v>6.6249710447069718E-2</v>
      </c>
      <c r="BH185" s="2">
        <f t="shared" si="145"/>
        <v>6.222222222222222E-2</v>
      </c>
      <c r="BI185" s="2">
        <f t="shared" si="146"/>
        <v>8.8888888888888889E-3</v>
      </c>
      <c r="BJ185" s="2">
        <f t="shared" si="147"/>
        <v>0.92888888888888888</v>
      </c>
    </row>
    <row r="186" spans="1:62" hidden="1" outlineLevel="1">
      <c r="A186" s="4">
        <v>44075</v>
      </c>
      <c r="B186">
        <v>351872</v>
      </c>
      <c r="E186">
        <v>4350</v>
      </c>
      <c r="G186">
        <v>1152</v>
      </c>
      <c r="H186" s="5">
        <v>81</v>
      </c>
      <c r="I186" s="5">
        <v>71</v>
      </c>
      <c r="J186" s="5">
        <v>10</v>
      </c>
      <c r="K186" s="5"/>
      <c r="M186" s="5">
        <v>1071</v>
      </c>
      <c r="N186" s="5">
        <v>2911</v>
      </c>
      <c r="O186" s="5">
        <v>287</v>
      </c>
      <c r="Q186">
        <f t="shared" si="206"/>
        <v>81</v>
      </c>
      <c r="R186">
        <f t="shared" si="207"/>
        <v>3279</v>
      </c>
      <c r="Z186">
        <f t="shared" si="208"/>
        <v>2911</v>
      </c>
      <c r="AA186">
        <f t="shared" si="209"/>
        <v>1071</v>
      </c>
      <c r="AB186">
        <f t="shared" si="210"/>
        <v>81</v>
      </c>
      <c r="AC186">
        <f t="shared" si="211"/>
        <v>287</v>
      </c>
      <c r="AE186" s="3">
        <f t="shared" si="186"/>
        <v>4210</v>
      </c>
      <c r="AF186" s="3">
        <f t="shared" si="187"/>
        <v>33</v>
      </c>
      <c r="AG186" s="3">
        <f t="shared" si="188"/>
        <v>27</v>
      </c>
      <c r="AH186" s="3">
        <f t="shared" si="189"/>
        <v>1</v>
      </c>
      <c r="AI186" s="3">
        <f t="shared" si="190"/>
        <v>0</v>
      </c>
      <c r="AJ186" s="3">
        <f t="shared" si="191"/>
        <v>26</v>
      </c>
      <c r="AK186" s="3">
        <f t="shared" si="192"/>
        <v>5</v>
      </c>
      <c r="AL186" s="3">
        <f t="shared" si="193"/>
        <v>1</v>
      </c>
      <c r="AM186" s="3"/>
      <c r="AN186" s="3">
        <f t="shared" si="194"/>
        <v>4177</v>
      </c>
      <c r="AO186" s="3">
        <f t="shared" si="195"/>
        <v>33</v>
      </c>
      <c r="AQ186" s="6">
        <f t="shared" si="196"/>
        <v>1.2109462638999948E-2</v>
      </c>
      <c r="AR186" s="6">
        <f t="shared" si="197"/>
        <v>7.6441973592772756E-3</v>
      </c>
      <c r="AS186" s="6">
        <f t="shared" si="198"/>
        <v>2.4E-2</v>
      </c>
      <c r="AT186" s="6">
        <f t="shared" si="199"/>
        <v>1.2500000000000001E-2</v>
      </c>
      <c r="AU186" s="6">
        <f t="shared" si="200"/>
        <v>0</v>
      </c>
      <c r="AV186" s="6">
        <f t="shared" si="201"/>
        <v>2.4880382775119617E-2</v>
      </c>
      <c r="AW186" s="6">
        <f t="shared" si="202"/>
        <v>1.7205781142463868E-3</v>
      </c>
      <c r="AX186" s="6">
        <f t="shared" si="203"/>
        <v>3.4965034965034965E-3</v>
      </c>
      <c r="AZ186" s="2">
        <f t="shared" si="204"/>
        <v>1.2362449981811567E-2</v>
      </c>
      <c r="BA186" s="17">
        <f t="shared" si="205"/>
        <v>7.8384798099762464E-3</v>
      </c>
      <c r="BB186" s="2">
        <f t="shared" si="212"/>
        <v>1.8620689655172412E-2</v>
      </c>
      <c r="BC186" s="2">
        <f t="shared" si="213"/>
        <v>1.6321839080459769E-2</v>
      </c>
      <c r="BD186" s="2">
        <f t="shared" si="214"/>
        <v>2.2988505747126436E-3</v>
      </c>
      <c r="BE186" s="2">
        <f t="shared" si="215"/>
        <v>0.24620689655172415</v>
      </c>
      <c r="BF186" s="2">
        <f t="shared" si="216"/>
        <v>0.66919540229885055</v>
      </c>
      <c r="BG186" s="2">
        <f t="shared" si="217"/>
        <v>6.5977011494252877E-2</v>
      </c>
      <c r="BH186" s="2">
        <f t="shared" si="145"/>
        <v>6.1631944444444448E-2</v>
      </c>
      <c r="BI186" s="2">
        <f t="shared" si="146"/>
        <v>8.6805555555555559E-3</v>
      </c>
      <c r="BJ186" s="2">
        <f t="shared" si="147"/>
        <v>0.9296875</v>
      </c>
    </row>
    <row r="187" spans="1:62" hidden="1" outlineLevel="1">
      <c r="A187" s="4">
        <v>44076</v>
      </c>
      <c r="B187">
        <v>357499</v>
      </c>
      <c r="E187">
        <v>4433</v>
      </c>
      <c r="G187">
        <v>1227</v>
      </c>
      <c r="H187" s="5">
        <v>88</v>
      </c>
      <c r="I187" s="5">
        <v>76</v>
      </c>
      <c r="J187" s="5">
        <v>12</v>
      </c>
      <c r="K187" s="5"/>
      <c r="M187" s="5">
        <v>1139</v>
      </c>
      <c r="N187" s="5">
        <v>2919</v>
      </c>
      <c r="O187" s="5">
        <v>287</v>
      </c>
      <c r="Q187">
        <f t="shared" si="206"/>
        <v>88</v>
      </c>
      <c r="R187">
        <f t="shared" si="207"/>
        <v>3294</v>
      </c>
      <c r="Z187">
        <f t="shared" si="208"/>
        <v>2919</v>
      </c>
      <c r="AA187">
        <f t="shared" si="209"/>
        <v>1139</v>
      </c>
      <c r="AB187">
        <f t="shared" si="210"/>
        <v>88</v>
      </c>
      <c r="AC187">
        <f t="shared" si="211"/>
        <v>287</v>
      </c>
      <c r="AE187" s="3">
        <f t="shared" si="186"/>
        <v>5627</v>
      </c>
      <c r="AF187" s="3">
        <f t="shared" si="187"/>
        <v>83</v>
      </c>
      <c r="AG187" s="3">
        <f t="shared" si="188"/>
        <v>75</v>
      </c>
      <c r="AH187" s="3">
        <f t="shared" si="189"/>
        <v>7</v>
      </c>
      <c r="AI187" s="3">
        <f t="shared" si="190"/>
        <v>2</v>
      </c>
      <c r="AJ187" s="3">
        <f t="shared" si="191"/>
        <v>68</v>
      </c>
      <c r="AK187" s="3">
        <f t="shared" si="192"/>
        <v>8</v>
      </c>
      <c r="AL187" s="3">
        <f t="shared" si="193"/>
        <v>0</v>
      </c>
      <c r="AM187" s="3"/>
      <c r="AN187" s="3">
        <f t="shared" si="194"/>
        <v>5544</v>
      </c>
      <c r="AO187" s="3">
        <f t="shared" si="195"/>
        <v>83</v>
      </c>
      <c r="AQ187" s="6">
        <f t="shared" si="196"/>
        <v>1.5991610585667514E-2</v>
      </c>
      <c r="AR187" s="6">
        <f t="shared" si="197"/>
        <v>1.9080459770114942E-2</v>
      </c>
      <c r="AS187" s="6">
        <f t="shared" si="198"/>
        <v>6.5104166666666671E-2</v>
      </c>
      <c r="AT187" s="6">
        <f t="shared" si="199"/>
        <v>8.6419753086419748E-2</v>
      </c>
      <c r="AU187" s="6">
        <f t="shared" si="200"/>
        <v>0.2</v>
      </c>
      <c r="AV187" s="6">
        <f t="shared" si="201"/>
        <v>6.3492063492063489E-2</v>
      </c>
      <c r="AW187" s="6">
        <f t="shared" si="202"/>
        <v>2.7481964960494676E-3</v>
      </c>
      <c r="AX187" s="6">
        <f t="shared" si="203"/>
        <v>0</v>
      </c>
      <c r="AZ187" s="2">
        <f t="shared" si="204"/>
        <v>1.2400034685411707E-2</v>
      </c>
      <c r="BA187" s="17">
        <f t="shared" si="205"/>
        <v>1.4750311000533143E-2</v>
      </c>
      <c r="BB187" s="2">
        <f t="shared" si="212"/>
        <v>1.9851116625310174E-2</v>
      </c>
      <c r="BC187" s="2">
        <f t="shared" si="213"/>
        <v>1.7144146176404241E-2</v>
      </c>
      <c r="BD187" s="2">
        <f t="shared" si="214"/>
        <v>2.7069704489059328E-3</v>
      </c>
      <c r="BE187" s="2">
        <f t="shared" si="215"/>
        <v>0.25693661177532146</v>
      </c>
      <c r="BF187" s="2">
        <f t="shared" si="216"/>
        <v>0.6584705616963682</v>
      </c>
      <c r="BG187" s="2">
        <f t="shared" si="217"/>
        <v>6.4741709903000225E-2</v>
      </c>
      <c r="BH187" s="2">
        <f t="shared" si="145"/>
        <v>6.1939690301548493E-2</v>
      </c>
      <c r="BI187" s="2">
        <f t="shared" si="146"/>
        <v>9.7799511002444987E-3</v>
      </c>
      <c r="BJ187" s="2">
        <f t="shared" si="147"/>
        <v>0.92828035859820701</v>
      </c>
    </row>
    <row r="188" spans="1:62" hidden="1" outlineLevel="1">
      <c r="A188" s="4">
        <v>44077</v>
      </c>
      <c r="B188">
        <v>360966</v>
      </c>
      <c r="E188">
        <v>4487</v>
      </c>
      <c r="G188">
        <v>1252</v>
      </c>
      <c r="H188" s="5">
        <v>93</v>
      </c>
      <c r="I188" s="5">
        <v>81</v>
      </c>
      <c r="J188" s="5">
        <v>12</v>
      </c>
      <c r="K188" s="5"/>
      <c r="M188" s="5">
        <v>1159</v>
      </c>
      <c r="N188" s="5">
        <v>2947</v>
      </c>
      <c r="O188" s="5">
        <v>288</v>
      </c>
      <c r="Q188">
        <f t="shared" si="206"/>
        <v>93</v>
      </c>
      <c r="R188">
        <f t="shared" si="207"/>
        <v>3328</v>
      </c>
      <c r="Z188">
        <f t="shared" si="208"/>
        <v>2947</v>
      </c>
      <c r="AA188">
        <f t="shared" si="209"/>
        <v>1159</v>
      </c>
      <c r="AB188">
        <f t="shared" si="210"/>
        <v>93</v>
      </c>
      <c r="AC188">
        <f t="shared" si="211"/>
        <v>288</v>
      </c>
      <c r="AE188" s="3">
        <f t="shared" si="186"/>
        <v>3467</v>
      </c>
      <c r="AF188" s="3">
        <f t="shared" si="187"/>
        <v>54</v>
      </c>
      <c r="AG188" s="3">
        <f t="shared" si="188"/>
        <v>25</v>
      </c>
      <c r="AH188" s="3">
        <f t="shared" si="189"/>
        <v>5</v>
      </c>
      <c r="AI188" s="3">
        <f t="shared" si="190"/>
        <v>0</v>
      </c>
      <c r="AJ188" s="3">
        <f t="shared" si="191"/>
        <v>20</v>
      </c>
      <c r="AK188" s="3">
        <f t="shared" si="192"/>
        <v>28</v>
      </c>
      <c r="AL188" s="3">
        <f t="shared" si="193"/>
        <v>1</v>
      </c>
      <c r="AM188" s="3"/>
      <c r="AN188" s="3">
        <f t="shared" si="194"/>
        <v>3413</v>
      </c>
      <c r="AO188" s="3">
        <f t="shared" si="195"/>
        <v>54</v>
      </c>
      <c r="AQ188" s="6">
        <f t="shared" si="196"/>
        <v>9.6979292249768523E-3</v>
      </c>
      <c r="AR188" s="6">
        <f t="shared" si="197"/>
        <v>1.2181367020076697E-2</v>
      </c>
      <c r="AS188" s="6">
        <f t="shared" si="198"/>
        <v>2.0374898125509373E-2</v>
      </c>
      <c r="AT188" s="6">
        <f t="shared" si="199"/>
        <v>5.6818181818181816E-2</v>
      </c>
      <c r="AU188" s="6">
        <f t="shared" si="200"/>
        <v>0</v>
      </c>
      <c r="AV188" s="6">
        <f t="shared" si="201"/>
        <v>1.755926251097454E-2</v>
      </c>
      <c r="AW188" s="6">
        <f t="shared" si="202"/>
        <v>9.5923261390887284E-3</v>
      </c>
      <c r="AX188" s="6">
        <f t="shared" si="203"/>
        <v>3.4843205574912892E-3</v>
      </c>
      <c r="AZ188" s="2">
        <f t="shared" si="204"/>
        <v>1.2430533623665387E-2</v>
      </c>
      <c r="BA188" s="17">
        <f t="shared" si="205"/>
        <v>1.5575425439861552E-2</v>
      </c>
      <c r="BB188" s="2">
        <f t="shared" si="212"/>
        <v>2.0726543347448185E-2</v>
      </c>
      <c r="BC188" s="2">
        <f t="shared" si="213"/>
        <v>1.8052150657454871E-2</v>
      </c>
      <c r="BD188" s="2">
        <f t="shared" si="214"/>
        <v>2.674392689993314E-3</v>
      </c>
      <c r="BE188" s="2">
        <f t="shared" si="215"/>
        <v>0.25830176064185423</v>
      </c>
      <c r="BF188" s="2">
        <f t="shared" si="216"/>
        <v>0.65678627145085799</v>
      </c>
      <c r="BG188" s="2">
        <f t="shared" si="217"/>
        <v>6.4185424559839541E-2</v>
      </c>
      <c r="BH188" s="2">
        <f t="shared" si="145"/>
        <v>6.4696485623003189E-2</v>
      </c>
      <c r="BI188" s="2">
        <f t="shared" si="146"/>
        <v>9.5846645367412137E-3</v>
      </c>
      <c r="BJ188" s="2">
        <f t="shared" si="147"/>
        <v>0.92571884984025554</v>
      </c>
    </row>
    <row r="189" spans="1:62" hidden="1" outlineLevel="1">
      <c r="A189" s="4">
        <v>44078</v>
      </c>
      <c r="B189">
        <v>365207</v>
      </c>
      <c r="E189">
        <v>4565</v>
      </c>
      <c r="G189">
        <v>1284</v>
      </c>
      <c r="H189" s="5">
        <v>98</v>
      </c>
      <c r="I189" s="5">
        <v>87</v>
      </c>
      <c r="J189" s="5">
        <v>11</v>
      </c>
      <c r="K189" s="5"/>
      <c r="M189" s="5">
        <v>1186</v>
      </c>
      <c r="N189" s="5">
        <v>2993</v>
      </c>
      <c r="O189" s="5">
        <v>288</v>
      </c>
      <c r="Q189">
        <f t="shared" si="206"/>
        <v>98</v>
      </c>
      <c r="R189">
        <f t="shared" si="207"/>
        <v>3379</v>
      </c>
      <c r="Z189">
        <f t="shared" si="208"/>
        <v>2993</v>
      </c>
      <c r="AA189">
        <f t="shared" si="209"/>
        <v>1186</v>
      </c>
      <c r="AB189">
        <f t="shared" si="210"/>
        <v>98</v>
      </c>
      <c r="AC189">
        <f t="shared" si="211"/>
        <v>288</v>
      </c>
      <c r="AE189" s="3">
        <f t="shared" si="186"/>
        <v>4241</v>
      </c>
      <c r="AF189" s="3">
        <f t="shared" si="187"/>
        <v>78</v>
      </c>
      <c r="AG189" s="3">
        <f t="shared" si="188"/>
        <v>32</v>
      </c>
      <c r="AH189" s="3">
        <f t="shared" si="189"/>
        <v>5</v>
      </c>
      <c r="AI189" s="3">
        <f t="shared" si="190"/>
        <v>-1</v>
      </c>
      <c r="AJ189" s="3">
        <f t="shared" si="191"/>
        <v>27</v>
      </c>
      <c r="AK189" s="3">
        <f t="shared" si="192"/>
        <v>46</v>
      </c>
      <c r="AL189" s="3">
        <f t="shared" si="193"/>
        <v>0</v>
      </c>
      <c r="AM189" s="3"/>
      <c r="AN189" s="3">
        <f t="shared" si="194"/>
        <v>4163</v>
      </c>
      <c r="AO189" s="3">
        <f t="shared" si="195"/>
        <v>78</v>
      </c>
      <c r="AQ189" s="6">
        <f t="shared" si="196"/>
        <v>1.1749028994420527E-2</v>
      </c>
      <c r="AR189" s="6">
        <f t="shared" si="197"/>
        <v>1.738355248495654E-2</v>
      </c>
      <c r="AS189" s="6">
        <f t="shared" si="198"/>
        <v>2.5559105431309903E-2</v>
      </c>
      <c r="AT189" s="6">
        <f t="shared" si="199"/>
        <v>5.3763440860215055E-2</v>
      </c>
      <c r="AU189" s="6">
        <f t="shared" si="200"/>
        <v>-8.3333333333333329E-2</v>
      </c>
      <c r="AV189" s="6">
        <f t="shared" si="201"/>
        <v>2.3295944779982744E-2</v>
      </c>
      <c r="AW189" s="6">
        <f t="shared" si="202"/>
        <v>1.5609093993892093E-2</v>
      </c>
      <c r="AX189" s="6">
        <f t="shared" si="203"/>
        <v>0</v>
      </c>
      <c r="AZ189" s="2">
        <f t="shared" si="204"/>
        <v>1.2499760409849757E-2</v>
      </c>
      <c r="BA189" s="17">
        <f t="shared" si="205"/>
        <v>1.8391888705493988E-2</v>
      </c>
      <c r="BB189" s="2">
        <f t="shared" si="212"/>
        <v>2.1467688937568456E-2</v>
      </c>
      <c r="BC189" s="2">
        <f t="shared" si="213"/>
        <v>1.9058050383351587E-2</v>
      </c>
      <c r="BD189" s="2">
        <f t="shared" si="214"/>
        <v>2.4096385542168677E-3</v>
      </c>
      <c r="BE189" s="2">
        <f t="shared" si="215"/>
        <v>0.25980284775465501</v>
      </c>
      <c r="BF189" s="2">
        <f t="shared" si="216"/>
        <v>0.65564074479737133</v>
      </c>
      <c r="BG189" s="2">
        <f t="shared" si="217"/>
        <v>6.3088718510405262E-2</v>
      </c>
      <c r="BH189" s="2">
        <f t="shared" ref="BH189:BH230" si="218">I189/G189</f>
        <v>6.7757009345794386E-2</v>
      </c>
      <c r="BI189" s="2">
        <f t="shared" ref="BI189:BI230" si="219">J189/G189</f>
        <v>8.5669781931464167E-3</v>
      </c>
      <c r="BJ189" s="2">
        <f t="shared" ref="BJ189:BJ230" si="220">M189/G189</f>
        <v>0.92367601246105924</v>
      </c>
    </row>
    <row r="190" spans="1:62" hidden="1" outlineLevel="1">
      <c r="A190" s="4">
        <v>44079</v>
      </c>
      <c r="B190">
        <v>370480</v>
      </c>
      <c r="E190">
        <v>4679</v>
      </c>
      <c r="G190">
        <v>1343</v>
      </c>
      <c r="H190" s="5">
        <v>100</v>
      </c>
      <c r="I190" s="5">
        <v>88</v>
      </c>
      <c r="J190" s="5">
        <v>12</v>
      </c>
      <c r="K190" s="5"/>
      <c r="M190" s="5">
        <v>1243</v>
      </c>
      <c r="N190" s="5">
        <v>3047</v>
      </c>
      <c r="O190" s="5">
        <v>289</v>
      </c>
      <c r="Q190">
        <f t="shared" si="206"/>
        <v>100</v>
      </c>
      <c r="R190">
        <f t="shared" si="207"/>
        <v>3436</v>
      </c>
      <c r="Z190">
        <f t="shared" si="208"/>
        <v>3047</v>
      </c>
      <c r="AA190">
        <f t="shared" si="209"/>
        <v>1243</v>
      </c>
      <c r="AB190">
        <f t="shared" si="210"/>
        <v>100</v>
      </c>
      <c r="AC190">
        <f t="shared" si="211"/>
        <v>289</v>
      </c>
      <c r="AE190" s="3">
        <f t="shared" si="186"/>
        <v>5273</v>
      </c>
      <c r="AF190" s="3">
        <f t="shared" si="187"/>
        <v>114</v>
      </c>
      <c r="AG190" s="3">
        <f t="shared" si="188"/>
        <v>59</v>
      </c>
      <c r="AH190" s="3">
        <f t="shared" si="189"/>
        <v>2</v>
      </c>
      <c r="AI190" s="3">
        <f t="shared" si="190"/>
        <v>1</v>
      </c>
      <c r="AJ190" s="3">
        <f t="shared" si="191"/>
        <v>57</v>
      </c>
      <c r="AK190" s="3">
        <f t="shared" si="192"/>
        <v>54</v>
      </c>
      <c r="AL190" s="3">
        <f t="shared" si="193"/>
        <v>1</v>
      </c>
      <c r="AM190" s="3"/>
      <c r="AN190" s="3">
        <f t="shared" si="194"/>
        <v>5159</v>
      </c>
      <c r="AO190" s="3">
        <f t="shared" si="195"/>
        <v>114</v>
      </c>
      <c r="AQ190" s="6">
        <f t="shared" si="196"/>
        <v>1.4438386996963365E-2</v>
      </c>
      <c r="AR190" s="6">
        <f t="shared" si="197"/>
        <v>2.4972617743702082E-2</v>
      </c>
      <c r="AS190" s="6">
        <f t="shared" si="198"/>
        <v>4.5950155763239874E-2</v>
      </c>
      <c r="AT190" s="6">
        <f t="shared" si="199"/>
        <v>2.0408163265306121E-2</v>
      </c>
      <c r="AU190" s="6">
        <f t="shared" si="200"/>
        <v>9.0909090909090912E-2</v>
      </c>
      <c r="AV190" s="6">
        <f t="shared" si="201"/>
        <v>4.8060708263069137E-2</v>
      </c>
      <c r="AW190" s="6">
        <f t="shared" si="202"/>
        <v>1.804209822920147E-2</v>
      </c>
      <c r="AX190" s="6">
        <f t="shared" si="203"/>
        <v>3.472222222222222E-3</v>
      </c>
      <c r="AZ190" s="2">
        <f t="shared" si="204"/>
        <v>1.2629561649751674E-2</v>
      </c>
      <c r="BA190" s="17">
        <f t="shared" si="205"/>
        <v>2.1619571401479232E-2</v>
      </c>
      <c r="BB190" s="2">
        <f t="shared" si="212"/>
        <v>2.1372088053002777E-2</v>
      </c>
      <c r="BC190" s="2">
        <f t="shared" si="213"/>
        <v>1.8807437486642445E-2</v>
      </c>
      <c r="BD190" s="2">
        <f t="shared" si="214"/>
        <v>2.5646505663603335E-3</v>
      </c>
      <c r="BE190" s="2">
        <f t="shared" si="215"/>
        <v>0.26565505449882454</v>
      </c>
      <c r="BF190" s="2">
        <f t="shared" si="216"/>
        <v>0.65120752297499462</v>
      </c>
      <c r="BG190" s="2">
        <f t="shared" si="217"/>
        <v>6.176533447317803E-2</v>
      </c>
      <c r="BH190" s="2">
        <f t="shared" si="218"/>
        <v>6.5524944154877141E-2</v>
      </c>
      <c r="BI190" s="2">
        <f t="shared" si="219"/>
        <v>8.9352196574832461E-3</v>
      </c>
      <c r="BJ190" s="2">
        <f t="shared" si="220"/>
        <v>0.92553983618763958</v>
      </c>
    </row>
    <row r="191" spans="1:62" hidden="1" outlineLevel="1">
      <c r="A191" s="4">
        <v>44080</v>
      </c>
      <c r="B191">
        <v>372801</v>
      </c>
      <c r="E191">
        <v>4716</v>
      </c>
      <c r="G191">
        <v>1334</v>
      </c>
      <c r="H191" s="5">
        <v>99</v>
      </c>
      <c r="I191" s="5">
        <v>86</v>
      </c>
      <c r="J191" s="5">
        <v>13</v>
      </c>
      <c r="K191" s="5"/>
      <c r="M191" s="5">
        <v>1235</v>
      </c>
      <c r="N191" s="5">
        <v>3093</v>
      </c>
      <c r="O191" s="5">
        <v>289</v>
      </c>
      <c r="Q191">
        <f t="shared" si="206"/>
        <v>99</v>
      </c>
      <c r="R191">
        <f t="shared" si="207"/>
        <v>3481</v>
      </c>
      <c r="Z191">
        <f t="shared" si="208"/>
        <v>3093</v>
      </c>
      <c r="AA191">
        <f t="shared" si="209"/>
        <v>1235</v>
      </c>
      <c r="AB191">
        <f t="shared" si="210"/>
        <v>99</v>
      </c>
      <c r="AC191">
        <f t="shared" si="211"/>
        <v>289</v>
      </c>
      <c r="AE191" s="3">
        <f t="shared" si="186"/>
        <v>2321</v>
      </c>
      <c r="AF191" s="3">
        <f t="shared" si="187"/>
        <v>37</v>
      </c>
      <c r="AG191" s="3">
        <f t="shared" si="188"/>
        <v>-9</v>
      </c>
      <c r="AH191" s="3">
        <f t="shared" si="189"/>
        <v>-1</v>
      </c>
      <c r="AI191" s="3">
        <f t="shared" si="190"/>
        <v>1</v>
      </c>
      <c r="AJ191" s="3">
        <f t="shared" si="191"/>
        <v>-8</v>
      </c>
      <c r="AK191" s="3">
        <f t="shared" si="192"/>
        <v>46</v>
      </c>
      <c r="AL191" s="3">
        <f t="shared" si="193"/>
        <v>0</v>
      </c>
      <c r="AM191" s="3"/>
      <c r="AN191" s="3">
        <f t="shared" si="194"/>
        <v>2284</v>
      </c>
      <c r="AO191" s="3">
        <f t="shared" si="195"/>
        <v>37</v>
      </c>
      <c r="AQ191" s="6">
        <f t="shared" si="196"/>
        <v>6.2648456057007125E-3</v>
      </c>
      <c r="AR191" s="6">
        <f t="shared" si="197"/>
        <v>7.9076725796110286E-3</v>
      </c>
      <c r="AS191" s="6">
        <f t="shared" si="198"/>
        <v>-6.7014147431124346E-3</v>
      </c>
      <c r="AT191" s="6">
        <f t="shared" si="199"/>
        <v>-0.01</v>
      </c>
      <c r="AU191" s="6">
        <f t="shared" si="200"/>
        <v>8.3333333333333329E-2</v>
      </c>
      <c r="AV191" s="6">
        <f t="shared" si="201"/>
        <v>-6.4360418342719224E-3</v>
      </c>
      <c r="AW191" s="6">
        <f t="shared" si="202"/>
        <v>1.5096816540859863E-2</v>
      </c>
      <c r="AX191" s="6">
        <f t="shared" si="203"/>
        <v>0</v>
      </c>
      <c r="AZ191" s="2">
        <f t="shared" si="204"/>
        <v>1.2650180659386643E-2</v>
      </c>
      <c r="BA191" s="17">
        <f t="shared" si="205"/>
        <v>1.5941404566996983E-2</v>
      </c>
      <c r="BB191" s="2">
        <f t="shared" si="212"/>
        <v>2.0992366412213741E-2</v>
      </c>
      <c r="BC191" s="2">
        <f t="shared" si="213"/>
        <v>1.823579304495335E-2</v>
      </c>
      <c r="BD191" s="2">
        <f t="shared" si="214"/>
        <v>2.7565733672603901E-3</v>
      </c>
      <c r="BE191" s="2">
        <f t="shared" si="215"/>
        <v>0.26187446988973706</v>
      </c>
      <c r="BF191" s="2">
        <f t="shared" si="216"/>
        <v>0.65585241730279897</v>
      </c>
      <c r="BG191" s="2">
        <f t="shared" si="217"/>
        <v>6.1280746395250212E-2</v>
      </c>
      <c r="BH191" s="2">
        <f t="shared" si="218"/>
        <v>6.4467766116941536E-2</v>
      </c>
      <c r="BI191" s="2">
        <f t="shared" si="219"/>
        <v>9.7451274362818589E-3</v>
      </c>
      <c r="BJ191" s="2">
        <f t="shared" si="220"/>
        <v>0.92578710644677664</v>
      </c>
    </row>
    <row r="192" spans="1:62" hidden="1" outlineLevel="1">
      <c r="A192" s="4">
        <v>44081</v>
      </c>
      <c r="B192">
        <v>375134</v>
      </c>
      <c r="E192">
        <v>4765</v>
      </c>
      <c r="G192">
        <v>1379</v>
      </c>
      <c r="H192" s="5">
        <v>114</v>
      </c>
      <c r="I192" s="5">
        <v>101</v>
      </c>
      <c r="J192" s="5">
        <v>13</v>
      </c>
      <c r="K192" s="5"/>
      <c r="M192" s="5">
        <v>1265</v>
      </c>
      <c r="N192" s="5">
        <v>3097</v>
      </c>
      <c r="O192" s="5">
        <v>289</v>
      </c>
      <c r="Q192">
        <f t="shared" si="206"/>
        <v>114</v>
      </c>
      <c r="R192">
        <f t="shared" si="207"/>
        <v>3500</v>
      </c>
      <c r="Z192">
        <f t="shared" si="208"/>
        <v>3097</v>
      </c>
      <c r="AA192">
        <f t="shared" si="209"/>
        <v>1265</v>
      </c>
      <c r="AB192">
        <f t="shared" si="210"/>
        <v>114</v>
      </c>
      <c r="AC192">
        <f t="shared" si="211"/>
        <v>289</v>
      </c>
      <c r="AE192" s="3">
        <f t="shared" si="186"/>
        <v>2333</v>
      </c>
      <c r="AF192" s="3">
        <f t="shared" si="187"/>
        <v>49</v>
      </c>
      <c r="AG192" s="3">
        <f t="shared" si="188"/>
        <v>45</v>
      </c>
      <c r="AH192" s="3">
        <f t="shared" si="189"/>
        <v>15</v>
      </c>
      <c r="AI192" s="3">
        <f t="shared" si="190"/>
        <v>0</v>
      </c>
      <c r="AJ192" s="3">
        <f t="shared" si="191"/>
        <v>30</v>
      </c>
      <c r="AK192" s="3">
        <f t="shared" si="192"/>
        <v>4</v>
      </c>
      <c r="AL192" s="3">
        <f t="shared" si="193"/>
        <v>0</v>
      </c>
      <c r="AM192" s="3"/>
      <c r="AN192" s="3">
        <f t="shared" si="194"/>
        <v>2284</v>
      </c>
      <c r="AO192" s="3">
        <f t="shared" si="195"/>
        <v>49</v>
      </c>
      <c r="AQ192" s="6">
        <f t="shared" si="196"/>
        <v>6.2580304237381335E-3</v>
      </c>
      <c r="AR192" s="6">
        <f t="shared" si="197"/>
        <v>1.0390161153519931E-2</v>
      </c>
      <c r="AS192" s="6">
        <f t="shared" si="198"/>
        <v>3.3733133433283359E-2</v>
      </c>
      <c r="AT192" s="6">
        <f t="shared" si="199"/>
        <v>0.15151515151515152</v>
      </c>
      <c r="AU192" s="6">
        <f t="shared" si="200"/>
        <v>0</v>
      </c>
      <c r="AV192" s="6">
        <f t="shared" si="201"/>
        <v>2.4291497975708502E-2</v>
      </c>
      <c r="AW192" s="6">
        <f t="shared" si="202"/>
        <v>1.2932428063368898E-3</v>
      </c>
      <c r="AX192" s="6">
        <f t="shared" si="203"/>
        <v>0</v>
      </c>
      <c r="AZ192" s="2">
        <f t="shared" si="204"/>
        <v>1.2702127773009112E-2</v>
      </c>
      <c r="BA192" s="17">
        <f t="shared" si="205"/>
        <v>2.1003000428632661E-2</v>
      </c>
      <c r="BB192" s="2">
        <f t="shared" si="212"/>
        <v>2.3924449108079747E-2</v>
      </c>
      <c r="BC192" s="2">
        <f t="shared" si="213"/>
        <v>2.1196222455403986E-2</v>
      </c>
      <c r="BD192" s="2">
        <f t="shared" si="214"/>
        <v>2.7282266526757609E-3</v>
      </c>
      <c r="BE192" s="2">
        <f t="shared" si="215"/>
        <v>0.26547743966421827</v>
      </c>
      <c r="BF192" s="2">
        <f t="shared" si="216"/>
        <v>0.64994753410283312</v>
      </c>
      <c r="BG192" s="2">
        <f t="shared" si="217"/>
        <v>6.0650577124868835E-2</v>
      </c>
      <c r="BH192" s="2">
        <f t="shared" si="218"/>
        <v>7.3241479332849885E-2</v>
      </c>
      <c r="BI192" s="2">
        <f t="shared" si="219"/>
        <v>9.4271211022480053E-3</v>
      </c>
      <c r="BJ192" s="2">
        <f t="shared" si="220"/>
        <v>0.91733139956490206</v>
      </c>
    </row>
    <row r="193" spans="1:62" hidden="1" outlineLevel="1">
      <c r="A193" s="4">
        <v>44082</v>
      </c>
      <c r="B193">
        <v>380348</v>
      </c>
      <c r="E193">
        <v>4849</v>
      </c>
      <c r="G193">
        <v>1454</v>
      </c>
      <c r="H193" s="5">
        <v>117</v>
      </c>
      <c r="I193" s="5">
        <v>104</v>
      </c>
      <c r="J193" s="5">
        <v>13</v>
      </c>
      <c r="K193" s="5"/>
      <c r="M193" s="5">
        <v>1337</v>
      </c>
      <c r="N193" s="5">
        <v>3106</v>
      </c>
      <c r="O193" s="5">
        <v>289</v>
      </c>
      <c r="Q193">
        <f t="shared" si="206"/>
        <v>117</v>
      </c>
      <c r="R193">
        <f t="shared" si="207"/>
        <v>3512</v>
      </c>
      <c r="Z193">
        <f t="shared" si="208"/>
        <v>3106</v>
      </c>
      <c r="AA193">
        <f t="shared" si="209"/>
        <v>1337</v>
      </c>
      <c r="AB193">
        <f t="shared" si="210"/>
        <v>117</v>
      </c>
      <c r="AC193">
        <f t="shared" si="211"/>
        <v>289</v>
      </c>
      <c r="AE193" s="3">
        <f t="shared" si="186"/>
        <v>5214</v>
      </c>
      <c r="AF193" s="3">
        <f t="shared" si="187"/>
        <v>84</v>
      </c>
      <c r="AG193" s="3">
        <f t="shared" si="188"/>
        <v>75</v>
      </c>
      <c r="AH193" s="3">
        <f t="shared" si="189"/>
        <v>3</v>
      </c>
      <c r="AI193" s="3">
        <f t="shared" si="190"/>
        <v>0</v>
      </c>
      <c r="AJ193" s="3">
        <f t="shared" si="191"/>
        <v>72</v>
      </c>
      <c r="AK193" s="3">
        <f t="shared" si="192"/>
        <v>9</v>
      </c>
      <c r="AL193" s="3">
        <f t="shared" si="193"/>
        <v>0</v>
      </c>
      <c r="AM193" s="3"/>
      <c r="AN193" s="3">
        <f t="shared" si="194"/>
        <v>5130</v>
      </c>
      <c r="AO193" s="3">
        <f t="shared" si="195"/>
        <v>84</v>
      </c>
      <c r="AQ193" s="6">
        <f t="shared" si="196"/>
        <v>1.3899033412060757E-2</v>
      </c>
      <c r="AR193" s="6">
        <f t="shared" si="197"/>
        <v>1.7628541448058761E-2</v>
      </c>
      <c r="AS193" s="6">
        <f t="shared" si="198"/>
        <v>5.4387237128353881E-2</v>
      </c>
      <c r="AT193" s="6">
        <f t="shared" si="199"/>
        <v>2.6315789473684209E-2</v>
      </c>
      <c r="AU193" s="6">
        <f t="shared" si="200"/>
        <v>0</v>
      </c>
      <c r="AV193" s="6">
        <f t="shared" si="201"/>
        <v>5.6916996047430828E-2</v>
      </c>
      <c r="AW193" s="6">
        <f t="shared" si="202"/>
        <v>2.9060381013884403E-3</v>
      </c>
      <c r="AX193" s="6">
        <f t="shared" si="203"/>
        <v>0</v>
      </c>
      <c r="AZ193" s="2">
        <f t="shared" si="204"/>
        <v>1.2748851052194306E-2</v>
      </c>
      <c r="BA193" s="17">
        <f t="shared" si="205"/>
        <v>1.611047180667434E-2</v>
      </c>
      <c r="BB193" s="2">
        <f t="shared" si="212"/>
        <v>2.4128686327077747E-2</v>
      </c>
      <c r="BC193" s="2">
        <f t="shared" si="213"/>
        <v>2.1447721179624665E-2</v>
      </c>
      <c r="BD193" s="2">
        <f t="shared" si="214"/>
        <v>2.6809651474530832E-3</v>
      </c>
      <c r="BE193" s="2">
        <f t="shared" si="215"/>
        <v>0.27572695401113634</v>
      </c>
      <c r="BF193" s="2">
        <f t="shared" si="216"/>
        <v>0.6405444421530212</v>
      </c>
      <c r="BG193" s="2">
        <f t="shared" si="217"/>
        <v>5.9599917508764692E-2</v>
      </c>
      <c r="BH193" s="2">
        <f t="shared" si="218"/>
        <v>7.1526822558459421E-2</v>
      </c>
      <c r="BI193" s="2">
        <f t="shared" si="219"/>
        <v>8.9408528198074277E-3</v>
      </c>
      <c r="BJ193" s="2">
        <f t="shared" si="220"/>
        <v>0.91953232462173318</v>
      </c>
    </row>
    <row r="194" spans="1:62" hidden="1" outlineLevel="1">
      <c r="A194" s="4">
        <v>44083</v>
      </c>
      <c r="B194">
        <v>385131</v>
      </c>
      <c r="E194">
        <v>4926</v>
      </c>
      <c r="G194">
        <v>1527</v>
      </c>
      <c r="H194" s="5">
        <v>120</v>
      </c>
      <c r="I194" s="5">
        <v>105</v>
      </c>
      <c r="J194" s="5">
        <v>15</v>
      </c>
      <c r="K194" s="5"/>
      <c r="M194" s="5">
        <v>1407</v>
      </c>
      <c r="N194" s="5">
        <v>3110</v>
      </c>
      <c r="O194" s="5">
        <v>289</v>
      </c>
      <c r="Q194">
        <f t="shared" si="206"/>
        <v>120</v>
      </c>
      <c r="R194">
        <f t="shared" si="207"/>
        <v>3519</v>
      </c>
      <c r="Z194">
        <f t="shared" si="208"/>
        <v>3110</v>
      </c>
      <c r="AA194">
        <f t="shared" si="209"/>
        <v>1407</v>
      </c>
      <c r="AB194">
        <f t="shared" si="210"/>
        <v>120</v>
      </c>
      <c r="AC194">
        <f t="shared" si="211"/>
        <v>289</v>
      </c>
      <c r="AE194" s="3">
        <f t="shared" si="186"/>
        <v>4783</v>
      </c>
      <c r="AF194" s="3">
        <f t="shared" si="187"/>
        <v>77</v>
      </c>
      <c r="AG194" s="3">
        <f t="shared" si="188"/>
        <v>73</v>
      </c>
      <c r="AH194" s="3">
        <f t="shared" si="189"/>
        <v>3</v>
      </c>
      <c r="AI194" s="3">
        <f t="shared" si="190"/>
        <v>2</v>
      </c>
      <c r="AJ194" s="3">
        <f t="shared" si="191"/>
        <v>70</v>
      </c>
      <c r="AK194" s="3">
        <f t="shared" si="192"/>
        <v>4</v>
      </c>
      <c r="AL194" s="3">
        <f t="shared" si="193"/>
        <v>0</v>
      </c>
      <c r="AM194" s="3"/>
      <c r="AN194" s="3">
        <f t="shared" si="194"/>
        <v>4706</v>
      </c>
      <c r="AO194" s="3">
        <f t="shared" si="195"/>
        <v>77</v>
      </c>
      <c r="AQ194" s="6">
        <f t="shared" si="196"/>
        <v>1.2575325754309212E-2</v>
      </c>
      <c r="AR194" s="6">
        <f t="shared" si="197"/>
        <v>1.5879562796452876E-2</v>
      </c>
      <c r="AS194" s="6">
        <f t="shared" si="198"/>
        <v>5.0206327372764786E-2</v>
      </c>
      <c r="AT194" s="6">
        <f t="shared" si="199"/>
        <v>2.564102564102564E-2</v>
      </c>
      <c r="AU194" s="6">
        <f t="shared" si="200"/>
        <v>0.15384615384615385</v>
      </c>
      <c r="AV194" s="6">
        <f t="shared" si="201"/>
        <v>5.2356020942408377E-2</v>
      </c>
      <c r="AW194" s="6">
        <f t="shared" si="202"/>
        <v>1.28783000643915E-3</v>
      </c>
      <c r="AX194" s="6">
        <f t="shared" si="203"/>
        <v>0</v>
      </c>
      <c r="AZ194" s="2">
        <f t="shared" si="204"/>
        <v>1.2790453118549273E-2</v>
      </c>
      <c r="BA194" s="17">
        <f t="shared" si="205"/>
        <v>1.6098682835040769E-2</v>
      </c>
      <c r="BB194" s="2">
        <f t="shared" si="212"/>
        <v>2.4360535931790498E-2</v>
      </c>
      <c r="BC194" s="2">
        <f t="shared" si="213"/>
        <v>2.1315468940316686E-2</v>
      </c>
      <c r="BD194" s="2">
        <f t="shared" si="214"/>
        <v>3.0450669914738123E-3</v>
      </c>
      <c r="BE194" s="2">
        <f t="shared" si="215"/>
        <v>0.2856272838002436</v>
      </c>
      <c r="BF194" s="2">
        <f t="shared" si="216"/>
        <v>0.63134388956557042</v>
      </c>
      <c r="BG194" s="2">
        <f t="shared" si="217"/>
        <v>5.8668290702395452E-2</v>
      </c>
      <c r="BH194" s="2">
        <f t="shared" si="218"/>
        <v>6.8762278978389005E-2</v>
      </c>
      <c r="BI194" s="2">
        <f t="shared" si="219"/>
        <v>9.823182711198428E-3</v>
      </c>
      <c r="BJ194" s="2">
        <f t="shared" si="220"/>
        <v>0.92141453831041253</v>
      </c>
    </row>
    <row r="195" spans="1:62" hidden="1" outlineLevel="1">
      <c r="A195" s="4">
        <v>44084</v>
      </c>
      <c r="B195">
        <v>389738</v>
      </c>
      <c r="E195">
        <v>5032</v>
      </c>
      <c r="G195">
        <v>1603</v>
      </c>
      <c r="H195" s="5">
        <v>126</v>
      </c>
      <c r="I195" s="5">
        <v>108</v>
      </c>
      <c r="J195" s="5">
        <v>18</v>
      </c>
      <c r="K195" s="5"/>
      <c r="M195" s="5">
        <v>1477</v>
      </c>
      <c r="N195" s="5">
        <v>3140</v>
      </c>
      <c r="O195" s="5">
        <v>289</v>
      </c>
      <c r="Q195">
        <f t="shared" si="206"/>
        <v>126</v>
      </c>
      <c r="R195">
        <f t="shared" si="207"/>
        <v>3555</v>
      </c>
      <c r="Z195">
        <f t="shared" si="208"/>
        <v>3140</v>
      </c>
      <c r="AA195">
        <f t="shared" si="209"/>
        <v>1477</v>
      </c>
      <c r="AB195">
        <f t="shared" si="210"/>
        <v>126</v>
      </c>
      <c r="AC195">
        <f t="shared" si="211"/>
        <v>289</v>
      </c>
      <c r="AE195" s="3">
        <f t="shared" si="186"/>
        <v>4607</v>
      </c>
      <c r="AF195" s="3">
        <f t="shared" si="187"/>
        <v>106</v>
      </c>
      <c r="AG195" s="3">
        <f t="shared" si="188"/>
        <v>76</v>
      </c>
      <c r="AH195" s="3">
        <f t="shared" si="189"/>
        <v>6</v>
      </c>
      <c r="AI195" s="3">
        <f t="shared" si="190"/>
        <v>3</v>
      </c>
      <c r="AJ195" s="3">
        <f t="shared" si="191"/>
        <v>70</v>
      </c>
      <c r="AK195" s="3">
        <f t="shared" si="192"/>
        <v>30</v>
      </c>
      <c r="AL195" s="3">
        <f t="shared" si="193"/>
        <v>0</v>
      </c>
      <c r="AM195" s="3"/>
      <c r="AN195" s="3">
        <f t="shared" si="194"/>
        <v>4501</v>
      </c>
      <c r="AO195" s="3">
        <f t="shared" si="195"/>
        <v>106</v>
      </c>
      <c r="AQ195" s="6">
        <f t="shared" si="196"/>
        <v>1.1962163523580288E-2</v>
      </c>
      <c r="AR195" s="6">
        <f t="shared" si="197"/>
        <v>2.151847340641494E-2</v>
      </c>
      <c r="AS195" s="6">
        <f t="shared" si="198"/>
        <v>4.9770792403405373E-2</v>
      </c>
      <c r="AT195" s="6">
        <f t="shared" si="199"/>
        <v>0.05</v>
      </c>
      <c r="AU195" s="6">
        <f t="shared" si="200"/>
        <v>0.2</v>
      </c>
      <c r="AV195" s="6">
        <f t="shared" si="201"/>
        <v>4.975124378109453E-2</v>
      </c>
      <c r="AW195" s="6">
        <f t="shared" si="202"/>
        <v>9.6463022508038593E-3</v>
      </c>
      <c r="AX195" s="6">
        <f t="shared" si="203"/>
        <v>0</v>
      </c>
      <c r="AZ195" s="2">
        <f t="shared" si="204"/>
        <v>1.2911237805910638E-2</v>
      </c>
      <c r="BA195" s="17">
        <f t="shared" si="205"/>
        <v>2.3008465378771433E-2</v>
      </c>
      <c r="BB195" s="2">
        <f t="shared" si="212"/>
        <v>2.5039745627980923E-2</v>
      </c>
      <c r="BC195" s="2">
        <f t="shared" si="213"/>
        <v>2.1462639109697933E-2</v>
      </c>
      <c r="BD195" s="2">
        <f t="shared" si="214"/>
        <v>3.577106518282989E-3</v>
      </c>
      <c r="BE195" s="2">
        <f t="shared" si="215"/>
        <v>0.29352146263910972</v>
      </c>
      <c r="BF195" s="2">
        <f t="shared" si="216"/>
        <v>0.62400635930047699</v>
      </c>
      <c r="BG195" s="2">
        <f t="shared" si="217"/>
        <v>5.7432432432432436E-2</v>
      </c>
      <c r="BH195" s="2">
        <f t="shared" si="218"/>
        <v>6.7373674360573926E-2</v>
      </c>
      <c r="BI195" s="2">
        <f t="shared" si="219"/>
        <v>1.1228945726762321E-2</v>
      </c>
      <c r="BJ195" s="2">
        <f t="shared" si="220"/>
        <v>0.92139737991266379</v>
      </c>
    </row>
    <row r="196" spans="1:62" hidden="1" outlineLevel="1">
      <c r="A196" s="4">
        <v>44085</v>
      </c>
      <c r="B196">
        <v>393950</v>
      </c>
      <c r="E196">
        <v>5136</v>
      </c>
      <c r="G196">
        <v>1706</v>
      </c>
      <c r="H196" s="5">
        <v>129</v>
      </c>
      <c r="I196" s="5">
        <v>112</v>
      </c>
      <c r="J196" s="5">
        <v>17</v>
      </c>
      <c r="K196" s="5"/>
      <c r="M196" s="5">
        <v>1577</v>
      </c>
      <c r="N196" s="5">
        <v>3141</v>
      </c>
      <c r="O196" s="5">
        <v>289</v>
      </c>
      <c r="Q196">
        <f t="shared" si="206"/>
        <v>129</v>
      </c>
      <c r="R196">
        <f t="shared" si="207"/>
        <v>3559</v>
      </c>
      <c r="Z196">
        <f t="shared" si="208"/>
        <v>3141</v>
      </c>
      <c r="AA196">
        <f t="shared" si="209"/>
        <v>1577</v>
      </c>
      <c r="AB196">
        <f t="shared" si="210"/>
        <v>129</v>
      </c>
      <c r="AC196">
        <f t="shared" si="211"/>
        <v>289</v>
      </c>
      <c r="AE196" s="3">
        <f t="shared" si="186"/>
        <v>4212</v>
      </c>
      <c r="AF196" s="3">
        <f t="shared" si="187"/>
        <v>104</v>
      </c>
      <c r="AG196" s="3">
        <f t="shared" si="188"/>
        <v>103</v>
      </c>
      <c r="AH196" s="3">
        <f t="shared" si="189"/>
        <v>3</v>
      </c>
      <c r="AI196" s="3">
        <f t="shared" si="190"/>
        <v>-1</v>
      </c>
      <c r="AJ196" s="3">
        <f t="shared" si="191"/>
        <v>100</v>
      </c>
      <c r="AK196" s="3">
        <f t="shared" si="192"/>
        <v>1</v>
      </c>
      <c r="AL196" s="3">
        <f t="shared" si="193"/>
        <v>0</v>
      </c>
      <c r="AM196" s="3"/>
      <c r="AN196" s="3">
        <f t="shared" si="194"/>
        <v>4108</v>
      </c>
      <c r="AO196" s="3">
        <f t="shared" si="195"/>
        <v>104</v>
      </c>
      <c r="AQ196" s="6">
        <f t="shared" si="196"/>
        <v>1.0807260262022179E-2</v>
      </c>
      <c r="AR196" s="6">
        <f t="shared" si="197"/>
        <v>2.066772655007949E-2</v>
      </c>
      <c r="AS196" s="6">
        <f t="shared" si="198"/>
        <v>6.4254522769806616E-2</v>
      </c>
      <c r="AT196" s="6">
        <f t="shared" si="199"/>
        <v>2.3809523809523808E-2</v>
      </c>
      <c r="AU196" s="6">
        <f t="shared" si="200"/>
        <v>-5.5555555555555552E-2</v>
      </c>
      <c r="AV196" s="6">
        <f t="shared" si="201"/>
        <v>6.7704807041299928E-2</v>
      </c>
      <c r="AW196" s="6">
        <f t="shared" si="202"/>
        <v>3.1847133757961782E-4</v>
      </c>
      <c r="AX196" s="6">
        <f t="shared" si="203"/>
        <v>0</v>
      </c>
      <c r="AZ196" s="2">
        <f t="shared" si="204"/>
        <v>1.3037187460337607E-2</v>
      </c>
      <c r="BA196" s="17">
        <f t="shared" si="205"/>
        <v>2.4691358024691357E-2</v>
      </c>
      <c r="BB196" s="2">
        <f t="shared" si="212"/>
        <v>2.5116822429906541E-2</v>
      </c>
      <c r="BC196" s="2">
        <f t="shared" si="213"/>
        <v>2.1806853582554516E-2</v>
      </c>
      <c r="BD196" s="2">
        <f t="shared" si="214"/>
        <v>3.3099688473520249E-3</v>
      </c>
      <c r="BE196" s="2">
        <f t="shared" si="215"/>
        <v>0.3070482866043614</v>
      </c>
      <c r="BF196" s="2">
        <f t="shared" si="216"/>
        <v>0.6115654205607477</v>
      </c>
      <c r="BG196" s="2">
        <f t="shared" si="217"/>
        <v>5.6269470404984423E-2</v>
      </c>
      <c r="BH196" s="2">
        <f t="shared" si="218"/>
        <v>6.5650644783118411E-2</v>
      </c>
      <c r="BI196" s="2">
        <f t="shared" si="219"/>
        <v>9.9648300117233298E-3</v>
      </c>
      <c r="BJ196" s="2">
        <f t="shared" si="220"/>
        <v>0.92438452520515824</v>
      </c>
    </row>
    <row r="197" spans="1:62" hidden="1" outlineLevel="1">
      <c r="A197" s="4">
        <v>44086</v>
      </c>
      <c r="B197">
        <v>397952</v>
      </c>
      <c r="E197">
        <v>5180</v>
      </c>
      <c r="G197">
        <v>1747</v>
      </c>
      <c r="H197" s="5">
        <v>134</v>
      </c>
      <c r="I197" s="5">
        <v>116</v>
      </c>
      <c r="J197" s="5">
        <v>18</v>
      </c>
      <c r="K197" s="5"/>
      <c r="M197" s="5">
        <v>1613</v>
      </c>
      <c r="N197" s="5">
        <v>3144</v>
      </c>
      <c r="O197" s="5">
        <v>289</v>
      </c>
      <c r="Q197">
        <f t="shared" si="206"/>
        <v>134</v>
      </c>
      <c r="R197">
        <f t="shared" si="207"/>
        <v>3567</v>
      </c>
      <c r="Z197">
        <f t="shared" si="208"/>
        <v>3144</v>
      </c>
      <c r="AA197">
        <f t="shared" si="209"/>
        <v>1613</v>
      </c>
      <c r="AB197">
        <f t="shared" si="210"/>
        <v>134</v>
      </c>
      <c r="AC197">
        <f t="shared" si="211"/>
        <v>289</v>
      </c>
      <c r="AE197" s="3">
        <f t="shared" si="186"/>
        <v>4002</v>
      </c>
      <c r="AF197" s="3">
        <f t="shared" si="187"/>
        <v>44</v>
      </c>
      <c r="AG197" s="3">
        <f t="shared" si="188"/>
        <v>41</v>
      </c>
      <c r="AH197" s="3">
        <f t="shared" si="189"/>
        <v>5</v>
      </c>
      <c r="AI197" s="3">
        <f t="shared" si="190"/>
        <v>1</v>
      </c>
      <c r="AJ197" s="3">
        <f t="shared" si="191"/>
        <v>36</v>
      </c>
      <c r="AK197" s="3">
        <f t="shared" si="192"/>
        <v>3</v>
      </c>
      <c r="AL197" s="3">
        <f t="shared" si="193"/>
        <v>0</v>
      </c>
      <c r="AM197" s="3"/>
      <c r="AN197" s="3">
        <f t="shared" si="194"/>
        <v>3958</v>
      </c>
      <c r="AO197" s="3">
        <f t="shared" si="195"/>
        <v>44</v>
      </c>
      <c r="AQ197" s="6">
        <f t="shared" si="196"/>
        <v>1.0158649574819139E-2</v>
      </c>
      <c r="AR197" s="6">
        <f t="shared" si="197"/>
        <v>8.5669781931464167E-3</v>
      </c>
      <c r="AS197" s="6">
        <f t="shared" si="198"/>
        <v>2.4032825322391559E-2</v>
      </c>
      <c r="AT197" s="6">
        <f t="shared" si="199"/>
        <v>3.875968992248062E-2</v>
      </c>
      <c r="AU197" s="6">
        <f t="shared" si="200"/>
        <v>5.8823529411764705E-2</v>
      </c>
      <c r="AV197" s="6">
        <f t="shared" si="201"/>
        <v>2.2828154724159798E-2</v>
      </c>
      <c r="AW197" s="6">
        <f t="shared" si="202"/>
        <v>9.5510983763132757E-4</v>
      </c>
      <c r="AX197" s="6">
        <f t="shared" si="203"/>
        <v>0</v>
      </c>
      <c r="AZ197" s="2">
        <f t="shared" si="204"/>
        <v>1.3016645223544548E-2</v>
      </c>
      <c r="BA197" s="17">
        <f t="shared" si="205"/>
        <v>1.0994502748625687E-2</v>
      </c>
      <c r="BB197" s="2">
        <f t="shared" si="212"/>
        <v>2.5868725868725868E-2</v>
      </c>
      <c r="BC197" s="2">
        <f t="shared" si="213"/>
        <v>2.2393822393822392E-2</v>
      </c>
      <c r="BD197" s="2">
        <f t="shared" si="214"/>
        <v>3.4749034749034747E-3</v>
      </c>
      <c r="BE197" s="2">
        <f t="shared" si="215"/>
        <v>0.31138996138996139</v>
      </c>
      <c r="BF197" s="2">
        <f t="shared" si="216"/>
        <v>0.60694980694980694</v>
      </c>
      <c r="BG197" s="2">
        <f t="shared" si="217"/>
        <v>5.579150579150579E-2</v>
      </c>
      <c r="BH197" s="2">
        <f t="shared" si="218"/>
        <v>6.6399542072123646E-2</v>
      </c>
      <c r="BI197" s="2">
        <f t="shared" si="219"/>
        <v>1.0303377218088151E-2</v>
      </c>
      <c r="BJ197" s="2">
        <f t="shared" si="220"/>
        <v>0.92329708070978822</v>
      </c>
    </row>
    <row r="198" spans="1:62" hidden="1" outlineLevel="1">
      <c r="A198" s="4">
        <v>44087</v>
      </c>
      <c r="B198">
        <v>400678</v>
      </c>
      <c r="E198">
        <v>5241</v>
      </c>
      <c r="G198">
        <v>1793</v>
      </c>
      <c r="H198" s="5">
        <v>137</v>
      </c>
      <c r="I198" s="5">
        <v>120</v>
      </c>
      <c r="J198" s="5">
        <v>17</v>
      </c>
      <c r="K198" s="5"/>
      <c r="M198" s="5">
        <v>1656</v>
      </c>
      <c r="N198" s="5">
        <v>3158</v>
      </c>
      <c r="O198" s="5">
        <v>290</v>
      </c>
      <c r="Q198">
        <f t="shared" si="206"/>
        <v>137</v>
      </c>
      <c r="R198">
        <f t="shared" si="207"/>
        <v>3585</v>
      </c>
      <c r="Z198">
        <f t="shared" si="208"/>
        <v>3158</v>
      </c>
      <c r="AA198">
        <f t="shared" si="209"/>
        <v>1656</v>
      </c>
      <c r="AB198">
        <f t="shared" si="210"/>
        <v>137</v>
      </c>
      <c r="AC198">
        <f t="shared" si="211"/>
        <v>290</v>
      </c>
      <c r="AE198" s="3">
        <f t="shared" si="186"/>
        <v>2726</v>
      </c>
      <c r="AF198" s="3">
        <f t="shared" si="187"/>
        <v>61</v>
      </c>
      <c r="AG198" s="3">
        <f t="shared" si="188"/>
        <v>46</v>
      </c>
      <c r="AH198" s="3">
        <f t="shared" si="189"/>
        <v>3</v>
      </c>
      <c r="AI198" s="3">
        <f t="shared" si="190"/>
        <v>-1</v>
      </c>
      <c r="AJ198" s="3">
        <f t="shared" si="191"/>
        <v>43</v>
      </c>
      <c r="AK198" s="3">
        <f t="shared" si="192"/>
        <v>14</v>
      </c>
      <c r="AL198" s="3">
        <f t="shared" si="193"/>
        <v>1</v>
      </c>
      <c r="AM198" s="3"/>
      <c r="AN198" s="3">
        <f t="shared" si="194"/>
        <v>2665</v>
      </c>
      <c r="AO198" s="3">
        <f t="shared" si="195"/>
        <v>61</v>
      </c>
      <c r="AQ198" s="6">
        <f t="shared" si="196"/>
        <v>6.85007237053715E-3</v>
      </c>
      <c r="AR198" s="6">
        <f t="shared" si="197"/>
        <v>1.1776061776061776E-2</v>
      </c>
      <c r="AS198" s="6">
        <f t="shared" si="198"/>
        <v>2.633085289066972E-2</v>
      </c>
      <c r="AT198" s="6">
        <f t="shared" si="199"/>
        <v>2.2388059701492536E-2</v>
      </c>
      <c r="AU198" s="6">
        <f t="shared" si="200"/>
        <v>-5.5555555555555552E-2</v>
      </c>
      <c r="AV198" s="6">
        <f t="shared" si="201"/>
        <v>2.6658400495970243E-2</v>
      </c>
      <c r="AW198" s="6">
        <f t="shared" si="202"/>
        <v>4.4529262086513994E-3</v>
      </c>
      <c r="AX198" s="6">
        <f t="shared" si="203"/>
        <v>3.4602076124567475E-3</v>
      </c>
      <c r="AZ198" s="2">
        <f t="shared" si="204"/>
        <v>1.3080328842611772E-2</v>
      </c>
      <c r="BA198" s="17">
        <f t="shared" si="205"/>
        <v>2.2377109317681585E-2</v>
      </c>
      <c r="BB198" s="2">
        <f t="shared" si="212"/>
        <v>2.6140049608853272E-2</v>
      </c>
      <c r="BC198" s="2">
        <f t="shared" si="213"/>
        <v>2.2896393817973669E-2</v>
      </c>
      <c r="BD198" s="2">
        <f t="shared" si="214"/>
        <v>3.2436557908796029E-3</v>
      </c>
      <c r="BE198" s="2">
        <f t="shared" si="215"/>
        <v>0.31597023468803664</v>
      </c>
      <c r="BF198" s="2">
        <f t="shared" si="216"/>
        <v>0.60255676397634039</v>
      </c>
      <c r="BG198" s="2">
        <f t="shared" si="217"/>
        <v>5.5332951726769698E-2</v>
      </c>
      <c r="BH198" s="2">
        <f t="shared" si="218"/>
        <v>6.6926938092582267E-2</v>
      </c>
      <c r="BI198" s="2">
        <f t="shared" si="219"/>
        <v>9.4813162297824882E-3</v>
      </c>
      <c r="BJ198" s="2">
        <f t="shared" si="220"/>
        <v>0.92359174567763525</v>
      </c>
    </row>
    <row r="199" spans="1:62" hidden="1" outlineLevel="1">
      <c r="A199" s="4">
        <v>44088</v>
      </c>
      <c r="B199">
        <v>402836</v>
      </c>
      <c r="E199">
        <v>5306</v>
      </c>
      <c r="G199">
        <v>1842</v>
      </c>
      <c r="H199" s="5">
        <v>152</v>
      </c>
      <c r="I199" s="5">
        <v>136</v>
      </c>
      <c r="J199" s="5">
        <v>16</v>
      </c>
      <c r="K199" s="5"/>
      <c r="M199" s="5">
        <v>1690</v>
      </c>
      <c r="N199" s="5">
        <v>3172</v>
      </c>
      <c r="O199" s="5">
        <v>292</v>
      </c>
      <c r="Q199">
        <f t="shared" ref="Q199:Q230" si="221">H199+L199</f>
        <v>152</v>
      </c>
      <c r="R199">
        <f t="shared" ref="R199:R230" si="222">Q199+N199+O199</f>
        <v>3616</v>
      </c>
      <c r="Z199">
        <f t="shared" ref="Z199:Z209" si="223">N199</f>
        <v>3172</v>
      </c>
      <c r="AA199">
        <f t="shared" ref="AA199:AA209" si="224">M199</f>
        <v>1690</v>
      </c>
      <c r="AB199">
        <f t="shared" ref="AB199:AB209" si="225">H199</f>
        <v>152</v>
      </c>
      <c r="AC199">
        <f t="shared" ref="AC199:AC209" si="226">O199</f>
        <v>292</v>
      </c>
      <c r="AE199" s="3">
        <f t="shared" si="186"/>
        <v>2158</v>
      </c>
      <c r="AF199" s="3">
        <f t="shared" si="187"/>
        <v>65</v>
      </c>
      <c r="AG199" s="3">
        <f t="shared" si="188"/>
        <v>49</v>
      </c>
      <c r="AH199" s="3">
        <f t="shared" si="189"/>
        <v>15</v>
      </c>
      <c r="AI199" s="3">
        <f t="shared" si="190"/>
        <v>-1</v>
      </c>
      <c r="AJ199" s="3">
        <f t="shared" si="191"/>
        <v>34</v>
      </c>
      <c r="AK199" s="3">
        <f t="shared" si="192"/>
        <v>14</v>
      </c>
      <c r="AL199" s="3">
        <f t="shared" si="193"/>
        <v>2</v>
      </c>
      <c r="AM199" s="3"/>
      <c r="AN199" s="3">
        <f t="shared" si="194"/>
        <v>2093</v>
      </c>
      <c r="AO199" s="3">
        <f t="shared" si="195"/>
        <v>65</v>
      </c>
      <c r="AQ199" s="6">
        <f t="shared" si="196"/>
        <v>5.3858709487418829E-3</v>
      </c>
      <c r="AR199" s="6">
        <f t="shared" si="197"/>
        <v>1.2402213318069072E-2</v>
      </c>
      <c r="AS199" s="6">
        <f t="shared" si="198"/>
        <v>2.7328499721137756E-2</v>
      </c>
      <c r="AT199" s="6">
        <f t="shared" si="199"/>
        <v>0.10948905109489052</v>
      </c>
      <c r="AU199" s="6">
        <f t="shared" si="200"/>
        <v>-5.8823529411764705E-2</v>
      </c>
      <c r="AV199" s="6">
        <f t="shared" si="201"/>
        <v>2.0531400966183576E-2</v>
      </c>
      <c r="AW199" s="6">
        <f t="shared" si="202"/>
        <v>4.4331855604813177E-3</v>
      </c>
      <c r="AX199" s="6">
        <f t="shared" si="203"/>
        <v>6.8965517241379309E-3</v>
      </c>
      <c r="AZ199" s="2">
        <f t="shared" si="204"/>
        <v>1.3171613261972614E-2</v>
      </c>
      <c r="BA199" s="17">
        <f t="shared" si="205"/>
        <v>3.0120481927710843E-2</v>
      </c>
      <c r="BB199" s="2">
        <f t="shared" ref="BB199:BB230" si="227">H199/E199</f>
        <v>2.8646814926498305E-2</v>
      </c>
      <c r="BC199" s="2">
        <f t="shared" ref="BC199:BC230" si="228">(H199-J199)/E199</f>
        <v>2.5631360723709008E-2</v>
      </c>
      <c r="BD199" s="2">
        <f t="shared" ref="BD199:BD230" si="229">J199/E199</f>
        <v>3.0154542027892952E-3</v>
      </c>
      <c r="BE199" s="2">
        <f t="shared" ref="BE199:BE230" si="230">M199/E199</f>
        <v>0.31850735016961929</v>
      </c>
      <c r="BF199" s="2">
        <f t="shared" ref="BF199:BF230" si="231">N199/E199</f>
        <v>0.59781379570297777</v>
      </c>
      <c r="BG199" s="2">
        <f t="shared" ref="BG199:BG230" si="232">O199/E199</f>
        <v>5.5032039200904638E-2</v>
      </c>
      <c r="BH199" s="2">
        <f t="shared" si="218"/>
        <v>7.38327904451683E-2</v>
      </c>
      <c r="BI199" s="2">
        <f t="shared" si="219"/>
        <v>8.6862106406080351E-3</v>
      </c>
      <c r="BJ199" s="2">
        <f t="shared" si="220"/>
        <v>0.91748099891422363</v>
      </c>
    </row>
    <row r="200" spans="1:62" hidden="1" outlineLevel="1">
      <c r="A200" s="4">
        <v>44089</v>
      </c>
      <c r="B200">
        <v>407163</v>
      </c>
      <c r="E200">
        <v>5383</v>
      </c>
      <c r="G200">
        <v>1919</v>
      </c>
      <c r="H200" s="5">
        <v>158</v>
      </c>
      <c r="I200" s="5">
        <v>141</v>
      </c>
      <c r="J200" s="5">
        <v>17</v>
      </c>
      <c r="K200" s="5"/>
      <c r="M200" s="5">
        <v>1761</v>
      </c>
      <c r="N200" s="5">
        <v>3172</v>
      </c>
      <c r="O200" s="5">
        <v>292</v>
      </c>
      <c r="Q200">
        <f t="shared" si="221"/>
        <v>158</v>
      </c>
      <c r="R200">
        <f t="shared" si="222"/>
        <v>3622</v>
      </c>
      <c r="Z200">
        <f t="shared" si="223"/>
        <v>3172</v>
      </c>
      <c r="AA200">
        <f t="shared" si="224"/>
        <v>1761</v>
      </c>
      <c r="AB200">
        <f t="shared" si="225"/>
        <v>158</v>
      </c>
      <c r="AC200">
        <f t="shared" si="226"/>
        <v>292</v>
      </c>
      <c r="AE200" s="3">
        <f t="shared" si="186"/>
        <v>4327</v>
      </c>
      <c r="AF200" s="3">
        <f t="shared" si="187"/>
        <v>77</v>
      </c>
      <c r="AG200" s="3">
        <f t="shared" si="188"/>
        <v>77</v>
      </c>
      <c r="AH200" s="3">
        <f t="shared" si="189"/>
        <v>6</v>
      </c>
      <c r="AI200" s="3">
        <f t="shared" si="190"/>
        <v>1</v>
      </c>
      <c r="AJ200" s="3">
        <f t="shared" si="191"/>
        <v>71</v>
      </c>
      <c r="AK200" s="3">
        <f t="shared" si="192"/>
        <v>0</v>
      </c>
      <c r="AL200" s="3">
        <f t="shared" si="193"/>
        <v>0</v>
      </c>
      <c r="AM200" s="3"/>
      <c r="AN200" s="3">
        <f t="shared" si="194"/>
        <v>4250</v>
      </c>
      <c r="AO200" s="3">
        <f t="shared" si="195"/>
        <v>77</v>
      </c>
      <c r="AQ200" s="6">
        <f t="shared" si="196"/>
        <v>1.0741343871947889E-2</v>
      </c>
      <c r="AR200" s="6">
        <f t="shared" si="197"/>
        <v>1.4511873350923483E-2</v>
      </c>
      <c r="AS200" s="6">
        <f t="shared" si="198"/>
        <v>4.1802388707926165E-2</v>
      </c>
      <c r="AT200" s="6">
        <f t="shared" si="199"/>
        <v>3.9473684210526314E-2</v>
      </c>
      <c r="AU200" s="6">
        <f t="shared" si="200"/>
        <v>6.25E-2</v>
      </c>
      <c r="AV200" s="6">
        <f t="shared" si="201"/>
        <v>4.2011834319526625E-2</v>
      </c>
      <c r="AW200" s="6">
        <f t="shared" si="202"/>
        <v>0</v>
      </c>
      <c r="AX200" s="6">
        <f t="shared" si="203"/>
        <v>0</v>
      </c>
      <c r="AZ200" s="2">
        <f t="shared" si="204"/>
        <v>1.3220749429589623E-2</v>
      </c>
      <c r="BA200" s="17">
        <f t="shared" si="205"/>
        <v>1.7795239195747631E-2</v>
      </c>
      <c r="BB200" s="2">
        <f t="shared" si="227"/>
        <v>2.9351662641649637E-2</v>
      </c>
      <c r="BC200" s="2">
        <f t="shared" si="228"/>
        <v>2.6193572357421511E-2</v>
      </c>
      <c r="BD200" s="2">
        <f t="shared" si="229"/>
        <v>3.1580902842281255E-3</v>
      </c>
      <c r="BE200" s="2">
        <f t="shared" si="230"/>
        <v>0.32714099944268993</v>
      </c>
      <c r="BF200" s="2">
        <f t="shared" si="231"/>
        <v>0.58926249303362432</v>
      </c>
      <c r="BG200" s="2">
        <f t="shared" si="232"/>
        <v>5.4244844882036042E-2</v>
      </c>
      <c r="BH200" s="2">
        <f t="shared" si="218"/>
        <v>7.3475768629494523E-2</v>
      </c>
      <c r="BI200" s="2">
        <f t="shared" si="219"/>
        <v>8.8587806149035952E-3</v>
      </c>
      <c r="BJ200" s="2">
        <f t="shared" si="220"/>
        <v>0.91766545075560191</v>
      </c>
    </row>
    <row r="201" spans="1:62" hidden="1" outlineLevel="1">
      <c r="A201" s="4">
        <v>44090</v>
      </c>
      <c r="B201">
        <v>412972</v>
      </c>
      <c r="E201">
        <v>5473</v>
      </c>
      <c r="G201">
        <v>1988</v>
      </c>
      <c r="H201" s="5">
        <v>171</v>
      </c>
      <c r="I201" s="5">
        <v>155</v>
      </c>
      <c r="J201" s="5">
        <v>16</v>
      </c>
      <c r="K201" s="5"/>
      <c r="M201" s="5">
        <v>1817</v>
      </c>
      <c r="N201" s="5">
        <v>3190</v>
      </c>
      <c r="O201" s="5">
        <v>295</v>
      </c>
      <c r="Q201">
        <f t="shared" si="221"/>
        <v>171</v>
      </c>
      <c r="R201">
        <f t="shared" si="222"/>
        <v>3656</v>
      </c>
      <c r="Z201">
        <f t="shared" si="223"/>
        <v>3190</v>
      </c>
      <c r="AA201">
        <f t="shared" si="224"/>
        <v>1817</v>
      </c>
      <c r="AB201">
        <f t="shared" si="225"/>
        <v>171</v>
      </c>
      <c r="AC201">
        <f t="shared" si="226"/>
        <v>295</v>
      </c>
      <c r="AE201" s="3">
        <f t="shared" si="186"/>
        <v>5809</v>
      </c>
      <c r="AF201" s="3">
        <f t="shared" si="187"/>
        <v>90</v>
      </c>
      <c r="AG201" s="3">
        <f t="shared" si="188"/>
        <v>69</v>
      </c>
      <c r="AH201" s="3">
        <f t="shared" si="189"/>
        <v>13</v>
      </c>
      <c r="AI201" s="3">
        <f t="shared" si="190"/>
        <v>-1</v>
      </c>
      <c r="AJ201" s="3">
        <f t="shared" si="191"/>
        <v>56</v>
      </c>
      <c r="AK201" s="3">
        <f t="shared" si="192"/>
        <v>18</v>
      </c>
      <c r="AL201" s="3">
        <f t="shared" si="193"/>
        <v>3</v>
      </c>
      <c r="AM201" s="3"/>
      <c r="AN201" s="3">
        <f t="shared" si="194"/>
        <v>5719</v>
      </c>
      <c r="AO201" s="3">
        <f t="shared" si="195"/>
        <v>90</v>
      </c>
      <c r="AQ201" s="6">
        <f t="shared" si="196"/>
        <v>1.4267013456527238E-2</v>
      </c>
      <c r="AR201" s="6">
        <f t="shared" si="197"/>
        <v>1.6719301504737136E-2</v>
      </c>
      <c r="AS201" s="6">
        <f t="shared" si="198"/>
        <v>3.5956227201667537E-2</v>
      </c>
      <c r="AT201" s="6">
        <f t="shared" si="199"/>
        <v>8.2278481012658222E-2</v>
      </c>
      <c r="AU201" s="6">
        <f t="shared" si="200"/>
        <v>-5.8823529411764705E-2</v>
      </c>
      <c r="AV201" s="6">
        <f t="shared" si="201"/>
        <v>3.1800113571834182E-2</v>
      </c>
      <c r="AW201" s="6">
        <f t="shared" si="202"/>
        <v>5.6746532156368226E-3</v>
      </c>
      <c r="AX201" s="6">
        <f t="shared" si="203"/>
        <v>1.0273972602739725E-2</v>
      </c>
      <c r="AZ201" s="2">
        <f t="shared" si="204"/>
        <v>1.3252714469746133E-2</v>
      </c>
      <c r="BA201" s="17">
        <f t="shared" si="205"/>
        <v>1.5493200206576003E-2</v>
      </c>
      <c r="BB201" s="2">
        <f t="shared" si="227"/>
        <v>3.1244290151653573E-2</v>
      </c>
      <c r="BC201" s="2">
        <f t="shared" si="228"/>
        <v>2.8320847798282478E-2</v>
      </c>
      <c r="BD201" s="2">
        <f t="shared" si="229"/>
        <v>2.9234423533710946E-3</v>
      </c>
      <c r="BE201" s="2">
        <f t="shared" si="230"/>
        <v>0.33199342225470491</v>
      </c>
      <c r="BF201" s="2">
        <f t="shared" si="231"/>
        <v>0.58286131920336193</v>
      </c>
      <c r="BG201" s="2">
        <f t="shared" si="232"/>
        <v>5.3900968390279552E-2</v>
      </c>
      <c r="BH201" s="2">
        <f t="shared" si="218"/>
        <v>7.7967806841046275E-2</v>
      </c>
      <c r="BI201" s="2">
        <f t="shared" si="219"/>
        <v>8.0482897384305842E-3</v>
      </c>
      <c r="BJ201" s="2">
        <f t="shared" si="220"/>
        <v>0.91398390342052316</v>
      </c>
    </row>
    <row r="202" spans="1:62" hidden="1" outlineLevel="1">
      <c r="A202" s="4">
        <v>44091</v>
      </c>
      <c r="B202">
        <v>418470</v>
      </c>
      <c r="E202">
        <v>5569</v>
      </c>
      <c r="G202">
        <v>2043</v>
      </c>
      <c r="H202" s="5">
        <v>187</v>
      </c>
      <c r="I202" s="5">
        <v>173</v>
      </c>
      <c r="J202" s="5">
        <v>14</v>
      </c>
      <c r="K202" s="5"/>
      <c r="M202" s="5">
        <v>1856</v>
      </c>
      <c r="N202" s="5">
        <v>3231</v>
      </c>
      <c r="O202" s="5">
        <v>295</v>
      </c>
      <c r="Q202">
        <f t="shared" si="221"/>
        <v>187</v>
      </c>
      <c r="R202">
        <f t="shared" si="222"/>
        <v>3713</v>
      </c>
      <c r="Z202">
        <f t="shared" si="223"/>
        <v>3231</v>
      </c>
      <c r="AA202">
        <f t="shared" si="224"/>
        <v>1856</v>
      </c>
      <c r="AB202">
        <f t="shared" si="225"/>
        <v>187</v>
      </c>
      <c r="AC202">
        <f t="shared" si="226"/>
        <v>295</v>
      </c>
      <c r="AE202" s="3">
        <f t="shared" si="186"/>
        <v>5498</v>
      </c>
      <c r="AF202" s="3">
        <f t="shared" si="187"/>
        <v>96</v>
      </c>
      <c r="AG202" s="3">
        <f t="shared" si="188"/>
        <v>55</v>
      </c>
      <c r="AH202" s="3">
        <f t="shared" si="189"/>
        <v>16</v>
      </c>
      <c r="AI202" s="3">
        <f t="shared" si="190"/>
        <v>-2</v>
      </c>
      <c r="AJ202" s="3">
        <f t="shared" si="191"/>
        <v>39</v>
      </c>
      <c r="AK202" s="3">
        <f t="shared" si="192"/>
        <v>41</v>
      </c>
      <c r="AL202" s="3">
        <f t="shared" si="193"/>
        <v>0</v>
      </c>
      <c r="AM202" s="3"/>
      <c r="AN202" s="3">
        <f t="shared" si="194"/>
        <v>5402</v>
      </c>
      <c r="AO202" s="3">
        <f t="shared" si="195"/>
        <v>96</v>
      </c>
      <c r="AQ202" s="6">
        <f t="shared" si="196"/>
        <v>1.3313251261586742E-2</v>
      </c>
      <c r="AR202" s="6">
        <f t="shared" si="197"/>
        <v>1.7540654120226568E-2</v>
      </c>
      <c r="AS202" s="6">
        <f t="shared" si="198"/>
        <v>2.7665995975855132E-2</v>
      </c>
      <c r="AT202" s="6">
        <f t="shared" si="199"/>
        <v>9.3567251461988299E-2</v>
      </c>
      <c r="AU202" s="6">
        <f t="shared" si="200"/>
        <v>-0.125</v>
      </c>
      <c r="AV202" s="6">
        <f t="shared" si="201"/>
        <v>2.1463951568519539E-2</v>
      </c>
      <c r="AW202" s="6">
        <f t="shared" si="202"/>
        <v>1.2852664576802508E-2</v>
      </c>
      <c r="AX202" s="6">
        <f t="shared" si="203"/>
        <v>0</v>
      </c>
      <c r="AZ202" s="2">
        <f t="shared" si="204"/>
        <v>1.3308002963175377E-2</v>
      </c>
      <c r="BA202" s="17">
        <f t="shared" si="205"/>
        <v>1.746089487086213E-2</v>
      </c>
      <c r="BB202" s="2">
        <f t="shared" si="227"/>
        <v>3.3578739450529721E-2</v>
      </c>
      <c r="BC202" s="2">
        <f t="shared" si="228"/>
        <v>3.1064823128030168E-2</v>
      </c>
      <c r="BD202" s="2">
        <f t="shared" si="229"/>
        <v>2.5139163224995511E-3</v>
      </c>
      <c r="BE202" s="2">
        <f t="shared" si="230"/>
        <v>0.33327347818279762</v>
      </c>
      <c r="BF202" s="2">
        <f t="shared" si="231"/>
        <v>0.58017597414257494</v>
      </c>
      <c r="BG202" s="2">
        <f t="shared" si="232"/>
        <v>5.2971808224097687E-2</v>
      </c>
      <c r="BH202" s="2">
        <f t="shared" si="218"/>
        <v>8.4679393049437099E-2</v>
      </c>
      <c r="BI202" s="2">
        <f t="shared" si="219"/>
        <v>6.8526676456191872E-3</v>
      </c>
      <c r="BJ202" s="2">
        <f t="shared" si="220"/>
        <v>0.90846793930494374</v>
      </c>
    </row>
    <row r="203" spans="1:62" hidden="1" outlineLevel="1">
      <c r="A203" s="4">
        <v>44092</v>
      </c>
      <c r="B203">
        <v>424799</v>
      </c>
      <c r="E203">
        <v>5748</v>
      </c>
      <c r="G203">
        <v>2157</v>
      </c>
      <c r="H203" s="5">
        <v>194</v>
      </c>
      <c r="I203" s="5">
        <v>179</v>
      </c>
      <c r="J203" s="5">
        <v>15</v>
      </c>
      <c r="K203" s="5"/>
      <c r="M203" s="5">
        <v>1963</v>
      </c>
      <c r="N203" s="5">
        <v>3295</v>
      </c>
      <c r="O203" s="5">
        <v>296</v>
      </c>
      <c r="Q203">
        <f t="shared" si="221"/>
        <v>194</v>
      </c>
      <c r="R203">
        <f t="shared" si="222"/>
        <v>3785</v>
      </c>
      <c r="Z203">
        <f t="shared" si="223"/>
        <v>3295</v>
      </c>
      <c r="AA203">
        <f t="shared" si="224"/>
        <v>1963</v>
      </c>
      <c r="AB203">
        <f t="shared" si="225"/>
        <v>194</v>
      </c>
      <c r="AC203">
        <f t="shared" si="226"/>
        <v>296</v>
      </c>
      <c r="AE203" s="3">
        <f t="shared" si="186"/>
        <v>6329</v>
      </c>
      <c r="AF203" s="3">
        <f t="shared" si="187"/>
        <v>179</v>
      </c>
      <c r="AG203" s="3">
        <f t="shared" si="188"/>
        <v>114</v>
      </c>
      <c r="AH203" s="3">
        <f t="shared" si="189"/>
        <v>7</v>
      </c>
      <c r="AI203" s="3">
        <f t="shared" si="190"/>
        <v>1</v>
      </c>
      <c r="AJ203" s="3">
        <f t="shared" si="191"/>
        <v>107</v>
      </c>
      <c r="AK203" s="3">
        <f t="shared" si="192"/>
        <v>64</v>
      </c>
      <c r="AL203" s="3">
        <f t="shared" si="193"/>
        <v>1</v>
      </c>
      <c r="AM203" s="3"/>
      <c r="AN203" s="3">
        <f t="shared" si="194"/>
        <v>6150</v>
      </c>
      <c r="AO203" s="3">
        <f t="shared" si="195"/>
        <v>179</v>
      </c>
      <c r="AQ203" s="6">
        <f t="shared" si="196"/>
        <v>1.5124142710349607E-2</v>
      </c>
      <c r="AR203" s="6">
        <f t="shared" si="197"/>
        <v>3.2142215837672829E-2</v>
      </c>
      <c r="AS203" s="6">
        <f t="shared" si="198"/>
        <v>5.5800293685756244E-2</v>
      </c>
      <c r="AT203" s="6">
        <f t="shared" si="199"/>
        <v>3.7433155080213901E-2</v>
      </c>
      <c r="AU203" s="6">
        <f t="shared" si="200"/>
        <v>7.1428571428571425E-2</v>
      </c>
      <c r="AV203" s="6">
        <f t="shared" si="201"/>
        <v>5.7650862068965518E-2</v>
      </c>
      <c r="AW203" s="6">
        <f t="shared" si="202"/>
        <v>1.9808108944599195E-2</v>
      </c>
      <c r="AX203" s="6">
        <f t="shared" si="203"/>
        <v>3.3898305084745762E-3</v>
      </c>
      <c r="AZ203" s="2">
        <f t="shared" si="204"/>
        <v>1.3531105299212098E-2</v>
      </c>
      <c r="BA203" s="17">
        <f t="shared" si="205"/>
        <v>2.8282509085163533E-2</v>
      </c>
      <c r="BB203" s="2">
        <f t="shared" si="227"/>
        <v>3.3750869867780101E-2</v>
      </c>
      <c r="BC203" s="2">
        <f t="shared" si="228"/>
        <v>3.1141266527487822E-2</v>
      </c>
      <c r="BD203" s="2">
        <f t="shared" si="229"/>
        <v>2.6096033402922755E-3</v>
      </c>
      <c r="BE203" s="2">
        <f t="shared" si="230"/>
        <v>0.34151009046624914</v>
      </c>
      <c r="BF203" s="2">
        <f t="shared" si="231"/>
        <v>0.57324286708420324</v>
      </c>
      <c r="BG203" s="2">
        <f t="shared" si="232"/>
        <v>5.1496172581767571E-2</v>
      </c>
      <c r="BH203" s="2">
        <f t="shared" si="218"/>
        <v>8.298562818729717E-2</v>
      </c>
      <c r="BI203" s="2">
        <f t="shared" si="219"/>
        <v>6.954102920723227E-3</v>
      </c>
      <c r="BJ203" s="2">
        <f t="shared" si="220"/>
        <v>0.91006026889197955</v>
      </c>
    </row>
    <row r="204" spans="1:62" hidden="1" outlineLevel="1">
      <c r="A204" s="4">
        <v>44093</v>
      </c>
      <c r="B204">
        <v>429143</v>
      </c>
      <c r="E204">
        <v>5846</v>
      </c>
      <c r="G204">
        <v>2232</v>
      </c>
      <c r="H204" s="5">
        <v>204</v>
      </c>
      <c r="I204" s="5">
        <v>191</v>
      </c>
      <c r="J204" s="5">
        <v>13</v>
      </c>
      <c r="K204" s="5"/>
      <c r="M204" s="5">
        <v>2028</v>
      </c>
      <c r="N204" s="5">
        <v>3318</v>
      </c>
      <c r="O204" s="5">
        <v>296</v>
      </c>
      <c r="Q204">
        <f t="shared" si="221"/>
        <v>204</v>
      </c>
      <c r="R204">
        <f t="shared" si="222"/>
        <v>3818</v>
      </c>
      <c r="Z204">
        <f t="shared" si="223"/>
        <v>3318</v>
      </c>
      <c r="AA204">
        <f t="shared" si="224"/>
        <v>2028</v>
      </c>
      <c r="AB204">
        <f t="shared" si="225"/>
        <v>204</v>
      </c>
      <c r="AC204">
        <f t="shared" si="226"/>
        <v>296</v>
      </c>
      <c r="AE204" s="3">
        <f t="shared" si="186"/>
        <v>4344</v>
      </c>
      <c r="AF204" s="3">
        <f t="shared" si="187"/>
        <v>98</v>
      </c>
      <c r="AG204" s="3">
        <f t="shared" si="188"/>
        <v>75</v>
      </c>
      <c r="AH204" s="3">
        <f t="shared" si="189"/>
        <v>10</v>
      </c>
      <c r="AI204" s="3">
        <f t="shared" si="190"/>
        <v>-2</v>
      </c>
      <c r="AJ204" s="3">
        <f t="shared" si="191"/>
        <v>65</v>
      </c>
      <c r="AK204" s="3">
        <f t="shared" si="192"/>
        <v>23</v>
      </c>
      <c r="AL204" s="3">
        <f t="shared" si="193"/>
        <v>0</v>
      </c>
      <c r="AM204" s="3"/>
      <c r="AN204" s="3">
        <f t="shared" si="194"/>
        <v>4246</v>
      </c>
      <c r="AO204" s="3">
        <f t="shared" si="195"/>
        <v>98</v>
      </c>
      <c r="AQ204" s="6">
        <f t="shared" si="196"/>
        <v>1.0226012773099749E-2</v>
      </c>
      <c r="AR204" s="6">
        <f t="shared" si="197"/>
        <v>1.7049408489909535E-2</v>
      </c>
      <c r="AS204" s="6">
        <f t="shared" si="198"/>
        <v>3.4770514603616132E-2</v>
      </c>
      <c r="AT204" s="6">
        <f t="shared" si="199"/>
        <v>5.1546391752577317E-2</v>
      </c>
      <c r="AU204" s="6">
        <f t="shared" si="200"/>
        <v>-0.13333333333333333</v>
      </c>
      <c r="AV204" s="6">
        <f t="shared" si="201"/>
        <v>3.3112582781456956E-2</v>
      </c>
      <c r="AW204" s="6">
        <f t="shared" si="202"/>
        <v>6.9802731411229132E-3</v>
      </c>
      <c r="AX204" s="6">
        <f t="shared" si="203"/>
        <v>0</v>
      </c>
      <c r="AZ204" s="2">
        <f t="shared" si="204"/>
        <v>1.3622498794108257E-2</v>
      </c>
      <c r="BA204" s="17">
        <f t="shared" si="205"/>
        <v>2.2559852670349909E-2</v>
      </c>
      <c r="BB204" s="2">
        <f t="shared" si="227"/>
        <v>3.4895655148819704E-2</v>
      </c>
      <c r="BC204" s="2">
        <f t="shared" si="228"/>
        <v>3.267191241874786E-2</v>
      </c>
      <c r="BD204" s="2">
        <f t="shared" si="229"/>
        <v>2.223742730071844E-3</v>
      </c>
      <c r="BE204" s="2">
        <f t="shared" si="230"/>
        <v>0.34690386589120764</v>
      </c>
      <c r="BF204" s="2">
        <f t="shared" si="231"/>
        <v>0.56756756756756754</v>
      </c>
      <c r="BG204" s="2">
        <f t="shared" si="232"/>
        <v>5.0632911392405063E-2</v>
      </c>
      <c r="BH204" s="2">
        <f t="shared" si="218"/>
        <v>8.5573476702508963E-2</v>
      </c>
      <c r="BI204" s="2">
        <f t="shared" si="219"/>
        <v>5.8243727598566311E-3</v>
      </c>
      <c r="BJ204" s="2">
        <f t="shared" si="220"/>
        <v>0.90860215053763438</v>
      </c>
    </row>
    <row r="205" spans="1:62" hidden="1" outlineLevel="1">
      <c r="A205" s="4">
        <v>44094</v>
      </c>
      <c r="B205">
        <v>432263</v>
      </c>
      <c r="E205">
        <v>5962</v>
      </c>
      <c r="G205">
        <v>2316</v>
      </c>
      <c r="H205" s="5">
        <v>207</v>
      </c>
      <c r="I205" s="5">
        <v>194</v>
      </c>
      <c r="J205" s="5">
        <v>13</v>
      </c>
      <c r="K205" s="5"/>
      <c r="M205" s="5">
        <v>2109</v>
      </c>
      <c r="N205" s="5">
        <v>3350</v>
      </c>
      <c r="O205" s="5">
        <v>296</v>
      </c>
      <c r="Q205">
        <f t="shared" si="221"/>
        <v>207</v>
      </c>
      <c r="R205">
        <f t="shared" si="222"/>
        <v>3853</v>
      </c>
      <c r="Z205">
        <f t="shared" si="223"/>
        <v>3350</v>
      </c>
      <c r="AA205">
        <f t="shared" si="224"/>
        <v>2109</v>
      </c>
      <c r="AB205">
        <f t="shared" si="225"/>
        <v>207</v>
      </c>
      <c r="AC205">
        <f t="shared" si="226"/>
        <v>296</v>
      </c>
      <c r="AE205" s="3">
        <f t="shared" si="186"/>
        <v>3120</v>
      </c>
      <c r="AF205" s="3">
        <f t="shared" si="187"/>
        <v>116</v>
      </c>
      <c r="AG205" s="3">
        <f t="shared" si="188"/>
        <v>84</v>
      </c>
      <c r="AH205" s="3">
        <f t="shared" si="189"/>
        <v>3</v>
      </c>
      <c r="AI205" s="3">
        <f t="shared" si="190"/>
        <v>0</v>
      </c>
      <c r="AJ205" s="3">
        <f t="shared" si="191"/>
        <v>81</v>
      </c>
      <c r="AK205" s="3">
        <f t="shared" si="192"/>
        <v>32</v>
      </c>
      <c r="AL205" s="3">
        <f t="shared" si="193"/>
        <v>0</v>
      </c>
      <c r="AM205" s="3"/>
      <c r="AN205" s="3">
        <f t="shared" si="194"/>
        <v>3004</v>
      </c>
      <c r="AO205" s="3">
        <f t="shared" si="195"/>
        <v>116</v>
      </c>
      <c r="AQ205" s="6">
        <f t="shared" si="196"/>
        <v>7.2703038381145679E-3</v>
      </c>
      <c r="AR205" s="6">
        <f t="shared" si="197"/>
        <v>1.9842627437564146E-2</v>
      </c>
      <c r="AS205" s="6">
        <f t="shared" si="198"/>
        <v>3.7634408602150539E-2</v>
      </c>
      <c r="AT205" s="6">
        <f t="shared" si="199"/>
        <v>1.4705882352941176E-2</v>
      </c>
      <c r="AU205" s="6">
        <f t="shared" si="200"/>
        <v>0</v>
      </c>
      <c r="AV205" s="6">
        <f t="shared" si="201"/>
        <v>3.9940828402366867E-2</v>
      </c>
      <c r="AW205" s="6">
        <f t="shared" si="202"/>
        <v>9.6443640747438213E-3</v>
      </c>
      <c r="AX205" s="6">
        <f t="shared" si="203"/>
        <v>0</v>
      </c>
      <c r="AZ205" s="2">
        <f t="shared" si="204"/>
        <v>1.3792529085302235E-2</v>
      </c>
      <c r="BA205" s="17">
        <f t="shared" si="205"/>
        <v>3.7179487179487179E-2</v>
      </c>
      <c r="BB205" s="2">
        <f t="shared" si="227"/>
        <v>3.4719892653471987E-2</v>
      </c>
      <c r="BC205" s="2">
        <f t="shared" si="228"/>
        <v>3.2539416303253944E-2</v>
      </c>
      <c r="BD205" s="2">
        <f t="shared" si="229"/>
        <v>2.1804763502180475E-3</v>
      </c>
      <c r="BE205" s="2">
        <f t="shared" si="230"/>
        <v>0.35374035558537403</v>
      </c>
      <c r="BF205" s="2">
        <f t="shared" si="231"/>
        <v>0.56189198255618922</v>
      </c>
      <c r="BG205" s="2">
        <f t="shared" si="232"/>
        <v>4.9647769204964776E-2</v>
      </c>
      <c r="BH205" s="2">
        <f t="shared" si="218"/>
        <v>8.376511226252159E-2</v>
      </c>
      <c r="BI205" s="2">
        <f t="shared" si="219"/>
        <v>5.6131260794473233E-3</v>
      </c>
      <c r="BJ205" s="2">
        <f t="shared" si="220"/>
        <v>0.9106217616580311</v>
      </c>
    </row>
    <row r="206" spans="1:62" hidden="1" outlineLevel="1">
      <c r="A206" s="4">
        <v>44095</v>
      </c>
      <c r="B206">
        <v>435365</v>
      </c>
      <c r="E206">
        <v>6037</v>
      </c>
      <c r="G206">
        <v>2348</v>
      </c>
      <c r="H206" s="5">
        <v>217</v>
      </c>
      <c r="I206" s="5">
        <v>203</v>
      </c>
      <c r="J206" s="5">
        <v>14</v>
      </c>
      <c r="K206" s="5"/>
      <c r="M206" s="5">
        <v>2131</v>
      </c>
      <c r="N206" s="5">
        <v>3390</v>
      </c>
      <c r="O206" s="5">
        <v>299</v>
      </c>
      <c r="Q206">
        <f t="shared" si="221"/>
        <v>217</v>
      </c>
      <c r="R206">
        <f t="shared" si="222"/>
        <v>3906</v>
      </c>
      <c r="Z206">
        <f t="shared" si="223"/>
        <v>3390</v>
      </c>
      <c r="AA206">
        <f t="shared" si="224"/>
        <v>2131</v>
      </c>
      <c r="AB206">
        <f t="shared" si="225"/>
        <v>217</v>
      </c>
      <c r="AC206">
        <f t="shared" si="226"/>
        <v>299</v>
      </c>
      <c r="AE206" s="3">
        <f t="shared" si="186"/>
        <v>3102</v>
      </c>
      <c r="AF206" s="3">
        <f t="shared" si="187"/>
        <v>75</v>
      </c>
      <c r="AG206" s="3">
        <f t="shared" si="188"/>
        <v>32</v>
      </c>
      <c r="AH206" s="3">
        <f t="shared" si="189"/>
        <v>10</v>
      </c>
      <c r="AI206" s="3">
        <f t="shared" si="190"/>
        <v>1</v>
      </c>
      <c r="AJ206" s="3">
        <f t="shared" si="191"/>
        <v>22</v>
      </c>
      <c r="AK206" s="3">
        <f t="shared" si="192"/>
        <v>40</v>
      </c>
      <c r="AL206" s="3">
        <f t="shared" si="193"/>
        <v>3</v>
      </c>
      <c r="AM206" s="3"/>
      <c r="AN206" s="3">
        <f t="shared" si="194"/>
        <v>3027</v>
      </c>
      <c r="AO206" s="3">
        <f t="shared" si="195"/>
        <v>75</v>
      </c>
      <c r="AQ206" s="6">
        <f t="shared" si="196"/>
        <v>7.1761867196590964E-3</v>
      </c>
      <c r="AR206" s="6">
        <f t="shared" si="197"/>
        <v>1.2579671251257966E-2</v>
      </c>
      <c r="AS206" s="6">
        <f t="shared" si="198"/>
        <v>1.3816925734024179E-2</v>
      </c>
      <c r="AT206" s="6">
        <f t="shared" si="199"/>
        <v>4.8309178743961352E-2</v>
      </c>
      <c r="AU206" s="6">
        <f t="shared" si="200"/>
        <v>7.6923076923076927E-2</v>
      </c>
      <c r="AV206" s="6">
        <f t="shared" si="201"/>
        <v>1.0431484115694643E-2</v>
      </c>
      <c r="AW206" s="6">
        <f t="shared" si="202"/>
        <v>1.1940298507462687E-2</v>
      </c>
      <c r="AX206" s="6">
        <f t="shared" si="203"/>
        <v>1.0135135135135136E-2</v>
      </c>
      <c r="AZ206" s="2">
        <f t="shared" si="204"/>
        <v>1.3866525788706029E-2</v>
      </c>
      <c r="BA206" s="17">
        <f t="shared" si="205"/>
        <v>2.4177949709864602E-2</v>
      </c>
      <c r="BB206" s="2">
        <f t="shared" si="227"/>
        <v>3.5945005797581579E-2</v>
      </c>
      <c r="BC206" s="2">
        <f t="shared" si="228"/>
        <v>3.3625973165479543E-2</v>
      </c>
      <c r="BD206" s="2">
        <f t="shared" si="229"/>
        <v>2.3190326321020373E-3</v>
      </c>
      <c r="BE206" s="2">
        <f t="shared" si="230"/>
        <v>0.35298989564353156</v>
      </c>
      <c r="BF206" s="2">
        <f t="shared" si="231"/>
        <v>0.56153718734470759</v>
      </c>
      <c r="BG206" s="2">
        <f t="shared" si="232"/>
        <v>4.9527911214179231E-2</v>
      </c>
      <c r="BH206" s="2">
        <f t="shared" si="218"/>
        <v>8.6456558773424189E-2</v>
      </c>
      <c r="BI206" s="2">
        <f t="shared" si="219"/>
        <v>5.96252129471891E-3</v>
      </c>
      <c r="BJ206" s="2">
        <f t="shared" si="220"/>
        <v>0.90758091993185686</v>
      </c>
    </row>
    <row r="207" spans="1:62" hidden="1" outlineLevel="1">
      <c r="A207" s="4">
        <v>44096</v>
      </c>
      <c r="B207">
        <v>442373</v>
      </c>
      <c r="E207">
        <v>6145</v>
      </c>
      <c r="G207">
        <v>2390</v>
      </c>
      <c r="H207" s="5">
        <v>239</v>
      </c>
      <c r="I207" s="5">
        <v>224</v>
      </c>
      <c r="J207" s="5">
        <v>15</v>
      </c>
      <c r="K207" s="5"/>
      <c r="M207" s="5">
        <v>2151</v>
      </c>
      <c r="N207" s="5">
        <v>3455</v>
      </c>
      <c r="O207" s="5">
        <v>300</v>
      </c>
      <c r="Q207">
        <f t="shared" si="221"/>
        <v>239</v>
      </c>
      <c r="R207">
        <f t="shared" si="222"/>
        <v>3994</v>
      </c>
      <c r="Z207">
        <f t="shared" si="223"/>
        <v>3455</v>
      </c>
      <c r="AA207">
        <f t="shared" si="224"/>
        <v>2151</v>
      </c>
      <c r="AB207">
        <f t="shared" si="225"/>
        <v>239</v>
      </c>
      <c r="AC207">
        <f t="shared" si="226"/>
        <v>300</v>
      </c>
      <c r="AE207" s="3">
        <f t="shared" si="186"/>
        <v>7008</v>
      </c>
      <c r="AF207" s="3">
        <f t="shared" si="187"/>
        <v>108</v>
      </c>
      <c r="AG207" s="3">
        <f t="shared" si="188"/>
        <v>42</v>
      </c>
      <c r="AH207" s="3">
        <f t="shared" si="189"/>
        <v>22</v>
      </c>
      <c r="AI207" s="3">
        <f t="shared" si="190"/>
        <v>1</v>
      </c>
      <c r="AJ207" s="3">
        <f t="shared" si="191"/>
        <v>20</v>
      </c>
      <c r="AK207" s="3">
        <f t="shared" si="192"/>
        <v>65</v>
      </c>
      <c r="AL207" s="3">
        <f t="shared" si="193"/>
        <v>1</v>
      </c>
      <c r="AM207" s="3"/>
      <c r="AN207" s="3">
        <f t="shared" si="194"/>
        <v>6900</v>
      </c>
      <c r="AO207" s="3">
        <f t="shared" si="195"/>
        <v>108</v>
      </c>
      <c r="AQ207" s="6">
        <f t="shared" si="196"/>
        <v>1.6096838285117085E-2</v>
      </c>
      <c r="AR207" s="6">
        <f t="shared" si="197"/>
        <v>1.7889680304787145E-2</v>
      </c>
      <c r="AS207" s="6">
        <f t="shared" si="198"/>
        <v>1.7887563884156729E-2</v>
      </c>
      <c r="AT207" s="6">
        <f t="shared" si="199"/>
        <v>0.10138248847926268</v>
      </c>
      <c r="AU207" s="6">
        <f t="shared" si="200"/>
        <v>7.1428571428571425E-2</v>
      </c>
      <c r="AV207" s="6">
        <f t="shared" si="201"/>
        <v>9.385265133740028E-3</v>
      </c>
      <c r="AW207" s="6">
        <f t="shared" si="202"/>
        <v>1.9174041297935103E-2</v>
      </c>
      <c r="AX207" s="6">
        <f t="shared" si="203"/>
        <v>3.3444816053511705E-3</v>
      </c>
      <c r="AZ207" s="2">
        <f t="shared" si="204"/>
        <v>1.3890992443028848E-2</v>
      </c>
      <c r="BA207" s="17">
        <f t="shared" si="205"/>
        <v>1.5410958904109588E-2</v>
      </c>
      <c r="BB207" s="2">
        <f t="shared" si="227"/>
        <v>3.8893409275834012E-2</v>
      </c>
      <c r="BC207" s="2">
        <f t="shared" si="228"/>
        <v>3.6452400325467857E-2</v>
      </c>
      <c r="BD207" s="2">
        <f t="shared" si="229"/>
        <v>2.4410089503661514E-3</v>
      </c>
      <c r="BE207" s="2">
        <f t="shared" si="230"/>
        <v>0.35004068348250611</v>
      </c>
      <c r="BF207" s="2">
        <f t="shared" si="231"/>
        <v>0.56224572823433683</v>
      </c>
      <c r="BG207" s="2">
        <f t="shared" si="232"/>
        <v>4.8820179007323029E-2</v>
      </c>
      <c r="BH207" s="2">
        <f t="shared" si="218"/>
        <v>9.372384937238494E-2</v>
      </c>
      <c r="BI207" s="2">
        <f t="shared" si="219"/>
        <v>6.2761506276150627E-3</v>
      </c>
      <c r="BJ207" s="2">
        <f t="shared" si="220"/>
        <v>0.9</v>
      </c>
    </row>
    <row r="208" spans="1:62" hidden="1" outlineLevel="1">
      <c r="A208" s="4">
        <v>44097</v>
      </c>
      <c r="B208">
        <v>448412</v>
      </c>
      <c r="E208">
        <v>6234</v>
      </c>
      <c r="G208">
        <v>2412</v>
      </c>
      <c r="H208" s="5">
        <v>246</v>
      </c>
      <c r="I208" s="5">
        <v>230</v>
      </c>
      <c r="J208" s="5">
        <v>16</v>
      </c>
      <c r="K208" s="5"/>
      <c r="M208" s="5">
        <v>2166</v>
      </c>
      <c r="N208" s="5">
        <v>3519</v>
      </c>
      <c r="O208" s="5">
        <v>303</v>
      </c>
      <c r="Q208">
        <f t="shared" si="221"/>
        <v>246</v>
      </c>
      <c r="R208">
        <f t="shared" si="222"/>
        <v>4068</v>
      </c>
      <c r="Z208">
        <f t="shared" si="223"/>
        <v>3519</v>
      </c>
      <c r="AA208">
        <f t="shared" si="224"/>
        <v>2166</v>
      </c>
      <c r="AB208">
        <f t="shared" si="225"/>
        <v>246</v>
      </c>
      <c r="AC208">
        <f t="shared" si="226"/>
        <v>303</v>
      </c>
      <c r="AE208" s="3">
        <f t="shared" si="186"/>
        <v>6039</v>
      </c>
      <c r="AF208" s="3">
        <f t="shared" si="187"/>
        <v>89</v>
      </c>
      <c r="AG208" s="3">
        <f t="shared" si="188"/>
        <v>22</v>
      </c>
      <c r="AH208" s="3">
        <f t="shared" si="189"/>
        <v>7</v>
      </c>
      <c r="AI208" s="3">
        <f t="shared" si="190"/>
        <v>1</v>
      </c>
      <c r="AJ208" s="3">
        <f t="shared" si="191"/>
        <v>15</v>
      </c>
      <c r="AK208" s="3">
        <f t="shared" si="192"/>
        <v>64</v>
      </c>
      <c r="AL208" s="3">
        <f t="shared" si="193"/>
        <v>3</v>
      </c>
      <c r="AM208" s="3"/>
      <c r="AN208" s="3">
        <f t="shared" si="194"/>
        <v>5950</v>
      </c>
      <c r="AO208" s="3">
        <f t="shared" si="195"/>
        <v>89</v>
      </c>
      <c r="AQ208" s="6">
        <f t="shared" si="196"/>
        <v>1.3651375649056339E-2</v>
      </c>
      <c r="AR208" s="6">
        <f t="shared" si="197"/>
        <v>1.4483319772172498E-2</v>
      </c>
      <c r="AS208" s="6">
        <f t="shared" si="198"/>
        <v>9.2050209205020925E-3</v>
      </c>
      <c r="AT208" s="6">
        <f t="shared" si="199"/>
        <v>2.9288702928870293E-2</v>
      </c>
      <c r="AU208" s="6">
        <f t="shared" si="200"/>
        <v>6.6666666666666666E-2</v>
      </c>
      <c r="AV208" s="6">
        <f t="shared" si="201"/>
        <v>6.9735006973500697E-3</v>
      </c>
      <c r="AW208" s="6">
        <f t="shared" si="202"/>
        <v>1.8523878437047756E-2</v>
      </c>
      <c r="AX208" s="6">
        <f t="shared" si="203"/>
        <v>0.01</v>
      </c>
      <c r="AZ208" s="2">
        <f t="shared" si="204"/>
        <v>1.3902393334701123E-2</v>
      </c>
      <c r="BA208" s="17">
        <f t="shared" si="205"/>
        <v>1.4737539327703263E-2</v>
      </c>
      <c r="BB208" s="2">
        <f t="shared" si="227"/>
        <v>3.9461020211742061E-2</v>
      </c>
      <c r="BC208" s="2">
        <f t="shared" si="228"/>
        <v>3.6894449791466152E-2</v>
      </c>
      <c r="BD208" s="2">
        <f t="shared" si="229"/>
        <v>2.5665704202759063E-3</v>
      </c>
      <c r="BE208" s="2">
        <f t="shared" si="230"/>
        <v>0.34744947064485082</v>
      </c>
      <c r="BF208" s="2">
        <f t="shared" si="231"/>
        <v>0.56448508180943213</v>
      </c>
      <c r="BG208" s="2">
        <f t="shared" si="232"/>
        <v>4.8604427333974978E-2</v>
      </c>
      <c r="BH208" s="2">
        <f t="shared" si="218"/>
        <v>9.5356550580431174E-2</v>
      </c>
      <c r="BI208" s="2">
        <f t="shared" si="219"/>
        <v>6.6334991708126038E-3</v>
      </c>
      <c r="BJ208" s="2">
        <f t="shared" si="220"/>
        <v>0.89800995024875618</v>
      </c>
    </row>
    <row r="209" spans="1:62" hidden="1" outlineLevel="1">
      <c r="A209" s="4">
        <v>44098</v>
      </c>
      <c r="B209">
        <v>453581</v>
      </c>
      <c r="E209">
        <v>6359</v>
      </c>
      <c r="G209">
        <v>2461</v>
      </c>
      <c r="H209" s="5">
        <v>253</v>
      </c>
      <c r="I209" s="5">
        <v>237</v>
      </c>
      <c r="J209" s="5">
        <v>16</v>
      </c>
      <c r="K209" s="5"/>
      <c r="M209" s="5">
        <v>2208</v>
      </c>
      <c r="N209" s="5">
        <v>3594</v>
      </c>
      <c r="O209" s="5">
        <v>304</v>
      </c>
      <c r="Q209">
        <f t="shared" si="221"/>
        <v>253</v>
      </c>
      <c r="R209">
        <f t="shared" si="222"/>
        <v>4151</v>
      </c>
      <c r="Z209">
        <f t="shared" si="223"/>
        <v>3594</v>
      </c>
      <c r="AA209">
        <f t="shared" si="224"/>
        <v>2208</v>
      </c>
      <c r="AB209">
        <f t="shared" si="225"/>
        <v>253</v>
      </c>
      <c r="AC209">
        <f t="shared" si="226"/>
        <v>304</v>
      </c>
      <c r="AE209" s="3">
        <f t="shared" si="186"/>
        <v>5169</v>
      </c>
      <c r="AF209" s="3">
        <f t="shared" si="187"/>
        <v>125</v>
      </c>
      <c r="AG209" s="3">
        <f t="shared" si="188"/>
        <v>49</v>
      </c>
      <c r="AH209" s="3">
        <f t="shared" si="189"/>
        <v>7</v>
      </c>
      <c r="AI209" s="3">
        <f t="shared" si="190"/>
        <v>0</v>
      </c>
      <c r="AJ209" s="3">
        <f t="shared" si="191"/>
        <v>42</v>
      </c>
      <c r="AK209" s="3">
        <f t="shared" si="192"/>
        <v>75</v>
      </c>
      <c r="AL209" s="3">
        <f t="shared" si="193"/>
        <v>1</v>
      </c>
      <c r="AM209" s="3"/>
      <c r="AN209" s="3">
        <f t="shared" si="194"/>
        <v>5044</v>
      </c>
      <c r="AO209" s="3">
        <f t="shared" si="195"/>
        <v>125</v>
      </c>
      <c r="AQ209" s="6">
        <f t="shared" si="196"/>
        <v>1.152734538772379E-2</v>
      </c>
      <c r="AR209" s="6">
        <f t="shared" si="197"/>
        <v>2.005133140840552E-2</v>
      </c>
      <c r="AS209" s="6">
        <f t="shared" si="198"/>
        <v>2.03150912106136E-2</v>
      </c>
      <c r="AT209" s="6">
        <f t="shared" si="199"/>
        <v>2.8455284552845527E-2</v>
      </c>
      <c r="AU209" s="6">
        <f t="shared" si="200"/>
        <v>0</v>
      </c>
      <c r="AV209" s="6">
        <f t="shared" si="201"/>
        <v>1.9390581717451522E-2</v>
      </c>
      <c r="AW209" s="6">
        <f t="shared" si="202"/>
        <v>2.1312872975277068E-2</v>
      </c>
      <c r="AX209" s="6">
        <f t="shared" si="203"/>
        <v>3.3003300330033004E-3</v>
      </c>
      <c r="AZ209" s="2">
        <f t="shared" si="204"/>
        <v>1.4019546674133175E-2</v>
      </c>
      <c r="BA209" s="17">
        <f t="shared" si="205"/>
        <v>2.4182627200619075E-2</v>
      </c>
      <c r="BB209" s="2">
        <f t="shared" si="227"/>
        <v>3.978612989463752E-2</v>
      </c>
      <c r="BC209" s="2">
        <f t="shared" si="228"/>
        <v>3.7270011008020132E-2</v>
      </c>
      <c r="BD209" s="2">
        <f t="shared" si="229"/>
        <v>2.5161188866173927E-3</v>
      </c>
      <c r="BE209" s="2">
        <f t="shared" si="230"/>
        <v>0.34722440635320018</v>
      </c>
      <c r="BF209" s="2">
        <f t="shared" si="231"/>
        <v>0.56518320490643181</v>
      </c>
      <c r="BG209" s="2">
        <f t="shared" si="232"/>
        <v>4.7806258845730462E-2</v>
      </c>
      <c r="BH209" s="2">
        <f t="shared" si="218"/>
        <v>9.6302316131653798E-2</v>
      </c>
      <c r="BI209" s="2">
        <f t="shared" si="219"/>
        <v>6.5014221861032099E-3</v>
      </c>
      <c r="BJ209" s="2">
        <f t="shared" si="220"/>
        <v>0.89719626168224298</v>
      </c>
    </row>
    <row r="210" spans="1:62" hidden="1" outlineLevel="1">
      <c r="A210" s="4">
        <v>44099</v>
      </c>
      <c r="B210">
        <v>458911</v>
      </c>
      <c r="E210">
        <v>6466</v>
      </c>
      <c r="G210">
        <v>2530</v>
      </c>
      <c r="H210" s="5">
        <v>248</v>
      </c>
      <c r="I210" s="5">
        <v>235</v>
      </c>
      <c r="J210" s="5">
        <v>13</v>
      </c>
      <c r="K210" s="5"/>
      <c r="M210" s="5">
        <v>2282</v>
      </c>
      <c r="N210" s="5">
        <v>3630</v>
      </c>
      <c r="O210" s="5">
        <v>306</v>
      </c>
      <c r="Q210">
        <f t="shared" si="221"/>
        <v>248</v>
      </c>
      <c r="R210">
        <f t="shared" si="222"/>
        <v>4184</v>
      </c>
      <c r="Z210">
        <f t="shared" ref="Z210:Z230" si="233">N210</f>
        <v>3630</v>
      </c>
      <c r="AA210">
        <f t="shared" ref="AA210:AA230" si="234">M210</f>
        <v>2282</v>
      </c>
      <c r="AB210">
        <f t="shared" ref="AB210:AB230" si="235">H210</f>
        <v>248</v>
      </c>
      <c r="AC210">
        <f t="shared" ref="AC210:AC230" si="236">O210</f>
        <v>306</v>
      </c>
      <c r="AE210" s="3">
        <f t="shared" si="186"/>
        <v>5330</v>
      </c>
      <c r="AF210" s="3">
        <f t="shared" si="187"/>
        <v>107</v>
      </c>
      <c r="AG210" s="3">
        <f t="shared" si="188"/>
        <v>69</v>
      </c>
      <c r="AH210" s="3">
        <f t="shared" si="189"/>
        <v>-5</v>
      </c>
      <c r="AI210" s="3">
        <f t="shared" si="190"/>
        <v>-3</v>
      </c>
      <c r="AJ210" s="3">
        <f t="shared" si="191"/>
        <v>74</v>
      </c>
      <c r="AK210" s="3">
        <f t="shared" si="192"/>
        <v>36</v>
      </c>
      <c r="AL210" s="3">
        <f t="shared" si="193"/>
        <v>2</v>
      </c>
      <c r="AM210" s="3"/>
      <c r="AN210" s="3">
        <f t="shared" si="194"/>
        <v>5223</v>
      </c>
      <c r="AO210" s="3">
        <f t="shared" si="195"/>
        <v>107</v>
      </c>
      <c r="AQ210" s="6">
        <f t="shared" si="196"/>
        <v>1.1750933129915054E-2</v>
      </c>
      <c r="AR210" s="6">
        <f t="shared" si="197"/>
        <v>1.6826545054253815E-2</v>
      </c>
      <c r="AS210" s="6">
        <f t="shared" si="198"/>
        <v>2.8037383177570093E-2</v>
      </c>
      <c r="AT210" s="6">
        <f t="shared" si="199"/>
        <v>-1.9762845849802372E-2</v>
      </c>
      <c r="AU210" s="6">
        <f t="shared" si="200"/>
        <v>-0.1875</v>
      </c>
      <c r="AV210" s="6">
        <f t="shared" si="201"/>
        <v>3.3514492753623192E-2</v>
      </c>
      <c r="AW210" s="6">
        <f t="shared" si="202"/>
        <v>1.001669449081803E-2</v>
      </c>
      <c r="AX210" s="6">
        <f t="shared" si="203"/>
        <v>6.5789473684210523E-3</v>
      </c>
      <c r="AZ210" s="2">
        <f t="shared" si="204"/>
        <v>1.4089877993772213E-2</v>
      </c>
      <c r="BA210" s="17">
        <f t="shared" si="205"/>
        <v>2.0075046904315198E-2</v>
      </c>
      <c r="BB210" s="2">
        <f t="shared" si="227"/>
        <v>3.835446953294154E-2</v>
      </c>
      <c r="BC210" s="2">
        <f t="shared" si="228"/>
        <v>3.6343952984843796E-2</v>
      </c>
      <c r="BD210" s="2">
        <f t="shared" si="229"/>
        <v>2.0105165480977421E-3</v>
      </c>
      <c r="BE210" s="2">
        <f t="shared" si="230"/>
        <v>0.35292298175069597</v>
      </c>
      <c r="BF210" s="2">
        <f t="shared" si="231"/>
        <v>0.56139808227652332</v>
      </c>
      <c r="BG210" s="2">
        <f t="shared" si="232"/>
        <v>4.7324466439839161E-2</v>
      </c>
      <c r="BH210" s="2">
        <f t="shared" si="218"/>
        <v>9.2885375494071151E-2</v>
      </c>
      <c r="BI210" s="2">
        <f t="shared" si="219"/>
        <v>5.1383399209486164E-3</v>
      </c>
      <c r="BJ210" s="2">
        <f t="shared" si="220"/>
        <v>0.90197628458498025</v>
      </c>
    </row>
    <row r="211" spans="1:62" hidden="1" outlineLevel="1">
      <c r="A211" s="4">
        <v>44100</v>
      </c>
      <c r="B211">
        <v>464469</v>
      </c>
      <c r="E211">
        <v>6576</v>
      </c>
      <c r="G211">
        <v>2583</v>
      </c>
      <c r="H211" s="5">
        <v>268</v>
      </c>
      <c r="I211" s="5">
        <v>255</v>
      </c>
      <c r="J211" s="5">
        <v>13</v>
      </c>
      <c r="K211" s="5"/>
      <c r="M211" s="5">
        <v>2315</v>
      </c>
      <c r="N211" s="5">
        <v>3687</v>
      </c>
      <c r="O211" s="5">
        <v>306</v>
      </c>
      <c r="Q211">
        <f t="shared" si="221"/>
        <v>268</v>
      </c>
      <c r="R211">
        <f t="shared" si="222"/>
        <v>4261</v>
      </c>
      <c r="Z211">
        <f t="shared" si="233"/>
        <v>3687</v>
      </c>
      <c r="AA211">
        <f t="shared" si="234"/>
        <v>2315</v>
      </c>
      <c r="AB211">
        <f t="shared" si="235"/>
        <v>268</v>
      </c>
      <c r="AC211">
        <f t="shared" si="236"/>
        <v>306</v>
      </c>
      <c r="AE211" s="3">
        <f t="shared" si="186"/>
        <v>5558</v>
      </c>
      <c r="AF211" s="3">
        <f t="shared" si="187"/>
        <v>110</v>
      </c>
      <c r="AG211" s="3">
        <f t="shared" si="188"/>
        <v>53</v>
      </c>
      <c r="AH211" s="3">
        <f t="shared" si="189"/>
        <v>20</v>
      </c>
      <c r="AI211" s="3">
        <f t="shared" si="190"/>
        <v>0</v>
      </c>
      <c r="AJ211" s="3">
        <f t="shared" si="191"/>
        <v>33</v>
      </c>
      <c r="AK211" s="3">
        <f t="shared" si="192"/>
        <v>57</v>
      </c>
      <c r="AL211" s="3">
        <f t="shared" si="193"/>
        <v>0</v>
      </c>
      <c r="AM211" s="3"/>
      <c r="AN211" s="3">
        <f t="shared" si="194"/>
        <v>5448</v>
      </c>
      <c r="AO211" s="3">
        <f t="shared" si="195"/>
        <v>110</v>
      </c>
      <c r="AQ211" s="6">
        <f t="shared" si="196"/>
        <v>1.211128083658923E-2</v>
      </c>
      <c r="AR211" s="6">
        <f t="shared" si="197"/>
        <v>1.7012063099288585E-2</v>
      </c>
      <c r="AS211" s="6">
        <f t="shared" si="198"/>
        <v>2.0948616600790514E-2</v>
      </c>
      <c r="AT211" s="6">
        <f t="shared" si="199"/>
        <v>8.0645161290322578E-2</v>
      </c>
      <c r="AU211" s="6">
        <f t="shared" si="200"/>
        <v>0</v>
      </c>
      <c r="AV211" s="6">
        <f t="shared" si="201"/>
        <v>1.4460999123575811E-2</v>
      </c>
      <c r="AW211" s="6">
        <f t="shared" si="202"/>
        <v>1.5702479338842976E-2</v>
      </c>
      <c r="AX211" s="6">
        <f t="shared" si="203"/>
        <v>0</v>
      </c>
      <c r="AZ211" s="2">
        <f t="shared" si="204"/>
        <v>1.415810312421281E-2</v>
      </c>
      <c r="BA211" s="17">
        <f t="shared" si="205"/>
        <v>1.9791291831594098E-2</v>
      </c>
      <c r="BB211" s="2">
        <f t="shared" si="227"/>
        <v>4.0754257907542578E-2</v>
      </c>
      <c r="BC211" s="2">
        <f t="shared" si="228"/>
        <v>3.8777372262773724E-2</v>
      </c>
      <c r="BD211" s="2">
        <f t="shared" si="229"/>
        <v>1.9768856447688566E-3</v>
      </c>
      <c r="BE211" s="2">
        <f t="shared" si="230"/>
        <v>0.35203771289537711</v>
      </c>
      <c r="BF211" s="2">
        <f t="shared" si="231"/>
        <v>0.56067518248175185</v>
      </c>
      <c r="BG211" s="2">
        <f t="shared" si="232"/>
        <v>4.6532846715328466E-2</v>
      </c>
      <c r="BH211" s="2">
        <f t="shared" si="218"/>
        <v>9.8722415795586521E-2</v>
      </c>
      <c r="BI211" s="2">
        <f t="shared" si="219"/>
        <v>5.0329074719318622E-3</v>
      </c>
      <c r="BJ211" s="2">
        <f t="shared" si="220"/>
        <v>0.89624467673248165</v>
      </c>
    </row>
    <row r="212" spans="1:62" hidden="1" outlineLevel="1">
      <c r="A212" s="4">
        <v>44101</v>
      </c>
      <c r="B212">
        <v>468671</v>
      </c>
      <c r="E212">
        <v>6683</v>
      </c>
      <c r="G212">
        <v>2659</v>
      </c>
      <c r="H212" s="5">
        <v>282</v>
      </c>
      <c r="I212" s="5">
        <v>268</v>
      </c>
      <c r="J212" s="5">
        <v>14</v>
      </c>
      <c r="K212" s="5"/>
      <c r="M212" s="5">
        <v>2377</v>
      </c>
      <c r="N212" s="5">
        <v>3716</v>
      </c>
      <c r="O212" s="5">
        <v>308</v>
      </c>
      <c r="Q212">
        <f t="shared" si="221"/>
        <v>282</v>
      </c>
      <c r="R212">
        <f t="shared" si="222"/>
        <v>4306</v>
      </c>
      <c r="Z212">
        <f t="shared" si="233"/>
        <v>3716</v>
      </c>
      <c r="AA212">
        <f t="shared" si="234"/>
        <v>2377</v>
      </c>
      <c r="AB212">
        <f t="shared" si="235"/>
        <v>282</v>
      </c>
      <c r="AC212">
        <f t="shared" si="236"/>
        <v>308</v>
      </c>
      <c r="AE212" s="3">
        <f t="shared" ref="AE212:AE275" si="237">B212-B211</f>
        <v>4202</v>
      </c>
      <c r="AF212" s="3">
        <f t="shared" ref="AF212:AF275" si="238">E212-E211</f>
        <v>107</v>
      </c>
      <c r="AG212" s="3">
        <f t="shared" ref="AG212:AG275" si="239">G212-G211</f>
        <v>76</v>
      </c>
      <c r="AH212" s="3">
        <f t="shared" ref="AH212:AH275" si="240">H212-H211</f>
        <v>14</v>
      </c>
      <c r="AI212" s="3">
        <f t="shared" ref="AI212:AI275" si="241">J212-J211</f>
        <v>1</v>
      </c>
      <c r="AJ212" s="3">
        <f t="shared" ref="AJ212:AJ275" si="242">M212-M211</f>
        <v>62</v>
      </c>
      <c r="AK212" s="3">
        <f t="shared" ref="AK212:AK275" si="243">N212-N211</f>
        <v>29</v>
      </c>
      <c r="AL212" s="3">
        <f t="shared" ref="AL212:AL275" si="244">O212-O211</f>
        <v>2</v>
      </c>
      <c r="AM212" s="3"/>
      <c r="AN212" s="3">
        <f t="shared" ref="AN212:AN275" si="245">AE212-AF212</f>
        <v>4095</v>
      </c>
      <c r="AO212" s="3">
        <f t="shared" ref="AO212:AO275" si="246">AF212</f>
        <v>107</v>
      </c>
      <c r="AQ212" s="6">
        <f t="shared" ref="AQ212:AQ275" si="247">(B212-B211)/B211</f>
        <v>9.0468901046140866E-3</v>
      </c>
      <c r="AR212" s="6">
        <f t="shared" ref="AR212:AR275" si="248">(E212-E211)/E211</f>
        <v>1.6271289537712896E-2</v>
      </c>
      <c r="AS212" s="6">
        <f t="shared" ref="AS212:AS275" si="249">(G212-G211)/G211</f>
        <v>2.9423151374370887E-2</v>
      </c>
      <c r="AT212" s="6">
        <f t="shared" ref="AT212:AT275" si="250">(H212-H211)/H211</f>
        <v>5.2238805970149252E-2</v>
      </c>
      <c r="AU212" s="6">
        <f t="shared" ref="AU212:AU275" si="251">(J212-J211)/J211</f>
        <v>7.6923076923076927E-2</v>
      </c>
      <c r="AV212" s="6">
        <f t="shared" ref="AV212:AV275" si="252">(M212-M211)/M211</f>
        <v>2.6781857451403889E-2</v>
      </c>
      <c r="AW212" s="6">
        <f t="shared" ref="AW212:AW275" si="253">(N212-N211)/N211</f>
        <v>7.8654732845131539E-3</v>
      </c>
      <c r="AX212" s="6">
        <f t="shared" ref="AX212:AX275" si="254">(O212-O211)/O211</f>
        <v>6.5359477124183009E-3</v>
      </c>
      <c r="AZ212" s="2">
        <f t="shared" ref="AZ212:AZ275" si="255">E212/B212</f>
        <v>1.4259469862654186E-2</v>
      </c>
      <c r="BA212" s="17">
        <f t="shared" ref="BA212:BA275" si="256">AF212/AE212</f>
        <v>2.5464064731080437E-2</v>
      </c>
      <c r="BB212" s="2">
        <f t="shared" si="227"/>
        <v>4.2196618285201257E-2</v>
      </c>
      <c r="BC212" s="2">
        <f t="shared" si="228"/>
        <v>4.0101750710758638E-2</v>
      </c>
      <c r="BD212" s="2">
        <f t="shared" si="229"/>
        <v>2.0948675744426157E-3</v>
      </c>
      <c r="BE212" s="2">
        <f t="shared" si="230"/>
        <v>0.35567858746072123</v>
      </c>
      <c r="BF212" s="2">
        <f t="shared" si="231"/>
        <v>0.55603770761633997</v>
      </c>
      <c r="BG212" s="2">
        <f t="shared" si="232"/>
        <v>4.6087086637737543E-2</v>
      </c>
      <c r="BH212" s="2">
        <f t="shared" si="218"/>
        <v>0.10078977059044754</v>
      </c>
      <c r="BI212" s="2">
        <f t="shared" si="219"/>
        <v>5.2651372696502444E-3</v>
      </c>
      <c r="BJ212" s="2">
        <f t="shared" si="220"/>
        <v>0.89394509213990225</v>
      </c>
    </row>
    <row r="213" spans="1:62" hidden="1" outlineLevel="1">
      <c r="A213" s="4">
        <v>44102</v>
      </c>
      <c r="B213">
        <v>471085</v>
      </c>
      <c r="E213">
        <v>6785</v>
      </c>
      <c r="G213">
        <v>2743</v>
      </c>
      <c r="H213" s="5">
        <v>309</v>
      </c>
      <c r="I213" s="5">
        <v>294</v>
      </c>
      <c r="J213" s="5">
        <v>15</v>
      </c>
      <c r="K213" s="5"/>
      <c r="M213" s="5">
        <v>2434</v>
      </c>
      <c r="N213" s="5">
        <v>3733</v>
      </c>
      <c r="O213" s="5">
        <v>309</v>
      </c>
      <c r="Q213">
        <f t="shared" si="221"/>
        <v>309</v>
      </c>
      <c r="R213">
        <f t="shared" si="222"/>
        <v>4351</v>
      </c>
      <c r="Z213">
        <f t="shared" si="233"/>
        <v>3733</v>
      </c>
      <c r="AA213">
        <f t="shared" si="234"/>
        <v>2434</v>
      </c>
      <c r="AB213">
        <f t="shared" si="235"/>
        <v>309</v>
      </c>
      <c r="AC213">
        <f t="shared" si="236"/>
        <v>309</v>
      </c>
      <c r="AE213" s="3">
        <f t="shared" si="237"/>
        <v>2414</v>
      </c>
      <c r="AF213" s="3">
        <f t="shared" si="238"/>
        <v>102</v>
      </c>
      <c r="AG213" s="3">
        <f t="shared" si="239"/>
        <v>84</v>
      </c>
      <c r="AH213" s="3">
        <f t="shared" si="240"/>
        <v>27</v>
      </c>
      <c r="AI213" s="3">
        <f t="shared" si="241"/>
        <v>1</v>
      </c>
      <c r="AJ213" s="3">
        <f t="shared" si="242"/>
        <v>57</v>
      </c>
      <c r="AK213" s="3">
        <f t="shared" si="243"/>
        <v>17</v>
      </c>
      <c r="AL213" s="3">
        <f t="shared" si="244"/>
        <v>1</v>
      </c>
      <c r="AM213" s="3"/>
      <c r="AN213" s="3">
        <f t="shared" si="245"/>
        <v>2312</v>
      </c>
      <c r="AO213" s="3">
        <f t="shared" si="246"/>
        <v>102</v>
      </c>
      <c r="AQ213" s="6">
        <f t="shared" si="247"/>
        <v>5.1507347371610359E-3</v>
      </c>
      <c r="AR213" s="6">
        <f t="shared" si="248"/>
        <v>1.5262606613796199E-2</v>
      </c>
      <c r="AS213" s="6">
        <f t="shared" si="249"/>
        <v>3.159082361790147E-2</v>
      </c>
      <c r="AT213" s="6">
        <f t="shared" si="250"/>
        <v>9.5744680851063829E-2</v>
      </c>
      <c r="AU213" s="6">
        <f t="shared" si="251"/>
        <v>7.1428571428571425E-2</v>
      </c>
      <c r="AV213" s="6">
        <f t="shared" si="252"/>
        <v>2.3979806478754733E-2</v>
      </c>
      <c r="AW213" s="6">
        <f t="shared" si="253"/>
        <v>4.5748116254036601E-3</v>
      </c>
      <c r="AX213" s="6">
        <f t="shared" si="254"/>
        <v>3.246753246753247E-3</v>
      </c>
      <c r="AZ213" s="2">
        <f t="shared" si="255"/>
        <v>1.4402920916607406E-2</v>
      </c>
      <c r="BA213" s="17">
        <f t="shared" si="256"/>
        <v>4.2253521126760563E-2</v>
      </c>
      <c r="BB213" s="2">
        <f t="shared" si="227"/>
        <v>4.5541635961680177E-2</v>
      </c>
      <c r="BC213" s="2">
        <f t="shared" si="228"/>
        <v>4.3330876934414148E-2</v>
      </c>
      <c r="BD213" s="2">
        <f t="shared" si="229"/>
        <v>2.2107590272660281E-3</v>
      </c>
      <c r="BE213" s="2">
        <f t="shared" si="230"/>
        <v>0.35873249815770081</v>
      </c>
      <c r="BF213" s="2">
        <f t="shared" si="231"/>
        <v>0.55018422991893878</v>
      </c>
      <c r="BG213" s="2">
        <f t="shared" si="232"/>
        <v>4.5541635961680177E-2</v>
      </c>
      <c r="BH213" s="2">
        <f t="shared" si="218"/>
        <v>0.1071819176084579</v>
      </c>
      <c r="BI213" s="2">
        <f t="shared" si="219"/>
        <v>5.4684651841049947E-3</v>
      </c>
      <c r="BJ213" s="2">
        <f t="shared" si="220"/>
        <v>0.8873496172074371</v>
      </c>
    </row>
    <row r="214" spans="1:62" hidden="1" outlineLevel="1">
      <c r="A214" s="4">
        <v>44103</v>
      </c>
      <c r="B214">
        <v>477200</v>
      </c>
      <c r="E214">
        <v>6948</v>
      </c>
      <c r="G214">
        <v>2787</v>
      </c>
      <c r="H214" s="5">
        <v>309</v>
      </c>
      <c r="I214" s="5">
        <v>293</v>
      </c>
      <c r="J214" s="5">
        <v>16</v>
      </c>
      <c r="K214" s="5"/>
      <c r="M214" s="5">
        <v>2478</v>
      </c>
      <c r="N214" s="5">
        <v>3851</v>
      </c>
      <c r="O214" s="5">
        <v>310</v>
      </c>
      <c r="Q214">
        <f t="shared" si="221"/>
        <v>309</v>
      </c>
      <c r="R214">
        <f t="shared" si="222"/>
        <v>4470</v>
      </c>
      <c r="Z214">
        <f t="shared" si="233"/>
        <v>3851</v>
      </c>
      <c r="AA214">
        <f t="shared" si="234"/>
        <v>2478</v>
      </c>
      <c r="AB214">
        <f t="shared" si="235"/>
        <v>309</v>
      </c>
      <c r="AC214">
        <f t="shared" si="236"/>
        <v>310</v>
      </c>
      <c r="AE214" s="3">
        <f t="shared" si="237"/>
        <v>6115</v>
      </c>
      <c r="AF214" s="3">
        <f t="shared" si="238"/>
        <v>163</v>
      </c>
      <c r="AG214" s="3">
        <f t="shared" si="239"/>
        <v>44</v>
      </c>
      <c r="AH214" s="3">
        <f t="shared" si="240"/>
        <v>0</v>
      </c>
      <c r="AI214" s="3">
        <f t="shared" si="241"/>
        <v>1</v>
      </c>
      <c r="AJ214" s="3">
        <f t="shared" si="242"/>
        <v>44</v>
      </c>
      <c r="AK214" s="3">
        <f t="shared" si="243"/>
        <v>118</v>
      </c>
      <c r="AL214" s="3">
        <f t="shared" si="244"/>
        <v>1</v>
      </c>
      <c r="AM214" s="3"/>
      <c r="AN214" s="3">
        <f t="shared" si="245"/>
        <v>5952</v>
      </c>
      <c r="AO214" s="3">
        <f t="shared" si="246"/>
        <v>163</v>
      </c>
      <c r="AQ214" s="6">
        <f t="shared" si="247"/>
        <v>1.2980672277826719E-2</v>
      </c>
      <c r="AR214" s="6">
        <f t="shared" si="248"/>
        <v>2.4023581429624172E-2</v>
      </c>
      <c r="AS214" s="6">
        <f t="shared" si="249"/>
        <v>1.6040831206707983E-2</v>
      </c>
      <c r="AT214" s="6">
        <f t="shared" si="250"/>
        <v>0</v>
      </c>
      <c r="AU214" s="6">
        <f t="shared" si="251"/>
        <v>6.6666666666666666E-2</v>
      </c>
      <c r="AV214" s="6">
        <f t="shared" si="252"/>
        <v>1.8077239112571898E-2</v>
      </c>
      <c r="AW214" s="6">
        <f t="shared" si="253"/>
        <v>3.1609965175462093E-2</v>
      </c>
      <c r="AX214" s="6">
        <f t="shared" si="254"/>
        <v>3.2362459546925568E-3</v>
      </c>
      <c r="AZ214" s="2">
        <f t="shared" si="255"/>
        <v>1.4559932942162615E-2</v>
      </c>
      <c r="BA214" s="17">
        <f t="shared" si="256"/>
        <v>2.6655764513491415E-2</v>
      </c>
      <c r="BB214" s="2">
        <f t="shared" si="227"/>
        <v>4.4473229706390331E-2</v>
      </c>
      <c r="BC214" s="2">
        <f t="shared" si="228"/>
        <v>4.2170408750719632E-2</v>
      </c>
      <c r="BD214" s="2">
        <f t="shared" si="229"/>
        <v>2.3028209556706968E-3</v>
      </c>
      <c r="BE214" s="2">
        <f t="shared" si="230"/>
        <v>0.35664939550949915</v>
      </c>
      <c r="BF214" s="2">
        <f t="shared" si="231"/>
        <v>0.55426021876799081</v>
      </c>
      <c r="BG214" s="2">
        <f t="shared" si="232"/>
        <v>4.4617156016119749E-2</v>
      </c>
      <c r="BH214" s="2">
        <f t="shared" si="218"/>
        <v>0.10513096519555078</v>
      </c>
      <c r="BI214" s="2">
        <f t="shared" si="219"/>
        <v>5.7409400789379264E-3</v>
      </c>
      <c r="BJ214" s="2">
        <f t="shared" si="220"/>
        <v>0.88912809472551135</v>
      </c>
    </row>
    <row r="215" spans="1:62" hidden="1" outlineLevel="1">
      <c r="A215" s="4">
        <v>44104</v>
      </c>
      <c r="B215">
        <v>483845</v>
      </c>
      <c r="E215">
        <v>7118</v>
      </c>
      <c r="G215">
        <v>2866</v>
      </c>
      <c r="H215" s="5">
        <v>320</v>
      </c>
      <c r="I215" s="5">
        <v>301</v>
      </c>
      <c r="J215" s="5">
        <v>19</v>
      </c>
      <c r="K215" s="5"/>
      <c r="M215" s="5">
        <v>2546</v>
      </c>
      <c r="N215" s="5">
        <v>3941</v>
      </c>
      <c r="O215" s="5">
        <v>311</v>
      </c>
      <c r="Q215">
        <f t="shared" si="221"/>
        <v>320</v>
      </c>
      <c r="R215">
        <f t="shared" si="222"/>
        <v>4572</v>
      </c>
      <c r="Z215">
        <f t="shared" si="233"/>
        <v>3941</v>
      </c>
      <c r="AA215">
        <f t="shared" si="234"/>
        <v>2546</v>
      </c>
      <c r="AB215">
        <f t="shared" si="235"/>
        <v>320</v>
      </c>
      <c r="AC215">
        <f t="shared" si="236"/>
        <v>311</v>
      </c>
      <c r="AE215" s="3">
        <f t="shared" si="237"/>
        <v>6645</v>
      </c>
      <c r="AF215" s="3">
        <f t="shared" si="238"/>
        <v>170</v>
      </c>
      <c r="AG215" s="3">
        <f t="shared" si="239"/>
        <v>79</v>
      </c>
      <c r="AH215" s="3">
        <f t="shared" si="240"/>
        <v>11</v>
      </c>
      <c r="AI215" s="3">
        <f t="shared" si="241"/>
        <v>3</v>
      </c>
      <c r="AJ215" s="3">
        <f t="shared" si="242"/>
        <v>68</v>
      </c>
      <c r="AK215" s="3">
        <f t="shared" si="243"/>
        <v>90</v>
      </c>
      <c r="AL215" s="3">
        <f t="shared" si="244"/>
        <v>1</v>
      </c>
      <c r="AM215" s="3"/>
      <c r="AN215" s="3">
        <f t="shared" si="245"/>
        <v>6475</v>
      </c>
      <c r="AO215" s="3">
        <f t="shared" si="246"/>
        <v>170</v>
      </c>
      <c r="AQ215" s="6">
        <f t="shared" si="247"/>
        <v>1.3924979044425818E-2</v>
      </c>
      <c r="AR215" s="6">
        <f t="shared" si="248"/>
        <v>2.4467472654001152E-2</v>
      </c>
      <c r="AS215" s="6">
        <f t="shared" si="249"/>
        <v>2.834589163975601E-2</v>
      </c>
      <c r="AT215" s="6">
        <f t="shared" si="250"/>
        <v>3.5598705501618123E-2</v>
      </c>
      <c r="AU215" s="6">
        <f t="shared" si="251"/>
        <v>0.1875</v>
      </c>
      <c r="AV215" s="6">
        <f t="shared" si="252"/>
        <v>2.7441485068603711E-2</v>
      </c>
      <c r="AW215" s="6">
        <f t="shared" si="253"/>
        <v>2.3370553103090108E-2</v>
      </c>
      <c r="AX215" s="6">
        <f t="shared" si="254"/>
        <v>3.2258064516129032E-3</v>
      </c>
      <c r="AZ215" s="2">
        <f t="shared" si="255"/>
        <v>1.4711322840992467E-2</v>
      </c>
      <c r="BA215" s="17">
        <f t="shared" si="256"/>
        <v>2.5583145221971408E-2</v>
      </c>
      <c r="BB215" s="2">
        <f t="shared" si="227"/>
        <v>4.4956448440573192E-2</v>
      </c>
      <c r="BC215" s="2">
        <f t="shared" si="228"/>
        <v>4.2287159314414159E-2</v>
      </c>
      <c r="BD215" s="2">
        <f t="shared" si="229"/>
        <v>2.6692891261590333E-3</v>
      </c>
      <c r="BE215" s="2">
        <f t="shared" si="230"/>
        <v>0.35768474290531049</v>
      </c>
      <c r="BF215" s="2">
        <f t="shared" si="231"/>
        <v>0.5536667603259342</v>
      </c>
      <c r="BG215" s="2">
        <f t="shared" si="232"/>
        <v>4.3692048328182076E-2</v>
      </c>
      <c r="BH215" s="2">
        <f t="shared" si="218"/>
        <v>0.10502442428471738</v>
      </c>
      <c r="BI215" s="2">
        <f t="shared" si="219"/>
        <v>6.6294487090020936E-3</v>
      </c>
      <c r="BJ215" s="2">
        <f t="shared" si="220"/>
        <v>0.88834612700628057</v>
      </c>
    </row>
    <row r="216" spans="1:62" hidden="1" outlineLevel="1" collapsed="1">
      <c r="A216" s="4">
        <v>44105</v>
      </c>
      <c r="B216">
        <v>490482</v>
      </c>
      <c r="E216">
        <v>7274</v>
      </c>
      <c r="G216">
        <v>2936</v>
      </c>
      <c r="H216" s="5">
        <v>327</v>
      </c>
      <c r="I216" s="5">
        <v>307</v>
      </c>
      <c r="J216" s="5">
        <v>20</v>
      </c>
      <c r="K216" s="5"/>
      <c r="M216" s="5">
        <v>2609</v>
      </c>
      <c r="N216" s="5">
        <v>4026</v>
      </c>
      <c r="O216" s="5">
        <v>312</v>
      </c>
      <c r="Q216">
        <f t="shared" si="221"/>
        <v>327</v>
      </c>
      <c r="R216">
        <f t="shared" si="222"/>
        <v>4665</v>
      </c>
      <c r="Z216">
        <f t="shared" si="233"/>
        <v>4026</v>
      </c>
      <c r="AA216">
        <f t="shared" si="234"/>
        <v>2609</v>
      </c>
      <c r="AB216">
        <f t="shared" si="235"/>
        <v>327</v>
      </c>
      <c r="AC216">
        <f t="shared" si="236"/>
        <v>312</v>
      </c>
      <c r="AE216" s="3">
        <f t="shared" si="237"/>
        <v>6637</v>
      </c>
      <c r="AF216" s="3">
        <f t="shared" si="238"/>
        <v>156</v>
      </c>
      <c r="AG216" s="3">
        <f t="shared" si="239"/>
        <v>70</v>
      </c>
      <c r="AH216" s="3">
        <f t="shared" si="240"/>
        <v>7</v>
      </c>
      <c r="AI216" s="3">
        <f t="shared" si="241"/>
        <v>1</v>
      </c>
      <c r="AJ216" s="3">
        <f t="shared" si="242"/>
        <v>63</v>
      </c>
      <c r="AK216" s="3">
        <f t="shared" si="243"/>
        <v>85</v>
      </c>
      <c r="AL216" s="3">
        <f t="shared" si="244"/>
        <v>1</v>
      </c>
      <c r="AM216" s="3"/>
      <c r="AN216" s="3">
        <f t="shared" si="245"/>
        <v>6481</v>
      </c>
      <c r="AO216" s="3">
        <f t="shared" si="246"/>
        <v>156</v>
      </c>
      <c r="AQ216" s="6">
        <f t="shared" si="247"/>
        <v>1.3717202823218179E-2</v>
      </c>
      <c r="AR216" s="6">
        <f t="shared" si="248"/>
        <v>2.1916268614779431E-2</v>
      </c>
      <c r="AS216" s="6">
        <f t="shared" si="249"/>
        <v>2.4424284717376135E-2</v>
      </c>
      <c r="AT216" s="6">
        <f t="shared" si="250"/>
        <v>2.1874999999999999E-2</v>
      </c>
      <c r="AU216" s="6">
        <f t="shared" si="251"/>
        <v>5.2631578947368418E-2</v>
      </c>
      <c r="AV216" s="6">
        <f t="shared" si="252"/>
        <v>2.4744697564807541E-2</v>
      </c>
      <c r="AW216" s="6">
        <f t="shared" si="253"/>
        <v>2.1568129916264906E-2</v>
      </c>
      <c r="AX216" s="6">
        <f t="shared" si="254"/>
        <v>3.2154340836012861E-3</v>
      </c>
      <c r="AZ216" s="2">
        <f t="shared" si="255"/>
        <v>1.4830309776913322E-2</v>
      </c>
      <c r="BA216" s="17">
        <f t="shared" si="256"/>
        <v>2.3504595449751392E-2</v>
      </c>
      <c r="BB216" s="2">
        <f t="shared" si="227"/>
        <v>4.4954632939235635E-2</v>
      </c>
      <c r="BC216" s="2">
        <f t="shared" si="228"/>
        <v>4.2205114105031617E-2</v>
      </c>
      <c r="BD216" s="2">
        <f t="shared" si="229"/>
        <v>2.7495188342040143E-3</v>
      </c>
      <c r="BE216" s="2">
        <f t="shared" si="230"/>
        <v>0.35867473192191368</v>
      </c>
      <c r="BF216" s="2">
        <f t="shared" si="231"/>
        <v>0.55347814132526807</v>
      </c>
      <c r="BG216" s="2">
        <f t="shared" si="232"/>
        <v>4.2892493813582622E-2</v>
      </c>
      <c r="BH216" s="2">
        <f t="shared" si="218"/>
        <v>0.10456403269754769</v>
      </c>
      <c r="BI216" s="2">
        <f t="shared" si="219"/>
        <v>6.8119891008174387E-3</v>
      </c>
      <c r="BJ216" s="2">
        <f t="shared" si="220"/>
        <v>0.88862397820163486</v>
      </c>
    </row>
    <row r="217" spans="1:62" hidden="1" outlineLevel="1">
      <c r="A217" s="4">
        <v>44106</v>
      </c>
      <c r="B217">
        <v>496034</v>
      </c>
      <c r="E217">
        <v>7414</v>
      </c>
      <c r="G217">
        <v>3048</v>
      </c>
      <c r="H217" s="5">
        <v>324</v>
      </c>
      <c r="I217" s="5">
        <v>303</v>
      </c>
      <c r="J217" s="5">
        <v>21</v>
      </c>
      <c r="K217" s="5"/>
      <c r="M217" s="5">
        <v>2724</v>
      </c>
      <c r="N217" s="5">
        <v>4052</v>
      </c>
      <c r="O217" s="5">
        <v>314</v>
      </c>
      <c r="Q217">
        <f t="shared" si="221"/>
        <v>324</v>
      </c>
      <c r="R217">
        <f t="shared" si="222"/>
        <v>4690</v>
      </c>
      <c r="Z217">
        <f t="shared" si="233"/>
        <v>4052</v>
      </c>
      <c r="AA217">
        <f t="shared" si="234"/>
        <v>2724</v>
      </c>
      <c r="AB217">
        <f t="shared" si="235"/>
        <v>324</v>
      </c>
      <c r="AC217">
        <f t="shared" si="236"/>
        <v>314</v>
      </c>
      <c r="AE217" s="3">
        <f t="shared" si="237"/>
        <v>5552</v>
      </c>
      <c r="AF217" s="3">
        <f t="shared" si="238"/>
        <v>140</v>
      </c>
      <c r="AG217" s="3">
        <f t="shared" si="239"/>
        <v>112</v>
      </c>
      <c r="AH217" s="3">
        <f t="shared" si="240"/>
        <v>-3</v>
      </c>
      <c r="AI217" s="3">
        <f t="shared" si="241"/>
        <v>1</v>
      </c>
      <c r="AJ217" s="3">
        <f t="shared" si="242"/>
        <v>115</v>
      </c>
      <c r="AK217" s="3">
        <f t="shared" si="243"/>
        <v>26</v>
      </c>
      <c r="AL217" s="3">
        <f t="shared" si="244"/>
        <v>2</v>
      </c>
      <c r="AM217" s="3"/>
      <c r="AN217" s="3">
        <f t="shared" si="245"/>
        <v>5412</v>
      </c>
      <c r="AO217" s="3">
        <f t="shared" si="246"/>
        <v>140</v>
      </c>
      <c r="AQ217" s="6">
        <f t="shared" si="247"/>
        <v>1.1319477575119984E-2</v>
      </c>
      <c r="AR217" s="6">
        <f t="shared" si="248"/>
        <v>1.92466318394281E-2</v>
      </c>
      <c r="AS217" s="6">
        <f t="shared" si="249"/>
        <v>3.8147138964577658E-2</v>
      </c>
      <c r="AT217" s="6">
        <f t="shared" si="250"/>
        <v>-9.1743119266055051E-3</v>
      </c>
      <c r="AU217" s="6">
        <f t="shared" si="251"/>
        <v>0.05</v>
      </c>
      <c r="AV217" s="6">
        <f t="shared" si="252"/>
        <v>4.4078190877730933E-2</v>
      </c>
      <c r="AW217" s="6">
        <f t="shared" si="253"/>
        <v>6.4580228514654744E-3</v>
      </c>
      <c r="AX217" s="6">
        <f t="shared" si="254"/>
        <v>6.41025641025641E-3</v>
      </c>
      <c r="AZ217" s="2">
        <f t="shared" si="255"/>
        <v>1.494655608284916E-2</v>
      </c>
      <c r="BA217" s="17">
        <f t="shared" si="256"/>
        <v>2.5216138328530261E-2</v>
      </c>
      <c r="BB217" s="2">
        <f t="shared" si="227"/>
        <v>4.3701106015646078E-2</v>
      </c>
      <c r="BC217" s="2">
        <f t="shared" si="228"/>
        <v>4.0868626922039387E-2</v>
      </c>
      <c r="BD217" s="2">
        <f t="shared" si="229"/>
        <v>2.8324790936066898E-3</v>
      </c>
      <c r="BE217" s="2">
        <f t="shared" si="230"/>
        <v>0.3674130024278392</v>
      </c>
      <c r="BF217" s="2">
        <f t="shared" si="231"/>
        <v>0.54653358510925276</v>
      </c>
      <c r="BG217" s="2">
        <f t="shared" si="232"/>
        <v>4.2352306447261935E-2</v>
      </c>
      <c r="BH217" s="2">
        <f t="shared" si="218"/>
        <v>9.9409448818897642E-2</v>
      </c>
      <c r="BI217" s="2">
        <f t="shared" si="219"/>
        <v>6.889763779527559E-3</v>
      </c>
      <c r="BJ217" s="2">
        <f t="shared" si="220"/>
        <v>0.89370078740157477</v>
      </c>
    </row>
    <row r="218" spans="1:62" hidden="1" outlineLevel="1">
      <c r="A218" s="4">
        <v>44107</v>
      </c>
      <c r="B218">
        <v>502672</v>
      </c>
      <c r="E218">
        <v>7596</v>
      </c>
      <c r="G218">
        <v>3171</v>
      </c>
      <c r="H218" s="5">
        <v>342</v>
      </c>
      <c r="I218" s="5">
        <v>322</v>
      </c>
      <c r="J218" s="5">
        <v>20</v>
      </c>
      <c r="K218" s="5"/>
      <c r="M218" s="5">
        <v>2829</v>
      </c>
      <c r="N218" s="5">
        <v>4108</v>
      </c>
      <c r="O218" s="5">
        <v>317</v>
      </c>
      <c r="Q218">
        <f t="shared" si="221"/>
        <v>342</v>
      </c>
      <c r="R218">
        <f t="shared" si="222"/>
        <v>4767</v>
      </c>
      <c r="Z218">
        <f t="shared" si="233"/>
        <v>4108</v>
      </c>
      <c r="AA218">
        <f t="shared" si="234"/>
        <v>2829</v>
      </c>
      <c r="AB218">
        <f t="shared" si="235"/>
        <v>342</v>
      </c>
      <c r="AC218">
        <f t="shared" si="236"/>
        <v>317</v>
      </c>
      <c r="AE218" s="3">
        <f t="shared" si="237"/>
        <v>6638</v>
      </c>
      <c r="AF218" s="3">
        <f t="shared" si="238"/>
        <v>182</v>
      </c>
      <c r="AG218" s="3">
        <f t="shared" si="239"/>
        <v>123</v>
      </c>
      <c r="AH218" s="3">
        <f t="shared" si="240"/>
        <v>18</v>
      </c>
      <c r="AI218" s="3">
        <f t="shared" si="241"/>
        <v>-1</v>
      </c>
      <c r="AJ218" s="3">
        <f t="shared" si="242"/>
        <v>105</v>
      </c>
      <c r="AK218" s="3">
        <f t="shared" si="243"/>
        <v>56</v>
      </c>
      <c r="AL218" s="3">
        <f t="shared" si="244"/>
        <v>3</v>
      </c>
      <c r="AM218" s="3"/>
      <c r="AN218" s="3">
        <f t="shared" si="245"/>
        <v>6456</v>
      </c>
      <c r="AO218" s="3">
        <f t="shared" si="246"/>
        <v>182</v>
      </c>
      <c r="AQ218" s="6">
        <f t="shared" si="247"/>
        <v>1.3382147191523162E-2</v>
      </c>
      <c r="AR218" s="6">
        <f t="shared" si="248"/>
        <v>2.4548152144591315E-2</v>
      </c>
      <c r="AS218" s="6">
        <f t="shared" si="249"/>
        <v>4.0354330708661415E-2</v>
      </c>
      <c r="AT218" s="6">
        <f t="shared" si="250"/>
        <v>5.5555555555555552E-2</v>
      </c>
      <c r="AU218" s="6">
        <f t="shared" si="251"/>
        <v>-4.7619047619047616E-2</v>
      </c>
      <c r="AV218" s="6">
        <f t="shared" si="252"/>
        <v>3.8546255506607931E-2</v>
      </c>
      <c r="AW218" s="6">
        <f t="shared" si="253"/>
        <v>1.3820335636722606E-2</v>
      </c>
      <c r="AX218" s="6">
        <f t="shared" si="254"/>
        <v>9.5541401273885346E-3</v>
      </c>
      <c r="AZ218" s="2">
        <f t="shared" si="255"/>
        <v>1.5111245504026483E-2</v>
      </c>
      <c r="BA218" s="17">
        <f t="shared" si="256"/>
        <v>2.7417896956914732E-2</v>
      </c>
      <c r="BB218" s="2">
        <f t="shared" si="227"/>
        <v>4.5023696682464455E-2</v>
      </c>
      <c r="BC218" s="2">
        <f t="shared" si="228"/>
        <v>4.2390731964191679E-2</v>
      </c>
      <c r="BD218" s="2">
        <f t="shared" si="229"/>
        <v>2.6329647182727752E-3</v>
      </c>
      <c r="BE218" s="2">
        <f t="shared" si="230"/>
        <v>0.37243285939968407</v>
      </c>
      <c r="BF218" s="2">
        <f t="shared" si="231"/>
        <v>0.54081095313322802</v>
      </c>
      <c r="BG218" s="2">
        <f t="shared" si="232"/>
        <v>4.1732490784623488E-2</v>
      </c>
      <c r="BH218" s="2">
        <f t="shared" si="218"/>
        <v>0.10154525386313466</v>
      </c>
      <c r="BI218" s="2">
        <f t="shared" si="219"/>
        <v>6.3071586250394197E-3</v>
      </c>
      <c r="BJ218" s="2">
        <f t="shared" si="220"/>
        <v>0.89214758751182588</v>
      </c>
    </row>
    <row r="219" spans="1:62" hidden="1" outlineLevel="1">
      <c r="A219" s="4">
        <v>44108</v>
      </c>
      <c r="B219">
        <v>506170</v>
      </c>
      <c r="E219">
        <v>7681</v>
      </c>
      <c r="G219">
        <v>3247</v>
      </c>
      <c r="H219" s="5">
        <v>353</v>
      </c>
      <c r="I219" s="5">
        <v>329</v>
      </c>
      <c r="J219" s="5">
        <v>24</v>
      </c>
      <c r="K219" s="5"/>
      <c r="M219" s="5">
        <v>2894</v>
      </c>
      <c r="N219" s="5">
        <v>4115</v>
      </c>
      <c r="O219" s="5">
        <v>319</v>
      </c>
      <c r="Q219">
        <f t="shared" si="221"/>
        <v>353</v>
      </c>
      <c r="R219">
        <f t="shared" si="222"/>
        <v>4787</v>
      </c>
      <c r="Z219">
        <f t="shared" si="233"/>
        <v>4115</v>
      </c>
      <c r="AA219">
        <f t="shared" si="234"/>
        <v>2894</v>
      </c>
      <c r="AB219">
        <f t="shared" si="235"/>
        <v>353</v>
      </c>
      <c r="AC219">
        <f t="shared" si="236"/>
        <v>319</v>
      </c>
      <c r="AE219" s="3">
        <f t="shared" si="237"/>
        <v>3498</v>
      </c>
      <c r="AF219" s="3">
        <f t="shared" si="238"/>
        <v>85</v>
      </c>
      <c r="AG219" s="3">
        <f t="shared" si="239"/>
        <v>76</v>
      </c>
      <c r="AH219" s="3">
        <f t="shared" si="240"/>
        <v>11</v>
      </c>
      <c r="AI219" s="3">
        <f t="shared" si="241"/>
        <v>4</v>
      </c>
      <c r="AJ219" s="3">
        <f t="shared" si="242"/>
        <v>65</v>
      </c>
      <c r="AK219" s="3">
        <f t="shared" si="243"/>
        <v>7</v>
      </c>
      <c r="AL219" s="3">
        <f t="shared" si="244"/>
        <v>2</v>
      </c>
      <c r="AM219" s="3"/>
      <c r="AN219" s="3">
        <f t="shared" si="245"/>
        <v>3413</v>
      </c>
      <c r="AO219" s="3">
        <f t="shared" si="246"/>
        <v>85</v>
      </c>
      <c r="AQ219" s="6">
        <f t="shared" si="247"/>
        <v>6.9588121080943442E-3</v>
      </c>
      <c r="AR219" s="6">
        <f t="shared" si="248"/>
        <v>1.1190100052659295E-2</v>
      </c>
      <c r="AS219" s="6">
        <f t="shared" si="249"/>
        <v>2.3967202775149795E-2</v>
      </c>
      <c r="AT219" s="6">
        <f t="shared" si="250"/>
        <v>3.2163742690058478E-2</v>
      </c>
      <c r="AU219" s="6">
        <f t="shared" si="251"/>
        <v>0.2</v>
      </c>
      <c r="AV219" s="6">
        <f t="shared" si="252"/>
        <v>2.2976316719688937E-2</v>
      </c>
      <c r="AW219" s="6">
        <f t="shared" si="253"/>
        <v>1.7039922103213243E-3</v>
      </c>
      <c r="AX219" s="6">
        <f t="shared" si="254"/>
        <v>6.3091482649842269E-3</v>
      </c>
      <c r="AZ219" s="2">
        <f t="shared" si="255"/>
        <v>1.5174743663196159E-2</v>
      </c>
      <c r="BA219" s="17">
        <f t="shared" si="256"/>
        <v>2.4299599771297885E-2</v>
      </c>
      <c r="BB219" s="2">
        <f t="shared" si="227"/>
        <v>4.5957557609686242E-2</v>
      </c>
      <c r="BC219" s="2">
        <f t="shared" si="228"/>
        <v>4.2832964457752899E-2</v>
      </c>
      <c r="BD219" s="2">
        <f t="shared" si="229"/>
        <v>3.1245931519333419E-3</v>
      </c>
      <c r="BE219" s="2">
        <f t="shared" si="230"/>
        <v>0.37677385757062881</v>
      </c>
      <c r="BF219" s="2">
        <f t="shared" si="231"/>
        <v>0.53573753417523762</v>
      </c>
      <c r="BG219" s="2">
        <f t="shared" si="232"/>
        <v>4.1531050644447336E-2</v>
      </c>
      <c r="BH219" s="2">
        <f t="shared" si="218"/>
        <v>0.10132429935324916</v>
      </c>
      <c r="BI219" s="2">
        <f t="shared" si="219"/>
        <v>7.3914382506929475E-3</v>
      </c>
      <c r="BJ219" s="2">
        <f t="shared" si="220"/>
        <v>0.89128426239605785</v>
      </c>
    </row>
    <row r="220" spans="1:62" hidden="1" outlineLevel="1">
      <c r="A220" s="4">
        <v>44109</v>
      </c>
      <c r="B220">
        <v>508826</v>
      </c>
      <c r="E220">
        <v>7809</v>
      </c>
      <c r="G220">
        <v>3358</v>
      </c>
      <c r="H220" s="5">
        <v>389</v>
      </c>
      <c r="I220" s="5">
        <v>361</v>
      </c>
      <c r="J220" s="5">
        <v>28</v>
      </c>
      <c r="K220" s="5"/>
      <c r="M220" s="5">
        <v>2969</v>
      </c>
      <c r="N220" s="5">
        <v>4130</v>
      </c>
      <c r="O220" s="5">
        <v>321</v>
      </c>
      <c r="Q220">
        <f t="shared" si="221"/>
        <v>389</v>
      </c>
      <c r="R220">
        <f t="shared" si="222"/>
        <v>4840</v>
      </c>
      <c r="Z220">
        <f t="shared" si="233"/>
        <v>4130</v>
      </c>
      <c r="AA220">
        <f t="shared" si="234"/>
        <v>2969</v>
      </c>
      <c r="AB220">
        <f t="shared" si="235"/>
        <v>389</v>
      </c>
      <c r="AC220">
        <f t="shared" si="236"/>
        <v>321</v>
      </c>
      <c r="AE220" s="3">
        <f t="shared" si="237"/>
        <v>2656</v>
      </c>
      <c r="AF220" s="3">
        <f t="shared" si="238"/>
        <v>128</v>
      </c>
      <c r="AG220" s="3">
        <f t="shared" si="239"/>
        <v>111</v>
      </c>
      <c r="AH220" s="3">
        <f t="shared" si="240"/>
        <v>36</v>
      </c>
      <c r="AI220" s="3">
        <f t="shared" si="241"/>
        <v>4</v>
      </c>
      <c r="AJ220" s="3">
        <f t="shared" si="242"/>
        <v>75</v>
      </c>
      <c r="AK220" s="3">
        <f t="shared" si="243"/>
        <v>15</v>
      </c>
      <c r="AL220" s="3">
        <f t="shared" si="244"/>
        <v>2</v>
      </c>
      <c r="AM220" s="3"/>
      <c r="AN220" s="3">
        <f t="shared" si="245"/>
        <v>2528</v>
      </c>
      <c r="AO220" s="3">
        <f t="shared" si="246"/>
        <v>128</v>
      </c>
      <c r="AQ220" s="6">
        <f t="shared" si="247"/>
        <v>5.2472489479819034E-3</v>
      </c>
      <c r="AR220" s="6">
        <f t="shared" si="248"/>
        <v>1.6664496810311156E-2</v>
      </c>
      <c r="AS220" s="6">
        <f t="shared" si="249"/>
        <v>3.4185401909454884E-2</v>
      </c>
      <c r="AT220" s="6">
        <f t="shared" si="250"/>
        <v>0.10198300283286119</v>
      </c>
      <c r="AU220" s="6">
        <f t="shared" si="251"/>
        <v>0.16666666666666666</v>
      </c>
      <c r="AV220" s="6">
        <f t="shared" si="252"/>
        <v>2.5915687629578438E-2</v>
      </c>
      <c r="AW220" s="6">
        <f t="shared" si="253"/>
        <v>3.6452004860267314E-3</v>
      </c>
      <c r="AX220" s="6">
        <f t="shared" si="254"/>
        <v>6.269592476489028E-3</v>
      </c>
      <c r="AZ220" s="2">
        <f t="shared" si="255"/>
        <v>1.5347093112380264E-2</v>
      </c>
      <c r="BA220" s="17">
        <f t="shared" si="256"/>
        <v>4.8192771084337352E-2</v>
      </c>
      <c r="BB220" s="2">
        <f t="shared" si="227"/>
        <v>4.9814316813932641E-2</v>
      </c>
      <c r="BC220" s="2">
        <f t="shared" si="228"/>
        <v>4.6228710462287104E-2</v>
      </c>
      <c r="BD220" s="2">
        <f t="shared" si="229"/>
        <v>3.5856063516455372E-3</v>
      </c>
      <c r="BE220" s="2">
        <f t="shared" si="230"/>
        <v>0.38020233064412856</v>
      </c>
      <c r="BF220" s="2">
        <f t="shared" si="231"/>
        <v>0.52887693686771675</v>
      </c>
      <c r="BG220" s="2">
        <f t="shared" si="232"/>
        <v>4.1106415674222054E-2</v>
      </c>
      <c r="BH220" s="2">
        <f t="shared" si="218"/>
        <v>0.10750446694460988</v>
      </c>
      <c r="BI220" s="2">
        <f t="shared" si="219"/>
        <v>8.3382966051220968E-3</v>
      </c>
      <c r="BJ220" s="2">
        <f t="shared" si="220"/>
        <v>0.884157236450268</v>
      </c>
    </row>
    <row r="221" spans="1:62" hidden="1" outlineLevel="1">
      <c r="A221" s="4">
        <v>44110</v>
      </c>
      <c r="B221">
        <v>515580</v>
      </c>
      <c r="E221">
        <v>8007</v>
      </c>
      <c r="G221">
        <v>3448</v>
      </c>
      <c r="H221" s="5">
        <v>396</v>
      </c>
      <c r="I221" s="5">
        <v>368</v>
      </c>
      <c r="J221" s="5">
        <v>28</v>
      </c>
      <c r="K221" s="5"/>
      <c r="M221" s="5">
        <v>3052</v>
      </c>
      <c r="N221" s="5">
        <v>4237</v>
      </c>
      <c r="O221" s="5">
        <v>322</v>
      </c>
      <c r="Q221">
        <f t="shared" si="221"/>
        <v>396</v>
      </c>
      <c r="R221">
        <f t="shared" si="222"/>
        <v>4955</v>
      </c>
      <c r="Z221">
        <f t="shared" si="233"/>
        <v>4237</v>
      </c>
      <c r="AA221">
        <f t="shared" si="234"/>
        <v>3052</v>
      </c>
      <c r="AB221">
        <f t="shared" si="235"/>
        <v>396</v>
      </c>
      <c r="AC221">
        <f t="shared" si="236"/>
        <v>322</v>
      </c>
      <c r="AE221" s="3">
        <f t="shared" si="237"/>
        <v>6754</v>
      </c>
      <c r="AF221" s="3">
        <f t="shared" si="238"/>
        <v>198</v>
      </c>
      <c r="AG221" s="3">
        <f t="shared" si="239"/>
        <v>90</v>
      </c>
      <c r="AH221" s="3">
        <f t="shared" si="240"/>
        <v>7</v>
      </c>
      <c r="AI221" s="3">
        <f t="shared" si="241"/>
        <v>0</v>
      </c>
      <c r="AJ221" s="3">
        <f t="shared" si="242"/>
        <v>83</v>
      </c>
      <c r="AK221" s="3">
        <f t="shared" si="243"/>
        <v>107</v>
      </c>
      <c r="AL221" s="3">
        <f t="shared" si="244"/>
        <v>1</v>
      </c>
      <c r="AM221" s="3"/>
      <c r="AN221" s="3">
        <f t="shared" si="245"/>
        <v>6556</v>
      </c>
      <c r="AO221" s="3">
        <f t="shared" si="246"/>
        <v>198</v>
      </c>
      <c r="AQ221" s="6">
        <f t="shared" si="247"/>
        <v>1.3273692775133347E-2</v>
      </c>
      <c r="AR221" s="6">
        <f t="shared" si="248"/>
        <v>2.5355359200922013E-2</v>
      </c>
      <c r="AS221" s="6">
        <f t="shared" si="249"/>
        <v>2.6801667659321026E-2</v>
      </c>
      <c r="AT221" s="6">
        <f t="shared" si="250"/>
        <v>1.7994858611825194E-2</v>
      </c>
      <c r="AU221" s="6">
        <f t="shared" si="251"/>
        <v>0</v>
      </c>
      <c r="AV221" s="6">
        <f t="shared" si="252"/>
        <v>2.795554058605591E-2</v>
      </c>
      <c r="AW221" s="6">
        <f t="shared" si="253"/>
        <v>2.5907990314769976E-2</v>
      </c>
      <c r="AX221" s="6">
        <f t="shared" si="254"/>
        <v>3.1152647975077881E-3</v>
      </c>
      <c r="AZ221" s="2">
        <f t="shared" si="255"/>
        <v>1.5530082625392761E-2</v>
      </c>
      <c r="BA221" s="17">
        <f t="shared" si="256"/>
        <v>2.9315960912052116E-2</v>
      </c>
      <c r="BB221" s="2">
        <f t="shared" si="227"/>
        <v>4.9456725365305355E-2</v>
      </c>
      <c r="BC221" s="2">
        <f t="shared" si="228"/>
        <v>4.5959785187960532E-2</v>
      </c>
      <c r="BD221" s="2">
        <f t="shared" si="229"/>
        <v>3.4969401773448233E-3</v>
      </c>
      <c r="BE221" s="2">
        <f t="shared" si="230"/>
        <v>0.38116647933058573</v>
      </c>
      <c r="BF221" s="2">
        <f t="shared" si="231"/>
        <v>0.52916198326464348</v>
      </c>
      <c r="BG221" s="2">
        <f t="shared" si="232"/>
        <v>4.0214812039465468E-2</v>
      </c>
      <c r="BH221" s="2">
        <f t="shared" si="218"/>
        <v>0.10672853828306264</v>
      </c>
      <c r="BI221" s="2">
        <f t="shared" si="219"/>
        <v>8.1206496519721574E-3</v>
      </c>
      <c r="BJ221" s="2">
        <f t="shared" si="220"/>
        <v>0.88515081206496515</v>
      </c>
    </row>
    <row r="222" spans="1:62" hidden="1" outlineLevel="1">
      <c r="A222" s="4">
        <v>44111</v>
      </c>
      <c r="B222">
        <v>522159</v>
      </c>
      <c r="E222">
        <v>8220</v>
      </c>
      <c r="G222">
        <v>3549</v>
      </c>
      <c r="H222" s="5">
        <v>405</v>
      </c>
      <c r="I222" s="5">
        <v>375</v>
      </c>
      <c r="J222" s="5">
        <v>30</v>
      </c>
      <c r="K222" s="5"/>
      <c r="M222" s="5">
        <v>3144</v>
      </c>
      <c r="N222" s="5">
        <v>4345</v>
      </c>
      <c r="O222" s="5">
        <v>326</v>
      </c>
      <c r="Q222">
        <f t="shared" si="221"/>
        <v>405</v>
      </c>
      <c r="R222">
        <f t="shared" si="222"/>
        <v>5076</v>
      </c>
      <c r="Z222">
        <f t="shared" si="233"/>
        <v>4345</v>
      </c>
      <c r="AA222">
        <f t="shared" si="234"/>
        <v>3144</v>
      </c>
      <c r="AB222">
        <f t="shared" si="235"/>
        <v>405</v>
      </c>
      <c r="AC222">
        <f t="shared" si="236"/>
        <v>326</v>
      </c>
      <c r="AE222" s="3">
        <f t="shared" si="237"/>
        <v>6579</v>
      </c>
      <c r="AF222" s="3">
        <f t="shared" si="238"/>
        <v>213</v>
      </c>
      <c r="AG222" s="3">
        <f t="shared" si="239"/>
        <v>101</v>
      </c>
      <c r="AH222" s="3">
        <f t="shared" si="240"/>
        <v>9</v>
      </c>
      <c r="AI222" s="3">
        <f t="shared" si="241"/>
        <v>2</v>
      </c>
      <c r="AJ222" s="3">
        <f t="shared" si="242"/>
        <v>92</v>
      </c>
      <c r="AK222" s="3">
        <f t="shared" si="243"/>
        <v>108</v>
      </c>
      <c r="AL222" s="3">
        <f t="shared" si="244"/>
        <v>4</v>
      </c>
      <c r="AM222" s="3"/>
      <c r="AN222" s="3">
        <f t="shared" si="245"/>
        <v>6366</v>
      </c>
      <c r="AO222" s="3">
        <f t="shared" si="246"/>
        <v>213</v>
      </c>
      <c r="AQ222" s="6">
        <f t="shared" si="247"/>
        <v>1.2760386360991504E-2</v>
      </c>
      <c r="AR222" s="6">
        <f t="shared" si="248"/>
        <v>2.6601723491944548E-2</v>
      </c>
      <c r="AS222" s="6">
        <f t="shared" si="249"/>
        <v>2.9292343387470998E-2</v>
      </c>
      <c r="AT222" s="6">
        <f t="shared" si="250"/>
        <v>2.2727272727272728E-2</v>
      </c>
      <c r="AU222" s="6">
        <f t="shared" si="251"/>
        <v>7.1428571428571425E-2</v>
      </c>
      <c r="AV222" s="6">
        <f t="shared" si="252"/>
        <v>3.0144167758846659E-2</v>
      </c>
      <c r="AW222" s="6">
        <f t="shared" si="253"/>
        <v>2.5489733301864527E-2</v>
      </c>
      <c r="AX222" s="6">
        <f t="shared" si="254"/>
        <v>1.2422360248447204E-2</v>
      </c>
      <c r="AZ222" s="2">
        <f t="shared" si="255"/>
        <v>1.5742331358838974E-2</v>
      </c>
      <c r="BA222" s="17">
        <f t="shared" si="256"/>
        <v>3.2375740994072047E-2</v>
      </c>
      <c r="BB222" s="2">
        <f t="shared" si="227"/>
        <v>4.9270072992700732E-2</v>
      </c>
      <c r="BC222" s="2">
        <f t="shared" si="228"/>
        <v>4.5620437956204379E-2</v>
      </c>
      <c r="BD222" s="2">
        <f t="shared" si="229"/>
        <v>3.6496350364963502E-3</v>
      </c>
      <c r="BE222" s="2">
        <f t="shared" si="230"/>
        <v>0.38248175182481753</v>
      </c>
      <c r="BF222" s="2">
        <f t="shared" si="231"/>
        <v>0.52858880778588813</v>
      </c>
      <c r="BG222" s="2">
        <f t="shared" si="232"/>
        <v>3.9659367396593675E-2</v>
      </c>
      <c r="BH222" s="2">
        <f t="shared" si="218"/>
        <v>0.10566356720202874</v>
      </c>
      <c r="BI222" s="2">
        <f t="shared" si="219"/>
        <v>8.4530853761623E-3</v>
      </c>
      <c r="BJ222" s="2">
        <f t="shared" si="220"/>
        <v>0.88588334742180896</v>
      </c>
    </row>
    <row r="223" spans="1:62" hidden="1" outlineLevel="1">
      <c r="A223" s="4">
        <v>44112</v>
      </c>
      <c r="B223">
        <v>529533</v>
      </c>
      <c r="E223">
        <v>8479</v>
      </c>
      <c r="G223">
        <v>3696</v>
      </c>
      <c r="H223" s="5">
        <v>409</v>
      </c>
      <c r="I223" s="5">
        <v>376</v>
      </c>
      <c r="J223" s="5">
        <v>33</v>
      </c>
      <c r="K223" s="5"/>
      <c r="M223" s="5">
        <v>3287</v>
      </c>
      <c r="N223" s="5">
        <v>4454</v>
      </c>
      <c r="O223" s="5">
        <v>329</v>
      </c>
      <c r="Q223">
        <f t="shared" si="221"/>
        <v>409</v>
      </c>
      <c r="R223">
        <f t="shared" si="222"/>
        <v>5192</v>
      </c>
      <c r="Z223">
        <f t="shared" si="233"/>
        <v>4454</v>
      </c>
      <c r="AA223">
        <f t="shared" si="234"/>
        <v>3287</v>
      </c>
      <c r="AB223">
        <f t="shared" si="235"/>
        <v>409</v>
      </c>
      <c r="AC223">
        <f t="shared" si="236"/>
        <v>329</v>
      </c>
      <c r="AE223" s="3">
        <f t="shared" si="237"/>
        <v>7374</v>
      </c>
      <c r="AF223" s="3">
        <f t="shared" si="238"/>
        <v>259</v>
      </c>
      <c r="AG223" s="3">
        <f t="shared" si="239"/>
        <v>147</v>
      </c>
      <c r="AH223" s="3">
        <f t="shared" si="240"/>
        <v>4</v>
      </c>
      <c r="AI223" s="3">
        <f t="shared" si="241"/>
        <v>3</v>
      </c>
      <c r="AJ223" s="3">
        <f t="shared" si="242"/>
        <v>143</v>
      </c>
      <c r="AK223" s="3">
        <f t="shared" si="243"/>
        <v>109</v>
      </c>
      <c r="AL223" s="3">
        <f t="shared" si="244"/>
        <v>3</v>
      </c>
      <c r="AM223" s="3"/>
      <c r="AN223" s="3">
        <f t="shared" si="245"/>
        <v>7115</v>
      </c>
      <c r="AO223" s="3">
        <f t="shared" si="246"/>
        <v>259</v>
      </c>
      <c r="AQ223" s="6">
        <f t="shared" si="247"/>
        <v>1.4122135211688393E-2</v>
      </c>
      <c r="AR223" s="6">
        <f t="shared" si="248"/>
        <v>3.150851581508516E-2</v>
      </c>
      <c r="AS223" s="6">
        <f t="shared" si="249"/>
        <v>4.142011834319527E-2</v>
      </c>
      <c r="AT223" s="6">
        <f t="shared" si="250"/>
        <v>9.876543209876543E-3</v>
      </c>
      <c r="AU223" s="6">
        <f t="shared" si="251"/>
        <v>0.1</v>
      </c>
      <c r="AV223" s="6">
        <f t="shared" si="252"/>
        <v>4.5483460559796435E-2</v>
      </c>
      <c r="AW223" s="6">
        <f t="shared" si="253"/>
        <v>2.5086306098964326E-2</v>
      </c>
      <c r="AX223" s="6">
        <f t="shared" si="254"/>
        <v>9.202453987730062E-3</v>
      </c>
      <c r="AZ223" s="2">
        <f t="shared" si="255"/>
        <v>1.6012222090030271E-2</v>
      </c>
      <c r="BA223" s="17">
        <f t="shared" si="256"/>
        <v>3.5123406563601842E-2</v>
      </c>
      <c r="BB223" s="2">
        <f t="shared" si="227"/>
        <v>4.8236820379761763E-2</v>
      </c>
      <c r="BC223" s="2">
        <f t="shared" si="228"/>
        <v>4.4344851987262651E-2</v>
      </c>
      <c r="BD223" s="2">
        <f t="shared" si="229"/>
        <v>3.8919683924991157E-3</v>
      </c>
      <c r="BE223" s="2">
        <f t="shared" si="230"/>
        <v>0.38766363958013916</v>
      </c>
      <c r="BF223" s="2">
        <f t="shared" si="231"/>
        <v>0.52529779455124426</v>
      </c>
      <c r="BG223" s="2">
        <f t="shared" si="232"/>
        <v>3.8801745488854816E-2</v>
      </c>
      <c r="BH223" s="2">
        <f t="shared" si="218"/>
        <v>0.10173160173160173</v>
      </c>
      <c r="BI223" s="2">
        <f t="shared" si="219"/>
        <v>8.9285714285714281E-3</v>
      </c>
      <c r="BJ223" s="2">
        <f t="shared" si="220"/>
        <v>0.88933982683982682</v>
      </c>
    </row>
    <row r="224" spans="1:62" hidden="1" outlineLevel="1">
      <c r="A224" s="4">
        <v>44113</v>
      </c>
      <c r="B224">
        <v>536684</v>
      </c>
      <c r="E224">
        <v>8712</v>
      </c>
      <c r="G224">
        <v>3901</v>
      </c>
      <c r="H224" s="5">
        <v>411</v>
      </c>
      <c r="I224" s="5">
        <v>376</v>
      </c>
      <c r="J224" s="5">
        <v>35</v>
      </c>
      <c r="K224" s="5"/>
      <c r="M224" s="5">
        <v>3490</v>
      </c>
      <c r="N224" s="5">
        <v>4478</v>
      </c>
      <c r="O224" s="5">
        <v>333</v>
      </c>
      <c r="Q224">
        <f t="shared" si="221"/>
        <v>411</v>
      </c>
      <c r="R224">
        <f t="shared" si="222"/>
        <v>5222</v>
      </c>
      <c r="Z224">
        <f t="shared" si="233"/>
        <v>4478</v>
      </c>
      <c r="AA224">
        <f t="shared" si="234"/>
        <v>3490</v>
      </c>
      <c r="AB224">
        <f t="shared" si="235"/>
        <v>411</v>
      </c>
      <c r="AC224">
        <f t="shared" si="236"/>
        <v>333</v>
      </c>
      <c r="AE224" s="3">
        <f t="shared" si="237"/>
        <v>7151</v>
      </c>
      <c r="AF224" s="3">
        <f t="shared" si="238"/>
        <v>233</v>
      </c>
      <c r="AG224" s="3">
        <f t="shared" si="239"/>
        <v>205</v>
      </c>
      <c r="AH224" s="3">
        <f t="shared" si="240"/>
        <v>2</v>
      </c>
      <c r="AI224" s="3">
        <f t="shared" si="241"/>
        <v>2</v>
      </c>
      <c r="AJ224" s="3">
        <f t="shared" si="242"/>
        <v>203</v>
      </c>
      <c r="AK224" s="3">
        <f t="shared" si="243"/>
        <v>24</v>
      </c>
      <c r="AL224" s="3">
        <f t="shared" si="244"/>
        <v>4</v>
      </c>
      <c r="AM224" s="3"/>
      <c r="AN224" s="3">
        <f t="shared" si="245"/>
        <v>6918</v>
      </c>
      <c r="AO224" s="3">
        <f t="shared" si="246"/>
        <v>233</v>
      </c>
      <c r="AQ224" s="6">
        <f t="shared" si="247"/>
        <v>1.3504351947848388E-2</v>
      </c>
      <c r="AR224" s="6">
        <f t="shared" si="248"/>
        <v>2.7479655619766483E-2</v>
      </c>
      <c r="AS224" s="6">
        <f t="shared" si="249"/>
        <v>5.5465367965367968E-2</v>
      </c>
      <c r="AT224" s="6">
        <f t="shared" si="250"/>
        <v>4.8899755501222494E-3</v>
      </c>
      <c r="AU224" s="6">
        <f t="shared" si="251"/>
        <v>6.0606060606060608E-2</v>
      </c>
      <c r="AV224" s="6">
        <f t="shared" si="252"/>
        <v>6.1758442348646185E-2</v>
      </c>
      <c r="AW224" s="6">
        <f t="shared" si="253"/>
        <v>5.3884149079479124E-3</v>
      </c>
      <c r="AX224" s="6">
        <f t="shared" si="254"/>
        <v>1.2158054711246201E-2</v>
      </c>
      <c r="AZ224" s="2">
        <f t="shared" si="255"/>
        <v>1.6233016076499393E-2</v>
      </c>
      <c r="BA224" s="17">
        <f t="shared" si="256"/>
        <v>3.2582855544679067E-2</v>
      </c>
      <c r="BB224" s="2">
        <f t="shared" si="227"/>
        <v>4.7176308539944901E-2</v>
      </c>
      <c r="BC224" s="2">
        <f t="shared" si="228"/>
        <v>4.3158861340679519E-2</v>
      </c>
      <c r="BD224" s="2">
        <f t="shared" si="229"/>
        <v>4.0174471992653815E-3</v>
      </c>
      <c r="BE224" s="2">
        <f t="shared" si="230"/>
        <v>0.40059687786960513</v>
      </c>
      <c r="BF224" s="2">
        <f t="shared" si="231"/>
        <v>0.51400367309458217</v>
      </c>
      <c r="BG224" s="2">
        <f t="shared" si="232"/>
        <v>3.8223140495867766E-2</v>
      </c>
      <c r="BH224" s="2">
        <f t="shared" si="218"/>
        <v>9.6385542168674704E-2</v>
      </c>
      <c r="BI224" s="2">
        <f t="shared" si="219"/>
        <v>8.9720584465521665E-3</v>
      </c>
      <c r="BJ224" s="2">
        <f t="shared" si="220"/>
        <v>0.89464239938477319</v>
      </c>
    </row>
    <row r="225" spans="1:62" hidden="1" outlineLevel="1">
      <c r="A225" s="4">
        <v>44114</v>
      </c>
      <c r="B225">
        <v>544425</v>
      </c>
      <c r="E225">
        <v>8997</v>
      </c>
      <c r="G225">
        <v>4143</v>
      </c>
      <c r="H225" s="5">
        <v>422</v>
      </c>
      <c r="I225" s="5">
        <v>387</v>
      </c>
      <c r="J225" s="5">
        <v>35</v>
      </c>
      <c r="K225" s="5"/>
      <c r="M225" s="5">
        <v>3721</v>
      </c>
      <c r="N225" s="5">
        <v>4519</v>
      </c>
      <c r="O225" s="5">
        <v>335</v>
      </c>
      <c r="Q225">
        <f t="shared" si="221"/>
        <v>422</v>
      </c>
      <c r="R225">
        <f t="shared" si="222"/>
        <v>5276</v>
      </c>
      <c r="Z225">
        <f t="shared" si="233"/>
        <v>4519</v>
      </c>
      <c r="AA225">
        <f t="shared" si="234"/>
        <v>3721</v>
      </c>
      <c r="AB225">
        <f t="shared" si="235"/>
        <v>422</v>
      </c>
      <c r="AC225">
        <f t="shared" si="236"/>
        <v>335</v>
      </c>
      <c r="AE225" s="3">
        <f t="shared" si="237"/>
        <v>7741</v>
      </c>
      <c r="AF225" s="3">
        <f t="shared" si="238"/>
        <v>285</v>
      </c>
      <c r="AG225" s="3">
        <f t="shared" si="239"/>
        <v>242</v>
      </c>
      <c r="AH225" s="3">
        <f t="shared" si="240"/>
        <v>11</v>
      </c>
      <c r="AI225" s="3">
        <f t="shared" si="241"/>
        <v>0</v>
      </c>
      <c r="AJ225" s="3">
        <f t="shared" si="242"/>
        <v>231</v>
      </c>
      <c r="AK225" s="3">
        <f t="shared" si="243"/>
        <v>41</v>
      </c>
      <c r="AL225" s="3">
        <f t="shared" si="244"/>
        <v>2</v>
      </c>
      <c r="AM225" s="3"/>
      <c r="AN225" s="3">
        <f t="shared" si="245"/>
        <v>7456</v>
      </c>
      <c r="AO225" s="3">
        <f t="shared" si="246"/>
        <v>285</v>
      </c>
      <c r="AQ225" s="6">
        <f t="shared" si="247"/>
        <v>1.4423757741985973E-2</v>
      </c>
      <c r="AR225" s="6">
        <f t="shared" si="248"/>
        <v>3.2713498622589529E-2</v>
      </c>
      <c r="AS225" s="6">
        <f t="shared" si="249"/>
        <v>6.2035375544732117E-2</v>
      </c>
      <c r="AT225" s="6">
        <f t="shared" si="250"/>
        <v>2.6763990267639901E-2</v>
      </c>
      <c r="AU225" s="6">
        <f t="shared" si="251"/>
        <v>0</v>
      </c>
      <c r="AV225" s="6">
        <f t="shared" si="252"/>
        <v>6.6189111747850998E-2</v>
      </c>
      <c r="AW225" s="6">
        <f t="shared" si="253"/>
        <v>9.1558731576596702E-3</v>
      </c>
      <c r="AX225" s="6">
        <f t="shared" si="254"/>
        <v>6.006006006006006E-3</v>
      </c>
      <c r="AZ225" s="2">
        <f t="shared" si="255"/>
        <v>1.6525692244110757E-2</v>
      </c>
      <c r="BA225" s="17">
        <f t="shared" si="256"/>
        <v>3.6816948714636352E-2</v>
      </c>
      <c r="BB225" s="2">
        <f t="shared" si="227"/>
        <v>4.6904523730132264E-2</v>
      </c>
      <c r="BC225" s="2">
        <f t="shared" si="228"/>
        <v>4.3014338112704234E-2</v>
      </c>
      <c r="BD225" s="2">
        <f t="shared" si="229"/>
        <v>3.8901856174280314E-3</v>
      </c>
      <c r="BE225" s="2">
        <f t="shared" si="230"/>
        <v>0.41358230521284872</v>
      </c>
      <c r="BF225" s="2">
        <f t="shared" si="231"/>
        <v>0.50227853729020788</v>
      </c>
      <c r="BG225" s="2">
        <f t="shared" si="232"/>
        <v>3.7234633766811159E-2</v>
      </c>
      <c r="BH225" s="2">
        <f t="shared" si="218"/>
        <v>9.3410572049239679E-2</v>
      </c>
      <c r="BI225" s="2">
        <f t="shared" si="219"/>
        <v>8.4479845522568188E-3</v>
      </c>
      <c r="BJ225" s="2">
        <f t="shared" si="220"/>
        <v>0.89814144339850355</v>
      </c>
    </row>
    <row r="226" spans="1:62" hidden="1" outlineLevel="1">
      <c r="A226" s="4">
        <v>44115</v>
      </c>
      <c r="B226">
        <v>548934</v>
      </c>
      <c r="E226">
        <v>9294</v>
      </c>
      <c r="G226">
        <v>4401</v>
      </c>
      <c r="H226" s="5">
        <v>426</v>
      </c>
      <c r="I226" s="5">
        <v>388</v>
      </c>
      <c r="J226" s="5">
        <v>38</v>
      </c>
      <c r="K226" s="5"/>
      <c r="M226" s="5">
        <v>3975</v>
      </c>
      <c r="N226" s="5">
        <v>4557</v>
      </c>
      <c r="O226" s="5">
        <v>336</v>
      </c>
      <c r="Q226">
        <f t="shared" si="221"/>
        <v>426</v>
      </c>
      <c r="R226">
        <f t="shared" si="222"/>
        <v>5319</v>
      </c>
      <c r="Z226">
        <f t="shared" si="233"/>
        <v>4557</v>
      </c>
      <c r="AA226">
        <f t="shared" si="234"/>
        <v>3975</v>
      </c>
      <c r="AB226">
        <f t="shared" si="235"/>
        <v>426</v>
      </c>
      <c r="AC226">
        <f t="shared" si="236"/>
        <v>336</v>
      </c>
      <c r="AE226" s="3">
        <f t="shared" si="237"/>
        <v>4509</v>
      </c>
      <c r="AF226" s="3">
        <f t="shared" si="238"/>
        <v>297</v>
      </c>
      <c r="AG226" s="3">
        <f t="shared" si="239"/>
        <v>258</v>
      </c>
      <c r="AH226" s="3">
        <f t="shared" si="240"/>
        <v>4</v>
      </c>
      <c r="AI226" s="3">
        <f t="shared" si="241"/>
        <v>3</v>
      </c>
      <c r="AJ226" s="3">
        <f t="shared" si="242"/>
        <v>254</v>
      </c>
      <c r="AK226" s="3">
        <f t="shared" si="243"/>
        <v>38</v>
      </c>
      <c r="AL226" s="3">
        <f t="shared" si="244"/>
        <v>1</v>
      </c>
      <c r="AM226" s="3"/>
      <c r="AN226" s="3">
        <f t="shared" si="245"/>
        <v>4212</v>
      </c>
      <c r="AO226" s="3">
        <f t="shared" si="246"/>
        <v>297</v>
      </c>
      <c r="AQ226" s="6">
        <f t="shared" si="247"/>
        <v>8.2821325251412042E-3</v>
      </c>
      <c r="AR226" s="6">
        <f t="shared" si="248"/>
        <v>3.3011003667889297E-2</v>
      </c>
      <c r="AS226" s="6">
        <f t="shared" si="249"/>
        <v>6.2273714699493124E-2</v>
      </c>
      <c r="AT226" s="6">
        <f t="shared" si="250"/>
        <v>9.4786729857819912E-3</v>
      </c>
      <c r="AU226" s="6">
        <f t="shared" si="251"/>
        <v>8.5714285714285715E-2</v>
      </c>
      <c r="AV226" s="6">
        <f t="shared" si="252"/>
        <v>6.8261220102123085E-2</v>
      </c>
      <c r="AW226" s="6">
        <f t="shared" si="253"/>
        <v>8.4089400309803053E-3</v>
      </c>
      <c r="AX226" s="6">
        <f t="shared" si="254"/>
        <v>2.9850746268656717E-3</v>
      </c>
      <c r="AZ226" s="2">
        <f t="shared" si="255"/>
        <v>1.6930997169058576E-2</v>
      </c>
      <c r="BA226" s="17">
        <f t="shared" si="256"/>
        <v>6.5868263473053898E-2</v>
      </c>
      <c r="BB226" s="2">
        <f t="shared" si="227"/>
        <v>4.5836023240800515E-2</v>
      </c>
      <c r="BC226" s="2">
        <f t="shared" si="228"/>
        <v>4.1747363890682163E-2</v>
      </c>
      <c r="BD226" s="2">
        <f t="shared" si="229"/>
        <v>4.0886593501183559E-3</v>
      </c>
      <c r="BE226" s="2">
        <f t="shared" si="230"/>
        <v>0.42769528728211748</v>
      </c>
      <c r="BF226" s="2">
        <f t="shared" si="231"/>
        <v>0.49031633311814071</v>
      </c>
      <c r="BG226" s="2">
        <f t="shared" si="232"/>
        <v>3.6152356358941255E-2</v>
      </c>
      <c r="BH226" s="2">
        <f t="shared" si="218"/>
        <v>8.8161781413315154E-2</v>
      </c>
      <c r="BI226" s="2">
        <f t="shared" si="219"/>
        <v>8.6344012724380824E-3</v>
      </c>
      <c r="BJ226" s="2">
        <f t="shared" si="220"/>
        <v>0.90320381731424682</v>
      </c>
    </row>
    <row r="227" spans="1:62" hidden="1" outlineLevel="1">
      <c r="A227" s="4">
        <v>44116</v>
      </c>
      <c r="B227">
        <v>552826</v>
      </c>
      <c r="E227">
        <v>9592</v>
      </c>
      <c r="G227">
        <v>4682</v>
      </c>
      <c r="H227" s="5">
        <v>446</v>
      </c>
      <c r="I227" s="5">
        <v>404</v>
      </c>
      <c r="J227" s="5">
        <v>42</v>
      </c>
      <c r="K227" s="5"/>
      <c r="M227" s="5">
        <v>4236</v>
      </c>
      <c r="N227" s="5">
        <v>4571</v>
      </c>
      <c r="O227" s="5">
        <v>339</v>
      </c>
      <c r="Q227">
        <f t="shared" si="221"/>
        <v>446</v>
      </c>
      <c r="R227">
        <f t="shared" si="222"/>
        <v>5356</v>
      </c>
      <c r="Z227">
        <f t="shared" si="233"/>
        <v>4571</v>
      </c>
      <c r="AA227">
        <f t="shared" si="234"/>
        <v>4236</v>
      </c>
      <c r="AB227">
        <f t="shared" si="235"/>
        <v>446</v>
      </c>
      <c r="AC227">
        <f t="shared" si="236"/>
        <v>339</v>
      </c>
      <c r="AE227" s="3">
        <f t="shared" si="237"/>
        <v>3892</v>
      </c>
      <c r="AF227" s="3">
        <f t="shared" si="238"/>
        <v>298</v>
      </c>
      <c r="AG227" s="3">
        <f t="shared" si="239"/>
        <v>281</v>
      </c>
      <c r="AH227" s="3">
        <f t="shared" si="240"/>
        <v>20</v>
      </c>
      <c r="AI227" s="3">
        <f t="shared" si="241"/>
        <v>4</v>
      </c>
      <c r="AJ227" s="3">
        <f t="shared" si="242"/>
        <v>261</v>
      </c>
      <c r="AK227" s="3">
        <f t="shared" si="243"/>
        <v>14</v>
      </c>
      <c r="AL227" s="3">
        <f t="shared" si="244"/>
        <v>3</v>
      </c>
      <c r="AM227" s="3"/>
      <c r="AN227" s="3">
        <f t="shared" si="245"/>
        <v>3594</v>
      </c>
      <c r="AO227" s="3">
        <f t="shared" si="246"/>
        <v>298</v>
      </c>
      <c r="AQ227" s="6">
        <f t="shared" si="247"/>
        <v>7.0901055500296939E-3</v>
      </c>
      <c r="AR227" s="6">
        <f t="shared" si="248"/>
        <v>3.2063697008822896E-2</v>
      </c>
      <c r="AS227" s="6">
        <f t="shared" si="249"/>
        <v>6.3849125198818454E-2</v>
      </c>
      <c r="AT227" s="6">
        <f t="shared" si="250"/>
        <v>4.6948356807511735E-2</v>
      </c>
      <c r="AU227" s="6">
        <f t="shared" si="251"/>
        <v>0.10526315789473684</v>
      </c>
      <c r="AV227" s="6">
        <f t="shared" si="252"/>
        <v>6.5660377358490563E-2</v>
      </c>
      <c r="AW227" s="6">
        <f t="shared" si="253"/>
        <v>3.0721966205837174E-3</v>
      </c>
      <c r="AX227" s="6">
        <f t="shared" si="254"/>
        <v>8.9285714285714281E-3</v>
      </c>
      <c r="AZ227" s="2">
        <f t="shared" si="255"/>
        <v>1.7350848187313909E-2</v>
      </c>
      <c r="BA227" s="17">
        <f t="shared" si="256"/>
        <v>7.6567317574511823E-2</v>
      </c>
      <c r="BB227" s="2">
        <f t="shared" si="227"/>
        <v>4.6497080900750623E-2</v>
      </c>
      <c r="BC227" s="2">
        <f t="shared" si="228"/>
        <v>4.2118432026688905E-2</v>
      </c>
      <c r="BD227" s="2">
        <f t="shared" si="229"/>
        <v>4.3786488740617177E-3</v>
      </c>
      <c r="BE227" s="2">
        <f t="shared" si="230"/>
        <v>0.44161801501251041</v>
      </c>
      <c r="BF227" s="2">
        <f t="shared" si="231"/>
        <v>0.47654295246038364</v>
      </c>
      <c r="BG227" s="2">
        <f t="shared" si="232"/>
        <v>3.5341951626355297E-2</v>
      </c>
      <c r="BH227" s="2">
        <f t="shared" si="218"/>
        <v>8.6287911149081589E-2</v>
      </c>
      <c r="BI227" s="2">
        <f t="shared" si="219"/>
        <v>8.9705254164886804E-3</v>
      </c>
      <c r="BJ227" s="2">
        <f t="shared" si="220"/>
        <v>0.90474156343442969</v>
      </c>
    </row>
    <row r="228" spans="1:62" hidden="1" outlineLevel="1">
      <c r="A228" s="4">
        <v>44117</v>
      </c>
      <c r="B228">
        <v>561166</v>
      </c>
      <c r="E228">
        <v>9926</v>
      </c>
      <c r="G228">
        <v>4877</v>
      </c>
      <c r="H228" s="5">
        <v>470</v>
      </c>
      <c r="I228" s="5">
        <v>426</v>
      </c>
      <c r="J228" s="5">
        <v>44</v>
      </c>
      <c r="K228" s="5"/>
      <c r="M228" s="5">
        <v>4407</v>
      </c>
      <c r="N228" s="5">
        <v>4708</v>
      </c>
      <c r="O228" s="5">
        <v>341</v>
      </c>
      <c r="Q228">
        <f t="shared" si="221"/>
        <v>470</v>
      </c>
      <c r="R228">
        <f t="shared" si="222"/>
        <v>5519</v>
      </c>
      <c r="Z228">
        <f t="shared" si="233"/>
        <v>4708</v>
      </c>
      <c r="AA228">
        <f t="shared" si="234"/>
        <v>4407</v>
      </c>
      <c r="AB228">
        <f t="shared" si="235"/>
        <v>470</v>
      </c>
      <c r="AC228">
        <f t="shared" si="236"/>
        <v>341</v>
      </c>
      <c r="AE228" s="3">
        <f t="shared" si="237"/>
        <v>8340</v>
      </c>
      <c r="AF228" s="3">
        <f t="shared" si="238"/>
        <v>334</v>
      </c>
      <c r="AG228" s="3">
        <f t="shared" si="239"/>
        <v>195</v>
      </c>
      <c r="AH228" s="3">
        <f t="shared" si="240"/>
        <v>24</v>
      </c>
      <c r="AI228" s="3">
        <f t="shared" si="241"/>
        <v>2</v>
      </c>
      <c r="AJ228" s="3">
        <f t="shared" si="242"/>
        <v>171</v>
      </c>
      <c r="AK228" s="3">
        <f t="shared" si="243"/>
        <v>137</v>
      </c>
      <c r="AL228" s="3">
        <f t="shared" si="244"/>
        <v>2</v>
      </c>
      <c r="AM228" s="3"/>
      <c r="AN228" s="3">
        <f t="shared" si="245"/>
        <v>8006</v>
      </c>
      <c r="AO228" s="3">
        <f t="shared" si="246"/>
        <v>334</v>
      </c>
      <c r="AQ228" s="6">
        <f t="shared" si="247"/>
        <v>1.5086121130337575E-2</v>
      </c>
      <c r="AR228" s="6">
        <f t="shared" si="248"/>
        <v>3.4820683903252714E-2</v>
      </c>
      <c r="AS228" s="6">
        <f t="shared" si="249"/>
        <v>4.1648868005126016E-2</v>
      </c>
      <c r="AT228" s="6">
        <f t="shared" si="250"/>
        <v>5.3811659192825115E-2</v>
      </c>
      <c r="AU228" s="6">
        <f t="shared" si="251"/>
        <v>4.7619047619047616E-2</v>
      </c>
      <c r="AV228" s="6">
        <f t="shared" si="252"/>
        <v>4.0368271954674219E-2</v>
      </c>
      <c r="AW228" s="6">
        <f t="shared" si="253"/>
        <v>2.9971559833734413E-2</v>
      </c>
      <c r="AX228" s="6">
        <f t="shared" si="254"/>
        <v>5.8997050147492625E-3</v>
      </c>
      <c r="AZ228" s="2">
        <f t="shared" si="255"/>
        <v>1.7688170701717496E-2</v>
      </c>
      <c r="BA228" s="17">
        <f t="shared" si="256"/>
        <v>4.004796163069544E-2</v>
      </c>
      <c r="BB228" s="2">
        <f t="shared" si="227"/>
        <v>4.7350392907515616E-2</v>
      </c>
      <c r="BC228" s="2">
        <f t="shared" si="228"/>
        <v>4.2917590167237556E-2</v>
      </c>
      <c r="BD228" s="2">
        <f t="shared" si="229"/>
        <v>4.432802740278058E-3</v>
      </c>
      <c r="BE228" s="2">
        <f t="shared" si="230"/>
        <v>0.4439854926455773</v>
      </c>
      <c r="BF228" s="2">
        <f t="shared" si="231"/>
        <v>0.47430989320975214</v>
      </c>
      <c r="BG228" s="2">
        <f t="shared" si="232"/>
        <v>3.4354221237154946E-2</v>
      </c>
      <c r="BH228" s="2">
        <f t="shared" si="218"/>
        <v>8.7348779987697356E-2</v>
      </c>
      <c r="BI228" s="2">
        <f t="shared" si="219"/>
        <v>9.0219397170391638E-3</v>
      </c>
      <c r="BJ228" s="2">
        <f t="shared" si="220"/>
        <v>0.90362928029526346</v>
      </c>
    </row>
    <row r="229" spans="1:62" hidden="1" outlineLevel="1">
      <c r="A229" s="4">
        <v>44118</v>
      </c>
      <c r="B229">
        <v>568187</v>
      </c>
      <c r="E229">
        <v>10292</v>
      </c>
      <c r="G229">
        <v>5187</v>
      </c>
      <c r="H229" s="5">
        <v>496</v>
      </c>
      <c r="I229" s="5">
        <v>447</v>
      </c>
      <c r="J229" s="5">
        <v>49</v>
      </c>
      <c r="K229" s="5"/>
      <c r="M229" s="5">
        <v>4691</v>
      </c>
      <c r="N229" s="5">
        <v>4762</v>
      </c>
      <c r="O229" s="5">
        <v>343</v>
      </c>
      <c r="Q229">
        <f t="shared" si="221"/>
        <v>496</v>
      </c>
      <c r="R229">
        <f t="shared" si="222"/>
        <v>5601</v>
      </c>
      <c r="Z229">
        <f t="shared" si="233"/>
        <v>4762</v>
      </c>
      <c r="AA229">
        <f t="shared" si="234"/>
        <v>4691</v>
      </c>
      <c r="AB229">
        <f t="shared" si="235"/>
        <v>496</v>
      </c>
      <c r="AC229">
        <f t="shared" si="236"/>
        <v>343</v>
      </c>
      <c r="AE229" s="3">
        <f t="shared" si="237"/>
        <v>7021</v>
      </c>
      <c r="AF229" s="3">
        <f t="shared" si="238"/>
        <v>366</v>
      </c>
      <c r="AG229" s="3">
        <f t="shared" si="239"/>
        <v>310</v>
      </c>
      <c r="AH229" s="3">
        <f t="shared" si="240"/>
        <v>26</v>
      </c>
      <c r="AI229" s="3">
        <f t="shared" si="241"/>
        <v>5</v>
      </c>
      <c r="AJ229" s="3">
        <f t="shared" si="242"/>
        <v>284</v>
      </c>
      <c r="AK229" s="3">
        <f t="shared" si="243"/>
        <v>54</v>
      </c>
      <c r="AL229" s="3">
        <f t="shared" si="244"/>
        <v>2</v>
      </c>
      <c r="AM229" s="3"/>
      <c r="AN229" s="3">
        <f t="shared" si="245"/>
        <v>6655</v>
      </c>
      <c r="AO229" s="3">
        <f t="shared" si="246"/>
        <v>366</v>
      </c>
      <c r="AQ229" s="6">
        <f t="shared" si="247"/>
        <v>1.2511449375051232E-2</v>
      </c>
      <c r="AR229" s="6">
        <f t="shared" si="248"/>
        <v>3.6872859157767481E-2</v>
      </c>
      <c r="AS229" s="6">
        <f t="shared" si="249"/>
        <v>6.3563666188230464E-2</v>
      </c>
      <c r="AT229" s="6">
        <f t="shared" si="250"/>
        <v>5.5319148936170209E-2</v>
      </c>
      <c r="AU229" s="6">
        <f t="shared" si="251"/>
        <v>0.11363636363636363</v>
      </c>
      <c r="AV229" s="6">
        <f t="shared" si="252"/>
        <v>6.444293169956887E-2</v>
      </c>
      <c r="AW229" s="6">
        <f t="shared" si="253"/>
        <v>1.1469838572642312E-2</v>
      </c>
      <c r="AX229" s="6">
        <f t="shared" si="254"/>
        <v>5.8651026392961877E-3</v>
      </c>
      <c r="AZ229" s="2">
        <f t="shared" si="255"/>
        <v>1.8113754802556201E-2</v>
      </c>
      <c r="BA229" s="17">
        <f t="shared" si="256"/>
        <v>5.2129326306793906E-2</v>
      </c>
      <c r="BB229" s="2">
        <f t="shared" si="227"/>
        <v>4.8192771084337352E-2</v>
      </c>
      <c r="BC229" s="2">
        <f t="shared" si="228"/>
        <v>4.3431791682860474E-2</v>
      </c>
      <c r="BD229" s="2">
        <f t="shared" si="229"/>
        <v>4.7609794014768754E-3</v>
      </c>
      <c r="BE229" s="2">
        <f t="shared" si="230"/>
        <v>0.45579090555771473</v>
      </c>
      <c r="BF229" s="2">
        <f t="shared" si="231"/>
        <v>0.46268946754760981</v>
      </c>
      <c r="BG229" s="2">
        <f t="shared" si="232"/>
        <v>3.3326855810338125E-2</v>
      </c>
      <c r="BH229" s="2">
        <f t="shared" si="218"/>
        <v>8.6176980913823018E-2</v>
      </c>
      <c r="BI229" s="2">
        <f t="shared" si="219"/>
        <v>9.4466936572199737E-3</v>
      </c>
      <c r="BJ229" s="2">
        <f t="shared" si="220"/>
        <v>0.90437632542895696</v>
      </c>
    </row>
    <row r="230" spans="1:62" hidden="1" outlineLevel="1">
      <c r="A230" s="4">
        <v>44119</v>
      </c>
      <c r="B230">
        <v>575631</v>
      </c>
      <c r="E230">
        <v>10691</v>
      </c>
      <c r="G230">
        <v>5487</v>
      </c>
      <c r="H230" s="5">
        <v>520</v>
      </c>
      <c r="I230" s="5">
        <v>468</v>
      </c>
      <c r="J230" s="5">
        <v>52</v>
      </c>
      <c r="K230" s="5"/>
      <c r="M230" s="5">
        <v>4967</v>
      </c>
      <c r="N230" s="5">
        <v>4854</v>
      </c>
      <c r="O230" s="5">
        <v>350</v>
      </c>
      <c r="Q230">
        <f t="shared" si="221"/>
        <v>520</v>
      </c>
      <c r="R230">
        <f t="shared" si="222"/>
        <v>5724</v>
      </c>
      <c r="Z230">
        <f t="shared" si="233"/>
        <v>4854</v>
      </c>
      <c r="AA230">
        <f t="shared" si="234"/>
        <v>4967</v>
      </c>
      <c r="AB230">
        <f t="shared" si="235"/>
        <v>520</v>
      </c>
      <c r="AC230">
        <f t="shared" si="236"/>
        <v>350</v>
      </c>
      <c r="AE230" s="3">
        <f t="shared" si="237"/>
        <v>7444</v>
      </c>
      <c r="AF230" s="3">
        <f t="shared" si="238"/>
        <v>399</v>
      </c>
      <c r="AG230" s="3">
        <f t="shared" si="239"/>
        <v>300</v>
      </c>
      <c r="AH230" s="3">
        <f t="shared" si="240"/>
        <v>24</v>
      </c>
      <c r="AI230" s="3">
        <f t="shared" si="241"/>
        <v>3</v>
      </c>
      <c r="AJ230" s="3">
        <f t="shared" si="242"/>
        <v>276</v>
      </c>
      <c r="AK230" s="3">
        <f t="shared" si="243"/>
        <v>92</v>
      </c>
      <c r="AL230" s="3">
        <f t="shared" si="244"/>
        <v>7</v>
      </c>
      <c r="AM230" s="3"/>
      <c r="AN230" s="3">
        <f t="shared" si="245"/>
        <v>7045</v>
      </c>
      <c r="AO230" s="3">
        <f t="shared" si="246"/>
        <v>399</v>
      </c>
      <c r="AQ230" s="6">
        <f t="shared" si="247"/>
        <v>1.3101320515956895E-2</v>
      </c>
      <c r="AR230" s="6">
        <f t="shared" si="248"/>
        <v>3.87679751263117E-2</v>
      </c>
      <c r="AS230" s="6">
        <f t="shared" si="249"/>
        <v>5.7836899942163102E-2</v>
      </c>
      <c r="AT230" s="6">
        <f t="shared" si="250"/>
        <v>4.8387096774193547E-2</v>
      </c>
      <c r="AU230" s="6">
        <f t="shared" si="251"/>
        <v>6.1224489795918366E-2</v>
      </c>
      <c r="AV230" s="6">
        <f t="shared" si="252"/>
        <v>5.8836069068428906E-2</v>
      </c>
      <c r="AW230" s="6">
        <f t="shared" si="253"/>
        <v>1.9319613607727847E-2</v>
      </c>
      <c r="AX230" s="6">
        <f t="shared" si="254"/>
        <v>2.0408163265306121E-2</v>
      </c>
      <c r="AZ230" s="2">
        <f t="shared" si="255"/>
        <v>1.8572662000482947E-2</v>
      </c>
      <c r="BA230" s="17">
        <f t="shared" si="256"/>
        <v>5.3600214938205264E-2</v>
      </c>
      <c r="BB230" s="2">
        <f t="shared" si="227"/>
        <v>4.8639042185015434E-2</v>
      </c>
      <c r="BC230" s="2">
        <f t="shared" si="228"/>
        <v>4.3775137966513888E-2</v>
      </c>
      <c r="BD230" s="2">
        <f t="shared" si="229"/>
        <v>4.8639042185015437E-3</v>
      </c>
      <c r="BE230" s="2">
        <f t="shared" si="230"/>
        <v>0.46459638948648396</v>
      </c>
      <c r="BF230" s="2">
        <f t="shared" si="231"/>
        <v>0.45402675147320176</v>
      </c>
      <c r="BG230" s="2">
        <f t="shared" si="232"/>
        <v>3.2737816855298849E-2</v>
      </c>
      <c r="BH230" s="2">
        <f t="shared" si="218"/>
        <v>8.5292509568069982E-2</v>
      </c>
      <c r="BI230" s="2">
        <f t="shared" si="219"/>
        <v>9.4769455075633321E-3</v>
      </c>
      <c r="BJ230" s="2">
        <f t="shared" si="220"/>
        <v>0.90523054492436672</v>
      </c>
    </row>
    <row r="231" spans="1:62" hidden="1" outlineLevel="1">
      <c r="A231" s="4">
        <v>44120</v>
      </c>
      <c r="B231">
        <f>Foglio1!S2</f>
        <v>583340</v>
      </c>
      <c r="C231">
        <f>Foglio1!T2</f>
        <v>416980</v>
      </c>
      <c r="E231">
        <f>Foglio1!R2</f>
        <v>11269</v>
      </c>
      <c r="G231">
        <f>Foglio1!K2</f>
        <v>5934</v>
      </c>
      <c r="H231" s="5">
        <f>Foglio1!I2</f>
        <v>529</v>
      </c>
      <c r="I231" s="5">
        <f>Foglio1!G2</f>
        <v>471</v>
      </c>
      <c r="J231" s="5">
        <f>Foglio1!H2</f>
        <v>58</v>
      </c>
      <c r="K231" s="5"/>
      <c r="M231" s="5">
        <f>Foglio1!J2</f>
        <v>5405</v>
      </c>
      <c r="N231" s="5">
        <f>Foglio1!N2</f>
        <v>4975</v>
      </c>
      <c r="O231" s="5">
        <f>Foglio1!O2</f>
        <v>360</v>
      </c>
      <c r="Q231">
        <f t="shared" ref="Q231:Q262" si="257">H231+L231</f>
        <v>529</v>
      </c>
      <c r="R231">
        <f t="shared" ref="R231:R262" si="258">Q231+N231+O231</f>
        <v>5864</v>
      </c>
      <c r="Z231">
        <f t="shared" ref="Z231:Z262" si="259">N231</f>
        <v>4975</v>
      </c>
      <c r="AA231">
        <f t="shared" ref="AA231:AA262" si="260">M231</f>
        <v>5405</v>
      </c>
      <c r="AB231">
        <f t="shared" ref="AB231:AB262" si="261">H231</f>
        <v>529</v>
      </c>
      <c r="AC231">
        <f t="shared" ref="AC231:AC262" si="262">O231</f>
        <v>360</v>
      </c>
      <c r="AE231" s="3">
        <f t="shared" si="237"/>
        <v>7709</v>
      </c>
      <c r="AF231" s="3">
        <f t="shared" si="238"/>
        <v>578</v>
      </c>
      <c r="AG231" s="3">
        <f t="shared" si="239"/>
        <v>447</v>
      </c>
      <c r="AH231" s="3">
        <f t="shared" si="240"/>
        <v>9</v>
      </c>
      <c r="AI231" s="3">
        <f t="shared" si="241"/>
        <v>6</v>
      </c>
      <c r="AJ231" s="3">
        <f t="shared" si="242"/>
        <v>438</v>
      </c>
      <c r="AK231" s="3">
        <f t="shared" si="243"/>
        <v>121</v>
      </c>
      <c r="AL231" s="3">
        <f t="shared" si="244"/>
        <v>10</v>
      </c>
      <c r="AM231" s="3"/>
      <c r="AN231" s="3">
        <f t="shared" si="245"/>
        <v>7131</v>
      </c>
      <c r="AO231" s="3">
        <f t="shared" si="246"/>
        <v>578</v>
      </c>
      <c r="AQ231" s="6">
        <f t="shared" si="247"/>
        <v>1.3392259972100182E-2</v>
      </c>
      <c r="AR231" s="6">
        <f t="shared" si="248"/>
        <v>5.4064166121036386E-2</v>
      </c>
      <c r="AS231" s="6">
        <f t="shared" si="249"/>
        <v>8.1465281574630941E-2</v>
      </c>
      <c r="AT231" s="6">
        <f t="shared" si="250"/>
        <v>1.7307692307692309E-2</v>
      </c>
      <c r="AU231" s="6">
        <f t="shared" si="251"/>
        <v>0.11538461538461539</v>
      </c>
      <c r="AV231" s="6">
        <f t="shared" si="252"/>
        <v>8.8182001207972621E-2</v>
      </c>
      <c r="AW231" s="6">
        <f t="shared" si="253"/>
        <v>2.4927894519983517E-2</v>
      </c>
      <c r="AX231" s="6">
        <f t="shared" si="254"/>
        <v>2.8571428571428571E-2</v>
      </c>
      <c r="AZ231" s="2">
        <f t="shared" si="255"/>
        <v>1.9318064936400727E-2</v>
      </c>
      <c r="BA231" s="17">
        <f t="shared" si="256"/>
        <v>7.4977299260604494E-2</v>
      </c>
      <c r="BB231" s="2">
        <f t="shared" ref="BB231:BB262" si="263">H231/E231</f>
        <v>4.6942940811074627E-2</v>
      </c>
      <c r="BC231" s="2">
        <f t="shared" ref="BC231:BC262" si="264">(H231-J231)/E231</f>
        <v>4.1796077735380244E-2</v>
      </c>
      <c r="BD231" s="2">
        <f t="shared" ref="BD231:BD262" si="265">J231/E231</f>
        <v>5.1468630756943828E-3</v>
      </c>
      <c r="BE231" s="2">
        <f t="shared" ref="BE231:BE262" si="266">M231/E231</f>
        <v>0.47963439524358858</v>
      </c>
      <c r="BF231" s="2">
        <f t="shared" ref="BF231:BF262" si="267">N231/E231</f>
        <v>0.44147661726861304</v>
      </c>
      <c r="BG231" s="2">
        <f t="shared" ref="BG231:BG262" si="268">O231/E231</f>
        <v>3.1946046676723752E-2</v>
      </c>
      <c r="BH231" s="2">
        <f t="shared" ref="BH231:BH262" si="269">I231/G231</f>
        <v>7.9373104145601614E-2</v>
      </c>
      <c r="BI231" s="2">
        <f t="shared" ref="BI231:BI262" si="270">J231/G231</f>
        <v>9.7741826761038094E-3</v>
      </c>
      <c r="BJ231" s="2">
        <f t="shared" ref="BJ231:BJ262" si="271">M231/G231</f>
        <v>0.91085271317829453</v>
      </c>
    </row>
    <row r="232" spans="1:62" hidden="1" outlineLevel="1">
      <c r="A232" s="4">
        <v>44121</v>
      </c>
      <c r="B232">
        <f>Foglio1!S3</f>
        <v>589079</v>
      </c>
      <c r="C232">
        <f>Foglio1!T3</f>
        <v>422068</v>
      </c>
      <c r="E232">
        <f>Foglio1!R3</f>
        <v>11744</v>
      </c>
      <c r="G232">
        <f>Foglio1!K3</f>
        <v>6281</v>
      </c>
      <c r="H232" s="5">
        <f>Foglio1!I3</f>
        <v>540</v>
      </c>
      <c r="I232" s="5">
        <f>Foglio1!G3</f>
        <v>479</v>
      </c>
      <c r="J232" s="5">
        <f>Foglio1!H3</f>
        <v>61</v>
      </c>
      <c r="K232" s="5"/>
      <c r="M232" s="5">
        <f>Foglio1!J3</f>
        <v>5741</v>
      </c>
      <c r="N232" s="5">
        <f>Foglio1!N3</f>
        <v>5101</v>
      </c>
      <c r="O232" s="5">
        <f>Foglio1!O3</f>
        <v>362</v>
      </c>
      <c r="Q232">
        <f t="shared" si="257"/>
        <v>540</v>
      </c>
      <c r="R232">
        <f t="shared" si="258"/>
        <v>6003</v>
      </c>
      <c r="Z232">
        <f t="shared" si="259"/>
        <v>5101</v>
      </c>
      <c r="AA232">
        <f t="shared" si="260"/>
        <v>5741</v>
      </c>
      <c r="AB232">
        <f t="shared" si="261"/>
        <v>540</v>
      </c>
      <c r="AC232">
        <f t="shared" si="262"/>
        <v>362</v>
      </c>
      <c r="AE232" s="3">
        <f t="shared" si="237"/>
        <v>5739</v>
      </c>
      <c r="AF232" s="3">
        <f t="shared" si="238"/>
        <v>475</v>
      </c>
      <c r="AG232" s="3">
        <f t="shared" si="239"/>
        <v>347</v>
      </c>
      <c r="AH232" s="3">
        <f t="shared" si="240"/>
        <v>11</v>
      </c>
      <c r="AI232" s="3">
        <f t="shared" si="241"/>
        <v>3</v>
      </c>
      <c r="AJ232" s="3">
        <f t="shared" si="242"/>
        <v>336</v>
      </c>
      <c r="AK232" s="3">
        <f t="shared" si="243"/>
        <v>126</v>
      </c>
      <c r="AL232" s="3">
        <f t="shared" si="244"/>
        <v>2</v>
      </c>
      <c r="AM232" s="3"/>
      <c r="AN232" s="3">
        <f t="shared" si="245"/>
        <v>5264</v>
      </c>
      <c r="AO232" s="3">
        <f t="shared" si="246"/>
        <v>475</v>
      </c>
      <c r="AQ232" s="6">
        <f t="shared" si="247"/>
        <v>9.8381732780196806E-3</v>
      </c>
      <c r="AR232" s="6">
        <f t="shared" si="248"/>
        <v>4.2151033809566064E-2</v>
      </c>
      <c r="AS232" s="6">
        <f t="shared" si="249"/>
        <v>5.8476575665655547E-2</v>
      </c>
      <c r="AT232" s="6">
        <f t="shared" si="250"/>
        <v>2.0793950850661626E-2</v>
      </c>
      <c r="AU232" s="6">
        <f t="shared" si="251"/>
        <v>5.1724137931034482E-2</v>
      </c>
      <c r="AV232" s="6">
        <f t="shared" si="252"/>
        <v>6.2164662349676228E-2</v>
      </c>
      <c r="AW232" s="6">
        <f t="shared" si="253"/>
        <v>2.5326633165829147E-2</v>
      </c>
      <c r="AX232" s="6">
        <f t="shared" si="254"/>
        <v>5.5555555555555558E-3</v>
      </c>
      <c r="AZ232" s="2">
        <f t="shared" si="255"/>
        <v>1.9936205500450704E-2</v>
      </c>
      <c r="BA232" s="17">
        <f t="shared" si="256"/>
        <v>8.2767032584073877E-2</v>
      </c>
      <c r="BB232" s="2">
        <f t="shared" si="263"/>
        <v>4.598092643051771E-2</v>
      </c>
      <c r="BC232" s="2">
        <f t="shared" si="264"/>
        <v>4.0786784741144416E-2</v>
      </c>
      <c r="BD232" s="2">
        <f t="shared" si="265"/>
        <v>5.1941416893732974E-3</v>
      </c>
      <c r="BE232" s="2">
        <f t="shared" si="266"/>
        <v>0.48884536784741145</v>
      </c>
      <c r="BF232" s="2">
        <f t="shared" si="267"/>
        <v>0.43434945504087191</v>
      </c>
      <c r="BG232" s="2">
        <f t="shared" si="268"/>
        <v>3.0824250681198911E-2</v>
      </c>
      <c r="BH232" s="2">
        <f t="shared" si="269"/>
        <v>7.62617417608661E-2</v>
      </c>
      <c r="BI232" s="2">
        <f t="shared" si="270"/>
        <v>9.7118293265403607E-3</v>
      </c>
      <c r="BJ232" s="2">
        <f t="shared" si="271"/>
        <v>0.91402642891259356</v>
      </c>
    </row>
    <row r="233" spans="1:62" hidden="1" outlineLevel="1">
      <c r="A233" s="4">
        <v>44122</v>
      </c>
      <c r="B233">
        <f>Foglio1!S4</f>
        <v>595469</v>
      </c>
      <c r="C233">
        <f>Foglio1!T4</f>
        <v>426503</v>
      </c>
      <c r="E233">
        <f>Foglio1!R4</f>
        <v>12292</v>
      </c>
      <c r="G233">
        <f>Foglio1!K4</f>
        <v>6790</v>
      </c>
      <c r="H233" s="5">
        <f>Foglio1!I4</f>
        <v>563</v>
      </c>
      <c r="I233" s="5">
        <f>Foglio1!G4</f>
        <v>493</v>
      </c>
      <c r="J233" s="5">
        <f>Foglio1!H4</f>
        <v>70</v>
      </c>
      <c r="K233" s="5"/>
      <c r="M233" s="5">
        <f>Foglio1!J4</f>
        <v>6227</v>
      </c>
      <c r="N233" s="5">
        <f>Foglio1!N4</f>
        <v>5137</v>
      </c>
      <c r="O233" s="5">
        <f>Foglio1!O4</f>
        <v>365</v>
      </c>
      <c r="Q233">
        <f t="shared" si="257"/>
        <v>563</v>
      </c>
      <c r="R233">
        <f t="shared" si="258"/>
        <v>6065</v>
      </c>
      <c r="Z233">
        <f t="shared" si="259"/>
        <v>5137</v>
      </c>
      <c r="AA233">
        <f t="shared" si="260"/>
        <v>6227</v>
      </c>
      <c r="AB233">
        <f t="shared" si="261"/>
        <v>563</v>
      </c>
      <c r="AC233">
        <f t="shared" si="262"/>
        <v>365</v>
      </c>
      <c r="AE233" s="3">
        <f t="shared" si="237"/>
        <v>6390</v>
      </c>
      <c r="AF233" s="3">
        <f t="shared" si="238"/>
        <v>548</v>
      </c>
      <c r="AG233" s="3">
        <f t="shared" si="239"/>
        <v>509</v>
      </c>
      <c r="AH233" s="3">
        <f t="shared" si="240"/>
        <v>23</v>
      </c>
      <c r="AI233" s="3">
        <f t="shared" si="241"/>
        <v>9</v>
      </c>
      <c r="AJ233" s="3">
        <f t="shared" si="242"/>
        <v>486</v>
      </c>
      <c r="AK233" s="3">
        <f t="shared" si="243"/>
        <v>36</v>
      </c>
      <c r="AL233" s="3">
        <f t="shared" si="244"/>
        <v>3</v>
      </c>
      <c r="AM233" s="3"/>
      <c r="AN233" s="3">
        <f t="shared" si="245"/>
        <v>5842</v>
      </c>
      <c r="AO233" s="3">
        <f t="shared" si="246"/>
        <v>548</v>
      </c>
      <c r="AQ233" s="6">
        <f t="shared" si="247"/>
        <v>1.0847441514635557E-2</v>
      </c>
      <c r="AR233" s="6">
        <f t="shared" si="248"/>
        <v>4.6662125340599457E-2</v>
      </c>
      <c r="AS233" s="6">
        <f t="shared" si="249"/>
        <v>8.1038051265722014E-2</v>
      </c>
      <c r="AT233" s="6">
        <f t="shared" si="250"/>
        <v>4.2592592592592592E-2</v>
      </c>
      <c r="AU233" s="6">
        <f t="shared" si="251"/>
        <v>0.14754098360655737</v>
      </c>
      <c r="AV233" s="6">
        <f t="shared" si="252"/>
        <v>8.4654241421355164E-2</v>
      </c>
      <c r="AW233" s="6">
        <f t="shared" si="253"/>
        <v>7.0574397177024109E-3</v>
      </c>
      <c r="AX233" s="6">
        <f t="shared" si="254"/>
        <v>8.2872928176795577E-3</v>
      </c>
      <c r="AZ233" s="2">
        <f t="shared" si="255"/>
        <v>2.0642552341095841E-2</v>
      </c>
      <c r="BA233" s="17">
        <f t="shared" si="256"/>
        <v>8.5758998435054773E-2</v>
      </c>
      <c r="BB233" s="2">
        <f t="shared" si="263"/>
        <v>4.5802147738366418E-2</v>
      </c>
      <c r="BC233" s="2">
        <f t="shared" si="264"/>
        <v>4.0107386918320859E-2</v>
      </c>
      <c r="BD233" s="2">
        <f t="shared" si="265"/>
        <v>5.6947608200455585E-3</v>
      </c>
      <c r="BE233" s="2">
        <f t="shared" si="266"/>
        <v>0.50658965180605275</v>
      </c>
      <c r="BF233" s="2">
        <f t="shared" si="267"/>
        <v>0.41791409046534334</v>
      </c>
      <c r="BG233" s="2">
        <f t="shared" si="268"/>
        <v>2.9694109990237551E-2</v>
      </c>
      <c r="BH233" s="2">
        <f t="shared" si="269"/>
        <v>7.2606774668630344E-2</v>
      </c>
      <c r="BI233" s="2">
        <f t="shared" si="270"/>
        <v>1.0309278350515464E-2</v>
      </c>
      <c r="BJ233" s="2">
        <f t="shared" si="271"/>
        <v>0.91708394698085416</v>
      </c>
    </row>
    <row r="234" spans="1:62" hidden="1" outlineLevel="1">
      <c r="A234" s="4">
        <v>44123</v>
      </c>
      <c r="B234">
        <f>Foglio1!S5</f>
        <v>598721</v>
      </c>
      <c r="C234">
        <f>Foglio1!T5</f>
        <v>428508</v>
      </c>
      <c r="E234">
        <f>Foglio1!R5</f>
        <v>12654</v>
      </c>
      <c r="G234">
        <f>Foglio1!K5</f>
        <v>7019</v>
      </c>
      <c r="H234" s="5">
        <f>Foglio1!I5</f>
        <v>593</v>
      </c>
      <c r="I234" s="5">
        <f>Foglio1!G5</f>
        <v>521</v>
      </c>
      <c r="J234" s="5">
        <f>Foglio1!H5</f>
        <v>72</v>
      </c>
      <c r="K234" s="5"/>
      <c r="M234" s="5">
        <f>Foglio1!J5</f>
        <v>6426</v>
      </c>
      <c r="N234" s="5">
        <f>Foglio1!N5</f>
        <v>5267</v>
      </c>
      <c r="O234" s="5">
        <f>Foglio1!O5</f>
        <v>368</v>
      </c>
      <c r="Q234">
        <f t="shared" si="257"/>
        <v>593</v>
      </c>
      <c r="R234">
        <f t="shared" si="258"/>
        <v>6228</v>
      </c>
      <c r="Z234">
        <f t="shared" si="259"/>
        <v>5267</v>
      </c>
      <c r="AA234">
        <f t="shared" si="260"/>
        <v>6426</v>
      </c>
      <c r="AB234">
        <f t="shared" si="261"/>
        <v>593</v>
      </c>
      <c r="AC234">
        <f t="shared" si="262"/>
        <v>368</v>
      </c>
      <c r="AE234" s="3">
        <f t="shared" si="237"/>
        <v>3252</v>
      </c>
      <c r="AF234" s="3">
        <f t="shared" si="238"/>
        <v>362</v>
      </c>
      <c r="AG234" s="3">
        <f t="shared" si="239"/>
        <v>229</v>
      </c>
      <c r="AH234" s="3">
        <f t="shared" si="240"/>
        <v>30</v>
      </c>
      <c r="AI234" s="3">
        <f t="shared" si="241"/>
        <v>2</v>
      </c>
      <c r="AJ234" s="3">
        <f t="shared" si="242"/>
        <v>199</v>
      </c>
      <c r="AK234" s="3">
        <f t="shared" si="243"/>
        <v>130</v>
      </c>
      <c r="AL234" s="3">
        <f t="shared" si="244"/>
        <v>3</v>
      </c>
      <c r="AM234" s="3"/>
      <c r="AN234" s="3">
        <f t="shared" si="245"/>
        <v>2890</v>
      </c>
      <c r="AO234" s="3">
        <f t="shared" si="246"/>
        <v>362</v>
      </c>
      <c r="AQ234" s="6">
        <f t="shared" si="247"/>
        <v>5.4612414752069375E-3</v>
      </c>
      <c r="AR234" s="6">
        <f t="shared" si="248"/>
        <v>2.9450048812235601E-2</v>
      </c>
      <c r="AS234" s="6">
        <f t="shared" si="249"/>
        <v>3.3726067746686302E-2</v>
      </c>
      <c r="AT234" s="6">
        <f t="shared" si="250"/>
        <v>5.328596802841918E-2</v>
      </c>
      <c r="AU234" s="6">
        <f t="shared" si="251"/>
        <v>2.8571428571428571E-2</v>
      </c>
      <c r="AV234" s="6">
        <f t="shared" si="252"/>
        <v>3.1957603982656173E-2</v>
      </c>
      <c r="AW234" s="6">
        <f t="shared" si="253"/>
        <v>2.5306599182402179E-2</v>
      </c>
      <c r="AX234" s="6">
        <f t="shared" si="254"/>
        <v>8.21917808219178E-3</v>
      </c>
      <c r="AZ234" s="2">
        <f t="shared" si="255"/>
        <v>2.113505288773903E-2</v>
      </c>
      <c r="BA234" s="17">
        <f t="shared" si="256"/>
        <v>0.11131611316113162</v>
      </c>
      <c r="BB234" s="2">
        <f t="shared" si="263"/>
        <v>4.686265212581002E-2</v>
      </c>
      <c r="BC234" s="2">
        <f t="shared" si="264"/>
        <v>4.1172751699067492E-2</v>
      </c>
      <c r="BD234" s="2">
        <f t="shared" si="265"/>
        <v>5.6899004267425323E-3</v>
      </c>
      <c r="BE234" s="2">
        <f t="shared" si="266"/>
        <v>0.50782361308677093</v>
      </c>
      <c r="BF234" s="2">
        <f t="shared" si="267"/>
        <v>0.41623202149517941</v>
      </c>
      <c r="BG234" s="2">
        <f t="shared" si="268"/>
        <v>2.908171329223961E-2</v>
      </c>
      <c r="BH234" s="2">
        <f t="shared" si="269"/>
        <v>7.4227097877190479E-2</v>
      </c>
      <c r="BI234" s="2">
        <f t="shared" si="270"/>
        <v>1.0257871491665479E-2</v>
      </c>
      <c r="BJ234" s="2">
        <f t="shared" si="271"/>
        <v>0.91551503063114403</v>
      </c>
    </row>
    <row r="235" spans="1:62" hidden="1" outlineLevel="1">
      <c r="A235" s="4">
        <v>44124</v>
      </c>
      <c r="B235">
        <f>Foglio1!S6</f>
        <v>606852</v>
      </c>
      <c r="C235">
        <f>Foglio1!T6</f>
        <v>434040</v>
      </c>
      <c r="E235">
        <f>Foglio1!R6</f>
        <v>13228</v>
      </c>
      <c r="G235">
        <f>Foglio1!K6</f>
        <v>7497</v>
      </c>
      <c r="H235" s="5">
        <f>Foglio1!I6</f>
        <v>619</v>
      </c>
      <c r="I235" s="5">
        <f>Foglio1!G6</f>
        <v>542</v>
      </c>
      <c r="J235" s="5">
        <f>Foglio1!H6</f>
        <v>77</v>
      </c>
      <c r="K235" s="5"/>
      <c r="M235" s="5">
        <f>Foglio1!J6</f>
        <v>6878</v>
      </c>
      <c r="N235" s="5">
        <f>Foglio1!N6</f>
        <v>5353</v>
      </c>
      <c r="O235" s="5">
        <f>Foglio1!O6</f>
        <v>378</v>
      </c>
      <c r="Q235">
        <f t="shared" si="257"/>
        <v>619</v>
      </c>
      <c r="R235">
        <f t="shared" si="258"/>
        <v>6350</v>
      </c>
      <c r="Z235">
        <f t="shared" si="259"/>
        <v>5353</v>
      </c>
      <c r="AA235">
        <f t="shared" si="260"/>
        <v>6878</v>
      </c>
      <c r="AB235">
        <f t="shared" si="261"/>
        <v>619</v>
      </c>
      <c r="AC235">
        <f t="shared" si="262"/>
        <v>378</v>
      </c>
      <c r="AE235" s="3">
        <f t="shared" si="237"/>
        <v>8131</v>
      </c>
      <c r="AF235" s="3">
        <f t="shared" si="238"/>
        <v>574</v>
      </c>
      <c r="AG235" s="3">
        <f t="shared" si="239"/>
        <v>478</v>
      </c>
      <c r="AH235" s="3">
        <f t="shared" si="240"/>
        <v>26</v>
      </c>
      <c r="AI235" s="3">
        <f t="shared" si="241"/>
        <v>5</v>
      </c>
      <c r="AJ235" s="3">
        <f t="shared" si="242"/>
        <v>452</v>
      </c>
      <c r="AK235" s="3">
        <f t="shared" si="243"/>
        <v>86</v>
      </c>
      <c r="AL235" s="3">
        <f t="shared" si="244"/>
        <v>10</v>
      </c>
      <c r="AM235" s="3"/>
      <c r="AN235" s="3">
        <f t="shared" si="245"/>
        <v>7557</v>
      </c>
      <c r="AO235" s="3">
        <f t="shared" si="246"/>
        <v>574</v>
      </c>
      <c r="AQ235" s="6">
        <f t="shared" si="247"/>
        <v>1.3580616013134665E-2</v>
      </c>
      <c r="AR235" s="6">
        <f t="shared" si="248"/>
        <v>4.5361150624308517E-2</v>
      </c>
      <c r="AS235" s="6">
        <f t="shared" si="249"/>
        <v>6.8100869069668044E-2</v>
      </c>
      <c r="AT235" s="6">
        <f t="shared" si="250"/>
        <v>4.3844856661045532E-2</v>
      </c>
      <c r="AU235" s="6">
        <f t="shared" si="251"/>
        <v>6.9444444444444448E-2</v>
      </c>
      <c r="AV235" s="6">
        <f t="shared" si="252"/>
        <v>7.033924680983504E-2</v>
      </c>
      <c r="AW235" s="6">
        <f t="shared" si="253"/>
        <v>1.6328080501234098E-2</v>
      </c>
      <c r="AX235" s="6">
        <f t="shared" si="254"/>
        <v>2.717391304347826E-2</v>
      </c>
      <c r="AZ235" s="2">
        <f t="shared" si="255"/>
        <v>2.1797736515657855E-2</v>
      </c>
      <c r="BA235" s="17">
        <f t="shared" si="256"/>
        <v>7.059402287541508E-2</v>
      </c>
      <c r="BB235" s="2">
        <f t="shared" si="263"/>
        <v>4.6794677955851224E-2</v>
      </c>
      <c r="BC235" s="2">
        <f t="shared" si="264"/>
        <v>4.0973692168128212E-2</v>
      </c>
      <c r="BD235" s="2">
        <f t="shared" si="265"/>
        <v>5.8209857877230117E-3</v>
      </c>
      <c r="BE235" s="2">
        <f t="shared" si="266"/>
        <v>0.51995766555790746</v>
      </c>
      <c r="BF235" s="2">
        <f t="shared" si="267"/>
        <v>0.40467190807378289</v>
      </c>
      <c r="BG235" s="2">
        <f t="shared" si="268"/>
        <v>2.8575748412458423E-2</v>
      </c>
      <c r="BH235" s="2">
        <f t="shared" si="269"/>
        <v>7.2295584900626916E-2</v>
      </c>
      <c r="BI235" s="2">
        <f t="shared" si="270"/>
        <v>1.027077497665733E-2</v>
      </c>
      <c r="BJ235" s="2">
        <f t="shared" si="271"/>
        <v>0.91743364012271578</v>
      </c>
    </row>
    <row r="236" spans="1:62" hidden="1" outlineLevel="1">
      <c r="A236" s="4">
        <v>44125</v>
      </c>
      <c r="B236">
        <f>Foglio1!S7</f>
        <v>614264</v>
      </c>
      <c r="C236">
        <f>Foglio1!T7</f>
        <v>437540</v>
      </c>
      <c r="E236">
        <f>Foglio1!R7</f>
        <v>13790</v>
      </c>
      <c r="G236">
        <f>Foglio1!K7</f>
        <v>7850</v>
      </c>
      <c r="H236" s="5">
        <f>Foglio1!I7</f>
        <v>648</v>
      </c>
      <c r="I236" s="5">
        <f>Foglio1!G7</f>
        <v>565</v>
      </c>
      <c r="J236" s="5">
        <f>Foglio1!H7</f>
        <v>83</v>
      </c>
      <c r="K236" s="5"/>
      <c r="M236" s="5">
        <f>Foglio1!J7</f>
        <v>7202</v>
      </c>
      <c r="N236" s="5">
        <f>Foglio1!N7</f>
        <v>5551</v>
      </c>
      <c r="O236" s="5">
        <f>Foglio1!O7</f>
        <v>389</v>
      </c>
      <c r="Q236">
        <f t="shared" si="257"/>
        <v>648</v>
      </c>
      <c r="R236">
        <f t="shared" si="258"/>
        <v>6588</v>
      </c>
      <c r="Z236">
        <f t="shared" si="259"/>
        <v>5551</v>
      </c>
      <c r="AA236">
        <f t="shared" si="260"/>
        <v>7202</v>
      </c>
      <c r="AB236">
        <f t="shared" si="261"/>
        <v>648</v>
      </c>
      <c r="AC236">
        <f t="shared" si="262"/>
        <v>389</v>
      </c>
      <c r="AE236" s="3">
        <f t="shared" si="237"/>
        <v>7412</v>
      </c>
      <c r="AF236" s="3">
        <f t="shared" si="238"/>
        <v>562</v>
      </c>
      <c r="AG236" s="3">
        <f t="shared" si="239"/>
        <v>353</v>
      </c>
      <c r="AH236" s="3">
        <f t="shared" si="240"/>
        <v>29</v>
      </c>
      <c r="AI236" s="3">
        <f t="shared" si="241"/>
        <v>6</v>
      </c>
      <c r="AJ236" s="3">
        <f t="shared" si="242"/>
        <v>324</v>
      </c>
      <c r="AK236" s="3">
        <f t="shared" si="243"/>
        <v>198</v>
      </c>
      <c r="AL236" s="3">
        <f t="shared" si="244"/>
        <v>11</v>
      </c>
      <c r="AM236" s="3"/>
      <c r="AN236" s="3">
        <f t="shared" si="245"/>
        <v>6850</v>
      </c>
      <c r="AO236" s="3">
        <f t="shared" si="246"/>
        <v>562</v>
      </c>
      <c r="AQ236" s="6">
        <f t="shared" si="247"/>
        <v>1.2213851153164198E-2</v>
      </c>
      <c r="AR236" s="6">
        <f t="shared" si="248"/>
        <v>4.2485636528575746E-2</v>
      </c>
      <c r="AS236" s="6">
        <f t="shared" si="249"/>
        <v>4.708550086701347E-2</v>
      </c>
      <c r="AT236" s="6">
        <f t="shared" si="250"/>
        <v>4.6849757673667204E-2</v>
      </c>
      <c r="AU236" s="6">
        <f t="shared" si="251"/>
        <v>7.792207792207792E-2</v>
      </c>
      <c r="AV236" s="6">
        <f t="shared" si="252"/>
        <v>4.710671706891538E-2</v>
      </c>
      <c r="AW236" s="6">
        <f t="shared" si="253"/>
        <v>3.6988604520829443E-2</v>
      </c>
      <c r="AX236" s="6">
        <f t="shared" si="254"/>
        <v>2.9100529100529099E-2</v>
      </c>
      <c r="AZ236" s="2">
        <f t="shared" si="255"/>
        <v>2.2449630777646095E-2</v>
      </c>
      <c r="BA236" s="17">
        <f t="shared" si="256"/>
        <v>7.5822989746357261E-2</v>
      </c>
      <c r="BB236" s="2">
        <f t="shared" si="263"/>
        <v>4.6990572878897754E-2</v>
      </c>
      <c r="BC236" s="2">
        <f t="shared" si="264"/>
        <v>4.0971718636693258E-2</v>
      </c>
      <c r="BD236" s="2">
        <f t="shared" si="265"/>
        <v>6.0188542422044957E-3</v>
      </c>
      <c r="BE236" s="2">
        <f t="shared" si="266"/>
        <v>0.52226250906453953</v>
      </c>
      <c r="BF236" s="2">
        <f t="shared" si="267"/>
        <v>0.40253807106598982</v>
      </c>
      <c r="BG236" s="2">
        <f t="shared" si="268"/>
        <v>2.820884699057288E-2</v>
      </c>
      <c r="BH236" s="2">
        <f t="shared" si="269"/>
        <v>7.1974522292993628E-2</v>
      </c>
      <c r="BI236" s="2">
        <f t="shared" si="270"/>
        <v>1.0573248407643312E-2</v>
      </c>
      <c r="BJ236" s="2">
        <f t="shared" si="271"/>
        <v>0.9174522292993631</v>
      </c>
    </row>
    <row r="237" spans="1:62" hidden="1" outlineLevel="1">
      <c r="A237" s="4">
        <v>44126</v>
      </c>
      <c r="B237">
        <f>Foglio1!S8</f>
        <v>621996</v>
      </c>
      <c r="C237">
        <f>Foglio1!T8</f>
        <v>442472</v>
      </c>
      <c r="E237">
        <f>Foglio1!R8</f>
        <v>14586</v>
      </c>
      <c r="G237">
        <f>Foglio1!K8</f>
        <v>8540</v>
      </c>
      <c r="H237" s="5">
        <f>Foglio1!I8</f>
        <v>677</v>
      </c>
      <c r="I237" s="5">
        <f>Foglio1!G8</f>
        <v>588</v>
      </c>
      <c r="J237" s="5">
        <f>Foglio1!H8</f>
        <v>89</v>
      </c>
      <c r="K237" s="5"/>
      <c r="M237" s="5">
        <f>Foglio1!J8</f>
        <v>7863</v>
      </c>
      <c r="N237" s="5">
        <f>Foglio1!N8</f>
        <v>5649</v>
      </c>
      <c r="O237" s="5">
        <f>Foglio1!O8</f>
        <v>397</v>
      </c>
      <c r="Q237">
        <f t="shared" si="257"/>
        <v>677</v>
      </c>
      <c r="R237">
        <f t="shared" si="258"/>
        <v>6723</v>
      </c>
      <c r="Z237">
        <f t="shared" si="259"/>
        <v>5649</v>
      </c>
      <c r="AA237">
        <f t="shared" si="260"/>
        <v>7863</v>
      </c>
      <c r="AB237">
        <f t="shared" si="261"/>
        <v>677</v>
      </c>
      <c r="AC237">
        <f t="shared" si="262"/>
        <v>397</v>
      </c>
      <c r="AE237" s="3">
        <f t="shared" si="237"/>
        <v>7732</v>
      </c>
      <c r="AF237" s="3">
        <f t="shared" si="238"/>
        <v>796</v>
      </c>
      <c r="AG237" s="3">
        <f t="shared" si="239"/>
        <v>690</v>
      </c>
      <c r="AH237" s="3">
        <f t="shared" si="240"/>
        <v>29</v>
      </c>
      <c r="AI237" s="3">
        <f t="shared" si="241"/>
        <v>6</v>
      </c>
      <c r="AJ237" s="3">
        <f t="shared" si="242"/>
        <v>661</v>
      </c>
      <c r="AK237" s="3">
        <f t="shared" si="243"/>
        <v>98</v>
      </c>
      <c r="AL237" s="3">
        <f t="shared" si="244"/>
        <v>8</v>
      </c>
      <c r="AM237" s="3"/>
      <c r="AN237" s="3">
        <f t="shared" si="245"/>
        <v>6936</v>
      </c>
      <c r="AO237" s="3">
        <f t="shared" si="246"/>
        <v>796</v>
      </c>
      <c r="AQ237" s="6">
        <f t="shared" si="247"/>
        <v>1.2587421694906424E-2</v>
      </c>
      <c r="AR237" s="6">
        <f t="shared" si="248"/>
        <v>5.772298767222625E-2</v>
      </c>
      <c r="AS237" s="6">
        <f t="shared" si="249"/>
        <v>8.7898089171974517E-2</v>
      </c>
      <c r="AT237" s="6">
        <f t="shared" si="250"/>
        <v>4.4753086419753084E-2</v>
      </c>
      <c r="AU237" s="6">
        <f t="shared" si="251"/>
        <v>7.2289156626506021E-2</v>
      </c>
      <c r="AV237" s="6">
        <f t="shared" si="252"/>
        <v>9.1780061094140511E-2</v>
      </c>
      <c r="AW237" s="6">
        <f t="shared" si="253"/>
        <v>1.7654476670870115E-2</v>
      </c>
      <c r="AX237" s="6">
        <f t="shared" si="254"/>
        <v>2.056555269922879E-2</v>
      </c>
      <c r="AZ237" s="2">
        <f t="shared" si="255"/>
        <v>2.3450311577566416E-2</v>
      </c>
      <c r="BA237" s="17">
        <f t="shared" si="256"/>
        <v>0.10294878427315055</v>
      </c>
      <c r="BB237" s="2">
        <f t="shared" si="263"/>
        <v>4.6414369943781709E-2</v>
      </c>
      <c r="BC237" s="2">
        <f t="shared" si="264"/>
        <v>4.0312628547922669E-2</v>
      </c>
      <c r="BD237" s="2">
        <f t="shared" si="265"/>
        <v>6.1017413958590425E-3</v>
      </c>
      <c r="BE237" s="2">
        <f t="shared" si="266"/>
        <v>0.5390785684903332</v>
      </c>
      <c r="BF237" s="2">
        <f t="shared" si="267"/>
        <v>0.38728918140682844</v>
      </c>
      <c r="BG237" s="2">
        <f t="shared" si="268"/>
        <v>2.7217880159056629E-2</v>
      </c>
      <c r="BH237" s="2">
        <f t="shared" si="269"/>
        <v>6.8852459016393447E-2</v>
      </c>
      <c r="BI237" s="2">
        <f t="shared" si="270"/>
        <v>1.0421545667447307E-2</v>
      </c>
      <c r="BJ237" s="2">
        <f t="shared" si="271"/>
        <v>0.92072599531615928</v>
      </c>
    </row>
    <row r="238" spans="1:62" hidden="1" outlineLevel="1">
      <c r="A238" s="4">
        <v>44127</v>
      </c>
      <c r="B238">
        <f>Foglio1!S9</f>
        <v>630011</v>
      </c>
      <c r="C238">
        <f>Foglio1!T9</f>
        <v>447704</v>
      </c>
      <c r="E238">
        <f>Foglio1!R9</f>
        <v>15316</v>
      </c>
      <c r="G238">
        <f>Foglio1!K9</f>
        <v>9136</v>
      </c>
      <c r="H238" s="5">
        <f>Foglio1!I9</f>
        <v>682</v>
      </c>
      <c r="I238" s="5">
        <f>Foglio1!G9</f>
        <v>593</v>
      </c>
      <c r="J238" s="5">
        <f>Foglio1!H9</f>
        <v>89</v>
      </c>
      <c r="K238" s="5"/>
      <c r="M238" s="5">
        <f>Foglio1!J9</f>
        <v>8454</v>
      </c>
      <c r="N238" s="5">
        <f>Foglio1!N9</f>
        <v>5772</v>
      </c>
      <c r="O238" s="5">
        <f>Foglio1!O9</f>
        <v>408</v>
      </c>
      <c r="Q238">
        <f t="shared" si="257"/>
        <v>682</v>
      </c>
      <c r="R238">
        <f t="shared" si="258"/>
        <v>6862</v>
      </c>
      <c r="Z238">
        <f t="shared" si="259"/>
        <v>5772</v>
      </c>
      <c r="AA238">
        <f t="shared" si="260"/>
        <v>8454</v>
      </c>
      <c r="AB238">
        <f t="shared" si="261"/>
        <v>682</v>
      </c>
      <c r="AC238">
        <f t="shared" si="262"/>
        <v>408</v>
      </c>
      <c r="AE238" s="3">
        <f t="shared" si="237"/>
        <v>8015</v>
      </c>
      <c r="AF238" s="3">
        <f t="shared" si="238"/>
        <v>730</v>
      </c>
      <c r="AG238" s="3">
        <f t="shared" si="239"/>
        <v>596</v>
      </c>
      <c r="AH238" s="3">
        <f t="shared" si="240"/>
        <v>5</v>
      </c>
      <c r="AI238" s="3">
        <f t="shared" si="241"/>
        <v>0</v>
      </c>
      <c r="AJ238" s="3">
        <f t="shared" si="242"/>
        <v>591</v>
      </c>
      <c r="AK238" s="3">
        <f t="shared" si="243"/>
        <v>123</v>
      </c>
      <c r="AL238" s="3">
        <f t="shared" si="244"/>
        <v>11</v>
      </c>
      <c r="AM238" s="3"/>
      <c r="AN238" s="3">
        <f t="shared" si="245"/>
        <v>7285</v>
      </c>
      <c r="AO238" s="3">
        <f t="shared" si="246"/>
        <v>730</v>
      </c>
      <c r="AQ238" s="6">
        <f t="shared" si="247"/>
        <v>1.2885934957781078E-2</v>
      </c>
      <c r="AR238" s="6">
        <f t="shared" si="248"/>
        <v>5.004799122446181E-2</v>
      </c>
      <c r="AS238" s="6">
        <f t="shared" si="249"/>
        <v>6.9789227166276349E-2</v>
      </c>
      <c r="AT238" s="6">
        <f t="shared" si="250"/>
        <v>7.385524372230428E-3</v>
      </c>
      <c r="AU238" s="6">
        <f t="shared" si="251"/>
        <v>0</v>
      </c>
      <c r="AV238" s="6">
        <f t="shared" si="252"/>
        <v>7.5162151850438758E-2</v>
      </c>
      <c r="AW238" s="6">
        <f t="shared" si="253"/>
        <v>2.1773765268189062E-2</v>
      </c>
      <c r="AX238" s="6">
        <f t="shared" si="254"/>
        <v>2.7707808564231738E-2</v>
      </c>
      <c r="AZ238" s="2">
        <f t="shared" si="255"/>
        <v>2.4310686638804719E-2</v>
      </c>
      <c r="BA238" s="17">
        <f t="shared" si="256"/>
        <v>9.107922645040549E-2</v>
      </c>
      <c r="BB238" s="2">
        <f t="shared" si="263"/>
        <v>4.4528597545050924E-2</v>
      </c>
      <c r="BC238" s="2">
        <f t="shared" si="264"/>
        <v>3.8717680856620529E-2</v>
      </c>
      <c r="BD238" s="2">
        <f t="shared" si="265"/>
        <v>5.8109166884303997E-3</v>
      </c>
      <c r="BE238" s="2">
        <f t="shared" si="266"/>
        <v>0.5519717942021416</v>
      </c>
      <c r="BF238" s="2">
        <f t="shared" si="267"/>
        <v>0.37686079916427268</v>
      </c>
      <c r="BG238" s="2">
        <f t="shared" si="268"/>
        <v>2.6638809088534866E-2</v>
      </c>
      <c r="BH238" s="2">
        <f t="shared" si="269"/>
        <v>6.4908056042031523E-2</v>
      </c>
      <c r="BI238" s="2">
        <f t="shared" si="270"/>
        <v>9.7416812609457098E-3</v>
      </c>
      <c r="BJ238" s="2">
        <f t="shared" si="271"/>
        <v>0.92535026269702281</v>
      </c>
    </row>
    <row r="239" spans="1:62" hidden="1" outlineLevel="1">
      <c r="A239" s="4">
        <v>44128</v>
      </c>
      <c r="B239">
        <f>Foglio1!S10</f>
        <v>637158</v>
      </c>
      <c r="C239">
        <f>Foglio1!T10</f>
        <v>452738</v>
      </c>
      <c r="E239">
        <f>Foglio1!R10</f>
        <v>16202</v>
      </c>
      <c r="G239">
        <f>Foglio1!K10</f>
        <v>9889</v>
      </c>
      <c r="H239" s="5">
        <f>Foglio1!I10</f>
        <v>696</v>
      </c>
      <c r="I239" s="5">
        <f>Foglio1!G10</f>
        <v>606</v>
      </c>
      <c r="J239" s="5">
        <f>Foglio1!H10</f>
        <v>90</v>
      </c>
      <c r="K239" s="5"/>
      <c r="M239" s="5">
        <f>Foglio1!J10</f>
        <v>9193</v>
      </c>
      <c r="N239" s="5">
        <f>Foglio1!N10</f>
        <v>5896</v>
      </c>
      <c r="O239" s="5">
        <f>Foglio1!O10</f>
        <v>417</v>
      </c>
      <c r="Q239">
        <f t="shared" si="257"/>
        <v>696</v>
      </c>
      <c r="R239">
        <f t="shared" si="258"/>
        <v>7009</v>
      </c>
      <c r="Z239">
        <f t="shared" si="259"/>
        <v>5896</v>
      </c>
      <c r="AA239">
        <f t="shared" si="260"/>
        <v>9193</v>
      </c>
      <c r="AB239">
        <f t="shared" si="261"/>
        <v>696</v>
      </c>
      <c r="AC239">
        <f t="shared" si="262"/>
        <v>417</v>
      </c>
      <c r="AE239" s="3">
        <f t="shared" si="237"/>
        <v>7147</v>
      </c>
      <c r="AF239" s="3">
        <f t="shared" si="238"/>
        <v>886</v>
      </c>
      <c r="AG239" s="3">
        <f t="shared" si="239"/>
        <v>753</v>
      </c>
      <c r="AH239" s="3">
        <f t="shared" si="240"/>
        <v>14</v>
      </c>
      <c r="AI239" s="3">
        <f t="shared" si="241"/>
        <v>1</v>
      </c>
      <c r="AJ239" s="3">
        <f t="shared" si="242"/>
        <v>739</v>
      </c>
      <c r="AK239" s="3">
        <f t="shared" si="243"/>
        <v>124</v>
      </c>
      <c r="AL239" s="3">
        <f t="shared" si="244"/>
        <v>9</v>
      </c>
      <c r="AM239" s="3"/>
      <c r="AN239" s="3">
        <f t="shared" si="245"/>
        <v>6261</v>
      </c>
      <c r="AO239" s="3">
        <f t="shared" si="246"/>
        <v>886</v>
      </c>
      <c r="AQ239" s="6">
        <f t="shared" si="247"/>
        <v>1.1344246370301471E-2</v>
      </c>
      <c r="AR239" s="6">
        <f t="shared" si="248"/>
        <v>5.7848002089318361E-2</v>
      </c>
      <c r="AS239" s="6">
        <f t="shared" si="249"/>
        <v>8.2421190893169877E-2</v>
      </c>
      <c r="AT239" s="6">
        <f t="shared" si="250"/>
        <v>2.0527859237536656E-2</v>
      </c>
      <c r="AU239" s="6">
        <f t="shared" si="251"/>
        <v>1.1235955056179775E-2</v>
      </c>
      <c r="AV239" s="6">
        <f t="shared" si="252"/>
        <v>8.7414241779039503E-2</v>
      </c>
      <c r="AW239" s="6">
        <f t="shared" si="253"/>
        <v>2.1483021483021482E-2</v>
      </c>
      <c r="AX239" s="6">
        <f t="shared" si="254"/>
        <v>2.2058823529411766E-2</v>
      </c>
      <c r="AZ239" s="2">
        <f t="shared" si="255"/>
        <v>2.5428543626541612E-2</v>
      </c>
      <c r="BA239" s="17">
        <f t="shared" si="256"/>
        <v>0.12396809850286834</v>
      </c>
      <c r="BB239" s="2">
        <f t="shared" si="263"/>
        <v>4.2957659548203929E-2</v>
      </c>
      <c r="BC239" s="2">
        <f t="shared" si="264"/>
        <v>3.7402789779039623E-2</v>
      </c>
      <c r="BD239" s="2">
        <f t="shared" si="265"/>
        <v>5.5548697691643004E-3</v>
      </c>
      <c r="BE239" s="2">
        <f t="shared" si="266"/>
        <v>0.5673990865325268</v>
      </c>
      <c r="BF239" s="2">
        <f t="shared" si="267"/>
        <v>0.36390569065547462</v>
      </c>
      <c r="BG239" s="2">
        <f t="shared" si="268"/>
        <v>2.5737563263794592E-2</v>
      </c>
      <c r="BH239" s="2">
        <f t="shared" si="269"/>
        <v>6.128021033471534E-2</v>
      </c>
      <c r="BI239" s="2">
        <f t="shared" si="270"/>
        <v>9.1010213368389117E-3</v>
      </c>
      <c r="BJ239" s="2">
        <f t="shared" si="271"/>
        <v>0.9296187683284457</v>
      </c>
    </row>
    <row r="240" spans="1:62" hidden="1" outlineLevel="1">
      <c r="A240" s="4">
        <v>44129</v>
      </c>
      <c r="B240">
        <f>Foglio1!S11</f>
        <v>642351</v>
      </c>
      <c r="C240">
        <f>Foglio1!T11</f>
        <v>456572</v>
      </c>
      <c r="E240">
        <f>Foglio1!R11</f>
        <v>16897</v>
      </c>
      <c r="G240">
        <f>Foglio1!K11</f>
        <v>10555</v>
      </c>
      <c r="H240" s="5">
        <f>Foglio1!I11</f>
        <v>737</v>
      </c>
      <c r="I240" s="5">
        <f>Foglio1!G11</f>
        <v>642</v>
      </c>
      <c r="J240" s="5">
        <f>Foglio1!H11</f>
        <v>95</v>
      </c>
      <c r="K240" s="5"/>
      <c r="M240" s="5">
        <f>Foglio1!J11</f>
        <v>9818</v>
      </c>
      <c r="N240" s="5">
        <f>Foglio1!N11</f>
        <v>5914</v>
      </c>
      <c r="O240" s="5">
        <f>Foglio1!O11</f>
        <v>428</v>
      </c>
      <c r="Q240">
        <f t="shared" si="257"/>
        <v>737</v>
      </c>
      <c r="R240">
        <f t="shared" si="258"/>
        <v>7079</v>
      </c>
      <c r="Z240">
        <f t="shared" si="259"/>
        <v>5914</v>
      </c>
      <c r="AA240">
        <f t="shared" si="260"/>
        <v>9818</v>
      </c>
      <c r="AB240">
        <f t="shared" si="261"/>
        <v>737</v>
      </c>
      <c r="AC240">
        <f t="shared" si="262"/>
        <v>428</v>
      </c>
      <c r="AE240" s="3">
        <f t="shared" si="237"/>
        <v>5193</v>
      </c>
      <c r="AF240" s="3">
        <f t="shared" si="238"/>
        <v>695</v>
      </c>
      <c r="AG240" s="3">
        <f t="shared" si="239"/>
        <v>666</v>
      </c>
      <c r="AH240" s="3">
        <f t="shared" si="240"/>
        <v>41</v>
      </c>
      <c r="AI240" s="3">
        <f t="shared" si="241"/>
        <v>5</v>
      </c>
      <c r="AJ240" s="3">
        <f t="shared" si="242"/>
        <v>625</v>
      </c>
      <c r="AK240" s="3">
        <f t="shared" si="243"/>
        <v>18</v>
      </c>
      <c r="AL240" s="3">
        <f t="shared" si="244"/>
        <v>11</v>
      </c>
      <c r="AM240" s="3"/>
      <c r="AN240" s="3">
        <f t="shared" si="245"/>
        <v>4498</v>
      </c>
      <c r="AO240" s="3">
        <f t="shared" si="246"/>
        <v>695</v>
      </c>
      <c r="AQ240" s="6">
        <f t="shared" si="247"/>
        <v>8.1502547248877046E-3</v>
      </c>
      <c r="AR240" s="6">
        <f t="shared" si="248"/>
        <v>4.2895938772990992E-2</v>
      </c>
      <c r="AS240" s="6">
        <f t="shared" si="249"/>
        <v>6.7347557892607948E-2</v>
      </c>
      <c r="AT240" s="6">
        <f t="shared" si="250"/>
        <v>5.8908045977011492E-2</v>
      </c>
      <c r="AU240" s="6">
        <f t="shared" si="251"/>
        <v>5.5555555555555552E-2</v>
      </c>
      <c r="AV240" s="6">
        <f t="shared" si="252"/>
        <v>6.798651147612314E-2</v>
      </c>
      <c r="AW240" s="6">
        <f t="shared" si="253"/>
        <v>3.0529172320217096E-3</v>
      </c>
      <c r="AX240" s="6">
        <f t="shared" si="254"/>
        <v>2.6378896882494004E-2</v>
      </c>
      <c r="AZ240" s="2">
        <f t="shared" si="255"/>
        <v>2.6304932972782795E-2</v>
      </c>
      <c r="BA240" s="17">
        <f t="shared" si="256"/>
        <v>0.13383400731754286</v>
      </c>
      <c r="BB240" s="2">
        <f t="shared" si="263"/>
        <v>4.3617210155648935E-2</v>
      </c>
      <c r="BC240" s="2">
        <f t="shared" si="264"/>
        <v>3.7994910339113452E-2</v>
      </c>
      <c r="BD240" s="2">
        <f t="shared" si="265"/>
        <v>5.6222998165354797E-3</v>
      </c>
      <c r="BE240" s="2">
        <f t="shared" si="266"/>
        <v>0.58104989051310885</v>
      </c>
      <c r="BF240" s="2">
        <f t="shared" si="267"/>
        <v>0.3500029591051666</v>
      </c>
      <c r="BG240" s="2">
        <f t="shared" si="268"/>
        <v>2.5329940226075636E-2</v>
      </c>
      <c r="BH240" s="2">
        <f t="shared" si="269"/>
        <v>6.0824253908100423E-2</v>
      </c>
      <c r="BI240" s="2">
        <f t="shared" si="270"/>
        <v>9.0004737091425868E-3</v>
      </c>
      <c r="BJ240" s="2">
        <f t="shared" si="271"/>
        <v>0.93017527238275699</v>
      </c>
    </row>
    <row r="241" spans="1:62" hidden="1" outlineLevel="1">
      <c r="A241" s="4">
        <v>44130</v>
      </c>
      <c r="B241">
        <f>Foglio1!S12</f>
        <v>647327</v>
      </c>
      <c r="C241">
        <f>Foglio1!T12</f>
        <v>459725</v>
      </c>
      <c r="E241">
        <f>Foglio1!R12</f>
        <v>17465</v>
      </c>
      <c r="G241">
        <f>Foglio1!K12</f>
        <v>10945</v>
      </c>
      <c r="H241" s="5">
        <f>Foglio1!I12</f>
        <v>775</v>
      </c>
      <c r="I241" s="5">
        <f>Foglio1!G12</f>
        <v>677</v>
      </c>
      <c r="J241" s="5">
        <f>Foglio1!H12</f>
        <v>98</v>
      </c>
      <c r="K241" s="5"/>
      <c r="M241" s="5">
        <f>Foglio1!J12</f>
        <v>10170</v>
      </c>
      <c r="N241" s="5">
        <f>Foglio1!N12</f>
        <v>6081</v>
      </c>
      <c r="O241" s="5">
        <f>Foglio1!O12</f>
        <v>439</v>
      </c>
      <c r="Q241">
        <f t="shared" si="257"/>
        <v>775</v>
      </c>
      <c r="R241">
        <f t="shared" si="258"/>
        <v>7295</v>
      </c>
      <c r="Z241">
        <f t="shared" si="259"/>
        <v>6081</v>
      </c>
      <c r="AA241">
        <f t="shared" si="260"/>
        <v>10170</v>
      </c>
      <c r="AB241">
        <f t="shared" si="261"/>
        <v>775</v>
      </c>
      <c r="AC241">
        <f t="shared" si="262"/>
        <v>439</v>
      </c>
      <c r="AE241" s="3">
        <f t="shared" si="237"/>
        <v>4976</v>
      </c>
      <c r="AF241" s="3">
        <f t="shared" si="238"/>
        <v>568</v>
      </c>
      <c r="AG241" s="3">
        <f t="shared" si="239"/>
        <v>390</v>
      </c>
      <c r="AH241" s="3">
        <f t="shared" si="240"/>
        <v>38</v>
      </c>
      <c r="AI241" s="3">
        <f t="shared" si="241"/>
        <v>3</v>
      </c>
      <c r="AJ241" s="3">
        <f t="shared" si="242"/>
        <v>352</v>
      </c>
      <c r="AK241" s="3">
        <f t="shared" si="243"/>
        <v>167</v>
      </c>
      <c r="AL241" s="3">
        <f t="shared" si="244"/>
        <v>11</v>
      </c>
      <c r="AM241" s="3"/>
      <c r="AN241" s="3">
        <f t="shared" si="245"/>
        <v>4408</v>
      </c>
      <c r="AO241" s="3">
        <f t="shared" si="246"/>
        <v>568</v>
      </c>
      <c r="AQ241" s="6">
        <f t="shared" si="247"/>
        <v>7.7465435564045204E-3</v>
      </c>
      <c r="AR241" s="6">
        <f t="shared" si="248"/>
        <v>3.3615434692548976E-2</v>
      </c>
      <c r="AS241" s="6">
        <f t="shared" si="249"/>
        <v>3.6949313121743252E-2</v>
      </c>
      <c r="AT241" s="6">
        <f t="shared" si="250"/>
        <v>5.1560379918588875E-2</v>
      </c>
      <c r="AU241" s="6">
        <f t="shared" si="251"/>
        <v>3.1578947368421054E-2</v>
      </c>
      <c r="AV241" s="6">
        <f t="shared" si="252"/>
        <v>3.5852515787329398E-2</v>
      </c>
      <c r="AW241" s="6">
        <f t="shared" si="253"/>
        <v>2.8238079134257695E-2</v>
      </c>
      <c r="AX241" s="6">
        <f t="shared" si="254"/>
        <v>2.5700934579439252E-2</v>
      </c>
      <c r="AZ241" s="2">
        <f t="shared" si="255"/>
        <v>2.6980181577471663E-2</v>
      </c>
      <c r="BA241" s="17">
        <f t="shared" si="256"/>
        <v>0.11414790996784566</v>
      </c>
      <c r="BB241" s="2">
        <f t="shared" si="263"/>
        <v>4.437446321213856E-2</v>
      </c>
      <c r="BC241" s="2">
        <f t="shared" si="264"/>
        <v>3.8763240767248783E-2</v>
      </c>
      <c r="BD241" s="2">
        <f t="shared" si="265"/>
        <v>5.6112224448897794E-3</v>
      </c>
      <c r="BE241" s="2">
        <f t="shared" si="266"/>
        <v>0.58230747208703115</v>
      </c>
      <c r="BF241" s="2">
        <f t="shared" si="267"/>
        <v>0.34818207844259946</v>
      </c>
      <c r="BG241" s="2">
        <f t="shared" si="268"/>
        <v>2.5135986258230748E-2</v>
      </c>
      <c r="BH241" s="2">
        <f t="shared" si="269"/>
        <v>6.185472818638648E-2</v>
      </c>
      <c r="BI241" s="2">
        <f t="shared" si="270"/>
        <v>8.9538602101416169E-3</v>
      </c>
      <c r="BJ241" s="2">
        <f t="shared" si="271"/>
        <v>0.92919141160347185</v>
      </c>
    </row>
    <row r="242" spans="1:62" hidden="1" outlineLevel="1">
      <c r="A242" s="4">
        <v>44131</v>
      </c>
      <c r="B242">
        <f>Foglio1!S13</f>
        <v>654651</v>
      </c>
      <c r="C242">
        <f>Foglio1!T13</f>
        <v>464116</v>
      </c>
      <c r="E242">
        <f>Foglio1!R13</f>
        <v>18325</v>
      </c>
      <c r="G242">
        <f>Foglio1!K13</f>
        <v>11734</v>
      </c>
      <c r="H242" s="5">
        <f>Foglio1!I13</f>
        <v>830</v>
      </c>
      <c r="I242" s="5">
        <f>Foglio1!G13</f>
        <v>727</v>
      </c>
      <c r="J242" s="5">
        <f>Foglio1!H13</f>
        <v>103</v>
      </c>
      <c r="K242" s="5"/>
      <c r="M242" s="5">
        <f>Foglio1!J13</f>
        <v>10904</v>
      </c>
      <c r="N242" s="5">
        <f>Foglio1!N13</f>
        <v>6142</v>
      </c>
      <c r="O242" s="5">
        <f>Foglio1!O13</f>
        <v>449</v>
      </c>
      <c r="Q242">
        <f t="shared" si="257"/>
        <v>830</v>
      </c>
      <c r="R242">
        <f t="shared" si="258"/>
        <v>7421</v>
      </c>
      <c r="Z242">
        <f t="shared" si="259"/>
        <v>6142</v>
      </c>
      <c r="AA242">
        <f t="shared" si="260"/>
        <v>10904</v>
      </c>
      <c r="AB242">
        <f t="shared" si="261"/>
        <v>830</v>
      </c>
      <c r="AC242">
        <f t="shared" si="262"/>
        <v>449</v>
      </c>
      <c r="AE242" s="3">
        <f t="shared" si="237"/>
        <v>7324</v>
      </c>
      <c r="AF242" s="3">
        <f t="shared" si="238"/>
        <v>860</v>
      </c>
      <c r="AG242" s="3">
        <f t="shared" si="239"/>
        <v>789</v>
      </c>
      <c r="AH242" s="3">
        <f t="shared" si="240"/>
        <v>55</v>
      </c>
      <c r="AI242" s="3">
        <f t="shared" si="241"/>
        <v>5</v>
      </c>
      <c r="AJ242" s="3">
        <f t="shared" si="242"/>
        <v>734</v>
      </c>
      <c r="AK242" s="3">
        <f t="shared" si="243"/>
        <v>61</v>
      </c>
      <c r="AL242" s="3">
        <f t="shared" si="244"/>
        <v>10</v>
      </c>
      <c r="AM242" s="3"/>
      <c r="AN242" s="3">
        <f t="shared" si="245"/>
        <v>6464</v>
      </c>
      <c r="AO242" s="3">
        <f t="shared" si="246"/>
        <v>860</v>
      </c>
      <c r="AQ242" s="6">
        <f t="shared" si="247"/>
        <v>1.1314219861059403E-2</v>
      </c>
      <c r="AR242" s="6">
        <f t="shared" si="248"/>
        <v>4.9241339822502145E-2</v>
      </c>
      <c r="AS242" s="6">
        <f t="shared" si="249"/>
        <v>7.208771128369118E-2</v>
      </c>
      <c r="AT242" s="6">
        <f t="shared" si="250"/>
        <v>7.0967741935483872E-2</v>
      </c>
      <c r="AU242" s="6">
        <f t="shared" si="251"/>
        <v>5.1020408163265307E-2</v>
      </c>
      <c r="AV242" s="6">
        <f t="shared" si="252"/>
        <v>7.2173058013765973E-2</v>
      </c>
      <c r="AW242" s="6">
        <f t="shared" si="253"/>
        <v>1.0031244861042591E-2</v>
      </c>
      <c r="AX242" s="6">
        <f t="shared" si="254"/>
        <v>2.2779043280182234E-2</v>
      </c>
      <c r="AZ242" s="2">
        <f t="shared" si="255"/>
        <v>2.7992014065509715E-2</v>
      </c>
      <c r="BA242" s="17">
        <f t="shared" si="256"/>
        <v>0.1174221736755871</v>
      </c>
      <c r="BB242" s="2">
        <f t="shared" si="263"/>
        <v>4.5293315143246929E-2</v>
      </c>
      <c r="BC242" s="2">
        <f t="shared" si="264"/>
        <v>3.9672578444747614E-2</v>
      </c>
      <c r="BD242" s="2">
        <f t="shared" si="265"/>
        <v>5.6207366984993177E-3</v>
      </c>
      <c r="BE242" s="2">
        <f t="shared" si="266"/>
        <v>0.59503410641200549</v>
      </c>
      <c r="BF242" s="2">
        <f t="shared" si="267"/>
        <v>0.33517053206002728</v>
      </c>
      <c r="BG242" s="2">
        <f t="shared" si="268"/>
        <v>2.4502046384720328E-2</v>
      </c>
      <c r="BH242" s="2">
        <f t="shared" si="269"/>
        <v>6.1956707005283794E-2</v>
      </c>
      <c r="BI242" s="2">
        <f t="shared" si="270"/>
        <v>8.7779103460030681E-3</v>
      </c>
      <c r="BJ242" s="2">
        <f t="shared" si="271"/>
        <v>0.92926538264871317</v>
      </c>
    </row>
    <row r="243" spans="1:62" hidden="1" outlineLevel="1">
      <c r="A243" s="4">
        <v>44132</v>
      </c>
      <c r="B243">
        <f>Foglio1!S14</f>
        <v>662150</v>
      </c>
      <c r="C243">
        <f>Foglio1!T14</f>
        <v>468458</v>
      </c>
      <c r="E243">
        <f>Foglio1!R14</f>
        <v>19033</v>
      </c>
      <c r="G243">
        <f>Foglio1!K14</f>
        <v>12188</v>
      </c>
      <c r="H243" s="5">
        <f>Foglio1!I14</f>
        <v>898</v>
      </c>
      <c r="I243" s="5">
        <f>Foglio1!G14</f>
        <v>787</v>
      </c>
      <c r="J243" s="5">
        <f>Foglio1!H14</f>
        <v>111</v>
      </c>
      <c r="K243" s="5"/>
      <c r="M243" s="5">
        <f>Foglio1!J14</f>
        <v>11290</v>
      </c>
      <c r="N243" s="5">
        <f>Foglio1!N14</f>
        <v>6386</v>
      </c>
      <c r="O243" s="5">
        <f>Foglio1!O14</f>
        <v>459</v>
      </c>
      <c r="Q243">
        <f t="shared" si="257"/>
        <v>898</v>
      </c>
      <c r="R243">
        <f t="shared" si="258"/>
        <v>7743</v>
      </c>
      <c r="Z243">
        <f t="shared" si="259"/>
        <v>6386</v>
      </c>
      <c r="AA243">
        <f t="shared" si="260"/>
        <v>11290</v>
      </c>
      <c r="AB243">
        <f t="shared" si="261"/>
        <v>898</v>
      </c>
      <c r="AC243">
        <f t="shared" si="262"/>
        <v>459</v>
      </c>
      <c r="AE243" s="3">
        <f t="shared" si="237"/>
        <v>7499</v>
      </c>
      <c r="AF243" s="3">
        <f t="shared" si="238"/>
        <v>708</v>
      </c>
      <c r="AG243" s="3">
        <f t="shared" si="239"/>
        <v>454</v>
      </c>
      <c r="AH243" s="3">
        <f t="shared" si="240"/>
        <v>68</v>
      </c>
      <c r="AI243" s="3">
        <f t="shared" si="241"/>
        <v>8</v>
      </c>
      <c r="AJ243" s="3">
        <f t="shared" si="242"/>
        <v>386</v>
      </c>
      <c r="AK243" s="3">
        <f t="shared" si="243"/>
        <v>244</v>
      </c>
      <c r="AL243" s="3">
        <f t="shared" si="244"/>
        <v>10</v>
      </c>
      <c r="AM243" s="3"/>
      <c r="AN243" s="3">
        <f t="shared" si="245"/>
        <v>6791</v>
      </c>
      <c r="AO243" s="3">
        <f t="shared" si="246"/>
        <v>708</v>
      </c>
      <c r="AQ243" s="6">
        <f t="shared" si="247"/>
        <v>1.145495844350654E-2</v>
      </c>
      <c r="AR243" s="6">
        <f t="shared" si="248"/>
        <v>3.8635743519781718E-2</v>
      </c>
      <c r="AS243" s="6">
        <f t="shared" si="249"/>
        <v>3.8690983466848475E-2</v>
      </c>
      <c r="AT243" s="6">
        <f t="shared" si="250"/>
        <v>8.1927710843373497E-2</v>
      </c>
      <c r="AU243" s="6">
        <f t="shared" si="251"/>
        <v>7.7669902912621352E-2</v>
      </c>
      <c r="AV243" s="6">
        <f t="shared" si="252"/>
        <v>3.539985326485693E-2</v>
      </c>
      <c r="AW243" s="6">
        <f t="shared" si="253"/>
        <v>3.9726473461413218E-2</v>
      </c>
      <c r="AX243" s="6">
        <f t="shared" si="254"/>
        <v>2.2271714922048998E-2</v>
      </c>
      <c r="AZ243" s="2">
        <f t="shared" si="255"/>
        <v>2.874424224118402E-2</v>
      </c>
      <c r="BA243" s="17">
        <f t="shared" si="256"/>
        <v>9.441258834511268E-2</v>
      </c>
      <c r="BB243" s="2">
        <f t="shared" si="263"/>
        <v>4.7181211579887562E-2</v>
      </c>
      <c r="BC243" s="2">
        <f t="shared" si="264"/>
        <v>4.1349235538275624E-2</v>
      </c>
      <c r="BD243" s="2">
        <f t="shared" si="265"/>
        <v>5.831976041611937E-3</v>
      </c>
      <c r="BE243" s="2">
        <f t="shared" si="266"/>
        <v>0.59318026585404293</v>
      </c>
      <c r="BF243" s="2">
        <f t="shared" si="267"/>
        <v>0.33552251352913359</v>
      </c>
      <c r="BG243" s="2">
        <f t="shared" si="268"/>
        <v>2.4116009036935847E-2</v>
      </c>
      <c r="BH243" s="2">
        <f t="shared" si="269"/>
        <v>6.4571709878569084E-2</v>
      </c>
      <c r="BI243" s="2">
        <f t="shared" si="270"/>
        <v>9.1073186741056772E-3</v>
      </c>
      <c r="BJ243" s="2">
        <f t="shared" si="271"/>
        <v>0.92632097144732528</v>
      </c>
    </row>
    <row r="244" spans="1:62" hidden="1" outlineLevel="1">
      <c r="A244" s="4">
        <v>44133</v>
      </c>
      <c r="B244">
        <f>Foglio1!S15</f>
        <v>669376</v>
      </c>
      <c r="C244">
        <f>Foglio1!T15</f>
        <v>472930</v>
      </c>
      <c r="E244">
        <f>Foglio1!R15</f>
        <v>19822</v>
      </c>
      <c r="G244">
        <f>Foglio1!K15</f>
        <v>12745</v>
      </c>
      <c r="H244" s="5">
        <f>Foglio1!I15</f>
        <v>954</v>
      </c>
      <c r="I244" s="5">
        <f>Foglio1!G15</f>
        <v>839</v>
      </c>
      <c r="J244" s="5">
        <f>Foglio1!H15</f>
        <v>115</v>
      </c>
      <c r="K244" s="5"/>
      <c r="M244" s="5">
        <f>Foglio1!J15</f>
        <v>11791</v>
      </c>
      <c r="N244" s="5">
        <f>Foglio1!N15</f>
        <v>6605</v>
      </c>
      <c r="O244" s="5">
        <f>Foglio1!O15</f>
        <v>472</v>
      </c>
      <c r="Q244">
        <f t="shared" si="257"/>
        <v>954</v>
      </c>
      <c r="R244">
        <f t="shared" si="258"/>
        <v>8031</v>
      </c>
      <c r="Z244">
        <f t="shared" si="259"/>
        <v>6605</v>
      </c>
      <c r="AA244">
        <f t="shared" si="260"/>
        <v>11791</v>
      </c>
      <c r="AB244">
        <f t="shared" si="261"/>
        <v>954</v>
      </c>
      <c r="AC244">
        <f t="shared" si="262"/>
        <v>472</v>
      </c>
      <c r="AE244" s="3">
        <f t="shared" si="237"/>
        <v>7226</v>
      </c>
      <c r="AF244" s="3">
        <f t="shared" si="238"/>
        <v>789</v>
      </c>
      <c r="AG244" s="3">
        <f t="shared" si="239"/>
        <v>557</v>
      </c>
      <c r="AH244" s="3">
        <f t="shared" si="240"/>
        <v>56</v>
      </c>
      <c r="AI244" s="3">
        <f t="shared" si="241"/>
        <v>4</v>
      </c>
      <c r="AJ244" s="3">
        <f t="shared" si="242"/>
        <v>501</v>
      </c>
      <c r="AK244" s="3">
        <f t="shared" si="243"/>
        <v>219</v>
      </c>
      <c r="AL244" s="3">
        <f t="shared" si="244"/>
        <v>13</v>
      </c>
      <c r="AM244" s="3"/>
      <c r="AN244" s="3">
        <f t="shared" si="245"/>
        <v>6437</v>
      </c>
      <c r="AO244" s="3">
        <f t="shared" si="246"/>
        <v>789</v>
      </c>
      <c r="AQ244" s="6">
        <f t="shared" si="247"/>
        <v>1.0912935135543306E-2</v>
      </c>
      <c r="AR244" s="6">
        <f t="shared" si="248"/>
        <v>4.1454316187674041E-2</v>
      </c>
      <c r="AS244" s="6">
        <f t="shared" si="249"/>
        <v>4.5700689202494253E-2</v>
      </c>
      <c r="AT244" s="6">
        <f t="shared" si="250"/>
        <v>6.2360801781737196E-2</v>
      </c>
      <c r="AU244" s="6">
        <f t="shared" si="251"/>
        <v>3.6036036036036036E-2</v>
      </c>
      <c r="AV244" s="6">
        <f t="shared" si="252"/>
        <v>4.4375553587245348E-2</v>
      </c>
      <c r="AW244" s="6">
        <f t="shared" si="253"/>
        <v>3.4293767616661447E-2</v>
      </c>
      <c r="AX244" s="6">
        <f t="shared" si="254"/>
        <v>2.8322440087145968E-2</v>
      </c>
      <c r="AZ244" s="2">
        <f t="shared" si="255"/>
        <v>2.9612654173439144E-2</v>
      </c>
      <c r="BA244" s="17">
        <f t="shared" si="256"/>
        <v>0.10918903957929699</v>
      </c>
      <c r="BB244" s="2">
        <f t="shared" si="263"/>
        <v>4.8128342245989303E-2</v>
      </c>
      <c r="BC244" s="2">
        <f t="shared" si="264"/>
        <v>4.2326707698516798E-2</v>
      </c>
      <c r="BD244" s="2">
        <f t="shared" si="265"/>
        <v>5.8016345474725057E-3</v>
      </c>
      <c r="BE244" s="2">
        <f t="shared" si="266"/>
        <v>0.59484411260215919</v>
      </c>
      <c r="BF244" s="2">
        <f t="shared" si="267"/>
        <v>0.33321561900918173</v>
      </c>
      <c r="BG244" s="2">
        <f t="shared" si="268"/>
        <v>2.3811926142669762E-2</v>
      </c>
      <c r="BH244" s="2">
        <f t="shared" si="269"/>
        <v>6.5829737151824247E-2</v>
      </c>
      <c r="BI244" s="2">
        <f t="shared" si="270"/>
        <v>9.0231463318948615E-3</v>
      </c>
      <c r="BJ244" s="2">
        <f t="shared" si="271"/>
        <v>0.9251471165162809</v>
      </c>
    </row>
    <row r="245" spans="1:62" hidden="1" outlineLevel="1">
      <c r="A245" s="4">
        <v>44134</v>
      </c>
      <c r="B245">
        <f>Foglio1!S16</f>
        <v>676669</v>
      </c>
      <c r="C245">
        <f>Foglio1!T16</f>
        <v>477579</v>
      </c>
      <c r="E245">
        <f>Foglio1!R16</f>
        <v>20806</v>
      </c>
      <c r="G245">
        <f>Foglio1!K16</f>
        <v>13564</v>
      </c>
      <c r="H245" s="5">
        <f>Foglio1!I16</f>
        <v>1012</v>
      </c>
      <c r="I245" s="5">
        <f>Foglio1!G16</f>
        <v>895</v>
      </c>
      <c r="J245" s="5">
        <f>Foglio1!H16</f>
        <v>117</v>
      </c>
      <c r="K245" s="5"/>
      <c r="M245" s="5">
        <f>Foglio1!J16</f>
        <v>12552</v>
      </c>
      <c r="N245" s="5">
        <f>Foglio1!N16</f>
        <v>6758</v>
      </c>
      <c r="O245" s="5">
        <f>Foglio1!O16</f>
        <v>484</v>
      </c>
      <c r="Q245">
        <f t="shared" si="257"/>
        <v>1012</v>
      </c>
      <c r="R245">
        <f t="shared" si="258"/>
        <v>8254</v>
      </c>
      <c r="Z245">
        <f t="shared" si="259"/>
        <v>6758</v>
      </c>
      <c r="AA245">
        <f t="shared" si="260"/>
        <v>12552</v>
      </c>
      <c r="AB245">
        <f t="shared" si="261"/>
        <v>1012</v>
      </c>
      <c r="AC245">
        <f t="shared" si="262"/>
        <v>484</v>
      </c>
      <c r="AE245" s="3">
        <f t="shared" si="237"/>
        <v>7293</v>
      </c>
      <c r="AF245" s="3">
        <f t="shared" si="238"/>
        <v>984</v>
      </c>
      <c r="AG245" s="3">
        <f t="shared" si="239"/>
        <v>819</v>
      </c>
      <c r="AH245" s="3">
        <f t="shared" si="240"/>
        <v>58</v>
      </c>
      <c r="AI245" s="3">
        <f t="shared" si="241"/>
        <v>2</v>
      </c>
      <c r="AJ245" s="3">
        <f t="shared" si="242"/>
        <v>761</v>
      </c>
      <c r="AK245" s="3">
        <f t="shared" si="243"/>
        <v>153</v>
      </c>
      <c r="AL245" s="3">
        <f t="shared" si="244"/>
        <v>12</v>
      </c>
      <c r="AM245" s="3"/>
      <c r="AN245" s="3">
        <f t="shared" si="245"/>
        <v>6309</v>
      </c>
      <c r="AO245" s="3">
        <f t="shared" si="246"/>
        <v>984</v>
      </c>
      <c r="AQ245" s="6">
        <f t="shared" si="247"/>
        <v>1.0895221818529496E-2</v>
      </c>
      <c r="AR245" s="6">
        <f t="shared" si="248"/>
        <v>4.9641812127938653E-2</v>
      </c>
      <c r="AS245" s="6">
        <f t="shared" si="249"/>
        <v>6.4260494311494706E-2</v>
      </c>
      <c r="AT245" s="6">
        <f t="shared" si="250"/>
        <v>6.0796645702306078E-2</v>
      </c>
      <c r="AU245" s="6">
        <f t="shared" si="251"/>
        <v>1.7391304347826087E-2</v>
      </c>
      <c r="AV245" s="6">
        <f t="shared" si="252"/>
        <v>6.4540751420575013E-2</v>
      </c>
      <c r="AW245" s="6">
        <f t="shared" si="253"/>
        <v>2.3164269492808479E-2</v>
      </c>
      <c r="AX245" s="6">
        <f t="shared" si="254"/>
        <v>2.5423728813559324E-2</v>
      </c>
      <c r="AZ245" s="2">
        <f t="shared" si="255"/>
        <v>3.0747677224758338E-2</v>
      </c>
      <c r="BA245" s="17">
        <f t="shared" si="256"/>
        <v>0.13492389962978199</v>
      </c>
      <c r="BB245" s="2">
        <f t="shared" si="263"/>
        <v>4.8639815437854464E-2</v>
      </c>
      <c r="BC245" s="2">
        <f t="shared" si="264"/>
        <v>4.3016437566086703E-2</v>
      </c>
      <c r="BD245" s="2">
        <f t="shared" si="265"/>
        <v>5.6233778717677593E-3</v>
      </c>
      <c r="BE245" s="2">
        <f t="shared" si="266"/>
        <v>0.6032875132173412</v>
      </c>
      <c r="BF245" s="2">
        <f t="shared" si="267"/>
        <v>0.32481015091800441</v>
      </c>
      <c r="BG245" s="2">
        <f t="shared" si="268"/>
        <v>2.3262520426799962E-2</v>
      </c>
      <c r="BH245" s="2">
        <f t="shared" si="269"/>
        <v>6.5983485697434383E-2</v>
      </c>
      <c r="BI245" s="2">
        <f t="shared" si="270"/>
        <v>8.6257741079327627E-3</v>
      </c>
      <c r="BJ245" s="2">
        <f t="shared" si="271"/>
        <v>0.92539074019463285</v>
      </c>
    </row>
    <row r="246" spans="1:62" hidden="1" outlineLevel="1">
      <c r="A246" s="4">
        <v>44135</v>
      </c>
      <c r="B246">
        <f>Foglio1!S17</f>
        <v>684775</v>
      </c>
      <c r="C246">
        <f>Foglio1!T17</f>
        <v>482882</v>
      </c>
      <c r="E246">
        <f>Foglio1!R17</f>
        <v>21758</v>
      </c>
      <c r="G246">
        <f>Foglio1!K17</f>
        <v>14442</v>
      </c>
      <c r="H246" s="5">
        <f>Foglio1!I17</f>
        <v>1084</v>
      </c>
      <c r="I246" s="5">
        <f>Foglio1!G17</f>
        <v>962</v>
      </c>
      <c r="J246" s="5">
        <f>Foglio1!H17</f>
        <v>122</v>
      </c>
      <c r="K246" s="5"/>
      <c r="M246" s="5">
        <f>Foglio1!J17</f>
        <v>13358</v>
      </c>
      <c r="N246" s="5">
        <f>Foglio1!N17</f>
        <v>6814</v>
      </c>
      <c r="O246" s="5">
        <f>Foglio1!O17</f>
        <v>502</v>
      </c>
      <c r="Q246">
        <f t="shared" si="257"/>
        <v>1084</v>
      </c>
      <c r="R246">
        <f t="shared" si="258"/>
        <v>8400</v>
      </c>
      <c r="Z246">
        <f t="shared" si="259"/>
        <v>6814</v>
      </c>
      <c r="AA246">
        <f t="shared" si="260"/>
        <v>13358</v>
      </c>
      <c r="AB246">
        <f t="shared" si="261"/>
        <v>1084</v>
      </c>
      <c r="AC246">
        <f t="shared" si="262"/>
        <v>502</v>
      </c>
      <c r="AE246" s="3">
        <f t="shared" si="237"/>
        <v>8106</v>
      </c>
      <c r="AF246" s="3">
        <f t="shared" si="238"/>
        <v>952</v>
      </c>
      <c r="AG246" s="3">
        <f t="shared" si="239"/>
        <v>878</v>
      </c>
      <c r="AH246" s="3">
        <f t="shared" si="240"/>
        <v>72</v>
      </c>
      <c r="AI246" s="3">
        <f t="shared" si="241"/>
        <v>5</v>
      </c>
      <c r="AJ246" s="3">
        <f t="shared" si="242"/>
        <v>806</v>
      </c>
      <c r="AK246" s="3">
        <f t="shared" si="243"/>
        <v>56</v>
      </c>
      <c r="AL246" s="3">
        <f t="shared" si="244"/>
        <v>18</v>
      </c>
      <c r="AM246" s="3"/>
      <c r="AN246" s="3">
        <f t="shared" si="245"/>
        <v>7154</v>
      </c>
      <c r="AO246" s="3">
        <f t="shared" si="246"/>
        <v>952</v>
      </c>
      <c r="AQ246" s="6">
        <f t="shared" si="247"/>
        <v>1.1979269037003321E-2</v>
      </c>
      <c r="AR246" s="6">
        <f t="shared" si="248"/>
        <v>4.5756031913870995E-2</v>
      </c>
      <c r="AS246" s="6">
        <f t="shared" si="249"/>
        <v>6.4730168092008253E-2</v>
      </c>
      <c r="AT246" s="6">
        <f t="shared" si="250"/>
        <v>7.1146245059288543E-2</v>
      </c>
      <c r="AU246" s="6">
        <f t="shared" si="251"/>
        <v>4.2735042735042736E-2</v>
      </c>
      <c r="AV246" s="6">
        <f t="shared" si="252"/>
        <v>6.4212874442319948E-2</v>
      </c>
      <c r="AW246" s="6">
        <f t="shared" si="253"/>
        <v>8.2864752885469066E-3</v>
      </c>
      <c r="AX246" s="6">
        <f t="shared" si="254"/>
        <v>3.71900826446281E-2</v>
      </c>
      <c r="AZ246" s="2">
        <f t="shared" si="255"/>
        <v>3.1773940345368915E-2</v>
      </c>
      <c r="BA246" s="17">
        <f t="shared" si="256"/>
        <v>0.11744386873920552</v>
      </c>
      <c r="BB246" s="2">
        <f t="shared" si="263"/>
        <v>4.9820755584152956E-2</v>
      </c>
      <c r="BC246" s="2">
        <f t="shared" si="264"/>
        <v>4.4213622575604378E-2</v>
      </c>
      <c r="BD246" s="2">
        <f t="shared" si="265"/>
        <v>5.6071330085485796E-3</v>
      </c>
      <c r="BE246" s="2">
        <f t="shared" si="266"/>
        <v>0.61393510432944209</v>
      </c>
      <c r="BF246" s="2">
        <f t="shared" si="267"/>
        <v>0.31317216655942642</v>
      </c>
      <c r="BG246" s="2">
        <f t="shared" si="268"/>
        <v>2.3071973526978581E-2</v>
      </c>
      <c r="BH246" s="2">
        <f t="shared" si="269"/>
        <v>6.6611272676914551E-2</v>
      </c>
      <c r="BI246" s="2">
        <f t="shared" si="270"/>
        <v>8.4475834371970648E-3</v>
      </c>
      <c r="BJ246" s="2">
        <f t="shared" si="271"/>
        <v>0.92494114388588833</v>
      </c>
    </row>
    <row r="247" spans="1:62" hidden="1" outlineLevel="1">
      <c r="A247" s="4">
        <v>44136</v>
      </c>
      <c r="B247">
        <f>Foglio1!S18</f>
        <v>693322</v>
      </c>
      <c r="C247">
        <f>Foglio1!T18</f>
        <v>488072</v>
      </c>
      <c r="E247">
        <f>Foglio1!R18</f>
        <v>22853</v>
      </c>
      <c r="G247">
        <f>Foglio1!K18</f>
        <v>15324</v>
      </c>
      <c r="H247" s="5">
        <f>Foglio1!I18</f>
        <v>1131</v>
      </c>
      <c r="I247" s="5">
        <f>Foglio1!G18</f>
        <v>999</v>
      </c>
      <c r="J247" s="5">
        <f>Foglio1!H18</f>
        <v>132</v>
      </c>
      <c r="K247" s="5"/>
      <c r="M247" s="5">
        <f>Foglio1!J18</f>
        <v>14193</v>
      </c>
      <c r="N247" s="5">
        <f>Foglio1!N18</f>
        <v>7011</v>
      </c>
      <c r="O247" s="5">
        <f>Foglio1!O18</f>
        <v>518</v>
      </c>
      <c r="Q247">
        <f t="shared" si="257"/>
        <v>1131</v>
      </c>
      <c r="R247">
        <f t="shared" si="258"/>
        <v>8660</v>
      </c>
      <c r="Z247">
        <f t="shared" si="259"/>
        <v>7011</v>
      </c>
      <c r="AA247">
        <f t="shared" si="260"/>
        <v>14193</v>
      </c>
      <c r="AB247">
        <f t="shared" si="261"/>
        <v>1131</v>
      </c>
      <c r="AC247">
        <f t="shared" si="262"/>
        <v>518</v>
      </c>
      <c r="AE247" s="3">
        <f t="shared" si="237"/>
        <v>8547</v>
      </c>
      <c r="AF247" s="3">
        <f t="shared" si="238"/>
        <v>1095</v>
      </c>
      <c r="AG247" s="3">
        <f t="shared" si="239"/>
        <v>882</v>
      </c>
      <c r="AH247" s="3">
        <f t="shared" si="240"/>
        <v>47</v>
      </c>
      <c r="AI247" s="3">
        <f t="shared" si="241"/>
        <v>10</v>
      </c>
      <c r="AJ247" s="3">
        <f t="shared" si="242"/>
        <v>835</v>
      </c>
      <c r="AK247" s="3">
        <f t="shared" si="243"/>
        <v>197</v>
      </c>
      <c r="AL247" s="3">
        <f t="shared" si="244"/>
        <v>16</v>
      </c>
      <c r="AM247" s="3"/>
      <c r="AN247" s="3">
        <f t="shared" si="245"/>
        <v>7452</v>
      </c>
      <c r="AO247" s="3">
        <f t="shared" si="246"/>
        <v>1095</v>
      </c>
      <c r="AQ247" s="6">
        <f t="shared" si="247"/>
        <v>1.2481472016355737E-2</v>
      </c>
      <c r="AR247" s="6">
        <f t="shared" si="248"/>
        <v>5.0326316757054873E-2</v>
      </c>
      <c r="AS247" s="6">
        <f t="shared" si="249"/>
        <v>6.1071873701703368E-2</v>
      </c>
      <c r="AT247" s="6">
        <f t="shared" si="250"/>
        <v>4.3357933579335796E-2</v>
      </c>
      <c r="AU247" s="6">
        <f t="shared" si="251"/>
        <v>8.1967213114754092E-2</v>
      </c>
      <c r="AV247" s="6">
        <f t="shared" si="252"/>
        <v>6.2509357688276687E-2</v>
      </c>
      <c r="AW247" s="6">
        <f t="shared" si="253"/>
        <v>2.8911065453478133E-2</v>
      </c>
      <c r="AX247" s="6">
        <f t="shared" si="254"/>
        <v>3.1872509960159362E-2</v>
      </c>
      <c r="AZ247" s="2">
        <f t="shared" si="255"/>
        <v>3.2961596487634894E-2</v>
      </c>
      <c r="BA247" s="17">
        <f t="shared" si="256"/>
        <v>0.12811512811512812</v>
      </c>
      <c r="BB247" s="2">
        <f t="shared" si="263"/>
        <v>4.949022010239356E-2</v>
      </c>
      <c r="BC247" s="2">
        <f t="shared" si="264"/>
        <v>4.3714173193891391E-2</v>
      </c>
      <c r="BD247" s="2">
        <f t="shared" si="265"/>
        <v>5.7760469085021658E-3</v>
      </c>
      <c r="BE247" s="2">
        <f t="shared" si="266"/>
        <v>0.62105631645735793</v>
      </c>
      <c r="BF247" s="2">
        <f t="shared" si="267"/>
        <v>0.30678685511749004</v>
      </c>
      <c r="BG247" s="2">
        <f t="shared" si="268"/>
        <v>2.2666608322758498E-2</v>
      </c>
      <c r="BH247" s="2">
        <f t="shared" si="269"/>
        <v>6.5191855912294441E-2</v>
      </c>
      <c r="BI247" s="2">
        <f t="shared" si="270"/>
        <v>8.6139389193422081E-3</v>
      </c>
      <c r="BJ247" s="2">
        <f t="shared" si="271"/>
        <v>0.92619420516836337</v>
      </c>
    </row>
    <row r="248" spans="1:62" hidden="1" outlineLevel="1">
      <c r="A248" s="4">
        <v>44137</v>
      </c>
      <c r="B248">
        <f>Foglio1!S19</f>
        <v>701356</v>
      </c>
      <c r="C248">
        <f>Foglio1!T19</f>
        <v>492862</v>
      </c>
      <c r="E248">
        <f>Foglio1!R19</f>
        <v>23877</v>
      </c>
      <c r="G248">
        <f>Foglio1!K19</f>
        <v>16064</v>
      </c>
      <c r="H248" s="5">
        <f>Foglio1!I19</f>
        <v>1167</v>
      </c>
      <c r="I248" s="5">
        <f>Foglio1!G19</f>
        <v>1025</v>
      </c>
      <c r="J248" s="5">
        <f>Foglio1!H19</f>
        <v>142</v>
      </c>
      <c r="K248" s="5"/>
      <c r="M248" s="5">
        <f>Foglio1!J19</f>
        <v>14897</v>
      </c>
      <c r="N248" s="5">
        <f>Foglio1!N19</f>
        <v>7277</v>
      </c>
      <c r="O248" s="5">
        <f>Foglio1!O19</f>
        <v>536</v>
      </c>
      <c r="Q248">
        <f t="shared" si="257"/>
        <v>1167</v>
      </c>
      <c r="R248">
        <f t="shared" si="258"/>
        <v>8980</v>
      </c>
      <c r="Z248">
        <f t="shared" si="259"/>
        <v>7277</v>
      </c>
      <c r="AA248">
        <f t="shared" si="260"/>
        <v>14897</v>
      </c>
      <c r="AB248">
        <f t="shared" si="261"/>
        <v>1167</v>
      </c>
      <c r="AC248">
        <f t="shared" si="262"/>
        <v>536</v>
      </c>
      <c r="AE248" s="3">
        <f t="shared" si="237"/>
        <v>8034</v>
      </c>
      <c r="AF248" s="3">
        <f t="shared" si="238"/>
        <v>1024</v>
      </c>
      <c r="AG248" s="3">
        <f t="shared" si="239"/>
        <v>740</v>
      </c>
      <c r="AH248" s="3">
        <f t="shared" si="240"/>
        <v>36</v>
      </c>
      <c r="AI248" s="3">
        <f t="shared" si="241"/>
        <v>10</v>
      </c>
      <c r="AJ248" s="3">
        <f t="shared" si="242"/>
        <v>704</v>
      </c>
      <c r="AK248" s="3">
        <f t="shared" si="243"/>
        <v>266</v>
      </c>
      <c r="AL248" s="3">
        <f t="shared" si="244"/>
        <v>18</v>
      </c>
      <c r="AM248" s="3"/>
      <c r="AN248" s="3">
        <f t="shared" si="245"/>
        <v>7010</v>
      </c>
      <c r="AO248" s="3">
        <f t="shared" si="246"/>
        <v>1024</v>
      </c>
      <c r="AQ248" s="6">
        <f t="shared" si="247"/>
        <v>1.1587689414153885E-2</v>
      </c>
      <c r="AR248" s="6">
        <f t="shared" si="248"/>
        <v>4.48081214720168E-2</v>
      </c>
      <c r="AS248" s="6">
        <f t="shared" si="249"/>
        <v>4.8290263638736619E-2</v>
      </c>
      <c r="AT248" s="6">
        <f t="shared" si="250"/>
        <v>3.1830238726790451E-2</v>
      </c>
      <c r="AU248" s="6">
        <f t="shared" si="251"/>
        <v>7.575757575757576E-2</v>
      </c>
      <c r="AV248" s="6">
        <f t="shared" si="252"/>
        <v>4.9601916437680547E-2</v>
      </c>
      <c r="AW248" s="6">
        <f t="shared" si="253"/>
        <v>3.7940379403794036E-2</v>
      </c>
      <c r="AX248" s="6">
        <f t="shared" si="254"/>
        <v>3.4749034749034749E-2</v>
      </c>
      <c r="AZ248" s="2">
        <f t="shared" si="255"/>
        <v>3.4044051808211524E-2</v>
      </c>
      <c r="BA248" s="17">
        <f t="shared" si="256"/>
        <v>0.12745830221558377</v>
      </c>
      <c r="BB248" s="2">
        <f t="shared" si="263"/>
        <v>4.8875486870209824E-2</v>
      </c>
      <c r="BC248" s="2">
        <f t="shared" si="264"/>
        <v>4.292834108137538E-2</v>
      </c>
      <c r="BD248" s="2">
        <f t="shared" si="265"/>
        <v>5.9471457888344431E-3</v>
      </c>
      <c r="BE248" s="2">
        <f t="shared" si="266"/>
        <v>0.62390585081877958</v>
      </c>
      <c r="BF248" s="2">
        <f t="shared" si="267"/>
        <v>0.30477028102357917</v>
      </c>
      <c r="BG248" s="2">
        <f t="shared" si="268"/>
        <v>2.2448381287431419E-2</v>
      </c>
      <c r="BH248" s="2">
        <f t="shared" si="269"/>
        <v>6.380727091633466E-2</v>
      </c>
      <c r="BI248" s="2">
        <f t="shared" si="270"/>
        <v>8.839641434262949E-3</v>
      </c>
      <c r="BJ248" s="2">
        <f t="shared" si="271"/>
        <v>0.92735308764940239</v>
      </c>
    </row>
    <row r="249" spans="1:62" hidden="1" outlineLevel="1">
      <c r="A249" s="4">
        <v>44138</v>
      </c>
      <c r="B249">
        <f>Foglio1!S20</f>
        <v>709371</v>
      </c>
      <c r="C249">
        <f>Foglio1!T20</f>
        <v>497218</v>
      </c>
      <c r="E249">
        <f>Foglio1!R20</f>
        <v>24925</v>
      </c>
      <c r="G249">
        <f>Foglio1!K20</f>
        <v>16806</v>
      </c>
      <c r="H249" s="5">
        <f>Foglio1!I20</f>
        <v>1222</v>
      </c>
      <c r="I249" s="5">
        <f>Foglio1!G20</f>
        <v>1072</v>
      </c>
      <c r="J249" s="5">
        <f>Foglio1!H20</f>
        <v>150</v>
      </c>
      <c r="K249" s="5"/>
      <c r="M249" s="5">
        <f>Foglio1!J20</f>
        <v>15584</v>
      </c>
      <c r="N249" s="5">
        <f>Foglio1!N20</f>
        <v>7569</v>
      </c>
      <c r="O249" s="5">
        <f>Foglio1!O20</f>
        <v>550</v>
      </c>
      <c r="Q249">
        <f t="shared" si="257"/>
        <v>1222</v>
      </c>
      <c r="R249">
        <f t="shared" si="258"/>
        <v>9341</v>
      </c>
      <c r="Z249">
        <f t="shared" si="259"/>
        <v>7569</v>
      </c>
      <c r="AA249">
        <f t="shared" si="260"/>
        <v>15584</v>
      </c>
      <c r="AB249">
        <f t="shared" si="261"/>
        <v>1222</v>
      </c>
      <c r="AC249">
        <f t="shared" si="262"/>
        <v>550</v>
      </c>
      <c r="AE249" s="3">
        <f t="shared" si="237"/>
        <v>8015</v>
      </c>
      <c r="AF249" s="3">
        <f t="shared" si="238"/>
        <v>1048</v>
      </c>
      <c r="AG249" s="3">
        <f t="shared" si="239"/>
        <v>742</v>
      </c>
      <c r="AH249" s="3">
        <f t="shared" si="240"/>
        <v>55</v>
      </c>
      <c r="AI249" s="3">
        <f t="shared" si="241"/>
        <v>8</v>
      </c>
      <c r="AJ249" s="3">
        <f t="shared" si="242"/>
        <v>687</v>
      </c>
      <c r="AK249" s="3">
        <f t="shared" si="243"/>
        <v>292</v>
      </c>
      <c r="AL249" s="3">
        <f t="shared" si="244"/>
        <v>14</v>
      </c>
      <c r="AM249" s="3"/>
      <c r="AN249" s="3">
        <f t="shared" si="245"/>
        <v>6967</v>
      </c>
      <c r="AO249" s="3">
        <f t="shared" si="246"/>
        <v>1048</v>
      </c>
      <c r="AQ249" s="6">
        <f t="shared" si="247"/>
        <v>1.1427862597596655E-2</v>
      </c>
      <c r="AR249" s="6">
        <f t="shared" si="248"/>
        <v>4.3891611173933073E-2</v>
      </c>
      <c r="AS249" s="6">
        <f t="shared" si="249"/>
        <v>4.6190239043824702E-2</v>
      </c>
      <c r="AT249" s="6">
        <f t="shared" si="250"/>
        <v>4.7129391602399318E-2</v>
      </c>
      <c r="AU249" s="6">
        <f t="shared" si="251"/>
        <v>5.6338028169014086E-2</v>
      </c>
      <c r="AV249" s="6">
        <f t="shared" si="252"/>
        <v>4.6116667785460162E-2</v>
      </c>
      <c r="AW249" s="6">
        <f t="shared" si="253"/>
        <v>4.012642572488663E-2</v>
      </c>
      <c r="AX249" s="6">
        <f t="shared" si="254"/>
        <v>2.6119402985074626E-2</v>
      </c>
      <c r="AZ249" s="2">
        <f t="shared" si="255"/>
        <v>3.5136762004649186E-2</v>
      </c>
      <c r="BA249" s="17">
        <f t="shared" si="256"/>
        <v>0.13075483468496568</v>
      </c>
      <c r="BB249" s="2">
        <f t="shared" si="263"/>
        <v>4.9027081243731195E-2</v>
      </c>
      <c r="BC249" s="2">
        <f t="shared" si="264"/>
        <v>4.3009027081243732E-2</v>
      </c>
      <c r="BD249" s="2">
        <f t="shared" si="265"/>
        <v>6.018054162487462E-3</v>
      </c>
      <c r="BE249" s="2">
        <f t="shared" si="266"/>
        <v>0.62523570712136411</v>
      </c>
      <c r="BF249" s="2">
        <f t="shared" si="267"/>
        <v>0.30367101303911737</v>
      </c>
      <c r="BG249" s="2">
        <f t="shared" si="268"/>
        <v>2.2066198595787363E-2</v>
      </c>
      <c r="BH249" s="2">
        <f t="shared" si="269"/>
        <v>6.3786742829941692E-2</v>
      </c>
      <c r="BI249" s="2">
        <f t="shared" si="270"/>
        <v>8.9253837915030353E-3</v>
      </c>
      <c r="BJ249" s="2">
        <f t="shared" si="271"/>
        <v>0.92728787337855523</v>
      </c>
    </row>
    <row r="250" spans="1:62" hidden="1" outlineLevel="1">
      <c r="A250" s="4">
        <v>44139</v>
      </c>
      <c r="B250">
        <f>Foglio1!S21</f>
        <v>718747</v>
      </c>
      <c r="C250">
        <f>Foglio1!T21</f>
        <v>503610</v>
      </c>
      <c r="E250">
        <f>Foglio1!R21</f>
        <v>26080</v>
      </c>
      <c r="G250">
        <f>Foglio1!K21</f>
        <v>17618</v>
      </c>
      <c r="H250" s="5">
        <f>Foglio1!I21</f>
        <v>1253</v>
      </c>
      <c r="I250" s="5">
        <f>Foglio1!G21</f>
        <v>1105</v>
      </c>
      <c r="J250" s="5">
        <f>Foglio1!H21</f>
        <v>148</v>
      </c>
      <c r="K250" s="5"/>
      <c r="M250" s="5">
        <f>Foglio1!J21</f>
        <v>16365</v>
      </c>
      <c r="N250" s="5">
        <f>Foglio1!N21</f>
        <v>7893</v>
      </c>
      <c r="O250" s="5">
        <f>Foglio1!O21</f>
        <v>569</v>
      </c>
      <c r="Q250">
        <f t="shared" si="257"/>
        <v>1253</v>
      </c>
      <c r="R250">
        <f t="shared" si="258"/>
        <v>9715</v>
      </c>
      <c r="Z250">
        <f t="shared" si="259"/>
        <v>7893</v>
      </c>
      <c r="AA250">
        <f t="shared" si="260"/>
        <v>16365</v>
      </c>
      <c r="AB250">
        <f t="shared" si="261"/>
        <v>1253</v>
      </c>
      <c r="AC250">
        <f t="shared" si="262"/>
        <v>569</v>
      </c>
      <c r="AE250" s="3">
        <f t="shared" si="237"/>
        <v>9376</v>
      </c>
      <c r="AF250" s="3">
        <f t="shared" si="238"/>
        <v>1155</v>
      </c>
      <c r="AG250" s="3">
        <f t="shared" si="239"/>
        <v>812</v>
      </c>
      <c r="AH250" s="3">
        <f t="shared" si="240"/>
        <v>31</v>
      </c>
      <c r="AI250" s="3">
        <f t="shared" si="241"/>
        <v>-2</v>
      </c>
      <c r="AJ250" s="3">
        <f t="shared" si="242"/>
        <v>781</v>
      </c>
      <c r="AK250" s="3">
        <f t="shared" si="243"/>
        <v>324</v>
      </c>
      <c r="AL250" s="3">
        <f t="shared" si="244"/>
        <v>19</v>
      </c>
      <c r="AM250" s="3"/>
      <c r="AN250" s="3">
        <f t="shared" si="245"/>
        <v>8221</v>
      </c>
      <c r="AO250" s="3">
        <f t="shared" si="246"/>
        <v>1155</v>
      </c>
      <c r="AQ250" s="6">
        <f t="shared" si="247"/>
        <v>1.321734325197957E-2</v>
      </c>
      <c r="AR250" s="6">
        <f t="shared" si="248"/>
        <v>4.633901705115346E-2</v>
      </c>
      <c r="AS250" s="6">
        <f t="shared" si="249"/>
        <v>4.831607759133643E-2</v>
      </c>
      <c r="AT250" s="6">
        <f t="shared" si="250"/>
        <v>2.5368248772504091E-2</v>
      </c>
      <c r="AU250" s="6">
        <f t="shared" si="251"/>
        <v>-1.3333333333333334E-2</v>
      </c>
      <c r="AV250" s="6">
        <f t="shared" si="252"/>
        <v>5.0115503080082134E-2</v>
      </c>
      <c r="AW250" s="6">
        <f t="shared" si="253"/>
        <v>4.2806183115338882E-2</v>
      </c>
      <c r="AX250" s="6">
        <f t="shared" si="254"/>
        <v>3.4545454545454546E-2</v>
      </c>
      <c r="AZ250" s="2">
        <f t="shared" si="255"/>
        <v>3.6285368843278654E-2</v>
      </c>
      <c r="BA250" s="17">
        <f t="shared" si="256"/>
        <v>0.12318686006825938</v>
      </c>
      <c r="BB250" s="2">
        <f t="shared" si="263"/>
        <v>4.8044478527607362E-2</v>
      </c>
      <c r="BC250" s="2">
        <f t="shared" si="264"/>
        <v>4.2369631901840489E-2</v>
      </c>
      <c r="BD250" s="2">
        <f t="shared" si="265"/>
        <v>5.6748466257668714E-3</v>
      </c>
      <c r="BE250" s="2">
        <f t="shared" si="266"/>
        <v>0.62749233128834359</v>
      </c>
      <c r="BF250" s="2">
        <f t="shared" si="267"/>
        <v>0.30264570552147241</v>
      </c>
      <c r="BG250" s="2">
        <f t="shared" si="268"/>
        <v>2.1817484662576686E-2</v>
      </c>
      <c r="BH250" s="2">
        <f t="shared" si="269"/>
        <v>6.2719945510273586E-2</v>
      </c>
      <c r="BI250" s="2">
        <f t="shared" si="270"/>
        <v>8.4004994891588147E-3</v>
      </c>
      <c r="BJ250" s="2">
        <f t="shared" si="271"/>
        <v>0.92887955500056762</v>
      </c>
    </row>
    <row r="251" spans="1:62" hidden="1" outlineLevel="1">
      <c r="A251" s="4">
        <v>44140</v>
      </c>
      <c r="B251">
        <f>Foglio1!S22</f>
        <v>728244</v>
      </c>
      <c r="C251">
        <f>Foglio1!T22</f>
        <v>509301</v>
      </c>
      <c r="E251">
        <f>Foglio1!R22</f>
        <v>27402</v>
      </c>
      <c r="G251">
        <f>Foglio1!K22</f>
        <v>18526</v>
      </c>
      <c r="H251" s="5">
        <f>Foglio1!I22</f>
        <v>1304</v>
      </c>
      <c r="I251" s="5">
        <f>Foglio1!G22</f>
        <v>1147</v>
      </c>
      <c r="J251" s="5">
        <f>Foglio1!H22</f>
        <v>157</v>
      </c>
      <c r="K251" s="5"/>
      <c r="M251" s="5">
        <f>Foglio1!J22</f>
        <v>17222</v>
      </c>
      <c r="N251" s="5">
        <f>Foglio1!N22</f>
        <v>8282</v>
      </c>
      <c r="O251" s="5">
        <f>Foglio1!O22</f>
        <v>594</v>
      </c>
      <c r="Q251">
        <f t="shared" si="257"/>
        <v>1304</v>
      </c>
      <c r="R251">
        <f t="shared" si="258"/>
        <v>10180</v>
      </c>
      <c r="Z251">
        <f t="shared" si="259"/>
        <v>8282</v>
      </c>
      <c r="AA251">
        <f t="shared" si="260"/>
        <v>17222</v>
      </c>
      <c r="AB251">
        <f t="shared" si="261"/>
        <v>1304</v>
      </c>
      <c r="AC251">
        <f t="shared" si="262"/>
        <v>594</v>
      </c>
      <c r="AE251" s="3">
        <f t="shared" si="237"/>
        <v>9497</v>
      </c>
      <c r="AF251" s="3">
        <f t="shared" si="238"/>
        <v>1322</v>
      </c>
      <c r="AG251" s="3">
        <f t="shared" si="239"/>
        <v>908</v>
      </c>
      <c r="AH251" s="3">
        <f t="shared" si="240"/>
        <v>51</v>
      </c>
      <c r="AI251" s="3">
        <f t="shared" si="241"/>
        <v>9</v>
      </c>
      <c r="AJ251" s="3">
        <f t="shared" si="242"/>
        <v>857</v>
      </c>
      <c r="AK251" s="3">
        <f t="shared" si="243"/>
        <v>389</v>
      </c>
      <c r="AL251" s="3">
        <f t="shared" si="244"/>
        <v>25</v>
      </c>
      <c r="AM251" s="3"/>
      <c r="AN251" s="3">
        <f t="shared" si="245"/>
        <v>8175</v>
      </c>
      <c r="AO251" s="3">
        <f t="shared" si="246"/>
        <v>1322</v>
      </c>
      <c r="AQ251" s="6">
        <f t="shared" si="247"/>
        <v>1.3213272542354959E-2</v>
      </c>
      <c r="AR251" s="6">
        <f t="shared" si="248"/>
        <v>5.0690184049079753E-2</v>
      </c>
      <c r="AS251" s="6">
        <f t="shared" si="249"/>
        <v>5.1538199568623003E-2</v>
      </c>
      <c r="AT251" s="6">
        <f t="shared" si="250"/>
        <v>4.0702314445331206E-2</v>
      </c>
      <c r="AU251" s="6">
        <f t="shared" si="251"/>
        <v>6.0810810810810814E-2</v>
      </c>
      <c r="AV251" s="6">
        <f t="shared" si="252"/>
        <v>5.2367858234036051E-2</v>
      </c>
      <c r="AW251" s="6">
        <f t="shared" si="253"/>
        <v>4.928417585202078E-2</v>
      </c>
      <c r="AX251" s="6">
        <f t="shared" si="254"/>
        <v>4.3936731107205626E-2</v>
      </c>
      <c r="AZ251" s="2">
        <f t="shared" si="255"/>
        <v>3.7627498475785587E-2</v>
      </c>
      <c r="BA251" s="17">
        <f t="shared" si="256"/>
        <v>0.13920185321680531</v>
      </c>
      <c r="BB251" s="2">
        <f t="shared" si="263"/>
        <v>4.758776731625429E-2</v>
      </c>
      <c r="BC251" s="2">
        <f t="shared" si="264"/>
        <v>4.1858258521275817E-2</v>
      </c>
      <c r="BD251" s="2">
        <f t="shared" si="265"/>
        <v>5.7295087949784688E-3</v>
      </c>
      <c r="BE251" s="2">
        <f t="shared" si="266"/>
        <v>0.62849427049120499</v>
      </c>
      <c r="BF251" s="2">
        <f t="shared" si="267"/>
        <v>0.30224071235676225</v>
      </c>
      <c r="BG251" s="2">
        <f t="shared" si="268"/>
        <v>2.1677249835778411E-2</v>
      </c>
      <c r="BH251" s="2">
        <f t="shared" si="269"/>
        <v>6.1912987153190109E-2</v>
      </c>
      <c r="BI251" s="2">
        <f t="shared" si="270"/>
        <v>8.4745762711864406E-3</v>
      </c>
      <c r="BJ251" s="2">
        <f t="shared" si="271"/>
        <v>0.92961243657562342</v>
      </c>
    </row>
    <row r="252" spans="1:62" hidden="1" outlineLevel="1">
      <c r="A252" s="4">
        <v>44141</v>
      </c>
      <c r="B252">
        <f>Foglio1!S23</f>
        <v>737769</v>
      </c>
      <c r="C252">
        <f>Foglio1!T23</f>
        <v>514907</v>
      </c>
      <c r="E252">
        <f>Foglio1!R23</f>
        <v>28825</v>
      </c>
      <c r="G252">
        <f>Foglio1!K23</f>
        <v>19513</v>
      </c>
      <c r="H252" s="5">
        <f>Foglio1!I23</f>
        <v>1316</v>
      </c>
      <c r="I252" s="5">
        <f>Foglio1!G23</f>
        <v>1157</v>
      </c>
      <c r="J252" s="5">
        <f>Foglio1!H23</f>
        <v>159</v>
      </c>
      <c r="K252" s="5"/>
      <c r="M252" s="5">
        <f>Foglio1!J23</f>
        <v>18197</v>
      </c>
      <c r="N252" s="5">
        <f>Foglio1!N23</f>
        <v>8684</v>
      </c>
      <c r="O252" s="5">
        <f>Foglio1!O23</f>
        <v>628</v>
      </c>
      <c r="Q252">
        <f t="shared" si="257"/>
        <v>1316</v>
      </c>
      <c r="R252">
        <f t="shared" si="258"/>
        <v>10628</v>
      </c>
      <c r="Z252">
        <f t="shared" si="259"/>
        <v>8684</v>
      </c>
      <c r="AA252">
        <f t="shared" si="260"/>
        <v>18197</v>
      </c>
      <c r="AB252">
        <f t="shared" si="261"/>
        <v>1316</v>
      </c>
      <c r="AC252">
        <f t="shared" si="262"/>
        <v>628</v>
      </c>
      <c r="AE252" s="3">
        <f t="shared" si="237"/>
        <v>9525</v>
      </c>
      <c r="AF252" s="3">
        <f t="shared" si="238"/>
        <v>1423</v>
      </c>
      <c r="AG252" s="3">
        <f t="shared" si="239"/>
        <v>987</v>
      </c>
      <c r="AH252" s="3">
        <f t="shared" si="240"/>
        <v>12</v>
      </c>
      <c r="AI252" s="3">
        <f t="shared" si="241"/>
        <v>2</v>
      </c>
      <c r="AJ252" s="3">
        <f t="shared" si="242"/>
        <v>975</v>
      </c>
      <c r="AK252" s="3">
        <f t="shared" si="243"/>
        <v>402</v>
      </c>
      <c r="AL252" s="3">
        <f t="shared" si="244"/>
        <v>34</v>
      </c>
      <c r="AM252" s="3"/>
      <c r="AN252" s="3">
        <f t="shared" si="245"/>
        <v>8102</v>
      </c>
      <c r="AO252" s="3">
        <f t="shared" si="246"/>
        <v>1423</v>
      </c>
      <c r="AQ252" s="6">
        <f t="shared" si="247"/>
        <v>1.3079407451348724E-2</v>
      </c>
      <c r="AR252" s="6">
        <f t="shared" si="248"/>
        <v>5.1930516020728415E-2</v>
      </c>
      <c r="AS252" s="6">
        <f t="shared" si="249"/>
        <v>5.3276476303573357E-2</v>
      </c>
      <c r="AT252" s="6">
        <f t="shared" si="250"/>
        <v>9.202453987730062E-3</v>
      </c>
      <c r="AU252" s="6">
        <f t="shared" si="251"/>
        <v>1.2738853503184714E-2</v>
      </c>
      <c r="AV252" s="6">
        <f t="shared" si="252"/>
        <v>5.6613633724306119E-2</v>
      </c>
      <c r="AW252" s="6">
        <f t="shared" si="253"/>
        <v>4.8539000241487565E-2</v>
      </c>
      <c r="AX252" s="6">
        <f t="shared" si="254"/>
        <v>5.7239057239057242E-2</v>
      </c>
      <c r="AZ252" s="2">
        <f t="shared" si="255"/>
        <v>3.9070494965226243E-2</v>
      </c>
      <c r="BA252" s="17">
        <f t="shared" si="256"/>
        <v>0.14939632545931758</v>
      </c>
      <c r="BB252" s="2">
        <f t="shared" si="263"/>
        <v>4.5654813529921942E-2</v>
      </c>
      <c r="BC252" s="2">
        <f t="shared" si="264"/>
        <v>4.0138768430182131E-2</v>
      </c>
      <c r="BD252" s="2">
        <f t="shared" si="265"/>
        <v>5.5160450997398091E-3</v>
      </c>
      <c r="BE252" s="2">
        <f t="shared" si="266"/>
        <v>0.63129228100607115</v>
      </c>
      <c r="BF252" s="2">
        <f t="shared" si="267"/>
        <v>0.30126626192541195</v>
      </c>
      <c r="BG252" s="2">
        <f t="shared" si="268"/>
        <v>2.1786643538594969E-2</v>
      </c>
      <c r="BH252" s="2">
        <f t="shared" si="269"/>
        <v>5.9293804130579615E-2</v>
      </c>
      <c r="BI252" s="2">
        <f t="shared" si="270"/>
        <v>8.1484138779275347E-3</v>
      </c>
      <c r="BJ252" s="2">
        <f t="shared" si="271"/>
        <v>0.93255778199149286</v>
      </c>
    </row>
    <row r="253" spans="1:62" hidden="1" outlineLevel="1">
      <c r="A253" s="4">
        <v>44142</v>
      </c>
      <c r="B253">
        <f>Foglio1!S24</f>
        <v>746200</v>
      </c>
      <c r="C253">
        <f>Foglio1!T24</f>
        <v>520508</v>
      </c>
      <c r="E253">
        <f>Foglio1!R24</f>
        <v>30188</v>
      </c>
      <c r="G253">
        <f>Foglio1!K24</f>
        <v>20737</v>
      </c>
      <c r="H253" s="5">
        <f>Foglio1!I24</f>
        <v>1330</v>
      </c>
      <c r="I253" s="5">
        <f>Foglio1!G24</f>
        <v>1161</v>
      </c>
      <c r="J253" s="5">
        <f>Foglio1!H24</f>
        <v>169</v>
      </c>
      <c r="K253" s="5"/>
      <c r="M253" s="5">
        <f>Foglio1!J24</f>
        <v>19407</v>
      </c>
      <c r="N253" s="5">
        <f>Foglio1!N24</f>
        <v>8788</v>
      </c>
      <c r="O253" s="5">
        <f>Foglio1!O24</f>
        <v>663</v>
      </c>
      <c r="Q253">
        <f t="shared" si="257"/>
        <v>1330</v>
      </c>
      <c r="R253">
        <f t="shared" si="258"/>
        <v>10781</v>
      </c>
      <c r="Z253">
        <f t="shared" si="259"/>
        <v>8788</v>
      </c>
      <c r="AA253">
        <f t="shared" si="260"/>
        <v>19407</v>
      </c>
      <c r="AB253">
        <f t="shared" si="261"/>
        <v>1330</v>
      </c>
      <c r="AC253">
        <f t="shared" si="262"/>
        <v>663</v>
      </c>
      <c r="AE253" s="3">
        <f t="shared" si="237"/>
        <v>8431</v>
      </c>
      <c r="AF253" s="3">
        <f t="shared" si="238"/>
        <v>1363</v>
      </c>
      <c r="AG253" s="3">
        <f t="shared" si="239"/>
        <v>1224</v>
      </c>
      <c r="AH253" s="3">
        <f t="shared" si="240"/>
        <v>14</v>
      </c>
      <c r="AI253" s="3">
        <f t="shared" si="241"/>
        <v>10</v>
      </c>
      <c r="AJ253" s="3">
        <f t="shared" si="242"/>
        <v>1210</v>
      </c>
      <c r="AK253" s="3">
        <f t="shared" si="243"/>
        <v>104</v>
      </c>
      <c r="AL253" s="3">
        <f t="shared" si="244"/>
        <v>35</v>
      </c>
      <c r="AM253" s="3"/>
      <c r="AN253" s="3">
        <f t="shared" si="245"/>
        <v>7068</v>
      </c>
      <c r="AO253" s="3">
        <f t="shared" si="246"/>
        <v>1363</v>
      </c>
      <c r="AQ253" s="6">
        <f t="shared" si="247"/>
        <v>1.1427696203012054E-2</v>
      </c>
      <c r="AR253" s="6">
        <f t="shared" si="248"/>
        <v>4.7285342584562011E-2</v>
      </c>
      <c r="AS253" s="6">
        <f t="shared" si="249"/>
        <v>6.2727412494234608E-2</v>
      </c>
      <c r="AT253" s="6">
        <f t="shared" si="250"/>
        <v>1.0638297872340425E-2</v>
      </c>
      <c r="AU253" s="6">
        <f t="shared" si="251"/>
        <v>6.2893081761006289E-2</v>
      </c>
      <c r="AV253" s="6">
        <f t="shared" si="252"/>
        <v>6.6494477111611799E-2</v>
      </c>
      <c r="AW253" s="6">
        <f t="shared" si="253"/>
        <v>1.1976047904191617E-2</v>
      </c>
      <c r="AX253" s="6">
        <f t="shared" si="254"/>
        <v>5.5732484076433123E-2</v>
      </c>
      <c r="AZ253" s="2">
        <f t="shared" si="255"/>
        <v>4.0455641919056554E-2</v>
      </c>
      <c r="BA253" s="17">
        <f t="shared" si="256"/>
        <v>0.16166528288459259</v>
      </c>
      <c r="BB253" s="2">
        <f t="shared" si="263"/>
        <v>4.4057241287928976E-2</v>
      </c>
      <c r="BC253" s="2">
        <f t="shared" si="264"/>
        <v>3.8458990327282366E-2</v>
      </c>
      <c r="BD253" s="2">
        <f t="shared" si="265"/>
        <v>5.5982509606466143E-3</v>
      </c>
      <c r="BE253" s="2">
        <f t="shared" si="266"/>
        <v>0.64287133960514109</v>
      </c>
      <c r="BF253" s="2">
        <f t="shared" si="267"/>
        <v>0.29110904995362397</v>
      </c>
      <c r="BG253" s="2">
        <f t="shared" si="268"/>
        <v>2.196236915330595E-2</v>
      </c>
      <c r="BH253" s="2">
        <f t="shared" si="269"/>
        <v>5.5986883348603945E-2</v>
      </c>
      <c r="BI253" s="2">
        <f t="shared" si="270"/>
        <v>8.1496841394608673E-3</v>
      </c>
      <c r="BJ253" s="2">
        <f t="shared" si="271"/>
        <v>0.93586343251193516</v>
      </c>
    </row>
    <row r="254" spans="1:62" hidden="1" outlineLevel="1">
      <c r="A254" s="4">
        <v>44143</v>
      </c>
      <c r="B254">
        <f>Foglio1!S25</f>
        <v>753094</v>
      </c>
      <c r="C254">
        <f>Foglio1!T25</f>
        <v>525013</v>
      </c>
      <c r="E254">
        <f>Foglio1!R25</f>
        <v>31271</v>
      </c>
      <c r="G254">
        <f>Foglio1!K25</f>
        <v>21467</v>
      </c>
      <c r="H254" s="5">
        <f>Foglio1!I25</f>
        <v>1427</v>
      </c>
      <c r="I254" s="5">
        <f>Foglio1!G25</f>
        <v>1250</v>
      </c>
      <c r="J254" s="5">
        <f>Foglio1!H25</f>
        <v>177</v>
      </c>
      <c r="K254" s="5"/>
      <c r="M254" s="5">
        <f>Foglio1!J25</f>
        <v>20040</v>
      </c>
      <c r="N254" s="5">
        <f>Foglio1!N25</f>
        <v>9128</v>
      </c>
      <c r="O254" s="5">
        <f>Foglio1!O25</f>
        <v>676</v>
      </c>
      <c r="Q254">
        <f t="shared" si="257"/>
        <v>1427</v>
      </c>
      <c r="R254">
        <f t="shared" si="258"/>
        <v>11231</v>
      </c>
      <c r="Z254">
        <f t="shared" si="259"/>
        <v>9128</v>
      </c>
      <c r="AA254">
        <f t="shared" si="260"/>
        <v>20040</v>
      </c>
      <c r="AB254">
        <f t="shared" si="261"/>
        <v>1427</v>
      </c>
      <c r="AC254">
        <f t="shared" si="262"/>
        <v>676</v>
      </c>
      <c r="AE254" s="3">
        <f t="shared" si="237"/>
        <v>6894</v>
      </c>
      <c r="AF254" s="3">
        <f t="shared" si="238"/>
        <v>1083</v>
      </c>
      <c r="AG254" s="3">
        <f t="shared" si="239"/>
        <v>730</v>
      </c>
      <c r="AH254" s="3">
        <f t="shared" si="240"/>
        <v>97</v>
      </c>
      <c r="AI254" s="3">
        <f t="shared" si="241"/>
        <v>8</v>
      </c>
      <c r="AJ254" s="3">
        <f t="shared" si="242"/>
        <v>633</v>
      </c>
      <c r="AK254" s="3">
        <f t="shared" si="243"/>
        <v>340</v>
      </c>
      <c r="AL254" s="3">
        <f t="shared" si="244"/>
        <v>13</v>
      </c>
      <c r="AM254" s="3"/>
      <c r="AN254" s="3">
        <f t="shared" si="245"/>
        <v>5811</v>
      </c>
      <c r="AO254" s="3">
        <f t="shared" si="246"/>
        <v>1083</v>
      </c>
      <c r="AQ254" s="6">
        <f t="shared" si="247"/>
        <v>9.2388099705172869E-3</v>
      </c>
      <c r="AR254" s="6">
        <f t="shared" si="248"/>
        <v>3.5875182191599311E-2</v>
      </c>
      <c r="AS254" s="6">
        <f t="shared" si="249"/>
        <v>3.5202777643825046E-2</v>
      </c>
      <c r="AT254" s="6">
        <f t="shared" si="250"/>
        <v>7.2932330827067668E-2</v>
      </c>
      <c r="AU254" s="6">
        <f t="shared" si="251"/>
        <v>4.7337278106508875E-2</v>
      </c>
      <c r="AV254" s="6">
        <f t="shared" si="252"/>
        <v>3.2617096923790383E-2</v>
      </c>
      <c r="AW254" s="6">
        <f t="shared" si="253"/>
        <v>3.8689121529358217E-2</v>
      </c>
      <c r="AX254" s="6">
        <f t="shared" si="254"/>
        <v>1.9607843137254902E-2</v>
      </c>
      <c r="AZ254" s="2">
        <f t="shared" si="255"/>
        <v>4.1523368928712751E-2</v>
      </c>
      <c r="BA254" s="17">
        <f t="shared" si="256"/>
        <v>0.15709312445604873</v>
      </c>
      <c r="BB254" s="2">
        <f t="shared" si="263"/>
        <v>4.563333439928368E-2</v>
      </c>
      <c r="BC254" s="2">
        <f t="shared" si="264"/>
        <v>3.9973138051229574E-2</v>
      </c>
      <c r="BD254" s="2">
        <f t="shared" si="265"/>
        <v>5.6601963480541074E-3</v>
      </c>
      <c r="BE254" s="2">
        <f t="shared" si="266"/>
        <v>0.64084934923731252</v>
      </c>
      <c r="BF254" s="2">
        <f t="shared" si="267"/>
        <v>0.29189984330529883</v>
      </c>
      <c r="BG254" s="2">
        <f t="shared" si="268"/>
        <v>2.1617473058104953E-2</v>
      </c>
      <c r="BH254" s="2">
        <f t="shared" si="269"/>
        <v>5.8228909488983092E-2</v>
      </c>
      <c r="BI254" s="2">
        <f t="shared" si="270"/>
        <v>8.2452135836400056E-3</v>
      </c>
      <c r="BJ254" s="2">
        <f t="shared" si="271"/>
        <v>0.93352587692737687</v>
      </c>
    </row>
    <row r="255" spans="1:62" hidden="1" outlineLevel="1">
      <c r="A255" s="4">
        <v>44144</v>
      </c>
      <c r="B255">
        <f>Foglio1!S26</f>
        <v>761552</v>
      </c>
      <c r="C255">
        <f>Foglio1!T26</f>
        <v>529908</v>
      </c>
      <c r="E255">
        <f>Foglio1!R26</f>
        <v>32294</v>
      </c>
      <c r="G255">
        <f>Foglio1!K26</f>
        <v>21939</v>
      </c>
      <c r="H255" s="5">
        <f>Foglio1!I26</f>
        <v>1490</v>
      </c>
      <c r="I255" s="5">
        <f>Foglio1!G26</f>
        <v>1303</v>
      </c>
      <c r="J255" s="5">
        <f>Foglio1!H26</f>
        <v>187</v>
      </c>
      <c r="K255" s="5"/>
      <c r="M255" s="5">
        <f>Foglio1!J26</f>
        <v>20449</v>
      </c>
      <c r="N255" s="5">
        <f>Foglio1!N26</f>
        <v>9652</v>
      </c>
      <c r="O255" s="5">
        <f>Foglio1!O26</f>
        <v>703</v>
      </c>
      <c r="Q255">
        <f t="shared" si="257"/>
        <v>1490</v>
      </c>
      <c r="R255">
        <f t="shared" si="258"/>
        <v>11845</v>
      </c>
      <c r="Z255">
        <f t="shared" si="259"/>
        <v>9652</v>
      </c>
      <c r="AA255">
        <f t="shared" si="260"/>
        <v>20449</v>
      </c>
      <c r="AB255">
        <f t="shared" si="261"/>
        <v>1490</v>
      </c>
      <c r="AC255">
        <f t="shared" si="262"/>
        <v>703</v>
      </c>
      <c r="AE255" s="3">
        <f t="shared" si="237"/>
        <v>8458</v>
      </c>
      <c r="AF255" s="3">
        <f t="shared" si="238"/>
        <v>1023</v>
      </c>
      <c r="AG255" s="3">
        <f t="shared" si="239"/>
        <v>472</v>
      </c>
      <c r="AH255" s="3">
        <f t="shared" si="240"/>
        <v>63</v>
      </c>
      <c r="AI255" s="3">
        <f t="shared" si="241"/>
        <v>10</v>
      </c>
      <c r="AJ255" s="3">
        <f t="shared" si="242"/>
        <v>409</v>
      </c>
      <c r="AK255" s="3">
        <f t="shared" si="243"/>
        <v>524</v>
      </c>
      <c r="AL255" s="3">
        <f t="shared" si="244"/>
        <v>27</v>
      </c>
      <c r="AM255" s="3"/>
      <c r="AN255" s="3">
        <f t="shared" si="245"/>
        <v>7435</v>
      </c>
      <c r="AO255" s="3">
        <f t="shared" si="246"/>
        <v>1023</v>
      </c>
      <c r="AQ255" s="6">
        <f t="shared" si="247"/>
        <v>1.1231001707622156E-2</v>
      </c>
      <c r="AR255" s="6">
        <f t="shared" si="248"/>
        <v>3.2714016181126286E-2</v>
      </c>
      <c r="AS255" s="6">
        <f t="shared" si="249"/>
        <v>2.1987236223040014E-2</v>
      </c>
      <c r="AT255" s="6">
        <f t="shared" si="250"/>
        <v>4.4148563419761741E-2</v>
      </c>
      <c r="AU255" s="6">
        <f t="shared" si="251"/>
        <v>5.6497175141242938E-2</v>
      </c>
      <c r="AV255" s="6">
        <f t="shared" si="252"/>
        <v>2.0409181636726548E-2</v>
      </c>
      <c r="AW255" s="6">
        <f t="shared" si="253"/>
        <v>5.7405784399649433E-2</v>
      </c>
      <c r="AX255" s="6">
        <f t="shared" si="254"/>
        <v>3.9940828402366867E-2</v>
      </c>
      <c r="AZ255" s="2">
        <f t="shared" si="255"/>
        <v>4.2405508750551504E-2</v>
      </c>
      <c r="BA255" s="17">
        <f t="shared" si="256"/>
        <v>0.1209505793331757</v>
      </c>
      <c r="BB255" s="2">
        <f t="shared" si="263"/>
        <v>4.6138601597820031E-2</v>
      </c>
      <c r="BC255" s="2">
        <f t="shared" si="264"/>
        <v>4.0348052269771471E-2</v>
      </c>
      <c r="BD255" s="2">
        <f t="shared" si="265"/>
        <v>5.7905493280485543E-3</v>
      </c>
      <c r="BE255" s="2">
        <f t="shared" si="266"/>
        <v>0.63321360004954486</v>
      </c>
      <c r="BF255" s="2">
        <f t="shared" si="267"/>
        <v>0.29887904873970395</v>
      </c>
      <c r="BG255" s="2">
        <f t="shared" si="268"/>
        <v>2.1768749612931196E-2</v>
      </c>
      <c r="BH255" s="2">
        <f t="shared" si="269"/>
        <v>5.9391950407949312E-2</v>
      </c>
      <c r="BI255" s="2">
        <f t="shared" si="270"/>
        <v>8.5236337116550431E-3</v>
      </c>
      <c r="BJ255" s="2">
        <f t="shared" si="271"/>
        <v>0.93208441588039559</v>
      </c>
    </row>
    <row r="256" spans="1:62" hidden="1" outlineLevel="1">
      <c r="A256" s="4">
        <v>44145</v>
      </c>
      <c r="B256">
        <f>Foglio1!S27</f>
        <v>770408</v>
      </c>
      <c r="C256">
        <f>Foglio1!T27</f>
        <v>535921</v>
      </c>
      <c r="E256">
        <f>Foglio1!R27</f>
        <v>33495</v>
      </c>
      <c r="G256">
        <f>Foglio1!K27</f>
        <v>22832</v>
      </c>
      <c r="H256" s="5">
        <f>Foglio1!I27</f>
        <v>1543</v>
      </c>
      <c r="I256" s="5">
        <f>Foglio1!G27</f>
        <v>1348</v>
      </c>
      <c r="J256" s="5">
        <f>Foglio1!H27</f>
        <v>195</v>
      </c>
      <c r="K256" s="5"/>
      <c r="M256" s="5">
        <f>Foglio1!J27</f>
        <v>21289</v>
      </c>
      <c r="N256" s="5">
        <f>Foglio1!N27</f>
        <v>9928</v>
      </c>
      <c r="O256" s="5">
        <f>Foglio1!O27</f>
        <v>735</v>
      </c>
      <c r="Q256">
        <f t="shared" si="257"/>
        <v>1543</v>
      </c>
      <c r="R256">
        <f t="shared" si="258"/>
        <v>12206</v>
      </c>
      <c r="Z256">
        <f t="shared" si="259"/>
        <v>9928</v>
      </c>
      <c r="AA256">
        <f t="shared" si="260"/>
        <v>21289</v>
      </c>
      <c r="AB256">
        <f t="shared" si="261"/>
        <v>1543</v>
      </c>
      <c r="AC256">
        <f t="shared" si="262"/>
        <v>735</v>
      </c>
      <c r="AE256" s="3">
        <f t="shared" si="237"/>
        <v>8856</v>
      </c>
      <c r="AF256" s="3">
        <f t="shared" si="238"/>
        <v>1201</v>
      </c>
      <c r="AG256" s="3">
        <f t="shared" si="239"/>
        <v>893</v>
      </c>
      <c r="AH256" s="3">
        <f t="shared" si="240"/>
        <v>53</v>
      </c>
      <c r="AI256" s="3">
        <f t="shared" si="241"/>
        <v>8</v>
      </c>
      <c r="AJ256" s="3">
        <f t="shared" si="242"/>
        <v>840</v>
      </c>
      <c r="AK256" s="3">
        <f t="shared" si="243"/>
        <v>276</v>
      </c>
      <c r="AL256" s="3">
        <f t="shared" si="244"/>
        <v>32</v>
      </c>
      <c r="AM256" s="3"/>
      <c r="AN256" s="3">
        <f t="shared" si="245"/>
        <v>7655</v>
      </c>
      <c r="AO256" s="3">
        <f t="shared" si="246"/>
        <v>1201</v>
      </c>
      <c r="AQ256" s="6">
        <f t="shared" si="247"/>
        <v>1.1628884173372272E-2</v>
      </c>
      <c r="AR256" s="6">
        <f t="shared" si="248"/>
        <v>3.7189570818108628E-2</v>
      </c>
      <c r="AS256" s="6">
        <f t="shared" si="249"/>
        <v>4.070376954282328E-2</v>
      </c>
      <c r="AT256" s="6">
        <f t="shared" si="250"/>
        <v>3.5570469798657717E-2</v>
      </c>
      <c r="AU256" s="6">
        <f t="shared" si="251"/>
        <v>4.2780748663101602E-2</v>
      </c>
      <c r="AV256" s="6">
        <f t="shared" si="252"/>
        <v>4.1077803315565556E-2</v>
      </c>
      <c r="AW256" s="6">
        <f t="shared" si="253"/>
        <v>2.8595109821798591E-2</v>
      </c>
      <c r="AX256" s="6">
        <f t="shared" si="254"/>
        <v>4.5519203413940258E-2</v>
      </c>
      <c r="AZ256" s="2">
        <f t="shared" si="255"/>
        <v>4.3476962856045111E-2</v>
      </c>
      <c r="BA256" s="17">
        <f t="shared" si="256"/>
        <v>0.13561427280939475</v>
      </c>
      <c r="BB256" s="2">
        <f t="shared" si="263"/>
        <v>4.6066577101059859E-2</v>
      </c>
      <c r="BC256" s="2">
        <f t="shared" si="264"/>
        <v>4.0244812658605765E-2</v>
      </c>
      <c r="BD256" s="2">
        <f t="shared" si="265"/>
        <v>5.8217644424540978E-3</v>
      </c>
      <c r="BE256" s="2">
        <f t="shared" si="266"/>
        <v>0.63558740110464251</v>
      </c>
      <c r="BF256" s="2">
        <f t="shared" si="267"/>
        <v>0.29640244812658606</v>
      </c>
      <c r="BG256" s="2">
        <f t="shared" si="268"/>
        <v>2.1943573667711599E-2</v>
      </c>
      <c r="BH256" s="2">
        <f t="shared" si="269"/>
        <v>5.9039943938332166E-2</v>
      </c>
      <c r="BI256" s="2">
        <f t="shared" si="270"/>
        <v>8.5406447091800983E-3</v>
      </c>
      <c r="BJ256" s="2">
        <f t="shared" si="271"/>
        <v>0.93241941135248774</v>
      </c>
    </row>
    <row r="257" spans="1:62" hidden="1" outlineLevel="1">
      <c r="A257" s="4">
        <v>44146</v>
      </c>
      <c r="B257">
        <f>Foglio1!S28</f>
        <v>780247</v>
      </c>
      <c r="C257">
        <f>Foglio1!T28</f>
        <v>541877</v>
      </c>
      <c r="E257">
        <f>Foglio1!R28</f>
        <v>34982</v>
      </c>
      <c r="G257">
        <f>Foglio1!K28</f>
        <v>23564</v>
      </c>
      <c r="H257" s="5">
        <f>Foglio1!I28</f>
        <v>1578</v>
      </c>
      <c r="I257" s="5">
        <f>Foglio1!G28</f>
        <v>1376</v>
      </c>
      <c r="J257" s="5">
        <f>Foglio1!H28</f>
        <v>202</v>
      </c>
      <c r="K257" s="5"/>
      <c r="M257" s="5">
        <f>Foglio1!J28</f>
        <v>21986</v>
      </c>
      <c r="N257" s="5">
        <f>Foglio1!N28</f>
        <v>10656</v>
      </c>
      <c r="O257" s="5">
        <f>Foglio1!O28</f>
        <v>762</v>
      </c>
      <c r="Q257">
        <f t="shared" si="257"/>
        <v>1578</v>
      </c>
      <c r="R257">
        <f t="shared" si="258"/>
        <v>12996</v>
      </c>
      <c r="Z257">
        <f t="shared" si="259"/>
        <v>10656</v>
      </c>
      <c r="AA257">
        <f t="shared" si="260"/>
        <v>21986</v>
      </c>
      <c r="AB257">
        <f t="shared" si="261"/>
        <v>1578</v>
      </c>
      <c r="AC257">
        <f t="shared" si="262"/>
        <v>762</v>
      </c>
      <c r="AE257" s="3">
        <f t="shared" si="237"/>
        <v>9839</v>
      </c>
      <c r="AF257" s="3">
        <f t="shared" si="238"/>
        <v>1487</v>
      </c>
      <c r="AG257" s="3">
        <f t="shared" si="239"/>
        <v>732</v>
      </c>
      <c r="AH257" s="3">
        <f t="shared" si="240"/>
        <v>35</v>
      </c>
      <c r="AI257" s="3">
        <f t="shared" si="241"/>
        <v>7</v>
      </c>
      <c r="AJ257" s="3">
        <f t="shared" si="242"/>
        <v>697</v>
      </c>
      <c r="AK257" s="3">
        <f t="shared" si="243"/>
        <v>728</v>
      </c>
      <c r="AL257" s="3">
        <f t="shared" si="244"/>
        <v>27</v>
      </c>
      <c r="AM257" s="3"/>
      <c r="AN257" s="3">
        <f t="shared" si="245"/>
        <v>8352</v>
      </c>
      <c r="AO257" s="3">
        <f t="shared" si="246"/>
        <v>1487</v>
      </c>
      <c r="AQ257" s="6">
        <f t="shared" si="247"/>
        <v>1.2771155024350734E-2</v>
      </c>
      <c r="AR257" s="6">
        <f t="shared" si="248"/>
        <v>4.439468577399612E-2</v>
      </c>
      <c r="AS257" s="6">
        <f t="shared" si="249"/>
        <v>3.2060266292922211E-2</v>
      </c>
      <c r="AT257" s="6">
        <f t="shared" si="250"/>
        <v>2.2683084899546339E-2</v>
      </c>
      <c r="AU257" s="6">
        <f t="shared" si="251"/>
        <v>3.5897435897435895E-2</v>
      </c>
      <c r="AV257" s="6">
        <f t="shared" si="252"/>
        <v>3.2739912630936167E-2</v>
      </c>
      <c r="AW257" s="6">
        <f t="shared" si="253"/>
        <v>7.3327961321514909E-2</v>
      </c>
      <c r="AX257" s="6">
        <f t="shared" si="254"/>
        <v>3.6734693877551024E-2</v>
      </c>
      <c r="AZ257" s="2">
        <f t="shared" si="255"/>
        <v>4.4834520350606921E-2</v>
      </c>
      <c r="BA257" s="17">
        <f t="shared" si="256"/>
        <v>0.15113324524850086</v>
      </c>
      <c r="BB257" s="2">
        <f t="shared" si="263"/>
        <v>4.5108913155337028E-2</v>
      </c>
      <c r="BC257" s="2">
        <f t="shared" si="264"/>
        <v>3.9334514893373737E-2</v>
      </c>
      <c r="BD257" s="2">
        <f t="shared" si="265"/>
        <v>5.7743982619632957E-3</v>
      </c>
      <c r="BE257" s="2">
        <f t="shared" si="266"/>
        <v>0.62849465439368823</v>
      </c>
      <c r="BF257" s="2">
        <f t="shared" si="267"/>
        <v>0.30461380138356869</v>
      </c>
      <c r="BG257" s="2">
        <f t="shared" si="268"/>
        <v>2.1782631067406095E-2</v>
      </c>
      <c r="BH257" s="2">
        <f t="shared" si="269"/>
        <v>5.8394160583941604E-2</v>
      </c>
      <c r="BI257" s="2">
        <f t="shared" si="270"/>
        <v>8.5723985740960781E-3</v>
      </c>
      <c r="BJ257" s="2">
        <f t="shared" si="271"/>
        <v>0.93303344084196227</v>
      </c>
    </row>
    <row r="258" spans="1:62" hidden="1" outlineLevel="1">
      <c r="A258" s="4">
        <v>44147</v>
      </c>
      <c r="B258">
        <f>Foglio1!S29</f>
        <v>789702</v>
      </c>
      <c r="C258">
        <f>Foglio1!T29</f>
        <v>548214</v>
      </c>
      <c r="E258">
        <f>Foglio1!R29</f>
        <v>36674</v>
      </c>
      <c r="G258">
        <f>Foglio1!K29</f>
        <v>24914</v>
      </c>
      <c r="H258" s="5">
        <f>Foglio1!I29</f>
        <v>1596</v>
      </c>
      <c r="I258" s="5">
        <f>Foglio1!G29</f>
        <v>1391</v>
      </c>
      <c r="J258" s="5">
        <f>Foglio1!H29</f>
        <v>205</v>
      </c>
      <c r="K258" s="5"/>
      <c r="M258" s="5">
        <f>Foglio1!J29</f>
        <v>23318</v>
      </c>
      <c r="N258" s="5">
        <f>Foglio1!N29</f>
        <v>10958</v>
      </c>
      <c r="O258" s="5">
        <f>Foglio1!O29</f>
        <v>802</v>
      </c>
      <c r="Q258">
        <f t="shared" si="257"/>
        <v>1596</v>
      </c>
      <c r="R258">
        <f t="shared" si="258"/>
        <v>13356</v>
      </c>
      <c r="Z258">
        <f t="shared" si="259"/>
        <v>10958</v>
      </c>
      <c r="AA258">
        <f t="shared" si="260"/>
        <v>23318</v>
      </c>
      <c r="AB258">
        <f t="shared" si="261"/>
        <v>1596</v>
      </c>
      <c r="AC258">
        <f t="shared" si="262"/>
        <v>802</v>
      </c>
      <c r="AE258" s="3">
        <f t="shared" si="237"/>
        <v>9455</v>
      </c>
      <c r="AF258" s="3">
        <f t="shared" si="238"/>
        <v>1692</v>
      </c>
      <c r="AG258" s="3">
        <f t="shared" si="239"/>
        <v>1350</v>
      </c>
      <c r="AH258" s="3">
        <f t="shared" si="240"/>
        <v>18</v>
      </c>
      <c r="AI258" s="3">
        <f t="shared" si="241"/>
        <v>3</v>
      </c>
      <c r="AJ258" s="3">
        <f t="shared" si="242"/>
        <v>1332</v>
      </c>
      <c r="AK258" s="3">
        <f t="shared" si="243"/>
        <v>302</v>
      </c>
      <c r="AL258" s="3">
        <f t="shared" si="244"/>
        <v>40</v>
      </c>
      <c r="AM258" s="3"/>
      <c r="AN258" s="3">
        <f t="shared" si="245"/>
        <v>7763</v>
      </c>
      <c r="AO258" s="3">
        <f t="shared" si="246"/>
        <v>1692</v>
      </c>
      <c r="AQ258" s="6">
        <f t="shared" si="247"/>
        <v>1.2117957518580654E-2</v>
      </c>
      <c r="AR258" s="6">
        <f t="shared" si="248"/>
        <v>4.8367731976445026E-2</v>
      </c>
      <c r="AS258" s="6">
        <f t="shared" si="249"/>
        <v>5.729078254965201E-2</v>
      </c>
      <c r="AT258" s="6">
        <f t="shared" si="250"/>
        <v>1.1406844106463879E-2</v>
      </c>
      <c r="AU258" s="6">
        <f t="shared" si="251"/>
        <v>1.4851485148514851E-2</v>
      </c>
      <c r="AV258" s="6">
        <f t="shared" si="252"/>
        <v>6.0584008005094149E-2</v>
      </c>
      <c r="AW258" s="6">
        <f t="shared" si="253"/>
        <v>2.834084084084084E-2</v>
      </c>
      <c r="AX258" s="6">
        <f t="shared" si="254"/>
        <v>5.2493438320209973E-2</v>
      </c>
      <c r="AZ258" s="2">
        <f t="shared" si="255"/>
        <v>4.6440302797764219E-2</v>
      </c>
      <c r="BA258" s="17">
        <f t="shared" si="256"/>
        <v>0.17895293495505024</v>
      </c>
      <c r="BB258" s="2">
        <f t="shared" si="263"/>
        <v>4.3518569013470031E-2</v>
      </c>
      <c r="BC258" s="2">
        <f t="shared" si="264"/>
        <v>3.7928777880787481E-2</v>
      </c>
      <c r="BD258" s="2">
        <f t="shared" si="265"/>
        <v>5.5897911326825544E-3</v>
      </c>
      <c r="BE258" s="2">
        <f t="shared" si="266"/>
        <v>0.63581829088727704</v>
      </c>
      <c r="BF258" s="2">
        <f t="shared" si="267"/>
        <v>0.298794786497246</v>
      </c>
      <c r="BG258" s="2">
        <f t="shared" si="268"/>
        <v>2.1868353602006872E-2</v>
      </c>
      <c r="BH258" s="2">
        <f t="shared" si="269"/>
        <v>5.5832062294292363E-2</v>
      </c>
      <c r="BI258" s="2">
        <f t="shared" si="270"/>
        <v>8.2283053704744324E-3</v>
      </c>
      <c r="BJ258" s="2">
        <f t="shared" si="271"/>
        <v>0.93593963233523325</v>
      </c>
    </row>
    <row r="259" spans="1:62" hidden="1" outlineLevel="1">
      <c r="A259" s="4">
        <v>44148</v>
      </c>
      <c r="B259">
        <f>Foglio1!S30</f>
        <v>799919</v>
      </c>
      <c r="C259">
        <f>Foglio1!T30</f>
        <v>554557</v>
      </c>
      <c r="E259">
        <f>Foglio1!R30</f>
        <v>38381</v>
      </c>
      <c r="G259">
        <f>Foglio1!K30</f>
        <v>26286</v>
      </c>
      <c r="H259" s="5">
        <f>Foglio1!I30</f>
        <v>1660</v>
      </c>
      <c r="I259" s="5">
        <f>Foglio1!G30</f>
        <v>1450</v>
      </c>
      <c r="J259" s="5">
        <f>Foglio1!H30</f>
        <v>210</v>
      </c>
      <c r="K259" s="5"/>
      <c r="M259" s="5">
        <f>Foglio1!J30</f>
        <v>24626</v>
      </c>
      <c r="N259" s="5">
        <f>Foglio1!N30</f>
        <v>11258</v>
      </c>
      <c r="O259" s="5">
        <f>Foglio1!O30</f>
        <v>837</v>
      </c>
      <c r="Q259">
        <f t="shared" si="257"/>
        <v>1660</v>
      </c>
      <c r="R259">
        <f t="shared" si="258"/>
        <v>13755</v>
      </c>
      <c r="Z259">
        <f t="shared" si="259"/>
        <v>11258</v>
      </c>
      <c r="AA259">
        <f t="shared" si="260"/>
        <v>24626</v>
      </c>
      <c r="AB259">
        <f t="shared" si="261"/>
        <v>1660</v>
      </c>
      <c r="AC259">
        <f t="shared" si="262"/>
        <v>837</v>
      </c>
      <c r="AE259" s="3">
        <f t="shared" si="237"/>
        <v>10217</v>
      </c>
      <c r="AF259" s="3">
        <f t="shared" si="238"/>
        <v>1707</v>
      </c>
      <c r="AG259" s="3">
        <f t="shared" si="239"/>
        <v>1372</v>
      </c>
      <c r="AH259" s="3">
        <f t="shared" si="240"/>
        <v>64</v>
      </c>
      <c r="AI259" s="3">
        <f t="shared" si="241"/>
        <v>5</v>
      </c>
      <c r="AJ259" s="3">
        <f t="shared" si="242"/>
        <v>1308</v>
      </c>
      <c r="AK259" s="3">
        <f t="shared" si="243"/>
        <v>300</v>
      </c>
      <c r="AL259" s="3">
        <f t="shared" si="244"/>
        <v>35</v>
      </c>
      <c r="AM259" s="3"/>
      <c r="AN259" s="3">
        <f t="shared" si="245"/>
        <v>8510</v>
      </c>
      <c r="AO259" s="3">
        <f t="shared" si="246"/>
        <v>1707</v>
      </c>
      <c r="AQ259" s="6">
        <f t="shared" si="247"/>
        <v>1.2937791723966762E-2</v>
      </c>
      <c r="AR259" s="6">
        <f t="shared" si="248"/>
        <v>4.6545236407264004E-2</v>
      </c>
      <c r="AS259" s="6">
        <f t="shared" si="249"/>
        <v>5.5069438869711808E-2</v>
      </c>
      <c r="AT259" s="6">
        <f t="shared" si="250"/>
        <v>4.0100250626566414E-2</v>
      </c>
      <c r="AU259" s="6">
        <f t="shared" si="251"/>
        <v>2.4390243902439025E-2</v>
      </c>
      <c r="AV259" s="6">
        <f t="shared" si="252"/>
        <v>5.6094004631615062E-2</v>
      </c>
      <c r="AW259" s="6">
        <f t="shared" si="253"/>
        <v>2.7377258623836467E-2</v>
      </c>
      <c r="AX259" s="6">
        <f t="shared" si="254"/>
        <v>4.3640897755610975E-2</v>
      </c>
      <c r="AZ259" s="2">
        <f t="shared" si="255"/>
        <v>4.798110808719383E-2</v>
      </c>
      <c r="BA259" s="17">
        <f t="shared" si="256"/>
        <v>0.1670744837036312</v>
      </c>
      <c r="BB259" s="2">
        <f t="shared" si="263"/>
        <v>4.3250566686641831E-2</v>
      </c>
      <c r="BC259" s="2">
        <f t="shared" si="264"/>
        <v>3.7779109455199189E-2</v>
      </c>
      <c r="BD259" s="2">
        <f t="shared" si="265"/>
        <v>5.471457231442641E-3</v>
      </c>
      <c r="BE259" s="2">
        <f t="shared" si="266"/>
        <v>0.64161955134050708</v>
      </c>
      <c r="BF259" s="2">
        <f t="shared" si="267"/>
        <v>0.29332221672181547</v>
      </c>
      <c r="BG259" s="2">
        <f t="shared" si="268"/>
        <v>2.1807665251035668E-2</v>
      </c>
      <c r="BH259" s="2">
        <f t="shared" si="269"/>
        <v>5.5162443886479492E-2</v>
      </c>
      <c r="BI259" s="2">
        <f t="shared" si="270"/>
        <v>7.9890435973522019E-3</v>
      </c>
      <c r="BJ259" s="2">
        <f t="shared" si="271"/>
        <v>0.9368485125161683</v>
      </c>
    </row>
    <row r="260" spans="1:62" hidden="1" outlineLevel="1">
      <c r="A260" s="4">
        <v>44149</v>
      </c>
      <c r="B260">
        <f>Foglio1!S31</f>
        <v>809193</v>
      </c>
      <c r="C260">
        <f>Foglio1!T31</f>
        <v>560736</v>
      </c>
      <c r="E260">
        <f>Foglio1!R31</f>
        <v>40110</v>
      </c>
      <c r="G260">
        <f>Foglio1!K31</f>
        <v>27806</v>
      </c>
      <c r="H260" s="5">
        <f>Foglio1!I31</f>
        <v>1677</v>
      </c>
      <c r="I260" s="5">
        <f>Foglio1!G31</f>
        <v>1462</v>
      </c>
      <c r="J260" s="5">
        <f>Foglio1!H31</f>
        <v>215</v>
      </c>
      <c r="K260" s="5"/>
      <c r="M260" s="5">
        <f>Foglio1!J31</f>
        <v>26129</v>
      </c>
      <c r="N260" s="5">
        <f>Foglio1!N31</f>
        <v>11444</v>
      </c>
      <c r="O260" s="5">
        <f>Foglio1!O31</f>
        <v>860</v>
      </c>
      <c r="Q260">
        <f t="shared" si="257"/>
        <v>1677</v>
      </c>
      <c r="R260">
        <f t="shared" si="258"/>
        <v>13981</v>
      </c>
      <c r="Z260">
        <f t="shared" si="259"/>
        <v>11444</v>
      </c>
      <c r="AA260">
        <f t="shared" si="260"/>
        <v>26129</v>
      </c>
      <c r="AB260">
        <f t="shared" si="261"/>
        <v>1677</v>
      </c>
      <c r="AC260">
        <f t="shared" si="262"/>
        <v>860</v>
      </c>
      <c r="AE260" s="3">
        <f t="shared" si="237"/>
        <v>9274</v>
      </c>
      <c r="AF260" s="3">
        <f t="shared" si="238"/>
        <v>1729</v>
      </c>
      <c r="AG260" s="3">
        <f t="shared" si="239"/>
        <v>1520</v>
      </c>
      <c r="AH260" s="3">
        <f t="shared" si="240"/>
        <v>17</v>
      </c>
      <c r="AI260" s="3">
        <f t="shared" si="241"/>
        <v>5</v>
      </c>
      <c r="AJ260" s="3">
        <f t="shared" si="242"/>
        <v>1503</v>
      </c>
      <c r="AK260" s="3">
        <f t="shared" si="243"/>
        <v>186</v>
      </c>
      <c r="AL260" s="3">
        <f t="shared" si="244"/>
        <v>23</v>
      </c>
      <c r="AM260" s="3"/>
      <c r="AN260" s="3">
        <f t="shared" si="245"/>
        <v>7545</v>
      </c>
      <c r="AO260" s="3">
        <f t="shared" si="246"/>
        <v>1729</v>
      </c>
      <c r="AQ260" s="6">
        <f t="shared" si="247"/>
        <v>1.1593673859478272E-2</v>
      </c>
      <c r="AR260" s="6">
        <f t="shared" si="248"/>
        <v>4.5048331205544412E-2</v>
      </c>
      <c r="AS260" s="6">
        <f t="shared" si="249"/>
        <v>5.7825458418930227E-2</v>
      </c>
      <c r="AT260" s="6">
        <f t="shared" si="250"/>
        <v>1.0240963855421687E-2</v>
      </c>
      <c r="AU260" s="6">
        <f t="shared" si="251"/>
        <v>2.3809523809523808E-2</v>
      </c>
      <c r="AV260" s="6">
        <f t="shared" si="252"/>
        <v>6.1033054495248922E-2</v>
      </c>
      <c r="AW260" s="6">
        <f t="shared" si="253"/>
        <v>1.6521584650914904E-2</v>
      </c>
      <c r="AX260" s="6">
        <f t="shared" si="254"/>
        <v>2.7479091995221028E-2</v>
      </c>
      <c r="AZ260" s="2">
        <f t="shared" si="255"/>
        <v>4.9567902836529724E-2</v>
      </c>
      <c r="BA260" s="17">
        <f t="shared" si="256"/>
        <v>0.1864351951692905</v>
      </c>
      <c r="BB260" s="2">
        <f t="shared" si="263"/>
        <v>4.1810022438294688E-2</v>
      </c>
      <c r="BC260" s="2">
        <f t="shared" si="264"/>
        <v>3.644976315133383E-2</v>
      </c>
      <c r="BD260" s="2">
        <f t="shared" si="265"/>
        <v>5.3602592869608579E-3</v>
      </c>
      <c r="BE260" s="2">
        <f t="shared" si="266"/>
        <v>0.6514335577162802</v>
      </c>
      <c r="BF260" s="2">
        <f t="shared" si="267"/>
        <v>0.28531538269758167</v>
      </c>
      <c r="BG260" s="2">
        <f t="shared" si="268"/>
        <v>2.1441037147843432E-2</v>
      </c>
      <c r="BH260" s="2">
        <f t="shared" si="269"/>
        <v>5.2578580162554844E-2</v>
      </c>
      <c r="BI260" s="2">
        <f t="shared" si="270"/>
        <v>7.732144141552183E-3</v>
      </c>
      <c r="BJ260" s="2">
        <f t="shared" si="271"/>
        <v>0.939689275695893</v>
      </c>
    </row>
    <row r="261" spans="1:62" hidden="1" outlineLevel="1">
      <c r="A261" s="4">
        <v>44150</v>
      </c>
      <c r="B261">
        <f>Foglio1!S32</f>
        <v>816609</v>
      </c>
      <c r="C261">
        <f>Foglio1!T32</f>
        <v>565253</v>
      </c>
      <c r="E261">
        <f>Foglio1!R32</f>
        <v>41532</v>
      </c>
      <c r="G261">
        <f>Foglio1!K32</f>
        <v>28807</v>
      </c>
      <c r="H261" s="5">
        <f>Foglio1!I32</f>
        <v>1693</v>
      </c>
      <c r="I261" s="5">
        <f>Foglio1!G32</f>
        <v>1476</v>
      </c>
      <c r="J261" s="5">
        <f>Foglio1!H32</f>
        <v>217</v>
      </c>
      <c r="K261" s="5"/>
      <c r="M261" s="5">
        <f>Foglio1!J32</f>
        <v>27114</v>
      </c>
      <c r="N261" s="5">
        <f>Foglio1!N32</f>
        <v>11829</v>
      </c>
      <c r="O261" s="5">
        <f>Foglio1!O32</f>
        <v>896</v>
      </c>
      <c r="Q261">
        <f t="shared" si="257"/>
        <v>1693</v>
      </c>
      <c r="R261">
        <f t="shared" si="258"/>
        <v>14418</v>
      </c>
      <c r="Z261">
        <f t="shared" si="259"/>
        <v>11829</v>
      </c>
      <c r="AA261">
        <f t="shared" si="260"/>
        <v>27114</v>
      </c>
      <c r="AB261">
        <f t="shared" si="261"/>
        <v>1693</v>
      </c>
      <c r="AC261">
        <f t="shared" si="262"/>
        <v>896</v>
      </c>
      <c r="AE261" s="3">
        <f t="shared" si="237"/>
        <v>7416</v>
      </c>
      <c r="AF261" s="3">
        <f t="shared" si="238"/>
        <v>1422</v>
      </c>
      <c r="AG261" s="3">
        <f t="shared" si="239"/>
        <v>1001</v>
      </c>
      <c r="AH261" s="3">
        <f t="shared" si="240"/>
        <v>16</v>
      </c>
      <c r="AI261" s="3">
        <f t="shared" si="241"/>
        <v>2</v>
      </c>
      <c r="AJ261" s="3">
        <f t="shared" si="242"/>
        <v>985</v>
      </c>
      <c r="AK261" s="3">
        <f t="shared" si="243"/>
        <v>385</v>
      </c>
      <c r="AL261" s="3">
        <f t="shared" si="244"/>
        <v>36</v>
      </c>
      <c r="AM261" s="3"/>
      <c r="AN261" s="3">
        <f t="shared" si="245"/>
        <v>5994</v>
      </c>
      <c r="AO261" s="3">
        <f t="shared" si="246"/>
        <v>1422</v>
      </c>
      <c r="AQ261" s="6">
        <f t="shared" si="247"/>
        <v>9.164686298571539E-3</v>
      </c>
      <c r="AR261" s="6">
        <f t="shared" si="248"/>
        <v>3.5452505609573672E-2</v>
      </c>
      <c r="AS261" s="6">
        <f t="shared" si="249"/>
        <v>3.5999424584622026E-2</v>
      </c>
      <c r="AT261" s="6">
        <f t="shared" si="250"/>
        <v>9.5408467501490752E-3</v>
      </c>
      <c r="AU261" s="6">
        <f t="shared" si="251"/>
        <v>9.3023255813953487E-3</v>
      </c>
      <c r="AV261" s="6">
        <f t="shared" si="252"/>
        <v>3.7697577404416552E-2</v>
      </c>
      <c r="AW261" s="6">
        <f t="shared" si="253"/>
        <v>3.3642083187696611E-2</v>
      </c>
      <c r="AX261" s="6">
        <f t="shared" si="254"/>
        <v>4.1860465116279069E-2</v>
      </c>
      <c r="AZ261" s="2">
        <f t="shared" si="255"/>
        <v>5.0859101479410584E-2</v>
      </c>
      <c r="BA261" s="17">
        <f t="shared" si="256"/>
        <v>0.19174757281553398</v>
      </c>
      <c r="BB261" s="2">
        <f t="shared" si="263"/>
        <v>4.0763748434941731E-2</v>
      </c>
      <c r="BC261" s="2">
        <f t="shared" si="264"/>
        <v>3.5538861600693444E-2</v>
      </c>
      <c r="BD261" s="2">
        <f t="shared" si="265"/>
        <v>5.2248868342482909E-3</v>
      </c>
      <c r="BE261" s="2">
        <f t="shared" si="266"/>
        <v>0.652845998266397</v>
      </c>
      <c r="BF261" s="2">
        <f t="shared" si="267"/>
        <v>0.28481652701531351</v>
      </c>
      <c r="BG261" s="2">
        <f t="shared" si="268"/>
        <v>2.1573726283347781E-2</v>
      </c>
      <c r="BH261" s="2">
        <f t="shared" si="269"/>
        <v>5.1237546429687232E-2</v>
      </c>
      <c r="BI261" s="2">
        <f t="shared" si="270"/>
        <v>7.5328913111396539E-3</v>
      </c>
      <c r="BJ261" s="2">
        <f t="shared" si="271"/>
        <v>0.94122956225917309</v>
      </c>
    </row>
    <row r="262" spans="1:62" hidden="1" outlineLevel="1">
      <c r="A262" s="4">
        <v>44151</v>
      </c>
      <c r="B262">
        <f>Foglio1!S33</f>
        <v>824760</v>
      </c>
      <c r="C262">
        <f>Foglio1!T33</f>
        <v>570817</v>
      </c>
      <c r="E262">
        <f>Foglio1!R33</f>
        <v>42993</v>
      </c>
      <c r="G262">
        <f>Foglio1!K33</f>
        <v>29765</v>
      </c>
      <c r="H262" s="5">
        <f>Foglio1!I33</f>
        <v>1725</v>
      </c>
      <c r="I262" s="5">
        <f>Foglio1!G33</f>
        <v>1501</v>
      </c>
      <c r="J262" s="5">
        <f>Foglio1!H33</f>
        <v>224</v>
      </c>
      <c r="K262" s="5"/>
      <c r="M262" s="5">
        <f>Foglio1!J33</f>
        <v>28040</v>
      </c>
      <c r="N262" s="5">
        <f>Foglio1!N33</f>
        <v>12296</v>
      </c>
      <c r="O262" s="5">
        <f>Foglio1!O33</f>
        <v>932</v>
      </c>
      <c r="Q262">
        <f t="shared" si="257"/>
        <v>1725</v>
      </c>
      <c r="R262">
        <f t="shared" si="258"/>
        <v>14953</v>
      </c>
      <c r="Z262">
        <f t="shared" si="259"/>
        <v>12296</v>
      </c>
      <c r="AA262">
        <f t="shared" si="260"/>
        <v>28040</v>
      </c>
      <c r="AB262">
        <f t="shared" si="261"/>
        <v>1725</v>
      </c>
      <c r="AC262">
        <f t="shared" si="262"/>
        <v>932</v>
      </c>
      <c r="AE262" s="3">
        <f t="shared" si="237"/>
        <v>8151</v>
      </c>
      <c r="AF262" s="3">
        <f t="shared" si="238"/>
        <v>1461</v>
      </c>
      <c r="AG262" s="3">
        <f t="shared" si="239"/>
        <v>958</v>
      </c>
      <c r="AH262" s="3">
        <f t="shared" si="240"/>
        <v>32</v>
      </c>
      <c r="AI262" s="3">
        <f t="shared" si="241"/>
        <v>7</v>
      </c>
      <c r="AJ262" s="3">
        <f t="shared" si="242"/>
        <v>926</v>
      </c>
      <c r="AK262" s="3">
        <f t="shared" si="243"/>
        <v>467</v>
      </c>
      <c r="AL262" s="3">
        <f t="shared" si="244"/>
        <v>36</v>
      </c>
      <c r="AM262" s="3"/>
      <c r="AN262" s="3">
        <f t="shared" si="245"/>
        <v>6690</v>
      </c>
      <c r="AO262" s="3">
        <f t="shared" si="246"/>
        <v>1461</v>
      </c>
      <c r="AQ262" s="6">
        <f t="shared" si="247"/>
        <v>9.9815211441460962E-3</v>
      </c>
      <c r="AR262" s="6">
        <f t="shared" si="248"/>
        <v>3.5177694308003465E-2</v>
      </c>
      <c r="AS262" s="6">
        <f t="shared" si="249"/>
        <v>3.3255805880515153E-2</v>
      </c>
      <c r="AT262" s="6">
        <f t="shared" si="250"/>
        <v>1.8901358535144713E-2</v>
      </c>
      <c r="AU262" s="6">
        <f t="shared" si="251"/>
        <v>3.2258064516129031E-2</v>
      </c>
      <c r="AV262" s="6">
        <f t="shared" si="252"/>
        <v>3.4152098546876154E-2</v>
      </c>
      <c r="AW262" s="6">
        <f t="shared" si="253"/>
        <v>3.947924592104151E-2</v>
      </c>
      <c r="AX262" s="6">
        <f t="shared" si="254"/>
        <v>4.0178571428571432E-2</v>
      </c>
      <c r="AZ262" s="2">
        <f t="shared" si="255"/>
        <v>5.2127891750327365E-2</v>
      </c>
      <c r="BA262" s="17">
        <f t="shared" si="256"/>
        <v>0.17924181082075819</v>
      </c>
      <c r="BB262" s="2">
        <f t="shared" si="263"/>
        <v>4.0122810690112344E-2</v>
      </c>
      <c r="BC262" s="2">
        <f t="shared" si="264"/>
        <v>3.4912660200497755E-2</v>
      </c>
      <c r="BD262" s="2">
        <f t="shared" si="265"/>
        <v>5.2101504896145887E-3</v>
      </c>
      <c r="BE262" s="2">
        <f t="shared" si="266"/>
        <v>0.65219919521782621</v>
      </c>
      <c r="BF262" s="2">
        <f t="shared" si="267"/>
        <v>0.2860000465192008</v>
      </c>
      <c r="BG262" s="2">
        <f t="shared" si="268"/>
        <v>2.1677947572860699E-2</v>
      </c>
      <c r="BH262" s="2">
        <f t="shared" si="269"/>
        <v>5.0428355451033094E-2</v>
      </c>
      <c r="BI262" s="2">
        <f t="shared" si="270"/>
        <v>7.5256173357970768E-3</v>
      </c>
      <c r="BJ262" s="2">
        <f t="shared" si="271"/>
        <v>0.94204602721316988</v>
      </c>
    </row>
    <row r="263" spans="1:62" hidden="1" outlineLevel="1">
      <c r="A263" s="4">
        <v>44152</v>
      </c>
      <c r="B263">
        <f>Foglio1!S34</f>
        <v>835534</v>
      </c>
      <c r="C263">
        <f>Foglio1!T34</f>
        <v>577818</v>
      </c>
      <c r="E263">
        <f>Foglio1!R34</f>
        <v>44691</v>
      </c>
      <c r="G263">
        <f>Foglio1!K34</f>
        <v>30756</v>
      </c>
      <c r="H263" s="5">
        <f>Foglio1!I34</f>
        <v>1732</v>
      </c>
      <c r="I263" s="5">
        <f>Foglio1!G34</f>
        <v>1505</v>
      </c>
      <c r="J263" s="5">
        <f>Foglio1!H34</f>
        <v>227</v>
      </c>
      <c r="K263" s="5"/>
      <c r="M263" s="5">
        <f>Foglio1!J34</f>
        <v>29024</v>
      </c>
      <c r="N263" s="5">
        <f>Foglio1!N34</f>
        <v>12964</v>
      </c>
      <c r="O263" s="5">
        <f>Foglio1!O34</f>
        <v>971</v>
      </c>
      <c r="Q263">
        <f t="shared" ref="Q263:Q294" si="272">H263+L263</f>
        <v>1732</v>
      </c>
      <c r="R263">
        <f t="shared" ref="R263:R294" si="273">Q263+N263+O263</f>
        <v>15667</v>
      </c>
      <c r="Z263">
        <f t="shared" ref="Z263:Z294" si="274">N263</f>
        <v>12964</v>
      </c>
      <c r="AA263">
        <f t="shared" ref="AA263:AA294" si="275">M263</f>
        <v>29024</v>
      </c>
      <c r="AB263">
        <f t="shared" ref="AB263:AB294" si="276">H263</f>
        <v>1732</v>
      </c>
      <c r="AC263">
        <f t="shared" ref="AC263:AC294" si="277">O263</f>
        <v>971</v>
      </c>
      <c r="AE263" s="3">
        <f t="shared" si="237"/>
        <v>10774</v>
      </c>
      <c r="AF263" s="3">
        <f t="shared" si="238"/>
        <v>1698</v>
      </c>
      <c r="AG263" s="3">
        <f t="shared" si="239"/>
        <v>991</v>
      </c>
      <c r="AH263" s="3">
        <f t="shared" si="240"/>
        <v>7</v>
      </c>
      <c r="AI263" s="3">
        <f t="shared" si="241"/>
        <v>3</v>
      </c>
      <c r="AJ263" s="3">
        <f t="shared" si="242"/>
        <v>984</v>
      </c>
      <c r="AK263" s="3">
        <f t="shared" si="243"/>
        <v>668</v>
      </c>
      <c r="AL263" s="3">
        <f t="shared" si="244"/>
        <v>39</v>
      </c>
      <c r="AM263" s="3"/>
      <c r="AN263" s="3">
        <f t="shared" si="245"/>
        <v>9076</v>
      </c>
      <c r="AO263" s="3">
        <f t="shared" si="246"/>
        <v>1698</v>
      </c>
      <c r="AQ263" s="6">
        <f t="shared" si="247"/>
        <v>1.3063194141325962E-2</v>
      </c>
      <c r="AR263" s="6">
        <f t="shared" si="248"/>
        <v>3.9494801479310587E-2</v>
      </c>
      <c r="AS263" s="6">
        <f t="shared" si="249"/>
        <v>3.3294137409709393E-2</v>
      </c>
      <c r="AT263" s="6">
        <f t="shared" si="250"/>
        <v>4.0579710144927538E-3</v>
      </c>
      <c r="AU263" s="6">
        <f t="shared" si="251"/>
        <v>1.3392857142857142E-2</v>
      </c>
      <c r="AV263" s="6">
        <f t="shared" si="252"/>
        <v>3.5092724679029956E-2</v>
      </c>
      <c r="AW263" s="6">
        <f t="shared" si="253"/>
        <v>5.4326610279765777E-2</v>
      </c>
      <c r="AX263" s="6">
        <f t="shared" si="254"/>
        <v>4.1845493562231759E-2</v>
      </c>
      <c r="AZ263" s="2">
        <f t="shared" si="255"/>
        <v>5.3487949024216851E-2</v>
      </c>
      <c r="BA263" s="17">
        <f t="shared" si="256"/>
        <v>0.15760163356227957</v>
      </c>
      <c r="BB263" s="2">
        <f t="shared" ref="BB263:BB294" si="278">H263/E263</f>
        <v>3.875500660088161E-2</v>
      </c>
      <c r="BC263" s="2">
        <f t="shared" ref="BC263:BC294" si="279">(H263-J263)/E263</f>
        <v>3.3675684142221031E-2</v>
      </c>
      <c r="BD263" s="2">
        <f t="shared" ref="BD263:BD294" si="280">J263/E263</f>
        <v>5.0793224586605807E-3</v>
      </c>
      <c r="BE263" s="2">
        <f t="shared" ref="BE263:BE294" si="281">M263/E263</f>
        <v>0.64943724687297222</v>
      </c>
      <c r="BF263" s="2">
        <f t="shared" ref="BF263:BF294" si="282">N263/E263</f>
        <v>0.29008077689020162</v>
      </c>
      <c r="BG263" s="2">
        <f t="shared" ref="BG263:BG294" si="283">O263/E263</f>
        <v>2.1726969635944598E-2</v>
      </c>
      <c r="BH263" s="2">
        <f t="shared" ref="BH263:BH294" si="284">I263/G263</f>
        <v>4.893354142281181E-2</v>
      </c>
      <c r="BI263" s="2">
        <f t="shared" ref="BI263:BI294" si="285">J263/G263</f>
        <v>7.3806736896865656E-3</v>
      </c>
      <c r="BJ263" s="2">
        <f t="shared" ref="BJ263:BJ294" si="286">M263/G263</f>
        <v>0.94368578488750166</v>
      </c>
    </row>
    <row r="264" spans="1:62" hidden="1" outlineLevel="1">
      <c r="A264" s="4">
        <v>44153</v>
      </c>
      <c r="B264">
        <f>Foglio1!S35</f>
        <v>845013</v>
      </c>
      <c r="C264">
        <f>Foglio1!T35</f>
        <v>582685</v>
      </c>
      <c r="E264">
        <f>Foglio1!R35</f>
        <v>46528</v>
      </c>
      <c r="G264">
        <f>Foglio1!K35</f>
        <v>32102</v>
      </c>
      <c r="H264" s="5">
        <f>Foglio1!I35</f>
        <v>1768</v>
      </c>
      <c r="I264" s="5">
        <f>Foglio1!G35</f>
        <v>1528</v>
      </c>
      <c r="J264" s="5">
        <f>Foglio1!H35</f>
        <v>240</v>
      </c>
      <c r="K264" s="5"/>
      <c r="M264" s="5">
        <f>Foglio1!J35</f>
        <v>30334</v>
      </c>
      <c r="N264" s="5">
        <f>Foglio1!N35</f>
        <v>13411</v>
      </c>
      <c r="O264" s="5">
        <f>Foglio1!O35</f>
        <v>1015</v>
      </c>
      <c r="Q264">
        <f t="shared" si="272"/>
        <v>1768</v>
      </c>
      <c r="R264">
        <f t="shared" si="273"/>
        <v>16194</v>
      </c>
      <c r="Z264">
        <f t="shared" si="274"/>
        <v>13411</v>
      </c>
      <c r="AA264">
        <f t="shared" si="275"/>
        <v>30334</v>
      </c>
      <c r="AB264">
        <f t="shared" si="276"/>
        <v>1768</v>
      </c>
      <c r="AC264">
        <f t="shared" si="277"/>
        <v>1015</v>
      </c>
      <c r="AE264" s="3">
        <f t="shared" si="237"/>
        <v>9479</v>
      </c>
      <c r="AF264" s="3">
        <f t="shared" si="238"/>
        <v>1837</v>
      </c>
      <c r="AG264" s="3">
        <f t="shared" si="239"/>
        <v>1346</v>
      </c>
      <c r="AH264" s="3">
        <f t="shared" si="240"/>
        <v>36</v>
      </c>
      <c r="AI264" s="3">
        <f t="shared" si="241"/>
        <v>13</v>
      </c>
      <c r="AJ264" s="3">
        <f t="shared" si="242"/>
        <v>1310</v>
      </c>
      <c r="AK264" s="3">
        <f t="shared" si="243"/>
        <v>447</v>
      </c>
      <c r="AL264" s="3">
        <f t="shared" si="244"/>
        <v>44</v>
      </c>
      <c r="AM264" s="3"/>
      <c r="AN264" s="3">
        <f t="shared" si="245"/>
        <v>7642</v>
      </c>
      <c r="AO264" s="3">
        <f t="shared" si="246"/>
        <v>1837</v>
      </c>
      <c r="AQ264" s="6">
        <f t="shared" si="247"/>
        <v>1.134484054508853E-2</v>
      </c>
      <c r="AR264" s="6">
        <f t="shared" si="248"/>
        <v>4.1104472936385403E-2</v>
      </c>
      <c r="AS264" s="6">
        <f t="shared" si="249"/>
        <v>4.376381844193003E-2</v>
      </c>
      <c r="AT264" s="6">
        <f t="shared" si="250"/>
        <v>2.0785219399538105E-2</v>
      </c>
      <c r="AU264" s="6">
        <f t="shared" si="251"/>
        <v>5.7268722466960353E-2</v>
      </c>
      <c r="AV264" s="6">
        <f t="shared" si="252"/>
        <v>4.513506063947078E-2</v>
      </c>
      <c r="AW264" s="6">
        <f t="shared" si="253"/>
        <v>3.4480098734958345E-2</v>
      </c>
      <c r="AX264" s="6">
        <f t="shared" si="254"/>
        <v>4.5314109165808442E-2</v>
      </c>
      <c r="AZ264" s="2">
        <f t="shared" si="255"/>
        <v>5.506187478772516E-2</v>
      </c>
      <c r="BA264" s="17">
        <f t="shared" si="256"/>
        <v>0.19379681400991666</v>
      </c>
      <c r="BB264" s="2">
        <f t="shared" si="278"/>
        <v>3.7998624484181572E-2</v>
      </c>
      <c r="BC264" s="2">
        <f t="shared" si="279"/>
        <v>3.28404401650619E-2</v>
      </c>
      <c r="BD264" s="2">
        <f t="shared" si="280"/>
        <v>5.1581843191196696E-3</v>
      </c>
      <c r="BE264" s="2">
        <f t="shared" si="281"/>
        <v>0.65195151306740029</v>
      </c>
      <c r="BF264" s="2">
        <f t="shared" si="282"/>
        <v>0.28823504126547456</v>
      </c>
      <c r="BG264" s="2">
        <f t="shared" si="283"/>
        <v>2.1814821182943603E-2</v>
      </c>
      <c r="BH264" s="2">
        <f t="shared" si="284"/>
        <v>4.7598280480966919E-2</v>
      </c>
      <c r="BI264" s="2">
        <f t="shared" si="285"/>
        <v>7.4761697090523953E-3</v>
      </c>
      <c r="BJ264" s="2">
        <f t="shared" si="286"/>
        <v>0.94492554980998067</v>
      </c>
    </row>
    <row r="265" spans="1:62" hidden="1" outlineLevel="1">
      <c r="A265" s="4">
        <v>44154</v>
      </c>
      <c r="B265">
        <f>Foglio1!S36</f>
        <v>856483</v>
      </c>
      <c r="C265">
        <f>Foglio1!T36</f>
        <v>590160</v>
      </c>
      <c r="E265">
        <f>Foglio1!R36</f>
        <v>48399</v>
      </c>
      <c r="G265">
        <f>Foglio1!K36</f>
        <v>33581</v>
      </c>
      <c r="H265" s="5">
        <f>Foglio1!I36</f>
        <v>1772</v>
      </c>
      <c r="I265" s="5">
        <f>Foglio1!G36</f>
        <v>1532</v>
      </c>
      <c r="J265" s="5">
        <f>Foglio1!H36</f>
        <v>240</v>
      </c>
      <c r="K265" s="5"/>
      <c r="M265" s="5">
        <f>Foglio1!J36</f>
        <v>31809</v>
      </c>
      <c r="N265" s="5">
        <f>Foglio1!N36</f>
        <v>13763</v>
      </c>
      <c r="O265" s="5">
        <f>Foglio1!O36</f>
        <v>1055</v>
      </c>
      <c r="Q265">
        <f t="shared" si="272"/>
        <v>1772</v>
      </c>
      <c r="R265">
        <f t="shared" si="273"/>
        <v>16590</v>
      </c>
      <c r="Z265">
        <f t="shared" si="274"/>
        <v>13763</v>
      </c>
      <c r="AA265">
        <f t="shared" si="275"/>
        <v>31809</v>
      </c>
      <c r="AB265">
        <f t="shared" si="276"/>
        <v>1772</v>
      </c>
      <c r="AC265">
        <f t="shared" si="277"/>
        <v>1055</v>
      </c>
      <c r="AE265" s="3">
        <f t="shared" si="237"/>
        <v>11470</v>
      </c>
      <c r="AF265" s="3">
        <f t="shared" si="238"/>
        <v>1871</v>
      </c>
      <c r="AG265" s="3">
        <f t="shared" si="239"/>
        <v>1479</v>
      </c>
      <c r="AH265" s="3">
        <f t="shared" si="240"/>
        <v>4</v>
      </c>
      <c r="AI265" s="3">
        <f t="shared" si="241"/>
        <v>0</v>
      </c>
      <c r="AJ265" s="3">
        <f t="shared" si="242"/>
        <v>1475</v>
      </c>
      <c r="AK265" s="3">
        <f t="shared" si="243"/>
        <v>352</v>
      </c>
      <c r="AL265" s="3">
        <f t="shared" si="244"/>
        <v>40</v>
      </c>
      <c r="AM265" s="3"/>
      <c r="AN265" s="3">
        <f t="shared" si="245"/>
        <v>9599</v>
      </c>
      <c r="AO265" s="3">
        <f t="shared" si="246"/>
        <v>1871</v>
      </c>
      <c r="AQ265" s="6">
        <f t="shared" si="247"/>
        <v>1.3573755670031112E-2</v>
      </c>
      <c r="AR265" s="6">
        <f t="shared" si="248"/>
        <v>4.0212345254470427E-2</v>
      </c>
      <c r="AS265" s="6">
        <f t="shared" si="249"/>
        <v>4.6071895832035387E-2</v>
      </c>
      <c r="AT265" s="6">
        <f t="shared" si="250"/>
        <v>2.2624434389140274E-3</v>
      </c>
      <c r="AU265" s="6">
        <f t="shared" si="251"/>
        <v>0</v>
      </c>
      <c r="AV265" s="6">
        <f t="shared" si="252"/>
        <v>4.8625304938353001E-2</v>
      </c>
      <c r="AW265" s="6">
        <f t="shared" si="253"/>
        <v>2.6247110580866453E-2</v>
      </c>
      <c r="AX265" s="6">
        <f t="shared" si="254"/>
        <v>3.9408866995073892E-2</v>
      </c>
      <c r="AZ265" s="2">
        <f t="shared" si="255"/>
        <v>5.6509002513768516E-2</v>
      </c>
      <c r="BA265" s="17">
        <f t="shared" si="256"/>
        <v>0.16312118570183087</v>
      </c>
      <c r="BB265" s="2">
        <f t="shared" si="278"/>
        <v>3.6612326700964898E-2</v>
      </c>
      <c r="BC265" s="2">
        <f t="shared" si="279"/>
        <v>3.1653546560879355E-2</v>
      </c>
      <c r="BD265" s="2">
        <f t="shared" si="280"/>
        <v>4.958780140085539E-3</v>
      </c>
      <c r="BE265" s="2">
        <f t="shared" si="281"/>
        <v>0.65722432281658716</v>
      </c>
      <c r="BF265" s="2">
        <f t="shared" si="282"/>
        <v>0.28436537944998863</v>
      </c>
      <c r="BG265" s="2">
        <f t="shared" si="283"/>
        <v>2.1797971032459347E-2</v>
      </c>
      <c r="BH265" s="2">
        <f t="shared" si="284"/>
        <v>4.5621035704713972E-2</v>
      </c>
      <c r="BI265" s="2">
        <f t="shared" si="285"/>
        <v>7.1468985438194214E-3</v>
      </c>
      <c r="BJ265" s="2">
        <f t="shared" si="286"/>
        <v>0.94723206575146657</v>
      </c>
    </row>
    <row r="266" spans="1:62" hidden="1" outlineLevel="1">
      <c r="A266" s="4">
        <v>44155</v>
      </c>
      <c r="B266">
        <f>Foglio1!S37</f>
        <v>866503</v>
      </c>
      <c r="C266">
        <f>Foglio1!T37</f>
        <v>596565</v>
      </c>
      <c r="E266">
        <f>Foglio1!R37</f>
        <v>50033</v>
      </c>
      <c r="G266">
        <f>Foglio1!K37</f>
        <v>34756</v>
      </c>
      <c r="H266" s="5">
        <f>Foglio1!I37</f>
        <v>1779</v>
      </c>
      <c r="I266" s="5">
        <f>Foglio1!G37</f>
        <v>1537</v>
      </c>
      <c r="J266" s="5">
        <f>Foglio1!H37</f>
        <v>242</v>
      </c>
      <c r="K266" s="5"/>
      <c r="M266" s="5">
        <f>Foglio1!J37</f>
        <v>32977</v>
      </c>
      <c r="N266" s="5">
        <f>Foglio1!N37</f>
        <v>14179</v>
      </c>
      <c r="O266" s="5">
        <f>Foglio1!O37</f>
        <v>1098</v>
      </c>
      <c r="Q266">
        <f t="shared" si="272"/>
        <v>1779</v>
      </c>
      <c r="R266">
        <f t="shared" si="273"/>
        <v>17056</v>
      </c>
      <c r="Z266">
        <f t="shared" si="274"/>
        <v>14179</v>
      </c>
      <c r="AA266">
        <f t="shared" si="275"/>
        <v>32977</v>
      </c>
      <c r="AB266">
        <f t="shared" si="276"/>
        <v>1779</v>
      </c>
      <c r="AC266">
        <f t="shared" si="277"/>
        <v>1098</v>
      </c>
      <c r="AE266" s="3">
        <f t="shared" si="237"/>
        <v>10020</v>
      </c>
      <c r="AF266" s="3">
        <f t="shared" si="238"/>
        <v>1634</v>
      </c>
      <c r="AG266" s="3">
        <f t="shared" si="239"/>
        <v>1175</v>
      </c>
      <c r="AH266" s="3">
        <f t="shared" si="240"/>
        <v>7</v>
      </c>
      <c r="AI266" s="3">
        <f t="shared" si="241"/>
        <v>2</v>
      </c>
      <c r="AJ266" s="3">
        <f t="shared" si="242"/>
        <v>1168</v>
      </c>
      <c r="AK266" s="3">
        <f t="shared" si="243"/>
        <v>416</v>
      </c>
      <c r="AL266" s="3">
        <f t="shared" si="244"/>
        <v>43</v>
      </c>
      <c r="AM266" s="3"/>
      <c r="AN266" s="3">
        <f t="shared" si="245"/>
        <v>8386</v>
      </c>
      <c r="AO266" s="3">
        <f t="shared" si="246"/>
        <v>1634</v>
      </c>
      <c r="AQ266" s="6">
        <f t="shared" si="247"/>
        <v>1.1699006285005073E-2</v>
      </c>
      <c r="AR266" s="6">
        <f t="shared" si="248"/>
        <v>3.3761028120415711E-2</v>
      </c>
      <c r="AS266" s="6">
        <f t="shared" si="249"/>
        <v>3.4990024120782587E-2</v>
      </c>
      <c r="AT266" s="6">
        <f t="shared" si="250"/>
        <v>3.9503386004514675E-3</v>
      </c>
      <c r="AU266" s="6">
        <f t="shared" si="251"/>
        <v>8.3333333333333332E-3</v>
      </c>
      <c r="AV266" s="6">
        <f t="shared" si="252"/>
        <v>3.6719167531201864E-2</v>
      </c>
      <c r="AW266" s="6">
        <f t="shared" si="253"/>
        <v>3.0225968175543124E-2</v>
      </c>
      <c r="AX266" s="6">
        <f t="shared" si="254"/>
        <v>4.0758293838862557E-2</v>
      </c>
      <c r="AZ266" s="2">
        <f t="shared" si="255"/>
        <v>5.7741288835699359E-2</v>
      </c>
      <c r="BA266" s="17">
        <f t="shared" si="256"/>
        <v>0.16307385229540919</v>
      </c>
      <c r="BB266" s="2">
        <f t="shared" si="278"/>
        <v>3.5556532688425638E-2</v>
      </c>
      <c r="BC266" s="2">
        <f t="shared" si="279"/>
        <v>3.0719724981512202E-2</v>
      </c>
      <c r="BD266" s="2">
        <f t="shared" si="280"/>
        <v>4.8368077069134369E-3</v>
      </c>
      <c r="BE266" s="2">
        <f t="shared" si="281"/>
        <v>0.65910499070613393</v>
      </c>
      <c r="BF266" s="2">
        <f t="shared" si="282"/>
        <v>0.28339296064597364</v>
      </c>
      <c r="BG266" s="2">
        <f t="shared" si="283"/>
        <v>2.1945515959466751E-2</v>
      </c>
      <c r="BH266" s="2">
        <f t="shared" si="284"/>
        <v>4.4222580273909538E-2</v>
      </c>
      <c r="BI266" s="2">
        <f t="shared" si="285"/>
        <v>6.9628265623201749E-3</v>
      </c>
      <c r="BJ266" s="2">
        <f t="shared" si="286"/>
        <v>0.94881459316377026</v>
      </c>
    </row>
    <row r="267" spans="1:62" hidden="1" outlineLevel="1">
      <c r="A267" s="4">
        <v>44156</v>
      </c>
      <c r="B267">
        <f>Foglio1!S38</f>
        <v>875889</v>
      </c>
      <c r="C267">
        <f>Foglio1!T38</f>
        <v>602679</v>
      </c>
      <c r="E267">
        <f>Foglio1!R38</f>
        <v>51871</v>
      </c>
      <c r="G267">
        <f>Foglio1!K38</f>
        <v>36241</v>
      </c>
      <c r="H267" s="5">
        <f>Foglio1!I38</f>
        <v>1810</v>
      </c>
      <c r="I267" s="5">
        <f>Foglio1!G38</f>
        <v>1568</v>
      </c>
      <c r="J267" s="5">
        <f>Foglio1!H38</f>
        <v>242</v>
      </c>
      <c r="K267" s="5"/>
      <c r="M267" s="5">
        <f>Foglio1!J38</f>
        <v>34431</v>
      </c>
      <c r="N267" s="5">
        <f>Foglio1!N38</f>
        <v>14489</v>
      </c>
      <c r="O267" s="5">
        <f>Foglio1!O38</f>
        <v>1141</v>
      </c>
      <c r="Q267">
        <f t="shared" si="272"/>
        <v>1810</v>
      </c>
      <c r="R267">
        <f t="shared" si="273"/>
        <v>17440</v>
      </c>
      <c r="Z267">
        <f t="shared" si="274"/>
        <v>14489</v>
      </c>
      <c r="AA267">
        <f t="shared" si="275"/>
        <v>34431</v>
      </c>
      <c r="AB267">
        <f t="shared" si="276"/>
        <v>1810</v>
      </c>
      <c r="AC267">
        <f t="shared" si="277"/>
        <v>1141</v>
      </c>
      <c r="AE267" s="3">
        <f t="shared" si="237"/>
        <v>9386</v>
      </c>
      <c r="AF267" s="3">
        <f t="shared" si="238"/>
        <v>1838</v>
      </c>
      <c r="AG267" s="3">
        <f t="shared" si="239"/>
        <v>1485</v>
      </c>
      <c r="AH267" s="3">
        <f t="shared" si="240"/>
        <v>31</v>
      </c>
      <c r="AI267" s="3">
        <f t="shared" si="241"/>
        <v>0</v>
      </c>
      <c r="AJ267" s="3">
        <f t="shared" si="242"/>
        <v>1454</v>
      </c>
      <c r="AK267" s="3">
        <f t="shared" si="243"/>
        <v>310</v>
      </c>
      <c r="AL267" s="3">
        <f t="shared" si="244"/>
        <v>43</v>
      </c>
      <c r="AM267" s="3"/>
      <c r="AN267" s="3">
        <f t="shared" si="245"/>
        <v>7548</v>
      </c>
      <c r="AO267" s="3">
        <f t="shared" si="246"/>
        <v>1838</v>
      </c>
      <c r="AQ267" s="6">
        <f t="shared" si="247"/>
        <v>1.0832045590147986E-2</v>
      </c>
      <c r="AR267" s="6">
        <f t="shared" si="248"/>
        <v>3.6735754402094617E-2</v>
      </c>
      <c r="AS267" s="6">
        <f t="shared" si="249"/>
        <v>4.2726435723328349E-2</v>
      </c>
      <c r="AT267" s="6">
        <f t="shared" si="250"/>
        <v>1.7425519955030916E-2</v>
      </c>
      <c r="AU267" s="6">
        <f t="shared" si="251"/>
        <v>0</v>
      </c>
      <c r="AV267" s="6">
        <f t="shared" si="252"/>
        <v>4.4091336385965976E-2</v>
      </c>
      <c r="AW267" s="6">
        <f t="shared" si="253"/>
        <v>2.1863318992876791E-2</v>
      </c>
      <c r="AX267" s="6">
        <f t="shared" si="254"/>
        <v>3.9162112932604735E-2</v>
      </c>
      <c r="AZ267" s="2">
        <f t="shared" si="255"/>
        <v>5.9220974347206093E-2</v>
      </c>
      <c r="BA267" s="17">
        <f t="shared" si="256"/>
        <v>0.19582356701470274</v>
      </c>
      <c r="BB267" s="2">
        <f t="shared" si="278"/>
        <v>3.4894256906556648E-2</v>
      </c>
      <c r="BC267" s="2">
        <f t="shared" si="279"/>
        <v>3.0228836922365099E-2</v>
      </c>
      <c r="BD267" s="2">
        <f t="shared" si="280"/>
        <v>4.6654199841915526E-3</v>
      </c>
      <c r="BE267" s="2">
        <f t="shared" si="281"/>
        <v>0.66378130361859222</v>
      </c>
      <c r="BF267" s="2">
        <f t="shared" si="282"/>
        <v>0.27932756260723718</v>
      </c>
      <c r="BG267" s="2">
        <f t="shared" si="283"/>
        <v>2.1996876867613889E-2</v>
      </c>
      <c r="BH267" s="2">
        <f t="shared" si="284"/>
        <v>4.3265914295963138E-2</v>
      </c>
      <c r="BI267" s="2">
        <f t="shared" si="285"/>
        <v>6.677519935984106E-3</v>
      </c>
      <c r="BJ267" s="2">
        <f t="shared" si="286"/>
        <v>0.95005656576805275</v>
      </c>
    </row>
    <row r="268" spans="1:62" hidden="1" outlineLevel="1">
      <c r="A268" s="4">
        <v>44157</v>
      </c>
      <c r="B268">
        <f>Foglio1!S39</f>
        <v>882336</v>
      </c>
      <c r="C268">
        <f>Foglio1!T39</f>
        <v>606566</v>
      </c>
      <c r="E268">
        <f>Foglio1!R39</f>
        <v>53129</v>
      </c>
      <c r="G268">
        <f>Foglio1!K39</f>
        <v>37162</v>
      </c>
      <c r="H268" s="5">
        <f>Foglio1!I39</f>
        <v>1838</v>
      </c>
      <c r="I268" s="5">
        <f>Foglio1!G39</f>
        <v>1597</v>
      </c>
      <c r="J268" s="5">
        <f>Foglio1!H39</f>
        <v>241</v>
      </c>
      <c r="K268" s="5"/>
      <c r="M268" s="5">
        <f>Foglio1!J39</f>
        <v>35324</v>
      </c>
      <c r="N268" s="5">
        <f>Foglio1!N39</f>
        <v>14781</v>
      </c>
      <c r="O268" s="5">
        <f>Foglio1!O39</f>
        <v>1186</v>
      </c>
      <c r="Q268">
        <f t="shared" si="272"/>
        <v>1838</v>
      </c>
      <c r="R268">
        <f t="shared" si="273"/>
        <v>17805</v>
      </c>
      <c r="Z268">
        <f t="shared" si="274"/>
        <v>14781</v>
      </c>
      <c r="AA268">
        <f t="shared" si="275"/>
        <v>35324</v>
      </c>
      <c r="AB268">
        <f t="shared" si="276"/>
        <v>1838</v>
      </c>
      <c r="AC268">
        <f t="shared" si="277"/>
        <v>1186</v>
      </c>
      <c r="AE268" s="3">
        <f t="shared" si="237"/>
        <v>6447</v>
      </c>
      <c r="AF268" s="3">
        <f t="shared" si="238"/>
        <v>1258</v>
      </c>
      <c r="AG268" s="3">
        <f t="shared" si="239"/>
        <v>921</v>
      </c>
      <c r="AH268" s="3">
        <f t="shared" si="240"/>
        <v>28</v>
      </c>
      <c r="AI268" s="3">
        <f t="shared" si="241"/>
        <v>-1</v>
      </c>
      <c r="AJ268" s="3">
        <f t="shared" si="242"/>
        <v>893</v>
      </c>
      <c r="AK268" s="3">
        <f t="shared" si="243"/>
        <v>292</v>
      </c>
      <c r="AL268" s="3">
        <f t="shared" si="244"/>
        <v>45</v>
      </c>
      <c r="AM268" s="3"/>
      <c r="AN268" s="3">
        <f t="shared" si="245"/>
        <v>5189</v>
      </c>
      <c r="AO268" s="3">
        <f t="shared" si="246"/>
        <v>1258</v>
      </c>
      <c r="AQ268" s="6">
        <f t="shared" si="247"/>
        <v>7.3605217099426985E-3</v>
      </c>
      <c r="AR268" s="6">
        <f t="shared" si="248"/>
        <v>2.4252472479805672E-2</v>
      </c>
      <c r="AS268" s="6">
        <f t="shared" si="249"/>
        <v>2.5413206037361E-2</v>
      </c>
      <c r="AT268" s="6">
        <f t="shared" si="250"/>
        <v>1.5469613259668509E-2</v>
      </c>
      <c r="AU268" s="6">
        <f t="shared" si="251"/>
        <v>-4.1322314049586778E-3</v>
      </c>
      <c r="AV268" s="6">
        <f t="shared" si="252"/>
        <v>2.5935929830675844E-2</v>
      </c>
      <c r="AW268" s="6">
        <f t="shared" si="253"/>
        <v>2.0153219683898129E-2</v>
      </c>
      <c r="AX268" s="6">
        <f t="shared" si="254"/>
        <v>3.9439088518843118E-2</v>
      </c>
      <c r="AZ268" s="2">
        <f t="shared" si="255"/>
        <v>6.0214022775903965E-2</v>
      </c>
      <c r="BA268" s="17">
        <f t="shared" si="256"/>
        <v>0.19512951760508765</v>
      </c>
      <c r="BB268" s="2">
        <f t="shared" si="278"/>
        <v>3.4595042255641931E-2</v>
      </c>
      <c r="BC268" s="2">
        <f t="shared" si="279"/>
        <v>3.0058913211240566E-2</v>
      </c>
      <c r="BD268" s="2">
        <f t="shared" si="280"/>
        <v>4.5361290444013627E-3</v>
      </c>
      <c r="BE268" s="2">
        <f t="shared" si="281"/>
        <v>0.66487229196860476</v>
      </c>
      <c r="BF268" s="2">
        <f t="shared" si="282"/>
        <v>0.27820964068587778</v>
      </c>
      <c r="BG268" s="2">
        <f t="shared" si="283"/>
        <v>2.2323025089875586E-2</v>
      </c>
      <c r="BH268" s="2">
        <f t="shared" si="284"/>
        <v>4.2974005704752169E-2</v>
      </c>
      <c r="BI268" s="2">
        <f t="shared" si="285"/>
        <v>6.4851192077929071E-3</v>
      </c>
      <c r="BJ268" s="2">
        <f t="shared" si="286"/>
        <v>0.95054087508745488</v>
      </c>
    </row>
    <row r="269" spans="1:62" hidden="1" outlineLevel="1">
      <c r="A269" s="4">
        <v>44158</v>
      </c>
      <c r="B269">
        <f>Foglio1!S40</f>
        <v>890048</v>
      </c>
      <c r="C269">
        <f>Foglio1!T40</f>
        <v>611550</v>
      </c>
      <c r="E269">
        <f>Foglio1!R40</f>
        <v>54378</v>
      </c>
      <c r="G269">
        <f>Foglio1!K40</f>
        <v>37913</v>
      </c>
      <c r="H269" s="5">
        <f>Foglio1!I40</f>
        <v>1847</v>
      </c>
      <c r="I269" s="5">
        <f>Foglio1!G40</f>
        <v>1604</v>
      </c>
      <c r="J269" s="5">
        <f>Foglio1!H40</f>
        <v>243</v>
      </c>
      <c r="K269" s="5"/>
      <c r="M269" s="5">
        <f>Foglio1!J40</f>
        <v>36066</v>
      </c>
      <c r="N269" s="5">
        <f>Foglio1!N40</f>
        <v>15238</v>
      </c>
      <c r="O269" s="5">
        <f>Foglio1!O40</f>
        <v>1227</v>
      </c>
      <c r="Q269">
        <f t="shared" si="272"/>
        <v>1847</v>
      </c>
      <c r="R269">
        <f t="shared" si="273"/>
        <v>18312</v>
      </c>
      <c r="Z269">
        <f t="shared" si="274"/>
        <v>15238</v>
      </c>
      <c r="AA269">
        <f t="shared" si="275"/>
        <v>36066</v>
      </c>
      <c r="AB269">
        <f t="shared" si="276"/>
        <v>1847</v>
      </c>
      <c r="AC269">
        <f t="shared" si="277"/>
        <v>1227</v>
      </c>
      <c r="AE269" s="3">
        <f t="shared" si="237"/>
        <v>7712</v>
      </c>
      <c r="AF269" s="3">
        <f t="shared" si="238"/>
        <v>1249</v>
      </c>
      <c r="AG269" s="3">
        <f t="shared" si="239"/>
        <v>751</v>
      </c>
      <c r="AH269" s="3">
        <f t="shared" si="240"/>
        <v>9</v>
      </c>
      <c r="AI269" s="3">
        <f t="shared" si="241"/>
        <v>2</v>
      </c>
      <c r="AJ269" s="3">
        <f t="shared" si="242"/>
        <v>742</v>
      </c>
      <c r="AK269" s="3">
        <f t="shared" si="243"/>
        <v>457</v>
      </c>
      <c r="AL269" s="3">
        <f t="shared" si="244"/>
        <v>41</v>
      </c>
      <c r="AM269" s="3"/>
      <c r="AN269" s="3">
        <f t="shared" si="245"/>
        <v>6463</v>
      </c>
      <c r="AO269" s="3">
        <f t="shared" si="246"/>
        <v>1249</v>
      </c>
      <c r="AQ269" s="6">
        <f t="shared" si="247"/>
        <v>8.7404344830087407E-3</v>
      </c>
      <c r="AR269" s="6">
        <f t="shared" si="248"/>
        <v>2.3508818159573869E-2</v>
      </c>
      <c r="AS269" s="6">
        <f t="shared" si="249"/>
        <v>2.0208815456649265E-2</v>
      </c>
      <c r="AT269" s="6">
        <f t="shared" si="250"/>
        <v>4.8966267682263327E-3</v>
      </c>
      <c r="AU269" s="6">
        <f t="shared" si="251"/>
        <v>8.2987551867219917E-3</v>
      </c>
      <c r="AV269" s="6">
        <f t="shared" si="252"/>
        <v>2.1005548635488619E-2</v>
      </c>
      <c r="AW269" s="6">
        <f t="shared" si="253"/>
        <v>3.0918070495906908E-2</v>
      </c>
      <c r="AX269" s="6">
        <f t="shared" si="254"/>
        <v>3.4569983136593589E-2</v>
      </c>
      <c r="AZ269" s="2">
        <f t="shared" si="255"/>
        <v>6.1095581361904079E-2</v>
      </c>
      <c r="BA269" s="17">
        <f t="shared" si="256"/>
        <v>0.16195539419087138</v>
      </c>
      <c r="BB269" s="2">
        <f t="shared" si="278"/>
        <v>3.3965942108941119E-2</v>
      </c>
      <c r="BC269" s="2">
        <f t="shared" si="279"/>
        <v>2.9497223141711722E-2</v>
      </c>
      <c r="BD269" s="2">
        <f t="shared" si="280"/>
        <v>4.4687189672293947E-3</v>
      </c>
      <c r="BE269" s="2">
        <f t="shared" si="281"/>
        <v>0.66324616572878736</v>
      </c>
      <c r="BF269" s="2">
        <f t="shared" si="282"/>
        <v>0.28022361984626137</v>
      </c>
      <c r="BG269" s="2">
        <f t="shared" si="283"/>
        <v>2.2564272316010152E-2</v>
      </c>
      <c r="BH269" s="2">
        <f t="shared" si="284"/>
        <v>4.2307387967188033E-2</v>
      </c>
      <c r="BI269" s="2">
        <f t="shared" si="285"/>
        <v>6.4094110199667664E-3</v>
      </c>
      <c r="BJ269" s="2">
        <f t="shared" si="286"/>
        <v>0.95128320101284525</v>
      </c>
    </row>
    <row r="270" spans="1:62" hidden="1" outlineLevel="1">
      <c r="A270" s="4">
        <v>44159</v>
      </c>
      <c r="B270">
        <f>Foglio1!S41</f>
        <v>900011</v>
      </c>
      <c r="C270">
        <f>Foglio1!T41</f>
        <v>617938</v>
      </c>
      <c r="E270">
        <f>Foglio1!R41</f>
        <v>55684</v>
      </c>
      <c r="G270">
        <f>Foglio1!K41</f>
        <v>38199</v>
      </c>
      <c r="H270" s="5">
        <f>Foglio1!I41</f>
        <v>1844</v>
      </c>
      <c r="I270" s="5">
        <f>Foglio1!G41</f>
        <v>1601</v>
      </c>
      <c r="J270" s="5">
        <f>Foglio1!H41</f>
        <v>243</v>
      </c>
      <c r="K270" s="5"/>
      <c r="M270" s="5">
        <f>Foglio1!J41</f>
        <v>36355</v>
      </c>
      <c r="N270" s="5">
        <f>Foglio1!N41</f>
        <v>16210</v>
      </c>
      <c r="O270" s="5">
        <f>Foglio1!O41</f>
        <v>1275</v>
      </c>
      <c r="Q270">
        <f t="shared" si="272"/>
        <v>1844</v>
      </c>
      <c r="R270">
        <f t="shared" si="273"/>
        <v>19329</v>
      </c>
      <c r="Z270">
        <f t="shared" si="274"/>
        <v>16210</v>
      </c>
      <c r="AA270">
        <f t="shared" si="275"/>
        <v>36355</v>
      </c>
      <c r="AB270">
        <f t="shared" si="276"/>
        <v>1844</v>
      </c>
      <c r="AC270">
        <f t="shared" si="277"/>
        <v>1275</v>
      </c>
      <c r="AE270" s="3">
        <f t="shared" si="237"/>
        <v>9963</v>
      </c>
      <c r="AF270" s="3">
        <f t="shared" si="238"/>
        <v>1306</v>
      </c>
      <c r="AG270" s="3">
        <f t="shared" si="239"/>
        <v>286</v>
      </c>
      <c r="AH270" s="3">
        <f t="shared" si="240"/>
        <v>-3</v>
      </c>
      <c r="AI270" s="3">
        <f t="shared" si="241"/>
        <v>0</v>
      </c>
      <c r="AJ270" s="3">
        <f t="shared" si="242"/>
        <v>289</v>
      </c>
      <c r="AK270" s="3">
        <f t="shared" si="243"/>
        <v>972</v>
      </c>
      <c r="AL270" s="3">
        <f t="shared" si="244"/>
        <v>48</v>
      </c>
      <c r="AM270" s="3"/>
      <c r="AN270" s="3">
        <f t="shared" si="245"/>
        <v>8657</v>
      </c>
      <c r="AO270" s="3">
        <f t="shared" si="246"/>
        <v>1306</v>
      </c>
      <c r="AQ270" s="6">
        <f t="shared" si="247"/>
        <v>1.1193778313079744E-2</v>
      </c>
      <c r="AR270" s="6">
        <f t="shared" si="248"/>
        <v>2.4017065725109418E-2</v>
      </c>
      <c r="AS270" s="6">
        <f t="shared" si="249"/>
        <v>7.543586632553478E-3</v>
      </c>
      <c r="AT270" s="6">
        <f t="shared" si="250"/>
        <v>-1.6242555495397943E-3</v>
      </c>
      <c r="AU270" s="6">
        <f t="shared" si="251"/>
        <v>0</v>
      </c>
      <c r="AV270" s="6">
        <f t="shared" si="252"/>
        <v>8.0130871180613319E-3</v>
      </c>
      <c r="AW270" s="6">
        <f t="shared" si="253"/>
        <v>6.3787898674366711E-2</v>
      </c>
      <c r="AX270" s="6">
        <f t="shared" si="254"/>
        <v>3.9119804400977995E-2</v>
      </c>
      <c r="AZ270" s="2">
        <f t="shared" si="255"/>
        <v>6.187035491788434E-2</v>
      </c>
      <c r="BA270" s="17">
        <f t="shared" si="256"/>
        <v>0.13108501455384924</v>
      </c>
      <c r="BB270" s="2">
        <f t="shared" si="278"/>
        <v>3.3115437109403061E-2</v>
      </c>
      <c r="BC270" s="2">
        <f t="shared" si="279"/>
        <v>2.875152647079951E-2</v>
      </c>
      <c r="BD270" s="2">
        <f t="shared" si="280"/>
        <v>4.3639106386035489E-3</v>
      </c>
      <c r="BE270" s="2">
        <f t="shared" si="281"/>
        <v>0.65288054019107822</v>
      </c>
      <c r="BF270" s="2">
        <f t="shared" si="282"/>
        <v>0.29110696070684577</v>
      </c>
      <c r="BG270" s="2">
        <f t="shared" si="283"/>
        <v>2.289706199267294E-2</v>
      </c>
      <c r="BH270" s="2">
        <f t="shared" si="284"/>
        <v>4.1912091939579572E-2</v>
      </c>
      <c r="BI270" s="2">
        <f t="shared" si="285"/>
        <v>6.3614230739024585E-3</v>
      </c>
      <c r="BJ270" s="2">
        <f t="shared" si="286"/>
        <v>0.95172648498651802</v>
      </c>
    </row>
    <row r="271" spans="1:62" hidden="1" outlineLevel="1">
      <c r="A271" s="4">
        <v>44160</v>
      </c>
      <c r="B271">
        <f>Foglio1!S42</f>
        <v>911444</v>
      </c>
      <c r="C271">
        <f>Foglio1!T42</f>
        <v>625213</v>
      </c>
      <c r="E271">
        <f>Foglio1!R42</f>
        <v>57001</v>
      </c>
      <c r="G271">
        <f>Foglio1!K42</f>
        <v>38320</v>
      </c>
      <c r="H271" s="5">
        <f>Foglio1!I42</f>
        <v>1824</v>
      </c>
      <c r="I271" s="5">
        <f>Foglio1!G42</f>
        <v>1574</v>
      </c>
      <c r="J271" s="5">
        <f>Foglio1!H42</f>
        <v>250</v>
      </c>
      <c r="K271" s="5"/>
      <c r="M271" s="5">
        <f>Foglio1!J42</f>
        <v>36496</v>
      </c>
      <c r="N271" s="5">
        <f>Foglio1!N42</f>
        <v>17359</v>
      </c>
      <c r="O271" s="5">
        <f>Foglio1!O42</f>
        <v>1322</v>
      </c>
      <c r="Q271">
        <f t="shared" si="272"/>
        <v>1824</v>
      </c>
      <c r="R271">
        <f t="shared" si="273"/>
        <v>20505</v>
      </c>
      <c r="Z271">
        <f t="shared" si="274"/>
        <v>17359</v>
      </c>
      <c r="AA271">
        <f t="shared" si="275"/>
        <v>36496</v>
      </c>
      <c r="AB271">
        <f t="shared" si="276"/>
        <v>1824</v>
      </c>
      <c r="AC271">
        <f t="shared" si="277"/>
        <v>1322</v>
      </c>
      <c r="AE271" s="3">
        <f t="shared" si="237"/>
        <v>11433</v>
      </c>
      <c r="AF271" s="3">
        <f t="shared" si="238"/>
        <v>1317</v>
      </c>
      <c r="AG271" s="3">
        <f t="shared" si="239"/>
        <v>121</v>
      </c>
      <c r="AH271" s="3">
        <f t="shared" si="240"/>
        <v>-20</v>
      </c>
      <c r="AI271" s="3">
        <f t="shared" si="241"/>
        <v>7</v>
      </c>
      <c r="AJ271" s="3">
        <f t="shared" si="242"/>
        <v>141</v>
      </c>
      <c r="AK271" s="3">
        <f t="shared" si="243"/>
        <v>1149</v>
      </c>
      <c r="AL271" s="3">
        <f t="shared" si="244"/>
        <v>47</v>
      </c>
      <c r="AM271" s="3"/>
      <c r="AN271" s="3">
        <f t="shared" si="245"/>
        <v>10116</v>
      </c>
      <c r="AO271" s="3">
        <f t="shared" si="246"/>
        <v>1317</v>
      </c>
      <c r="AQ271" s="6">
        <f t="shared" si="247"/>
        <v>1.2703178072268005E-2</v>
      </c>
      <c r="AR271" s="6">
        <f t="shared" si="248"/>
        <v>2.3651318152431579E-2</v>
      </c>
      <c r="AS271" s="6">
        <f t="shared" si="249"/>
        <v>3.1676221890625409E-3</v>
      </c>
      <c r="AT271" s="6">
        <f t="shared" si="250"/>
        <v>-1.0845986984815618E-2</v>
      </c>
      <c r="AU271" s="6">
        <f t="shared" si="251"/>
        <v>2.8806584362139918E-2</v>
      </c>
      <c r="AV271" s="6">
        <f t="shared" si="252"/>
        <v>3.8784211250171914E-3</v>
      </c>
      <c r="AW271" s="6">
        <f t="shared" si="253"/>
        <v>7.088217149907465E-2</v>
      </c>
      <c r="AX271" s="6">
        <f t="shared" si="254"/>
        <v>3.6862745098039218E-2</v>
      </c>
      <c r="AZ271" s="2">
        <f t="shared" si="255"/>
        <v>6.2539223473960001E-2</v>
      </c>
      <c r="BA271" s="17">
        <f t="shared" si="256"/>
        <v>0.11519286276567831</v>
      </c>
      <c r="BB271" s="2">
        <f t="shared" si="278"/>
        <v>3.199943860634024E-2</v>
      </c>
      <c r="BC271" s="2">
        <f t="shared" si="279"/>
        <v>2.7613550639462466E-2</v>
      </c>
      <c r="BD271" s="2">
        <f t="shared" si="280"/>
        <v>4.3858879668777738E-3</v>
      </c>
      <c r="BE271" s="2">
        <f t="shared" si="281"/>
        <v>0.64026946895668502</v>
      </c>
      <c r="BF271" s="2">
        <f t="shared" si="282"/>
        <v>0.30453851686812511</v>
      </c>
      <c r="BG271" s="2">
        <f t="shared" si="283"/>
        <v>2.3192575568849669E-2</v>
      </c>
      <c r="BH271" s="2">
        <f t="shared" si="284"/>
        <v>4.1075156576200415E-2</v>
      </c>
      <c r="BI271" s="2">
        <f t="shared" si="285"/>
        <v>6.5240083507306888E-3</v>
      </c>
      <c r="BJ271" s="2">
        <f t="shared" si="286"/>
        <v>0.95240083507306894</v>
      </c>
    </row>
    <row r="272" spans="1:62" hidden="1" outlineLevel="1">
      <c r="A272" s="4">
        <v>44161</v>
      </c>
      <c r="B272">
        <f>Foglio1!S43</f>
        <v>922944</v>
      </c>
      <c r="C272">
        <f>Foglio1!T43</f>
        <v>632415</v>
      </c>
      <c r="E272">
        <f>Foglio1!R43</f>
        <v>58769</v>
      </c>
      <c r="G272">
        <f>Foglio1!K43</f>
        <v>38508</v>
      </c>
      <c r="H272" s="5">
        <f>Foglio1!I43</f>
        <v>1798</v>
      </c>
      <c r="I272" s="5">
        <f>Foglio1!G43</f>
        <v>1545</v>
      </c>
      <c r="J272" s="5">
        <f>Foglio1!H43</f>
        <v>253</v>
      </c>
      <c r="K272" s="5"/>
      <c r="M272" s="5">
        <f>Foglio1!J43</f>
        <v>36710</v>
      </c>
      <c r="N272" s="5">
        <f>Foglio1!N43</f>
        <v>18890</v>
      </c>
      <c r="O272" s="5">
        <f>Foglio1!O43</f>
        <v>1371</v>
      </c>
      <c r="Q272">
        <f t="shared" si="272"/>
        <v>1798</v>
      </c>
      <c r="R272">
        <f t="shared" si="273"/>
        <v>22059</v>
      </c>
      <c r="Z272">
        <f t="shared" si="274"/>
        <v>18890</v>
      </c>
      <c r="AA272">
        <f t="shared" si="275"/>
        <v>36710</v>
      </c>
      <c r="AB272">
        <f t="shared" si="276"/>
        <v>1798</v>
      </c>
      <c r="AC272">
        <f t="shared" si="277"/>
        <v>1371</v>
      </c>
      <c r="AE272" s="3">
        <f t="shared" si="237"/>
        <v>11500</v>
      </c>
      <c r="AF272" s="3">
        <f t="shared" si="238"/>
        <v>1768</v>
      </c>
      <c r="AG272" s="3">
        <f t="shared" si="239"/>
        <v>188</v>
      </c>
      <c r="AH272" s="3">
        <f t="shared" si="240"/>
        <v>-26</v>
      </c>
      <c r="AI272" s="3">
        <f t="shared" si="241"/>
        <v>3</v>
      </c>
      <c r="AJ272" s="3">
        <f t="shared" si="242"/>
        <v>214</v>
      </c>
      <c r="AK272" s="3">
        <f t="shared" si="243"/>
        <v>1531</v>
      </c>
      <c r="AL272" s="3">
        <f t="shared" si="244"/>
        <v>49</v>
      </c>
      <c r="AM272" s="3"/>
      <c r="AN272" s="3">
        <f t="shared" si="245"/>
        <v>9732</v>
      </c>
      <c r="AO272" s="3">
        <f t="shared" si="246"/>
        <v>1768</v>
      </c>
      <c r="AQ272" s="6">
        <f t="shared" si="247"/>
        <v>1.2617341273846776E-2</v>
      </c>
      <c r="AR272" s="6">
        <f t="shared" si="248"/>
        <v>3.1016999701759619E-2</v>
      </c>
      <c r="AS272" s="6">
        <f t="shared" si="249"/>
        <v>4.9060542797494779E-3</v>
      </c>
      <c r="AT272" s="6">
        <f t="shared" si="250"/>
        <v>-1.425438596491228E-2</v>
      </c>
      <c r="AU272" s="6">
        <f t="shared" si="251"/>
        <v>1.2E-2</v>
      </c>
      <c r="AV272" s="6">
        <f t="shared" si="252"/>
        <v>5.8636562911003947E-3</v>
      </c>
      <c r="AW272" s="6">
        <f t="shared" si="253"/>
        <v>8.8196324673080251E-2</v>
      </c>
      <c r="AX272" s="6">
        <f t="shared" si="254"/>
        <v>3.7065052950075644E-2</v>
      </c>
      <c r="AZ272" s="2">
        <f t="shared" si="255"/>
        <v>6.3675585951043612E-2</v>
      </c>
      <c r="BA272" s="17">
        <f t="shared" si="256"/>
        <v>0.1537391304347826</v>
      </c>
      <c r="BB272" s="2">
        <f t="shared" si="278"/>
        <v>3.059436097262162E-2</v>
      </c>
      <c r="BC272" s="2">
        <f t="shared" si="279"/>
        <v>2.6289370246218243E-2</v>
      </c>
      <c r="BD272" s="2">
        <f t="shared" si="280"/>
        <v>4.3049907264033757E-3</v>
      </c>
      <c r="BE272" s="2">
        <f t="shared" si="281"/>
        <v>0.62464904966904322</v>
      </c>
      <c r="BF272" s="2">
        <f t="shared" si="282"/>
        <v>0.32142796372237065</v>
      </c>
      <c r="BG272" s="2">
        <f t="shared" si="283"/>
        <v>2.332862563596454E-2</v>
      </c>
      <c r="BH272" s="2">
        <f t="shared" si="284"/>
        <v>4.0121533187909009E-2</v>
      </c>
      <c r="BI272" s="2">
        <f t="shared" si="285"/>
        <v>6.5700633634569443E-3</v>
      </c>
      <c r="BJ272" s="2">
        <f t="shared" si="286"/>
        <v>0.9533084034486341</v>
      </c>
    </row>
    <row r="273" spans="1:62" hidden="1" outlineLevel="1">
      <c r="A273" s="4">
        <v>44162</v>
      </c>
      <c r="B273">
        <f>Foglio1!S44</f>
        <v>933579</v>
      </c>
      <c r="C273">
        <f>Foglio1!T44</f>
        <v>639257</v>
      </c>
      <c r="E273">
        <f>Foglio1!R44</f>
        <v>60335</v>
      </c>
      <c r="G273">
        <f>Foglio1!K44</f>
        <v>39083</v>
      </c>
      <c r="H273" s="5">
        <f>Foglio1!I44</f>
        <v>1789</v>
      </c>
      <c r="I273" s="5">
        <f>Foglio1!G44</f>
        <v>1539</v>
      </c>
      <c r="J273" s="5">
        <f>Foglio1!H44</f>
        <v>250</v>
      </c>
      <c r="K273" s="5"/>
      <c r="M273" s="5">
        <f>Foglio1!J44</f>
        <v>37294</v>
      </c>
      <c r="N273" s="5">
        <f>Foglio1!N44</f>
        <v>19834</v>
      </c>
      <c r="O273" s="5">
        <f>Foglio1!O44</f>
        <v>1418</v>
      </c>
      <c r="Q273">
        <f t="shared" si="272"/>
        <v>1789</v>
      </c>
      <c r="R273">
        <f t="shared" si="273"/>
        <v>23041</v>
      </c>
      <c r="Z273">
        <f t="shared" si="274"/>
        <v>19834</v>
      </c>
      <c r="AA273">
        <f t="shared" si="275"/>
        <v>37294</v>
      </c>
      <c r="AB273">
        <f t="shared" si="276"/>
        <v>1789</v>
      </c>
      <c r="AC273">
        <f t="shared" si="277"/>
        <v>1418</v>
      </c>
      <c r="AE273" s="3">
        <f t="shared" si="237"/>
        <v>10635</v>
      </c>
      <c r="AF273" s="3">
        <f t="shared" si="238"/>
        <v>1566</v>
      </c>
      <c r="AG273" s="3">
        <f t="shared" si="239"/>
        <v>575</v>
      </c>
      <c r="AH273" s="3">
        <f t="shared" si="240"/>
        <v>-9</v>
      </c>
      <c r="AI273" s="3">
        <f t="shared" si="241"/>
        <v>-3</v>
      </c>
      <c r="AJ273" s="3">
        <f t="shared" si="242"/>
        <v>584</v>
      </c>
      <c r="AK273" s="3">
        <f t="shared" si="243"/>
        <v>944</v>
      </c>
      <c r="AL273" s="3">
        <f t="shared" si="244"/>
        <v>47</v>
      </c>
      <c r="AM273" s="3"/>
      <c r="AN273" s="3">
        <f t="shared" si="245"/>
        <v>9069</v>
      </c>
      <c r="AO273" s="3">
        <f t="shared" si="246"/>
        <v>1566</v>
      </c>
      <c r="AQ273" s="6">
        <f t="shared" si="247"/>
        <v>1.1522909298939047E-2</v>
      </c>
      <c r="AR273" s="6">
        <f t="shared" si="248"/>
        <v>2.6646701492283348E-2</v>
      </c>
      <c r="AS273" s="6">
        <f t="shared" si="249"/>
        <v>1.4931962189674873E-2</v>
      </c>
      <c r="AT273" s="6">
        <f t="shared" si="250"/>
        <v>-5.0055617352614016E-3</v>
      </c>
      <c r="AU273" s="6">
        <f t="shared" si="251"/>
        <v>-1.1857707509881422E-2</v>
      </c>
      <c r="AV273" s="6">
        <f t="shared" si="252"/>
        <v>1.5908471806047399E-2</v>
      </c>
      <c r="AW273" s="6">
        <f t="shared" si="253"/>
        <v>4.9973530968766541E-2</v>
      </c>
      <c r="AX273" s="6">
        <f t="shared" si="254"/>
        <v>3.4281546316557256E-2</v>
      </c>
      <c r="AZ273" s="2">
        <f t="shared" si="255"/>
        <v>6.4627631941164054E-2</v>
      </c>
      <c r="BA273" s="17">
        <f t="shared" si="256"/>
        <v>0.1472496473906911</v>
      </c>
      <c r="BB273" s="2">
        <f t="shared" si="278"/>
        <v>2.9651114610093645E-2</v>
      </c>
      <c r="BC273" s="2">
        <f t="shared" si="279"/>
        <v>2.5507582663462335E-2</v>
      </c>
      <c r="BD273" s="2">
        <f t="shared" si="280"/>
        <v>4.1435319466313087E-3</v>
      </c>
      <c r="BE273" s="2">
        <f t="shared" si="281"/>
        <v>0.61811552167067207</v>
      </c>
      <c r="BF273" s="2">
        <f t="shared" si="282"/>
        <v>0.3287312505179415</v>
      </c>
      <c r="BG273" s="2">
        <f t="shared" si="283"/>
        <v>2.3502113201292783E-2</v>
      </c>
      <c r="BH273" s="2">
        <f t="shared" si="284"/>
        <v>3.9377734564900339E-2</v>
      </c>
      <c r="BI273" s="2">
        <f t="shared" si="285"/>
        <v>6.3966430417316993E-3</v>
      </c>
      <c r="BJ273" s="2">
        <f t="shared" si="286"/>
        <v>0.95422562239336794</v>
      </c>
    </row>
    <row r="274" spans="1:62" hidden="1" outlineLevel="1">
      <c r="A274" s="4">
        <v>44163</v>
      </c>
      <c r="B274">
        <f>Foglio1!S45</f>
        <v>942356</v>
      </c>
      <c r="C274">
        <f>Foglio1!T45</f>
        <v>644441</v>
      </c>
      <c r="E274">
        <f>Foglio1!R45</f>
        <v>61524</v>
      </c>
      <c r="G274">
        <f>Foglio1!K45</f>
        <v>39882</v>
      </c>
      <c r="H274" s="5">
        <f>Foglio1!I45</f>
        <v>1766</v>
      </c>
      <c r="I274" s="5">
        <f>Foglio1!G45</f>
        <v>1519</v>
      </c>
      <c r="J274" s="5">
        <f>Foglio1!H45</f>
        <v>247</v>
      </c>
      <c r="K274" s="5"/>
      <c r="M274" s="5">
        <f>Foglio1!J45</f>
        <v>38116</v>
      </c>
      <c r="N274" s="5">
        <f>Foglio1!N45</f>
        <v>20181</v>
      </c>
      <c r="O274" s="5">
        <f>Foglio1!O45</f>
        <v>1461</v>
      </c>
      <c r="Q274">
        <f t="shared" si="272"/>
        <v>1766</v>
      </c>
      <c r="R274">
        <f t="shared" si="273"/>
        <v>23408</v>
      </c>
      <c r="Z274">
        <f t="shared" si="274"/>
        <v>20181</v>
      </c>
      <c r="AA274">
        <f t="shared" si="275"/>
        <v>38116</v>
      </c>
      <c r="AB274">
        <f t="shared" si="276"/>
        <v>1766</v>
      </c>
      <c r="AC274">
        <f t="shared" si="277"/>
        <v>1461</v>
      </c>
      <c r="AE274" s="3">
        <f t="shared" si="237"/>
        <v>8777</v>
      </c>
      <c r="AF274" s="3">
        <f t="shared" si="238"/>
        <v>1189</v>
      </c>
      <c r="AG274" s="3">
        <f t="shared" si="239"/>
        <v>799</v>
      </c>
      <c r="AH274" s="3">
        <f t="shared" si="240"/>
        <v>-23</v>
      </c>
      <c r="AI274" s="3">
        <f t="shared" si="241"/>
        <v>-3</v>
      </c>
      <c r="AJ274" s="3">
        <f t="shared" si="242"/>
        <v>822</v>
      </c>
      <c r="AK274" s="3">
        <f t="shared" si="243"/>
        <v>347</v>
      </c>
      <c r="AL274" s="3">
        <f t="shared" si="244"/>
        <v>43</v>
      </c>
      <c r="AM274" s="3"/>
      <c r="AN274" s="3">
        <f t="shared" si="245"/>
        <v>7588</v>
      </c>
      <c r="AO274" s="3">
        <f t="shared" si="246"/>
        <v>1189</v>
      </c>
      <c r="AQ274" s="6">
        <f t="shared" si="247"/>
        <v>9.4014539744360151E-3</v>
      </c>
      <c r="AR274" s="6">
        <f t="shared" si="248"/>
        <v>1.9706637938178503E-2</v>
      </c>
      <c r="AS274" s="6">
        <f t="shared" si="249"/>
        <v>2.0443671161374511E-2</v>
      </c>
      <c r="AT274" s="6">
        <f t="shared" si="250"/>
        <v>-1.2856344326439352E-2</v>
      </c>
      <c r="AU274" s="6">
        <f t="shared" si="251"/>
        <v>-1.2E-2</v>
      </c>
      <c r="AV274" s="6">
        <f t="shared" si="252"/>
        <v>2.2041078993940044E-2</v>
      </c>
      <c r="AW274" s="6">
        <f t="shared" si="253"/>
        <v>1.7495210245033782E-2</v>
      </c>
      <c r="AX274" s="6">
        <f t="shared" si="254"/>
        <v>3.0324400564174896E-2</v>
      </c>
      <c r="AZ274" s="2">
        <f t="shared" si="255"/>
        <v>6.5287428530194536E-2</v>
      </c>
      <c r="BA274" s="17">
        <f t="shared" si="256"/>
        <v>0.13546769966959096</v>
      </c>
      <c r="BB274" s="2">
        <f t="shared" si="278"/>
        <v>2.8704245497691957E-2</v>
      </c>
      <c r="BC274" s="2">
        <f t="shared" si="279"/>
        <v>2.4689552044730511E-2</v>
      </c>
      <c r="BD274" s="2">
        <f t="shared" si="280"/>
        <v>4.0146934529614459E-3</v>
      </c>
      <c r="BE274" s="2">
        <f t="shared" si="281"/>
        <v>0.61953058968857677</v>
      </c>
      <c r="BF274" s="2">
        <f t="shared" si="282"/>
        <v>0.32801833430856253</v>
      </c>
      <c r="BG274" s="2">
        <f t="shared" si="283"/>
        <v>2.3746830505168716E-2</v>
      </c>
      <c r="BH274" s="2">
        <f t="shared" si="284"/>
        <v>3.8087357705230432E-2</v>
      </c>
      <c r="BI274" s="2">
        <f t="shared" si="285"/>
        <v>6.193270146933454E-3</v>
      </c>
      <c r="BJ274" s="2">
        <f t="shared" si="286"/>
        <v>0.95571937214783609</v>
      </c>
    </row>
    <row r="275" spans="1:62" hidden="1" outlineLevel="1">
      <c r="A275" s="4">
        <v>44164</v>
      </c>
      <c r="B275">
        <f>Foglio1!S46</f>
        <v>951321</v>
      </c>
      <c r="C275">
        <f>Foglio1!T46</f>
        <v>649920</v>
      </c>
      <c r="E275">
        <f>Foglio1!R46</f>
        <v>62548</v>
      </c>
      <c r="G275">
        <f>Foglio1!K46</f>
        <v>40484</v>
      </c>
      <c r="H275" s="5">
        <f>Foglio1!I46</f>
        <v>1763</v>
      </c>
      <c r="I275" s="5">
        <f>Foglio1!G46</f>
        <v>1522</v>
      </c>
      <c r="J275" s="5">
        <f>Foglio1!H46</f>
        <v>241</v>
      </c>
      <c r="K275" s="5"/>
      <c r="M275" s="5">
        <f>Foglio1!J46</f>
        <v>38721</v>
      </c>
      <c r="N275" s="5">
        <f>Foglio1!N46</f>
        <v>20558</v>
      </c>
      <c r="O275" s="5">
        <f>Foglio1!O46</f>
        <v>1506</v>
      </c>
      <c r="Q275">
        <f t="shared" si="272"/>
        <v>1763</v>
      </c>
      <c r="R275">
        <f t="shared" si="273"/>
        <v>23827</v>
      </c>
      <c r="Z275">
        <f t="shared" si="274"/>
        <v>20558</v>
      </c>
      <c r="AA275">
        <f t="shared" si="275"/>
        <v>38721</v>
      </c>
      <c r="AB275">
        <f t="shared" si="276"/>
        <v>1763</v>
      </c>
      <c r="AC275">
        <f t="shared" si="277"/>
        <v>1506</v>
      </c>
      <c r="AE275" s="3">
        <f t="shared" si="237"/>
        <v>8965</v>
      </c>
      <c r="AF275" s="3">
        <f t="shared" si="238"/>
        <v>1024</v>
      </c>
      <c r="AG275" s="3">
        <f t="shared" si="239"/>
        <v>602</v>
      </c>
      <c r="AH275" s="3">
        <f t="shared" si="240"/>
        <v>-3</v>
      </c>
      <c r="AI275" s="3">
        <f t="shared" si="241"/>
        <v>-6</v>
      </c>
      <c r="AJ275" s="3">
        <f t="shared" si="242"/>
        <v>605</v>
      </c>
      <c r="AK275" s="3">
        <f t="shared" si="243"/>
        <v>377</v>
      </c>
      <c r="AL275" s="3">
        <f t="shared" si="244"/>
        <v>45</v>
      </c>
      <c r="AM275" s="3"/>
      <c r="AN275" s="3">
        <f t="shared" si="245"/>
        <v>7941</v>
      </c>
      <c r="AO275" s="3">
        <f t="shared" si="246"/>
        <v>1024</v>
      </c>
      <c r="AQ275" s="6">
        <f t="shared" si="247"/>
        <v>9.5133898441777838E-3</v>
      </c>
      <c r="AR275" s="6">
        <f t="shared" si="248"/>
        <v>1.6643911319160001E-2</v>
      </c>
      <c r="AS275" s="6">
        <f t="shared" si="249"/>
        <v>1.5094528860137405E-2</v>
      </c>
      <c r="AT275" s="6">
        <f t="shared" si="250"/>
        <v>-1.6987542468856172E-3</v>
      </c>
      <c r="AU275" s="6">
        <f t="shared" si="251"/>
        <v>-2.4291497975708502E-2</v>
      </c>
      <c r="AV275" s="6">
        <f t="shared" si="252"/>
        <v>1.5872599433308848E-2</v>
      </c>
      <c r="AW275" s="6">
        <f t="shared" si="253"/>
        <v>1.8680937515484861E-2</v>
      </c>
      <c r="AX275" s="6">
        <f t="shared" si="254"/>
        <v>3.0800821355236138E-2</v>
      </c>
      <c r="AZ275" s="2">
        <f t="shared" si="255"/>
        <v>6.57485748764087E-2</v>
      </c>
      <c r="BA275" s="17">
        <f t="shared" si="256"/>
        <v>0.11422197434467374</v>
      </c>
      <c r="BB275" s="2">
        <f t="shared" si="278"/>
        <v>2.8186352880987402E-2</v>
      </c>
      <c r="BC275" s="2">
        <f t="shared" si="279"/>
        <v>2.4333312016371428E-2</v>
      </c>
      <c r="BD275" s="2">
        <f t="shared" si="280"/>
        <v>3.853040864615975E-3</v>
      </c>
      <c r="BE275" s="2">
        <f t="shared" si="281"/>
        <v>0.61906056148877664</v>
      </c>
      <c r="BF275" s="2">
        <f t="shared" si="282"/>
        <v>0.32867557715674361</v>
      </c>
      <c r="BG275" s="2">
        <f t="shared" si="283"/>
        <v>2.4077508473492357E-2</v>
      </c>
      <c r="BH275" s="2">
        <f t="shared" si="284"/>
        <v>3.759509929848829E-2</v>
      </c>
      <c r="BI275" s="2">
        <f t="shared" si="285"/>
        <v>5.9529690742021538E-3</v>
      </c>
      <c r="BJ275" s="2">
        <f t="shared" si="286"/>
        <v>0.95645193162730957</v>
      </c>
    </row>
    <row r="276" spans="1:62" hidden="1" outlineLevel="1">
      <c r="A276" s="4">
        <v>44165</v>
      </c>
      <c r="B276">
        <f>Foglio1!S47</f>
        <v>959923</v>
      </c>
      <c r="C276">
        <f>Foglio1!T47</f>
        <v>654885</v>
      </c>
      <c r="E276">
        <f>Foglio1!R47</f>
        <v>63686</v>
      </c>
      <c r="G276">
        <f>Foglio1!K47</f>
        <v>40624</v>
      </c>
      <c r="H276" s="5">
        <f>Foglio1!I47</f>
        <v>1773</v>
      </c>
      <c r="I276" s="5">
        <f>Foglio1!G47</f>
        <v>1547</v>
      </c>
      <c r="J276" s="5">
        <f>Foglio1!H47</f>
        <v>226</v>
      </c>
      <c r="K276" s="5"/>
      <c r="M276" s="5">
        <f>Foglio1!J47</f>
        <v>38851</v>
      </c>
      <c r="N276" s="5">
        <f>Foglio1!N47</f>
        <v>21507</v>
      </c>
      <c r="O276" s="5">
        <f>Foglio1!O47</f>
        <v>1555</v>
      </c>
      <c r="Q276">
        <f t="shared" si="272"/>
        <v>1773</v>
      </c>
      <c r="R276">
        <f t="shared" si="273"/>
        <v>24835</v>
      </c>
      <c r="Z276">
        <f t="shared" si="274"/>
        <v>21507</v>
      </c>
      <c r="AA276">
        <f t="shared" si="275"/>
        <v>38851</v>
      </c>
      <c r="AB276">
        <f t="shared" si="276"/>
        <v>1773</v>
      </c>
      <c r="AC276">
        <f t="shared" si="277"/>
        <v>1555</v>
      </c>
      <c r="AE276" s="3">
        <f t="shared" ref="AE276:AE339" si="287">B276-B275</f>
        <v>8602</v>
      </c>
      <c r="AF276" s="3">
        <f t="shared" ref="AF276:AF339" si="288">E276-E275</f>
        <v>1138</v>
      </c>
      <c r="AG276" s="3">
        <f t="shared" ref="AG276:AG339" si="289">G276-G275</f>
        <v>140</v>
      </c>
      <c r="AH276" s="3">
        <f t="shared" ref="AH276:AH339" si="290">H276-H275</f>
        <v>10</v>
      </c>
      <c r="AI276" s="3">
        <f t="shared" ref="AI276:AI339" si="291">J276-J275</f>
        <v>-15</v>
      </c>
      <c r="AJ276" s="3">
        <f t="shared" ref="AJ276:AJ339" si="292">M276-M275</f>
        <v>130</v>
      </c>
      <c r="AK276" s="3">
        <f t="shared" ref="AK276:AK339" si="293">N276-N275</f>
        <v>949</v>
      </c>
      <c r="AL276" s="3">
        <f t="shared" ref="AL276:AL339" si="294">O276-O275</f>
        <v>49</v>
      </c>
      <c r="AM276" s="3"/>
      <c r="AN276" s="3">
        <f t="shared" ref="AN276:AN339" si="295">AE276-AF276</f>
        <v>7464</v>
      </c>
      <c r="AO276" s="3">
        <f t="shared" ref="AO276:AO339" si="296">AF276</f>
        <v>1138</v>
      </c>
      <c r="AQ276" s="6">
        <f t="shared" ref="AQ276:AQ339" si="297">(B276-B275)/B275</f>
        <v>9.0421634758404371E-3</v>
      </c>
      <c r="AR276" s="6">
        <f t="shared" ref="AR276:AR339" si="298">(E276-E275)/E275</f>
        <v>1.8194026987273775E-2</v>
      </c>
      <c r="AS276" s="6">
        <f t="shared" ref="AS276:AS339" si="299">(G276-G275)/G275</f>
        <v>3.4581563086651516E-3</v>
      </c>
      <c r="AT276" s="6">
        <f t="shared" ref="AT276:AT339" si="300">(H276-H275)/H275</f>
        <v>5.6721497447532613E-3</v>
      </c>
      <c r="AU276" s="6">
        <f t="shared" ref="AU276:AU339" si="301">(J276-J275)/J275</f>
        <v>-6.2240663900414939E-2</v>
      </c>
      <c r="AV276" s="6">
        <f t="shared" ref="AV276:AV339" si="302">(M276-M275)/M275</f>
        <v>3.3573513080757214E-3</v>
      </c>
      <c r="AW276" s="6">
        <f t="shared" ref="AW276:AW339" si="303">(N276-N275)/N275</f>
        <v>4.6162078023154002E-2</v>
      </c>
      <c r="AX276" s="6">
        <f t="shared" ref="AX276:AX339" si="304">(O276-O275)/O275</f>
        <v>3.2536520584329348E-2</v>
      </c>
      <c r="AZ276" s="2">
        <f t="shared" ref="AZ276:AZ339" si="305">E276/B276</f>
        <v>6.6344904747568295E-2</v>
      </c>
      <c r="BA276" s="17">
        <f t="shared" ref="BA276:BA339" si="306">AF276/AE276</f>
        <v>0.13229481515926528</v>
      </c>
      <c r="BB276" s="2">
        <f t="shared" si="278"/>
        <v>2.7839713594824608E-2</v>
      </c>
      <c r="BC276" s="2">
        <f t="shared" si="279"/>
        <v>2.4291052978676633E-2</v>
      </c>
      <c r="BD276" s="2">
        <f t="shared" si="280"/>
        <v>3.5486606161479759E-3</v>
      </c>
      <c r="BE276" s="2">
        <f t="shared" si="281"/>
        <v>0.61003988317683633</v>
      </c>
      <c r="BF276" s="2">
        <f t="shared" si="282"/>
        <v>0.33770373394466602</v>
      </c>
      <c r="BG276" s="2">
        <f t="shared" si="283"/>
        <v>2.4416669283673021E-2</v>
      </c>
      <c r="BH276" s="2">
        <f t="shared" si="284"/>
        <v>3.8080937376920046E-2</v>
      </c>
      <c r="BI276" s="2">
        <f t="shared" si="285"/>
        <v>5.5632138637258764E-3</v>
      </c>
      <c r="BJ276" s="2">
        <f t="shared" si="286"/>
        <v>0.95635584875935409</v>
      </c>
    </row>
    <row r="277" spans="1:62" ht="15" hidden="1" customHeight="1" outlineLevel="1">
      <c r="A277" s="4">
        <v>44166</v>
      </c>
      <c r="B277">
        <f>Foglio1!S48</f>
        <v>970696</v>
      </c>
      <c r="C277">
        <f>Foglio1!T48</f>
        <v>661271</v>
      </c>
      <c r="E277">
        <f>Foglio1!R48</f>
        <v>65085</v>
      </c>
      <c r="G277">
        <f>Foglio1!K48</f>
        <v>40730</v>
      </c>
      <c r="H277" s="5">
        <f>Foglio1!I48</f>
        <v>1737</v>
      </c>
      <c r="I277" s="5">
        <f>Foglio1!G48</f>
        <v>1517</v>
      </c>
      <c r="J277" s="5">
        <f>Foglio1!H48</f>
        <v>220</v>
      </c>
      <c r="K277" s="5"/>
      <c r="M277" s="5">
        <f>Foglio1!J48</f>
        <v>38993</v>
      </c>
      <c r="N277" s="5">
        <f>Foglio1!N48</f>
        <v>22766</v>
      </c>
      <c r="O277" s="5">
        <f>Foglio1!O48</f>
        <v>1589</v>
      </c>
      <c r="Q277">
        <f t="shared" si="272"/>
        <v>1737</v>
      </c>
      <c r="R277">
        <f t="shared" si="273"/>
        <v>26092</v>
      </c>
      <c r="Z277">
        <f t="shared" si="274"/>
        <v>22766</v>
      </c>
      <c r="AA277">
        <f t="shared" si="275"/>
        <v>38993</v>
      </c>
      <c r="AB277">
        <f t="shared" si="276"/>
        <v>1737</v>
      </c>
      <c r="AC277">
        <f t="shared" si="277"/>
        <v>1589</v>
      </c>
      <c r="AE277" s="3">
        <f t="shared" si="287"/>
        <v>10773</v>
      </c>
      <c r="AF277" s="3">
        <f t="shared" si="288"/>
        <v>1399</v>
      </c>
      <c r="AG277" s="3">
        <f t="shared" si="289"/>
        <v>106</v>
      </c>
      <c r="AH277" s="3">
        <f t="shared" si="290"/>
        <v>-36</v>
      </c>
      <c r="AI277" s="3">
        <f t="shared" si="291"/>
        <v>-6</v>
      </c>
      <c r="AJ277" s="3">
        <f t="shared" si="292"/>
        <v>142</v>
      </c>
      <c r="AK277" s="3">
        <f t="shared" si="293"/>
        <v>1259</v>
      </c>
      <c r="AL277" s="3">
        <f t="shared" si="294"/>
        <v>34</v>
      </c>
      <c r="AM277" s="3"/>
      <c r="AN277" s="3">
        <f t="shared" si="295"/>
        <v>9374</v>
      </c>
      <c r="AO277" s="3">
        <f t="shared" si="296"/>
        <v>1399</v>
      </c>
      <c r="AQ277" s="6">
        <f t="shared" si="297"/>
        <v>1.1222775160090966E-2</v>
      </c>
      <c r="AR277" s="6">
        <f t="shared" si="298"/>
        <v>2.1967151336243444E-2</v>
      </c>
      <c r="AS277" s="6">
        <f t="shared" si="299"/>
        <v>2.6092949980307209E-3</v>
      </c>
      <c r="AT277" s="6">
        <f t="shared" si="300"/>
        <v>-2.030456852791878E-2</v>
      </c>
      <c r="AU277" s="6">
        <f t="shared" si="301"/>
        <v>-2.6548672566371681E-2</v>
      </c>
      <c r="AV277" s="6">
        <f t="shared" si="302"/>
        <v>3.6549895755579008E-3</v>
      </c>
      <c r="AW277" s="6">
        <f t="shared" si="303"/>
        <v>5.8539080299437392E-2</v>
      </c>
      <c r="AX277" s="6">
        <f t="shared" si="304"/>
        <v>2.1864951768488745E-2</v>
      </c>
      <c r="AZ277" s="2">
        <f t="shared" si="305"/>
        <v>6.704982816453349E-2</v>
      </c>
      <c r="BA277" s="17">
        <f t="shared" si="306"/>
        <v>0.12986169126520003</v>
      </c>
      <c r="BB277" s="2">
        <f t="shared" si="278"/>
        <v>2.6688176999308595E-2</v>
      </c>
      <c r="BC277" s="2">
        <f t="shared" si="279"/>
        <v>2.3307981869862486E-2</v>
      </c>
      <c r="BD277" s="2">
        <f t="shared" si="280"/>
        <v>3.3801951294461091E-3</v>
      </c>
      <c r="BE277" s="2">
        <f t="shared" si="281"/>
        <v>0.59910885764769151</v>
      </c>
      <c r="BF277" s="2">
        <f t="shared" si="282"/>
        <v>0.34978873780440961</v>
      </c>
      <c r="BG277" s="2">
        <f t="shared" si="283"/>
        <v>2.4414227548590305E-2</v>
      </c>
      <c r="BH277" s="2">
        <f t="shared" si="284"/>
        <v>3.7245273753989686E-2</v>
      </c>
      <c r="BI277" s="2">
        <f t="shared" si="285"/>
        <v>5.4014240117849248E-3</v>
      </c>
      <c r="BJ277" s="2">
        <f t="shared" si="286"/>
        <v>0.95735330223422543</v>
      </c>
    </row>
    <row r="278" spans="1:62" ht="15" hidden="1" customHeight="1" outlineLevel="1">
      <c r="A278" s="4">
        <v>44167</v>
      </c>
      <c r="B278">
        <f>Foglio1!S49</f>
        <v>982232</v>
      </c>
      <c r="C278">
        <f>Foglio1!T49</f>
        <v>668442</v>
      </c>
      <c r="E278">
        <f>Foglio1!R49</f>
        <v>66568</v>
      </c>
      <c r="G278">
        <f>Foglio1!K49</f>
        <v>39731</v>
      </c>
      <c r="H278" s="5">
        <f>Foglio1!I49</f>
        <v>1714</v>
      </c>
      <c r="I278" s="5">
        <f>Foglio1!G49</f>
        <v>1494</v>
      </c>
      <c r="J278" s="5">
        <f>Foglio1!H49</f>
        <v>220</v>
      </c>
      <c r="K278" s="5"/>
      <c r="M278" s="5">
        <f>Foglio1!J49</f>
        <v>38017</v>
      </c>
      <c r="N278" s="5">
        <f>Foglio1!N49</f>
        <v>25221</v>
      </c>
      <c r="O278" s="5">
        <f>Foglio1!O49</f>
        <v>1616</v>
      </c>
      <c r="Q278">
        <f t="shared" si="272"/>
        <v>1714</v>
      </c>
      <c r="R278">
        <f t="shared" si="273"/>
        <v>28551</v>
      </c>
      <c r="Z278">
        <f t="shared" si="274"/>
        <v>25221</v>
      </c>
      <c r="AA278">
        <f t="shared" si="275"/>
        <v>38017</v>
      </c>
      <c r="AB278">
        <f t="shared" si="276"/>
        <v>1714</v>
      </c>
      <c r="AC278">
        <f t="shared" si="277"/>
        <v>1616</v>
      </c>
      <c r="AE278" s="3">
        <f t="shared" si="287"/>
        <v>11536</v>
      </c>
      <c r="AF278" s="3">
        <f t="shared" si="288"/>
        <v>1483</v>
      </c>
      <c r="AG278" s="3">
        <f t="shared" si="289"/>
        <v>-999</v>
      </c>
      <c r="AH278" s="3">
        <f t="shared" si="290"/>
        <v>-23</v>
      </c>
      <c r="AI278" s="3">
        <f t="shared" si="291"/>
        <v>0</v>
      </c>
      <c r="AJ278" s="3">
        <f t="shared" si="292"/>
        <v>-976</v>
      </c>
      <c r="AK278" s="3">
        <f t="shared" si="293"/>
        <v>2455</v>
      </c>
      <c r="AL278" s="3">
        <f t="shared" si="294"/>
        <v>27</v>
      </c>
      <c r="AM278" s="3"/>
      <c r="AN278" s="3">
        <f t="shared" si="295"/>
        <v>10053</v>
      </c>
      <c r="AO278" s="3">
        <f t="shared" si="296"/>
        <v>1483</v>
      </c>
      <c r="AQ278" s="6">
        <f t="shared" si="297"/>
        <v>1.1884256245003584E-2</v>
      </c>
      <c r="AR278" s="6">
        <f t="shared" si="298"/>
        <v>2.2785588077129906E-2</v>
      </c>
      <c r="AS278" s="6">
        <f t="shared" si="299"/>
        <v>-2.452737539896882E-2</v>
      </c>
      <c r="AT278" s="6">
        <f t="shared" si="300"/>
        <v>-1.3241220495106506E-2</v>
      </c>
      <c r="AU278" s="6">
        <f t="shared" si="301"/>
        <v>0</v>
      </c>
      <c r="AV278" s="6">
        <f t="shared" si="302"/>
        <v>-2.5030133613725542E-2</v>
      </c>
      <c r="AW278" s="6">
        <f t="shared" si="303"/>
        <v>0.10783624703505228</v>
      </c>
      <c r="AX278" s="6">
        <f t="shared" si="304"/>
        <v>1.6991818753933293E-2</v>
      </c>
      <c r="AZ278" s="2">
        <f t="shared" si="305"/>
        <v>6.7772176023587094E-2</v>
      </c>
      <c r="BA278" s="17">
        <f t="shared" si="306"/>
        <v>0.12855409153952843</v>
      </c>
      <c r="BB278" s="2">
        <f t="shared" si="278"/>
        <v>2.5748107198654009E-2</v>
      </c>
      <c r="BC278" s="2">
        <f t="shared" si="279"/>
        <v>2.2443215959620236E-2</v>
      </c>
      <c r="BD278" s="2">
        <f t="shared" si="280"/>
        <v>3.3048912390337701E-3</v>
      </c>
      <c r="BE278" s="2">
        <f t="shared" si="281"/>
        <v>0.57110022833794016</v>
      </c>
      <c r="BF278" s="2">
        <f t="shared" si="282"/>
        <v>0.37887573608941233</v>
      </c>
      <c r="BG278" s="2">
        <f t="shared" si="283"/>
        <v>2.4275928373993512E-2</v>
      </c>
      <c r="BH278" s="2">
        <f t="shared" si="284"/>
        <v>3.7602879363721024E-2</v>
      </c>
      <c r="BI278" s="2">
        <f t="shared" si="285"/>
        <v>5.5372379250459335E-3</v>
      </c>
      <c r="BJ278" s="2">
        <f t="shared" si="286"/>
        <v>0.95685988271123301</v>
      </c>
    </row>
    <row r="279" spans="1:62" ht="15" hidden="1" customHeight="1" outlineLevel="1">
      <c r="A279" s="4">
        <v>44168</v>
      </c>
      <c r="B279">
        <f>Foglio1!S50</f>
        <v>992813</v>
      </c>
      <c r="C279">
        <f>Foglio1!T50</f>
        <v>674771</v>
      </c>
      <c r="E279">
        <f>Foglio1!R50</f>
        <v>67862</v>
      </c>
      <c r="G279">
        <f>Foglio1!K50</f>
        <v>39780</v>
      </c>
      <c r="H279" s="5">
        <f>Foglio1!I50</f>
        <v>1686</v>
      </c>
      <c r="I279" s="5">
        <f>Foglio1!G50</f>
        <v>1465</v>
      </c>
      <c r="J279" s="5">
        <f>Foglio1!H50</f>
        <v>221</v>
      </c>
      <c r="K279" s="5">
        <f>Foglio1!V50</f>
        <v>15</v>
      </c>
      <c r="M279" s="5">
        <f>Foglio1!J50</f>
        <v>38094</v>
      </c>
      <c r="N279" s="5">
        <f>Foglio1!N50</f>
        <v>26432</v>
      </c>
      <c r="O279" s="5">
        <f>Foglio1!O50</f>
        <v>1650</v>
      </c>
      <c r="Q279">
        <f t="shared" si="272"/>
        <v>1686</v>
      </c>
      <c r="R279">
        <f t="shared" si="273"/>
        <v>29768</v>
      </c>
      <c r="Z279">
        <f t="shared" si="274"/>
        <v>26432</v>
      </c>
      <c r="AA279">
        <f t="shared" si="275"/>
        <v>38094</v>
      </c>
      <c r="AB279">
        <f t="shared" si="276"/>
        <v>1686</v>
      </c>
      <c r="AC279">
        <f t="shared" si="277"/>
        <v>1650</v>
      </c>
      <c r="AE279" s="3">
        <f t="shared" si="287"/>
        <v>10581</v>
      </c>
      <c r="AF279" s="3">
        <f t="shared" si="288"/>
        <v>1294</v>
      </c>
      <c r="AG279" s="3">
        <f t="shared" si="289"/>
        <v>49</v>
      </c>
      <c r="AH279" s="3">
        <f t="shared" si="290"/>
        <v>-28</v>
      </c>
      <c r="AI279" s="3">
        <f t="shared" si="291"/>
        <v>1</v>
      </c>
      <c r="AJ279" s="3">
        <f t="shared" si="292"/>
        <v>77</v>
      </c>
      <c r="AK279" s="3">
        <f t="shared" si="293"/>
        <v>1211</v>
      </c>
      <c r="AL279" s="3">
        <f t="shared" si="294"/>
        <v>34</v>
      </c>
      <c r="AM279" s="3"/>
      <c r="AN279" s="3">
        <f t="shared" si="295"/>
        <v>9287</v>
      </c>
      <c r="AO279" s="3">
        <f t="shared" si="296"/>
        <v>1294</v>
      </c>
      <c r="AQ279" s="6">
        <f t="shared" si="297"/>
        <v>1.0772404075615537E-2</v>
      </c>
      <c r="AR279" s="6">
        <f t="shared" si="298"/>
        <v>1.9438769378680446E-2</v>
      </c>
      <c r="AS279" s="6">
        <f t="shared" si="299"/>
        <v>1.2332939014875035E-3</v>
      </c>
      <c r="AT279" s="6">
        <f t="shared" si="300"/>
        <v>-1.6336056009334889E-2</v>
      </c>
      <c r="AU279" s="6">
        <f t="shared" si="301"/>
        <v>4.5454545454545452E-3</v>
      </c>
      <c r="AV279" s="6">
        <f t="shared" si="302"/>
        <v>2.0254096851408578E-3</v>
      </c>
      <c r="AW279" s="6">
        <f t="shared" si="303"/>
        <v>4.8015542603386065E-2</v>
      </c>
      <c r="AX279" s="6">
        <f t="shared" si="304"/>
        <v>2.1039603960396041E-2</v>
      </c>
      <c r="AZ279" s="2">
        <f t="shared" si="305"/>
        <v>6.8353254842553432E-2</v>
      </c>
      <c r="BA279" s="17">
        <f t="shared" si="306"/>
        <v>0.12229467914185804</v>
      </c>
      <c r="BB279" s="2">
        <f t="shared" si="278"/>
        <v>2.4844537443635614E-2</v>
      </c>
      <c r="BC279" s="2">
        <f t="shared" si="279"/>
        <v>2.1587928443016709E-2</v>
      </c>
      <c r="BD279" s="2">
        <f t="shared" si="280"/>
        <v>3.2566090006189031E-3</v>
      </c>
      <c r="BE279" s="2">
        <f t="shared" si="281"/>
        <v>0.56134508266776695</v>
      </c>
      <c r="BF279" s="2">
        <f t="shared" si="282"/>
        <v>0.38949633078895407</v>
      </c>
      <c r="BG279" s="2">
        <f t="shared" si="283"/>
        <v>2.4314049099643395E-2</v>
      </c>
      <c r="BH279" s="2">
        <f t="shared" si="284"/>
        <v>3.6827551533433887E-2</v>
      </c>
      <c r="BI279" s="2">
        <f t="shared" si="285"/>
        <v>5.5555555555555558E-3</v>
      </c>
      <c r="BJ279" s="2">
        <f t="shared" si="286"/>
        <v>0.9576168929110106</v>
      </c>
    </row>
    <row r="280" spans="1:62" ht="15" hidden="1" customHeight="1" outlineLevel="1">
      <c r="A280" s="4">
        <v>44169</v>
      </c>
      <c r="B280">
        <f>Foglio1!S51</f>
        <v>1002839</v>
      </c>
      <c r="C280">
        <f>Foglio1!T51</f>
        <v>680641</v>
      </c>
      <c r="E280">
        <f>Foglio1!R51</f>
        <v>69227</v>
      </c>
      <c r="G280">
        <f>Foglio1!K51</f>
        <v>39350</v>
      </c>
      <c r="H280" s="5">
        <f>Foglio1!I51</f>
        <v>1647</v>
      </c>
      <c r="I280" s="5">
        <f>Foglio1!G51</f>
        <v>1431</v>
      </c>
      <c r="J280" s="5">
        <f>Foglio1!H51</f>
        <v>216</v>
      </c>
      <c r="K280" s="5">
        <f>Foglio1!V51</f>
        <v>12</v>
      </c>
      <c r="M280" s="5">
        <f>Foglio1!J51</f>
        <v>37703</v>
      </c>
      <c r="N280" s="5">
        <f>Foglio1!N51</f>
        <v>28188</v>
      </c>
      <c r="O280" s="5">
        <f>Foglio1!O51</f>
        <v>1689</v>
      </c>
      <c r="Q280">
        <f t="shared" si="272"/>
        <v>1647</v>
      </c>
      <c r="R280">
        <f t="shared" si="273"/>
        <v>31524</v>
      </c>
      <c r="Z280">
        <f t="shared" si="274"/>
        <v>28188</v>
      </c>
      <c r="AA280">
        <f t="shared" si="275"/>
        <v>37703</v>
      </c>
      <c r="AB280">
        <f t="shared" si="276"/>
        <v>1647</v>
      </c>
      <c r="AC280">
        <f t="shared" si="277"/>
        <v>1689</v>
      </c>
      <c r="AE280" s="3">
        <f t="shared" si="287"/>
        <v>10026</v>
      </c>
      <c r="AF280" s="3">
        <f t="shared" si="288"/>
        <v>1365</v>
      </c>
      <c r="AG280" s="3">
        <f t="shared" si="289"/>
        <v>-430</v>
      </c>
      <c r="AH280" s="3">
        <f t="shared" si="290"/>
        <v>-39</v>
      </c>
      <c r="AI280" s="3">
        <f t="shared" si="291"/>
        <v>-5</v>
      </c>
      <c r="AJ280" s="3">
        <f t="shared" si="292"/>
        <v>-391</v>
      </c>
      <c r="AK280" s="3">
        <f t="shared" si="293"/>
        <v>1756</v>
      </c>
      <c r="AL280" s="3">
        <f t="shared" si="294"/>
        <v>39</v>
      </c>
      <c r="AM280" s="3"/>
      <c r="AN280" s="3">
        <f t="shared" si="295"/>
        <v>8661</v>
      </c>
      <c r="AO280" s="3">
        <f t="shared" si="296"/>
        <v>1365</v>
      </c>
      <c r="AQ280" s="6">
        <f t="shared" si="297"/>
        <v>1.0098578483561356E-2</v>
      </c>
      <c r="AR280" s="6">
        <f t="shared" si="298"/>
        <v>2.0114349709704989E-2</v>
      </c>
      <c r="AS280" s="6">
        <f t="shared" si="299"/>
        <v>-1.0809451985922574E-2</v>
      </c>
      <c r="AT280" s="6">
        <f t="shared" si="300"/>
        <v>-2.3131672597864767E-2</v>
      </c>
      <c r="AU280" s="6">
        <f t="shared" si="301"/>
        <v>-2.2624434389140271E-2</v>
      </c>
      <c r="AV280" s="6">
        <f t="shared" si="302"/>
        <v>-1.0264083582716438E-2</v>
      </c>
      <c r="AW280" s="6">
        <f t="shared" si="303"/>
        <v>6.6434624697336561E-2</v>
      </c>
      <c r="AX280" s="6">
        <f t="shared" si="304"/>
        <v>2.3636363636363636E-2</v>
      </c>
      <c r="AZ280" s="2">
        <f t="shared" si="305"/>
        <v>6.903102093157526E-2</v>
      </c>
      <c r="BA280" s="17">
        <f t="shared" si="306"/>
        <v>0.13614602034709755</v>
      </c>
      <c r="BB280" s="2">
        <f t="shared" si="278"/>
        <v>2.3791295303855431E-2</v>
      </c>
      <c r="BC280" s="2">
        <f t="shared" si="279"/>
        <v>2.0671125427939967E-2</v>
      </c>
      <c r="BD280" s="2">
        <f t="shared" si="280"/>
        <v>3.1201698759154664E-3</v>
      </c>
      <c r="BE280" s="2">
        <f t="shared" si="281"/>
        <v>0.54462854088722612</v>
      </c>
      <c r="BF280" s="2">
        <f t="shared" si="282"/>
        <v>0.40718216880696839</v>
      </c>
      <c r="BG280" s="2">
        <f t="shared" si="283"/>
        <v>2.4397995001950105E-2</v>
      </c>
      <c r="BH280" s="2">
        <f t="shared" si="284"/>
        <v>3.6365946632782718E-2</v>
      </c>
      <c r="BI280" s="2">
        <f t="shared" si="285"/>
        <v>5.489199491740788E-3</v>
      </c>
      <c r="BJ280" s="2">
        <f t="shared" si="286"/>
        <v>0.95814485387547654</v>
      </c>
    </row>
    <row r="281" spans="1:62" ht="15" hidden="1" customHeight="1" outlineLevel="1">
      <c r="A281" s="4">
        <v>44170</v>
      </c>
      <c r="B281">
        <f>Foglio1!S52</f>
        <v>1013714</v>
      </c>
      <c r="C281">
        <f>Foglio1!T52</f>
        <v>687039</v>
      </c>
      <c r="E281">
        <f>Foglio1!R52</f>
        <v>70467</v>
      </c>
      <c r="G281">
        <f>Foglio1!K52</f>
        <v>39540</v>
      </c>
      <c r="H281" s="5">
        <f>Foglio1!I52</f>
        <v>1615</v>
      </c>
      <c r="I281" s="5">
        <f>Foglio1!G52</f>
        <v>1400</v>
      </c>
      <c r="J281" s="5">
        <f>Foglio1!H52</f>
        <v>215</v>
      </c>
      <c r="K281" s="5">
        <f>Foglio1!V52</f>
        <v>12</v>
      </c>
      <c r="M281" s="5">
        <f>Foglio1!J52</f>
        <v>37925</v>
      </c>
      <c r="N281" s="5">
        <f>Foglio1!N52</f>
        <v>29204</v>
      </c>
      <c r="O281" s="5">
        <f>Foglio1!O52</f>
        <v>1723</v>
      </c>
      <c r="Q281">
        <f t="shared" si="272"/>
        <v>1615</v>
      </c>
      <c r="R281">
        <f t="shared" si="273"/>
        <v>32542</v>
      </c>
      <c r="Z281">
        <f t="shared" si="274"/>
        <v>29204</v>
      </c>
      <c r="AA281">
        <f t="shared" si="275"/>
        <v>37925</v>
      </c>
      <c r="AB281">
        <f t="shared" si="276"/>
        <v>1615</v>
      </c>
      <c r="AC281">
        <f t="shared" si="277"/>
        <v>1723</v>
      </c>
      <c r="AE281" s="3">
        <f t="shared" si="287"/>
        <v>10875</v>
      </c>
      <c r="AF281" s="3">
        <f t="shared" si="288"/>
        <v>1240</v>
      </c>
      <c r="AG281" s="3">
        <f t="shared" si="289"/>
        <v>190</v>
      </c>
      <c r="AH281" s="3">
        <f t="shared" si="290"/>
        <v>-32</v>
      </c>
      <c r="AI281" s="3">
        <f t="shared" si="291"/>
        <v>-1</v>
      </c>
      <c r="AJ281" s="3">
        <f t="shared" si="292"/>
        <v>222</v>
      </c>
      <c r="AK281" s="3">
        <f t="shared" si="293"/>
        <v>1016</v>
      </c>
      <c r="AL281" s="3">
        <f t="shared" si="294"/>
        <v>34</v>
      </c>
      <c r="AM281" s="3"/>
      <c r="AN281" s="3">
        <f t="shared" si="295"/>
        <v>9635</v>
      </c>
      <c r="AO281" s="3">
        <f t="shared" si="296"/>
        <v>1240</v>
      </c>
      <c r="AQ281" s="6">
        <f t="shared" si="297"/>
        <v>1.0844213278502332E-2</v>
      </c>
      <c r="AR281" s="6">
        <f t="shared" si="298"/>
        <v>1.79120863246999E-2</v>
      </c>
      <c r="AS281" s="6">
        <f t="shared" si="299"/>
        <v>4.8284625158831005E-3</v>
      </c>
      <c r="AT281" s="6">
        <f t="shared" si="300"/>
        <v>-1.9429265330904676E-2</v>
      </c>
      <c r="AU281" s="6">
        <f t="shared" si="301"/>
        <v>-4.6296296296296294E-3</v>
      </c>
      <c r="AV281" s="6">
        <f t="shared" si="302"/>
        <v>5.8881256133464181E-3</v>
      </c>
      <c r="AW281" s="6">
        <f t="shared" si="303"/>
        <v>3.6043706541790836E-2</v>
      </c>
      <c r="AX281" s="6">
        <f t="shared" si="304"/>
        <v>2.0130254588513915E-2</v>
      </c>
      <c r="AZ281" s="2">
        <f t="shared" si="305"/>
        <v>6.9513689265414111E-2</v>
      </c>
      <c r="BA281" s="17">
        <f t="shared" si="306"/>
        <v>0.11402298850574713</v>
      </c>
      <c r="BB281" s="2">
        <f t="shared" si="278"/>
        <v>2.2918529240637461E-2</v>
      </c>
      <c r="BC281" s="2">
        <f t="shared" si="279"/>
        <v>1.9867455688478294E-2</v>
      </c>
      <c r="BD281" s="2">
        <f t="shared" si="280"/>
        <v>3.0510735521591665E-3</v>
      </c>
      <c r="BE281" s="2">
        <f t="shared" si="281"/>
        <v>0.53819518356109952</v>
      </c>
      <c r="BF281" s="2">
        <f t="shared" si="282"/>
        <v>0.41443512566165724</v>
      </c>
      <c r="BG281" s="2">
        <f t="shared" si="283"/>
        <v>2.4451161536605787E-2</v>
      </c>
      <c r="BH281" s="2">
        <f t="shared" si="284"/>
        <v>3.5407182599898834E-2</v>
      </c>
      <c r="BI281" s="2">
        <f t="shared" si="285"/>
        <v>5.4375316135558925E-3</v>
      </c>
      <c r="BJ281" s="2">
        <f t="shared" si="286"/>
        <v>0.9591552857865453</v>
      </c>
    </row>
    <row r="282" spans="1:62" ht="15" hidden="1" customHeight="1" outlineLevel="1">
      <c r="A282" s="4">
        <v>44171</v>
      </c>
      <c r="B282">
        <f>Foglio1!S53</f>
        <v>1021846</v>
      </c>
      <c r="C282">
        <f>Foglio1!T53</f>
        <v>692062</v>
      </c>
      <c r="E282">
        <f>Foglio1!R53</f>
        <v>71489</v>
      </c>
      <c r="G282">
        <f>Foglio1!K53</f>
        <v>39746</v>
      </c>
      <c r="H282" s="5">
        <f>Foglio1!I53</f>
        <v>1580</v>
      </c>
      <c r="I282" s="5">
        <f>Foglio1!G53</f>
        <v>1367</v>
      </c>
      <c r="J282" s="5">
        <f>Foglio1!H53</f>
        <v>213</v>
      </c>
      <c r="K282" s="5">
        <f>Foglio1!V53</f>
        <v>8</v>
      </c>
      <c r="M282" s="5">
        <f>Foglio1!J53</f>
        <v>38166</v>
      </c>
      <c r="N282" s="5">
        <f>Foglio1!N53</f>
        <v>29984</v>
      </c>
      <c r="O282" s="5">
        <f>Foglio1!O53</f>
        <v>1759</v>
      </c>
      <c r="Q282">
        <f t="shared" si="272"/>
        <v>1580</v>
      </c>
      <c r="R282">
        <f t="shared" si="273"/>
        <v>33323</v>
      </c>
      <c r="Z282">
        <f t="shared" si="274"/>
        <v>29984</v>
      </c>
      <c r="AA282">
        <f t="shared" si="275"/>
        <v>38166</v>
      </c>
      <c r="AB282">
        <f t="shared" si="276"/>
        <v>1580</v>
      </c>
      <c r="AC282">
        <f t="shared" si="277"/>
        <v>1759</v>
      </c>
      <c r="AE282" s="3">
        <f t="shared" si="287"/>
        <v>8132</v>
      </c>
      <c r="AF282" s="3">
        <f t="shared" si="288"/>
        <v>1022</v>
      </c>
      <c r="AG282" s="3">
        <f t="shared" si="289"/>
        <v>206</v>
      </c>
      <c r="AH282" s="3">
        <f t="shared" si="290"/>
        <v>-35</v>
      </c>
      <c r="AI282" s="3">
        <f t="shared" si="291"/>
        <v>-2</v>
      </c>
      <c r="AJ282" s="3">
        <f t="shared" si="292"/>
        <v>241</v>
      </c>
      <c r="AK282" s="3">
        <f t="shared" si="293"/>
        <v>780</v>
      </c>
      <c r="AL282" s="3">
        <f t="shared" si="294"/>
        <v>36</v>
      </c>
      <c r="AM282" s="3"/>
      <c r="AN282" s="3">
        <f t="shared" si="295"/>
        <v>7110</v>
      </c>
      <c r="AO282" s="3">
        <f t="shared" si="296"/>
        <v>1022</v>
      </c>
      <c r="AQ282" s="6">
        <f t="shared" si="297"/>
        <v>8.0219864774482737E-3</v>
      </c>
      <c r="AR282" s="6">
        <f t="shared" si="298"/>
        <v>1.4503242652589156E-2</v>
      </c>
      <c r="AS282" s="6">
        <f t="shared" si="299"/>
        <v>5.2099140111279713E-3</v>
      </c>
      <c r="AT282" s="6">
        <f t="shared" si="300"/>
        <v>-2.1671826625386997E-2</v>
      </c>
      <c r="AU282" s="6">
        <f t="shared" si="301"/>
        <v>-9.3023255813953487E-3</v>
      </c>
      <c r="AV282" s="6">
        <f t="shared" si="302"/>
        <v>6.3546473302570862E-3</v>
      </c>
      <c r="AW282" s="6">
        <f t="shared" si="303"/>
        <v>2.6708670045199289E-2</v>
      </c>
      <c r="AX282" s="6">
        <f t="shared" si="304"/>
        <v>2.0893789901334881E-2</v>
      </c>
      <c r="AZ282" s="2">
        <f t="shared" si="305"/>
        <v>6.9960639861583837E-2</v>
      </c>
      <c r="BA282" s="17">
        <f t="shared" si="306"/>
        <v>0.12567634038366945</v>
      </c>
      <c r="BB282" s="2">
        <f t="shared" si="278"/>
        <v>2.2101302298255677E-2</v>
      </c>
      <c r="BC282" s="2">
        <f t="shared" si="279"/>
        <v>1.9121822937794627E-2</v>
      </c>
      <c r="BD282" s="2">
        <f t="shared" si="280"/>
        <v>2.9794793604610501E-3</v>
      </c>
      <c r="BE282" s="2">
        <f t="shared" si="281"/>
        <v>0.53387234399697858</v>
      </c>
      <c r="BF282" s="2">
        <f t="shared" si="282"/>
        <v>0.41942116969044191</v>
      </c>
      <c r="BG282" s="2">
        <f t="shared" si="283"/>
        <v>2.4605184014323881E-2</v>
      </c>
      <c r="BH282" s="2">
        <f t="shared" si="284"/>
        <v>3.4393398077793992E-2</v>
      </c>
      <c r="BI282" s="2">
        <f t="shared" si="285"/>
        <v>5.3590298394807024E-3</v>
      </c>
      <c r="BJ282" s="2">
        <f t="shared" si="286"/>
        <v>0.96024757208272526</v>
      </c>
    </row>
    <row r="283" spans="1:62" ht="15" hidden="1" customHeight="1" outlineLevel="1">
      <c r="A283" s="4">
        <v>44172</v>
      </c>
      <c r="B283">
        <f>Foglio1!S54</f>
        <v>1030232</v>
      </c>
      <c r="C283">
        <f>Foglio1!T54</f>
        <v>696890</v>
      </c>
      <c r="E283">
        <f>Foglio1!R54</f>
        <v>72407</v>
      </c>
      <c r="G283">
        <f>Foglio1!K54</f>
        <v>40246</v>
      </c>
      <c r="H283" s="5">
        <f>Foglio1!I54</f>
        <v>1592</v>
      </c>
      <c r="I283" s="5">
        <f>Foglio1!G54</f>
        <v>1387</v>
      </c>
      <c r="J283" s="5">
        <f>Foglio1!H54</f>
        <v>205</v>
      </c>
      <c r="K283" s="5">
        <f>Foglio1!V54</f>
        <v>9</v>
      </c>
      <c r="M283" s="5">
        <f>Foglio1!J54</f>
        <v>38654</v>
      </c>
      <c r="N283" s="5">
        <f>Foglio1!N54</f>
        <v>30368</v>
      </c>
      <c r="O283" s="5">
        <f>Foglio1!O54</f>
        <v>1793</v>
      </c>
      <c r="Q283">
        <f t="shared" si="272"/>
        <v>1592</v>
      </c>
      <c r="R283">
        <f t="shared" si="273"/>
        <v>33753</v>
      </c>
      <c r="Z283">
        <f t="shared" si="274"/>
        <v>30368</v>
      </c>
      <c r="AA283">
        <f t="shared" si="275"/>
        <v>38654</v>
      </c>
      <c r="AB283">
        <f t="shared" si="276"/>
        <v>1592</v>
      </c>
      <c r="AC283">
        <f t="shared" si="277"/>
        <v>1793</v>
      </c>
      <c r="AE283" s="3">
        <f t="shared" si="287"/>
        <v>8386</v>
      </c>
      <c r="AF283" s="3">
        <f t="shared" si="288"/>
        <v>918</v>
      </c>
      <c r="AG283" s="3">
        <f t="shared" si="289"/>
        <v>500</v>
      </c>
      <c r="AH283" s="3">
        <f t="shared" si="290"/>
        <v>12</v>
      </c>
      <c r="AI283" s="3">
        <f t="shared" si="291"/>
        <v>-8</v>
      </c>
      <c r="AJ283" s="3">
        <f t="shared" si="292"/>
        <v>488</v>
      </c>
      <c r="AK283" s="3">
        <f t="shared" si="293"/>
        <v>384</v>
      </c>
      <c r="AL283" s="3">
        <f t="shared" si="294"/>
        <v>34</v>
      </c>
      <c r="AM283" s="3"/>
      <c r="AN283" s="3">
        <f t="shared" si="295"/>
        <v>7468</v>
      </c>
      <c r="AO283" s="3">
        <f t="shared" si="296"/>
        <v>918</v>
      </c>
      <c r="AQ283" s="6">
        <f t="shared" si="297"/>
        <v>8.2067160805052823E-3</v>
      </c>
      <c r="AR283" s="6">
        <f t="shared" si="298"/>
        <v>1.2841136398606779E-2</v>
      </c>
      <c r="AS283" s="6">
        <f t="shared" si="299"/>
        <v>1.2579882252302119E-2</v>
      </c>
      <c r="AT283" s="6">
        <f t="shared" si="300"/>
        <v>7.5949367088607592E-3</v>
      </c>
      <c r="AU283" s="6">
        <f t="shared" si="301"/>
        <v>-3.7558685446009391E-2</v>
      </c>
      <c r="AV283" s="6">
        <f t="shared" si="302"/>
        <v>1.2786249541476707E-2</v>
      </c>
      <c r="AW283" s="6">
        <f t="shared" si="303"/>
        <v>1.2806830309498399E-2</v>
      </c>
      <c r="AX283" s="6">
        <f t="shared" si="304"/>
        <v>1.9329164297896533E-2</v>
      </c>
      <c r="AZ283" s="2">
        <f t="shared" si="305"/>
        <v>7.0282227692403262E-2</v>
      </c>
      <c r="BA283" s="17">
        <f t="shared" si="306"/>
        <v>0.10946816122108276</v>
      </c>
      <c r="BB283" s="2">
        <f t="shared" si="278"/>
        <v>2.1986824478296297E-2</v>
      </c>
      <c r="BC283" s="2">
        <f t="shared" si="279"/>
        <v>1.9155606502133771E-2</v>
      </c>
      <c r="BD283" s="2">
        <f t="shared" si="280"/>
        <v>2.8312179761625258E-3</v>
      </c>
      <c r="BE283" s="2">
        <f t="shared" si="281"/>
        <v>0.53384341292968907</v>
      </c>
      <c r="BF283" s="2">
        <f t="shared" si="282"/>
        <v>0.41940696341513944</v>
      </c>
      <c r="BG283" s="2">
        <f t="shared" si="283"/>
        <v>2.4762799176875162E-2</v>
      </c>
      <c r="BH283" s="2">
        <f t="shared" si="284"/>
        <v>3.4463052228792923E-2</v>
      </c>
      <c r="BI283" s="2">
        <f t="shared" si="285"/>
        <v>5.0936739054812897E-3</v>
      </c>
      <c r="BJ283" s="2">
        <f t="shared" si="286"/>
        <v>0.96044327386572581</v>
      </c>
    </row>
    <row r="284" spans="1:62" ht="15" hidden="1" customHeight="1" outlineLevel="1">
      <c r="A284" s="4">
        <v>44173</v>
      </c>
      <c r="B284">
        <f>Foglio1!S55</f>
        <v>1040198</v>
      </c>
      <c r="C284">
        <f>Foglio1!T55</f>
        <v>702770</v>
      </c>
      <c r="E284">
        <f>Foglio1!R55</f>
        <v>73555</v>
      </c>
      <c r="G284">
        <f>Foglio1!K55</f>
        <v>39555</v>
      </c>
      <c r="H284" s="5">
        <f>Foglio1!I55</f>
        <v>1573</v>
      </c>
      <c r="I284" s="5">
        <f>Foglio1!G55</f>
        <v>1374</v>
      </c>
      <c r="J284" s="5">
        <f>Foglio1!H55</f>
        <v>199</v>
      </c>
      <c r="K284" s="5">
        <f>Foglio1!V55</f>
        <v>15</v>
      </c>
      <c r="M284" s="5">
        <f>Foglio1!J55</f>
        <v>37982</v>
      </c>
      <c r="N284" s="5">
        <f>Foglio1!N55</f>
        <v>32171</v>
      </c>
      <c r="O284" s="5">
        <f>Foglio1!O55</f>
        <v>1829</v>
      </c>
      <c r="Q284">
        <f t="shared" si="272"/>
        <v>1573</v>
      </c>
      <c r="R284">
        <f t="shared" si="273"/>
        <v>35573</v>
      </c>
      <c r="Z284">
        <f t="shared" si="274"/>
        <v>32171</v>
      </c>
      <c r="AA284">
        <f t="shared" si="275"/>
        <v>37982</v>
      </c>
      <c r="AB284">
        <f t="shared" si="276"/>
        <v>1573</v>
      </c>
      <c r="AC284">
        <f t="shared" si="277"/>
        <v>1829</v>
      </c>
      <c r="AE284" s="3">
        <f t="shared" si="287"/>
        <v>9966</v>
      </c>
      <c r="AF284" s="3">
        <f t="shared" si="288"/>
        <v>1148</v>
      </c>
      <c r="AG284" s="3">
        <f t="shared" si="289"/>
        <v>-691</v>
      </c>
      <c r="AH284" s="3">
        <f t="shared" si="290"/>
        <v>-19</v>
      </c>
      <c r="AI284" s="3">
        <f t="shared" si="291"/>
        <v>-6</v>
      </c>
      <c r="AJ284" s="3">
        <f t="shared" si="292"/>
        <v>-672</v>
      </c>
      <c r="AK284" s="3">
        <f t="shared" si="293"/>
        <v>1803</v>
      </c>
      <c r="AL284" s="3">
        <f t="shared" si="294"/>
        <v>36</v>
      </c>
      <c r="AM284" s="3"/>
      <c r="AN284" s="3">
        <f t="shared" si="295"/>
        <v>8818</v>
      </c>
      <c r="AO284" s="3">
        <f t="shared" si="296"/>
        <v>1148</v>
      </c>
      <c r="AQ284" s="6">
        <f t="shared" si="297"/>
        <v>9.6735492588077253E-3</v>
      </c>
      <c r="AR284" s="6">
        <f t="shared" si="298"/>
        <v>1.5854820666510144E-2</v>
      </c>
      <c r="AS284" s="6">
        <f t="shared" si="299"/>
        <v>-1.7169408139939373E-2</v>
      </c>
      <c r="AT284" s="6">
        <f t="shared" si="300"/>
        <v>-1.193467336683417E-2</v>
      </c>
      <c r="AU284" s="6">
        <f t="shared" si="301"/>
        <v>-2.9268292682926831E-2</v>
      </c>
      <c r="AV284" s="6">
        <f t="shared" si="302"/>
        <v>-1.7385005432814196E-2</v>
      </c>
      <c r="AW284" s="6">
        <f t="shared" si="303"/>
        <v>5.9371707060063221E-2</v>
      </c>
      <c r="AX284" s="6">
        <f t="shared" si="304"/>
        <v>2.0078081427774678E-2</v>
      </c>
      <c r="AZ284" s="2">
        <f t="shared" si="305"/>
        <v>7.0712498966542914E-2</v>
      </c>
      <c r="BA284" s="17">
        <f t="shared" si="306"/>
        <v>0.11519165161549268</v>
      </c>
      <c r="BB284" s="2">
        <f t="shared" si="278"/>
        <v>2.1385357895452383E-2</v>
      </c>
      <c r="BC284" s="2">
        <f t="shared" si="279"/>
        <v>1.8679899395010538E-2</v>
      </c>
      <c r="BD284" s="2">
        <f t="shared" si="280"/>
        <v>2.7054585004418464E-3</v>
      </c>
      <c r="BE284" s="2">
        <f t="shared" si="281"/>
        <v>0.51637550132553867</v>
      </c>
      <c r="BF284" s="2">
        <f t="shared" si="282"/>
        <v>0.43737339405886749</v>
      </c>
      <c r="BG284" s="2">
        <f t="shared" si="283"/>
        <v>2.4865746720141392E-2</v>
      </c>
      <c r="BH284" s="2">
        <f t="shared" si="284"/>
        <v>3.4736442927569208E-2</v>
      </c>
      <c r="BI284" s="2">
        <f t="shared" si="285"/>
        <v>5.0309695360889898E-3</v>
      </c>
      <c r="BJ284" s="2">
        <f t="shared" si="286"/>
        <v>0.96023258753634178</v>
      </c>
    </row>
    <row r="285" spans="1:62" ht="15" hidden="1" customHeight="1" outlineLevel="1">
      <c r="A285" s="4">
        <v>44174</v>
      </c>
      <c r="B285">
        <f>Foglio1!S56</f>
        <v>1047211</v>
      </c>
      <c r="C285">
        <f>Foglio1!T56</f>
        <v>707036</v>
      </c>
      <c r="E285">
        <f>Foglio1!R56</f>
        <v>74308</v>
      </c>
      <c r="G285">
        <f>Foglio1!K56</f>
        <v>38647</v>
      </c>
      <c r="H285" s="5">
        <f>Foglio1!I56</f>
        <v>1572</v>
      </c>
      <c r="I285" s="5">
        <f>Foglio1!G56</f>
        <v>1374</v>
      </c>
      <c r="J285" s="5">
        <f>Foglio1!H56</f>
        <v>198</v>
      </c>
      <c r="K285" s="5">
        <f>Foglio1!V56</f>
        <v>18</v>
      </c>
      <c r="M285" s="5">
        <f>Foglio1!J56</f>
        <v>37075</v>
      </c>
      <c r="N285" s="5">
        <f>Foglio1!N56</f>
        <v>33798</v>
      </c>
      <c r="O285" s="5">
        <f>Foglio1!O56</f>
        <v>1863</v>
      </c>
      <c r="Q285">
        <f t="shared" si="272"/>
        <v>1572</v>
      </c>
      <c r="R285">
        <f t="shared" si="273"/>
        <v>37233</v>
      </c>
      <c r="Z285">
        <f t="shared" si="274"/>
        <v>33798</v>
      </c>
      <c r="AA285">
        <f t="shared" si="275"/>
        <v>37075</v>
      </c>
      <c r="AB285">
        <f t="shared" si="276"/>
        <v>1572</v>
      </c>
      <c r="AC285">
        <f t="shared" si="277"/>
        <v>1863</v>
      </c>
      <c r="AE285" s="3">
        <f t="shared" si="287"/>
        <v>7013</v>
      </c>
      <c r="AF285" s="3">
        <f t="shared" si="288"/>
        <v>753</v>
      </c>
      <c r="AG285" s="3">
        <f t="shared" si="289"/>
        <v>-908</v>
      </c>
      <c r="AH285" s="3">
        <f t="shared" si="290"/>
        <v>-1</v>
      </c>
      <c r="AI285" s="3">
        <f t="shared" si="291"/>
        <v>-1</v>
      </c>
      <c r="AJ285" s="3">
        <f t="shared" si="292"/>
        <v>-907</v>
      </c>
      <c r="AK285" s="3">
        <f t="shared" si="293"/>
        <v>1627</v>
      </c>
      <c r="AL285" s="3">
        <f t="shared" si="294"/>
        <v>34</v>
      </c>
      <c r="AM285" s="3"/>
      <c r="AN285" s="3">
        <f t="shared" si="295"/>
        <v>6260</v>
      </c>
      <c r="AO285" s="3">
        <f t="shared" si="296"/>
        <v>753</v>
      </c>
      <c r="AQ285" s="6">
        <f t="shared" si="297"/>
        <v>6.7419856604223425E-3</v>
      </c>
      <c r="AR285" s="6">
        <f t="shared" si="298"/>
        <v>1.0237237441370403E-2</v>
      </c>
      <c r="AS285" s="6">
        <f t="shared" si="299"/>
        <v>-2.2955378586777903E-2</v>
      </c>
      <c r="AT285" s="6">
        <f t="shared" si="300"/>
        <v>-6.3572790845518119E-4</v>
      </c>
      <c r="AU285" s="6">
        <f t="shared" si="301"/>
        <v>-5.0251256281407036E-3</v>
      </c>
      <c r="AV285" s="6">
        <f t="shared" si="302"/>
        <v>-2.3879732504870729E-2</v>
      </c>
      <c r="AW285" s="6">
        <f t="shared" si="303"/>
        <v>5.0573497870753166E-2</v>
      </c>
      <c r="AX285" s="6">
        <f t="shared" si="304"/>
        <v>1.8589393110989613E-2</v>
      </c>
      <c r="AZ285" s="2">
        <f t="shared" si="305"/>
        <v>7.0958001778056196E-2</v>
      </c>
      <c r="BA285" s="17">
        <f t="shared" si="306"/>
        <v>0.10737202338514187</v>
      </c>
      <c r="BB285" s="2">
        <f t="shared" si="278"/>
        <v>2.1155191903967273E-2</v>
      </c>
      <c r="BC285" s="2">
        <f t="shared" si="279"/>
        <v>1.8490606664154599E-2</v>
      </c>
      <c r="BD285" s="2">
        <f t="shared" si="280"/>
        <v>2.6645852398126716E-3</v>
      </c>
      <c r="BE285" s="2">
        <f t="shared" si="281"/>
        <v>0.49893685740431715</v>
      </c>
      <c r="BF285" s="2">
        <f t="shared" si="282"/>
        <v>0.45483662593529633</v>
      </c>
      <c r="BG285" s="2">
        <f t="shared" si="283"/>
        <v>2.5071324756419228E-2</v>
      </c>
      <c r="BH285" s="2">
        <f t="shared" si="284"/>
        <v>3.5552565529019073E-2</v>
      </c>
      <c r="BI285" s="2">
        <f t="shared" si="285"/>
        <v>5.1232954692472894E-3</v>
      </c>
      <c r="BJ285" s="2">
        <f t="shared" si="286"/>
        <v>0.95932413900173363</v>
      </c>
    </row>
    <row r="286" spans="1:62" ht="15" hidden="1" customHeight="1" outlineLevel="1">
      <c r="A286" s="4">
        <v>44175</v>
      </c>
      <c r="B286">
        <f>Foglio1!S57</f>
        <v>1056737</v>
      </c>
      <c r="C286">
        <f>Foglio1!T57</f>
        <v>712959</v>
      </c>
      <c r="E286">
        <f>Foglio1!R57</f>
        <v>75367</v>
      </c>
      <c r="G286">
        <f>Foglio1!K57</f>
        <v>36969</v>
      </c>
      <c r="H286" s="5">
        <f>Foglio1!I57</f>
        <v>1539</v>
      </c>
      <c r="I286" s="5">
        <f>Foglio1!G57</f>
        <v>1342</v>
      </c>
      <c r="J286" s="5">
        <f>Foglio1!H57</f>
        <v>197</v>
      </c>
      <c r="K286" s="5">
        <f>Foglio1!V57</f>
        <v>21</v>
      </c>
      <c r="M286" s="5">
        <f>Foglio1!J57</f>
        <v>35430</v>
      </c>
      <c r="N286" s="5">
        <f>Foglio1!N57</f>
        <v>36503</v>
      </c>
      <c r="O286" s="5">
        <f>Foglio1!O57</f>
        <v>1895</v>
      </c>
      <c r="Q286">
        <f t="shared" si="272"/>
        <v>1539</v>
      </c>
      <c r="R286">
        <f t="shared" si="273"/>
        <v>39937</v>
      </c>
      <c r="Z286">
        <f t="shared" si="274"/>
        <v>36503</v>
      </c>
      <c r="AA286">
        <f t="shared" si="275"/>
        <v>35430</v>
      </c>
      <c r="AB286">
        <f t="shared" si="276"/>
        <v>1539</v>
      </c>
      <c r="AC286">
        <f t="shared" si="277"/>
        <v>1895</v>
      </c>
      <c r="AE286" s="3">
        <f t="shared" si="287"/>
        <v>9526</v>
      </c>
      <c r="AF286" s="3">
        <f t="shared" si="288"/>
        <v>1059</v>
      </c>
      <c r="AG286" s="3">
        <f t="shared" si="289"/>
        <v>-1678</v>
      </c>
      <c r="AH286" s="3">
        <f t="shared" si="290"/>
        <v>-33</v>
      </c>
      <c r="AI286" s="3">
        <f t="shared" si="291"/>
        <v>-1</v>
      </c>
      <c r="AJ286" s="3">
        <f t="shared" si="292"/>
        <v>-1645</v>
      </c>
      <c r="AK286" s="3">
        <f t="shared" si="293"/>
        <v>2705</v>
      </c>
      <c r="AL286" s="3">
        <f t="shared" si="294"/>
        <v>32</v>
      </c>
      <c r="AM286" s="3"/>
      <c r="AN286" s="3">
        <f t="shared" si="295"/>
        <v>8467</v>
      </c>
      <c r="AO286" s="3">
        <f t="shared" si="296"/>
        <v>1059</v>
      </c>
      <c r="AQ286" s="6">
        <f t="shared" si="297"/>
        <v>9.0965431035388289E-3</v>
      </c>
      <c r="AR286" s="6">
        <f t="shared" si="298"/>
        <v>1.425149378263444E-2</v>
      </c>
      <c r="AS286" s="6">
        <f t="shared" si="299"/>
        <v>-4.3418635340388645E-2</v>
      </c>
      <c r="AT286" s="6">
        <f t="shared" si="300"/>
        <v>-2.0992366412213741E-2</v>
      </c>
      <c r="AU286" s="6">
        <f t="shared" si="301"/>
        <v>-5.0505050505050509E-3</v>
      </c>
      <c r="AV286" s="6">
        <f t="shared" si="302"/>
        <v>-4.4369521240728252E-2</v>
      </c>
      <c r="AW286" s="6">
        <f t="shared" si="303"/>
        <v>8.0034321557488602E-2</v>
      </c>
      <c r="AX286" s="6">
        <f t="shared" si="304"/>
        <v>1.7176596886741814E-2</v>
      </c>
      <c r="AZ286" s="2">
        <f t="shared" si="305"/>
        <v>7.1320489393292746E-2</v>
      </c>
      <c r="BA286" s="17">
        <f t="shared" si="306"/>
        <v>0.11116943103086289</v>
      </c>
      <c r="BB286" s="2">
        <f t="shared" si="278"/>
        <v>2.0420077752862659E-2</v>
      </c>
      <c r="BC286" s="2">
        <f t="shared" si="279"/>
        <v>1.7806201653243463E-2</v>
      </c>
      <c r="BD286" s="2">
        <f t="shared" si="280"/>
        <v>2.6138760996191968E-3</v>
      </c>
      <c r="BE286" s="2">
        <f t="shared" si="281"/>
        <v>0.47009964573354385</v>
      </c>
      <c r="BF286" s="2">
        <f t="shared" si="282"/>
        <v>0.48433664601218041</v>
      </c>
      <c r="BG286" s="2">
        <f t="shared" si="283"/>
        <v>2.5143630501413085E-2</v>
      </c>
      <c r="BH286" s="2">
        <f t="shared" si="284"/>
        <v>3.6300684357164111E-2</v>
      </c>
      <c r="BI286" s="2">
        <f t="shared" si="285"/>
        <v>5.3287889853661178E-3</v>
      </c>
      <c r="BJ286" s="2">
        <f t="shared" si="286"/>
        <v>0.9583705266574698</v>
      </c>
    </row>
    <row r="287" spans="1:62" ht="15" hidden="1" customHeight="1" outlineLevel="1">
      <c r="A287" s="4">
        <v>44176</v>
      </c>
      <c r="B287">
        <f>Foglio1!S58</f>
        <v>1066271</v>
      </c>
      <c r="C287">
        <f>Foglio1!T58</f>
        <v>717462</v>
      </c>
      <c r="E287">
        <f>Foglio1!R58</f>
        <v>76366</v>
      </c>
      <c r="G287">
        <f>Foglio1!K58</f>
        <v>36410</v>
      </c>
      <c r="H287" s="5">
        <f>Foglio1!I58</f>
        <v>1477</v>
      </c>
      <c r="I287" s="5">
        <f>Foglio1!G58</f>
        <v>1280</v>
      </c>
      <c r="J287" s="5">
        <f>Foglio1!H58</f>
        <v>197</v>
      </c>
      <c r="K287" s="5">
        <f>Foglio1!V58</f>
        <v>15</v>
      </c>
      <c r="M287" s="5">
        <f>Foglio1!J58</f>
        <v>34933</v>
      </c>
      <c r="N287" s="5">
        <f>Foglio1!N58</f>
        <v>38033</v>
      </c>
      <c r="O287" s="5">
        <f>Foglio1!O58</f>
        <v>1923</v>
      </c>
      <c r="Q287">
        <f t="shared" si="272"/>
        <v>1477</v>
      </c>
      <c r="R287">
        <f t="shared" si="273"/>
        <v>41433</v>
      </c>
      <c r="Z287">
        <f t="shared" si="274"/>
        <v>38033</v>
      </c>
      <c r="AA287">
        <f t="shared" si="275"/>
        <v>34933</v>
      </c>
      <c r="AB287">
        <f t="shared" si="276"/>
        <v>1477</v>
      </c>
      <c r="AC287">
        <f t="shared" si="277"/>
        <v>1923</v>
      </c>
      <c r="AE287" s="3">
        <f t="shared" si="287"/>
        <v>9534</v>
      </c>
      <c r="AF287" s="3">
        <f t="shared" si="288"/>
        <v>999</v>
      </c>
      <c r="AG287" s="3">
        <f t="shared" si="289"/>
        <v>-559</v>
      </c>
      <c r="AH287" s="3">
        <f t="shared" si="290"/>
        <v>-62</v>
      </c>
      <c r="AI287" s="3">
        <f t="shared" si="291"/>
        <v>0</v>
      </c>
      <c r="AJ287" s="3">
        <f t="shared" si="292"/>
        <v>-497</v>
      </c>
      <c r="AK287" s="3">
        <f t="shared" si="293"/>
        <v>1530</v>
      </c>
      <c r="AL287" s="3">
        <f t="shared" si="294"/>
        <v>28</v>
      </c>
      <c r="AM287" s="3"/>
      <c r="AN287" s="3">
        <f t="shared" si="295"/>
        <v>8535</v>
      </c>
      <c r="AO287" s="3">
        <f t="shared" si="296"/>
        <v>999</v>
      </c>
      <c r="AQ287" s="6">
        <f t="shared" si="297"/>
        <v>9.0221124082908045E-3</v>
      </c>
      <c r="AR287" s="6">
        <f t="shared" si="298"/>
        <v>1.3255138190454709E-2</v>
      </c>
      <c r="AS287" s="6">
        <f t="shared" si="299"/>
        <v>-1.5120776867104871E-2</v>
      </c>
      <c r="AT287" s="6">
        <f t="shared" si="300"/>
        <v>-4.028589993502274E-2</v>
      </c>
      <c r="AU287" s="6">
        <f t="shared" si="301"/>
        <v>0</v>
      </c>
      <c r="AV287" s="6">
        <f t="shared" si="302"/>
        <v>-1.4027660174992945E-2</v>
      </c>
      <c r="AW287" s="6">
        <f t="shared" si="303"/>
        <v>4.1914363203024406E-2</v>
      </c>
      <c r="AX287" s="6">
        <f t="shared" si="304"/>
        <v>1.4775725593667546E-2</v>
      </c>
      <c r="AZ287" s="2">
        <f t="shared" si="305"/>
        <v>7.1619691429289548E-2</v>
      </c>
      <c r="BA287" s="17">
        <f t="shared" si="306"/>
        <v>0.10478288231592196</v>
      </c>
      <c r="BB287" s="2">
        <f t="shared" si="278"/>
        <v>1.9341068014561456E-2</v>
      </c>
      <c r="BC287" s="2">
        <f t="shared" si="279"/>
        <v>1.6761385957101329E-2</v>
      </c>
      <c r="BD287" s="2">
        <f t="shared" si="280"/>
        <v>2.5796820574601263E-3</v>
      </c>
      <c r="BE287" s="2">
        <f t="shared" si="281"/>
        <v>0.45744179346829739</v>
      </c>
      <c r="BF287" s="2">
        <f t="shared" si="282"/>
        <v>0.49803577508315217</v>
      </c>
      <c r="BG287" s="2">
        <f t="shared" si="283"/>
        <v>2.5181363433988947E-2</v>
      </c>
      <c r="BH287" s="2">
        <f t="shared" si="284"/>
        <v>3.5155177149134853E-2</v>
      </c>
      <c r="BI287" s="2">
        <f t="shared" si="285"/>
        <v>5.4106014831090364E-3</v>
      </c>
      <c r="BJ287" s="2">
        <f t="shared" si="286"/>
        <v>0.95943422136775613</v>
      </c>
    </row>
    <row r="288" spans="1:62" ht="15" hidden="1" customHeight="1" outlineLevel="1">
      <c r="A288" s="4">
        <v>44177</v>
      </c>
      <c r="B288">
        <f>Foglio1!S59</f>
        <v>1075330</v>
      </c>
      <c r="C288">
        <f>Foglio1!T59</f>
        <v>723402</v>
      </c>
      <c r="E288">
        <f>Foglio1!R59</f>
        <v>77382</v>
      </c>
      <c r="G288">
        <f>Foglio1!K59</f>
        <v>35761</v>
      </c>
      <c r="H288" s="5">
        <f>Foglio1!I59</f>
        <v>1439</v>
      </c>
      <c r="I288" s="5">
        <f>Foglio1!G59</f>
        <v>1243</v>
      </c>
      <c r="J288" s="5">
        <f>Foglio1!H59</f>
        <v>196</v>
      </c>
      <c r="K288" s="5">
        <f>Foglio1!V59</f>
        <v>16</v>
      </c>
      <c r="M288" s="5">
        <f>Foglio1!J59</f>
        <v>34322</v>
      </c>
      <c r="N288" s="5">
        <f>Foglio1!N59</f>
        <v>39675</v>
      </c>
      <c r="O288" s="5">
        <f>Foglio1!O59</f>
        <v>1946</v>
      </c>
      <c r="Q288">
        <f t="shared" si="272"/>
        <v>1439</v>
      </c>
      <c r="R288">
        <f t="shared" si="273"/>
        <v>43060</v>
      </c>
      <c r="Z288">
        <f t="shared" si="274"/>
        <v>39675</v>
      </c>
      <c r="AA288">
        <f t="shared" si="275"/>
        <v>34322</v>
      </c>
      <c r="AB288">
        <f t="shared" si="276"/>
        <v>1439</v>
      </c>
      <c r="AC288">
        <f t="shared" si="277"/>
        <v>1946</v>
      </c>
      <c r="AE288" s="3">
        <f t="shared" si="287"/>
        <v>9059</v>
      </c>
      <c r="AF288" s="3">
        <f t="shared" si="288"/>
        <v>1016</v>
      </c>
      <c r="AG288" s="3">
        <f t="shared" si="289"/>
        <v>-649</v>
      </c>
      <c r="AH288" s="3">
        <f t="shared" si="290"/>
        <v>-38</v>
      </c>
      <c r="AI288" s="3">
        <f t="shared" si="291"/>
        <v>-1</v>
      </c>
      <c r="AJ288" s="3">
        <f t="shared" si="292"/>
        <v>-611</v>
      </c>
      <c r="AK288" s="3">
        <f t="shared" si="293"/>
        <v>1642</v>
      </c>
      <c r="AL288" s="3">
        <f t="shared" si="294"/>
        <v>23</v>
      </c>
      <c r="AM288" s="3"/>
      <c r="AN288" s="3">
        <f t="shared" si="295"/>
        <v>8043</v>
      </c>
      <c r="AO288" s="3">
        <f t="shared" si="296"/>
        <v>1016</v>
      </c>
      <c r="AQ288" s="6">
        <f t="shared" si="297"/>
        <v>8.4959639716357289E-3</v>
      </c>
      <c r="AR288" s="6">
        <f t="shared" si="298"/>
        <v>1.3304350103449179E-2</v>
      </c>
      <c r="AS288" s="6">
        <f t="shared" si="299"/>
        <v>-1.782477341389728E-2</v>
      </c>
      <c r="AT288" s="6">
        <f t="shared" si="300"/>
        <v>-2.5727826675693975E-2</v>
      </c>
      <c r="AU288" s="6">
        <f t="shared" si="301"/>
        <v>-5.076142131979695E-3</v>
      </c>
      <c r="AV288" s="6">
        <f t="shared" si="302"/>
        <v>-1.749062491054304E-2</v>
      </c>
      <c r="AW288" s="6">
        <f t="shared" si="303"/>
        <v>4.3173033944206345E-2</v>
      </c>
      <c r="AX288" s="6">
        <f t="shared" si="304"/>
        <v>1.1960478419136765E-2</v>
      </c>
      <c r="AZ288" s="2">
        <f t="shared" si="305"/>
        <v>7.1961165409688194E-2</v>
      </c>
      <c r="BA288" s="17">
        <f t="shared" si="306"/>
        <v>0.11215365934429848</v>
      </c>
      <c r="BB288" s="2">
        <f t="shared" si="278"/>
        <v>1.8596055930319714E-2</v>
      </c>
      <c r="BC288" s="2">
        <f t="shared" si="279"/>
        <v>1.6063167144814039E-2</v>
      </c>
      <c r="BD288" s="2">
        <f t="shared" si="280"/>
        <v>2.5328887855056732E-3</v>
      </c>
      <c r="BE288" s="2">
        <f t="shared" si="281"/>
        <v>0.44353984130676383</v>
      </c>
      <c r="BF288" s="2">
        <f t="shared" si="282"/>
        <v>0.51271613553539586</v>
      </c>
      <c r="BG288" s="2">
        <f t="shared" si="283"/>
        <v>2.5147967227520614E-2</v>
      </c>
      <c r="BH288" s="2">
        <f t="shared" si="284"/>
        <v>3.4758535835127655E-2</v>
      </c>
      <c r="BI288" s="2">
        <f t="shared" si="285"/>
        <v>5.4808310729565725E-3</v>
      </c>
      <c r="BJ288" s="2">
        <f t="shared" si="286"/>
        <v>0.95976063309191573</v>
      </c>
    </row>
    <row r="289" spans="1:62" ht="15" hidden="1" customHeight="1" outlineLevel="1">
      <c r="A289" s="4">
        <v>44178</v>
      </c>
      <c r="B289">
        <f>Foglio1!S60</f>
        <v>1082424</v>
      </c>
      <c r="C289">
        <f>Foglio1!T60</f>
        <v>727787</v>
      </c>
      <c r="E289">
        <f>Foglio1!R60</f>
        <v>78190</v>
      </c>
      <c r="G289">
        <f>Foglio1!K60</f>
        <v>35719</v>
      </c>
      <c r="H289" s="5">
        <f>Foglio1!I60</f>
        <v>1424</v>
      </c>
      <c r="I289" s="5">
        <f>Foglio1!G60</f>
        <v>1226</v>
      </c>
      <c r="J289" s="5">
        <f>Foglio1!H60</f>
        <v>198</v>
      </c>
      <c r="K289" s="5">
        <f>Foglio1!V60</f>
        <v>12</v>
      </c>
      <c r="M289" s="5">
        <f>Foglio1!J60</f>
        <v>34295</v>
      </c>
      <c r="N289" s="5">
        <f>Foglio1!N60</f>
        <v>40504</v>
      </c>
      <c r="O289" s="5">
        <f>Foglio1!O60</f>
        <v>1967</v>
      </c>
      <c r="Q289">
        <f t="shared" si="272"/>
        <v>1424</v>
      </c>
      <c r="R289">
        <f t="shared" si="273"/>
        <v>43895</v>
      </c>
      <c r="Z289">
        <f t="shared" si="274"/>
        <v>40504</v>
      </c>
      <c r="AA289">
        <f t="shared" si="275"/>
        <v>34295</v>
      </c>
      <c r="AB289">
        <f t="shared" si="276"/>
        <v>1424</v>
      </c>
      <c r="AC289">
        <f t="shared" si="277"/>
        <v>1967</v>
      </c>
      <c r="AE289" s="3">
        <f t="shared" si="287"/>
        <v>7094</v>
      </c>
      <c r="AF289" s="3">
        <f t="shared" si="288"/>
        <v>808</v>
      </c>
      <c r="AG289" s="3">
        <f t="shared" si="289"/>
        <v>-42</v>
      </c>
      <c r="AH289" s="3">
        <f t="shared" si="290"/>
        <v>-15</v>
      </c>
      <c r="AI289" s="3">
        <f t="shared" si="291"/>
        <v>2</v>
      </c>
      <c r="AJ289" s="3">
        <f t="shared" si="292"/>
        <v>-27</v>
      </c>
      <c r="AK289" s="3">
        <f t="shared" si="293"/>
        <v>829</v>
      </c>
      <c r="AL289" s="3">
        <f t="shared" si="294"/>
        <v>21</v>
      </c>
      <c r="AM289" s="3"/>
      <c r="AN289" s="3">
        <f t="shared" si="295"/>
        <v>6286</v>
      </c>
      <c r="AO289" s="3">
        <f t="shared" si="296"/>
        <v>808</v>
      </c>
      <c r="AQ289" s="6">
        <f t="shared" si="297"/>
        <v>6.5970446281606579E-3</v>
      </c>
      <c r="AR289" s="6">
        <f t="shared" si="298"/>
        <v>1.0441704789227469E-2</v>
      </c>
      <c r="AS289" s="6">
        <f t="shared" si="299"/>
        <v>-1.174463801347837E-3</v>
      </c>
      <c r="AT289" s="6">
        <f t="shared" si="300"/>
        <v>-1.0423905489923557E-2</v>
      </c>
      <c r="AU289" s="6">
        <f t="shared" si="301"/>
        <v>1.020408163265306E-2</v>
      </c>
      <c r="AV289" s="6">
        <f t="shared" si="302"/>
        <v>-7.8666744362216657E-4</v>
      </c>
      <c r="AW289" s="6">
        <f t="shared" si="303"/>
        <v>2.0894770006301196E-2</v>
      </c>
      <c r="AX289" s="6">
        <f t="shared" si="304"/>
        <v>1.0791366906474821E-2</v>
      </c>
      <c r="AZ289" s="2">
        <f t="shared" si="305"/>
        <v>7.2236018417921252E-2</v>
      </c>
      <c r="BA289" s="17">
        <f t="shared" si="306"/>
        <v>0.11389906963631238</v>
      </c>
      <c r="BB289" s="2">
        <f t="shared" si="278"/>
        <v>1.821204757641642E-2</v>
      </c>
      <c r="BC289" s="2">
        <f t="shared" si="279"/>
        <v>1.5679754444302342E-2</v>
      </c>
      <c r="BD289" s="2">
        <f t="shared" si="280"/>
        <v>2.5322931321140811E-3</v>
      </c>
      <c r="BE289" s="2">
        <f t="shared" si="281"/>
        <v>0.4386110755851132</v>
      </c>
      <c r="BF289" s="2">
        <f t="shared" si="282"/>
        <v>0.51802020718761987</v>
      </c>
      <c r="BG289" s="2">
        <f t="shared" si="283"/>
        <v>2.5156669650850491E-2</v>
      </c>
      <c r="BH289" s="2">
        <f t="shared" si="284"/>
        <v>3.4323469302052129E-2</v>
      </c>
      <c r="BI289" s="2">
        <f t="shared" si="285"/>
        <v>5.5432682885859065E-3</v>
      </c>
      <c r="BJ289" s="2">
        <f t="shared" si="286"/>
        <v>0.96013326240936192</v>
      </c>
    </row>
    <row r="290" spans="1:62" ht="15" hidden="1" customHeight="1" outlineLevel="1">
      <c r="A290" s="4">
        <v>44179</v>
      </c>
      <c r="B290">
        <f>Foglio1!S61</f>
        <v>1089515</v>
      </c>
      <c r="C290">
        <f>Foglio1!T61</f>
        <v>732421</v>
      </c>
      <c r="E290">
        <f>Foglio1!R61</f>
        <v>79104</v>
      </c>
      <c r="G290">
        <f>Foglio1!K61</f>
        <v>35841</v>
      </c>
      <c r="H290" s="5">
        <f>Foglio1!I61</f>
        <v>1426</v>
      </c>
      <c r="I290" s="5">
        <f>Foglio1!G61</f>
        <v>1237</v>
      </c>
      <c r="J290" s="5">
        <f>Foglio1!H61</f>
        <v>189</v>
      </c>
      <c r="K290" s="5">
        <f>Foglio1!V61</f>
        <v>12</v>
      </c>
      <c r="M290" s="5">
        <f>Foglio1!J61</f>
        <v>34415</v>
      </c>
      <c r="N290" s="5">
        <f>Foglio1!N61</f>
        <v>41264</v>
      </c>
      <c r="O290" s="5">
        <f>Foglio1!O61</f>
        <v>1999</v>
      </c>
      <c r="Q290">
        <f t="shared" si="272"/>
        <v>1426</v>
      </c>
      <c r="R290">
        <f t="shared" si="273"/>
        <v>44689</v>
      </c>
      <c r="Z290">
        <f t="shared" si="274"/>
        <v>41264</v>
      </c>
      <c r="AA290">
        <f t="shared" si="275"/>
        <v>34415</v>
      </c>
      <c r="AB290">
        <f t="shared" si="276"/>
        <v>1426</v>
      </c>
      <c r="AC290">
        <f t="shared" si="277"/>
        <v>1999</v>
      </c>
      <c r="AE290" s="3">
        <f t="shared" si="287"/>
        <v>7091</v>
      </c>
      <c r="AF290" s="3">
        <f t="shared" si="288"/>
        <v>914</v>
      </c>
      <c r="AG290" s="3">
        <f t="shared" si="289"/>
        <v>122</v>
      </c>
      <c r="AH290" s="3">
        <f t="shared" si="290"/>
        <v>2</v>
      </c>
      <c r="AI290" s="3">
        <f t="shared" si="291"/>
        <v>-9</v>
      </c>
      <c r="AJ290" s="3">
        <f t="shared" si="292"/>
        <v>120</v>
      </c>
      <c r="AK290" s="3">
        <f t="shared" si="293"/>
        <v>760</v>
      </c>
      <c r="AL290" s="3">
        <f t="shared" si="294"/>
        <v>32</v>
      </c>
      <c r="AM290" s="3"/>
      <c r="AN290" s="3">
        <f t="shared" si="295"/>
        <v>6177</v>
      </c>
      <c r="AO290" s="3">
        <f t="shared" si="296"/>
        <v>914</v>
      </c>
      <c r="AQ290" s="6">
        <f t="shared" si="297"/>
        <v>6.551037301464121E-3</v>
      </c>
      <c r="AR290" s="6">
        <f t="shared" si="298"/>
        <v>1.1689474357334698E-2</v>
      </c>
      <c r="AS290" s="6">
        <f t="shared" si="299"/>
        <v>3.4155491475125282E-3</v>
      </c>
      <c r="AT290" s="6">
        <f t="shared" si="300"/>
        <v>1.4044943820224719E-3</v>
      </c>
      <c r="AU290" s="6">
        <f t="shared" si="301"/>
        <v>-4.5454545454545456E-2</v>
      </c>
      <c r="AV290" s="6">
        <f t="shared" si="302"/>
        <v>3.4990523399912525E-3</v>
      </c>
      <c r="AW290" s="6">
        <f t="shared" si="303"/>
        <v>1.8763578905787084E-2</v>
      </c>
      <c r="AX290" s="6">
        <f t="shared" si="304"/>
        <v>1.626842907981698E-2</v>
      </c>
      <c r="AZ290" s="2">
        <f t="shared" si="305"/>
        <v>7.260478286209919E-2</v>
      </c>
      <c r="BA290" s="17">
        <f t="shared" si="306"/>
        <v>0.12889578338739247</v>
      </c>
      <c r="BB290" s="2">
        <f t="shared" si="278"/>
        <v>1.8026901294498382E-2</v>
      </c>
      <c r="BC290" s="2">
        <f t="shared" si="279"/>
        <v>1.5637641585760517E-2</v>
      </c>
      <c r="BD290" s="2">
        <f t="shared" si="280"/>
        <v>2.3892597087378639E-3</v>
      </c>
      <c r="BE290" s="2">
        <f t="shared" si="281"/>
        <v>0.43506017394822005</v>
      </c>
      <c r="BF290" s="2">
        <f t="shared" si="282"/>
        <v>0.52164239482200647</v>
      </c>
      <c r="BG290" s="2">
        <f t="shared" si="283"/>
        <v>2.527052993527508E-2</v>
      </c>
      <c r="BH290" s="2">
        <f t="shared" si="284"/>
        <v>3.4513545939008398E-2</v>
      </c>
      <c r="BI290" s="2">
        <f t="shared" si="285"/>
        <v>5.2732903657822048E-3</v>
      </c>
      <c r="BJ290" s="2">
        <f t="shared" si="286"/>
        <v>0.96021316369520937</v>
      </c>
    </row>
    <row r="291" spans="1:62" ht="15" hidden="1" customHeight="1" outlineLevel="1">
      <c r="A291" s="4">
        <v>44180</v>
      </c>
      <c r="B291">
        <f>Foglio1!S62</f>
        <v>1098601</v>
      </c>
      <c r="C291">
        <f>Foglio1!T62</f>
        <v>737959</v>
      </c>
      <c r="E291">
        <f>Foglio1!R62</f>
        <v>80191</v>
      </c>
      <c r="G291">
        <f>Foglio1!K62</f>
        <v>35969</v>
      </c>
      <c r="H291" s="5">
        <f>Foglio1!I62</f>
        <v>1410</v>
      </c>
      <c r="I291" s="5">
        <f>Foglio1!G62</f>
        <v>1225</v>
      </c>
      <c r="J291" s="5">
        <f>Foglio1!H62</f>
        <v>185</v>
      </c>
      <c r="K291" s="5">
        <f>Foglio1!V62</f>
        <v>14</v>
      </c>
      <c r="M291" s="5">
        <f>Foglio1!J62</f>
        <v>34559</v>
      </c>
      <c r="N291" s="5">
        <f>Foglio1!N62</f>
        <v>42192</v>
      </c>
      <c r="O291" s="5">
        <f>Foglio1!O62</f>
        <v>2030</v>
      </c>
      <c r="Q291">
        <f t="shared" si="272"/>
        <v>1410</v>
      </c>
      <c r="R291">
        <f t="shared" si="273"/>
        <v>45632</v>
      </c>
      <c r="Z291">
        <f t="shared" si="274"/>
        <v>42192</v>
      </c>
      <c r="AA291">
        <f t="shared" si="275"/>
        <v>34559</v>
      </c>
      <c r="AB291">
        <f t="shared" si="276"/>
        <v>1410</v>
      </c>
      <c r="AC291">
        <f t="shared" si="277"/>
        <v>2030</v>
      </c>
      <c r="AE291" s="3">
        <f t="shared" si="287"/>
        <v>9086</v>
      </c>
      <c r="AF291" s="3">
        <f t="shared" si="288"/>
        <v>1087</v>
      </c>
      <c r="AG291" s="3">
        <f t="shared" si="289"/>
        <v>128</v>
      </c>
      <c r="AH291" s="3">
        <f t="shared" si="290"/>
        <v>-16</v>
      </c>
      <c r="AI291" s="3">
        <f t="shared" si="291"/>
        <v>-4</v>
      </c>
      <c r="AJ291" s="3">
        <f t="shared" si="292"/>
        <v>144</v>
      </c>
      <c r="AK291" s="3">
        <f t="shared" si="293"/>
        <v>928</v>
      </c>
      <c r="AL291" s="3">
        <f t="shared" si="294"/>
        <v>31</v>
      </c>
      <c r="AM291" s="3"/>
      <c r="AN291" s="3">
        <f t="shared" si="295"/>
        <v>7999</v>
      </c>
      <c r="AO291" s="3">
        <f t="shared" si="296"/>
        <v>1087</v>
      </c>
      <c r="AQ291" s="6">
        <f t="shared" si="297"/>
        <v>8.3394905072440486E-3</v>
      </c>
      <c r="AR291" s="6">
        <f t="shared" si="298"/>
        <v>1.3741403721682848E-2</v>
      </c>
      <c r="AS291" s="6">
        <f t="shared" si="299"/>
        <v>3.5713289249741918E-3</v>
      </c>
      <c r="AT291" s="6">
        <f t="shared" si="300"/>
        <v>-1.1220196353436185E-2</v>
      </c>
      <c r="AU291" s="6">
        <f t="shared" si="301"/>
        <v>-2.1164021164021163E-2</v>
      </c>
      <c r="AV291" s="6">
        <f t="shared" si="302"/>
        <v>4.1842219962225776E-3</v>
      </c>
      <c r="AW291" s="6">
        <f t="shared" si="303"/>
        <v>2.2489336952307096E-2</v>
      </c>
      <c r="AX291" s="6">
        <f t="shared" si="304"/>
        <v>1.5507753876938469E-2</v>
      </c>
      <c r="AZ291" s="2">
        <f t="shared" si="305"/>
        <v>7.299374386151114E-2</v>
      </c>
      <c r="BA291" s="17">
        <f t="shared" si="306"/>
        <v>0.11963460268545015</v>
      </c>
      <c r="BB291" s="2">
        <f t="shared" si="278"/>
        <v>1.7583020538464417E-2</v>
      </c>
      <c r="BC291" s="2">
        <f t="shared" si="279"/>
        <v>1.5276028481999228E-2</v>
      </c>
      <c r="BD291" s="2">
        <f t="shared" si="280"/>
        <v>2.3069920564651892E-3</v>
      </c>
      <c r="BE291" s="2">
        <f t="shared" si="281"/>
        <v>0.4309585863750296</v>
      </c>
      <c r="BF291" s="2">
        <f t="shared" si="282"/>
        <v>0.52614383160205014</v>
      </c>
      <c r="BG291" s="2">
        <f t="shared" si="283"/>
        <v>2.531456148445586E-2</v>
      </c>
      <c r="BH291" s="2">
        <f t="shared" si="284"/>
        <v>3.4057104729072259E-2</v>
      </c>
      <c r="BI291" s="2">
        <f t="shared" si="285"/>
        <v>5.1433178570435651E-3</v>
      </c>
      <c r="BJ291" s="2">
        <f t="shared" si="286"/>
        <v>0.96079957741388422</v>
      </c>
    </row>
    <row r="292" spans="1:62" ht="15" hidden="1" customHeight="1" outlineLevel="1">
      <c r="A292" s="4">
        <v>44181</v>
      </c>
      <c r="B292">
        <f>Foglio1!S63</f>
        <v>1108575</v>
      </c>
      <c r="C292">
        <f>Foglio1!T63</f>
        <v>744403</v>
      </c>
      <c r="E292">
        <f>Foglio1!R63</f>
        <v>81256</v>
      </c>
      <c r="G292">
        <f>Foglio1!K63</f>
        <v>35176</v>
      </c>
      <c r="H292" s="5">
        <f>Foglio1!I63</f>
        <v>1371</v>
      </c>
      <c r="I292" s="5">
        <f>Foglio1!G63</f>
        <v>1188</v>
      </c>
      <c r="J292" s="5">
        <f>Foglio1!H63</f>
        <v>183</v>
      </c>
      <c r="K292" s="5">
        <f>Foglio1!V63</f>
        <v>18</v>
      </c>
      <c r="M292" s="5">
        <f>Foglio1!J63</f>
        <v>33805</v>
      </c>
      <c r="N292" s="5">
        <f>Foglio1!N63</f>
        <v>44021</v>
      </c>
      <c r="O292" s="5">
        <f>Foglio1!O63</f>
        <v>2059</v>
      </c>
      <c r="Q292">
        <f t="shared" si="272"/>
        <v>1371</v>
      </c>
      <c r="R292">
        <f t="shared" si="273"/>
        <v>47451</v>
      </c>
      <c r="Z292">
        <f t="shared" si="274"/>
        <v>44021</v>
      </c>
      <c r="AA292">
        <f t="shared" si="275"/>
        <v>33805</v>
      </c>
      <c r="AB292">
        <f t="shared" si="276"/>
        <v>1371</v>
      </c>
      <c r="AC292">
        <f t="shared" si="277"/>
        <v>2059</v>
      </c>
      <c r="AE292" s="3">
        <f t="shared" si="287"/>
        <v>9974</v>
      </c>
      <c r="AF292" s="3">
        <f t="shared" si="288"/>
        <v>1065</v>
      </c>
      <c r="AG292" s="3">
        <f t="shared" si="289"/>
        <v>-793</v>
      </c>
      <c r="AH292" s="3">
        <f t="shared" si="290"/>
        <v>-39</v>
      </c>
      <c r="AI292" s="3">
        <f t="shared" si="291"/>
        <v>-2</v>
      </c>
      <c r="AJ292" s="3">
        <f t="shared" si="292"/>
        <v>-754</v>
      </c>
      <c r="AK292" s="3">
        <f t="shared" si="293"/>
        <v>1829</v>
      </c>
      <c r="AL292" s="3">
        <f t="shared" si="294"/>
        <v>29</v>
      </c>
      <c r="AM292" s="3"/>
      <c r="AN292" s="3">
        <f t="shared" si="295"/>
        <v>8909</v>
      </c>
      <c r="AO292" s="3">
        <f t="shared" si="296"/>
        <v>1065</v>
      </c>
      <c r="AQ292" s="6">
        <f t="shared" si="297"/>
        <v>9.0788193347721338E-3</v>
      </c>
      <c r="AR292" s="6">
        <f t="shared" si="298"/>
        <v>1.3280792108840145E-2</v>
      </c>
      <c r="AS292" s="6">
        <f t="shared" si="299"/>
        <v>-2.2046762489921878E-2</v>
      </c>
      <c r="AT292" s="6">
        <f t="shared" si="300"/>
        <v>-2.7659574468085105E-2</v>
      </c>
      <c r="AU292" s="6">
        <f t="shared" si="301"/>
        <v>-1.0810810810810811E-2</v>
      </c>
      <c r="AV292" s="6">
        <f t="shared" si="302"/>
        <v>-2.1817760930582481E-2</v>
      </c>
      <c r="AW292" s="6">
        <f t="shared" si="303"/>
        <v>4.3349450132726584E-2</v>
      </c>
      <c r="AX292" s="6">
        <f t="shared" si="304"/>
        <v>1.4285714285714285E-2</v>
      </c>
      <c r="AZ292" s="2">
        <f t="shared" si="305"/>
        <v>7.3297702004826021E-2</v>
      </c>
      <c r="BA292" s="17">
        <f t="shared" si="306"/>
        <v>0.10677762181672348</v>
      </c>
      <c r="BB292" s="2">
        <f t="shared" si="278"/>
        <v>1.6872600177217683E-2</v>
      </c>
      <c r="BC292" s="2">
        <f t="shared" si="279"/>
        <v>1.4620458796888846E-2</v>
      </c>
      <c r="BD292" s="2">
        <f t="shared" si="280"/>
        <v>2.252141380328837E-3</v>
      </c>
      <c r="BE292" s="2">
        <f t="shared" si="281"/>
        <v>0.41603081618588167</v>
      </c>
      <c r="BF292" s="2">
        <f t="shared" si="282"/>
        <v>0.54175691641232648</v>
      </c>
      <c r="BG292" s="2">
        <f t="shared" si="283"/>
        <v>2.5339667224574185E-2</v>
      </c>
      <c r="BH292" s="2">
        <f t="shared" si="284"/>
        <v>3.377302706390721E-2</v>
      </c>
      <c r="BI292" s="2">
        <f t="shared" si="285"/>
        <v>5.2024107345917669E-3</v>
      </c>
      <c r="BJ292" s="2">
        <f t="shared" si="286"/>
        <v>0.96102456220150101</v>
      </c>
    </row>
    <row r="293" spans="1:62" ht="15" hidden="1" customHeight="1" outlineLevel="1">
      <c r="A293" s="4">
        <v>44182</v>
      </c>
      <c r="B293">
        <f>Foglio1!S64</f>
        <v>1117928</v>
      </c>
      <c r="C293">
        <f>Foglio1!T64</f>
        <v>750056</v>
      </c>
      <c r="E293">
        <f>Foglio1!R64</f>
        <v>82128</v>
      </c>
      <c r="G293">
        <f>Foglio1!K64</f>
        <v>34688</v>
      </c>
      <c r="H293" s="5">
        <f>Foglio1!I64</f>
        <v>1310</v>
      </c>
      <c r="I293" s="5">
        <f>Foglio1!G64</f>
        <v>1131</v>
      </c>
      <c r="J293" s="5">
        <f>Foglio1!H64</f>
        <v>179</v>
      </c>
      <c r="K293" s="5">
        <f>Foglio1!V64</f>
        <v>10</v>
      </c>
      <c r="M293" s="5">
        <f>Foglio1!J64</f>
        <v>33378</v>
      </c>
      <c r="N293" s="5">
        <f>Foglio1!N64</f>
        <v>45353</v>
      </c>
      <c r="O293" s="5">
        <f>Foglio1!O64</f>
        <v>2087</v>
      </c>
      <c r="Q293">
        <f t="shared" si="272"/>
        <v>1310</v>
      </c>
      <c r="R293">
        <f t="shared" si="273"/>
        <v>48750</v>
      </c>
      <c r="Z293">
        <f t="shared" si="274"/>
        <v>45353</v>
      </c>
      <c r="AA293">
        <f t="shared" si="275"/>
        <v>33378</v>
      </c>
      <c r="AB293">
        <f t="shared" si="276"/>
        <v>1310</v>
      </c>
      <c r="AC293">
        <f t="shared" si="277"/>
        <v>2087</v>
      </c>
      <c r="AE293" s="3">
        <f t="shared" si="287"/>
        <v>9353</v>
      </c>
      <c r="AF293" s="3">
        <f t="shared" si="288"/>
        <v>872</v>
      </c>
      <c r="AG293" s="3">
        <f t="shared" si="289"/>
        <v>-488</v>
      </c>
      <c r="AH293" s="3">
        <f t="shared" si="290"/>
        <v>-61</v>
      </c>
      <c r="AI293" s="3">
        <f t="shared" si="291"/>
        <v>-4</v>
      </c>
      <c r="AJ293" s="3">
        <f t="shared" si="292"/>
        <v>-427</v>
      </c>
      <c r="AK293" s="3">
        <f t="shared" si="293"/>
        <v>1332</v>
      </c>
      <c r="AL293" s="3">
        <f t="shared" si="294"/>
        <v>28</v>
      </c>
      <c r="AM293" s="3"/>
      <c r="AN293" s="3">
        <f t="shared" si="295"/>
        <v>8481</v>
      </c>
      <c r="AO293" s="3">
        <f t="shared" si="296"/>
        <v>872</v>
      </c>
      <c r="AQ293" s="6">
        <f t="shared" si="297"/>
        <v>8.4369573551631594E-3</v>
      </c>
      <c r="AR293" s="6">
        <f t="shared" si="298"/>
        <v>1.0731515211184406E-2</v>
      </c>
      <c r="AS293" s="6">
        <f t="shared" si="299"/>
        <v>-1.3873095292244713E-2</v>
      </c>
      <c r="AT293" s="6">
        <f t="shared" si="300"/>
        <v>-4.449307075127644E-2</v>
      </c>
      <c r="AU293" s="6">
        <f t="shared" si="301"/>
        <v>-2.185792349726776E-2</v>
      </c>
      <c r="AV293" s="6">
        <f t="shared" si="302"/>
        <v>-1.2631267563969827E-2</v>
      </c>
      <c r="AW293" s="6">
        <f t="shared" si="303"/>
        <v>3.0258285818132256E-2</v>
      </c>
      <c r="AX293" s="6">
        <f t="shared" si="304"/>
        <v>1.3598834385624089E-2</v>
      </c>
      <c r="AZ293" s="2">
        <f t="shared" si="305"/>
        <v>7.3464480717899544E-2</v>
      </c>
      <c r="BA293" s="17">
        <f t="shared" si="306"/>
        <v>9.323211803699348E-2</v>
      </c>
      <c r="BB293" s="2">
        <f t="shared" si="278"/>
        <v>1.5950711085135398E-2</v>
      </c>
      <c r="BC293" s="2">
        <f t="shared" si="279"/>
        <v>1.3771186440677966E-2</v>
      </c>
      <c r="BD293" s="2">
        <f t="shared" si="280"/>
        <v>2.1795246444574323E-3</v>
      </c>
      <c r="BE293" s="2">
        <f t="shared" si="281"/>
        <v>0.40641437755698423</v>
      </c>
      <c r="BF293" s="2">
        <f t="shared" si="282"/>
        <v>0.55222335865965322</v>
      </c>
      <c r="BG293" s="2">
        <f t="shared" si="283"/>
        <v>2.5411552698227157E-2</v>
      </c>
      <c r="BH293" s="2">
        <f t="shared" si="284"/>
        <v>3.2604935424354241E-2</v>
      </c>
      <c r="BI293" s="2">
        <f t="shared" si="285"/>
        <v>5.160285977859779E-3</v>
      </c>
      <c r="BJ293" s="2">
        <f t="shared" si="286"/>
        <v>0.96223477859778594</v>
      </c>
    </row>
    <row r="294" spans="1:62" ht="15" hidden="1" customHeight="1" outlineLevel="1">
      <c r="A294" s="4">
        <v>44183</v>
      </c>
      <c r="B294">
        <f>Foglio1!S65</f>
        <v>1126037</v>
      </c>
      <c r="C294">
        <f>Foglio1!T65</f>
        <v>755132</v>
      </c>
      <c r="E294">
        <f>Foglio1!R65</f>
        <v>82859</v>
      </c>
      <c r="G294">
        <f>Foglio1!K65</f>
        <v>33865</v>
      </c>
      <c r="H294" s="5">
        <f>Foglio1!I65</f>
        <v>1273</v>
      </c>
      <c r="I294" s="5">
        <f>Foglio1!G65</f>
        <v>1091</v>
      </c>
      <c r="J294" s="5">
        <f>Foglio1!H65</f>
        <v>182</v>
      </c>
      <c r="K294" s="5">
        <f>Foglio1!V65</f>
        <v>19</v>
      </c>
      <c r="M294" s="5">
        <f>Foglio1!J65</f>
        <v>32592</v>
      </c>
      <c r="N294" s="5">
        <f>Foglio1!N65</f>
        <v>46885</v>
      </c>
      <c r="O294" s="5">
        <f>Foglio1!O65</f>
        <v>2109</v>
      </c>
      <c r="Q294">
        <f t="shared" si="272"/>
        <v>1273</v>
      </c>
      <c r="R294">
        <f t="shared" si="273"/>
        <v>50267</v>
      </c>
      <c r="Z294">
        <f t="shared" si="274"/>
        <v>46885</v>
      </c>
      <c r="AA294">
        <f t="shared" si="275"/>
        <v>32592</v>
      </c>
      <c r="AB294">
        <f t="shared" si="276"/>
        <v>1273</v>
      </c>
      <c r="AC294">
        <f t="shared" si="277"/>
        <v>2109</v>
      </c>
      <c r="AE294" s="3">
        <f t="shared" si="287"/>
        <v>8109</v>
      </c>
      <c r="AF294" s="3">
        <f t="shared" si="288"/>
        <v>731</v>
      </c>
      <c r="AG294" s="3">
        <f t="shared" si="289"/>
        <v>-823</v>
      </c>
      <c r="AH294" s="3">
        <f t="shared" si="290"/>
        <v>-37</v>
      </c>
      <c r="AI294" s="3">
        <f t="shared" si="291"/>
        <v>3</v>
      </c>
      <c r="AJ294" s="3">
        <f t="shared" si="292"/>
        <v>-786</v>
      </c>
      <c r="AK294" s="3">
        <f t="shared" si="293"/>
        <v>1532</v>
      </c>
      <c r="AL294" s="3">
        <f t="shared" si="294"/>
        <v>22</v>
      </c>
      <c r="AM294" s="3"/>
      <c r="AN294" s="3">
        <f t="shared" si="295"/>
        <v>7378</v>
      </c>
      <c r="AO294" s="3">
        <f t="shared" si="296"/>
        <v>731</v>
      </c>
      <c r="AQ294" s="6">
        <f t="shared" si="297"/>
        <v>7.2535977272239361E-3</v>
      </c>
      <c r="AR294" s="6">
        <f t="shared" si="298"/>
        <v>8.9007403078121949E-3</v>
      </c>
      <c r="AS294" s="6">
        <f t="shared" si="299"/>
        <v>-2.3725784132841328E-2</v>
      </c>
      <c r="AT294" s="6">
        <f t="shared" si="300"/>
        <v>-2.8244274809160305E-2</v>
      </c>
      <c r="AU294" s="6">
        <f t="shared" si="301"/>
        <v>1.6759776536312849E-2</v>
      </c>
      <c r="AV294" s="6">
        <f t="shared" si="302"/>
        <v>-2.3548445083587992E-2</v>
      </c>
      <c r="AW294" s="6">
        <f t="shared" si="303"/>
        <v>3.3779463321059244E-2</v>
      </c>
      <c r="AX294" s="6">
        <f t="shared" si="304"/>
        <v>1.0541447053186392E-2</v>
      </c>
      <c r="AZ294" s="2">
        <f t="shared" si="305"/>
        <v>7.3584615780831364E-2</v>
      </c>
      <c r="BA294" s="17">
        <f t="shared" si="306"/>
        <v>9.0146750524109018E-2</v>
      </c>
      <c r="BB294" s="2">
        <f t="shared" si="278"/>
        <v>1.5363448750286631E-2</v>
      </c>
      <c r="BC294" s="2">
        <f t="shared" si="279"/>
        <v>1.3166946258101112E-2</v>
      </c>
      <c r="BD294" s="2">
        <f t="shared" si="280"/>
        <v>2.1965024921855201E-3</v>
      </c>
      <c r="BE294" s="2">
        <f t="shared" si="281"/>
        <v>0.39334290783137621</v>
      </c>
      <c r="BF294" s="2">
        <f t="shared" si="282"/>
        <v>0.56584076563801156</v>
      </c>
      <c r="BG294" s="2">
        <f t="shared" si="283"/>
        <v>2.5452877780325612E-2</v>
      </c>
      <c r="BH294" s="2">
        <f t="shared" si="284"/>
        <v>3.2216152369703231E-2</v>
      </c>
      <c r="BI294" s="2">
        <f t="shared" si="285"/>
        <v>5.3742802303262957E-3</v>
      </c>
      <c r="BJ294" s="2">
        <f t="shared" si="286"/>
        <v>0.96240956739997052</v>
      </c>
    </row>
    <row r="295" spans="1:62" ht="15" hidden="1" customHeight="1" outlineLevel="1">
      <c r="A295" s="4">
        <v>44184</v>
      </c>
      <c r="B295">
        <f>Foglio1!S66</f>
        <v>1133274</v>
      </c>
      <c r="C295">
        <f>Foglio1!T66</f>
        <v>759544</v>
      </c>
      <c r="E295">
        <f>Foglio1!R66</f>
        <v>83737</v>
      </c>
      <c r="G295">
        <f>Foglio1!K66</f>
        <v>33843</v>
      </c>
      <c r="H295" s="5">
        <f>Foglio1!I66</f>
        <v>1245</v>
      </c>
      <c r="I295" s="5">
        <f>Foglio1!G66</f>
        <v>1071</v>
      </c>
      <c r="J295" s="5">
        <f>Foglio1!H66</f>
        <v>174</v>
      </c>
      <c r="K295" s="5">
        <f>Foglio1!V66</f>
        <v>7</v>
      </c>
      <c r="M295" s="5">
        <f>Foglio1!J66</f>
        <v>32598</v>
      </c>
      <c r="N295" s="5">
        <f>Foglio1!N66</f>
        <v>47763</v>
      </c>
      <c r="O295" s="5">
        <f>Foglio1!O66</f>
        <v>2131</v>
      </c>
      <c r="Q295">
        <f t="shared" ref="Q295:Q326" si="307">H295+L295</f>
        <v>1245</v>
      </c>
      <c r="R295">
        <f t="shared" ref="R295:R326" si="308">Q295+N295+O295</f>
        <v>51139</v>
      </c>
      <c r="Z295">
        <f t="shared" ref="Z295:Z326" si="309">N295</f>
        <v>47763</v>
      </c>
      <c r="AA295">
        <f t="shared" ref="AA295:AA326" si="310">M295</f>
        <v>32598</v>
      </c>
      <c r="AB295">
        <f t="shared" ref="AB295:AB326" si="311">H295</f>
        <v>1245</v>
      </c>
      <c r="AC295">
        <f t="shared" ref="AC295:AC326" si="312">O295</f>
        <v>2131</v>
      </c>
      <c r="AE295" s="3">
        <f t="shared" si="287"/>
        <v>7237</v>
      </c>
      <c r="AF295" s="3">
        <f t="shared" si="288"/>
        <v>878</v>
      </c>
      <c r="AG295" s="3">
        <f t="shared" si="289"/>
        <v>-22</v>
      </c>
      <c r="AH295" s="3">
        <f t="shared" si="290"/>
        <v>-28</v>
      </c>
      <c r="AI295" s="3">
        <f t="shared" si="291"/>
        <v>-8</v>
      </c>
      <c r="AJ295" s="3">
        <f t="shared" si="292"/>
        <v>6</v>
      </c>
      <c r="AK295" s="3">
        <f t="shared" si="293"/>
        <v>878</v>
      </c>
      <c r="AL295" s="3">
        <f t="shared" si="294"/>
        <v>22</v>
      </c>
      <c r="AM295" s="3"/>
      <c r="AN295" s="3">
        <f t="shared" si="295"/>
        <v>6359</v>
      </c>
      <c r="AO295" s="3">
        <f t="shared" si="296"/>
        <v>878</v>
      </c>
      <c r="AQ295" s="6">
        <f t="shared" si="297"/>
        <v>6.4269646556907103E-3</v>
      </c>
      <c r="AR295" s="6">
        <f t="shared" si="298"/>
        <v>1.0596314220543333E-2</v>
      </c>
      <c r="AS295" s="6">
        <f t="shared" si="299"/>
        <v>-6.4963826959988193E-4</v>
      </c>
      <c r="AT295" s="6">
        <f t="shared" si="300"/>
        <v>-2.199528672427337E-2</v>
      </c>
      <c r="AU295" s="6">
        <f t="shared" si="301"/>
        <v>-4.3956043956043959E-2</v>
      </c>
      <c r="AV295" s="6">
        <f t="shared" si="302"/>
        <v>1.8409425625920471E-4</v>
      </c>
      <c r="AW295" s="6">
        <f t="shared" si="303"/>
        <v>1.8726671643382747E-2</v>
      </c>
      <c r="AX295" s="6">
        <f t="shared" si="304"/>
        <v>1.0431484115694643E-2</v>
      </c>
      <c r="AZ295" s="2">
        <f t="shared" si="305"/>
        <v>7.3889456565667255E-2</v>
      </c>
      <c r="BA295" s="17">
        <f t="shared" si="306"/>
        <v>0.12132098936023214</v>
      </c>
      <c r="BB295" s="2">
        <f t="shared" ref="BB295:BB326" si="313">H295/E295</f>
        <v>1.48679795072668E-2</v>
      </c>
      <c r="BC295" s="2">
        <f t="shared" ref="BC295:BC326" si="314">(H295-J295)/E295</f>
        <v>1.2790045021913849E-2</v>
      </c>
      <c r="BD295" s="2">
        <f t="shared" ref="BD295:BD326" si="315">J295/E295</f>
        <v>2.0779344853529501E-3</v>
      </c>
      <c r="BE295" s="2">
        <f t="shared" ref="BE295:BE326" si="316">M295/E295</f>
        <v>0.38929027789388204</v>
      </c>
      <c r="BF295" s="2">
        <f t="shared" ref="BF295:BF326" si="317">N295/E295</f>
        <v>0.57039301622938487</v>
      </c>
      <c r="BG295" s="2">
        <f t="shared" ref="BG295:BG326" si="318">O295/E295</f>
        <v>2.5448726369466306E-2</v>
      </c>
      <c r="BH295" s="2">
        <f t="shared" ref="BH295:BH326" si="319">I295/G295</f>
        <v>3.1646130662175337E-2</v>
      </c>
      <c r="BI295" s="2">
        <f t="shared" ref="BI295:BI326" si="320">J295/G295</f>
        <v>5.1413881748071976E-3</v>
      </c>
      <c r="BJ295" s="2">
        <f t="shared" ref="BJ295:BJ326" si="321">M295/G295</f>
        <v>0.9632124811630175</v>
      </c>
    </row>
    <row r="296" spans="1:62" ht="15" hidden="1" customHeight="1" outlineLevel="1">
      <c r="A296" s="4">
        <v>44185</v>
      </c>
      <c r="B296">
        <f>Foglio1!S67</f>
        <v>1140383</v>
      </c>
      <c r="C296">
        <f>Foglio1!T67</f>
        <v>764128</v>
      </c>
      <c r="E296">
        <f>Foglio1!R67</f>
        <v>84529</v>
      </c>
      <c r="G296">
        <f>Foglio1!K67</f>
        <v>33883</v>
      </c>
      <c r="H296" s="5">
        <f>Foglio1!I67</f>
        <v>1254</v>
      </c>
      <c r="I296" s="5">
        <f>Foglio1!G67</f>
        <v>1076</v>
      </c>
      <c r="J296" s="5">
        <f>Foglio1!H67</f>
        <v>178</v>
      </c>
      <c r="K296" s="5">
        <f>Foglio1!V67</f>
        <v>13</v>
      </c>
      <c r="M296" s="5">
        <f>Foglio1!J67</f>
        <v>32629</v>
      </c>
      <c r="N296" s="5">
        <f>Foglio1!N67</f>
        <v>48491</v>
      </c>
      <c r="O296" s="5">
        <f>Foglio1!O67</f>
        <v>2155</v>
      </c>
      <c r="Q296">
        <f t="shared" si="307"/>
        <v>1254</v>
      </c>
      <c r="R296">
        <f t="shared" si="308"/>
        <v>51900</v>
      </c>
      <c r="Z296">
        <f t="shared" si="309"/>
        <v>48491</v>
      </c>
      <c r="AA296">
        <f t="shared" si="310"/>
        <v>32629</v>
      </c>
      <c r="AB296">
        <f t="shared" si="311"/>
        <v>1254</v>
      </c>
      <c r="AC296">
        <f t="shared" si="312"/>
        <v>2155</v>
      </c>
      <c r="AE296" s="3">
        <f t="shared" si="287"/>
        <v>7109</v>
      </c>
      <c r="AF296" s="3">
        <f t="shared" si="288"/>
        <v>792</v>
      </c>
      <c r="AG296" s="3">
        <f t="shared" si="289"/>
        <v>40</v>
      </c>
      <c r="AH296" s="3">
        <f t="shared" si="290"/>
        <v>9</v>
      </c>
      <c r="AI296" s="3">
        <f t="shared" si="291"/>
        <v>4</v>
      </c>
      <c r="AJ296" s="3">
        <f t="shared" si="292"/>
        <v>31</v>
      </c>
      <c r="AK296" s="3">
        <f t="shared" si="293"/>
        <v>728</v>
      </c>
      <c r="AL296" s="3">
        <f t="shared" si="294"/>
        <v>24</v>
      </c>
      <c r="AM296" s="3"/>
      <c r="AN296" s="3">
        <f t="shared" si="295"/>
        <v>6317</v>
      </c>
      <c r="AO296" s="3">
        <f t="shared" si="296"/>
        <v>792</v>
      </c>
      <c r="AQ296" s="6">
        <f t="shared" si="297"/>
        <v>6.2729754675391828E-3</v>
      </c>
      <c r="AR296" s="6">
        <f t="shared" si="298"/>
        <v>9.4581845540203258E-3</v>
      </c>
      <c r="AS296" s="6">
        <f t="shared" si="299"/>
        <v>1.1819283160476317E-3</v>
      </c>
      <c r="AT296" s="6">
        <f t="shared" si="300"/>
        <v>7.2289156626506026E-3</v>
      </c>
      <c r="AU296" s="6">
        <f t="shared" si="301"/>
        <v>2.2988505747126436E-2</v>
      </c>
      <c r="AV296" s="6">
        <f t="shared" si="302"/>
        <v>9.5097858764341375E-4</v>
      </c>
      <c r="AW296" s="6">
        <f t="shared" si="303"/>
        <v>1.5241923664761426E-2</v>
      </c>
      <c r="AX296" s="6">
        <f t="shared" si="304"/>
        <v>1.1262318160488035E-2</v>
      </c>
      <c r="AZ296" s="2">
        <f t="shared" si="305"/>
        <v>7.4123342771682851E-2</v>
      </c>
      <c r="BA296" s="17">
        <f t="shared" si="306"/>
        <v>0.11140807427204952</v>
      </c>
      <c r="BB296" s="2">
        <f t="shared" si="313"/>
        <v>1.483514533473719E-2</v>
      </c>
      <c r="BC296" s="2">
        <f t="shared" si="314"/>
        <v>1.2729359154846265E-2</v>
      </c>
      <c r="BD296" s="2">
        <f t="shared" si="315"/>
        <v>2.1057861798909252E-3</v>
      </c>
      <c r="BE296" s="2">
        <f t="shared" si="316"/>
        <v>0.38600953518910669</v>
      </c>
      <c r="BF296" s="2">
        <f t="shared" si="317"/>
        <v>0.57366111038815082</v>
      </c>
      <c r="BG296" s="2">
        <f t="shared" si="318"/>
        <v>2.5494209088005301E-2</v>
      </c>
      <c r="BH296" s="2">
        <f t="shared" si="319"/>
        <v>3.1756337986600949E-2</v>
      </c>
      <c r="BI296" s="2">
        <f t="shared" si="320"/>
        <v>5.2533718974116812E-3</v>
      </c>
      <c r="BJ296" s="2">
        <f t="shared" si="321"/>
        <v>0.96299029011598736</v>
      </c>
    </row>
    <row r="297" spans="1:62" ht="15" hidden="1" customHeight="1" outlineLevel="1">
      <c r="A297" s="4">
        <v>44186</v>
      </c>
      <c r="B297">
        <f>Foglio1!S68</f>
        <v>1146599</v>
      </c>
      <c r="C297">
        <f>Foglio1!T68</f>
        <v>768070</v>
      </c>
      <c r="E297">
        <f>Foglio1!R68</f>
        <v>85198</v>
      </c>
      <c r="G297">
        <f>Foglio1!K68</f>
        <v>33903</v>
      </c>
      <c r="H297" s="5">
        <f>Foglio1!I68</f>
        <v>1267</v>
      </c>
      <c r="I297" s="5">
        <f>Foglio1!G68</f>
        <v>1086</v>
      </c>
      <c r="J297" s="5">
        <f>Foglio1!H68</f>
        <v>181</v>
      </c>
      <c r="K297" s="5">
        <f>Foglio1!V68</f>
        <v>16</v>
      </c>
      <c r="M297" s="5">
        <f>Foglio1!J68</f>
        <v>32636</v>
      </c>
      <c r="N297" s="5">
        <f>Foglio1!N68</f>
        <v>49114</v>
      </c>
      <c r="O297" s="5">
        <f>Foglio1!O68</f>
        <v>2181</v>
      </c>
      <c r="Q297">
        <f t="shared" si="307"/>
        <v>1267</v>
      </c>
      <c r="R297">
        <f t="shared" si="308"/>
        <v>52562</v>
      </c>
      <c r="Z297">
        <f t="shared" si="309"/>
        <v>49114</v>
      </c>
      <c r="AA297">
        <f t="shared" si="310"/>
        <v>32636</v>
      </c>
      <c r="AB297">
        <f t="shared" si="311"/>
        <v>1267</v>
      </c>
      <c r="AC297">
        <f t="shared" si="312"/>
        <v>2181</v>
      </c>
      <c r="AE297" s="3">
        <f t="shared" si="287"/>
        <v>6216</v>
      </c>
      <c r="AF297" s="3">
        <f t="shared" si="288"/>
        <v>669</v>
      </c>
      <c r="AG297" s="3">
        <f t="shared" si="289"/>
        <v>20</v>
      </c>
      <c r="AH297" s="3">
        <f t="shared" si="290"/>
        <v>13</v>
      </c>
      <c r="AI297" s="3">
        <f t="shared" si="291"/>
        <v>3</v>
      </c>
      <c r="AJ297" s="3">
        <f t="shared" si="292"/>
        <v>7</v>
      </c>
      <c r="AK297" s="3">
        <f t="shared" si="293"/>
        <v>623</v>
      </c>
      <c r="AL297" s="3">
        <f t="shared" si="294"/>
        <v>26</v>
      </c>
      <c r="AM297" s="3"/>
      <c r="AN297" s="3">
        <f t="shared" si="295"/>
        <v>5547</v>
      </c>
      <c r="AO297" s="3">
        <f t="shared" si="296"/>
        <v>669</v>
      </c>
      <c r="AQ297" s="6">
        <f t="shared" si="297"/>
        <v>5.4508003013022822E-3</v>
      </c>
      <c r="AR297" s="6">
        <f t="shared" si="298"/>
        <v>7.9144435637473528E-3</v>
      </c>
      <c r="AS297" s="6">
        <f t="shared" si="299"/>
        <v>5.9026650532715522E-4</v>
      </c>
      <c r="AT297" s="6">
        <f t="shared" si="300"/>
        <v>1.036682615629984E-2</v>
      </c>
      <c r="AU297" s="6">
        <f t="shared" si="301"/>
        <v>1.6853932584269662E-2</v>
      </c>
      <c r="AV297" s="6">
        <f t="shared" si="302"/>
        <v>2.1453308406632138E-4</v>
      </c>
      <c r="AW297" s="6">
        <f t="shared" si="303"/>
        <v>1.2847744942360437E-2</v>
      </c>
      <c r="AX297" s="6">
        <f t="shared" si="304"/>
        <v>1.2064965197215777E-2</v>
      </c>
      <c r="AZ297" s="2">
        <f t="shared" si="305"/>
        <v>7.4304966252368959E-2</v>
      </c>
      <c r="BA297" s="17">
        <f t="shared" si="306"/>
        <v>0.10762548262548262</v>
      </c>
      <c r="BB297" s="2">
        <f t="shared" si="313"/>
        <v>1.4871241108946219E-2</v>
      </c>
      <c r="BC297" s="2">
        <f t="shared" si="314"/>
        <v>1.2746778093382474E-2</v>
      </c>
      <c r="BD297" s="2">
        <f t="shared" si="315"/>
        <v>2.1244630155637457E-3</v>
      </c>
      <c r="BE297" s="2">
        <f t="shared" si="316"/>
        <v>0.383060635226179</v>
      </c>
      <c r="BF297" s="2">
        <f t="shared" si="317"/>
        <v>0.57646893119556797</v>
      </c>
      <c r="BG297" s="2">
        <f t="shared" si="318"/>
        <v>2.5599192469306791E-2</v>
      </c>
      <c r="BH297" s="2">
        <f t="shared" si="319"/>
        <v>3.2032563489956638E-2</v>
      </c>
      <c r="BI297" s="2">
        <f t="shared" si="320"/>
        <v>5.3387605816594399E-3</v>
      </c>
      <c r="BJ297" s="2">
        <f t="shared" si="321"/>
        <v>0.96262867592838397</v>
      </c>
    </row>
    <row r="298" spans="1:62" ht="15" hidden="1" customHeight="1" outlineLevel="1">
      <c r="A298" s="4">
        <v>44187</v>
      </c>
      <c r="B298">
        <f>Foglio1!S69</f>
        <v>1155288</v>
      </c>
      <c r="C298">
        <f>Foglio1!T69</f>
        <v>773208</v>
      </c>
      <c r="E298">
        <f>Foglio1!R69</f>
        <v>86092</v>
      </c>
      <c r="G298">
        <f>Foglio1!K69</f>
        <v>33492</v>
      </c>
      <c r="H298" s="5">
        <f>Foglio1!I69</f>
        <v>1235</v>
      </c>
      <c r="I298" s="5">
        <f>Foglio1!G69</f>
        <v>1059</v>
      </c>
      <c r="J298" s="5">
        <f>Foglio1!H69</f>
        <v>176</v>
      </c>
      <c r="K298" s="5">
        <f>Foglio1!V69</f>
        <v>7</v>
      </c>
      <c r="M298" s="5">
        <f>Foglio1!J69</f>
        <v>32257</v>
      </c>
      <c r="N298" s="5">
        <f>Foglio1!N69</f>
        <v>50397</v>
      </c>
      <c r="O298" s="5">
        <f>Foglio1!O69</f>
        <v>2203</v>
      </c>
      <c r="Q298">
        <f t="shared" si="307"/>
        <v>1235</v>
      </c>
      <c r="R298">
        <f t="shared" si="308"/>
        <v>53835</v>
      </c>
      <c r="Z298">
        <f t="shared" si="309"/>
        <v>50397</v>
      </c>
      <c r="AA298">
        <f t="shared" si="310"/>
        <v>32257</v>
      </c>
      <c r="AB298">
        <f t="shared" si="311"/>
        <v>1235</v>
      </c>
      <c r="AC298">
        <f t="shared" si="312"/>
        <v>2203</v>
      </c>
      <c r="AE298" s="3">
        <f t="shared" si="287"/>
        <v>8689</v>
      </c>
      <c r="AF298" s="3">
        <f t="shared" si="288"/>
        <v>894</v>
      </c>
      <c r="AG298" s="3">
        <f t="shared" si="289"/>
        <v>-411</v>
      </c>
      <c r="AH298" s="3">
        <f t="shared" si="290"/>
        <v>-32</v>
      </c>
      <c r="AI298" s="3">
        <f t="shared" si="291"/>
        <v>-5</v>
      </c>
      <c r="AJ298" s="3">
        <f t="shared" si="292"/>
        <v>-379</v>
      </c>
      <c r="AK298" s="3">
        <f t="shared" si="293"/>
        <v>1283</v>
      </c>
      <c r="AL298" s="3">
        <f t="shared" si="294"/>
        <v>22</v>
      </c>
      <c r="AM298" s="3"/>
      <c r="AN298" s="3">
        <f t="shared" si="295"/>
        <v>7795</v>
      </c>
      <c r="AO298" s="3">
        <f t="shared" si="296"/>
        <v>894</v>
      </c>
      <c r="AQ298" s="6">
        <f t="shared" si="297"/>
        <v>7.5780634729316872E-3</v>
      </c>
      <c r="AR298" s="6">
        <f t="shared" si="298"/>
        <v>1.0493204065823141E-2</v>
      </c>
      <c r="AS298" s="6">
        <f t="shared" si="299"/>
        <v>-1.2122820989292984E-2</v>
      </c>
      <c r="AT298" s="6">
        <f t="shared" si="300"/>
        <v>-2.5256511444356748E-2</v>
      </c>
      <c r="AU298" s="6">
        <f t="shared" si="301"/>
        <v>-2.7624309392265192E-2</v>
      </c>
      <c r="AV298" s="6">
        <f t="shared" si="302"/>
        <v>-1.1612942762593455E-2</v>
      </c>
      <c r="AW298" s="6">
        <f t="shared" si="303"/>
        <v>2.6122897748096265E-2</v>
      </c>
      <c r="AX298" s="6">
        <f t="shared" si="304"/>
        <v>1.0087116001834021E-2</v>
      </c>
      <c r="AZ298" s="2">
        <f t="shared" si="305"/>
        <v>7.4519946541468443E-2</v>
      </c>
      <c r="BA298" s="17">
        <f t="shared" si="306"/>
        <v>0.10288870986304523</v>
      </c>
      <c r="BB298" s="2">
        <f t="shared" si="313"/>
        <v>1.4345119174836222E-2</v>
      </c>
      <c r="BC298" s="2">
        <f t="shared" si="314"/>
        <v>1.2300794498908144E-2</v>
      </c>
      <c r="BD298" s="2">
        <f t="shared" si="315"/>
        <v>2.0443246759280771E-3</v>
      </c>
      <c r="BE298" s="2">
        <f t="shared" si="316"/>
        <v>0.37468057426938622</v>
      </c>
      <c r="BF298" s="2">
        <f t="shared" si="317"/>
        <v>0.58538540166333686</v>
      </c>
      <c r="BG298" s="2">
        <f t="shared" si="318"/>
        <v>2.5588904892440645E-2</v>
      </c>
      <c r="BH298" s="2">
        <f t="shared" si="319"/>
        <v>3.1619491221784306E-2</v>
      </c>
      <c r="BI298" s="2">
        <f t="shared" si="320"/>
        <v>5.2549862653768062E-3</v>
      </c>
      <c r="BJ298" s="2">
        <f t="shared" si="321"/>
        <v>0.96312552251283889</v>
      </c>
    </row>
    <row r="299" spans="1:62" ht="15" hidden="1" customHeight="1" outlineLevel="1">
      <c r="A299" s="4">
        <v>44188</v>
      </c>
      <c r="B299">
        <f>Foglio1!S70</f>
        <v>1164552</v>
      </c>
      <c r="C299">
        <f>Foglio1!T70</f>
        <v>779017</v>
      </c>
      <c r="E299">
        <f>Foglio1!R70</f>
        <v>87024</v>
      </c>
      <c r="G299">
        <f>Foglio1!K70</f>
        <v>33614</v>
      </c>
      <c r="H299" s="5">
        <f>Foglio1!I70</f>
        <v>1204</v>
      </c>
      <c r="I299" s="5">
        <f>Foglio1!G70</f>
        <v>1028</v>
      </c>
      <c r="J299" s="5">
        <f>Foglio1!H70</f>
        <v>176</v>
      </c>
      <c r="K299" s="5">
        <f>Foglio1!V70</f>
        <v>6</v>
      </c>
      <c r="M299" s="5">
        <f>Foglio1!J70</f>
        <v>32410</v>
      </c>
      <c r="N299" s="5">
        <f>Foglio1!N70</f>
        <v>51197</v>
      </c>
      <c r="O299" s="5">
        <f>Foglio1!O70</f>
        <v>2213</v>
      </c>
      <c r="Q299">
        <f t="shared" si="307"/>
        <v>1204</v>
      </c>
      <c r="R299">
        <f t="shared" si="308"/>
        <v>54614</v>
      </c>
      <c r="Z299">
        <f t="shared" si="309"/>
        <v>51197</v>
      </c>
      <c r="AA299">
        <f t="shared" si="310"/>
        <v>32410</v>
      </c>
      <c r="AB299">
        <f t="shared" si="311"/>
        <v>1204</v>
      </c>
      <c r="AC299">
        <f t="shared" si="312"/>
        <v>2213</v>
      </c>
      <c r="AE299" s="3">
        <f t="shared" si="287"/>
        <v>9264</v>
      </c>
      <c r="AF299" s="3">
        <f t="shared" si="288"/>
        <v>932</v>
      </c>
      <c r="AG299" s="3">
        <f t="shared" si="289"/>
        <v>122</v>
      </c>
      <c r="AH299" s="3">
        <f t="shared" si="290"/>
        <v>-31</v>
      </c>
      <c r="AI299" s="3">
        <f t="shared" si="291"/>
        <v>0</v>
      </c>
      <c r="AJ299" s="3">
        <f t="shared" si="292"/>
        <v>153</v>
      </c>
      <c r="AK299" s="3">
        <f t="shared" si="293"/>
        <v>800</v>
      </c>
      <c r="AL299" s="3">
        <f t="shared" si="294"/>
        <v>10</v>
      </c>
      <c r="AM299" s="3"/>
      <c r="AN299" s="3">
        <f t="shared" si="295"/>
        <v>8332</v>
      </c>
      <c r="AO299" s="3">
        <f t="shared" si="296"/>
        <v>932</v>
      </c>
      <c r="AQ299" s="6">
        <f t="shared" si="297"/>
        <v>8.0187797328458363E-3</v>
      </c>
      <c r="AR299" s="6">
        <f t="shared" si="298"/>
        <v>1.0825628397528226E-2</v>
      </c>
      <c r="AS299" s="6">
        <f t="shared" si="299"/>
        <v>3.6426609339543772E-3</v>
      </c>
      <c r="AT299" s="6">
        <f t="shared" si="300"/>
        <v>-2.5101214574898785E-2</v>
      </c>
      <c r="AU299" s="6">
        <f t="shared" si="301"/>
        <v>0</v>
      </c>
      <c r="AV299" s="6">
        <f t="shared" si="302"/>
        <v>4.7431565241652972E-3</v>
      </c>
      <c r="AW299" s="6">
        <f t="shared" si="303"/>
        <v>1.5873960751632041E-2</v>
      </c>
      <c r="AX299" s="6">
        <f t="shared" si="304"/>
        <v>4.5392646391284614E-3</v>
      </c>
      <c r="AZ299" s="2">
        <f t="shared" si="305"/>
        <v>7.4727448838695046E-2</v>
      </c>
      <c r="BA299" s="17">
        <f t="shared" si="306"/>
        <v>0.10060449050086356</v>
      </c>
      <c r="BB299" s="2">
        <f t="shared" si="313"/>
        <v>1.3835263835263836E-2</v>
      </c>
      <c r="BC299" s="2">
        <f t="shared" si="314"/>
        <v>1.1812833241404671E-2</v>
      </c>
      <c r="BD299" s="2">
        <f t="shared" si="315"/>
        <v>2.0224305938591654E-3</v>
      </c>
      <c r="BE299" s="2">
        <f t="shared" si="316"/>
        <v>0.37242599742599741</v>
      </c>
      <c r="BF299" s="2">
        <f t="shared" si="317"/>
        <v>0.58830897223754364</v>
      </c>
      <c r="BG299" s="2">
        <f t="shared" si="318"/>
        <v>2.5429766501195071E-2</v>
      </c>
      <c r="BH299" s="2">
        <f t="shared" si="319"/>
        <v>3.0582495388826084E-2</v>
      </c>
      <c r="BI299" s="2">
        <f t="shared" si="320"/>
        <v>5.2359136074254771E-3</v>
      </c>
      <c r="BJ299" s="2">
        <f t="shared" si="321"/>
        <v>0.96418159100374845</v>
      </c>
    </row>
    <row r="300" spans="1:62" ht="15" hidden="1" customHeight="1" outlineLevel="1">
      <c r="A300" s="4">
        <v>44189</v>
      </c>
      <c r="B300">
        <f>Foglio1!S71</f>
        <v>1172687</v>
      </c>
      <c r="C300">
        <f>Foglio1!T71</f>
        <v>783825</v>
      </c>
      <c r="E300">
        <f>Foglio1!R71</f>
        <v>87877</v>
      </c>
      <c r="G300">
        <f>Foglio1!K71</f>
        <v>33380</v>
      </c>
      <c r="H300" s="5">
        <f>Foglio1!I71</f>
        <v>1181</v>
      </c>
      <c r="I300" s="5">
        <f>Foglio1!G71</f>
        <v>1008</v>
      </c>
      <c r="J300" s="5">
        <f>Foglio1!H71</f>
        <v>173</v>
      </c>
      <c r="K300" s="5">
        <f>Foglio1!V71</f>
        <v>16</v>
      </c>
      <c r="M300" s="5">
        <f>Foglio1!J71</f>
        <v>32199</v>
      </c>
      <c r="N300" s="5">
        <f>Foglio1!N71</f>
        <v>52258</v>
      </c>
      <c r="O300" s="5">
        <f>Foglio1!O71</f>
        <v>2239</v>
      </c>
      <c r="Q300">
        <f t="shared" si="307"/>
        <v>1181</v>
      </c>
      <c r="R300">
        <f t="shared" si="308"/>
        <v>55678</v>
      </c>
      <c r="Z300">
        <f t="shared" si="309"/>
        <v>52258</v>
      </c>
      <c r="AA300">
        <f t="shared" si="310"/>
        <v>32199</v>
      </c>
      <c r="AB300">
        <f t="shared" si="311"/>
        <v>1181</v>
      </c>
      <c r="AC300">
        <f t="shared" si="312"/>
        <v>2239</v>
      </c>
      <c r="AE300" s="3">
        <f t="shared" si="287"/>
        <v>8135</v>
      </c>
      <c r="AF300" s="3">
        <f t="shared" si="288"/>
        <v>853</v>
      </c>
      <c r="AG300" s="3">
        <f t="shared" si="289"/>
        <v>-234</v>
      </c>
      <c r="AH300" s="3">
        <f t="shared" si="290"/>
        <v>-23</v>
      </c>
      <c r="AI300" s="3">
        <f t="shared" si="291"/>
        <v>-3</v>
      </c>
      <c r="AJ300" s="3">
        <f t="shared" si="292"/>
        <v>-211</v>
      </c>
      <c r="AK300" s="3">
        <f t="shared" si="293"/>
        <v>1061</v>
      </c>
      <c r="AL300" s="3">
        <f t="shared" si="294"/>
        <v>26</v>
      </c>
      <c r="AM300" s="3"/>
      <c r="AN300" s="3">
        <f t="shared" si="295"/>
        <v>7282</v>
      </c>
      <c r="AO300" s="3">
        <f t="shared" si="296"/>
        <v>853</v>
      </c>
      <c r="AQ300" s="6">
        <f t="shared" si="297"/>
        <v>6.985518894819639E-3</v>
      </c>
      <c r="AR300" s="6">
        <f t="shared" si="298"/>
        <v>9.8018937304651596E-3</v>
      </c>
      <c r="AS300" s="6">
        <f t="shared" si="299"/>
        <v>-6.9613851371452375E-3</v>
      </c>
      <c r="AT300" s="6">
        <f t="shared" si="300"/>
        <v>-1.9102990033222592E-2</v>
      </c>
      <c r="AU300" s="6">
        <f t="shared" si="301"/>
        <v>-1.7045454545454544E-2</v>
      </c>
      <c r="AV300" s="6">
        <f t="shared" si="302"/>
        <v>-6.5103363159518665E-3</v>
      </c>
      <c r="AW300" s="6">
        <f t="shared" si="303"/>
        <v>2.072387053928941E-2</v>
      </c>
      <c r="AX300" s="6">
        <f t="shared" si="304"/>
        <v>1.1748757342973339E-2</v>
      </c>
      <c r="AZ300" s="2">
        <f t="shared" si="305"/>
        <v>7.4936449367989919E-2</v>
      </c>
      <c r="BA300" s="17">
        <f t="shared" si="306"/>
        <v>0.10485556238475723</v>
      </c>
      <c r="BB300" s="2">
        <f t="shared" si="313"/>
        <v>1.3439238936240426E-2</v>
      </c>
      <c r="BC300" s="2">
        <f t="shared" si="314"/>
        <v>1.1470578194521889E-2</v>
      </c>
      <c r="BD300" s="2">
        <f t="shared" si="315"/>
        <v>1.9686607417185383E-3</v>
      </c>
      <c r="BE300" s="2">
        <f t="shared" si="316"/>
        <v>0.36640986833870071</v>
      </c>
      <c r="BF300" s="2">
        <f t="shared" si="317"/>
        <v>0.59467209850131431</v>
      </c>
      <c r="BG300" s="2">
        <f t="shared" si="318"/>
        <v>2.5478794223744553E-2</v>
      </c>
      <c r="BH300" s="2">
        <f t="shared" si="319"/>
        <v>3.0197723187537447E-2</v>
      </c>
      <c r="BI300" s="2">
        <f t="shared" si="320"/>
        <v>5.1827441581785497E-3</v>
      </c>
      <c r="BJ300" s="2">
        <f t="shared" si="321"/>
        <v>0.96461953265428402</v>
      </c>
    </row>
    <row r="301" spans="1:62" ht="15" hidden="1" customHeight="1" outlineLevel="1">
      <c r="A301" s="4">
        <v>44190</v>
      </c>
      <c r="B301">
        <f>Foglio1!S72</f>
        <v>1179159</v>
      </c>
      <c r="C301">
        <f>Foglio1!T72</f>
        <v>788040</v>
      </c>
      <c r="E301">
        <f>Foglio1!R72</f>
        <v>88597</v>
      </c>
      <c r="G301">
        <f>Foglio1!K72</f>
        <v>33232</v>
      </c>
      <c r="H301" s="5">
        <f>Foglio1!I72</f>
        <v>1169</v>
      </c>
      <c r="I301" s="5">
        <f>Foglio1!G72</f>
        <v>995</v>
      </c>
      <c r="J301" s="5">
        <f>Foglio1!H72</f>
        <v>174</v>
      </c>
      <c r="K301" s="5">
        <f>Foglio1!V72</f>
        <v>15</v>
      </c>
      <c r="M301" s="5">
        <f>Foglio1!J72</f>
        <v>32063</v>
      </c>
      <c r="N301" s="5">
        <f>Foglio1!N72</f>
        <v>53109</v>
      </c>
      <c r="O301" s="5">
        <f>Foglio1!O72</f>
        <v>2256</v>
      </c>
      <c r="Q301">
        <f t="shared" si="307"/>
        <v>1169</v>
      </c>
      <c r="R301">
        <f t="shared" si="308"/>
        <v>56534</v>
      </c>
      <c r="Z301">
        <f t="shared" si="309"/>
        <v>53109</v>
      </c>
      <c r="AA301">
        <f t="shared" si="310"/>
        <v>32063</v>
      </c>
      <c r="AB301">
        <f t="shared" si="311"/>
        <v>1169</v>
      </c>
      <c r="AC301">
        <f t="shared" si="312"/>
        <v>2256</v>
      </c>
      <c r="AE301" s="3">
        <f t="shared" si="287"/>
        <v>6472</v>
      </c>
      <c r="AF301" s="3">
        <f t="shared" si="288"/>
        <v>720</v>
      </c>
      <c r="AG301" s="3">
        <f t="shared" si="289"/>
        <v>-148</v>
      </c>
      <c r="AH301" s="3">
        <f t="shared" si="290"/>
        <v>-12</v>
      </c>
      <c r="AI301" s="3">
        <f t="shared" si="291"/>
        <v>1</v>
      </c>
      <c r="AJ301" s="3">
        <f t="shared" si="292"/>
        <v>-136</v>
      </c>
      <c r="AK301" s="3">
        <f t="shared" si="293"/>
        <v>851</v>
      </c>
      <c r="AL301" s="3">
        <f t="shared" si="294"/>
        <v>17</v>
      </c>
      <c r="AM301" s="3"/>
      <c r="AN301" s="3">
        <f t="shared" si="295"/>
        <v>5752</v>
      </c>
      <c r="AO301" s="3">
        <f t="shared" si="296"/>
        <v>720</v>
      </c>
      <c r="AQ301" s="6">
        <f t="shared" si="297"/>
        <v>5.5189492166281369E-3</v>
      </c>
      <c r="AR301" s="6">
        <f t="shared" si="298"/>
        <v>8.1932701389442059E-3</v>
      </c>
      <c r="AS301" s="6">
        <f t="shared" si="299"/>
        <v>-4.4337926902336729E-3</v>
      </c>
      <c r="AT301" s="6">
        <f t="shared" si="300"/>
        <v>-1.0160880609652836E-2</v>
      </c>
      <c r="AU301" s="6">
        <f t="shared" si="301"/>
        <v>5.7803468208092483E-3</v>
      </c>
      <c r="AV301" s="6">
        <f t="shared" si="302"/>
        <v>-4.2237336563247302E-3</v>
      </c>
      <c r="AW301" s="6">
        <f t="shared" si="303"/>
        <v>1.6284588005664204E-2</v>
      </c>
      <c r="AX301" s="6">
        <f t="shared" si="304"/>
        <v>7.592675301473872E-3</v>
      </c>
      <c r="AZ301" s="2">
        <f t="shared" si="305"/>
        <v>7.5135753532814487E-2</v>
      </c>
      <c r="BA301" s="17">
        <f t="shared" si="306"/>
        <v>0.11124845488257108</v>
      </c>
      <c r="BB301" s="2">
        <f t="shared" si="313"/>
        <v>1.3194577694504328E-2</v>
      </c>
      <c r="BC301" s="2">
        <f t="shared" si="314"/>
        <v>1.1230628576588372E-2</v>
      </c>
      <c r="BD301" s="2">
        <f t="shared" si="315"/>
        <v>1.9639491179159565E-3</v>
      </c>
      <c r="BE301" s="2">
        <f t="shared" si="316"/>
        <v>0.36189712969965121</v>
      </c>
      <c r="BF301" s="2">
        <f t="shared" si="317"/>
        <v>0.59944467645631339</v>
      </c>
      <c r="BG301" s="2">
        <f t="shared" si="318"/>
        <v>2.5463616149531021E-2</v>
      </c>
      <c r="BH301" s="2">
        <f t="shared" si="319"/>
        <v>2.994102070293693E-2</v>
      </c>
      <c r="BI301" s="2">
        <f t="shared" si="320"/>
        <v>5.2359171882522867E-3</v>
      </c>
      <c r="BJ301" s="2">
        <f t="shared" si="321"/>
        <v>0.96482306210881075</v>
      </c>
    </row>
    <row r="302" spans="1:62" ht="15" hidden="1" customHeight="1" outlineLevel="1">
      <c r="A302" s="4">
        <v>44191</v>
      </c>
      <c r="B302">
        <f>Foglio1!S73</f>
        <v>1183197</v>
      </c>
      <c r="C302">
        <f>Foglio1!T73</f>
        <v>790541</v>
      </c>
      <c r="E302">
        <f>Foglio1!R73</f>
        <v>88934</v>
      </c>
      <c r="G302">
        <f>Foglio1!K73</f>
        <v>33290</v>
      </c>
      <c r="H302" s="5">
        <f>Foglio1!I73</f>
        <v>1184</v>
      </c>
      <c r="I302" s="5">
        <f>Foglio1!G73</f>
        <v>1014</v>
      </c>
      <c r="J302" s="5">
        <f>Foglio1!H73</f>
        <v>170</v>
      </c>
      <c r="K302" s="5">
        <f>Foglio1!V73</f>
        <v>8</v>
      </c>
      <c r="M302" s="5">
        <f>Foglio1!J73</f>
        <v>32106</v>
      </c>
      <c r="N302" s="5">
        <f>Foglio1!N73</f>
        <v>53361</v>
      </c>
      <c r="O302" s="5">
        <f>Foglio1!O73</f>
        <v>2283</v>
      </c>
      <c r="Q302">
        <f t="shared" si="307"/>
        <v>1184</v>
      </c>
      <c r="R302">
        <f t="shared" si="308"/>
        <v>56828</v>
      </c>
      <c r="Z302">
        <f t="shared" si="309"/>
        <v>53361</v>
      </c>
      <c r="AA302">
        <f t="shared" si="310"/>
        <v>32106</v>
      </c>
      <c r="AB302">
        <f t="shared" si="311"/>
        <v>1184</v>
      </c>
      <c r="AC302">
        <f t="shared" si="312"/>
        <v>2283</v>
      </c>
      <c r="AE302" s="3">
        <f t="shared" si="287"/>
        <v>4038</v>
      </c>
      <c r="AF302" s="3">
        <f t="shared" si="288"/>
        <v>337</v>
      </c>
      <c r="AG302" s="3">
        <f t="shared" si="289"/>
        <v>58</v>
      </c>
      <c r="AH302" s="3">
        <f t="shared" si="290"/>
        <v>15</v>
      </c>
      <c r="AI302" s="3">
        <f t="shared" si="291"/>
        <v>-4</v>
      </c>
      <c r="AJ302" s="3">
        <f t="shared" si="292"/>
        <v>43</v>
      </c>
      <c r="AK302" s="3">
        <f t="shared" si="293"/>
        <v>252</v>
      </c>
      <c r="AL302" s="3">
        <f t="shared" si="294"/>
        <v>27</v>
      </c>
      <c r="AM302" s="3"/>
      <c r="AN302" s="3">
        <f t="shared" si="295"/>
        <v>3701</v>
      </c>
      <c r="AO302" s="3">
        <f t="shared" si="296"/>
        <v>337</v>
      </c>
      <c r="AQ302" s="6">
        <f t="shared" si="297"/>
        <v>3.4244745619547491E-3</v>
      </c>
      <c r="AR302" s="6">
        <f t="shared" si="298"/>
        <v>3.803740532975157E-3</v>
      </c>
      <c r="AS302" s="6">
        <f t="shared" si="299"/>
        <v>1.745305729417429E-3</v>
      </c>
      <c r="AT302" s="6">
        <f t="shared" si="300"/>
        <v>1.2831479897348161E-2</v>
      </c>
      <c r="AU302" s="6">
        <f t="shared" si="301"/>
        <v>-2.2988505747126436E-2</v>
      </c>
      <c r="AV302" s="6">
        <f t="shared" si="302"/>
        <v>1.3411096902972274E-3</v>
      </c>
      <c r="AW302" s="6">
        <f t="shared" si="303"/>
        <v>4.7449584816132862E-3</v>
      </c>
      <c r="AX302" s="6">
        <f t="shared" si="304"/>
        <v>1.1968085106382979E-2</v>
      </c>
      <c r="AZ302" s="2">
        <f t="shared" si="305"/>
        <v>7.5164152715059288E-2</v>
      </c>
      <c r="BA302" s="17">
        <f t="shared" si="306"/>
        <v>8.3457157008420005E-2</v>
      </c>
      <c r="BB302" s="2">
        <f t="shared" si="313"/>
        <v>1.3313243528909079E-2</v>
      </c>
      <c r="BC302" s="2">
        <f t="shared" si="314"/>
        <v>1.1401713630332606E-2</v>
      </c>
      <c r="BD302" s="2">
        <f t="shared" si="315"/>
        <v>1.9115298985764725E-3</v>
      </c>
      <c r="BE302" s="2">
        <f t="shared" si="316"/>
        <v>0.36100928778644836</v>
      </c>
      <c r="BF302" s="2">
        <f t="shared" si="317"/>
        <v>0.60000674657611264</v>
      </c>
      <c r="BG302" s="2">
        <f t="shared" si="318"/>
        <v>2.5670722108529921E-2</v>
      </c>
      <c r="BH302" s="2">
        <f t="shared" si="319"/>
        <v>3.0459597476719735E-2</v>
      </c>
      <c r="BI302" s="2">
        <f t="shared" si="320"/>
        <v>5.1066386302192849E-3</v>
      </c>
      <c r="BJ302" s="2">
        <f t="shared" si="321"/>
        <v>0.96443376389306101</v>
      </c>
    </row>
    <row r="303" spans="1:62" ht="15" hidden="1" customHeight="1" outlineLevel="1">
      <c r="A303" s="4">
        <v>44192</v>
      </c>
      <c r="B303">
        <f>Foglio1!S74</f>
        <v>1188827</v>
      </c>
      <c r="C303">
        <f>Foglio1!T74</f>
        <v>793985</v>
      </c>
      <c r="E303">
        <f>Foglio1!R74</f>
        <v>89616</v>
      </c>
      <c r="G303">
        <f>Foglio1!K74</f>
        <v>33167</v>
      </c>
      <c r="H303" s="5">
        <f>Foglio1!I74</f>
        <v>1201</v>
      </c>
      <c r="I303" s="5">
        <f>Foglio1!G74</f>
        <v>1027</v>
      </c>
      <c r="J303" s="5">
        <f>Foglio1!H74</f>
        <v>174</v>
      </c>
      <c r="K303" s="5">
        <f>Foglio1!V74</f>
        <v>14</v>
      </c>
      <c r="M303" s="5">
        <f>Foglio1!J74</f>
        <v>31966</v>
      </c>
      <c r="N303" s="5">
        <f>Foglio1!N74</f>
        <v>54151</v>
      </c>
      <c r="O303" s="5">
        <f>Foglio1!O74</f>
        <v>2298</v>
      </c>
      <c r="Q303">
        <f t="shared" si="307"/>
        <v>1201</v>
      </c>
      <c r="R303">
        <f t="shared" si="308"/>
        <v>57650</v>
      </c>
      <c r="Z303">
        <f t="shared" si="309"/>
        <v>54151</v>
      </c>
      <c r="AA303">
        <f t="shared" si="310"/>
        <v>31966</v>
      </c>
      <c r="AB303">
        <f t="shared" si="311"/>
        <v>1201</v>
      </c>
      <c r="AC303">
        <f t="shared" si="312"/>
        <v>2298</v>
      </c>
      <c r="AE303" s="3">
        <f t="shared" si="287"/>
        <v>5630</v>
      </c>
      <c r="AF303" s="3">
        <f t="shared" si="288"/>
        <v>682</v>
      </c>
      <c r="AG303" s="3">
        <f t="shared" si="289"/>
        <v>-123</v>
      </c>
      <c r="AH303" s="3">
        <f t="shared" si="290"/>
        <v>17</v>
      </c>
      <c r="AI303" s="3">
        <f t="shared" si="291"/>
        <v>4</v>
      </c>
      <c r="AJ303" s="3">
        <f t="shared" si="292"/>
        <v>-140</v>
      </c>
      <c r="AK303" s="3">
        <f t="shared" si="293"/>
        <v>790</v>
      </c>
      <c r="AL303" s="3">
        <f t="shared" si="294"/>
        <v>15</v>
      </c>
      <c r="AM303" s="3"/>
      <c r="AN303" s="3">
        <f t="shared" si="295"/>
        <v>4948</v>
      </c>
      <c r="AO303" s="3">
        <f t="shared" si="296"/>
        <v>682</v>
      </c>
      <c r="AQ303" s="6">
        <f t="shared" si="297"/>
        <v>4.7582946880358893E-3</v>
      </c>
      <c r="AR303" s="6">
        <f t="shared" si="298"/>
        <v>7.6686081813479657E-3</v>
      </c>
      <c r="AS303" s="6">
        <f t="shared" si="299"/>
        <v>-3.6948032442174826E-3</v>
      </c>
      <c r="AT303" s="6">
        <f t="shared" si="300"/>
        <v>1.4358108108108109E-2</v>
      </c>
      <c r="AU303" s="6">
        <f t="shared" si="301"/>
        <v>2.3529411764705882E-2</v>
      </c>
      <c r="AV303" s="6">
        <f t="shared" si="302"/>
        <v>-4.3605556593783092E-3</v>
      </c>
      <c r="AW303" s="6">
        <f t="shared" si="303"/>
        <v>1.4804819999625194E-2</v>
      </c>
      <c r="AX303" s="6">
        <f t="shared" si="304"/>
        <v>6.5703022339027592E-3</v>
      </c>
      <c r="AZ303" s="2">
        <f t="shared" si="305"/>
        <v>7.5381868009390771E-2</v>
      </c>
      <c r="BA303" s="17">
        <f t="shared" si="306"/>
        <v>0.12113676731793961</v>
      </c>
      <c r="BB303" s="2">
        <f t="shared" si="313"/>
        <v>1.3401624709873237E-2</v>
      </c>
      <c r="BC303" s="2">
        <f t="shared" si="314"/>
        <v>1.146000714158186E-2</v>
      </c>
      <c r="BD303" s="2">
        <f t="shared" si="315"/>
        <v>1.9416175682913765E-3</v>
      </c>
      <c r="BE303" s="2">
        <f t="shared" si="316"/>
        <v>0.35669969648277094</v>
      </c>
      <c r="BF303" s="2">
        <f t="shared" si="317"/>
        <v>0.60425593643992148</v>
      </c>
      <c r="BG303" s="2">
        <f t="shared" si="318"/>
        <v>2.5642742367434388E-2</v>
      </c>
      <c r="BH303" s="2">
        <f t="shared" si="319"/>
        <v>3.0964512919468147E-2</v>
      </c>
      <c r="BI303" s="2">
        <f t="shared" si="320"/>
        <v>5.2461784303675339E-3</v>
      </c>
      <c r="BJ303" s="2">
        <f t="shared" si="321"/>
        <v>0.96378930865016432</v>
      </c>
    </row>
    <row r="304" spans="1:62" ht="15" hidden="1" customHeight="1" outlineLevel="1">
      <c r="A304" s="4">
        <v>44193</v>
      </c>
      <c r="B304">
        <f>Foglio1!S75</f>
        <v>1194520</v>
      </c>
      <c r="C304">
        <f>Foglio1!T75</f>
        <v>797698</v>
      </c>
      <c r="E304">
        <f>Foglio1!R75</f>
        <v>90266</v>
      </c>
      <c r="G304">
        <f>Foglio1!K75</f>
        <v>33246</v>
      </c>
      <c r="H304" s="5">
        <f>Foglio1!I75</f>
        <v>1239</v>
      </c>
      <c r="I304" s="5">
        <f>Foglio1!G75</f>
        <v>1064</v>
      </c>
      <c r="J304" s="5">
        <f>Foglio1!H75</f>
        <v>175</v>
      </c>
      <c r="K304" s="5">
        <f>Foglio1!V75</f>
        <v>15</v>
      </c>
      <c r="M304" s="5">
        <f>Foglio1!J75</f>
        <v>32007</v>
      </c>
      <c r="N304" s="5">
        <f>Foglio1!N75</f>
        <v>54694</v>
      </c>
      <c r="O304" s="5">
        <f>Foglio1!O75</f>
        <v>2326</v>
      </c>
      <c r="Q304">
        <f t="shared" si="307"/>
        <v>1239</v>
      </c>
      <c r="R304">
        <f t="shared" si="308"/>
        <v>58259</v>
      </c>
      <c r="Z304">
        <f t="shared" si="309"/>
        <v>54694</v>
      </c>
      <c r="AA304">
        <f t="shared" si="310"/>
        <v>32007</v>
      </c>
      <c r="AB304">
        <f t="shared" si="311"/>
        <v>1239</v>
      </c>
      <c r="AC304">
        <f t="shared" si="312"/>
        <v>2326</v>
      </c>
      <c r="AE304" s="3">
        <f t="shared" si="287"/>
        <v>5693</v>
      </c>
      <c r="AF304" s="3">
        <f t="shared" si="288"/>
        <v>650</v>
      </c>
      <c r="AG304" s="3">
        <f t="shared" si="289"/>
        <v>79</v>
      </c>
      <c r="AH304" s="3">
        <f t="shared" si="290"/>
        <v>38</v>
      </c>
      <c r="AI304" s="3">
        <f t="shared" si="291"/>
        <v>1</v>
      </c>
      <c r="AJ304" s="3">
        <f t="shared" si="292"/>
        <v>41</v>
      </c>
      <c r="AK304" s="3">
        <f t="shared" si="293"/>
        <v>543</v>
      </c>
      <c r="AL304" s="3">
        <f t="shared" si="294"/>
        <v>28</v>
      </c>
      <c r="AM304" s="3"/>
      <c r="AN304" s="3">
        <f t="shared" si="295"/>
        <v>5043</v>
      </c>
      <c r="AO304" s="3">
        <f t="shared" si="296"/>
        <v>650</v>
      </c>
      <c r="AQ304" s="6">
        <f t="shared" si="297"/>
        <v>4.7887539566312002E-3</v>
      </c>
      <c r="AR304" s="6">
        <f t="shared" si="298"/>
        <v>7.2531690769505443E-3</v>
      </c>
      <c r="AS304" s="6">
        <f t="shared" si="299"/>
        <v>2.3818856091898572E-3</v>
      </c>
      <c r="AT304" s="6">
        <f t="shared" si="300"/>
        <v>3.1640299750208163E-2</v>
      </c>
      <c r="AU304" s="6">
        <f t="shared" si="301"/>
        <v>5.7471264367816091E-3</v>
      </c>
      <c r="AV304" s="6">
        <f t="shared" si="302"/>
        <v>1.2826127760745792E-3</v>
      </c>
      <c r="AW304" s="6">
        <f t="shared" si="303"/>
        <v>1.0027515650680505E-2</v>
      </c>
      <c r="AX304" s="6">
        <f t="shared" si="304"/>
        <v>1.2184508268059183E-2</v>
      </c>
      <c r="AZ304" s="2">
        <f t="shared" si="305"/>
        <v>7.5566754847135251E-2</v>
      </c>
      <c r="BA304" s="17">
        <f t="shared" si="306"/>
        <v>0.11417530300368874</v>
      </c>
      <c r="BB304" s="2">
        <f t="shared" si="313"/>
        <v>1.372609842022467E-2</v>
      </c>
      <c r="BC304" s="2">
        <f t="shared" si="314"/>
        <v>1.1787383954091242E-2</v>
      </c>
      <c r="BD304" s="2">
        <f t="shared" si="315"/>
        <v>1.9387144661334279E-3</v>
      </c>
      <c r="BE304" s="2">
        <f t="shared" si="316"/>
        <v>0.35458533667161501</v>
      </c>
      <c r="BF304" s="2">
        <f t="shared" si="317"/>
        <v>0.60592028006115262</v>
      </c>
      <c r="BG304" s="2">
        <f t="shared" si="318"/>
        <v>2.5768284847007734E-2</v>
      </c>
      <c r="BH304" s="2">
        <f t="shared" si="319"/>
        <v>3.2003850087228537E-2</v>
      </c>
      <c r="BI304" s="2">
        <f t="shared" si="320"/>
        <v>5.2637911327678517E-3</v>
      </c>
      <c r="BJ304" s="2">
        <f t="shared" si="321"/>
        <v>0.96273235878000363</v>
      </c>
    </row>
    <row r="305" spans="1:62" ht="15" hidden="1" customHeight="1" outlineLevel="1">
      <c r="A305" s="4">
        <v>44194</v>
      </c>
      <c r="B305">
        <f>Foglio1!S76</f>
        <v>1203327</v>
      </c>
      <c r="C305">
        <f>Foglio1!T76</f>
        <v>802862</v>
      </c>
      <c r="E305">
        <f>Foglio1!R76</f>
        <v>91261</v>
      </c>
      <c r="G305">
        <f>Foglio1!K76</f>
        <v>33409</v>
      </c>
      <c r="H305" s="5">
        <f>Foglio1!I76</f>
        <v>1262</v>
      </c>
      <c r="I305" s="5">
        <f>Foglio1!G76</f>
        <v>1093</v>
      </c>
      <c r="J305" s="5">
        <f>Foglio1!H76</f>
        <v>169</v>
      </c>
      <c r="K305" s="5">
        <f>Foglio1!V76</f>
        <v>8</v>
      </c>
      <c r="M305" s="5">
        <f>Foglio1!J76</f>
        <v>32147</v>
      </c>
      <c r="N305" s="5">
        <f>Foglio1!N76</f>
        <v>55500</v>
      </c>
      <c r="O305" s="5">
        <f>Foglio1!O76</f>
        <v>2352</v>
      </c>
      <c r="Q305">
        <f t="shared" si="307"/>
        <v>1262</v>
      </c>
      <c r="R305">
        <f t="shared" si="308"/>
        <v>59114</v>
      </c>
      <c r="Z305">
        <f t="shared" si="309"/>
        <v>55500</v>
      </c>
      <c r="AA305">
        <f t="shared" si="310"/>
        <v>32147</v>
      </c>
      <c r="AB305">
        <f t="shared" si="311"/>
        <v>1262</v>
      </c>
      <c r="AC305">
        <f t="shared" si="312"/>
        <v>2352</v>
      </c>
      <c r="AE305" s="3">
        <f t="shared" si="287"/>
        <v>8807</v>
      </c>
      <c r="AF305" s="3">
        <f t="shared" si="288"/>
        <v>995</v>
      </c>
      <c r="AG305" s="3">
        <f t="shared" si="289"/>
        <v>163</v>
      </c>
      <c r="AH305" s="3">
        <f t="shared" si="290"/>
        <v>23</v>
      </c>
      <c r="AI305" s="3">
        <f t="shared" si="291"/>
        <v>-6</v>
      </c>
      <c r="AJ305" s="3">
        <f t="shared" si="292"/>
        <v>140</v>
      </c>
      <c r="AK305" s="3">
        <f t="shared" si="293"/>
        <v>806</v>
      </c>
      <c r="AL305" s="3">
        <f t="shared" si="294"/>
        <v>26</v>
      </c>
      <c r="AM305" s="3"/>
      <c r="AN305" s="3">
        <f t="shared" si="295"/>
        <v>7812</v>
      </c>
      <c r="AO305" s="3">
        <f t="shared" si="296"/>
        <v>995</v>
      </c>
      <c r="AQ305" s="6">
        <f t="shared" si="297"/>
        <v>7.3728359508421796E-3</v>
      </c>
      <c r="AR305" s="6">
        <f t="shared" si="298"/>
        <v>1.1022976536015775E-2</v>
      </c>
      <c r="AS305" s="6">
        <f t="shared" si="299"/>
        <v>4.9028454550923417E-3</v>
      </c>
      <c r="AT305" s="6">
        <f t="shared" si="300"/>
        <v>1.8563357546408393E-2</v>
      </c>
      <c r="AU305" s="6">
        <f t="shared" si="301"/>
        <v>-3.4285714285714287E-2</v>
      </c>
      <c r="AV305" s="6">
        <f t="shared" si="302"/>
        <v>4.3740431780548003E-3</v>
      </c>
      <c r="AW305" s="6">
        <f t="shared" si="303"/>
        <v>1.4736534171938421E-2</v>
      </c>
      <c r="AX305" s="6">
        <f t="shared" si="304"/>
        <v>1.117798796216681E-2</v>
      </c>
      <c r="AZ305" s="2">
        <f t="shared" si="305"/>
        <v>7.5840565365856497E-2</v>
      </c>
      <c r="BA305" s="17">
        <f t="shared" si="306"/>
        <v>0.11297831270580221</v>
      </c>
      <c r="BB305" s="2">
        <f t="shared" si="313"/>
        <v>1.3828469992658418E-2</v>
      </c>
      <c r="BC305" s="2">
        <f t="shared" si="314"/>
        <v>1.19766384326273E-2</v>
      </c>
      <c r="BD305" s="2">
        <f t="shared" si="315"/>
        <v>1.8518315600311195E-3</v>
      </c>
      <c r="BE305" s="2">
        <f t="shared" si="316"/>
        <v>0.35225342698414436</v>
      </c>
      <c r="BF305" s="2">
        <f t="shared" si="317"/>
        <v>0.60814586734749787</v>
      </c>
      <c r="BG305" s="2">
        <f t="shared" si="318"/>
        <v>2.5772235675699369E-2</v>
      </c>
      <c r="BH305" s="2">
        <f t="shared" si="319"/>
        <v>3.2715735280912331E-2</v>
      </c>
      <c r="BI305" s="2">
        <f t="shared" si="320"/>
        <v>5.058517166033105E-3</v>
      </c>
      <c r="BJ305" s="2">
        <f t="shared" si="321"/>
        <v>0.96222574755305457</v>
      </c>
    </row>
    <row r="306" spans="1:62" ht="15" hidden="1" customHeight="1" outlineLevel="1">
      <c r="A306" s="4">
        <v>44195</v>
      </c>
      <c r="B306">
        <f>Foglio1!S77</f>
        <v>1211824</v>
      </c>
      <c r="C306">
        <f>Foglio1!T77</f>
        <v>808160</v>
      </c>
      <c r="E306">
        <f>Foglio1!R77</f>
        <v>92345</v>
      </c>
      <c r="G306">
        <f>Foglio1!K77</f>
        <v>33387</v>
      </c>
      <c r="H306" s="5">
        <f>Foglio1!I77</f>
        <v>1251</v>
      </c>
      <c r="I306" s="5">
        <f>Foglio1!G77</f>
        <v>1085</v>
      </c>
      <c r="J306" s="5">
        <f>Foglio1!H77</f>
        <v>166</v>
      </c>
      <c r="K306" s="5">
        <f>Foglio1!V77</f>
        <v>12</v>
      </c>
      <c r="M306" s="5">
        <f>Foglio1!J77</f>
        <v>32136</v>
      </c>
      <c r="N306" s="5">
        <f>Foglio1!N77</f>
        <v>56577</v>
      </c>
      <c r="O306" s="5">
        <f>Foglio1!O77</f>
        <v>2381</v>
      </c>
      <c r="Q306">
        <f t="shared" si="307"/>
        <v>1251</v>
      </c>
      <c r="R306">
        <f t="shared" si="308"/>
        <v>60209</v>
      </c>
      <c r="Z306">
        <f t="shared" si="309"/>
        <v>56577</v>
      </c>
      <c r="AA306">
        <f t="shared" si="310"/>
        <v>32136</v>
      </c>
      <c r="AB306">
        <f t="shared" si="311"/>
        <v>1251</v>
      </c>
      <c r="AC306">
        <f t="shared" si="312"/>
        <v>2381</v>
      </c>
      <c r="AE306" s="3">
        <f t="shared" si="287"/>
        <v>8497</v>
      </c>
      <c r="AF306" s="3">
        <f t="shared" si="288"/>
        <v>1084</v>
      </c>
      <c r="AG306" s="3">
        <f t="shared" si="289"/>
        <v>-22</v>
      </c>
      <c r="AH306" s="3">
        <f t="shared" si="290"/>
        <v>-11</v>
      </c>
      <c r="AI306" s="3">
        <f t="shared" si="291"/>
        <v>-3</v>
      </c>
      <c r="AJ306" s="3">
        <f t="shared" si="292"/>
        <v>-11</v>
      </c>
      <c r="AK306" s="3">
        <f t="shared" si="293"/>
        <v>1077</v>
      </c>
      <c r="AL306" s="3">
        <f t="shared" si="294"/>
        <v>29</v>
      </c>
      <c r="AM306" s="3"/>
      <c r="AN306" s="3">
        <f t="shared" si="295"/>
        <v>7413</v>
      </c>
      <c r="AO306" s="3">
        <f t="shared" si="296"/>
        <v>1084</v>
      </c>
      <c r="AQ306" s="6">
        <f t="shared" si="297"/>
        <v>7.0612560010703661E-3</v>
      </c>
      <c r="AR306" s="6">
        <f t="shared" si="298"/>
        <v>1.1878020183868247E-2</v>
      </c>
      <c r="AS306" s="6">
        <f t="shared" si="299"/>
        <v>-6.5850519321141007E-4</v>
      </c>
      <c r="AT306" s="6">
        <f t="shared" si="300"/>
        <v>-8.7163232963549924E-3</v>
      </c>
      <c r="AU306" s="6">
        <f t="shared" si="301"/>
        <v>-1.7751479289940829E-2</v>
      </c>
      <c r="AV306" s="6">
        <f t="shared" si="302"/>
        <v>-3.4217811926462812E-4</v>
      </c>
      <c r="AW306" s="6">
        <f t="shared" si="303"/>
        <v>1.9405405405405404E-2</v>
      </c>
      <c r="AX306" s="6">
        <f t="shared" si="304"/>
        <v>1.2329931972789115E-2</v>
      </c>
      <c r="AZ306" s="2">
        <f t="shared" si="305"/>
        <v>7.6203310051624659E-2</v>
      </c>
      <c r="BA306" s="17">
        <f t="shared" si="306"/>
        <v>0.12757443803695423</v>
      </c>
      <c r="BB306" s="2">
        <f t="shared" si="313"/>
        <v>1.35470247441659E-2</v>
      </c>
      <c r="BC306" s="2">
        <f t="shared" si="314"/>
        <v>1.1749417943581137E-2</v>
      </c>
      <c r="BD306" s="2">
        <f t="shared" si="315"/>
        <v>1.7976068005847636E-3</v>
      </c>
      <c r="BE306" s="2">
        <f t="shared" si="316"/>
        <v>0.3479993502626022</v>
      </c>
      <c r="BF306" s="2">
        <f t="shared" si="317"/>
        <v>0.61266987925713356</v>
      </c>
      <c r="BG306" s="2">
        <f t="shared" si="318"/>
        <v>2.5783745736098328E-2</v>
      </c>
      <c r="BH306" s="2">
        <f t="shared" si="319"/>
        <v>3.2497678737233054E-2</v>
      </c>
      <c r="BI306" s="2">
        <f t="shared" si="320"/>
        <v>4.9719950879084677E-3</v>
      </c>
      <c r="BJ306" s="2">
        <f t="shared" si="321"/>
        <v>0.96253032617485845</v>
      </c>
    </row>
    <row r="307" spans="1:62" ht="15" hidden="1" customHeight="1" outlineLevel="1">
      <c r="A307" s="4">
        <v>44196</v>
      </c>
      <c r="B307">
        <f>Foglio1!S78</f>
        <v>1219132</v>
      </c>
      <c r="C307">
        <f>Foglio1!T78</f>
        <v>812545</v>
      </c>
      <c r="E307">
        <f>Foglio1!R78</f>
        <v>93644</v>
      </c>
      <c r="G307">
        <f>Foglio1!K78</f>
        <v>33868</v>
      </c>
      <c r="H307" s="5">
        <f>Foglio1!I78</f>
        <v>1240</v>
      </c>
      <c r="I307" s="5">
        <f>Foglio1!G78</f>
        <v>1069</v>
      </c>
      <c r="J307" s="5">
        <f>Foglio1!H78</f>
        <v>171</v>
      </c>
      <c r="K307" s="5">
        <f>Foglio1!V78</f>
        <v>13</v>
      </c>
      <c r="M307" s="5">
        <f>Foglio1!J78</f>
        <v>32628</v>
      </c>
      <c r="N307" s="5">
        <f>Foglio1!N78</f>
        <v>57364</v>
      </c>
      <c r="O307" s="5">
        <f>Foglio1!O78</f>
        <v>2412</v>
      </c>
      <c r="Q307">
        <f t="shared" si="307"/>
        <v>1240</v>
      </c>
      <c r="R307">
        <f t="shared" si="308"/>
        <v>61016</v>
      </c>
      <c r="Z307">
        <f t="shared" si="309"/>
        <v>57364</v>
      </c>
      <c r="AA307">
        <f t="shared" si="310"/>
        <v>32628</v>
      </c>
      <c r="AB307">
        <f t="shared" si="311"/>
        <v>1240</v>
      </c>
      <c r="AC307">
        <f t="shared" si="312"/>
        <v>2412</v>
      </c>
      <c r="AE307" s="3">
        <f t="shared" si="287"/>
        <v>7308</v>
      </c>
      <c r="AF307" s="3">
        <f t="shared" si="288"/>
        <v>1299</v>
      </c>
      <c r="AG307" s="3">
        <f t="shared" si="289"/>
        <v>481</v>
      </c>
      <c r="AH307" s="3">
        <f t="shared" si="290"/>
        <v>-11</v>
      </c>
      <c r="AI307" s="3">
        <f t="shared" si="291"/>
        <v>5</v>
      </c>
      <c r="AJ307" s="3">
        <f t="shared" si="292"/>
        <v>492</v>
      </c>
      <c r="AK307" s="3">
        <f t="shared" si="293"/>
        <v>787</v>
      </c>
      <c r="AL307" s="3">
        <f t="shared" si="294"/>
        <v>31</v>
      </c>
      <c r="AM307" s="3"/>
      <c r="AN307" s="3">
        <f t="shared" si="295"/>
        <v>6009</v>
      </c>
      <c r="AO307" s="3">
        <f t="shared" si="296"/>
        <v>1299</v>
      </c>
      <c r="AQ307" s="6">
        <f t="shared" si="297"/>
        <v>6.0305786978967239E-3</v>
      </c>
      <c r="AR307" s="6">
        <f t="shared" si="298"/>
        <v>1.4066814662407277E-2</v>
      </c>
      <c r="AS307" s="6">
        <f t="shared" si="299"/>
        <v>1.4406805043879355E-2</v>
      </c>
      <c r="AT307" s="6">
        <f t="shared" si="300"/>
        <v>-8.7929656274980013E-3</v>
      </c>
      <c r="AU307" s="6">
        <f t="shared" si="301"/>
        <v>3.0120481927710843E-2</v>
      </c>
      <c r="AV307" s="6">
        <f t="shared" si="302"/>
        <v>1.5309932785660941E-2</v>
      </c>
      <c r="AW307" s="6">
        <f t="shared" si="303"/>
        <v>1.3910246213125475E-2</v>
      </c>
      <c r="AX307" s="6">
        <f t="shared" si="304"/>
        <v>1.3019739605207897E-2</v>
      </c>
      <c r="AZ307" s="2">
        <f t="shared" si="305"/>
        <v>7.6812026917511808E-2</v>
      </c>
      <c r="BA307" s="17">
        <f t="shared" si="306"/>
        <v>0.1777504105090312</v>
      </c>
      <c r="BB307" s="2">
        <f t="shared" si="313"/>
        <v>1.3241638545982658E-2</v>
      </c>
      <c r="BC307" s="2">
        <f t="shared" si="314"/>
        <v>1.1415573875528598E-2</v>
      </c>
      <c r="BD307" s="2">
        <f t="shared" si="315"/>
        <v>1.82606467045406E-3</v>
      </c>
      <c r="BE307" s="2">
        <f t="shared" si="316"/>
        <v>0.3484259536115501</v>
      </c>
      <c r="BF307" s="2">
        <f t="shared" si="317"/>
        <v>0.61257528512237835</v>
      </c>
      <c r="BG307" s="2">
        <f t="shared" si="318"/>
        <v>2.5757122720088847E-2</v>
      </c>
      <c r="BH307" s="2">
        <f t="shared" si="319"/>
        <v>3.1563717963859692E-2</v>
      </c>
      <c r="BI307" s="2">
        <f t="shared" si="320"/>
        <v>5.0490138183536077E-3</v>
      </c>
      <c r="BJ307" s="2">
        <f t="shared" si="321"/>
        <v>0.96338726821778675</v>
      </c>
    </row>
    <row r="308" spans="1:62" ht="15" customHeight="1" collapsed="1">
      <c r="A308" s="4">
        <v>44197</v>
      </c>
      <c r="B308">
        <f>Foglio1!S79</f>
        <v>1226629</v>
      </c>
      <c r="C308">
        <f>Foglio1!T79</f>
        <v>817045</v>
      </c>
      <c r="E308">
        <f>Foglio1!R79</f>
        <v>94766</v>
      </c>
      <c r="G308">
        <f>Foglio1!K79</f>
        <v>34347</v>
      </c>
      <c r="H308" s="5">
        <f>Foglio1!I79</f>
        <v>1249</v>
      </c>
      <c r="I308" s="5">
        <f>Foglio1!G79</f>
        <v>1073</v>
      </c>
      <c r="J308" s="5">
        <f>Foglio1!H79</f>
        <v>176</v>
      </c>
      <c r="K308" s="5">
        <f>Foglio1!V79</f>
        <v>11</v>
      </c>
      <c r="M308" s="5">
        <f>Foglio1!J79</f>
        <v>33098</v>
      </c>
      <c r="N308" s="5">
        <f>Foglio1!N79</f>
        <v>57979</v>
      </c>
      <c r="O308" s="5">
        <f>Foglio1!O79</f>
        <v>2440</v>
      </c>
      <c r="Q308">
        <f t="shared" si="307"/>
        <v>1249</v>
      </c>
      <c r="R308">
        <f t="shared" si="308"/>
        <v>61668</v>
      </c>
      <c r="Z308">
        <f t="shared" si="309"/>
        <v>57979</v>
      </c>
      <c r="AA308">
        <f t="shared" si="310"/>
        <v>33098</v>
      </c>
      <c r="AB308">
        <f t="shared" si="311"/>
        <v>1249</v>
      </c>
      <c r="AC308">
        <f t="shared" si="312"/>
        <v>2440</v>
      </c>
      <c r="AE308" s="3">
        <f t="shared" si="287"/>
        <v>7497</v>
      </c>
      <c r="AF308" s="3">
        <f t="shared" si="288"/>
        <v>1122</v>
      </c>
      <c r="AG308" s="3">
        <f t="shared" si="289"/>
        <v>479</v>
      </c>
      <c r="AH308" s="3">
        <f t="shared" si="290"/>
        <v>9</v>
      </c>
      <c r="AI308" s="3">
        <f t="shared" si="291"/>
        <v>5</v>
      </c>
      <c r="AJ308" s="3">
        <f t="shared" si="292"/>
        <v>470</v>
      </c>
      <c r="AK308" s="3">
        <f t="shared" si="293"/>
        <v>615</v>
      </c>
      <c r="AL308" s="3">
        <f t="shared" si="294"/>
        <v>28</v>
      </c>
      <c r="AM308" s="3"/>
      <c r="AN308" s="3">
        <f t="shared" si="295"/>
        <v>6375</v>
      </c>
      <c r="AO308" s="3">
        <f t="shared" si="296"/>
        <v>1122</v>
      </c>
      <c r="AQ308" s="6">
        <f t="shared" si="297"/>
        <v>6.1494571547625687E-3</v>
      </c>
      <c r="AR308" s="6">
        <f t="shared" si="298"/>
        <v>1.1981547135961727E-2</v>
      </c>
      <c r="AS308" s="6">
        <f t="shared" si="299"/>
        <v>1.4143143970709815E-2</v>
      </c>
      <c r="AT308" s="6">
        <f t="shared" si="300"/>
        <v>7.2580645161290326E-3</v>
      </c>
      <c r="AU308" s="6">
        <f t="shared" si="301"/>
        <v>2.9239766081871343E-2</v>
      </c>
      <c r="AV308" s="6">
        <f t="shared" si="302"/>
        <v>1.4404805688365821E-2</v>
      </c>
      <c r="AW308" s="6">
        <f t="shared" si="303"/>
        <v>1.0721009692490064E-2</v>
      </c>
      <c r="AX308" s="6">
        <f t="shared" si="304"/>
        <v>1.1608623548922056E-2</v>
      </c>
      <c r="AZ308" s="2">
        <f t="shared" si="305"/>
        <v>7.7257263606192256E-2</v>
      </c>
      <c r="BA308" s="17">
        <f t="shared" si="306"/>
        <v>0.14965986394557823</v>
      </c>
      <c r="BB308" s="2">
        <f t="shared" si="313"/>
        <v>1.3179832429352299E-2</v>
      </c>
      <c r="BC308" s="2">
        <f t="shared" si="314"/>
        <v>1.1322626258362703E-2</v>
      </c>
      <c r="BD308" s="2">
        <f t="shared" si="315"/>
        <v>1.8572061709895954E-3</v>
      </c>
      <c r="BE308" s="2">
        <f t="shared" si="316"/>
        <v>0.34926028322394109</v>
      </c>
      <c r="BF308" s="2">
        <f t="shared" si="317"/>
        <v>0.61181225333980538</v>
      </c>
      <c r="BG308" s="2">
        <f t="shared" si="318"/>
        <v>2.5747631006901209E-2</v>
      </c>
      <c r="BH308" s="2">
        <f t="shared" si="319"/>
        <v>3.1239991847905203E-2</v>
      </c>
      <c r="BI308" s="2">
        <f t="shared" si="320"/>
        <v>5.1241738725361754E-3</v>
      </c>
      <c r="BJ308" s="2">
        <f t="shared" si="321"/>
        <v>0.96363583427955857</v>
      </c>
    </row>
    <row r="309" spans="1:62" ht="15" customHeight="1">
      <c r="A309" s="4">
        <v>44198</v>
      </c>
      <c r="B309">
        <f>Foglio1!S80</f>
        <v>1231722</v>
      </c>
      <c r="C309">
        <f>Foglio1!T80</f>
        <v>820100</v>
      </c>
      <c r="E309">
        <f>Foglio1!R80</f>
        <v>95500</v>
      </c>
      <c r="G309">
        <f>Foglio1!K80</f>
        <v>34950</v>
      </c>
      <c r="H309" s="5">
        <f>Foglio1!I80</f>
        <v>1276</v>
      </c>
      <c r="I309" s="5">
        <f>Foglio1!G80</f>
        <v>1090</v>
      </c>
      <c r="J309" s="5">
        <f>Foglio1!H80</f>
        <v>186</v>
      </c>
      <c r="K309" s="5">
        <f>Foglio1!V80</f>
        <v>20</v>
      </c>
      <c r="M309" s="5">
        <f>Foglio1!J80</f>
        <v>33674</v>
      </c>
      <c r="N309" s="5">
        <f>Foglio1!N80</f>
        <v>58082</v>
      </c>
      <c r="O309" s="5">
        <f>Foglio1!O80</f>
        <v>2468</v>
      </c>
      <c r="Q309">
        <f t="shared" si="307"/>
        <v>1276</v>
      </c>
      <c r="R309">
        <f t="shared" si="308"/>
        <v>61826</v>
      </c>
      <c r="Z309">
        <f t="shared" si="309"/>
        <v>58082</v>
      </c>
      <c r="AA309">
        <f t="shared" si="310"/>
        <v>33674</v>
      </c>
      <c r="AB309">
        <f t="shared" si="311"/>
        <v>1276</v>
      </c>
      <c r="AC309">
        <f t="shared" si="312"/>
        <v>2468</v>
      </c>
      <c r="AE309" s="3">
        <f t="shared" si="287"/>
        <v>5093</v>
      </c>
      <c r="AF309" s="3">
        <f t="shared" si="288"/>
        <v>734</v>
      </c>
      <c r="AG309" s="3">
        <f t="shared" si="289"/>
        <v>603</v>
      </c>
      <c r="AH309" s="3">
        <f t="shared" si="290"/>
        <v>27</v>
      </c>
      <c r="AI309" s="3">
        <f t="shared" si="291"/>
        <v>10</v>
      </c>
      <c r="AJ309" s="3">
        <f t="shared" si="292"/>
        <v>576</v>
      </c>
      <c r="AK309" s="3">
        <f t="shared" si="293"/>
        <v>103</v>
      </c>
      <c r="AL309" s="3">
        <f t="shared" si="294"/>
        <v>28</v>
      </c>
      <c r="AM309" s="3"/>
      <c r="AN309" s="3">
        <f t="shared" si="295"/>
        <v>4359</v>
      </c>
      <c r="AO309" s="3">
        <f t="shared" si="296"/>
        <v>734</v>
      </c>
      <c r="AQ309" s="6">
        <f t="shared" si="297"/>
        <v>4.1520296683023143E-3</v>
      </c>
      <c r="AR309" s="6">
        <f t="shared" si="298"/>
        <v>7.7453939176497901E-3</v>
      </c>
      <c r="AS309" s="6">
        <f t="shared" si="299"/>
        <v>1.7556118438291555E-2</v>
      </c>
      <c r="AT309" s="6">
        <f t="shared" si="300"/>
        <v>2.1617293835068056E-2</v>
      </c>
      <c r="AU309" s="6">
        <f t="shared" si="301"/>
        <v>5.6818181818181816E-2</v>
      </c>
      <c r="AV309" s="6">
        <f t="shared" si="302"/>
        <v>1.7402864221403105E-2</v>
      </c>
      <c r="AW309" s="6">
        <f t="shared" si="303"/>
        <v>1.7765052863967989E-3</v>
      </c>
      <c r="AX309" s="6">
        <f t="shared" si="304"/>
        <v>1.1475409836065573E-2</v>
      </c>
      <c r="AZ309" s="2">
        <f t="shared" si="305"/>
        <v>7.753372920188159E-2</v>
      </c>
      <c r="BA309" s="17">
        <f t="shared" si="306"/>
        <v>0.14411937954054585</v>
      </c>
      <c r="BB309" s="2">
        <f t="shared" si="313"/>
        <v>1.3361256544502619E-2</v>
      </c>
      <c r="BC309" s="2">
        <f t="shared" si="314"/>
        <v>1.1413612565445026E-2</v>
      </c>
      <c r="BD309" s="2">
        <f t="shared" si="315"/>
        <v>1.9476439790575917E-3</v>
      </c>
      <c r="BE309" s="2">
        <f t="shared" si="316"/>
        <v>0.35260732984293192</v>
      </c>
      <c r="BF309" s="2">
        <f t="shared" si="317"/>
        <v>0.60818848167539263</v>
      </c>
      <c r="BG309" s="2">
        <f t="shared" si="318"/>
        <v>2.5842931937172776E-2</v>
      </c>
      <c r="BH309" s="2">
        <f t="shared" si="319"/>
        <v>3.1187410586552219E-2</v>
      </c>
      <c r="BI309" s="2">
        <f t="shared" si="320"/>
        <v>5.3218884120171672E-3</v>
      </c>
      <c r="BJ309" s="2">
        <f t="shared" si="321"/>
        <v>0.96349070100143064</v>
      </c>
    </row>
    <row r="310" spans="1:62" ht="15" customHeight="1">
      <c r="A310" s="4">
        <v>44199</v>
      </c>
      <c r="B310">
        <f>Foglio1!S81</f>
        <v>1238041</v>
      </c>
      <c r="C310">
        <f>Foglio1!T81</f>
        <v>823898</v>
      </c>
      <c r="E310">
        <f>Foglio1!R81</f>
        <v>96547</v>
      </c>
      <c r="G310">
        <f>Foglio1!K81</f>
        <v>35591</v>
      </c>
      <c r="H310" s="5">
        <f>Foglio1!I81</f>
        <v>1321</v>
      </c>
      <c r="I310" s="5">
        <f>Foglio1!G81</f>
        <v>1137</v>
      </c>
      <c r="J310" s="5">
        <f>Foglio1!H81</f>
        <v>184</v>
      </c>
      <c r="K310" s="5">
        <f>Foglio1!V81</f>
        <v>11</v>
      </c>
      <c r="M310" s="5">
        <f>Foglio1!J81</f>
        <v>34270</v>
      </c>
      <c r="N310" s="5">
        <f>Foglio1!N81</f>
        <v>58462</v>
      </c>
      <c r="O310" s="5">
        <f>Foglio1!O81</f>
        <v>2494</v>
      </c>
      <c r="Q310">
        <f t="shared" si="307"/>
        <v>1321</v>
      </c>
      <c r="R310">
        <f t="shared" si="308"/>
        <v>62277</v>
      </c>
      <c r="Z310">
        <f t="shared" si="309"/>
        <v>58462</v>
      </c>
      <c r="AA310">
        <f t="shared" si="310"/>
        <v>34270</v>
      </c>
      <c r="AB310">
        <f t="shared" si="311"/>
        <v>1321</v>
      </c>
      <c r="AC310">
        <f t="shared" si="312"/>
        <v>2494</v>
      </c>
      <c r="AE310" s="3">
        <f t="shared" si="287"/>
        <v>6319</v>
      </c>
      <c r="AF310" s="3">
        <f t="shared" si="288"/>
        <v>1047</v>
      </c>
      <c r="AG310" s="3">
        <f t="shared" si="289"/>
        <v>641</v>
      </c>
      <c r="AH310" s="3">
        <f t="shared" si="290"/>
        <v>45</v>
      </c>
      <c r="AI310" s="3">
        <f t="shared" si="291"/>
        <v>-2</v>
      </c>
      <c r="AJ310" s="3">
        <f t="shared" si="292"/>
        <v>596</v>
      </c>
      <c r="AK310" s="3">
        <f t="shared" si="293"/>
        <v>380</v>
      </c>
      <c r="AL310" s="3">
        <f t="shared" si="294"/>
        <v>26</v>
      </c>
      <c r="AM310" s="3"/>
      <c r="AN310" s="3">
        <f t="shared" si="295"/>
        <v>5272</v>
      </c>
      <c r="AO310" s="3">
        <f t="shared" si="296"/>
        <v>1047</v>
      </c>
      <c r="AQ310" s="6">
        <f t="shared" si="297"/>
        <v>5.1302160714836627E-3</v>
      </c>
      <c r="AR310" s="6">
        <f t="shared" si="298"/>
        <v>1.0963350785340314E-2</v>
      </c>
      <c r="AS310" s="6">
        <f t="shared" si="299"/>
        <v>1.8340486409155938E-2</v>
      </c>
      <c r="AT310" s="6">
        <f t="shared" si="300"/>
        <v>3.526645768025078E-2</v>
      </c>
      <c r="AU310" s="6">
        <f t="shared" si="301"/>
        <v>-1.0752688172043012E-2</v>
      </c>
      <c r="AV310" s="6">
        <f t="shared" si="302"/>
        <v>1.7699115044247787E-2</v>
      </c>
      <c r="AW310" s="6">
        <f t="shared" si="303"/>
        <v>6.5424744326985987E-3</v>
      </c>
      <c r="AX310" s="6">
        <f t="shared" si="304"/>
        <v>1.0534846029173419E-2</v>
      </c>
      <c r="AZ310" s="2">
        <f t="shared" si="305"/>
        <v>7.7983685516069337E-2</v>
      </c>
      <c r="BA310" s="17">
        <f t="shared" si="306"/>
        <v>0.1656907738566229</v>
      </c>
      <c r="BB310" s="2">
        <f t="shared" si="313"/>
        <v>1.3682455177271173E-2</v>
      </c>
      <c r="BC310" s="2">
        <f t="shared" si="314"/>
        <v>1.1776647643116823E-2</v>
      </c>
      <c r="BD310" s="2">
        <f t="shared" si="315"/>
        <v>1.9058075341543497E-3</v>
      </c>
      <c r="BE310" s="2">
        <f t="shared" si="316"/>
        <v>0.35495665323624764</v>
      </c>
      <c r="BF310" s="2">
        <f t="shared" si="317"/>
        <v>0.60552891337897607</v>
      </c>
      <c r="BG310" s="2">
        <f t="shared" si="318"/>
        <v>2.5831978207505154E-2</v>
      </c>
      <c r="BH310" s="2">
        <f t="shared" si="319"/>
        <v>3.1946278553566916E-2</v>
      </c>
      <c r="BI310" s="2">
        <f t="shared" si="320"/>
        <v>5.1698463094602565E-3</v>
      </c>
      <c r="BJ310" s="2">
        <f t="shared" si="321"/>
        <v>0.96288387513697282</v>
      </c>
    </row>
    <row r="311" spans="1:62" ht="15" customHeight="1">
      <c r="A311" s="4">
        <v>44200</v>
      </c>
      <c r="B311">
        <f>Foglio1!S82</f>
        <v>1245638</v>
      </c>
      <c r="C311">
        <f>Foglio1!T82</f>
        <v>828750</v>
      </c>
      <c r="E311">
        <f>Foglio1!R82</f>
        <v>97938</v>
      </c>
      <c r="G311">
        <f>Foglio1!K82</f>
        <v>36578</v>
      </c>
      <c r="H311" s="5">
        <f>Foglio1!I82</f>
        <v>1367</v>
      </c>
      <c r="I311" s="5">
        <f>Foglio1!G82</f>
        <v>1181</v>
      </c>
      <c r="J311" s="5">
        <f>Foglio1!H82</f>
        <v>186</v>
      </c>
      <c r="K311" s="5">
        <f>Foglio1!V82</f>
        <v>13</v>
      </c>
      <c r="M311" s="5">
        <f>Foglio1!J82</f>
        <v>35211</v>
      </c>
      <c r="N311" s="5">
        <f>Foglio1!N82</f>
        <v>58832</v>
      </c>
      <c r="O311" s="5">
        <f>Foglio1!O82</f>
        <v>2528</v>
      </c>
      <c r="Q311">
        <f t="shared" si="307"/>
        <v>1367</v>
      </c>
      <c r="R311">
        <f t="shared" si="308"/>
        <v>62727</v>
      </c>
      <c r="Z311">
        <f t="shared" si="309"/>
        <v>58832</v>
      </c>
      <c r="AA311">
        <f t="shared" si="310"/>
        <v>35211</v>
      </c>
      <c r="AB311">
        <f t="shared" si="311"/>
        <v>1367</v>
      </c>
      <c r="AC311">
        <f t="shared" si="312"/>
        <v>2528</v>
      </c>
      <c r="AE311" s="3">
        <f t="shared" si="287"/>
        <v>7597</v>
      </c>
      <c r="AF311" s="3">
        <f t="shared" si="288"/>
        <v>1391</v>
      </c>
      <c r="AG311" s="3">
        <f t="shared" si="289"/>
        <v>987</v>
      </c>
      <c r="AH311" s="3">
        <f t="shared" si="290"/>
        <v>46</v>
      </c>
      <c r="AI311" s="3">
        <f t="shared" si="291"/>
        <v>2</v>
      </c>
      <c r="AJ311" s="3">
        <f t="shared" si="292"/>
        <v>941</v>
      </c>
      <c r="AK311" s="3">
        <f t="shared" si="293"/>
        <v>370</v>
      </c>
      <c r="AL311" s="3">
        <f t="shared" si="294"/>
        <v>34</v>
      </c>
      <c r="AM311" s="3"/>
      <c r="AN311" s="3">
        <f t="shared" si="295"/>
        <v>6206</v>
      </c>
      <c r="AO311" s="3">
        <f t="shared" si="296"/>
        <v>1391</v>
      </c>
      <c r="AQ311" s="6">
        <f t="shared" si="297"/>
        <v>6.1363072789996451E-3</v>
      </c>
      <c r="AR311" s="6">
        <f t="shared" si="298"/>
        <v>1.4407490652221197E-2</v>
      </c>
      <c r="AS311" s="6">
        <f t="shared" si="299"/>
        <v>2.7731729931724312E-2</v>
      </c>
      <c r="AT311" s="6">
        <f t="shared" si="300"/>
        <v>3.4822104466313397E-2</v>
      </c>
      <c r="AU311" s="6">
        <f t="shared" si="301"/>
        <v>1.0869565217391304E-2</v>
      </c>
      <c r="AV311" s="6">
        <f t="shared" si="302"/>
        <v>2.7458418441785818E-2</v>
      </c>
      <c r="AW311" s="6">
        <f t="shared" si="303"/>
        <v>6.3288974034415519E-3</v>
      </c>
      <c r="AX311" s="6">
        <f t="shared" si="304"/>
        <v>1.3632718524458701E-2</v>
      </c>
      <c r="AZ311" s="2">
        <f t="shared" si="305"/>
        <v>7.8624768993881045E-2</v>
      </c>
      <c r="BA311" s="17">
        <f t="shared" si="306"/>
        <v>0.18309859154929578</v>
      </c>
      <c r="BB311" s="2">
        <f t="shared" si="313"/>
        <v>1.3957810043088485E-2</v>
      </c>
      <c r="BC311" s="2">
        <f t="shared" si="314"/>
        <v>1.2058649349588516E-2</v>
      </c>
      <c r="BD311" s="2">
        <f t="shared" si="315"/>
        <v>1.8991606934999695E-3</v>
      </c>
      <c r="BE311" s="2">
        <f t="shared" si="316"/>
        <v>0.35952337192917966</v>
      </c>
      <c r="BF311" s="2">
        <f t="shared" si="317"/>
        <v>0.60070656946231293</v>
      </c>
      <c r="BG311" s="2">
        <f t="shared" si="318"/>
        <v>2.5812248565418937E-2</v>
      </c>
      <c r="BH311" s="2">
        <f t="shared" si="319"/>
        <v>3.2287167149652796E-2</v>
      </c>
      <c r="BI311" s="2">
        <f t="shared" si="320"/>
        <v>5.0850237847886708E-3</v>
      </c>
      <c r="BJ311" s="2">
        <f t="shared" si="321"/>
        <v>0.96262780906555856</v>
      </c>
    </row>
    <row r="312" spans="1:62" ht="15" customHeight="1">
      <c r="A312" s="4">
        <v>44201</v>
      </c>
      <c r="B312">
        <f>Foglio1!S83</f>
        <v>1255175</v>
      </c>
      <c r="C312">
        <f>Foglio1!T83</f>
        <v>835040</v>
      </c>
      <c r="E312">
        <f>Foglio1!R83</f>
        <v>99514</v>
      </c>
      <c r="G312">
        <f>Foglio1!K83</f>
        <v>37426</v>
      </c>
      <c r="H312" s="5">
        <f>Foglio1!I83</f>
        <v>1388</v>
      </c>
      <c r="I312" s="5">
        <f>Foglio1!G83</f>
        <v>1198</v>
      </c>
      <c r="J312" s="5">
        <f>Foglio1!H83</f>
        <v>190</v>
      </c>
      <c r="K312" s="5">
        <f>Foglio1!V83</f>
        <v>17</v>
      </c>
      <c r="M312" s="5">
        <f>Foglio1!J83</f>
        <v>36038</v>
      </c>
      <c r="N312" s="5">
        <f>Foglio1!N83</f>
        <v>59524</v>
      </c>
      <c r="O312" s="5">
        <f>Foglio1!O83</f>
        <v>2564</v>
      </c>
      <c r="Q312">
        <f t="shared" si="307"/>
        <v>1388</v>
      </c>
      <c r="R312">
        <f t="shared" si="308"/>
        <v>63476</v>
      </c>
      <c r="Z312">
        <f t="shared" si="309"/>
        <v>59524</v>
      </c>
      <c r="AA312">
        <f t="shared" si="310"/>
        <v>36038</v>
      </c>
      <c r="AB312">
        <f t="shared" si="311"/>
        <v>1388</v>
      </c>
      <c r="AC312">
        <f t="shared" si="312"/>
        <v>2564</v>
      </c>
      <c r="AE312" s="3">
        <f t="shared" si="287"/>
        <v>9537</v>
      </c>
      <c r="AF312" s="3">
        <f t="shared" si="288"/>
        <v>1576</v>
      </c>
      <c r="AG312" s="3">
        <f t="shared" si="289"/>
        <v>848</v>
      </c>
      <c r="AH312" s="3">
        <f t="shared" si="290"/>
        <v>21</v>
      </c>
      <c r="AI312" s="3">
        <f t="shared" si="291"/>
        <v>4</v>
      </c>
      <c r="AJ312" s="3">
        <f t="shared" si="292"/>
        <v>827</v>
      </c>
      <c r="AK312" s="3">
        <f t="shared" si="293"/>
        <v>692</v>
      </c>
      <c r="AL312" s="3">
        <f t="shared" si="294"/>
        <v>36</v>
      </c>
      <c r="AM312" s="3"/>
      <c r="AN312" s="3">
        <f t="shared" si="295"/>
        <v>7961</v>
      </c>
      <c r="AO312" s="3">
        <f t="shared" si="296"/>
        <v>1576</v>
      </c>
      <c r="AQ312" s="6">
        <f t="shared" si="297"/>
        <v>7.6563174854973916E-3</v>
      </c>
      <c r="AR312" s="6">
        <f t="shared" si="298"/>
        <v>1.6091813187935223E-2</v>
      </c>
      <c r="AS312" s="6">
        <f t="shared" si="299"/>
        <v>2.3183334244627919E-2</v>
      </c>
      <c r="AT312" s="6">
        <f t="shared" si="300"/>
        <v>1.5362106803218726E-2</v>
      </c>
      <c r="AU312" s="6">
        <f t="shared" si="301"/>
        <v>2.1505376344086023E-2</v>
      </c>
      <c r="AV312" s="6">
        <f t="shared" si="302"/>
        <v>2.3486978501036607E-2</v>
      </c>
      <c r="AW312" s="6">
        <f t="shared" si="303"/>
        <v>1.1762306227903183E-2</v>
      </c>
      <c r="AX312" s="6">
        <f t="shared" si="304"/>
        <v>1.4240506329113924E-2</v>
      </c>
      <c r="AZ312" s="2">
        <f t="shared" si="305"/>
        <v>7.9282968510367077E-2</v>
      </c>
      <c r="BA312" s="17">
        <f t="shared" si="306"/>
        <v>0.16525112718884344</v>
      </c>
      <c r="BB312" s="2">
        <f t="shared" si="313"/>
        <v>1.3947786241131901E-2</v>
      </c>
      <c r="BC312" s="2">
        <f t="shared" si="314"/>
        <v>1.2038507144723355E-2</v>
      </c>
      <c r="BD312" s="2">
        <f t="shared" si="315"/>
        <v>1.9092790964085455E-3</v>
      </c>
      <c r="BE312" s="2">
        <f t="shared" si="316"/>
        <v>0.36214000040195349</v>
      </c>
      <c r="BF312" s="2">
        <f t="shared" si="317"/>
        <v>0.59814699439274877</v>
      </c>
      <c r="BG312" s="2">
        <f t="shared" si="318"/>
        <v>2.5765218964165847E-2</v>
      </c>
      <c r="BH312" s="2">
        <f t="shared" si="319"/>
        <v>3.2009832736600227E-2</v>
      </c>
      <c r="BI312" s="2">
        <f t="shared" si="320"/>
        <v>5.0766846577245768E-3</v>
      </c>
      <c r="BJ312" s="2">
        <f t="shared" si="321"/>
        <v>0.96291348260567522</v>
      </c>
    </row>
    <row r="313" spans="1:62" ht="15" customHeight="1">
      <c r="A313" s="4">
        <v>44202</v>
      </c>
      <c r="B313">
        <f>Foglio1!S84</f>
        <v>1264942</v>
      </c>
      <c r="C313">
        <f>Foglio1!T84</f>
        <v>840900</v>
      </c>
      <c r="E313">
        <f>Foglio1!R84</f>
        <v>101206</v>
      </c>
      <c r="G313">
        <f>Foglio1!K84</f>
        <v>37739</v>
      </c>
      <c r="H313" s="5">
        <f>Foglio1!I84</f>
        <v>1384</v>
      </c>
      <c r="I313" s="5">
        <f>Foglio1!G84</f>
        <v>1190</v>
      </c>
      <c r="J313" s="5">
        <f>Foglio1!H84</f>
        <v>194</v>
      </c>
      <c r="K313" s="5">
        <f>Foglio1!V84</f>
        <v>17</v>
      </c>
      <c r="M313" s="5">
        <f>Foglio1!J84</f>
        <v>36355</v>
      </c>
      <c r="N313" s="5">
        <f>Foglio1!N84</f>
        <v>60874</v>
      </c>
      <c r="O313" s="5">
        <f>Foglio1!O84</f>
        <v>2593</v>
      </c>
      <c r="Q313">
        <f t="shared" si="307"/>
        <v>1384</v>
      </c>
      <c r="R313">
        <f t="shared" si="308"/>
        <v>64851</v>
      </c>
      <c r="Z313">
        <f t="shared" si="309"/>
        <v>60874</v>
      </c>
      <c r="AA313">
        <f t="shared" si="310"/>
        <v>36355</v>
      </c>
      <c r="AB313">
        <f t="shared" si="311"/>
        <v>1384</v>
      </c>
      <c r="AC313">
        <f t="shared" si="312"/>
        <v>2593</v>
      </c>
      <c r="AE313" s="3">
        <f t="shared" si="287"/>
        <v>9767</v>
      </c>
      <c r="AF313" s="3">
        <f t="shared" si="288"/>
        <v>1692</v>
      </c>
      <c r="AG313" s="3">
        <f t="shared" si="289"/>
        <v>313</v>
      </c>
      <c r="AH313" s="3">
        <f t="shared" si="290"/>
        <v>-4</v>
      </c>
      <c r="AI313" s="3">
        <f t="shared" si="291"/>
        <v>4</v>
      </c>
      <c r="AJ313" s="3">
        <f t="shared" si="292"/>
        <v>317</v>
      </c>
      <c r="AK313" s="3">
        <f t="shared" si="293"/>
        <v>1350</v>
      </c>
      <c r="AL313" s="3">
        <f t="shared" si="294"/>
        <v>29</v>
      </c>
      <c r="AM313" s="3"/>
      <c r="AN313" s="3">
        <f t="shared" si="295"/>
        <v>8075</v>
      </c>
      <c r="AO313" s="3">
        <f t="shared" si="296"/>
        <v>1692</v>
      </c>
      <c r="AQ313" s="6">
        <f t="shared" si="297"/>
        <v>7.7813850658274746E-3</v>
      </c>
      <c r="AR313" s="6">
        <f t="shared" si="298"/>
        <v>1.7002632795385574E-2</v>
      </c>
      <c r="AS313" s="6">
        <f t="shared" si="299"/>
        <v>8.3631699887778549E-3</v>
      </c>
      <c r="AT313" s="6">
        <f t="shared" si="300"/>
        <v>-2.881844380403458E-3</v>
      </c>
      <c r="AU313" s="6">
        <f t="shared" si="301"/>
        <v>2.1052631578947368E-2</v>
      </c>
      <c r="AV313" s="6">
        <f t="shared" si="302"/>
        <v>8.796270603252122E-3</v>
      </c>
      <c r="AW313" s="6">
        <f t="shared" si="303"/>
        <v>2.2679927424232242E-2</v>
      </c>
      <c r="AX313" s="6">
        <f t="shared" si="304"/>
        <v>1.1310452418096724E-2</v>
      </c>
      <c r="AZ313" s="2">
        <f t="shared" si="305"/>
        <v>8.0008411452857128E-2</v>
      </c>
      <c r="BA313" s="17">
        <f t="shared" si="306"/>
        <v>0.17323640831370943</v>
      </c>
      <c r="BB313" s="2">
        <f t="shared" si="313"/>
        <v>1.3675078552654981E-2</v>
      </c>
      <c r="BC313" s="2">
        <f t="shared" si="314"/>
        <v>1.17581961543782E-2</v>
      </c>
      <c r="BD313" s="2">
        <f t="shared" si="315"/>
        <v>1.916882398276782E-3</v>
      </c>
      <c r="BE313" s="2">
        <f t="shared" si="316"/>
        <v>0.35921783293480625</v>
      </c>
      <c r="BF313" s="2">
        <f t="shared" si="317"/>
        <v>0.60148607790051978</v>
      </c>
      <c r="BG313" s="2">
        <f t="shared" si="318"/>
        <v>2.562101061201905E-2</v>
      </c>
      <c r="BH313" s="2">
        <f t="shared" si="319"/>
        <v>3.1532367047351545E-2</v>
      </c>
      <c r="BI313" s="2">
        <f t="shared" si="320"/>
        <v>5.1405707623413443E-3</v>
      </c>
      <c r="BJ313" s="2">
        <f t="shared" si="321"/>
        <v>0.96332706219030706</v>
      </c>
    </row>
    <row r="314" spans="1:62" ht="15" customHeight="1">
      <c r="A314" s="4">
        <v>44203</v>
      </c>
      <c r="B314">
        <f>Foglio1!S85</f>
        <v>1273514</v>
      </c>
      <c r="C314">
        <f>Foglio1!T85</f>
        <v>845898</v>
      </c>
      <c r="E314">
        <f>Foglio1!R85</f>
        <v>102641</v>
      </c>
      <c r="G314">
        <f>Foglio1!K85</f>
        <v>38705</v>
      </c>
      <c r="H314" s="5">
        <f>Foglio1!I85</f>
        <v>1424</v>
      </c>
      <c r="I314" s="5">
        <f>Foglio1!G85</f>
        <v>1228</v>
      </c>
      <c r="J314" s="5">
        <f>Foglio1!H85</f>
        <v>196</v>
      </c>
      <c r="K314" s="5">
        <f>Foglio1!V85</f>
        <v>17</v>
      </c>
      <c r="M314" s="5">
        <f>Foglio1!J85</f>
        <v>37281</v>
      </c>
      <c r="N314" s="5">
        <f>Foglio1!N85</f>
        <v>61307</v>
      </c>
      <c r="O314" s="5">
        <f>Foglio1!O85</f>
        <v>2629</v>
      </c>
      <c r="Q314">
        <f t="shared" si="307"/>
        <v>1424</v>
      </c>
      <c r="R314">
        <f t="shared" si="308"/>
        <v>65360</v>
      </c>
      <c r="Z314">
        <f t="shared" si="309"/>
        <v>61307</v>
      </c>
      <c r="AA314">
        <f t="shared" si="310"/>
        <v>37281</v>
      </c>
      <c r="AB314">
        <f t="shared" si="311"/>
        <v>1424</v>
      </c>
      <c r="AC314">
        <f t="shared" si="312"/>
        <v>2629</v>
      </c>
      <c r="AE314" s="3">
        <f t="shared" si="287"/>
        <v>8572</v>
      </c>
      <c r="AF314" s="3">
        <f t="shared" si="288"/>
        <v>1435</v>
      </c>
      <c r="AG314" s="3">
        <f t="shared" si="289"/>
        <v>966</v>
      </c>
      <c r="AH314" s="3">
        <f t="shared" si="290"/>
        <v>40</v>
      </c>
      <c r="AI314" s="3">
        <f t="shared" si="291"/>
        <v>2</v>
      </c>
      <c r="AJ314" s="3">
        <f t="shared" si="292"/>
        <v>926</v>
      </c>
      <c r="AK314" s="3">
        <f t="shared" si="293"/>
        <v>433</v>
      </c>
      <c r="AL314" s="3">
        <f t="shared" si="294"/>
        <v>36</v>
      </c>
      <c r="AM314" s="3"/>
      <c r="AN314" s="3">
        <f t="shared" si="295"/>
        <v>7137</v>
      </c>
      <c r="AO314" s="3">
        <f t="shared" si="296"/>
        <v>1435</v>
      </c>
      <c r="AQ314" s="6">
        <f t="shared" si="297"/>
        <v>6.7765952905350603E-3</v>
      </c>
      <c r="AR314" s="6">
        <f t="shared" si="298"/>
        <v>1.4179001244985475E-2</v>
      </c>
      <c r="AS314" s="6">
        <f t="shared" si="299"/>
        <v>2.5596862661967725E-2</v>
      </c>
      <c r="AT314" s="6">
        <f t="shared" si="300"/>
        <v>2.8901734104046242E-2</v>
      </c>
      <c r="AU314" s="6">
        <f t="shared" si="301"/>
        <v>1.0309278350515464E-2</v>
      </c>
      <c r="AV314" s="6">
        <f t="shared" si="302"/>
        <v>2.5471049374226378E-2</v>
      </c>
      <c r="AW314" s="6">
        <f t="shared" si="303"/>
        <v>7.1130531918388801E-3</v>
      </c>
      <c r="AX314" s="6">
        <f t="shared" si="304"/>
        <v>1.3883532587736213E-2</v>
      </c>
      <c r="AZ314" s="2">
        <f t="shared" si="305"/>
        <v>8.0596679738110452E-2</v>
      </c>
      <c r="BA314" s="17">
        <f t="shared" si="306"/>
        <v>0.16740550629958004</v>
      </c>
      <c r="BB314" s="2">
        <f t="shared" si="313"/>
        <v>1.3873598269697295E-2</v>
      </c>
      <c r="BC314" s="2">
        <f t="shared" si="314"/>
        <v>1.1964029968531093E-2</v>
      </c>
      <c r="BD314" s="2">
        <f t="shared" si="315"/>
        <v>1.9095683011662006E-3</v>
      </c>
      <c r="BE314" s="2">
        <f t="shared" si="316"/>
        <v>0.36321742773355675</v>
      </c>
      <c r="BF314" s="2">
        <f t="shared" si="317"/>
        <v>0.59729542775304212</v>
      </c>
      <c r="BG314" s="2">
        <f t="shared" si="318"/>
        <v>2.5613546243703784E-2</v>
      </c>
      <c r="BH314" s="2">
        <f t="shared" si="319"/>
        <v>3.1727167032683114E-2</v>
      </c>
      <c r="BI314" s="2">
        <f t="shared" si="320"/>
        <v>5.0639452267148945E-3</v>
      </c>
      <c r="BJ314" s="2">
        <f t="shared" si="321"/>
        <v>0.96320888774060198</v>
      </c>
    </row>
    <row r="315" spans="1:62" ht="15" customHeight="1">
      <c r="A315" s="4">
        <v>44204</v>
      </c>
      <c r="B315">
        <f>Foglio1!S86</f>
        <v>1284101</v>
      </c>
      <c r="C315">
        <f>Foglio1!T86</f>
        <v>852250</v>
      </c>
      <c r="E315">
        <f>Foglio1!R86</f>
        <v>104483</v>
      </c>
      <c r="G315">
        <f>Foglio1!K86</f>
        <v>39672</v>
      </c>
      <c r="H315" s="5">
        <f>Foglio1!I86</f>
        <v>1446</v>
      </c>
      <c r="I315" s="5">
        <f>Foglio1!G86</f>
        <v>1246</v>
      </c>
      <c r="J315" s="5">
        <f>Foglio1!H86</f>
        <v>200</v>
      </c>
      <c r="K315" s="5">
        <f>Foglio1!V86</f>
        <v>16</v>
      </c>
      <c r="M315" s="5">
        <f>Foglio1!J86</f>
        <v>38226</v>
      </c>
      <c r="N315" s="5">
        <f>Foglio1!N86</f>
        <v>62147</v>
      </c>
      <c r="O315" s="5">
        <f>Foglio1!O86</f>
        <v>2664</v>
      </c>
      <c r="Q315">
        <f t="shared" si="307"/>
        <v>1446</v>
      </c>
      <c r="R315">
        <f t="shared" si="308"/>
        <v>66257</v>
      </c>
      <c r="Z315">
        <f t="shared" si="309"/>
        <v>62147</v>
      </c>
      <c r="AA315">
        <f t="shared" si="310"/>
        <v>38226</v>
      </c>
      <c r="AB315">
        <f t="shared" si="311"/>
        <v>1446</v>
      </c>
      <c r="AC315">
        <f t="shared" si="312"/>
        <v>2664</v>
      </c>
      <c r="AE315" s="3">
        <f t="shared" si="287"/>
        <v>10587</v>
      </c>
      <c r="AF315" s="3">
        <f t="shared" si="288"/>
        <v>1842</v>
      </c>
      <c r="AG315" s="3">
        <f t="shared" si="289"/>
        <v>967</v>
      </c>
      <c r="AH315" s="3">
        <f t="shared" si="290"/>
        <v>22</v>
      </c>
      <c r="AI315" s="3">
        <f t="shared" si="291"/>
        <v>4</v>
      </c>
      <c r="AJ315" s="3">
        <f t="shared" si="292"/>
        <v>945</v>
      </c>
      <c r="AK315" s="3">
        <f t="shared" si="293"/>
        <v>840</v>
      </c>
      <c r="AL315" s="3">
        <f t="shared" si="294"/>
        <v>35</v>
      </c>
      <c r="AM315" s="3"/>
      <c r="AN315" s="3">
        <f t="shared" si="295"/>
        <v>8745</v>
      </c>
      <c r="AO315" s="3">
        <f t="shared" si="296"/>
        <v>1842</v>
      </c>
      <c r="AQ315" s="6">
        <f t="shared" si="297"/>
        <v>8.3132183862917874E-3</v>
      </c>
      <c r="AR315" s="6">
        <f t="shared" si="298"/>
        <v>1.7946044952796641E-2</v>
      </c>
      <c r="AS315" s="6">
        <f t="shared" si="299"/>
        <v>2.4983852215476037E-2</v>
      </c>
      <c r="AT315" s="6">
        <f t="shared" si="300"/>
        <v>1.5449438202247191E-2</v>
      </c>
      <c r="AU315" s="6">
        <f t="shared" si="301"/>
        <v>2.0408163265306121E-2</v>
      </c>
      <c r="AV315" s="6">
        <f t="shared" si="302"/>
        <v>2.5348032509857569E-2</v>
      </c>
      <c r="AW315" s="6">
        <f t="shared" si="303"/>
        <v>1.3701534898135612E-2</v>
      </c>
      <c r="AX315" s="6">
        <f t="shared" si="304"/>
        <v>1.3313046785850133E-2</v>
      </c>
      <c r="AZ315" s="2">
        <f t="shared" si="305"/>
        <v>8.1366652623119207E-2</v>
      </c>
      <c r="BA315" s="17">
        <f t="shared" si="306"/>
        <v>0.1739869651459337</v>
      </c>
      <c r="BB315" s="2">
        <f t="shared" si="313"/>
        <v>1.3839571987787487E-2</v>
      </c>
      <c r="BC315" s="2">
        <f t="shared" si="314"/>
        <v>1.1925384990859758E-2</v>
      </c>
      <c r="BD315" s="2">
        <f t="shared" si="315"/>
        <v>1.9141869969277298E-3</v>
      </c>
      <c r="BE315" s="2">
        <f t="shared" si="316"/>
        <v>0.36585856072279699</v>
      </c>
      <c r="BF315" s="2">
        <f t="shared" si="317"/>
        <v>0.59480489649033819</v>
      </c>
      <c r="BG315" s="2">
        <f t="shared" si="318"/>
        <v>2.5496970799077361E-2</v>
      </c>
      <c r="BH315" s="2">
        <f t="shared" si="319"/>
        <v>3.1407541843113528E-2</v>
      </c>
      <c r="BI315" s="2">
        <f t="shared" si="320"/>
        <v>5.0413389796329904E-3</v>
      </c>
      <c r="BJ315" s="2">
        <f t="shared" si="321"/>
        <v>0.96355111917725345</v>
      </c>
    </row>
    <row r="316" spans="1:62" ht="15" customHeight="1">
      <c r="A316" s="4">
        <v>44205</v>
      </c>
      <c r="B316">
        <f>Foglio1!S87</f>
        <v>1294528</v>
      </c>
      <c r="C316">
        <f>Foglio1!T87</f>
        <v>858606</v>
      </c>
      <c r="E316">
        <f>Foglio1!R87</f>
        <v>106322</v>
      </c>
      <c r="G316">
        <f>Foglio1!K87</f>
        <v>40398</v>
      </c>
      <c r="H316" s="5">
        <f>Foglio1!I87</f>
        <v>1461</v>
      </c>
      <c r="I316" s="5">
        <f>Foglio1!G87</f>
        <v>1256</v>
      </c>
      <c r="J316" s="5">
        <f>Foglio1!H87</f>
        <v>205</v>
      </c>
      <c r="K316" s="5">
        <f>Foglio1!V87</f>
        <v>9</v>
      </c>
      <c r="M316" s="5">
        <f>Foglio1!J87</f>
        <v>38937</v>
      </c>
      <c r="N316" s="5">
        <f>Foglio1!N87</f>
        <v>63229</v>
      </c>
      <c r="O316" s="5">
        <f>Foglio1!O87</f>
        <v>2695</v>
      </c>
      <c r="Q316">
        <f t="shared" si="307"/>
        <v>1461</v>
      </c>
      <c r="R316">
        <f t="shared" si="308"/>
        <v>67385</v>
      </c>
      <c r="Z316">
        <f t="shared" si="309"/>
        <v>63229</v>
      </c>
      <c r="AA316">
        <f t="shared" si="310"/>
        <v>38937</v>
      </c>
      <c r="AB316">
        <f t="shared" si="311"/>
        <v>1461</v>
      </c>
      <c r="AC316">
        <f t="shared" si="312"/>
        <v>2695</v>
      </c>
      <c r="AE316" s="3">
        <f t="shared" si="287"/>
        <v>10427</v>
      </c>
      <c r="AF316" s="3">
        <f t="shared" si="288"/>
        <v>1839</v>
      </c>
      <c r="AG316" s="3">
        <f t="shared" si="289"/>
        <v>726</v>
      </c>
      <c r="AH316" s="3">
        <f t="shared" si="290"/>
        <v>15</v>
      </c>
      <c r="AI316" s="3">
        <f t="shared" si="291"/>
        <v>5</v>
      </c>
      <c r="AJ316" s="3">
        <f t="shared" si="292"/>
        <v>711</v>
      </c>
      <c r="AK316" s="3">
        <f t="shared" si="293"/>
        <v>1082</v>
      </c>
      <c r="AL316" s="3">
        <f t="shared" si="294"/>
        <v>31</v>
      </c>
      <c r="AM316" s="3"/>
      <c r="AN316" s="3">
        <f t="shared" si="295"/>
        <v>8588</v>
      </c>
      <c r="AO316" s="3">
        <f t="shared" si="296"/>
        <v>1839</v>
      </c>
      <c r="AQ316" s="6">
        <f t="shared" si="297"/>
        <v>8.1200777820436242E-3</v>
      </c>
      <c r="AR316" s="6">
        <f t="shared" si="298"/>
        <v>1.7600949436750477E-2</v>
      </c>
      <c r="AS316" s="6">
        <f t="shared" si="299"/>
        <v>1.8300060496067756E-2</v>
      </c>
      <c r="AT316" s="6">
        <f t="shared" si="300"/>
        <v>1.0373443983402489E-2</v>
      </c>
      <c r="AU316" s="6">
        <f t="shared" si="301"/>
        <v>2.5000000000000001E-2</v>
      </c>
      <c r="AV316" s="6">
        <f t="shared" si="302"/>
        <v>1.8599905823261653E-2</v>
      </c>
      <c r="AW316" s="6">
        <f t="shared" si="303"/>
        <v>1.7410333563969298E-2</v>
      </c>
      <c r="AX316" s="6">
        <f t="shared" si="304"/>
        <v>1.1636636636636636E-2</v>
      </c>
      <c r="AZ316" s="2">
        <f t="shared" si="305"/>
        <v>8.2131865822909975E-2</v>
      </c>
      <c r="BA316" s="17">
        <f t="shared" si="306"/>
        <v>0.17636904191042485</v>
      </c>
      <c r="BB316" s="2">
        <f t="shared" si="313"/>
        <v>1.3741276499689621E-2</v>
      </c>
      <c r="BC316" s="2">
        <f t="shared" si="314"/>
        <v>1.1813171309794774E-2</v>
      </c>
      <c r="BD316" s="2">
        <f t="shared" si="315"/>
        <v>1.9281051898948477E-3</v>
      </c>
      <c r="BE316" s="2">
        <f t="shared" si="316"/>
        <v>0.36621771599480824</v>
      </c>
      <c r="BF316" s="2">
        <f t="shared" si="317"/>
        <v>0.59469347830176256</v>
      </c>
      <c r="BG316" s="2">
        <f t="shared" si="318"/>
        <v>2.5347529203739585E-2</v>
      </c>
      <c r="BH316" s="2">
        <f t="shared" si="319"/>
        <v>3.1090648051883756E-2</v>
      </c>
      <c r="BI316" s="2">
        <f t="shared" si="320"/>
        <v>5.0745086390415368E-3</v>
      </c>
      <c r="BJ316" s="2">
        <f t="shared" si="321"/>
        <v>0.96383484330907465</v>
      </c>
    </row>
    <row r="317" spans="1:62" ht="15" customHeight="1">
      <c r="A317" s="4">
        <v>44206</v>
      </c>
      <c r="B317">
        <f>Foglio1!S88</f>
        <v>1303264</v>
      </c>
      <c r="C317">
        <f>Foglio1!T88</f>
        <v>863763</v>
      </c>
      <c r="E317">
        <f>Foglio1!R88</f>
        <v>108055</v>
      </c>
      <c r="G317">
        <f>Foglio1!K88</f>
        <v>41506</v>
      </c>
      <c r="H317" s="5">
        <f>Foglio1!I88</f>
        <v>1473</v>
      </c>
      <c r="I317" s="5">
        <f>Foglio1!G88</f>
        <v>1265</v>
      </c>
      <c r="J317" s="5">
        <f>Foglio1!H88</f>
        <v>208</v>
      </c>
      <c r="K317" s="5">
        <f>Foglio1!V88</f>
        <v>6</v>
      </c>
      <c r="M317" s="5">
        <f>Foglio1!J88</f>
        <v>40033</v>
      </c>
      <c r="N317" s="5">
        <f>Foglio1!N88</f>
        <v>63821</v>
      </c>
      <c r="O317" s="5">
        <f>Foglio1!O88</f>
        <v>2728</v>
      </c>
      <c r="Q317">
        <f t="shared" si="307"/>
        <v>1473</v>
      </c>
      <c r="R317">
        <f t="shared" si="308"/>
        <v>68022</v>
      </c>
      <c r="Z317">
        <f t="shared" si="309"/>
        <v>63821</v>
      </c>
      <c r="AA317">
        <f t="shared" si="310"/>
        <v>40033</v>
      </c>
      <c r="AB317">
        <f t="shared" si="311"/>
        <v>1473</v>
      </c>
      <c r="AC317">
        <f t="shared" si="312"/>
        <v>2728</v>
      </c>
      <c r="AE317" s="3">
        <f t="shared" si="287"/>
        <v>8736</v>
      </c>
      <c r="AF317" s="3">
        <f t="shared" si="288"/>
        <v>1733</v>
      </c>
      <c r="AG317" s="3">
        <f t="shared" si="289"/>
        <v>1108</v>
      </c>
      <c r="AH317" s="3">
        <f t="shared" si="290"/>
        <v>12</v>
      </c>
      <c r="AI317" s="3">
        <f t="shared" si="291"/>
        <v>3</v>
      </c>
      <c r="AJ317" s="3">
        <f t="shared" si="292"/>
        <v>1096</v>
      </c>
      <c r="AK317" s="3">
        <f t="shared" si="293"/>
        <v>592</v>
      </c>
      <c r="AL317" s="3">
        <f t="shared" si="294"/>
        <v>33</v>
      </c>
      <c r="AM317" s="3"/>
      <c r="AN317" s="3">
        <f t="shared" si="295"/>
        <v>7003</v>
      </c>
      <c r="AO317" s="3">
        <f t="shared" si="296"/>
        <v>1733</v>
      </c>
      <c r="AQ317" s="6">
        <f t="shared" si="297"/>
        <v>6.748405596479953E-3</v>
      </c>
      <c r="AR317" s="6">
        <f t="shared" si="298"/>
        <v>1.6299542897989128E-2</v>
      </c>
      <c r="AS317" s="6">
        <f t="shared" si="299"/>
        <v>2.7427100351502549E-2</v>
      </c>
      <c r="AT317" s="6">
        <f t="shared" si="300"/>
        <v>8.2135523613963042E-3</v>
      </c>
      <c r="AU317" s="6">
        <f t="shared" si="301"/>
        <v>1.4634146341463415E-2</v>
      </c>
      <c r="AV317" s="6">
        <f t="shared" si="302"/>
        <v>2.8148034003646918E-2</v>
      </c>
      <c r="AW317" s="6">
        <f t="shared" si="303"/>
        <v>9.3627923895680774E-3</v>
      </c>
      <c r="AX317" s="6">
        <f t="shared" si="304"/>
        <v>1.2244897959183673E-2</v>
      </c>
      <c r="AZ317" s="2">
        <f t="shared" si="305"/>
        <v>8.291106023031404E-2</v>
      </c>
      <c r="BA317" s="17">
        <f t="shared" si="306"/>
        <v>0.19837454212454211</v>
      </c>
      <c r="BB317" s="2">
        <f t="shared" si="313"/>
        <v>1.3631946693813336E-2</v>
      </c>
      <c r="BC317" s="2">
        <f t="shared" si="314"/>
        <v>1.1707001064272825E-2</v>
      </c>
      <c r="BD317" s="2">
        <f t="shared" si="315"/>
        <v>1.9249456295405117E-3</v>
      </c>
      <c r="BE317" s="2">
        <f t="shared" si="316"/>
        <v>0.37048725186247744</v>
      </c>
      <c r="BF317" s="2">
        <f t="shared" si="317"/>
        <v>0.59063439914858173</v>
      </c>
      <c r="BG317" s="2">
        <f t="shared" si="318"/>
        <v>2.5246402295127483E-2</v>
      </c>
      <c r="BH317" s="2">
        <f t="shared" si="319"/>
        <v>3.0477521322218475E-2</v>
      </c>
      <c r="BI317" s="2">
        <f t="shared" si="320"/>
        <v>5.0113236640485712E-3</v>
      </c>
      <c r="BJ317" s="2">
        <f t="shared" si="321"/>
        <v>0.96451115501373297</v>
      </c>
    </row>
    <row r="318" spans="1:62" ht="15" customHeight="1">
      <c r="A318" s="4">
        <v>44207</v>
      </c>
      <c r="B318">
        <f>Foglio1!S89</f>
        <v>1311962</v>
      </c>
      <c r="C318">
        <f>Foglio1!T89</f>
        <v>868928</v>
      </c>
      <c r="E318">
        <f>Foglio1!R89</f>
        <v>109642</v>
      </c>
      <c r="G318">
        <f>Foglio1!K89</f>
        <v>42819</v>
      </c>
      <c r="H318" s="5">
        <f>Foglio1!I89</f>
        <v>1506</v>
      </c>
      <c r="I318" s="5">
        <f>Foglio1!G89</f>
        <v>1298</v>
      </c>
      <c r="J318" s="5">
        <f>Foglio1!H89</f>
        <v>208</v>
      </c>
      <c r="K318" s="5">
        <f>Foglio1!V89</f>
        <v>18</v>
      </c>
      <c r="M318" s="5">
        <f>Foglio1!J89</f>
        <v>41313</v>
      </c>
      <c r="N318" s="5">
        <f>Foglio1!N89</f>
        <v>64058</v>
      </c>
      <c r="O318" s="5">
        <f>Foglio1!O89</f>
        <v>2765</v>
      </c>
      <c r="Q318">
        <f t="shared" si="307"/>
        <v>1506</v>
      </c>
      <c r="R318">
        <f t="shared" si="308"/>
        <v>68329</v>
      </c>
      <c r="Z318">
        <f t="shared" si="309"/>
        <v>64058</v>
      </c>
      <c r="AA318">
        <f t="shared" si="310"/>
        <v>41313</v>
      </c>
      <c r="AB318">
        <f t="shared" si="311"/>
        <v>1506</v>
      </c>
      <c r="AC318">
        <f t="shared" si="312"/>
        <v>2765</v>
      </c>
      <c r="AE318" s="3">
        <f t="shared" si="287"/>
        <v>8698</v>
      </c>
      <c r="AF318" s="3">
        <f t="shared" si="288"/>
        <v>1587</v>
      </c>
      <c r="AG318" s="3">
        <f t="shared" si="289"/>
        <v>1313</v>
      </c>
      <c r="AH318" s="3">
        <f t="shared" si="290"/>
        <v>33</v>
      </c>
      <c r="AI318" s="3">
        <f t="shared" si="291"/>
        <v>0</v>
      </c>
      <c r="AJ318" s="3">
        <f t="shared" si="292"/>
        <v>1280</v>
      </c>
      <c r="AK318" s="3">
        <f t="shared" si="293"/>
        <v>237</v>
      </c>
      <c r="AL318" s="3">
        <f t="shared" si="294"/>
        <v>37</v>
      </c>
      <c r="AM318" s="3"/>
      <c r="AN318" s="3">
        <f t="shared" si="295"/>
        <v>7111</v>
      </c>
      <c r="AO318" s="3">
        <f t="shared" si="296"/>
        <v>1587</v>
      </c>
      <c r="AQ318" s="6">
        <f t="shared" si="297"/>
        <v>6.6740123259753968E-3</v>
      </c>
      <c r="AR318" s="6">
        <f t="shared" si="298"/>
        <v>1.4686964971542271E-2</v>
      </c>
      <c r="AS318" s="6">
        <f t="shared" si="299"/>
        <v>3.1633980629306606E-2</v>
      </c>
      <c r="AT318" s="6">
        <f t="shared" si="300"/>
        <v>2.2403258655804479E-2</v>
      </c>
      <c r="AU318" s="6">
        <f t="shared" si="301"/>
        <v>0</v>
      </c>
      <c r="AV318" s="6">
        <f t="shared" si="302"/>
        <v>3.1973621762046309E-2</v>
      </c>
      <c r="AW318" s="6">
        <f t="shared" si="303"/>
        <v>3.7135112267122107E-3</v>
      </c>
      <c r="AX318" s="6">
        <f t="shared" si="304"/>
        <v>1.3563049853372434E-2</v>
      </c>
      <c r="AZ318" s="2">
        <f t="shared" si="305"/>
        <v>8.3571018063023167E-2</v>
      </c>
      <c r="BA318" s="17">
        <f t="shared" si="306"/>
        <v>0.18245573695102321</v>
      </c>
      <c r="BB318" s="2">
        <f t="shared" si="313"/>
        <v>1.3735612265372758E-2</v>
      </c>
      <c r="BC318" s="2">
        <f t="shared" si="314"/>
        <v>1.1838529030845844E-2</v>
      </c>
      <c r="BD318" s="2">
        <f t="shared" si="315"/>
        <v>1.897083234526915E-3</v>
      </c>
      <c r="BE318" s="2">
        <f t="shared" si="316"/>
        <v>0.37679903686543476</v>
      </c>
      <c r="BF318" s="2">
        <f t="shared" si="317"/>
        <v>0.58424691267944762</v>
      </c>
      <c r="BG318" s="2">
        <f t="shared" si="318"/>
        <v>2.5218438189744806E-2</v>
      </c>
      <c r="BH318" s="2">
        <f t="shared" si="319"/>
        <v>3.0313645811438847E-2</v>
      </c>
      <c r="BI318" s="2">
        <f t="shared" si="320"/>
        <v>4.8576566477498305E-3</v>
      </c>
      <c r="BJ318" s="2">
        <f t="shared" si="321"/>
        <v>0.96482869754081135</v>
      </c>
    </row>
    <row r="319" spans="1:62" ht="15" customHeight="1">
      <c r="A319" s="4">
        <v>44208</v>
      </c>
      <c r="B319">
        <f>Foglio1!S90</f>
        <v>1322705</v>
      </c>
      <c r="C319">
        <f>Foglio1!T90</f>
        <v>875373</v>
      </c>
      <c r="E319">
        <f>Foglio1!R90</f>
        <v>111555</v>
      </c>
      <c r="G319">
        <f>Foglio1!K90</f>
        <v>44038</v>
      </c>
      <c r="H319" s="5">
        <f>Foglio1!I90</f>
        <v>1551</v>
      </c>
      <c r="I319" s="5">
        <f>Foglio1!G90</f>
        <v>1342</v>
      </c>
      <c r="J319" s="5">
        <f>Foglio1!H90</f>
        <v>209</v>
      </c>
      <c r="K319" s="5">
        <f>Foglio1!V90</f>
        <v>22</v>
      </c>
      <c r="M319" s="5">
        <f>Foglio1!J90</f>
        <v>42487</v>
      </c>
      <c r="N319" s="5">
        <f>Foglio1!N90</f>
        <v>64712</v>
      </c>
      <c r="O319" s="5">
        <f>Foglio1!O90</f>
        <v>2805</v>
      </c>
      <c r="Q319">
        <f t="shared" si="307"/>
        <v>1551</v>
      </c>
      <c r="R319">
        <f t="shared" si="308"/>
        <v>69068</v>
      </c>
      <c r="Z319">
        <f t="shared" si="309"/>
        <v>64712</v>
      </c>
      <c r="AA319">
        <f t="shared" si="310"/>
        <v>42487</v>
      </c>
      <c r="AB319">
        <f t="shared" si="311"/>
        <v>1551</v>
      </c>
      <c r="AC319">
        <f t="shared" si="312"/>
        <v>2805</v>
      </c>
      <c r="AE319" s="3">
        <f t="shared" si="287"/>
        <v>10743</v>
      </c>
      <c r="AF319" s="3">
        <f t="shared" si="288"/>
        <v>1913</v>
      </c>
      <c r="AG319" s="3">
        <f t="shared" si="289"/>
        <v>1219</v>
      </c>
      <c r="AH319" s="3">
        <f t="shared" si="290"/>
        <v>45</v>
      </c>
      <c r="AI319" s="3">
        <f t="shared" si="291"/>
        <v>1</v>
      </c>
      <c r="AJ319" s="3">
        <f t="shared" si="292"/>
        <v>1174</v>
      </c>
      <c r="AK319" s="3">
        <f t="shared" si="293"/>
        <v>654</v>
      </c>
      <c r="AL319" s="3">
        <f t="shared" si="294"/>
        <v>40</v>
      </c>
      <c r="AM319" s="3"/>
      <c r="AN319" s="3">
        <f t="shared" si="295"/>
        <v>8830</v>
      </c>
      <c r="AO319" s="3">
        <f t="shared" si="296"/>
        <v>1913</v>
      </c>
      <c r="AQ319" s="6">
        <f t="shared" si="297"/>
        <v>8.1884993620242041E-3</v>
      </c>
      <c r="AR319" s="6">
        <f t="shared" si="298"/>
        <v>1.7447693402163404E-2</v>
      </c>
      <c r="AS319" s="6">
        <f t="shared" si="299"/>
        <v>2.8468670450033862E-2</v>
      </c>
      <c r="AT319" s="6">
        <f t="shared" si="300"/>
        <v>2.9880478087649404E-2</v>
      </c>
      <c r="AU319" s="6">
        <f t="shared" si="301"/>
        <v>4.807692307692308E-3</v>
      </c>
      <c r="AV319" s="6">
        <f t="shared" si="302"/>
        <v>2.8417205238060659E-2</v>
      </c>
      <c r="AW319" s="6">
        <f t="shared" si="303"/>
        <v>1.0209497642761248E-2</v>
      </c>
      <c r="AX319" s="6">
        <f t="shared" si="304"/>
        <v>1.4466546112115732E-2</v>
      </c>
      <c r="AZ319" s="2">
        <f t="shared" si="305"/>
        <v>8.4338533535444404E-2</v>
      </c>
      <c r="BA319" s="17">
        <f t="shared" si="306"/>
        <v>0.17806944056594992</v>
      </c>
      <c r="BB319" s="2">
        <f t="shared" si="313"/>
        <v>1.3903455694500471E-2</v>
      </c>
      <c r="BC319" s="2">
        <f t="shared" si="314"/>
        <v>1.2029940388149344E-2</v>
      </c>
      <c r="BD319" s="2">
        <f t="shared" si="315"/>
        <v>1.8735153063511273E-3</v>
      </c>
      <c r="BE319" s="2">
        <f t="shared" si="316"/>
        <v>0.38086145847339875</v>
      </c>
      <c r="BF319" s="2">
        <f t="shared" si="317"/>
        <v>0.58009053829949353</v>
      </c>
      <c r="BG319" s="2">
        <f t="shared" si="318"/>
        <v>2.5144547532607236E-2</v>
      </c>
      <c r="BH319" s="2">
        <f t="shared" si="319"/>
        <v>3.0473681820246151E-2</v>
      </c>
      <c r="BI319" s="2">
        <f t="shared" si="320"/>
        <v>4.7459012670875156E-3</v>
      </c>
      <c r="BJ319" s="2">
        <f t="shared" si="321"/>
        <v>0.96478041691266636</v>
      </c>
    </row>
    <row r="320" spans="1:62" ht="15" customHeight="1">
      <c r="A320" s="4">
        <v>44209</v>
      </c>
      <c r="B320">
        <f>Foglio1!S91</f>
        <v>1333247</v>
      </c>
      <c r="C320">
        <f>Foglio1!T91</f>
        <v>881698</v>
      </c>
      <c r="E320">
        <f>Foglio1!R91</f>
        <v>113524</v>
      </c>
      <c r="G320">
        <f>Foglio1!K91</f>
        <v>44677</v>
      </c>
      <c r="H320" s="5">
        <f>Foglio1!I91</f>
        <v>1579</v>
      </c>
      <c r="I320" s="5">
        <f>Foglio1!G91</f>
        <v>1371</v>
      </c>
      <c r="J320" s="5">
        <f>Foglio1!H91</f>
        <v>208</v>
      </c>
      <c r="K320" s="5">
        <f>Foglio1!V91</f>
        <v>14</v>
      </c>
      <c r="M320" s="5">
        <f>Foglio1!J91</f>
        <v>43098</v>
      </c>
      <c r="N320" s="5">
        <f>Foglio1!N91</f>
        <v>66006</v>
      </c>
      <c r="O320" s="5">
        <f>Foglio1!O91</f>
        <v>2841</v>
      </c>
      <c r="Q320">
        <f t="shared" si="307"/>
        <v>1579</v>
      </c>
      <c r="R320">
        <f t="shared" si="308"/>
        <v>70426</v>
      </c>
      <c r="Z320">
        <f t="shared" si="309"/>
        <v>66006</v>
      </c>
      <c r="AA320">
        <f t="shared" si="310"/>
        <v>43098</v>
      </c>
      <c r="AB320">
        <f t="shared" si="311"/>
        <v>1579</v>
      </c>
      <c r="AC320">
        <f t="shared" si="312"/>
        <v>2841</v>
      </c>
      <c r="AE320" s="3">
        <f t="shared" si="287"/>
        <v>10542</v>
      </c>
      <c r="AF320" s="3">
        <f t="shared" si="288"/>
        <v>1969</v>
      </c>
      <c r="AG320" s="3">
        <f t="shared" si="289"/>
        <v>639</v>
      </c>
      <c r="AH320" s="3">
        <f t="shared" si="290"/>
        <v>28</v>
      </c>
      <c r="AI320" s="3">
        <f t="shared" si="291"/>
        <v>-1</v>
      </c>
      <c r="AJ320" s="3">
        <f t="shared" si="292"/>
        <v>611</v>
      </c>
      <c r="AK320" s="3">
        <f t="shared" si="293"/>
        <v>1294</v>
      </c>
      <c r="AL320" s="3">
        <f t="shared" si="294"/>
        <v>36</v>
      </c>
      <c r="AM320" s="3"/>
      <c r="AN320" s="3">
        <f t="shared" si="295"/>
        <v>8573</v>
      </c>
      <c r="AO320" s="3">
        <f t="shared" si="296"/>
        <v>1969</v>
      </c>
      <c r="AQ320" s="6">
        <f t="shared" si="297"/>
        <v>7.9700311104894898E-3</v>
      </c>
      <c r="AR320" s="6">
        <f t="shared" si="298"/>
        <v>1.7650486307202725E-2</v>
      </c>
      <c r="AS320" s="6">
        <f t="shared" si="299"/>
        <v>1.451019574004269E-2</v>
      </c>
      <c r="AT320" s="6">
        <f t="shared" si="300"/>
        <v>1.8052869116698903E-2</v>
      </c>
      <c r="AU320" s="6">
        <f t="shared" si="301"/>
        <v>-4.7846889952153108E-3</v>
      </c>
      <c r="AV320" s="6">
        <f t="shared" si="302"/>
        <v>1.438086944241768E-2</v>
      </c>
      <c r="AW320" s="6">
        <f t="shared" si="303"/>
        <v>1.9996291259735444E-2</v>
      </c>
      <c r="AX320" s="6">
        <f t="shared" si="304"/>
        <v>1.2834224598930482E-2</v>
      </c>
      <c r="AZ320" s="2">
        <f t="shared" si="305"/>
        <v>8.5148513366240464E-2</v>
      </c>
      <c r="BA320" s="17">
        <f t="shared" si="306"/>
        <v>0.18677670271295768</v>
      </c>
      <c r="BB320" s="2">
        <f t="shared" si="313"/>
        <v>1.3908953172897361E-2</v>
      </c>
      <c r="BC320" s="2">
        <f t="shared" si="314"/>
        <v>1.207674148197738E-2</v>
      </c>
      <c r="BD320" s="2">
        <f t="shared" si="315"/>
        <v>1.8322116909199816E-3</v>
      </c>
      <c r="BE320" s="2">
        <f t="shared" si="316"/>
        <v>0.37963778584264118</v>
      </c>
      <c r="BF320" s="2">
        <f t="shared" si="317"/>
        <v>0.58142771572530916</v>
      </c>
      <c r="BG320" s="2">
        <f t="shared" si="318"/>
        <v>2.5025545259152251E-2</v>
      </c>
      <c r="BH320" s="2">
        <f t="shared" si="319"/>
        <v>3.0686930635450006E-2</v>
      </c>
      <c r="BI320" s="2">
        <f t="shared" si="320"/>
        <v>4.6556393670121096E-3</v>
      </c>
      <c r="BJ320" s="2">
        <f t="shared" si="321"/>
        <v>0.9646574299975379</v>
      </c>
    </row>
    <row r="321" spans="1:62" ht="15" customHeight="1">
      <c r="A321" s="4">
        <v>44210</v>
      </c>
      <c r="B321">
        <f>Foglio1!S92</f>
        <v>1343984</v>
      </c>
      <c r="C321">
        <f>Foglio1!T92</f>
        <v>888140</v>
      </c>
      <c r="E321">
        <f>Foglio1!R92</f>
        <v>115391</v>
      </c>
      <c r="G321">
        <f>Foglio1!K92</f>
        <v>44865</v>
      </c>
      <c r="H321" s="5">
        <f>Foglio1!I92</f>
        <v>1602</v>
      </c>
      <c r="I321" s="5">
        <f>Foglio1!G92</f>
        <v>1397</v>
      </c>
      <c r="J321" s="5">
        <f>Foglio1!H92</f>
        <v>205</v>
      </c>
      <c r="K321" s="5">
        <f>Foglio1!V92</f>
        <v>14</v>
      </c>
      <c r="M321" s="5">
        <f>Foglio1!J92</f>
        <v>43263</v>
      </c>
      <c r="N321" s="5">
        <f>Foglio1!N92</f>
        <v>67649</v>
      </c>
      <c r="O321" s="5">
        <f>Foglio1!O92</f>
        <v>2877</v>
      </c>
      <c r="Q321">
        <f t="shared" si="307"/>
        <v>1602</v>
      </c>
      <c r="R321">
        <f t="shared" si="308"/>
        <v>72128</v>
      </c>
      <c r="Z321">
        <f t="shared" si="309"/>
        <v>67649</v>
      </c>
      <c r="AA321">
        <f t="shared" si="310"/>
        <v>43263</v>
      </c>
      <c r="AB321">
        <f t="shared" si="311"/>
        <v>1602</v>
      </c>
      <c r="AC321">
        <f t="shared" si="312"/>
        <v>2877</v>
      </c>
      <c r="AE321" s="3">
        <f t="shared" si="287"/>
        <v>10737</v>
      </c>
      <c r="AF321" s="3">
        <f t="shared" si="288"/>
        <v>1867</v>
      </c>
      <c r="AG321" s="3">
        <f t="shared" si="289"/>
        <v>188</v>
      </c>
      <c r="AH321" s="3">
        <f t="shared" si="290"/>
        <v>23</v>
      </c>
      <c r="AI321" s="3">
        <f t="shared" si="291"/>
        <v>-3</v>
      </c>
      <c r="AJ321" s="3">
        <f t="shared" si="292"/>
        <v>165</v>
      </c>
      <c r="AK321" s="3">
        <f t="shared" si="293"/>
        <v>1643</v>
      </c>
      <c r="AL321" s="3">
        <f t="shared" si="294"/>
        <v>36</v>
      </c>
      <c r="AM321" s="3"/>
      <c r="AN321" s="3">
        <f t="shared" si="295"/>
        <v>8870</v>
      </c>
      <c r="AO321" s="3">
        <f t="shared" si="296"/>
        <v>1867</v>
      </c>
      <c r="AQ321" s="6">
        <f t="shared" si="297"/>
        <v>8.0532714493263442E-3</v>
      </c>
      <c r="AR321" s="6">
        <f t="shared" si="298"/>
        <v>1.6445861668017335E-2</v>
      </c>
      <c r="AS321" s="6">
        <f t="shared" si="299"/>
        <v>4.2079817355686368E-3</v>
      </c>
      <c r="AT321" s="6">
        <f t="shared" si="300"/>
        <v>1.4566181127295756E-2</v>
      </c>
      <c r="AU321" s="6">
        <f t="shared" si="301"/>
        <v>-1.4423076923076924E-2</v>
      </c>
      <c r="AV321" s="6">
        <f t="shared" si="302"/>
        <v>3.8284839203675345E-3</v>
      </c>
      <c r="AW321" s="6">
        <f t="shared" si="303"/>
        <v>2.4891676514256281E-2</v>
      </c>
      <c r="AX321" s="6">
        <f t="shared" si="304"/>
        <v>1.2671594508975714E-2</v>
      </c>
      <c r="AZ321" s="2">
        <f t="shared" si="305"/>
        <v>8.5857420921677641E-2</v>
      </c>
      <c r="BA321" s="17">
        <f t="shared" si="306"/>
        <v>0.17388469777405235</v>
      </c>
      <c r="BB321" s="2">
        <f t="shared" si="313"/>
        <v>1.3883231794507371E-2</v>
      </c>
      <c r="BC321" s="2">
        <f t="shared" si="314"/>
        <v>1.2106663431290136E-2</v>
      </c>
      <c r="BD321" s="2">
        <f t="shared" si="315"/>
        <v>1.7765683632172352E-3</v>
      </c>
      <c r="BE321" s="2">
        <f t="shared" si="316"/>
        <v>0.3749252541359378</v>
      </c>
      <c r="BF321" s="2">
        <f t="shared" si="317"/>
        <v>0.58625889367454997</v>
      </c>
      <c r="BG321" s="2">
        <f t="shared" si="318"/>
        <v>2.4932620395004809E-2</v>
      </c>
      <c r="BH321" s="2">
        <f t="shared" si="319"/>
        <v>3.1137858018499946E-2</v>
      </c>
      <c r="BI321" s="2">
        <f t="shared" si="320"/>
        <v>4.5692633455923322E-3</v>
      </c>
      <c r="BJ321" s="2">
        <f t="shared" si="321"/>
        <v>0.96429287863590774</v>
      </c>
    </row>
    <row r="322" spans="1:62" ht="15" customHeight="1">
      <c r="A322" s="4">
        <v>44211</v>
      </c>
      <c r="B322">
        <f>Foglio1!S93</f>
        <v>1367989</v>
      </c>
      <c r="C322">
        <f>Foglio1!T93</f>
        <v>894456</v>
      </c>
      <c r="E322">
        <f>Foglio1!R93</f>
        <v>117336</v>
      </c>
      <c r="G322">
        <f>Foglio1!K93</f>
        <v>45045</v>
      </c>
      <c r="H322" s="5">
        <f>Foglio1!I93</f>
        <v>1613</v>
      </c>
      <c r="I322" s="5">
        <f>Foglio1!G93</f>
        <v>1403</v>
      </c>
      <c r="J322" s="5">
        <f>Foglio1!H93</f>
        <v>210</v>
      </c>
      <c r="K322" s="5">
        <f>Foglio1!V93</f>
        <v>18</v>
      </c>
      <c r="M322" s="5">
        <f>Foglio1!J93</f>
        <v>43432</v>
      </c>
      <c r="N322" s="5">
        <f>Foglio1!N93</f>
        <v>69375</v>
      </c>
      <c r="O322" s="5">
        <f>Foglio1!O93</f>
        <v>2916</v>
      </c>
      <c r="Q322">
        <f t="shared" si="307"/>
        <v>1613</v>
      </c>
      <c r="R322">
        <f t="shared" si="308"/>
        <v>73904</v>
      </c>
      <c r="Z322">
        <f t="shared" si="309"/>
        <v>69375</v>
      </c>
      <c r="AA322">
        <f t="shared" si="310"/>
        <v>43432</v>
      </c>
      <c r="AB322">
        <f t="shared" si="311"/>
        <v>1613</v>
      </c>
      <c r="AC322">
        <f t="shared" si="312"/>
        <v>2916</v>
      </c>
      <c r="AE322" s="3">
        <f t="shared" si="287"/>
        <v>24005</v>
      </c>
      <c r="AF322" s="3">
        <f t="shared" si="288"/>
        <v>1945</v>
      </c>
      <c r="AG322" s="3">
        <f t="shared" si="289"/>
        <v>180</v>
      </c>
      <c r="AH322" s="3">
        <f t="shared" si="290"/>
        <v>11</v>
      </c>
      <c r="AI322" s="3">
        <f t="shared" si="291"/>
        <v>5</v>
      </c>
      <c r="AJ322" s="3">
        <f t="shared" si="292"/>
        <v>169</v>
      </c>
      <c r="AK322" s="3">
        <f t="shared" si="293"/>
        <v>1726</v>
      </c>
      <c r="AL322" s="3">
        <f t="shared" si="294"/>
        <v>39</v>
      </c>
      <c r="AM322" s="3"/>
      <c r="AN322" s="3">
        <f t="shared" si="295"/>
        <v>22060</v>
      </c>
      <c r="AO322" s="3">
        <f t="shared" si="296"/>
        <v>1945</v>
      </c>
      <c r="AQ322" s="6">
        <f t="shared" si="297"/>
        <v>1.7861075727091988E-2</v>
      </c>
      <c r="AR322" s="6">
        <f t="shared" si="298"/>
        <v>1.6855733982719622E-2</v>
      </c>
      <c r="AS322" s="6">
        <f t="shared" si="299"/>
        <v>4.0120361083249749E-3</v>
      </c>
      <c r="AT322" s="6">
        <f t="shared" si="300"/>
        <v>6.8664169787765296E-3</v>
      </c>
      <c r="AU322" s="6">
        <f t="shared" si="301"/>
        <v>2.4390243902439025E-2</v>
      </c>
      <c r="AV322" s="6">
        <f t="shared" si="302"/>
        <v>3.9063402907796498E-3</v>
      </c>
      <c r="AW322" s="6">
        <f t="shared" si="303"/>
        <v>2.5514050466377922E-2</v>
      </c>
      <c r="AX322" s="6">
        <f t="shared" si="304"/>
        <v>1.3555787278415016E-2</v>
      </c>
      <c r="AZ322" s="2">
        <f t="shared" si="305"/>
        <v>8.5772619516677404E-2</v>
      </c>
      <c r="BA322" s="17">
        <f t="shared" si="306"/>
        <v>8.1024786502811919E-2</v>
      </c>
      <c r="BB322" s="2">
        <f t="shared" si="313"/>
        <v>1.374684666257585E-2</v>
      </c>
      <c r="BC322" s="2">
        <f t="shared" si="314"/>
        <v>1.1957114611031567E-2</v>
      </c>
      <c r="BD322" s="2">
        <f t="shared" si="315"/>
        <v>1.789732051544283E-3</v>
      </c>
      <c r="BE322" s="2">
        <f t="shared" si="316"/>
        <v>0.37015067839367288</v>
      </c>
      <c r="BF322" s="2">
        <f t="shared" si="317"/>
        <v>0.59125076702802204</v>
      </c>
      <c r="BG322" s="2">
        <f t="shared" si="318"/>
        <v>2.4851707915729188E-2</v>
      </c>
      <c r="BH322" s="2">
        <f t="shared" si="319"/>
        <v>3.1146631146631146E-2</v>
      </c>
      <c r="BI322" s="2">
        <f t="shared" si="320"/>
        <v>4.662004662004662E-3</v>
      </c>
      <c r="BJ322" s="2">
        <f t="shared" si="321"/>
        <v>0.9641913641913642</v>
      </c>
    </row>
    <row r="323" spans="1:62" ht="15" customHeight="1">
      <c r="A323" s="4">
        <v>44212</v>
      </c>
      <c r="B323">
        <f>Foglio1!S94</f>
        <v>1393086</v>
      </c>
      <c r="C323">
        <f>Foglio1!T94</f>
        <v>900666</v>
      </c>
      <c r="E323">
        <f>Foglio1!R94</f>
        <v>119290</v>
      </c>
      <c r="G323">
        <f>Foglio1!K94</f>
        <v>45452</v>
      </c>
      <c r="H323" s="5">
        <f>Foglio1!I94</f>
        <v>1618</v>
      </c>
      <c r="I323" s="5">
        <f>Foglio1!G94</f>
        <v>1406</v>
      </c>
      <c r="J323" s="5">
        <f>Foglio1!H94</f>
        <v>212</v>
      </c>
      <c r="K323" s="5">
        <f>Foglio1!V94</f>
        <v>16</v>
      </c>
      <c r="M323" s="5">
        <f>Foglio1!J94</f>
        <v>43834</v>
      </c>
      <c r="N323" s="5">
        <f>Foglio1!N94</f>
        <v>70884</v>
      </c>
      <c r="O323" s="5">
        <f>Foglio1!O94</f>
        <v>2954</v>
      </c>
      <c r="Q323">
        <f t="shared" si="307"/>
        <v>1618</v>
      </c>
      <c r="R323">
        <f t="shared" si="308"/>
        <v>75456</v>
      </c>
      <c r="Z323">
        <f t="shared" si="309"/>
        <v>70884</v>
      </c>
      <c r="AA323">
        <f t="shared" si="310"/>
        <v>43834</v>
      </c>
      <c r="AB323">
        <f t="shared" si="311"/>
        <v>1618</v>
      </c>
      <c r="AC323">
        <f t="shared" si="312"/>
        <v>2954</v>
      </c>
      <c r="AE323" s="3">
        <f t="shared" si="287"/>
        <v>25097</v>
      </c>
      <c r="AF323" s="3">
        <f t="shared" si="288"/>
        <v>1954</v>
      </c>
      <c r="AG323" s="3">
        <f t="shared" si="289"/>
        <v>407</v>
      </c>
      <c r="AH323" s="3">
        <f t="shared" si="290"/>
        <v>5</v>
      </c>
      <c r="AI323" s="3">
        <f t="shared" si="291"/>
        <v>2</v>
      </c>
      <c r="AJ323" s="3">
        <f t="shared" si="292"/>
        <v>402</v>
      </c>
      <c r="AK323" s="3">
        <f t="shared" si="293"/>
        <v>1509</v>
      </c>
      <c r="AL323" s="3">
        <f t="shared" si="294"/>
        <v>38</v>
      </c>
      <c r="AM323" s="3"/>
      <c r="AN323" s="3">
        <f t="shared" si="295"/>
        <v>23143</v>
      </c>
      <c r="AO323" s="3">
        <f t="shared" si="296"/>
        <v>1954</v>
      </c>
      <c r="AQ323" s="6">
        <f t="shared" si="297"/>
        <v>1.8345907752182217E-2</v>
      </c>
      <c r="AR323" s="6">
        <f t="shared" si="298"/>
        <v>1.6653030612940614E-2</v>
      </c>
      <c r="AS323" s="6">
        <f t="shared" si="299"/>
        <v>9.0354090354090363E-3</v>
      </c>
      <c r="AT323" s="6">
        <f t="shared" si="300"/>
        <v>3.0998140111593306E-3</v>
      </c>
      <c r="AU323" s="6">
        <f t="shared" si="301"/>
        <v>9.5238095238095247E-3</v>
      </c>
      <c r="AV323" s="6">
        <f t="shared" si="302"/>
        <v>9.2558482225087498E-3</v>
      </c>
      <c r="AW323" s="6">
        <f t="shared" si="303"/>
        <v>2.1751351351351353E-2</v>
      </c>
      <c r="AX323" s="6">
        <f t="shared" si="304"/>
        <v>1.3031550068587106E-2</v>
      </c>
      <c r="AZ323" s="2">
        <f t="shared" si="305"/>
        <v>8.5630032891006014E-2</v>
      </c>
      <c r="BA323" s="17">
        <f t="shared" si="306"/>
        <v>7.7857911304139937E-2</v>
      </c>
      <c r="BB323" s="2">
        <f t="shared" si="313"/>
        <v>1.3563584541872746E-2</v>
      </c>
      <c r="BC323" s="2">
        <f t="shared" si="314"/>
        <v>1.1786402883728729E-2</v>
      </c>
      <c r="BD323" s="2">
        <f t="shared" si="315"/>
        <v>1.7771816581440187E-3</v>
      </c>
      <c r="BE323" s="2">
        <f t="shared" si="316"/>
        <v>0.36745745661832507</v>
      </c>
      <c r="BF323" s="2">
        <f t="shared" si="317"/>
        <v>0.59421577667868219</v>
      </c>
      <c r="BG323" s="2">
        <f t="shared" si="318"/>
        <v>2.4763182161119959E-2</v>
      </c>
      <c r="BH323" s="2">
        <f t="shared" si="319"/>
        <v>3.0933732289008184E-2</v>
      </c>
      <c r="BI323" s="2">
        <f t="shared" si="320"/>
        <v>4.6642611986271228E-3</v>
      </c>
      <c r="BJ323" s="2">
        <f t="shared" si="321"/>
        <v>0.96440200651236474</v>
      </c>
    </row>
    <row r="324" spans="1:62" ht="15" customHeight="1">
      <c r="A324" s="4">
        <v>44213</v>
      </c>
      <c r="B324">
        <f>Foglio1!S95</f>
        <v>1437613</v>
      </c>
      <c r="C324">
        <f>Foglio1!T95</f>
        <v>906120</v>
      </c>
      <c r="E324">
        <f>Foglio1!R95</f>
        <v>120729</v>
      </c>
      <c r="G324">
        <f>Foglio1!K95</f>
        <v>46425</v>
      </c>
      <c r="H324" s="5">
        <f>Foglio1!I95</f>
        <v>1630</v>
      </c>
      <c r="I324" s="5">
        <f>Foglio1!G95</f>
        <v>1422</v>
      </c>
      <c r="J324" s="5">
        <f>Foglio1!H95</f>
        <v>208</v>
      </c>
      <c r="K324" s="5">
        <f>Foglio1!V95</f>
        <v>10</v>
      </c>
      <c r="M324" s="5">
        <f>Foglio1!J95</f>
        <v>44795</v>
      </c>
      <c r="N324" s="5">
        <f>Foglio1!N95</f>
        <v>71315</v>
      </c>
      <c r="O324" s="5">
        <f>Foglio1!O95</f>
        <v>2989</v>
      </c>
      <c r="Q324">
        <f t="shared" si="307"/>
        <v>1630</v>
      </c>
      <c r="R324">
        <f t="shared" si="308"/>
        <v>75934</v>
      </c>
      <c r="Z324">
        <f t="shared" si="309"/>
        <v>71315</v>
      </c>
      <c r="AA324">
        <f t="shared" si="310"/>
        <v>44795</v>
      </c>
      <c r="AB324">
        <f t="shared" si="311"/>
        <v>1630</v>
      </c>
      <c r="AC324">
        <f t="shared" si="312"/>
        <v>2989</v>
      </c>
      <c r="AE324" s="3">
        <f t="shared" si="287"/>
        <v>44527</v>
      </c>
      <c r="AF324" s="3">
        <f t="shared" si="288"/>
        <v>1439</v>
      </c>
      <c r="AG324" s="3">
        <f t="shared" si="289"/>
        <v>973</v>
      </c>
      <c r="AH324" s="3">
        <f t="shared" si="290"/>
        <v>12</v>
      </c>
      <c r="AI324" s="3">
        <f t="shared" si="291"/>
        <v>-4</v>
      </c>
      <c r="AJ324" s="3">
        <f t="shared" si="292"/>
        <v>961</v>
      </c>
      <c r="AK324" s="3">
        <f t="shared" si="293"/>
        <v>431</v>
      </c>
      <c r="AL324" s="3">
        <f t="shared" si="294"/>
        <v>35</v>
      </c>
      <c r="AM324" s="3"/>
      <c r="AN324" s="3">
        <f t="shared" si="295"/>
        <v>43088</v>
      </c>
      <c r="AO324" s="3">
        <f t="shared" si="296"/>
        <v>1439</v>
      </c>
      <c r="AQ324" s="6">
        <f t="shared" si="297"/>
        <v>3.1962850821844455E-2</v>
      </c>
      <c r="AR324" s="6">
        <f t="shared" si="298"/>
        <v>1.2063039651270015E-2</v>
      </c>
      <c r="AS324" s="6">
        <f t="shared" si="299"/>
        <v>2.1407198803132976E-2</v>
      </c>
      <c r="AT324" s="6">
        <f t="shared" si="300"/>
        <v>7.4165636588380719E-3</v>
      </c>
      <c r="AU324" s="6">
        <f t="shared" si="301"/>
        <v>-1.8867924528301886E-2</v>
      </c>
      <c r="AV324" s="6">
        <f t="shared" si="302"/>
        <v>2.1923620933521924E-2</v>
      </c>
      <c r="AW324" s="6">
        <f t="shared" si="303"/>
        <v>6.080356639015857E-3</v>
      </c>
      <c r="AX324" s="6">
        <f t="shared" si="304"/>
        <v>1.1848341232227487E-2</v>
      </c>
      <c r="AZ324" s="2">
        <f t="shared" si="305"/>
        <v>8.3978789841215956E-2</v>
      </c>
      <c r="BA324" s="17">
        <f t="shared" si="306"/>
        <v>3.2317470298919758E-2</v>
      </c>
      <c r="BB324" s="2">
        <f t="shared" si="313"/>
        <v>1.3501312857722669E-2</v>
      </c>
      <c r="BC324" s="2">
        <f t="shared" si="314"/>
        <v>1.1778445940908978E-2</v>
      </c>
      <c r="BD324" s="2">
        <f t="shared" si="315"/>
        <v>1.7228669168136903E-3</v>
      </c>
      <c r="BE324" s="2">
        <f t="shared" si="316"/>
        <v>0.3710376131666791</v>
      </c>
      <c r="BF324" s="2">
        <f t="shared" si="317"/>
        <v>0.59070314506042454</v>
      </c>
      <c r="BG324" s="2">
        <f t="shared" si="318"/>
        <v>2.4757928915173654E-2</v>
      </c>
      <c r="BH324" s="2">
        <f t="shared" si="319"/>
        <v>3.0630048465266558E-2</v>
      </c>
      <c r="BI324" s="2">
        <f t="shared" si="320"/>
        <v>4.4803446418955305E-3</v>
      </c>
      <c r="BJ324" s="2">
        <f t="shared" si="321"/>
        <v>0.96488960689283787</v>
      </c>
    </row>
    <row r="325" spans="1:62" ht="15" customHeight="1">
      <c r="A325" s="4">
        <v>44214</v>
      </c>
      <c r="B325">
        <f>Foglio1!S96</f>
        <v>1477389</v>
      </c>
      <c r="C325">
        <f>Foglio1!T96</f>
        <v>911144</v>
      </c>
      <c r="E325">
        <f>Foglio1!R96</f>
        <v>122007</v>
      </c>
      <c r="G325">
        <f>Foglio1!K96</f>
        <v>46885</v>
      </c>
      <c r="H325" s="5">
        <f>Foglio1!I96</f>
        <v>1649</v>
      </c>
      <c r="I325" s="5">
        <f>Foglio1!G96</f>
        <v>1444</v>
      </c>
      <c r="J325" s="5">
        <f>Foglio1!H96</f>
        <v>205</v>
      </c>
      <c r="K325" s="5">
        <f>Foglio1!V96</f>
        <v>19</v>
      </c>
      <c r="M325" s="5">
        <f>Foglio1!J96</f>
        <v>45236</v>
      </c>
      <c r="N325" s="5">
        <f>Foglio1!N96</f>
        <v>72095</v>
      </c>
      <c r="O325" s="5">
        <f>Foglio1!O96</f>
        <v>3027</v>
      </c>
      <c r="Q325">
        <f t="shared" si="307"/>
        <v>1649</v>
      </c>
      <c r="R325">
        <f t="shared" si="308"/>
        <v>76771</v>
      </c>
      <c r="Z325">
        <f t="shared" si="309"/>
        <v>72095</v>
      </c>
      <c r="AA325">
        <f t="shared" si="310"/>
        <v>45236</v>
      </c>
      <c r="AB325">
        <f t="shared" si="311"/>
        <v>1649</v>
      </c>
      <c r="AC325">
        <f t="shared" si="312"/>
        <v>3027</v>
      </c>
      <c r="AE325" s="3">
        <f t="shared" si="287"/>
        <v>39776</v>
      </c>
      <c r="AF325" s="3">
        <f t="shared" si="288"/>
        <v>1278</v>
      </c>
      <c r="AG325" s="3">
        <f t="shared" si="289"/>
        <v>460</v>
      </c>
      <c r="AH325" s="3">
        <f t="shared" si="290"/>
        <v>19</v>
      </c>
      <c r="AI325" s="3">
        <f t="shared" si="291"/>
        <v>-3</v>
      </c>
      <c r="AJ325" s="3">
        <f t="shared" si="292"/>
        <v>441</v>
      </c>
      <c r="AK325" s="3">
        <f t="shared" si="293"/>
        <v>780</v>
      </c>
      <c r="AL325" s="3">
        <f t="shared" si="294"/>
        <v>38</v>
      </c>
      <c r="AM325" s="3"/>
      <c r="AN325" s="3">
        <f t="shared" si="295"/>
        <v>38498</v>
      </c>
      <c r="AO325" s="3">
        <f t="shared" si="296"/>
        <v>1278</v>
      </c>
      <c r="AQ325" s="6">
        <f t="shared" si="297"/>
        <v>2.7668085917420055E-2</v>
      </c>
      <c r="AR325" s="6">
        <f t="shared" si="298"/>
        <v>1.0585691921576424E-2</v>
      </c>
      <c r="AS325" s="6">
        <f t="shared" si="299"/>
        <v>9.9084544964997308E-3</v>
      </c>
      <c r="AT325" s="6">
        <f t="shared" si="300"/>
        <v>1.1656441717791411E-2</v>
      </c>
      <c r="AU325" s="6">
        <f t="shared" si="301"/>
        <v>-1.4423076923076924E-2</v>
      </c>
      <c r="AV325" s="6">
        <f t="shared" si="302"/>
        <v>9.8448487554414557E-3</v>
      </c>
      <c r="AW325" s="6">
        <f t="shared" si="303"/>
        <v>1.0937390450816799E-2</v>
      </c>
      <c r="AX325" s="6">
        <f t="shared" si="304"/>
        <v>1.2713282034125126E-2</v>
      </c>
      <c r="AZ325" s="2">
        <f t="shared" si="305"/>
        <v>8.2582853940296019E-2</v>
      </c>
      <c r="BA325" s="17">
        <f t="shared" si="306"/>
        <v>3.2129927594529366E-2</v>
      </c>
      <c r="BB325" s="2">
        <f t="shared" si="313"/>
        <v>1.3515617956346766E-2</v>
      </c>
      <c r="BC325" s="2">
        <f t="shared" si="314"/>
        <v>1.1835386494217545E-2</v>
      </c>
      <c r="BD325" s="2">
        <f t="shared" si="315"/>
        <v>1.6802314621292222E-3</v>
      </c>
      <c r="BE325" s="2">
        <f t="shared" si="316"/>
        <v>0.37076561180915851</v>
      </c>
      <c r="BF325" s="2">
        <f t="shared" si="317"/>
        <v>0.59090871835222569</v>
      </c>
      <c r="BG325" s="2">
        <f t="shared" si="318"/>
        <v>2.4810051882269049E-2</v>
      </c>
      <c r="BH325" s="2">
        <f t="shared" si="319"/>
        <v>3.0798762930574812E-2</v>
      </c>
      <c r="BI325" s="2">
        <f t="shared" si="320"/>
        <v>4.3724005545483632E-3</v>
      </c>
      <c r="BJ325" s="2">
        <f t="shared" si="321"/>
        <v>0.96482883651487683</v>
      </c>
    </row>
    <row r="326" spans="1:62" ht="15" customHeight="1">
      <c r="A326" s="4">
        <v>44215</v>
      </c>
      <c r="B326">
        <f>Foglio1!S97</f>
        <v>1498556</v>
      </c>
      <c r="C326">
        <f>Foglio1!T97</f>
        <v>917147</v>
      </c>
      <c r="E326">
        <f>Foglio1!R97</f>
        <v>123648</v>
      </c>
      <c r="G326">
        <f>Foglio1!K97</f>
        <v>47527</v>
      </c>
      <c r="H326" s="5">
        <f>Foglio1!I97</f>
        <v>1667</v>
      </c>
      <c r="I326" s="5">
        <f>Foglio1!G97</f>
        <v>1456</v>
      </c>
      <c r="J326" s="5">
        <f>Foglio1!H97</f>
        <v>211</v>
      </c>
      <c r="K326" s="5">
        <f>Foglio1!V97</f>
        <v>22</v>
      </c>
      <c r="M326" s="5">
        <f>Foglio1!J97</f>
        <v>45860</v>
      </c>
      <c r="N326" s="5">
        <f>Foglio1!N97</f>
        <v>73057</v>
      </c>
      <c r="O326" s="5">
        <f>Foglio1!O97</f>
        <v>3064</v>
      </c>
      <c r="Q326">
        <f t="shared" si="307"/>
        <v>1667</v>
      </c>
      <c r="R326">
        <f t="shared" si="308"/>
        <v>77788</v>
      </c>
      <c r="Z326">
        <f t="shared" si="309"/>
        <v>73057</v>
      </c>
      <c r="AA326">
        <f t="shared" si="310"/>
        <v>45860</v>
      </c>
      <c r="AB326">
        <f t="shared" si="311"/>
        <v>1667</v>
      </c>
      <c r="AC326">
        <f t="shared" si="312"/>
        <v>3064</v>
      </c>
      <c r="AE326" s="3">
        <f t="shared" si="287"/>
        <v>21167</v>
      </c>
      <c r="AF326" s="3">
        <f t="shared" si="288"/>
        <v>1641</v>
      </c>
      <c r="AG326" s="3">
        <f t="shared" si="289"/>
        <v>642</v>
      </c>
      <c r="AH326" s="3">
        <f t="shared" si="290"/>
        <v>18</v>
      </c>
      <c r="AI326" s="3">
        <f t="shared" si="291"/>
        <v>6</v>
      </c>
      <c r="AJ326" s="3">
        <f t="shared" si="292"/>
        <v>624</v>
      </c>
      <c r="AK326" s="3">
        <f t="shared" si="293"/>
        <v>962</v>
      </c>
      <c r="AL326" s="3">
        <f t="shared" si="294"/>
        <v>37</v>
      </c>
      <c r="AM326" s="3"/>
      <c r="AN326" s="3">
        <f t="shared" si="295"/>
        <v>19526</v>
      </c>
      <c r="AO326" s="3">
        <f t="shared" si="296"/>
        <v>1641</v>
      </c>
      <c r="AQ326" s="6">
        <f t="shared" si="297"/>
        <v>1.4327303100266755E-2</v>
      </c>
      <c r="AR326" s="6">
        <f t="shared" si="298"/>
        <v>1.3450047948068554E-2</v>
      </c>
      <c r="AS326" s="6">
        <f t="shared" si="299"/>
        <v>1.3693078809853898E-2</v>
      </c>
      <c r="AT326" s="6">
        <f t="shared" si="300"/>
        <v>1.0915706488781079E-2</v>
      </c>
      <c r="AU326" s="6">
        <f t="shared" si="301"/>
        <v>2.9268292682926831E-2</v>
      </c>
      <c r="AV326" s="6">
        <f t="shared" si="302"/>
        <v>1.3794323105491202E-2</v>
      </c>
      <c r="AW326" s="6">
        <f t="shared" si="303"/>
        <v>1.3343505097440877E-2</v>
      </c>
      <c r="AX326" s="6">
        <f t="shared" si="304"/>
        <v>1.2223323422530559E-2</v>
      </c>
      <c r="AZ326" s="2">
        <f t="shared" si="305"/>
        <v>8.2511431004246752E-2</v>
      </c>
      <c r="BA326" s="17">
        <f t="shared" si="306"/>
        <v>7.7526338167902872E-2</v>
      </c>
      <c r="BB326" s="2">
        <f t="shared" si="313"/>
        <v>1.3481819358178054E-2</v>
      </c>
      <c r="BC326" s="2">
        <f t="shared" si="314"/>
        <v>1.177536231884058E-2</v>
      </c>
      <c r="BD326" s="2">
        <f t="shared" si="315"/>
        <v>1.706457039337474E-3</v>
      </c>
      <c r="BE326" s="2">
        <f t="shared" si="316"/>
        <v>0.37089156314699795</v>
      </c>
      <c r="BF326" s="2">
        <f t="shared" si="317"/>
        <v>0.59084659679089024</v>
      </c>
      <c r="BG326" s="2">
        <f t="shared" si="318"/>
        <v>2.4780020703933748E-2</v>
      </c>
      <c r="BH326" s="2">
        <f t="shared" si="319"/>
        <v>3.0635217876154607E-2</v>
      </c>
      <c r="BI326" s="2">
        <f t="shared" si="320"/>
        <v>4.4395817114482291E-3</v>
      </c>
      <c r="BJ326" s="2">
        <f t="shared" si="321"/>
        <v>0.96492520041239715</v>
      </c>
    </row>
    <row r="327" spans="1:62" ht="15" customHeight="1">
      <c r="A327" s="4">
        <v>44216</v>
      </c>
      <c r="B327">
        <f>Foglio1!S98</f>
        <v>1518559</v>
      </c>
      <c r="C327">
        <f>Foglio1!T98</f>
        <v>923280</v>
      </c>
      <c r="E327">
        <f>Foglio1!R98</f>
        <v>125134</v>
      </c>
      <c r="G327">
        <f>Foglio1!K98</f>
        <v>46707</v>
      </c>
      <c r="H327" s="5">
        <f>Foglio1!I98</f>
        <v>1674</v>
      </c>
      <c r="I327" s="5">
        <f>Foglio1!G98</f>
        <v>1459</v>
      </c>
      <c r="J327" s="5">
        <f>Foglio1!H98</f>
        <v>215</v>
      </c>
      <c r="K327" s="5">
        <f>Foglio1!V98</f>
        <v>14</v>
      </c>
      <c r="M327" s="5">
        <f>Foglio1!J98</f>
        <v>45033</v>
      </c>
      <c r="N327" s="5">
        <f>Foglio1!N98</f>
        <v>75326</v>
      </c>
      <c r="O327" s="5">
        <f>Foglio1!O98</f>
        <v>3101</v>
      </c>
      <c r="Q327">
        <f t="shared" ref="Q327:Q358" si="322">H327+L327</f>
        <v>1674</v>
      </c>
      <c r="R327">
        <f t="shared" ref="R327:R358" si="323">Q327+N327+O327</f>
        <v>80101</v>
      </c>
      <c r="Z327">
        <f t="shared" ref="Z327:Z358" si="324">N327</f>
        <v>75326</v>
      </c>
      <c r="AA327">
        <f t="shared" ref="AA327:AA358" si="325">M327</f>
        <v>45033</v>
      </c>
      <c r="AB327">
        <f t="shared" ref="AB327:AB358" si="326">H327</f>
        <v>1674</v>
      </c>
      <c r="AC327">
        <f t="shared" ref="AC327:AC358" si="327">O327</f>
        <v>3101</v>
      </c>
      <c r="AE327" s="3">
        <f t="shared" si="287"/>
        <v>20003</v>
      </c>
      <c r="AF327" s="3">
        <f t="shared" si="288"/>
        <v>1486</v>
      </c>
      <c r="AG327" s="3">
        <f t="shared" si="289"/>
        <v>-820</v>
      </c>
      <c r="AH327" s="3">
        <f t="shared" si="290"/>
        <v>7</v>
      </c>
      <c r="AI327" s="3">
        <f t="shared" si="291"/>
        <v>4</v>
      </c>
      <c r="AJ327" s="3">
        <f t="shared" si="292"/>
        <v>-827</v>
      </c>
      <c r="AK327" s="3">
        <f t="shared" si="293"/>
        <v>2269</v>
      </c>
      <c r="AL327" s="3">
        <f t="shared" si="294"/>
        <v>37</v>
      </c>
      <c r="AM327" s="3"/>
      <c r="AN327" s="3">
        <f t="shared" si="295"/>
        <v>18517</v>
      </c>
      <c r="AO327" s="3">
        <f t="shared" si="296"/>
        <v>1486</v>
      </c>
      <c r="AQ327" s="6">
        <f t="shared" si="297"/>
        <v>1.3348183184345464E-2</v>
      </c>
      <c r="AR327" s="6">
        <f t="shared" si="298"/>
        <v>1.2017986542443064E-2</v>
      </c>
      <c r="AS327" s="6">
        <f t="shared" si="299"/>
        <v>-1.7253350726955205E-2</v>
      </c>
      <c r="AT327" s="6">
        <f t="shared" si="300"/>
        <v>4.1991601679664068E-3</v>
      </c>
      <c r="AU327" s="6">
        <f t="shared" si="301"/>
        <v>1.8957345971563982E-2</v>
      </c>
      <c r="AV327" s="6">
        <f t="shared" si="302"/>
        <v>-1.8033144352376799E-2</v>
      </c>
      <c r="AW327" s="6">
        <f t="shared" si="303"/>
        <v>3.1057941059720491E-2</v>
      </c>
      <c r="AX327" s="6">
        <f t="shared" si="304"/>
        <v>1.2075718015665796E-2</v>
      </c>
      <c r="AZ327" s="2">
        <f t="shared" si="305"/>
        <v>8.2403120326572751E-2</v>
      </c>
      <c r="BA327" s="17">
        <f t="shared" si="306"/>
        <v>7.4288856671499273E-2</v>
      </c>
      <c r="BB327" s="2">
        <f t="shared" ref="BB327:BB358" si="328">H327/E327</f>
        <v>1.3377659149391851E-2</v>
      </c>
      <c r="BC327" s="2">
        <f t="shared" ref="BC327:BC358" si="329">(H327-J327)/E327</f>
        <v>1.1659501014912014E-2</v>
      </c>
      <c r="BD327" s="2">
        <f t="shared" ref="BD327:BD358" si="330">J327/E327</f>
        <v>1.7181581344798377E-3</v>
      </c>
      <c r="BE327" s="2">
        <f t="shared" ref="BE327:BE358" si="331">M327/E327</f>
        <v>0.35987821055828151</v>
      </c>
      <c r="BF327" s="2">
        <f t="shared" ref="BF327:BF358" si="332">N327/E327</f>
        <v>0.60196269598989882</v>
      </c>
      <c r="BG327" s="2">
        <f t="shared" ref="BG327:BG358" si="333">O327/E327</f>
        <v>2.4781434302427796E-2</v>
      </c>
      <c r="BH327" s="2">
        <f t="shared" ref="BH327:BH358" si="334">I327/G327</f>
        <v>3.1237287772710728E-2</v>
      </c>
      <c r="BI327" s="2">
        <f t="shared" ref="BI327:BI358" si="335">J327/G327</f>
        <v>4.6031644079045971E-3</v>
      </c>
      <c r="BJ327" s="2">
        <f t="shared" ref="BJ327:BJ358" si="336">M327/G327</f>
        <v>0.96415954781938462</v>
      </c>
    </row>
    <row r="328" spans="1:62" ht="15" customHeight="1">
      <c r="A328" s="4">
        <v>44217</v>
      </c>
      <c r="B328">
        <f>Foglio1!S99</f>
        <v>1540168</v>
      </c>
      <c r="C328">
        <f>Foglio1!T99</f>
        <v>929118</v>
      </c>
      <c r="E328">
        <f>Foglio1!R99</f>
        <v>126364</v>
      </c>
      <c r="G328">
        <f>Foglio1!K99</f>
        <v>46898</v>
      </c>
      <c r="H328" s="5">
        <f>Foglio1!I99</f>
        <v>1657</v>
      </c>
      <c r="I328" s="5">
        <f>Foglio1!G99</f>
        <v>1436</v>
      </c>
      <c r="J328" s="5">
        <f>Foglio1!H99</f>
        <v>221</v>
      </c>
      <c r="K328" s="5">
        <f>Foglio1!V99</f>
        <v>23</v>
      </c>
      <c r="M328" s="5">
        <f>Foglio1!J99</f>
        <v>45241</v>
      </c>
      <c r="N328" s="5">
        <f>Foglio1!N99</f>
        <v>76337</v>
      </c>
      <c r="O328" s="5">
        <f>Foglio1!O99</f>
        <v>3129</v>
      </c>
      <c r="Q328">
        <f t="shared" si="322"/>
        <v>1657</v>
      </c>
      <c r="R328">
        <f t="shared" si="323"/>
        <v>81123</v>
      </c>
      <c r="Z328">
        <f t="shared" si="324"/>
        <v>76337</v>
      </c>
      <c r="AA328">
        <f t="shared" si="325"/>
        <v>45241</v>
      </c>
      <c r="AB328">
        <f t="shared" si="326"/>
        <v>1657</v>
      </c>
      <c r="AC328">
        <f t="shared" si="327"/>
        <v>3129</v>
      </c>
      <c r="AE328" s="3">
        <f t="shared" si="287"/>
        <v>21609</v>
      </c>
      <c r="AF328" s="3">
        <f t="shared" si="288"/>
        <v>1230</v>
      </c>
      <c r="AG328" s="3">
        <f t="shared" si="289"/>
        <v>191</v>
      </c>
      <c r="AH328" s="3">
        <f t="shared" si="290"/>
        <v>-17</v>
      </c>
      <c r="AI328" s="3">
        <f t="shared" si="291"/>
        <v>6</v>
      </c>
      <c r="AJ328" s="3">
        <f t="shared" si="292"/>
        <v>208</v>
      </c>
      <c r="AK328" s="3">
        <f t="shared" si="293"/>
        <v>1011</v>
      </c>
      <c r="AL328" s="3">
        <f t="shared" si="294"/>
        <v>28</v>
      </c>
      <c r="AM328" s="3"/>
      <c r="AN328" s="3">
        <f t="shared" si="295"/>
        <v>20379</v>
      </c>
      <c r="AO328" s="3">
        <f t="shared" si="296"/>
        <v>1230</v>
      </c>
      <c r="AQ328" s="6">
        <f t="shared" si="297"/>
        <v>1.4229937723855312E-2</v>
      </c>
      <c r="AR328" s="6">
        <f t="shared" si="298"/>
        <v>9.8294628158613964E-3</v>
      </c>
      <c r="AS328" s="6">
        <f t="shared" si="299"/>
        <v>4.0893227995803623E-3</v>
      </c>
      <c r="AT328" s="6">
        <f t="shared" si="300"/>
        <v>-1.0155316606929509E-2</v>
      </c>
      <c r="AU328" s="6">
        <f t="shared" si="301"/>
        <v>2.7906976744186046E-2</v>
      </c>
      <c r="AV328" s="6">
        <f t="shared" si="302"/>
        <v>4.618835076499456E-3</v>
      </c>
      <c r="AW328" s="6">
        <f t="shared" si="303"/>
        <v>1.3421660515625414E-2</v>
      </c>
      <c r="AX328" s="6">
        <f t="shared" si="304"/>
        <v>9.0293453724604959E-3</v>
      </c>
      <c r="AZ328" s="2">
        <f t="shared" si="305"/>
        <v>8.2045595025997162E-2</v>
      </c>
      <c r="BA328" s="17">
        <f t="shared" si="306"/>
        <v>5.6920727474663334E-2</v>
      </c>
      <c r="BB328" s="2">
        <f t="shared" si="328"/>
        <v>1.3112911905289482E-2</v>
      </c>
      <c r="BC328" s="2">
        <f t="shared" si="329"/>
        <v>1.1363996074831439E-2</v>
      </c>
      <c r="BD328" s="2">
        <f t="shared" si="330"/>
        <v>1.7489158304580419E-3</v>
      </c>
      <c r="BE328" s="2">
        <f t="shared" si="331"/>
        <v>0.35802127188123201</v>
      </c>
      <c r="BF328" s="2">
        <f t="shared" si="332"/>
        <v>0.60410401696685767</v>
      </c>
      <c r="BG328" s="2">
        <f t="shared" si="333"/>
        <v>2.4761799246620874E-2</v>
      </c>
      <c r="BH328" s="2">
        <f t="shared" si="334"/>
        <v>3.0619642628683524E-2</v>
      </c>
      <c r="BI328" s="2">
        <f t="shared" si="335"/>
        <v>4.7123544714060299E-3</v>
      </c>
      <c r="BJ328" s="2">
        <f t="shared" si="336"/>
        <v>0.96466800289991039</v>
      </c>
    </row>
    <row r="329" spans="1:62" ht="15" customHeight="1">
      <c r="A329" s="4">
        <v>44218</v>
      </c>
      <c r="B329">
        <f>Foglio1!S100</f>
        <v>1560423</v>
      </c>
      <c r="C329">
        <f>Foglio1!T100</f>
        <v>935211</v>
      </c>
      <c r="E329">
        <f>Foglio1!R100</f>
        <v>127719</v>
      </c>
      <c r="G329">
        <f>Foglio1!K100</f>
        <v>47289</v>
      </c>
      <c r="H329" s="5">
        <f>Foglio1!I100</f>
        <v>1663</v>
      </c>
      <c r="I329" s="5">
        <f>Foglio1!G100</f>
        <v>1441</v>
      </c>
      <c r="J329" s="5">
        <f>Foglio1!H100</f>
        <v>222</v>
      </c>
      <c r="K329" s="5">
        <f>Foglio1!V100</f>
        <v>14</v>
      </c>
      <c r="M329" s="5">
        <f>Foglio1!J100</f>
        <v>45626</v>
      </c>
      <c r="N329" s="5">
        <f>Foglio1!N100</f>
        <v>77269</v>
      </c>
      <c r="O329" s="5">
        <f>Foglio1!O100</f>
        <v>3161</v>
      </c>
      <c r="Q329">
        <f t="shared" si="322"/>
        <v>1663</v>
      </c>
      <c r="R329">
        <f t="shared" si="323"/>
        <v>82093</v>
      </c>
      <c r="Z329">
        <f t="shared" si="324"/>
        <v>77269</v>
      </c>
      <c r="AA329">
        <f t="shared" si="325"/>
        <v>45626</v>
      </c>
      <c r="AB329">
        <f t="shared" si="326"/>
        <v>1663</v>
      </c>
      <c r="AC329">
        <f t="shared" si="327"/>
        <v>3161</v>
      </c>
      <c r="AE329" s="3">
        <f t="shared" si="287"/>
        <v>20255</v>
      </c>
      <c r="AF329" s="3">
        <f t="shared" si="288"/>
        <v>1355</v>
      </c>
      <c r="AG329" s="3">
        <f t="shared" si="289"/>
        <v>391</v>
      </c>
      <c r="AH329" s="3">
        <f t="shared" si="290"/>
        <v>6</v>
      </c>
      <c r="AI329" s="3">
        <f t="shared" si="291"/>
        <v>1</v>
      </c>
      <c r="AJ329" s="3">
        <f t="shared" si="292"/>
        <v>385</v>
      </c>
      <c r="AK329" s="3">
        <f t="shared" si="293"/>
        <v>932</v>
      </c>
      <c r="AL329" s="3">
        <f t="shared" si="294"/>
        <v>32</v>
      </c>
      <c r="AM329" s="3"/>
      <c r="AN329" s="3">
        <f t="shared" si="295"/>
        <v>18900</v>
      </c>
      <c r="AO329" s="3">
        <f t="shared" si="296"/>
        <v>1355</v>
      </c>
      <c r="AQ329" s="6">
        <f t="shared" si="297"/>
        <v>1.3151162730299551E-2</v>
      </c>
      <c r="AR329" s="6">
        <f t="shared" si="298"/>
        <v>1.0722990725206546E-2</v>
      </c>
      <c r="AS329" s="6">
        <f t="shared" si="299"/>
        <v>8.3372425263337456E-3</v>
      </c>
      <c r="AT329" s="6">
        <f t="shared" si="300"/>
        <v>3.6210018105009051E-3</v>
      </c>
      <c r="AU329" s="6">
        <f t="shared" si="301"/>
        <v>4.5248868778280547E-3</v>
      </c>
      <c r="AV329" s="6">
        <f t="shared" si="302"/>
        <v>8.5099798855020892E-3</v>
      </c>
      <c r="AW329" s="6">
        <f t="shared" si="303"/>
        <v>1.2209020527398248E-2</v>
      </c>
      <c r="AX329" s="6">
        <f t="shared" si="304"/>
        <v>1.0226909555768616E-2</v>
      </c>
      <c r="AZ329" s="2">
        <f t="shared" si="305"/>
        <v>8.184896018579578E-2</v>
      </c>
      <c r="BA329" s="17">
        <f t="shared" si="306"/>
        <v>6.6897062453715128E-2</v>
      </c>
      <c r="BB329" s="2">
        <f t="shared" si="328"/>
        <v>1.3020772163891041E-2</v>
      </c>
      <c r="BC329" s="2">
        <f t="shared" si="329"/>
        <v>1.1282581291742028E-2</v>
      </c>
      <c r="BD329" s="2">
        <f t="shared" si="330"/>
        <v>1.7381908721490146E-3</v>
      </c>
      <c r="BE329" s="2">
        <f t="shared" si="331"/>
        <v>0.35723737266968891</v>
      </c>
      <c r="BF329" s="2">
        <f t="shared" si="332"/>
        <v>0.60499220945982979</v>
      </c>
      <c r="BG329" s="2">
        <f t="shared" si="333"/>
        <v>2.4749645706590249E-2</v>
      </c>
      <c r="BH329" s="2">
        <f t="shared" si="334"/>
        <v>3.0472202837869271E-2</v>
      </c>
      <c r="BI329" s="2">
        <f t="shared" si="335"/>
        <v>4.6945378417813871E-3</v>
      </c>
      <c r="BJ329" s="2">
        <f t="shared" si="336"/>
        <v>0.96483325932034936</v>
      </c>
    </row>
    <row r="330" spans="1:62" ht="15" customHeight="1">
      <c r="A330" s="4">
        <v>44219</v>
      </c>
      <c r="B330">
        <f>Foglio1!S101</f>
        <v>1583888</v>
      </c>
      <c r="C330">
        <f>Foglio1!T101</f>
        <v>940932</v>
      </c>
      <c r="E330">
        <f>Foglio1!R101</f>
        <v>128877</v>
      </c>
      <c r="G330">
        <f>Foglio1!K101</f>
        <v>47627</v>
      </c>
      <c r="H330" s="5">
        <f>Foglio1!I101</f>
        <v>1667</v>
      </c>
      <c r="I330" s="5">
        <f>Foglio1!G101</f>
        <v>1444</v>
      </c>
      <c r="J330" s="5">
        <f>Foglio1!H101</f>
        <v>223</v>
      </c>
      <c r="K330" s="5">
        <f>Foglio1!V101</f>
        <v>14</v>
      </c>
      <c r="M330" s="5">
        <f>Foglio1!J101</f>
        <v>45960</v>
      </c>
      <c r="N330" s="5">
        <f>Foglio1!N101</f>
        <v>78056</v>
      </c>
      <c r="O330" s="5">
        <f>Foglio1!O101</f>
        <v>3194</v>
      </c>
      <c r="Q330">
        <f t="shared" si="322"/>
        <v>1667</v>
      </c>
      <c r="R330">
        <f t="shared" si="323"/>
        <v>82917</v>
      </c>
      <c r="Z330">
        <f t="shared" si="324"/>
        <v>78056</v>
      </c>
      <c r="AA330">
        <f t="shared" si="325"/>
        <v>45960</v>
      </c>
      <c r="AB330">
        <f t="shared" si="326"/>
        <v>1667</v>
      </c>
      <c r="AC330">
        <f t="shared" si="327"/>
        <v>3194</v>
      </c>
      <c r="AE330" s="3">
        <f t="shared" si="287"/>
        <v>23465</v>
      </c>
      <c r="AF330" s="3">
        <f t="shared" si="288"/>
        <v>1158</v>
      </c>
      <c r="AG330" s="3">
        <f t="shared" si="289"/>
        <v>338</v>
      </c>
      <c r="AH330" s="3">
        <f t="shared" si="290"/>
        <v>4</v>
      </c>
      <c r="AI330" s="3">
        <f t="shared" si="291"/>
        <v>1</v>
      </c>
      <c r="AJ330" s="3">
        <f t="shared" si="292"/>
        <v>334</v>
      </c>
      <c r="AK330" s="3">
        <f t="shared" si="293"/>
        <v>787</v>
      </c>
      <c r="AL330" s="3">
        <f t="shared" si="294"/>
        <v>33</v>
      </c>
      <c r="AM330" s="3"/>
      <c r="AN330" s="3">
        <f t="shared" si="295"/>
        <v>22307</v>
      </c>
      <c r="AO330" s="3">
        <f t="shared" si="296"/>
        <v>1158</v>
      </c>
      <c r="AQ330" s="6">
        <f t="shared" si="297"/>
        <v>1.5037589166527282E-2</v>
      </c>
      <c r="AR330" s="6">
        <f t="shared" si="298"/>
        <v>9.0667794141826973E-3</v>
      </c>
      <c r="AS330" s="6">
        <f t="shared" si="299"/>
        <v>7.1475395969464355E-3</v>
      </c>
      <c r="AT330" s="6">
        <f t="shared" si="300"/>
        <v>2.4052916416115455E-3</v>
      </c>
      <c r="AU330" s="6">
        <f t="shared" si="301"/>
        <v>4.5045045045045045E-3</v>
      </c>
      <c r="AV330" s="6">
        <f t="shared" si="302"/>
        <v>7.3203874983562003E-3</v>
      </c>
      <c r="AW330" s="6">
        <f t="shared" si="303"/>
        <v>1.0185197168334001E-2</v>
      </c>
      <c r="AX330" s="6">
        <f t="shared" si="304"/>
        <v>1.0439734261309713E-2</v>
      </c>
      <c r="AZ330" s="2">
        <f t="shared" si="305"/>
        <v>8.136749568151283E-2</v>
      </c>
      <c r="BA330" s="17">
        <f t="shared" si="306"/>
        <v>4.9350095887492007E-2</v>
      </c>
      <c r="BB330" s="2">
        <f t="shared" si="328"/>
        <v>1.2934813814722565E-2</v>
      </c>
      <c r="BC330" s="2">
        <f t="shared" si="329"/>
        <v>1.1204481792717087E-2</v>
      </c>
      <c r="BD330" s="2">
        <f t="shared" si="330"/>
        <v>1.7303320220054782E-3</v>
      </c>
      <c r="BE330" s="2">
        <f t="shared" si="331"/>
        <v>0.35661910193440255</v>
      </c>
      <c r="BF330" s="2">
        <f t="shared" si="332"/>
        <v>0.60566276372044658</v>
      </c>
      <c r="BG330" s="2">
        <f t="shared" si="333"/>
        <v>2.4783320530428237E-2</v>
      </c>
      <c r="BH330" s="2">
        <f t="shared" si="334"/>
        <v>3.0318936737564826E-2</v>
      </c>
      <c r="BI330" s="2">
        <f t="shared" si="335"/>
        <v>4.6822180695823799E-3</v>
      </c>
      <c r="BJ330" s="2">
        <f t="shared" si="336"/>
        <v>0.96499884519285284</v>
      </c>
    </row>
    <row r="331" spans="1:62" ht="15" customHeight="1">
      <c r="A331" s="4">
        <v>44220</v>
      </c>
      <c r="B331">
        <f>Foglio1!S102</f>
        <v>1604479</v>
      </c>
      <c r="C331">
        <f>Foglio1!T102</f>
        <v>945261</v>
      </c>
      <c r="E331">
        <f>Foglio1!R102</f>
        <v>129752</v>
      </c>
      <c r="G331">
        <f>Foglio1!K102</f>
        <v>47654</v>
      </c>
      <c r="H331" s="5">
        <f>Foglio1!I102</f>
        <v>1658</v>
      </c>
      <c r="I331" s="5">
        <f>Foglio1!G102</f>
        <v>1431</v>
      </c>
      <c r="J331" s="5">
        <f>Foglio1!H102</f>
        <v>227</v>
      </c>
      <c r="K331" s="5">
        <f>Foglio1!V102</f>
        <v>15</v>
      </c>
      <c r="M331" s="5">
        <f>Foglio1!J102</f>
        <v>45996</v>
      </c>
      <c r="N331" s="5">
        <f>Foglio1!N102</f>
        <v>78872</v>
      </c>
      <c r="O331" s="5">
        <f>Foglio1!O102</f>
        <v>3226</v>
      </c>
      <c r="Q331">
        <f t="shared" si="322"/>
        <v>1658</v>
      </c>
      <c r="R331">
        <f t="shared" si="323"/>
        <v>83756</v>
      </c>
      <c r="Z331">
        <f t="shared" si="324"/>
        <v>78872</v>
      </c>
      <c r="AA331">
        <f t="shared" si="325"/>
        <v>45996</v>
      </c>
      <c r="AB331">
        <f t="shared" si="326"/>
        <v>1658</v>
      </c>
      <c r="AC331">
        <f t="shared" si="327"/>
        <v>3226</v>
      </c>
      <c r="AE331" s="3">
        <f t="shared" si="287"/>
        <v>20591</v>
      </c>
      <c r="AF331" s="3">
        <f t="shared" si="288"/>
        <v>875</v>
      </c>
      <c r="AG331" s="3">
        <f t="shared" si="289"/>
        <v>27</v>
      </c>
      <c r="AH331" s="3">
        <f t="shared" si="290"/>
        <v>-9</v>
      </c>
      <c r="AI331" s="3">
        <f t="shared" si="291"/>
        <v>4</v>
      </c>
      <c r="AJ331" s="3">
        <f t="shared" si="292"/>
        <v>36</v>
      </c>
      <c r="AK331" s="3">
        <f t="shared" si="293"/>
        <v>816</v>
      </c>
      <c r="AL331" s="3">
        <f t="shared" si="294"/>
        <v>32</v>
      </c>
      <c r="AM331" s="3"/>
      <c r="AN331" s="3">
        <f t="shared" si="295"/>
        <v>19716</v>
      </c>
      <c r="AO331" s="3">
        <f t="shared" si="296"/>
        <v>875</v>
      </c>
      <c r="AQ331" s="6">
        <f t="shared" si="297"/>
        <v>1.3000287899144383E-2</v>
      </c>
      <c r="AR331" s="6">
        <f t="shared" si="298"/>
        <v>6.7894193688555751E-3</v>
      </c>
      <c r="AS331" s="6">
        <f t="shared" si="299"/>
        <v>5.6690532681042262E-4</v>
      </c>
      <c r="AT331" s="6">
        <f t="shared" si="300"/>
        <v>-5.3989202159568086E-3</v>
      </c>
      <c r="AU331" s="6">
        <f t="shared" si="301"/>
        <v>1.7937219730941704E-2</v>
      </c>
      <c r="AV331" s="6">
        <f t="shared" si="302"/>
        <v>7.8328981723237601E-4</v>
      </c>
      <c r="AW331" s="6">
        <f t="shared" si="303"/>
        <v>1.0454033001947321E-2</v>
      </c>
      <c r="AX331" s="6">
        <f t="shared" si="304"/>
        <v>1.0018785222291797E-2</v>
      </c>
      <c r="AZ331" s="2">
        <f t="shared" si="305"/>
        <v>8.0868618411334775E-2</v>
      </c>
      <c r="BA331" s="17">
        <f t="shared" si="306"/>
        <v>4.2494293623427708E-2</v>
      </c>
      <c r="BB331" s="2">
        <f t="shared" si="328"/>
        <v>1.2778223071706023E-2</v>
      </c>
      <c r="BC331" s="2">
        <f t="shared" si="329"/>
        <v>1.1028731734385597E-2</v>
      </c>
      <c r="BD331" s="2">
        <f t="shared" si="330"/>
        <v>1.7494913373204267E-3</v>
      </c>
      <c r="BE331" s="2">
        <f t="shared" si="331"/>
        <v>0.35449164560083851</v>
      </c>
      <c r="BF331" s="2">
        <f t="shared" si="332"/>
        <v>0.6078673161107343</v>
      </c>
      <c r="BG331" s="2">
        <f t="shared" si="333"/>
        <v>2.4862815216721131E-2</v>
      </c>
      <c r="BH331" s="2">
        <f t="shared" si="334"/>
        <v>3.0028958744281697E-2</v>
      </c>
      <c r="BI331" s="2">
        <f t="shared" si="335"/>
        <v>4.7635035883661393E-3</v>
      </c>
      <c r="BJ331" s="2">
        <f t="shared" si="336"/>
        <v>0.96520753766735212</v>
      </c>
    </row>
    <row r="332" spans="1:62" ht="15" customHeight="1">
      <c r="A332" s="4">
        <v>44221</v>
      </c>
      <c r="B332">
        <f>Foglio1!S103</f>
        <v>1625287</v>
      </c>
      <c r="C332">
        <f>Foglio1!T103</f>
        <v>950469</v>
      </c>
      <c r="E332">
        <f>Foglio1!R103</f>
        <v>130637</v>
      </c>
      <c r="G332">
        <f>Foglio1!K103</f>
        <v>48001</v>
      </c>
      <c r="H332" s="5">
        <f>Foglio1!I103</f>
        <v>1666</v>
      </c>
      <c r="I332" s="5">
        <f>Foglio1!G103</f>
        <v>1439</v>
      </c>
      <c r="J332" s="5">
        <f>Foglio1!H103</f>
        <v>227</v>
      </c>
      <c r="K332" s="5">
        <f>Foglio1!V103</f>
        <v>11</v>
      </c>
      <c r="M332" s="5">
        <f>Foglio1!J103</f>
        <v>46335</v>
      </c>
      <c r="N332" s="5">
        <f>Foglio1!N103</f>
        <v>79376</v>
      </c>
      <c r="O332" s="5">
        <f>Foglio1!O103</f>
        <v>3260</v>
      </c>
      <c r="Q332">
        <f t="shared" si="322"/>
        <v>1666</v>
      </c>
      <c r="R332">
        <f t="shared" si="323"/>
        <v>84302</v>
      </c>
      <c r="Z332">
        <f t="shared" si="324"/>
        <v>79376</v>
      </c>
      <c r="AA332">
        <f t="shared" si="325"/>
        <v>46335</v>
      </c>
      <c r="AB332">
        <f t="shared" si="326"/>
        <v>1666</v>
      </c>
      <c r="AC332">
        <f t="shared" si="327"/>
        <v>3260</v>
      </c>
      <c r="AE332" s="3">
        <f t="shared" si="287"/>
        <v>20808</v>
      </c>
      <c r="AF332" s="3">
        <f t="shared" si="288"/>
        <v>885</v>
      </c>
      <c r="AG332" s="3">
        <f t="shared" si="289"/>
        <v>347</v>
      </c>
      <c r="AH332" s="3">
        <f t="shared" si="290"/>
        <v>8</v>
      </c>
      <c r="AI332" s="3">
        <f t="shared" si="291"/>
        <v>0</v>
      </c>
      <c r="AJ332" s="3">
        <f t="shared" si="292"/>
        <v>339</v>
      </c>
      <c r="AK332" s="3">
        <f t="shared" si="293"/>
        <v>504</v>
      </c>
      <c r="AL332" s="3">
        <f t="shared" si="294"/>
        <v>34</v>
      </c>
      <c r="AM332" s="3"/>
      <c r="AN332" s="3">
        <f t="shared" si="295"/>
        <v>19923</v>
      </c>
      <c r="AO332" s="3">
        <f t="shared" si="296"/>
        <v>885</v>
      </c>
      <c r="AQ332" s="6">
        <f t="shared" si="297"/>
        <v>1.2968695757314368E-2</v>
      </c>
      <c r="AR332" s="6">
        <f t="shared" si="298"/>
        <v>6.8207041124606939E-3</v>
      </c>
      <c r="AS332" s="6">
        <f t="shared" si="299"/>
        <v>7.2816552650354638E-3</v>
      </c>
      <c r="AT332" s="6">
        <f t="shared" si="300"/>
        <v>4.8250904704463205E-3</v>
      </c>
      <c r="AU332" s="6">
        <f t="shared" si="301"/>
        <v>0</v>
      </c>
      <c r="AV332" s="6">
        <f t="shared" si="302"/>
        <v>7.3702061048786854E-3</v>
      </c>
      <c r="AW332" s="6">
        <f t="shared" si="303"/>
        <v>6.3901004158636778E-3</v>
      </c>
      <c r="AX332" s="6">
        <f t="shared" si="304"/>
        <v>1.0539367637941723E-2</v>
      </c>
      <c r="AZ332" s="2">
        <f t="shared" si="305"/>
        <v>8.0377804043224366E-2</v>
      </c>
      <c r="BA332" s="17">
        <f t="shared" si="306"/>
        <v>4.2531718569780851E-2</v>
      </c>
      <c r="BB332" s="2">
        <f t="shared" si="328"/>
        <v>1.2752895427788452E-2</v>
      </c>
      <c r="BC332" s="2">
        <f t="shared" si="329"/>
        <v>1.1015256014758452E-2</v>
      </c>
      <c r="BD332" s="2">
        <f t="shared" si="330"/>
        <v>1.7376394130299991E-3</v>
      </c>
      <c r="BE332" s="2">
        <f t="shared" si="331"/>
        <v>0.35468511983588108</v>
      </c>
      <c r="BF332" s="2">
        <f t="shared" si="332"/>
        <v>0.60760733942145029</v>
      </c>
      <c r="BG332" s="2">
        <f t="shared" si="333"/>
        <v>2.4954645314880165E-2</v>
      </c>
      <c r="BH332" s="2">
        <f t="shared" si="334"/>
        <v>2.9978542113705965E-2</v>
      </c>
      <c r="BI332" s="2">
        <f t="shared" si="335"/>
        <v>4.7290681444136584E-3</v>
      </c>
      <c r="BJ332" s="2">
        <f t="shared" si="336"/>
        <v>0.96529238974188036</v>
      </c>
    </row>
    <row r="333" spans="1:62" ht="15" customHeight="1">
      <c r="A333" s="4">
        <v>44222</v>
      </c>
      <c r="B333">
        <f>Foglio1!S104</f>
        <v>1648866</v>
      </c>
      <c r="C333">
        <f>Foglio1!T104</f>
        <v>956437</v>
      </c>
      <c r="E333">
        <f>Foglio1!R104</f>
        <v>131607</v>
      </c>
      <c r="G333">
        <f>Foglio1!K104</f>
        <v>47479</v>
      </c>
      <c r="H333" s="5">
        <f>Foglio1!I104</f>
        <v>1664</v>
      </c>
      <c r="I333" s="5">
        <f>Foglio1!G104</f>
        <v>1435</v>
      </c>
      <c r="J333" s="5">
        <f>Foglio1!H104</f>
        <v>229</v>
      </c>
      <c r="K333" s="5">
        <f>Foglio1!V104</f>
        <v>18</v>
      </c>
      <c r="M333" s="5">
        <f>Foglio1!J104</f>
        <v>45815</v>
      </c>
      <c r="N333" s="5">
        <f>Foglio1!N104</f>
        <v>80832</v>
      </c>
      <c r="O333" s="5">
        <f>Foglio1!O104</f>
        <v>3296</v>
      </c>
      <c r="Q333">
        <f t="shared" si="322"/>
        <v>1664</v>
      </c>
      <c r="R333">
        <f t="shared" si="323"/>
        <v>85792</v>
      </c>
      <c r="Z333">
        <f t="shared" si="324"/>
        <v>80832</v>
      </c>
      <c r="AA333">
        <f t="shared" si="325"/>
        <v>45815</v>
      </c>
      <c r="AB333">
        <f t="shared" si="326"/>
        <v>1664</v>
      </c>
      <c r="AC333">
        <f t="shared" si="327"/>
        <v>3296</v>
      </c>
      <c r="AE333" s="3">
        <f t="shared" si="287"/>
        <v>23579</v>
      </c>
      <c r="AF333" s="3">
        <f t="shared" si="288"/>
        <v>970</v>
      </c>
      <c r="AG333" s="3">
        <f t="shared" si="289"/>
        <v>-522</v>
      </c>
      <c r="AH333" s="3">
        <f t="shared" si="290"/>
        <v>-2</v>
      </c>
      <c r="AI333" s="3">
        <f t="shared" si="291"/>
        <v>2</v>
      </c>
      <c r="AJ333" s="3">
        <f t="shared" si="292"/>
        <v>-520</v>
      </c>
      <c r="AK333" s="3">
        <f t="shared" si="293"/>
        <v>1456</v>
      </c>
      <c r="AL333" s="3">
        <f t="shared" si="294"/>
        <v>36</v>
      </c>
      <c r="AM333" s="3"/>
      <c r="AN333" s="3">
        <f t="shared" si="295"/>
        <v>22609</v>
      </c>
      <c r="AO333" s="3">
        <f t="shared" si="296"/>
        <v>970</v>
      </c>
      <c r="AQ333" s="6">
        <f t="shared" si="297"/>
        <v>1.4507591582286698E-2</v>
      </c>
      <c r="AR333" s="6">
        <f t="shared" si="298"/>
        <v>7.4251552010533E-3</v>
      </c>
      <c r="AS333" s="6">
        <f t="shared" si="299"/>
        <v>-1.0874773442219954E-2</v>
      </c>
      <c r="AT333" s="6">
        <f t="shared" si="300"/>
        <v>-1.2004801920768306E-3</v>
      </c>
      <c r="AU333" s="6">
        <f t="shared" si="301"/>
        <v>8.8105726872246704E-3</v>
      </c>
      <c r="AV333" s="6">
        <f t="shared" si="302"/>
        <v>-1.1222617891442754E-2</v>
      </c>
      <c r="AW333" s="6">
        <f t="shared" si="303"/>
        <v>1.8343075992743398E-2</v>
      </c>
      <c r="AX333" s="6">
        <f t="shared" si="304"/>
        <v>1.1042944785276074E-2</v>
      </c>
      <c r="AZ333" s="2">
        <f t="shared" si="305"/>
        <v>7.981667400504347E-2</v>
      </c>
      <c r="BA333" s="17">
        <f t="shared" si="306"/>
        <v>4.1138301030578056E-2</v>
      </c>
      <c r="BB333" s="2">
        <f t="shared" si="328"/>
        <v>1.2643704362229972E-2</v>
      </c>
      <c r="BC333" s="2">
        <f t="shared" si="329"/>
        <v>1.0903675336418275E-2</v>
      </c>
      <c r="BD333" s="2">
        <f t="shared" si="330"/>
        <v>1.7400290258116969E-3</v>
      </c>
      <c r="BE333" s="2">
        <f t="shared" si="331"/>
        <v>0.34811978086272005</v>
      </c>
      <c r="BF333" s="2">
        <f t="shared" si="332"/>
        <v>0.61419225421140211</v>
      </c>
      <c r="BG333" s="2">
        <f t="shared" si="333"/>
        <v>2.5044260563647832E-2</v>
      </c>
      <c r="BH333" s="2">
        <f t="shared" si="334"/>
        <v>3.0223888455948946E-2</v>
      </c>
      <c r="BI333" s="2">
        <f t="shared" si="335"/>
        <v>4.8231849870469046E-3</v>
      </c>
      <c r="BJ333" s="2">
        <f t="shared" si="336"/>
        <v>0.96495292655700415</v>
      </c>
    </row>
    <row r="334" spans="1:62" ht="15" customHeight="1">
      <c r="A334" s="4">
        <v>44223</v>
      </c>
      <c r="B334">
        <f>Foglio1!S105</f>
        <v>1678136</v>
      </c>
      <c r="C334">
        <f>Foglio1!T105</f>
        <v>962946</v>
      </c>
      <c r="E334">
        <f>Foglio1!R105</f>
        <v>132603</v>
      </c>
      <c r="G334">
        <f>Foglio1!K105</f>
        <v>47030</v>
      </c>
      <c r="H334" s="5">
        <f>Foglio1!I105</f>
        <v>1653</v>
      </c>
      <c r="I334" s="5">
        <f>Foglio1!G105</f>
        <v>1421</v>
      </c>
      <c r="J334" s="5">
        <f>Foglio1!H105</f>
        <v>232</v>
      </c>
      <c r="K334" s="5">
        <f>Foglio1!V105</f>
        <v>11</v>
      </c>
      <c r="M334" s="5">
        <f>Foglio1!J105</f>
        <v>45377</v>
      </c>
      <c r="N334" s="5">
        <f>Foglio1!N105</f>
        <v>82239</v>
      </c>
      <c r="O334" s="5">
        <f>Foglio1!O105</f>
        <v>3334</v>
      </c>
      <c r="Q334">
        <f t="shared" si="322"/>
        <v>1653</v>
      </c>
      <c r="R334">
        <f t="shared" si="323"/>
        <v>87226</v>
      </c>
      <c r="Z334">
        <f t="shared" si="324"/>
        <v>82239</v>
      </c>
      <c r="AA334">
        <f t="shared" si="325"/>
        <v>45377</v>
      </c>
      <c r="AB334">
        <f t="shared" si="326"/>
        <v>1653</v>
      </c>
      <c r="AC334">
        <f t="shared" si="327"/>
        <v>3334</v>
      </c>
      <c r="AE334" s="3">
        <f t="shared" si="287"/>
        <v>29270</v>
      </c>
      <c r="AF334" s="3">
        <f t="shared" si="288"/>
        <v>996</v>
      </c>
      <c r="AG334" s="3">
        <f t="shared" si="289"/>
        <v>-449</v>
      </c>
      <c r="AH334" s="3">
        <f t="shared" si="290"/>
        <v>-11</v>
      </c>
      <c r="AI334" s="3">
        <f t="shared" si="291"/>
        <v>3</v>
      </c>
      <c r="AJ334" s="3">
        <f t="shared" si="292"/>
        <v>-438</v>
      </c>
      <c r="AK334" s="3">
        <f t="shared" si="293"/>
        <v>1407</v>
      </c>
      <c r="AL334" s="3">
        <f t="shared" si="294"/>
        <v>38</v>
      </c>
      <c r="AM334" s="3"/>
      <c r="AN334" s="3">
        <f t="shared" si="295"/>
        <v>28274</v>
      </c>
      <c r="AO334" s="3">
        <f t="shared" si="296"/>
        <v>996</v>
      </c>
      <c r="AQ334" s="6">
        <f t="shared" si="297"/>
        <v>1.7751594125902288E-2</v>
      </c>
      <c r="AR334" s="6">
        <f t="shared" si="298"/>
        <v>7.567986505277075E-3</v>
      </c>
      <c r="AS334" s="6">
        <f t="shared" si="299"/>
        <v>-9.4568124855199144E-3</v>
      </c>
      <c r="AT334" s="6">
        <f t="shared" si="300"/>
        <v>-6.610576923076923E-3</v>
      </c>
      <c r="AU334" s="6">
        <f t="shared" si="301"/>
        <v>1.3100436681222707E-2</v>
      </c>
      <c r="AV334" s="6">
        <f t="shared" si="302"/>
        <v>-9.5601877114482158E-3</v>
      </c>
      <c r="AW334" s="6">
        <f t="shared" si="303"/>
        <v>1.740647268408551E-2</v>
      </c>
      <c r="AX334" s="6">
        <f t="shared" si="304"/>
        <v>1.1529126213592233E-2</v>
      </c>
      <c r="AZ334" s="2">
        <f t="shared" si="305"/>
        <v>7.9018029528000119E-2</v>
      </c>
      <c r="BA334" s="17">
        <f t="shared" si="306"/>
        <v>3.4028015032456442E-2</v>
      </c>
      <c r="BB334" s="2">
        <f t="shared" si="328"/>
        <v>1.2465781317164771E-2</v>
      </c>
      <c r="BC334" s="2">
        <f t="shared" si="329"/>
        <v>1.0716197974404802E-2</v>
      </c>
      <c r="BD334" s="2">
        <f t="shared" si="330"/>
        <v>1.7495833427599676E-3</v>
      </c>
      <c r="BE334" s="2">
        <f t="shared" si="331"/>
        <v>0.3422019109673235</v>
      </c>
      <c r="BF334" s="2">
        <f t="shared" si="332"/>
        <v>0.62018958847084904</v>
      </c>
      <c r="BG334" s="2">
        <f t="shared" si="333"/>
        <v>2.5142719244662638E-2</v>
      </c>
      <c r="BH334" s="2">
        <f t="shared" si="334"/>
        <v>3.0214756538379756E-2</v>
      </c>
      <c r="BI334" s="2">
        <f t="shared" si="335"/>
        <v>4.9330214756538376E-3</v>
      </c>
      <c r="BJ334" s="2">
        <f t="shared" si="336"/>
        <v>0.96485222198596643</v>
      </c>
    </row>
    <row r="335" spans="1:62" ht="15" customHeight="1">
      <c r="A335" s="4">
        <v>44224</v>
      </c>
      <c r="B335">
        <f>Foglio1!S106</f>
        <v>1700897</v>
      </c>
      <c r="C335">
        <f>Foglio1!T106</f>
        <v>969503</v>
      </c>
      <c r="E335">
        <f>Foglio1!R106</f>
        <v>133597</v>
      </c>
      <c r="G335">
        <f>Foglio1!K106</f>
        <v>46176</v>
      </c>
      <c r="H335" s="5">
        <f>Foglio1!I106</f>
        <v>1620</v>
      </c>
      <c r="I335" s="5">
        <f>Foglio1!G106</f>
        <v>1405</v>
      </c>
      <c r="J335" s="5">
        <f>Foglio1!H106</f>
        <v>215</v>
      </c>
      <c r="K335" s="5">
        <f>Foglio1!V106</f>
        <v>7</v>
      </c>
      <c r="M335" s="5">
        <f>Foglio1!J106</f>
        <v>44556</v>
      </c>
      <c r="N335" s="5">
        <f>Foglio1!N106</f>
        <v>84050</v>
      </c>
      <c r="O335" s="5">
        <f>Foglio1!O106</f>
        <v>3371</v>
      </c>
      <c r="Q335">
        <f t="shared" si="322"/>
        <v>1620</v>
      </c>
      <c r="R335">
        <f t="shared" si="323"/>
        <v>89041</v>
      </c>
      <c r="Z335">
        <f t="shared" si="324"/>
        <v>84050</v>
      </c>
      <c r="AA335">
        <f t="shared" si="325"/>
        <v>44556</v>
      </c>
      <c r="AB335">
        <f t="shared" si="326"/>
        <v>1620</v>
      </c>
      <c r="AC335">
        <f t="shared" si="327"/>
        <v>3371</v>
      </c>
      <c r="AE335" s="3">
        <f t="shared" si="287"/>
        <v>22761</v>
      </c>
      <c r="AF335" s="3">
        <f t="shared" si="288"/>
        <v>994</v>
      </c>
      <c r="AG335" s="3">
        <f t="shared" si="289"/>
        <v>-854</v>
      </c>
      <c r="AH335" s="3">
        <f t="shared" si="290"/>
        <v>-33</v>
      </c>
      <c r="AI335" s="3">
        <f t="shared" si="291"/>
        <v>-17</v>
      </c>
      <c r="AJ335" s="3">
        <f t="shared" si="292"/>
        <v>-821</v>
      </c>
      <c r="AK335" s="3">
        <f t="shared" si="293"/>
        <v>1811</v>
      </c>
      <c r="AL335" s="3">
        <f t="shared" si="294"/>
        <v>37</v>
      </c>
      <c r="AM335" s="3"/>
      <c r="AN335" s="3">
        <f t="shared" si="295"/>
        <v>21767</v>
      </c>
      <c r="AO335" s="3">
        <f t="shared" si="296"/>
        <v>994</v>
      </c>
      <c r="AQ335" s="6">
        <f t="shared" si="297"/>
        <v>1.3563263049001987E-2</v>
      </c>
      <c r="AR335" s="6">
        <f t="shared" si="298"/>
        <v>7.4960596668250338E-3</v>
      </c>
      <c r="AS335" s="6">
        <f t="shared" si="299"/>
        <v>-1.8158622156070593E-2</v>
      </c>
      <c r="AT335" s="6">
        <f t="shared" si="300"/>
        <v>-1.9963702359346643E-2</v>
      </c>
      <c r="AU335" s="6">
        <f t="shared" si="301"/>
        <v>-7.3275862068965511E-2</v>
      </c>
      <c r="AV335" s="6">
        <f t="shared" si="302"/>
        <v>-1.8092866430129802E-2</v>
      </c>
      <c r="AW335" s="6">
        <f t="shared" si="303"/>
        <v>2.2021182164180014E-2</v>
      </c>
      <c r="AX335" s="6">
        <f t="shared" si="304"/>
        <v>1.1097780443911218E-2</v>
      </c>
      <c r="AZ335" s="2">
        <f t="shared" si="305"/>
        <v>7.8545026535998361E-2</v>
      </c>
      <c r="BA335" s="17">
        <f t="shared" si="306"/>
        <v>4.3671191951144502E-2</v>
      </c>
      <c r="BB335" s="2">
        <f t="shared" si="328"/>
        <v>1.2126020793880102E-2</v>
      </c>
      <c r="BC335" s="2">
        <f t="shared" si="329"/>
        <v>1.0516703219383668E-2</v>
      </c>
      <c r="BD335" s="2">
        <f t="shared" si="330"/>
        <v>1.6093175744964334E-3</v>
      </c>
      <c r="BE335" s="2">
        <f t="shared" si="331"/>
        <v>0.33351048301982827</v>
      </c>
      <c r="BF335" s="2">
        <f t="shared" si="332"/>
        <v>0.62913089365779173</v>
      </c>
      <c r="BG335" s="2">
        <f t="shared" si="333"/>
        <v>2.5232602528499893E-2</v>
      </c>
      <c r="BH335" s="2">
        <f t="shared" si="334"/>
        <v>3.0427061677061676E-2</v>
      </c>
      <c r="BI335" s="2">
        <f t="shared" si="335"/>
        <v>4.6560984060984058E-3</v>
      </c>
      <c r="BJ335" s="2">
        <f t="shared" si="336"/>
        <v>0.96491683991683996</v>
      </c>
    </row>
    <row r="336" spans="1:62" ht="15" customHeight="1">
      <c r="A336" s="4">
        <v>44225</v>
      </c>
      <c r="B336">
        <f>Foglio1!S107</f>
        <v>1726358</v>
      </c>
      <c r="C336">
        <f>Foglio1!T107</f>
        <v>975217</v>
      </c>
      <c r="E336">
        <f>Foglio1!R107</f>
        <v>134541</v>
      </c>
      <c r="G336">
        <f>Foglio1!K107</f>
        <v>44267</v>
      </c>
      <c r="H336" s="5">
        <f>Foglio1!I107</f>
        <v>1584</v>
      </c>
      <c r="I336" s="5">
        <f>Foglio1!G107</f>
        <v>1373</v>
      </c>
      <c r="J336" s="5">
        <f>Foglio1!H107</f>
        <v>211</v>
      </c>
      <c r="K336" s="5">
        <f>Foglio1!V107</f>
        <v>7</v>
      </c>
      <c r="M336" s="5">
        <f>Foglio1!J107</f>
        <v>42683</v>
      </c>
      <c r="N336" s="5">
        <f>Foglio1!N107</f>
        <v>86866</v>
      </c>
      <c r="O336" s="5">
        <f>Foglio1!O107</f>
        <v>3408</v>
      </c>
      <c r="Q336">
        <f t="shared" si="322"/>
        <v>1584</v>
      </c>
      <c r="R336">
        <f t="shared" si="323"/>
        <v>91858</v>
      </c>
      <c r="Z336">
        <f t="shared" si="324"/>
        <v>86866</v>
      </c>
      <c r="AA336">
        <f t="shared" si="325"/>
        <v>42683</v>
      </c>
      <c r="AB336">
        <f t="shared" si="326"/>
        <v>1584</v>
      </c>
      <c r="AC336">
        <f t="shared" si="327"/>
        <v>3408</v>
      </c>
      <c r="AE336" s="3">
        <f t="shared" si="287"/>
        <v>25461</v>
      </c>
      <c r="AF336" s="3">
        <f t="shared" si="288"/>
        <v>944</v>
      </c>
      <c r="AG336" s="3">
        <f t="shared" si="289"/>
        <v>-1909</v>
      </c>
      <c r="AH336" s="3">
        <f t="shared" si="290"/>
        <v>-36</v>
      </c>
      <c r="AI336" s="3">
        <f t="shared" si="291"/>
        <v>-4</v>
      </c>
      <c r="AJ336" s="3">
        <f t="shared" si="292"/>
        <v>-1873</v>
      </c>
      <c r="AK336" s="3">
        <f t="shared" si="293"/>
        <v>2816</v>
      </c>
      <c r="AL336" s="3">
        <f t="shared" si="294"/>
        <v>37</v>
      </c>
      <c r="AM336" s="3"/>
      <c r="AN336" s="3">
        <f t="shared" si="295"/>
        <v>24517</v>
      </c>
      <c r="AO336" s="3">
        <f t="shared" si="296"/>
        <v>944</v>
      </c>
      <c r="AQ336" s="6">
        <f t="shared" si="297"/>
        <v>1.4969160390076531E-2</v>
      </c>
      <c r="AR336" s="6">
        <f t="shared" si="298"/>
        <v>7.0660269317424796E-3</v>
      </c>
      <c r="AS336" s="6">
        <f t="shared" si="299"/>
        <v>-4.1341822591822591E-2</v>
      </c>
      <c r="AT336" s="6">
        <f t="shared" si="300"/>
        <v>-2.2222222222222223E-2</v>
      </c>
      <c r="AU336" s="6">
        <f t="shared" si="301"/>
        <v>-1.8604651162790697E-2</v>
      </c>
      <c r="AV336" s="6">
        <f t="shared" si="302"/>
        <v>-4.2036987162222823E-2</v>
      </c>
      <c r="AW336" s="6">
        <f t="shared" si="303"/>
        <v>3.3503866745984531E-2</v>
      </c>
      <c r="AX336" s="6">
        <f t="shared" si="304"/>
        <v>1.0975971521803619E-2</v>
      </c>
      <c r="AZ336" s="2">
        <f t="shared" si="305"/>
        <v>7.7933429798454315E-2</v>
      </c>
      <c r="BA336" s="17">
        <f t="shared" si="306"/>
        <v>3.7076312792113431E-2</v>
      </c>
      <c r="BB336" s="2">
        <f t="shared" si="328"/>
        <v>1.177336276674025E-2</v>
      </c>
      <c r="BC336" s="2">
        <f t="shared" si="329"/>
        <v>1.0205067600211087E-2</v>
      </c>
      <c r="BD336" s="2">
        <f t="shared" si="330"/>
        <v>1.5682951665291621E-3</v>
      </c>
      <c r="BE336" s="2">
        <f t="shared" si="331"/>
        <v>0.31724901702826647</v>
      </c>
      <c r="BF336" s="2">
        <f t="shared" si="332"/>
        <v>0.64564705182806725</v>
      </c>
      <c r="BG336" s="2">
        <f t="shared" si="333"/>
        <v>2.5330568376925992E-2</v>
      </c>
      <c r="BH336" s="2">
        <f t="shared" si="334"/>
        <v>3.1016332708338038E-2</v>
      </c>
      <c r="BI336" s="2">
        <f t="shared" si="335"/>
        <v>4.7665303725122551E-3</v>
      </c>
      <c r="BJ336" s="2">
        <f t="shared" si="336"/>
        <v>0.96421713691914968</v>
      </c>
    </row>
    <row r="337" spans="1:62" ht="15" customHeight="1">
      <c r="A337" s="4">
        <v>44226</v>
      </c>
      <c r="B337">
        <f>Foglio1!S108</f>
        <v>1751609</v>
      </c>
      <c r="C337">
        <f>Foglio1!T108</f>
        <v>980665</v>
      </c>
      <c r="E337">
        <f>Foglio1!R108</f>
        <v>135387</v>
      </c>
      <c r="G337">
        <f>Foglio1!K108</f>
        <v>42868</v>
      </c>
      <c r="H337" s="5">
        <f>Foglio1!I108</f>
        <v>1553</v>
      </c>
      <c r="I337" s="5">
        <f>Foglio1!G108</f>
        <v>1345</v>
      </c>
      <c r="J337" s="5">
        <f>Foglio1!H108</f>
        <v>208</v>
      </c>
      <c r="K337" s="5">
        <f>Foglio1!V108</f>
        <v>8</v>
      </c>
      <c r="M337" s="5">
        <f>Foglio1!J108</f>
        <v>41315</v>
      </c>
      <c r="N337" s="5">
        <f>Foglio1!N108</f>
        <v>89076</v>
      </c>
      <c r="O337" s="5">
        <f>Foglio1!O108</f>
        <v>3443</v>
      </c>
      <c r="Q337">
        <f t="shared" si="322"/>
        <v>1553</v>
      </c>
      <c r="R337">
        <f t="shared" si="323"/>
        <v>94072</v>
      </c>
      <c r="Z337">
        <f t="shared" si="324"/>
        <v>89076</v>
      </c>
      <c r="AA337">
        <f t="shared" si="325"/>
        <v>41315</v>
      </c>
      <c r="AB337">
        <f t="shared" si="326"/>
        <v>1553</v>
      </c>
      <c r="AC337">
        <f t="shared" si="327"/>
        <v>3443</v>
      </c>
      <c r="AE337" s="3">
        <f t="shared" si="287"/>
        <v>25251</v>
      </c>
      <c r="AF337" s="3">
        <f t="shared" si="288"/>
        <v>846</v>
      </c>
      <c r="AG337" s="3">
        <f t="shared" si="289"/>
        <v>-1399</v>
      </c>
      <c r="AH337" s="3">
        <f t="shared" si="290"/>
        <v>-31</v>
      </c>
      <c r="AI337" s="3">
        <f t="shared" si="291"/>
        <v>-3</v>
      </c>
      <c r="AJ337" s="3">
        <f t="shared" si="292"/>
        <v>-1368</v>
      </c>
      <c r="AK337" s="3">
        <f t="shared" si="293"/>
        <v>2210</v>
      </c>
      <c r="AL337" s="3">
        <f t="shared" si="294"/>
        <v>35</v>
      </c>
      <c r="AM337" s="3"/>
      <c r="AN337" s="3">
        <f t="shared" si="295"/>
        <v>24405</v>
      </c>
      <c r="AO337" s="3">
        <f t="shared" si="296"/>
        <v>846</v>
      </c>
      <c r="AQ337" s="6">
        <f t="shared" si="297"/>
        <v>1.4626746016758981E-2</v>
      </c>
      <c r="AR337" s="6">
        <f t="shared" si="298"/>
        <v>6.2880460231453609E-3</v>
      </c>
      <c r="AS337" s="6">
        <f t="shared" si="299"/>
        <v>-3.1603677683149978E-2</v>
      </c>
      <c r="AT337" s="6">
        <f t="shared" si="300"/>
        <v>-1.9570707070707072E-2</v>
      </c>
      <c r="AU337" s="6">
        <f t="shared" si="301"/>
        <v>-1.4218009478672985E-2</v>
      </c>
      <c r="AV337" s="6">
        <f t="shared" si="302"/>
        <v>-3.2050230771032966E-2</v>
      </c>
      <c r="AW337" s="6">
        <f t="shared" si="303"/>
        <v>2.5441484585453457E-2</v>
      </c>
      <c r="AX337" s="6">
        <f t="shared" si="304"/>
        <v>1.0269953051643193E-2</v>
      </c>
      <c r="AZ337" s="2">
        <f t="shared" si="305"/>
        <v>7.7292934667497135E-2</v>
      </c>
      <c r="BA337" s="17">
        <f t="shared" si="306"/>
        <v>3.3503623618866579E-2</v>
      </c>
      <c r="BB337" s="2">
        <f t="shared" si="328"/>
        <v>1.1470820684408399E-2</v>
      </c>
      <c r="BC337" s="2">
        <f t="shared" si="329"/>
        <v>9.9344841085185435E-3</v>
      </c>
      <c r="BD337" s="2">
        <f t="shared" si="330"/>
        <v>1.5363365758898565E-3</v>
      </c>
      <c r="BE337" s="2">
        <f t="shared" si="331"/>
        <v>0.30516223861966069</v>
      </c>
      <c r="BF337" s="2">
        <f t="shared" si="332"/>
        <v>0.65793613862483102</v>
      </c>
      <c r="BG337" s="2">
        <f t="shared" si="333"/>
        <v>2.5430802071099885E-2</v>
      </c>
      <c r="BH337" s="2">
        <f t="shared" si="334"/>
        <v>3.1375384902491366E-2</v>
      </c>
      <c r="BI337" s="2">
        <f t="shared" si="335"/>
        <v>4.852104133619483E-3</v>
      </c>
      <c r="BJ337" s="2">
        <f t="shared" si="336"/>
        <v>0.96377251096388916</v>
      </c>
    </row>
    <row r="338" spans="1:62" ht="15" customHeight="1">
      <c r="A338" s="4">
        <v>44227</v>
      </c>
      <c r="B338">
        <f>Foglio1!S109</f>
        <v>1784459</v>
      </c>
      <c r="C338">
        <f>Foglio1!T109</f>
        <v>985615</v>
      </c>
      <c r="E338">
        <f>Foglio1!R109</f>
        <v>136103</v>
      </c>
      <c r="G338">
        <f>Foglio1!K109</f>
        <v>42289</v>
      </c>
      <c r="H338" s="5">
        <f>Foglio1!I109</f>
        <v>1529</v>
      </c>
      <c r="I338" s="5">
        <f>Foglio1!G109</f>
        <v>1325</v>
      </c>
      <c r="J338" s="5">
        <f>Foglio1!H109</f>
        <v>204</v>
      </c>
      <c r="K338" s="5">
        <f>Foglio1!V109</f>
        <v>8</v>
      </c>
      <c r="M338" s="5">
        <f>Foglio1!J109</f>
        <v>40760</v>
      </c>
      <c r="N338" s="5">
        <f>Foglio1!N109</f>
        <v>90336</v>
      </c>
      <c r="O338" s="5">
        <f>Foglio1!O109</f>
        <v>3478</v>
      </c>
      <c r="Q338">
        <f t="shared" si="322"/>
        <v>1529</v>
      </c>
      <c r="R338">
        <f t="shared" si="323"/>
        <v>95343</v>
      </c>
      <c r="Z338">
        <f t="shared" si="324"/>
        <v>90336</v>
      </c>
      <c r="AA338">
        <f t="shared" si="325"/>
        <v>40760</v>
      </c>
      <c r="AB338">
        <f t="shared" si="326"/>
        <v>1529</v>
      </c>
      <c r="AC338">
        <f t="shared" si="327"/>
        <v>3478</v>
      </c>
      <c r="AE338" s="3">
        <f t="shared" si="287"/>
        <v>32850</v>
      </c>
      <c r="AF338" s="3">
        <f t="shared" si="288"/>
        <v>716</v>
      </c>
      <c r="AG338" s="3">
        <f t="shared" si="289"/>
        <v>-579</v>
      </c>
      <c r="AH338" s="3">
        <f t="shared" si="290"/>
        <v>-24</v>
      </c>
      <c r="AI338" s="3">
        <f t="shared" si="291"/>
        <v>-4</v>
      </c>
      <c r="AJ338" s="3">
        <f t="shared" si="292"/>
        <v>-555</v>
      </c>
      <c r="AK338" s="3">
        <f t="shared" si="293"/>
        <v>1260</v>
      </c>
      <c r="AL338" s="3">
        <f t="shared" si="294"/>
        <v>35</v>
      </c>
      <c r="AM338" s="3"/>
      <c r="AN338" s="3">
        <f t="shared" si="295"/>
        <v>32134</v>
      </c>
      <c r="AO338" s="3">
        <f t="shared" si="296"/>
        <v>716</v>
      </c>
      <c r="AQ338" s="6">
        <f t="shared" si="297"/>
        <v>1.875418543750346E-2</v>
      </c>
      <c r="AR338" s="6">
        <f t="shared" si="298"/>
        <v>5.2885432131593137E-3</v>
      </c>
      <c r="AS338" s="6">
        <f t="shared" si="299"/>
        <v>-1.3506578333488849E-2</v>
      </c>
      <c r="AT338" s="6">
        <f t="shared" si="300"/>
        <v>-1.5453960077269801E-2</v>
      </c>
      <c r="AU338" s="6">
        <f t="shared" si="301"/>
        <v>-1.9230769230769232E-2</v>
      </c>
      <c r="AV338" s="6">
        <f t="shared" si="302"/>
        <v>-1.3433377707854291E-2</v>
      </c>
      <c r="AW338" s="6">
        <f t="shared" si="303"/>
        <v>1.4145224302842516E-2</v>
      </c>
      <c r="AX338" s="6">
        <f t="shared" si="304"/>
        <v>1.0165553296543712E-2</v>
      </c>
      <c r="AZ338" s="2">
        <f t="shared" si="305"/>
        <v>7.627129567000418E-2</v>
      </c>
      <c r="BA338" s="17">
        <f t="shared" si="306"/>
        <v>2.1796042617960427E-2</v>
      </c>
      <c r="BB338" s="2">
        <f t="shared" si="328"/>
        <v>1.1234138850723349E-2</v>
      </c>
      <c r="BC338" s="2">
        <f t="shared" si="329"/>
        <v>9.7352740204110118E-3</v>
      </c>
      <c r="BD338" s="2">
        <f t="shared" si="330"/>
        <v>1.498864830312337E-3</v>
      </c>
      <c r="BE338" s="2">
        <f t="shared" si="331"/>
        <v>0.29947907099770027</v>
      </c>
      <c r="BF338" s="2">
        <f t="shared" si="332"/>
        <v>0.66373261427007491</v>
      </c>
      <c r="BG338" s="2">
        <f t="shared" si="333"/>
        <v>2.5554175881501509E-2</v>
      </c>
      <c r="BH338" s="2">
        <f t="shared" si="334"/>
        <v>3.1332024876445409E-2</v>
      </c>
      <c r="BI338" s="2">
        <f t="shared" si="335"/>
        <v>4.8239494904112178E-3</v>
      </c>
      <c r="BJ338" s="2">
        <f t="shared" si="336"/>
        <v>0.96384402563314342</v>
      </c>
    </row>
    <row r="339" spans="1:62" ht="15" customHeight="1">
      <c r="A339" s="4">
        <v>44228</v>
      </c>
      <c r="B339">
        <f>Foglio1!S110</f>
        <v>1817208</v>
      </c>
      <c r="C339">
        <f>Foglio1!T110</f>
        <v>989907</v>
      </c>
      <c r="E339">
        <f>Foglio1!R110</f>
        <v>136869</v>
      </c>
      <c r="G339">
        <f>Foglio1!K110</f>
        <v>42202</v>
      </c>
      <c r="H339" s="5">
        <f>Foglio1!I110</f>
        <v>1540</v>
      </c>
      <c r="I339" s="5">
        <f>Foglio1!G110</f>
        <v>1336</v>
      </c>
      <c r="J339" s="5">
        <f>Foglio1!H110</f>
        <v>204</v>
      </c>
      <c r="K339" s="5">
        <f>Foglio1!V110</f>
        <v>13</v>
      </c>
      <c r="M339" s="5">
        <f>Foglio1!J110</f>
        <v>40662</v>
      </c>
      <c r="N339" s="5">
        <f>Foglio1!N110</f>
        <v>91159</v>
      </c>
      <c r="O339" s="5">
        <f>Foglio1!O110</f>
        <v>3508</v>
      </c>
      <c r="Q339">
        <f t="shared" si="322"/>
        <v>1540</v>
      </c>
      <c r="R339">
        <f t="shared" si="323"/>
        <v>96207</v>
      </c>
      <c r="Z339">
        <f t="shared" si="324"/>
        <v>91159</v>
      </c>
      <c r="AA339">
        <f t="shared" si="325"/>
        <v>40662</v>
      </c>
      <c r="AB339">
        <f t="shared" si="326"/>
        <v>1540</v>
      </c>
      <c r="AC339">
        <f t="shared" si="327"/>
        <v>3508</v>
      </c>
      <c r="AE339" s="3">
        <f t="shared" si="287"/>
        <v>32749</v>
      </c>
      <c r="AF339" s="3">
        <f t="shared" si="288"/>
        <v>766</v>
      </c>
      <c r="AG339" s="3">
        <f t="shared" si="289"/>
        <v>-87</v>
      </c>
      <c r="AH339" s="3">
        <f t="shared" si="290"/>
        <v>11</v>
      </c>
      <c r="AI339" s="3">
        <f t="shared" si="291"/>
        <v>0</v>
      </c>
      <c r="AJ339" s="3">
        <f t="shared" si="292"/>
        <v>-98</v>
      </c>
      <c r="AK339" s="3">
        <f t="shared" si="293"/>
        <v>823</v>
      </c>
      <c r="AL339" s="3">
        <f t="shared" si="294"/>
        <v>30</v>
      </c>
      <c r="AM339" s="3"/>
      <c r="AN339" s="3">
        <f t="shared" si="295"/>
        <v>31983</v>
      </c>
      <c r="AO339" s="3">
        <f t="shared" si="296"/>
        <v>766</v>
      </c>
      <c r="AQ339" s="6">
        <f t="shared" si="297"/>
        <v>1.8352340961602369E-2</v>
      </c>
      <c r="AR339" s="6">
        <f t="shared" si="298"/>
        <v>5.6280904902904416E-3</v>
      </c>
      <c r="AS339" s="6">
        <f t="shared" si="299"/>
        <v>-2.0572725767930193E-3</v>
      </c>
      <c r="AT339" s="6">
        <f t="shared" si="300"/>
        <v>7.1942446043165471E-3</v>
      </c>
      <c r="AU339" s="6">
        <f t="shared" si="301"/>
        <v>0</v>
      </c>
      <c r="AV339" s="6">
        <f t="shared" si="302"/>
        <v>-2.4043179587831206E-3</v>
      </c>
      <c r="AW339" s="6">
        <f t="shared" si="303"/>
        <v>9.1104321643641524E-3</v>
      </c>
      <c r="AX339" s="6">
        <f t="shared" si="304"/>
        <v>8.6256469235192635E-3</v>
      </c>
      <c r="AZ339" s="2">
        <f t="shared" si="305"/>
        <v>7.5318290476379154E-2</v>
      </c>
      <c r="BA339" s="17">
        <f t="shared" si="306"/>
        <v>2.3390027176402334E-2</v>
      </c>
      <c r="BB339" s="2">
        <f t="shared" si="328"/>
        <v>1.1251634774857711E-2</v>
      </c>
      <c r="BC339" s="2">
        <f t="shared" si="329"/>
        <v>9.7611584800064294E-3</v>
      </c>
      <c r="BD339" s="2">
        <f t="shared" si="330"/>
        <v>1.4904762948512811E-3</v>
      </c>
      <c r="BE339" s="2">
        <f t="shared" si="331"/>
        <v>0.29708699559432744</v>
      </c>
      <c r="BF339" s="2">
        <f t="shared" si="332"/>
        <v>0.66603102236445066</v>
      </c>
      <c r="BG339" s="2">
        <f t="shared" si="333"/>
        <v>2.5630347266364189E-2</v>
      </c>
      <c r="BH339" s="2">
        <f t="shared" si="334"/>
        <v>3.1657267428083974E-2</v>
      </c>
      <c r="BI339" s="2">
        <f t="shared" si="335"/>
        <v>4.833894128240368E-3</v>
      </c>
      <c r="BJ339" s="2">
        <f t="shared" si="336"/>
        <v>0.96350883844367563</v>
      </c>
    </row>
    <row r="340" spans="1:62" ht="15" customHeight="1">
      <c r="A340" s="4">
        <v>44229</v>
      </c>
      <c r="B340">
        <f>Foglio1!S111</f>
        <v>1839463</v>
      </c>
      <c r="C340">
        <f>Foglio1!T111</f>
        <v>995922</v>
      </c>
      <c r="E340">
        <f>Foglio1!R111</f>
        <v>137853</v>
      </c>
      <c r="G340">
        <f>Foglio1!K111</f>
        <v>41613</v>
      </c>
      <c r="H340" s="5">
        <f>Foglio1!I111</f>
        <v>1529</v>
      </c>
      <c r="I340" s="5">
        <f>Foglio1!G111</f>
        <v>1327</v>
      </c>
      <c r="J340" s="5">
        <f>Foglio1!H111</f>
        <v>202</v>
      </c>
      <c r="K340" s="5">
        <f>Foglio1!V111</f>
        <v>15</v>
      </c>
      <c r="M340" s="5">
        <f>Foglio1!J111</f>
        <v>40084</v>
      </c>
      <c r="N340" s="5">
        <f>Foglio1!N111</f>
        <v>92695</v>
      </c>
      <c r="O340" s="5">
        <f>Foglio1!O111</f>
        <v>3545</v>
      </c>
      <c r="Q340">
        <f t="shared" si="322"/>
        <v>1529</v>
      </c>
      <c r="R340">
        <f t="shared" si="323"/>
        <v>97769</v>
      </c>
      <c r="Z340">
        <f t="shared" si="324"/>
        <v>92695</v>
      </c>
      <c r="AA340">
        <f t="shared" si="325"/>
        <v>40084</v>
      </c>
      <c r="AB340">
        <f t="shared" si="326"/>
        <v>1529</v>
      </c>
      <c r="AC340">
        <f t="shared" si="327"/>
        <v>3545</v>
      </c>
      <c r="AE340" s="3">
        <f t="shared" ref="AE340:AE397" si="337">B340-B339</f>
        <v>22255</v>
      </c>
      <c r="AF340" s="3">
        <f t="shared" ref="AF340:AF397" si="338">E340-E339</f>
        <v>984</v>
      </c>
      <c r="AG340" s="3">
        <f t="shared" ref="AG340:AG397" si="339">G340-G339</f>
        <v>-589</v>
      </c>
      <c r="AH340" s="3">
        <f t="shared" ref="AH340:AH397" si="340">H340-H339</f>
        <v>-11</v>
      </c>
      <c r="AI340" s="3">
        <f t="shared" ref="AI340:AI397" si="341">J340-J339</f>
        <v>-2</v>
      </c>
      <c r="AJ340" s="3">
        <f t="shared" ref="AJ340:AJ397" si="342">M340-M339</f>
        <v>-578</v>
      </c>
      <c r="AK340" s="3">
        <f t="shared" ref="AK340:AK397" si="343">N340-N339</f>
        <v>1536</v>
      </c>
      <c r="AL340" s="3">
        <f t="shared" ref="AL340:AL397" si="344">O340-O339</f>
        <v>37</v>
      </c>
      <c r="AM340" s="3"/>
      <c r="AN340" s="3">
        <f t="shared" ref="AN340:AN397" si="345">AE340-AF340</f>
        <v>21271</v>
      </c>
      <c r="AO340" s="3">
        <f t="shared" ref="AO340:AO397" si="346">AF340</f>
        <v>984</v>
      </c>
      <c r="AQ340" s="6">
        <f t="shared" ref="AQ340:AQ397" si="347">(B340-B339)/B339</f>
        <v>1.2246809391109878E-2</v>
      </c>
      <c r="AR340" s="6">
        <f t="shared" ref="AR340:AR397" si="348">(E340-E339)/E339</f>
        <v>7.1893562457532381E-3</v>
      </c>
      <c r="AS340" s="6">
        <f t="shared" ref="AS340:AS397" si="349">(G340-G339)/G339</f>
        <v>-1.3956684517321453E-2</v>
      </c>
      <c r="AT340" s="6">
        <f t="shared" ref="AT340:AT397" si="350">(H340-H339)/H339</f>
        <v>-7.1428571428571426E-3</v>
      </c>
      <c r="AU340" s="6">
        <f t="shared" ref="AU340:AU397" si="351">(J340-J339)/J339</f>
        <v>-9.8039215686274508E-3</v>
      </c>
      <c r="AV340" s="6">
        <f t="shared" ref="AV340:AV397" si="352">(M340-M339)/M339</f>
        <v>-1.4214745954453789E-2</v>
      </c>
      <c r="AW340" s="6">
        <f t="shared" ref="AW340:AW397" si="353">(N340-N339)/N339</f>
        <v>1.684968022905034E-2</v>
      </c>
      <c r="AX340" s="6">
        <f t="shared" ref="AX340:AX397" si="354">(O340-O339)/O339</f>
        <v>1.0547320410490307E-2</v>
      </c>
      <c r="AZ340" s="2">
        <f t="shared" ref="AZ340:AZ395" si="355">E340/B340</f>
        <v>7.4941980349699885E-2</v>
      </c>
      <c r="BA340" s="17">
        <f t="shared" ref="BA340:BA395" si="356">AF340/AE340</f>
        <v>4.4214783194787687E-2</v>
      </c>
      <c r="BB340" s="2">
        <f t="shared" si="328"/>
        <v>1.1091525030285885E-2</v>
      </c>
      <c r="BC340" s="2">
        <f t="shared" si="329"/>
        <v>9.6261960203985406E-3</v>
      </c>
      <c r="BD340" s="2">
        <f t="shared" si="330"/>
        <v>1.4653290098873438E-3</v>
      </c>
      <c r="BE340" s="2">
        <f t="shared" si="331"/>
        <v>0.29077350511051625</v>
      </c>
      <c r="BF340" s="2">
        <f t="shared" si="332"/>
        <v>0.67241917114607586</v>
      </c>
      <c r="BG340" s="2">
        <f t="shared" si="333"/>
        <v>2.5715798713121948E-2</v>
      </c>
      <c r="BH340" s="2">
        <f t="shared" si="334"/>
        <v>3.188907312618653E-2</v>
      </c>
      <c r="BI340" s="2">
        <f t="shared" si="335"/>
        <v>4.8542522769326893E-3</v>
      </c>
      <c r="BJ340" s="2">
        <f t="shared" si="336"/>
        <v>0.9632566745968808</v>
      </c>
    </row>
    <row r="341" spans="1:62" ht="15.6" customHeight="1">
      <c r="A341" s="4">
        <v>44230</v>
      </c>
      <c r="B341">
        <f>Foglio1!S112</f>
        <v>1863593</v>
      </c>
      <c r="C341">
        <f>Foglio1!T112</f>
        <v>1002162</v>
      </c>
      <c r="E341">
        <f>Foglio1!R112</f>
        <v>138739</v>
      </c>
      <c r="G341">
        <f>Foglio1!K112</f>
        <v>41122</v>
      </c>
      <c r="H341" s="5">
        <f>Foglio1!I112</f>
        <v>1510</v>
      </c>
      <c r="I341" s="5">
        <f>Foglio1!G112</f>
        <v>1317</v>
      </c>
      <c r="J341" s="5">
        <f>Foglio1!H112</f>
        <v>193</v>
      </c>
      <c r="K341" s="5">
        <f>Foglio1!V112</f>
        <v>7</v>
      </c>
      <c r="M341" s="5">
        <f>Foglio1!J112</f>
        <v>39612</v>
      </c>
      <c r="N341" s="5">
        <f>Foglio1!N112</f>
        <v>94038</v>
      </c>
      <c r="O341" s="5">
        <f>Foglio1!O112</f>
        <v>3579</v>
      </c>
      <c r="Q341">
        <f t="shared" si="322"/>
        <v>1510</v>
      </c>
      <c r="R341">
        <f t="shared" si="323"/>
        <v>99127</v>
      </c>
      <c r="Z341">
        <f t="shared" si="324"/>
        <v>94038</v>
      </c>
      <c r="AA341">
        <f t="shared" si="325"/>
        <v>39612</v>
      </c>
      <c r="AB341">
        <f t="shared" si="326"/>
        <v>1510</v>
      </c>
      <c r="AC341">
        <f t="shared" si="327"/>
        <v>3579</v>
      </c>
      <c r="AE341" s="3">
        <f t="shared" si="337"/>
        <v>24130</v>
      </c>
      <c r="AF341" s="3">
        <f t="shared" si="338"/>
        <v>886</v>
      </c>
      <c r="AG341" s="3">
        <f t="shared" si="339"/>
        <v>-491</v>
      </c>
      <c r="AH341" s="3">
        <f t="shared" si="340"/>
        <v>-19</v>
      </c>
      <c r="AI341" s="3">
        <f t="shared" si="341"/>
        <v>-9</v>
      </c>
      <c r="AJ341" s="3">
        <f t="shared" si="342"/>
        <v>-472</v>
      </c>
      <c r="AK341" s="3">
        <f t="shared" si="343"/>
        <v>1343</v>
      </c>
      <c r="AL341" s="3">
        <f t="shared" si="344"/>
        <v>34</v>
      </c>
      <c r="AM341" s="3"/>
      <c r="AN341" s="3">
        <f t="shared" si="345"/>
        <v>23244</v>
      </c>
      <c r="AO341" s="3">
        <f t="shared" si="346"/>
        <v>886</v>
      </c>
      <c r="AQ341" s="6">
        <f t="shared" si="347"/>
        <v>1.3117958882565183E-2</v>
      </c>
      <c r="AR341" s="6">
        <f t="shared" si="348"/>
        <v>6.427136152278151E-3</v>
      </c>
      <c r="AS341" s="6">
        <f t="shared" si="349"/>
        <v>-1.1799197366207676E-2</v>
      </c>
      <c r="AT341" s="6">
        <f t="shared" si="350"/>
        <v>-1.2426422498364944E-2</v>
      </c>
      <c r="AU341" s="6">
        <f t="shared" si="351"/>
        <v>-4.4554455445544552E-2</v>
      </c>
      <c r="AV341" s="6">
        <f t="shared" si="352"/>
        <v>-1.1775271928949206E-2</v>
      </c>
      <c r="AW341" s="6">
        <f t="shared" si="353"/>
        <v>1.4488375856302929E-2</v>
      </c>
      <c r="AX341" s="6">
        <f t="shared" si="354"/>
        <v>9.5909732016925247E-3</v>
      </c>
      <c r="AZ341" s="2">
        <f t="shared" si="355"/>
        <v>7.4447049328903891E-2</v>
      </c>
      <c r="BA341" s="17">
        <f t="shared" si="356"/>
        <v>3.6717778698715293E-2</v>
      </c>
      <c r="BB341" s="2">
        <f t="shared" si="328"/>
        <v>1.0883745738400882E-2</v>
      </c>
      <c r="BC341" s="2">
        <f t="shared" si="329"/>
        <v>9.4926444619032862E-3</v>
      </c>
      <c r="BD341" s="2">
        <f t="shared" si="330"/>
        <v>1.3911012764975961E-3</v>
      </c>
      <c r="BE341" s="2">
        <f t="shared" si="331"/>
        <v>0.28551452727783827</v>
      </c>
      <c r="BF341" s="2">
        <f t="shared" si="332"/>
        <v>0.67780508725016042</v>
      </c>
      <c r="BG341" s="2">
        <f t="shared" si="333"/>
        <v>2.5796639733600503E-2</v>
      </c>
      <c r="BH341" s="2">
        <f t="shared" si="334"/>
        <v>3.202665240017509E-2</v>
      </c>
      <c r="BI341" s="2">
        <f t="shared" si="335"/>
        <v>4.6933514906862504E-3</v>
      </c>
      <c r="BJ341" s="2">
        <f t="shared" si="336"/>
        <v>0.96327999610913861</v>
      </c>
    </row>
    <row r="342" spans="1:62" ht="15.6" customHeight="1">
      <c r="A342" s="4">
        <v>44231</v>
      </c>
      <c r="B342">
        <f>Foglio1!S113</f>
        <v>1885970</v>
      </c>
      <c r="C342">
        <f>Foglio1!T113</f>
        <v>1008097</v>
      </c>
      <c r="E342">
        <f>Foglio1!R113</f>
        <v>139528</v>
      </c>
      <c r="G342">
        <f>Foglio1!K113</f>
        <v>40654</v>
      </c>
      <c r="H342" s="5">
        <f>Foglio1!I113</f>
        <v>1473</v>
      </c>
      <c r="I342" s="5">
        <f>Foglio1!G113</f>
        <v>1286</v>
      </c>
      <c r="J342" s="5">
        <f>Foglio1!H113</f>
        <v>187</v>
      </c>
      <c r="K342" s="5">
        <f>Foglio1!V113</f>
        <v>7</v>
      </c>
      <c r="M342" s="5">
        <f>Foglio1!J113</f>
        <v>39181</v>
      </c>
      <c r="N342" s="5">
        <f>Foglio1!N113</f>
        <v>95271</v>
      </c>
      <c r="O342" s="5">
        <f>Foglio1!O113</f>
        <v>3603</v>
      </c>
      <c r="Q342">
        <f t="shared" si="322"/>
        <v>1473</v>
      </c>
      <c r="R342">
        <f t="shared" si="323"/>
        <v>100347</v>
      </c>
      <c r="Z342">
        <f t="shared" si="324"/>
        <v>95271</v>
      </c>
      <c r="AA342">
        <f t="shared" si="325"/>
        <v>39181</v>
      </c>
      <c r="AB342">
        <f t="shared" si="326"/>
        <v>1473</v>
      </c>
      <c r="AC342">
        <f t="shared" si="327"/>
        <v>3603</v>
      </c>
      <c r="AE342" s="3">
        <f t="shared" si="337"/>
        <v>22377</v>
      </c>
      <c r="AF342" s="3">
        <f t="shared" si="338"/>
        <v>789</v>
      </c>
      <c r="AG342" s="3">
        <f t="shared" si="339"/>
        <v>-468</v>
      </c>
      <c r="AH342" s="3">
        <f t="shared" si="340"/>
        <v>-37</v>
      </c>
      <c r="AI342" s="3">
        <f t="shared" si="341"/>
        <v>-6</v>
      </c>
      <c r="AJ342" s="3">
        <f t="shared" si="342"/>
        <v>-431</v>
      </c>
      <c r="AK342" s="3">
        <f t="shared" si="343"/>
        <v>1233</v>
      </c>
      <c r="AL342" s="3">
        <f t="shared" si="344"/>
        <v>24</v>
      </c>
      <c r="AM342" s="3"/>
      <c r="AN342" s="3">
        <f t="shared" si="345"/>
        <v>21588</v>
      </c>
      <c r="AO342" s="3">
        <f t="shared" si="346"/>
        <v>789</v>
      </c>
      <c r="AQ342" s="6">
        <f t="shared" si="347"/>
        <v>1.2007450124571191E-2</v>
      </c>
      <c r="AR342" s="6">
        <f t="shared" si="348"/>
        <v>5.6869373427803288E-3</v>
      </c>
      <c r="AS342" s="6">
        <f t="shared" si="349"/>
        <v>-1.1380769417829872E-2</v>
      </c>
      <c r="AT342" s="6">
        <f t="shared" si="350"/>
        <v>-2.4503311258278145E-2</v>
      </c>
      <c r="AU342" s="6">
        <f t="shared" si="351"/>
        <v>-3.1088082901554404E-2</v>
      </c>
      <c r="AV342" s="6">
        <f t="shared" si="352"/>
        <v>-1.0880541250126224E-2</v>
      </c>
      <c r="AW342" s="6">
        <f t="shared" si="353"/>
        <v>1.3111720793721688E-2</v>
      </c>
      <c r="AX342" s="6">
        <f t="shared" si="354"/>
        <v>6.7057837384744343E-3</v>
      </c>
      <c r="AZ342" s="2">
        <f t="shared" si="355"/>
        <v>7.3982088792504647E-2</v>
      </c>
      <c r="BA342" s="17">
        <f t="shared" si="356"/>
        <v>3.5259418152567369E-2</v>
      </c>
      <c r="BB342" s="2">
        <f t="shared" si="328"/>
        <v>1.0557020813026776E-2</v>
      </c>
      <c r="BC342" s="2">
        <f t="shared" si="329"/>
        <v>9.2167880282093915E-3</v>
      </c>
      <c r="BD342" s="2">
        <f t="shared" si="330"/>
        <v>1.3402327848173843E-3</v>
      </c>
      <c r="BE342" s="2">
        <f t="shared" si="331"/>
        <v>0.28081102001032049</v>
      </c>
      <c r="BF342" s="2">
        <f t="shared" si="332"/>
        <v>0.68280918525313916</v>
      </c>
      <c r="BG342" s="2">
        <f t="shared" si="333"/>
        <v>2.5822773923513561E-2</v>
      </c>
      <c r="BH342" s="2">
        <f t="shared" si="334"/>
        <v>3.1632803660156444E-2</v>
      </c>
      <c r="BI342" s="2">
        <f t="shared" si="335"/>
        <v>4.5997933782653613E-3</v>
      </c>
      <c r="BJ342" s="2">
        <f t="shared" si="336"/>
        <v>0.96376740296157815</v>
      </c>
    </row>
    <row r="343" spans="1:62" ht="15.6" customHeight="1">
      <c r="A343" s="4">
        <v>44232</v>
      </c>
      <c r="B343">
        <f>Foglio1!S114</f>
        <v>1911176</v>
      </c>
      <c r="C343">
        <f>Foglio1!T114</f>
        <v>1013674</v>
      </c>
      <c r="E343">
        <f>Foglio1!R114</f>
        <v>140144</v>
      </c>
      <c r="G343">
        <f>Foglio1!K114</f>
        <v>39554</v>
      </c>
      <c r="H343" s="5">
        <f>Foglio1!I114</f>
        <v>1426</v>
      </c>
      <c r="I343" s="5">
        <f>Foglio1!G114</f>
        <v>1244</v>
      </c>
      <c r="J343" s="5">
        <f>Foglio1!H114</f>
        <v>182</v>
      </c>
      <c r="K343" s="5">
        <f>Foglio1!V114</f>
        <v>9</v>
      </c>
      <c r="M343" s="5">
        <f>Foglio1!J114</f>
        <v>38128</v>
      </c>
      <c r="N343" s="5">
        <f>Foglio1!N114</f>
        <v>96956</v>
      </c>
      <c r="O343" s="5">
        <f>Foglio1!O114</f>
        <v>3634</v>
      </c>
      <c r="Q343">
        <f t="shared" si="322"/>
        <v>1426</v>
      </c>
      <c r="R343">
        <f t="shared" si="323"/>
        <v>102016</v>
      </c>
      <c r="Z343">
        <f t="shared" si="324"/>
        <v>96956</v>
      </c>
      <c r="AA343">
        <f t="shared" si="325"/>
        <v>38128</v>
      </c>
      <c r="AB343">
        <f t="shared" si="326"/>
        <v>1426</v>
      </c>
      <c r="AC343">
        <f t="shared" si="327"/>
        <v>3634</v>
      </c>
      <c r="AE343" s="3">
        <f t="shared" si="337"/>
        <v>25206</v>
      </c>
      <c r="AF343" s="3">
        <f t="shared" si="338"/>
        <v>616</v>
      </c>
      <c r="AG343" s="3">
        <f t="shared" si="339"/>
        <v>-1100</v>
      </c>
      <c r="AH343" s="3">
        <f t="shared" si="340"/>
        <v>-47</v>
      </c>
      <c r="AI343" s="3">
        <f t="shared" si="341"/>
        <v>-5</v>
      </c>
      <c r="AJ343" s="3">
        <f t="shared" si="342"/>
        <v>-1053</v>
      </c>
      <c r="AK343" s="3">
        <f t="shared" si="343"/>
        <v>1685</v>
      </c>
      <c r="AL343" s="3">
        <f t="shared" si="344"/>
        <v>31</v>
      </c>
      <c r="AM343" s="3"/>
      <c r="AN343" s="3">
        <f t="shared" si="345"/>
        <v>24590</v>
      </c>
      <c r="AO343" s="3">
        <f t="shared" si="346"/>
        <v>616</v>
      </c>
      <c r="AQ343" s="6">
        <f t="shared" si="347"/>
        <v>1.3365005806030849E-2</v>
      </c>
      <c r="AR343" s="6">
        <f t="shared" si="348"/>
        <v>4.4148844676337364E-3</v>
      </c>
      <c r="AS343" s="6">
        <f t="shared" si="349"/>
        <v>-2.7057608107443301E-2</v>
      </c>
      <c r="AT343" s="6">
        <f t="shared" si="350"/>
        <v>-3.1907671418873046E-2</v>
      </c>
      <c r="AU343" s="6">
        <f t="shared" si="351"/>
        <v>-2.6737967914438502E-2</v>
      </c>
      <c r="AV343" s="6">
        <f t="shared" si="352"/>
        <v>-2.6875271177356372E-2</v>
      </c>
      <c r="AW343" s="6">
        <f t="shared" si="353"/>
        <v>1.768638935247872E-2</v>
      </c>
      <c r="AX343" s="6">
        <f t="shared" si="354"/>
        <v>8.6039411601443235E-3</v>
      </c>
      <c r="AZ343" s="2">
        <f t="shared" si="355"/>
        <v>7.3328673026450727E-2</v>
      </c>
      <c r="BA343" s="17">
        <f t="shared" si="356"/>
        <v>2.443862572403396E-2</v>
      </c>
      <c r="BB343" s="2">
        <f t="shared" si="328"/>
        <v>1.017524831601781E-2</v>
      </c>
      <c r="BC343" s="2">
        <f t="shared" si="329"/>
        <v>8.8765840849412032E-3</v>
      </c>
      <c r="BD343" s="2">
        <f t="shared" si="330"/>
        <v>1.298664231076607E-3</v>
      </c>
      <c r="BE343" s="2">
        <f t="shared" si="331"/>
        <v>0.27206302089279599</v>
      </c>
      <c r="BF343" s="2">
        <f t="shared" si="332"/>
        <v>0.69183125927617306</v>
      </c>
      <c r="BG343" s="2">
        <f t="shared" si="333"/>
        <v>2.5930471515013129E-2</v>
      </c>
      <c r="BH343" s="2">
        <f t="shared" si="334"/>
        <v>3.1450675026545985E-2</v>
      </c>
      <c r="BI343" s="2">
        <f t="shared" si="335"/>
        <v>4.601304545684381E-3</v>
      </c>
      <c r="BJ343" s="2">
        <f t="shared" si="336"/>
        <v>0.96394802042776961</v>
      </c>
    </row>
    <row r="344" spans="1:62" ht="15.6" customHeight="1">
      <c r="A344" s="4">
        <v>44233</v>
      </c>
      <c r="B344">
        <f>Foglio1!S115</f>
        <v>1936886</v>
      </c>
      <c r="C344">
        <f>Foglio1!T115</f>
        <v>1019978</v>
      </c>
      <c r="E344">
        <f>Foglio1!R115</f>
        <v>140980</v>
      </c>
      <c r="G344">
        <f>Foglio1!K115</f>
        <v>39266</v>
      </c>
      <c r="H344" s="5">
        <f>Foglio1!I115</f>
        <v>1405</v>
      </c>
      <c r="I344" s="5">
        <f>Foglio1!G115</f>
        <v>1228</v>
      </c>
      <c r="J344" s="5">
        <f>Foglio1!H115</f>
        <v>177</v>
      </c>
      <c r="K344" s="5">
        <f>Foglio1!V115</f>
        <v>10</v>
      </c>
      <c r="M344" s="5">
        <f>Foglio1!J115</f>
        <v>37861</v>
      </c>
      <c r="N344" s="5">
        <f>Foglio1!N115</f>
        <v>98057</v>
      </c>
      <c r="O344" s="5">
        <f>Foglio1!O115</f>
        <v>3657</v>
      </c>
      <c r="Q344">
        <f t="shared" si="322"/>
        <v>1405</v>
      </c>
      <c r="R344">
        <f t="shared" si="323"/>
        <v>103119</v>
      </c>
      <c r="Z344">
        <f t="shared" si="324"/>
        <v>98057</v>
      </c>
      <c r="AA344">
        <f t="shared" si="325"/>
        <v>37861</v>
      </c>
      <c r="AB344">
        <f t="shared" si="326"/>
        <v>1405</v>
      </c>
      <c r="AC344">
        <f t="shared" si="327"/>
        <v>3657</v>
      </c>
      <c r="AE344" s="3">
        <f t="shared" si="337"/>
        <v>25710</v>
      </c>
      <c r="AF344" s="3">
        <f t="shared" si="338"/>
        <v>836</v>
      </c>
      <c r="AG344" s="3">
        <f t="shared" si="339"/>
        <v>-288</v>
      </c>
      <c r="AH344" s="3">
        <f t="shared" si="340"/>
        <v>-21</v>
      </c>
      <c r="AI344" s="3">
        <f t="shared" si="341"/>
        <v>-5</v>
      </c>
      <c r="AJ344" s="3">
        <f t="shared" si="342"/>
        <v>-267</v>
      </c>
      <c r="AK344" s="3">
        <f t="shared" si="343"/>
        <v>1101</v>
      </c>
      <c r="AL344" s="3">
        <f t="shared" si="344"/>
        <v>23</v>
      </c>
      <c r="AM344" s="3"/>
      <c r="AN344" s="3">
        <f t="shared" si="345"/>
        <v>24874</v>
      </c>
      <c r="AO344" s="3">
        <f t="shared" si="346"/>
        <v>836</v>
      </c>
      <c r="AQ344" s="6">
        <f t="shared" si="347"/>
        <v>1.3452450219132094E-2</v>
      </c>
      <c r="AR344" s="6">
        <f t="shared" si="348"/>
        <v>5.9652928416485899E-3</v>
      </c>
      <c r="AS344" s="6">
        <f t="shared" si="349"/>
        <v>-7.2811852151489108E-3</v>
      </c>
      <c r="AT344" s="6">
        <f t="shared" si="350"/>
        <v>-1.4726507713884993E-2</v>
      </c>
      <c r="AU344" s="6">
        <f t="shared" si="351"/>
        <v>-2.7472527472527472E-2</v>
      </c>
      <c r="AV344" s="6">
        <f t="shared" si="352"/>
        <v>-7.0027276542173732E-3</v>
      </c>
      <c r="AW344" s="6">
        <f t="shared" si="353"/>
        <v>1.1355666487891415E-2</v>
      </c>
      <c r="AX344" s="6">
        <f t="shared" si="354"/>
        <v>6.3291139240506328E-3</v>
      </c>
      <c r="AZ344" s="2">
        <f t="shared" si="355"/>
        <v>7.2786937382995173E-2</v>
      </c>
      <c r="BA344" s="17">
        <f t="shared" si="356"/>
        <v>3.2516530532866586E-2</v>
      </c>
      <c r="BB344" s="2">
        <f t="shared" si="328"/>
        <v>9.9659526173925383E-3</v>
      </c>
      <c r="BC344" s="2">
        <f t="shared" si="329"/>
        <v>8.7104553837423753E-3</v>
      </c>
      <c r="BD344" s="2">
        <f t="shared" si="330"/>
        <v>1.2554972336501632E-3</v>
      </c>
      <c r="BE344" s="2">
        <f t="shared" si="331"/>
        <v>0.26855582352106683</v>
      </c>
      <c r="BF344" s="2">
        <f t="shared" si="332"/>
        <v>0.69553837423748044</v>
      </c>
      <c r="BG344" s="2">
        <f t="shared" si="333"/>
        <v>2.5939849624060152E-2</v>
      </c>
      <c r="BH344" s="2">
        <f t="shared" si="334"/>
        <v>3.1273875617582644E-2</v>
      </c>
      <c r="BI344" s="2">
        <f t="shared" si="335"/>
        <v>4.5077165996027097E-3</v>
      </c>
      <c r="BJ344" s="2">
        <f t="shared" si="336"/>
        <v>0.96421840778281465</v>
      </c>
    </row>
    <row r="345" spans="1:62" ht="15.6" customHeight="1">
      <c r="A345" s="4">
        <v>44234</v>
      </c>
      <c r="B345">
        <f>Foglio1!S116</f>
        <v>1961519</v>
      </c>
      <c r="C345">
        <f>Foglio1!T116</f>
        <v>1024409</v>
      </c>
      <c r="E345">
        <f>Foglio1!R116</f>
        <v>141554</v>
      </c>
      <c r="G345">
        <f>Foglio1!K116</f>
        <v>39009</v>
      </c>
      <c r="H345" s="5">
        <f>Foglio1!I116</f>
        <v>1376</v>
      </c>
      <c r="I345" s="5">
        <f>Foglio1!G116</f>
        <v>1198</v>
      </c>
      <c r="J345" s="5">
        <f>Foglio1!H116</f>
        <v>178</v>
      </c>
      <c r="K345" s="5">
        <f>Foglio1!V116</f>
        <v>12</v>
      </c>
      <c r="M345" s="5">
        <f>Foglio1!J116</f>
        <v>37633</v>
      </c>
      <c r="N345" s="5">
        <f>Foglio1!N116</f>
        <v>98863</v>
      </c>
      <c r="O345" s="5">
        <f>Foglio1!O116</f>
        <v>3682</v>
      </c>
      <c r="Q345">
        <f t="shared" si="322"/>
        <v>1376</v>
      </c>
      <c r="R345">
        <f t="shared" si="323"/>
        <v>103921</v>
      </c>
      <c r="Z345">
        <f t="shared" si="324"/>
        <v>98863</v>
      </c>
      <c r="AA345">
        <f t="shared" si="325"/>
        <v>37633</v>
      </c>
      <c r="AB345">
        <f t="shared" si="326"/>
        <v>1376</v>
      </c>
      <c r="AC345">
        <f t="shared" si="327"/>
        <v>3682</v>
      </c>
      <c r="AE345" s="3">
        <f t="shared" si="337"/>
        <v>24633</v>
      </c>
      <c r="AF345" s="3">
        <f t="shared" si="338"/>
        <v>574</v>
      </c>
      <c r="AG345" s="3">
        <f t="shared" si="339"/>
        <v>-257</v>
      </c>
      <c r="AH345" s="3">
        <f t="shared" si="340"/>
        <v>-29</v>
      </c>
      <c r="AI345" s="3">
        <f t="shared" si="341"/>
        <v>1</v>
      </c>
      <c r="AJ345" s="3">
        <f t="shared" si="342"/>
        <v>-228</v>
      </c>
      <c r="AK345" s="3">
        <f t="shared" si="343"/>
        <v>806</v>
      </c>
      <c r="AL345" s="3">
        <f t="shared" si="344"/>
        <v>25</v>
      </c>
      <c r="AM345" s="3"/>
      <c r="AN345" s="3">
        <f t="shared" si="345"/>
        <v>24059</v>
      </c>
      <c r="AO345" s="3">
        <f t="shared" si="346"/>
        <v>574</v>
      </c>
      <c r="AQ345" s="6">
        <f t="shared" si="347"/>
        <v>1.2717836775112215E-2</v>
      </c>
      <c r="AR345" s="6">
        <f t="shared" si="348"/>
        <v>4.0714995034756701E-3</v>
      </c>
      <c r="AS345" s="6">
        <f t="shared" si="349"/>
        <v>-6.5451026333214488E-3</v>
      </c>
      <c r="AT345" s="6">
        <f t="shared" si="350"/>
        <v>-2.0640569395017794E-2</v>
      </c>
      <c r="AU345" s="6">
        <f t="shared" si="351"/>
        <v>5.6497175141242938E-3</v>
      </c>
      <c r="AV345" s="6">
        <f t="shared" si="352"/>
        <v>-6.022027944322654E-3</v>
      </c>
      <c r="AW345" s="6">
        <f t="shared" si="353"/>
        <v>8.2197089447974131E-3</v>
      </c>
      <c r="AX345" s="6">
        <f t="shared" si="354"/>
        <v>6.8362045392398136E-3</v>
      </c>
      <c r="AZ345" s="2">
        <f t="shared" si="355"/>
        <v>7.2165500308689332E-2</v>
      </c>
      <c r="BA345" s="17">
        <f t="shared" si="356"/>
        <v>2.3302074452969595E-2</v>
      </c>
      <c r="BB345" s="2">
        <f t="shared" si="328"/>
        <v>9.7206719697076737E-3</v>
      </c>
      <c r="BC345" s="2">
        <f t="shared" si="329"/>
        <v>8.4632013224635125E-3</v>
      </c>
      <c r="BD345" s="2">
        <f t="shared" si="330"/>
        <v>1.2574706472441612E-3</v>
      </c>
      <c r="BE345" s="2">
        <f t="shared" si="331"/>
        <v>0.26585613970640182</v>
      </c>
      <c r="BF345" s="2">
        <f t="shared" si="332"/>
        <v>0.69841191347471632</v>
      </c>
      <c r="BG345" s="2">
        <f t="shared" si="333"/>
        <v>2.6011274849174166E-2</v>
      </c>
      <c r="BH345" s="2">
        <f t="shared" si="334"/>
        <v>3.0710861596041941E-2</v>
      </c>
      <c r="BI345" s="2">
        <f t="shared" si="335"/>
        <v>4.5630495526673334E-3</v>
      </c>
      <c r="BJ345" s="2">
        <f t="shared" si="336"/>
        <v>0.96472608885129074</v>
      </c>
    </row>
    <row r="346" spans="1:62" ht="15.6" customHeight="1">
      <c r="A346" s="4">
        <v>44235</v>
      </c>
      <c r="B346">
        <f>Foglio1!S117</f>
        <v>1983965</v>
      </c>
      <c r="C346">
        <f>Foglio1!T117</f>
        <v>1028509</v>
      </c>
      <c r="E346">
        <f>Foglio1!R117</f>
        <v>142032</v>
      </c>
      <c r="G346">
        <f>Foglio1!K117</f>
        <v>38932</v>
      </c>
      <c r="H346" s="5">
        <f>Foglio1!I117</f>
        <v>1373</v>
      </c>
      <c r="I346" s="5">
        <f>Foglio1!G117</f>
        <v>1192</v>
      </c>
      <c r="J346" s="5">
        <f>Foglio1!H117</f>
        <v>181</v>
      </c>
      <c r="K346" s="5">
        <f>Foglio1!V117</f>
        <v>10</v>
      </c>
      <c r="M346" s="5">
        <f>Foglio1!J117</f>
        <v>37559</v>
      </c>
      <c r="N346" s="5">
        <f>Foglio1!N117</f>
        <v>99396</v>
      </c>
      <c r="O346" s="5">
        <f>Foglio1!O117</f>
        <v>3704</v>
      </c>
      <c r="Q346">
        <f t="shared" si="322"/>
        <v>1373</v>
      </c>
      <c r="R346">
        <f t="shared" si="323"/>
        <v>104473</v>
      </c>
      <c r="Z346">
        <f t="shared" si="324"/>
        <v>99396</v>
      </c>
      <c r="AA346">
        <f t="shared" si="325"/>
        <v>37559</v>
      </c>
      <c r="AB346">
        <f t="shared" si="326"/>
        <v>1373</v>
      </c>
      <c r="AC346">
        <f t="shared" si="327"/>
        <v>3704</v>
      </c>
      <c r="AE346" s="3">
        <f t="shared" si="337"/>
        <v>22446</v>
      </c>
      <c r="AF346" s="3">
        <f t="shared" si="338"/>
        <v>478</v>
      </c>
      <c r="AG346" s="3">
        <f t="shared" si="339"/>
        <v>-77</v>
      </c>
      <c r="AH346" s="3">
        <f t="shared" si="340"/>
        <v>-3</v>
      </c>
      <c r="AI346" s="3">
        <f t="shared" si="341"/>
        <v>3</v>
      </c>
      <c r="AJ346" s="3">
        <f t="shared" si="342"/>
        <v>-74</v>
      </c>
      <c r="AK346" s="3">
        <f t="shared" si="343"/>
        <v>533</v>
      </c>
      <c r="AL346" s="3">
        <f t="shared" si="344"/>
        <v>22</v>
      </c>
      <c r="AM346" s="3"/>
      <c r="AN346" s="3">
        <f t="shared" si="345"/>
        <v>21968</v>
      </c>
      <c r="AO346" s="3">
        <f t="shared" si="346"/>
        <v>478</v>
      </c>
      <c r="AQ346" s="6">
        <f t="shared" si="347"/>
        <v>1.1443172357749274E-2</v>
      </c>
      <c r="AR346" s="6">
        <f t="shared" si="348"/>
        <v>3.3768031987792646E-3</v>
      </c>
      <c r="AS346" s="6">
        <f t="shared" si="349"/>
        <v>-1.9739034581763184E-3</v>
      </c>
      <c r="AT346" s="6">
        <f t="shared" si="350"/>
        <v>-2.1802325581395349E-3</v>
      </c>
      <c r="AU346" s="6">
        <f t="shared" si="351"/>
        <v>1.6853932584269662E-2</v>
      </c>
      <c r="AV346" s="6">
        <f t="shared" si="352"/>
        <v>-1.9663593123056891E-3</v>
      </c>
      <c r="AW346" s="6">
        <f t="shared" si="353"/>
        <v>5.3912990704307979E-3</v>
      </c>
      <c r="AX346" s="6">
        <f t="shared" si="354"/>
        <v>5.975013579576317E-3</v>
      </c>
      <c r="AZ346" s="2">
        <f t="shared" si="355"/>
        <v>7.1589972605363497E-2</v>
      </c>
      <c r="BA346" s="17">
        <f t="shared" si="356"/>
        <v>2.1295553773500845E-2</v>
      </c>
      <c r="BB346" s="2">
        <f t="shared" si="328"/>
        <v>9.6668356426720739E-3</v>
      </c>
      <c r="BC346" s="2">
        <f t="shared" si="329"/>
        <v>8.3924749352258642E-3</v>
      </c>
      <c r="BD346" s="2">
        <f t="shared" si="330"/>
        <v>1.2743607074462092E-3</v>
      </c>
      <c r="BE346" s="2">
        <f t="shared" si="331"/>
        <v>0.26444040779542638</v>
      </c>
      <c r="BF346" s="2">
        <f t="shared" si="332"/>
        <v>0.69981412639405205</v>
      </c>
      <c r="BG346" s="2">
        <f t="shared" si="333"/>
        <v>2.60786301678495E-2</v>
      </c>
      <c r="BH346" s="2">
        <f t="shared" si="334"/>
        <v>3.0617486900236308E-2</v>
      </c>
      <c r="BI346" s="2">
        <f t="shared" si="335"/>
        <v>4.6491318195828624E-3</v>
      </c>
      <c r="BJ346" s="2">
        <f t="shared" si="336"/>
        <v>0.96473338128018082</v>
      </c>
    </row>
    <row r="347" spans="1:62" ht="15.6" customHeight="1">
      <c r="A347" s="4">
        <v>44236</v>
      </c>
      <c r="B347">
        <f>Foglio1!S118</f>
        <v>2005913</v>
      </c>
      <c r="C347">
        <f>Foglio1!T118</f>
        <v>1033929</v>
      </c>
      <c r="E347">
        <f>Foglio1!R118</f>
        <v>142776</v>
      </c>
      <c r="G347">
        <f>Foglio1!K118</f>
        <v>38521</v>
      </c>
      <c r="H347" s="5">
        <f>Foglio1!I118</f>
        <v>1337</v>
      </c>
      <c r="I347" s="5">
        <f>Foglio1!G118</f>
        <v>1161</v>
      </c>
      <c r="J347" s="5">
        <f>Foglio1!H118</f>
        <v>176</v>
      </c>
      <c r="K347" s="5">
        <f>Foglio1!V118</f>
        <v>5</v>
      </c>
      <c r="M347" s="5">
        <f>Foglio1!J118</f>
        <v>37184</v>
      </c>
      <c r="N347" s="5">
        <f>Foglio1!N118</f>
        <v>100527</v>
      </c>
      <c r="O347" s="5">
        <f>Foglio1!O118</f>
        <v>3728</v>
      </c>
      <c r="Q347">
        <f t="shared" si="322"/>
        <v>1337</v>
      </c>
      <c r="R347">
        <f t="shared" si="323"/>
        <v>105592</v>
      </c>
      <c r="Z347">
        <f t="shared" si="324"/>
        <v>100527</v>
      </c>
      <c r="AA347">
        <f t="shared" si="325"/>
        <v>37184</v>
      </c>
      <c r="AB347">
        <f t="shared" si="326"/>
        <v>1337</v>
      </c>
      <c r="AC347">
        <f t="shared" si="327"/>
        <v>3728</v>
      </c>
      <c r="AE347" s="3">
        <f t="shared" si="337"/>
        <v>21948</v>
      </c>
      <c r="AF347" s="3">
        <f t="shared" si="338"/>
        <v>744</v>
      </c>
      <c r="AG347" s="3">
        <f t="shared" si="339"/>
        <v>-411</v>
      </c>
      <c r="AH347" s="3">
        <f t="shared" si="340"/>
        <v>-36</v>
      </c>
      <c r="AI347" s="3">
        <f t="shared" si="341"/>
        <v>-5</v>
      </c>
      <c r="AJ347" s="3">
        <f t="shared" si="342"/>
        <v>-375</v>
      </c>
      <c r="AK347" s="3">
        <f t="shared" si="343"/>
        <v>1131</v>
      </c>
      <c r="AL347" s="3">
        <f t="shared" si="344"/>
        <v>24</v>
      </c>
      <c r="AM347" s="3"/>
      <c r="AN347" s="3">
        <f t="shared" si="345"/>
        <v>21204</v>
      </c>
      <c r="AO347" s="3">
        <f t="shared" si="346"/>
        <v>744</v>
      </c>
      <c r="AQ347" s="6">
        <f t="shared" si="347"/>
        <v>1.1062695158432735E-2</v>
      </c>
      <c r="AR347" s="6">
        <f t="shared" si="348"/>
        <v>5.2382561676241977E-3</v>
      </c>
      <c r="AS347" s="6">
        <f t="shared" si="349"/>
        <v>-1.0556868385903627E-2</v>
      </c>
      <c r="AT347" s="6">
        <f t="shared" si="350"/>
        <v>-2.6219956300072834E-2</v>
      </c>
      <c r="AU347" s="6">
        <f t="shared" si="351"/>
        <v>-2.7624309392265192E-2</v>
      </c>
      <c r="AV347" s="6">
        <f t="shared" si="352"/>
        <v>-9.984291381559679E-3</v>
      </c>
      <c r="AW347" s="6">
        <f t="shared" si="353"/>
        <v>1.1378727514185682E-2</v>
      </c>
      <c r="AX347" s="6">
        <f t="shared" si="354"/>
        <v>6.4794816414686825E-3</v>
      </c>
      <c r="AZ347" s="2">
        <f t="shared" si="355"/>
        <v>7.1177563533413465E-2</v>
      </c>
      <c r="BA347" s="17">
        <f t="shared" si="356"/>
        <v>3.3898305084745763E-2</v>
      </c>
      <c r="BB347" s="2">
        <f t="shared" si="328"/>
        <v>9.3643189331540314E-3</v>
      </c>
      <c r="BC347" s="2">
        <f t="shared" si="329"/>
        <v>8.1316187594553703E-3</v>
      </c>
      <c r="BD347" s="2">
        <f t="shared" si="330"/>
        <v>1.2327001736986609E-3</v>
      </c>
      <c r="BE347" s="2">
        <f t="shared" si="331"/>
        <v>0.26043592760688072</v>
      </c>
      <c r="BF347" s="2">
        <f t="shared" si="332"/>
        <v>0.70408892250798449</v>
      </c>
      <c r="BG347" s="2">
        <f t="shared" si="333"/>
        <v>2.6110830951980725E-2</v>
      </c>
      <c r="BH347" s="2">
        <f t="shared" si="334"/>
        <v>3.0139404480672878E-2</v>
      </c>
      <c r="BI347" s="2">
        <f t="shared" si="335"/>
        <v>4.5689364242880509E-3</v>
      </c>
      <c r="BJ347" s="2">
        <f t="shared" si="336"/>
        <v>0.96529165909503911</v>
      </c>
    </row>
    <row r="348" spans="1:62" ht="15.6" customHeight="1">
      <c r="A348" s="4">
        <v>44237</v>
      </c>
      <c r="B348">
        <f>Foglio1!S119</f>
        <v>2028273</v>
      </c>
      <c r="C348">
        <f>Foglio1!T119</f>
        <v>1039395</v>
      </c>
      <c r="E348">
        <f>Foglio1!R119</f>
        <v>143471</v>
      </c>
      <c r="G348">
        <f>Foglio1!K119</f>
        <v>37587</v>
      </c>
      <c r="H348" s="5">
        <f>Foglio1!I119</f>
        <v>1278</v>
      </c>
      <c r="I348" s="5">
        <f>Foglio1!G119</f>
        <v>1108</v>
      </c>
      <c r="J348" s="5">
        <f>Foglio1!H119</f>
        <v>170</v>
      </c>
      <c r="K348" s="5">
        <f>Foglio1!V119</f>
        <v>7</v>
      </c>
      <c r="M348" s="5">
        <f>Foglio1!J119</f>
        <v>36309</v>
      </c>
      <c r="N348" s="5">
        <f>Foglio1!N119</f>
        <v>102127</v>
      </c>
      <c r="O348" s="5">
        <f>Foglio1!O119</f>
        <v>3757</v>
      </c>
      <c r="Q348">
        <f t="shared" si="322"/>
        <v>1278</v>
      </c>
      <c r="R348">
        <f t="shared" si="323"/>
        <v>107162</v>
      </c>
      <c r="Z348">
        <f t="shared" si="324"/>
        <v>102127</v>
      </c>
      <c r="AA348">
        <f t="shared" si="325"/>
        <v>36309</v>
      </c>
      <c r="AB348">
        <f t="shared" si="326"/>
        <v>1278</v>
      </c>
      <c r="AC348">
        <f t="shared" si="327"/>
        <v>3757</v>
      </c>
      <c r="AE348" s="3">
        <f t="shared" si="337"/>
        <v>22360</v>
      </c>
      <c r="AF348" s="3">
        <f t="shared" si="338"/>
        <v>695</v>
      </c>
      <c r="AG348" s="3">
        <f t="shared" si="339"/>
        <v>-934</v>
      </c>
      <c r="AH348" s="3">
        <f t="shared" si="340"/>
        <v>-59</v>
      </c>
      <c r="AI348" s="3">
        <f t="shared" si="341"/>
        <v>-6</v>
      </c>
      <c r="AJ348" s="3">
        <f t="shared" si="342"/>
        <v>-875</v>
      </c>
      <c r="AK348" s="3">
        <f t="shared" si="343"/>
        <v>1600</v>
      </c>
      <c r="AL348" s="3">
        <f t="shared" si="344"/>
        <v>29</v>
      </c>
      <c r="AM348" s="3"/>
      <c r="AN348" s="3">
        <f t="shared" si="345"/>
        <v>21665</v>
      </c>
      <c r="AO348" s="3">
        <f t="shared" si="346"/>
        <v>695</v>
      </c>
      <c r="AQ348" s="6">
        <f t="shared" si="347"/>
        <v>1.1147043765108456E-2</v>
      </c>
      <c r="AR348" s="6">
        <f t="shared" si="348"/>
        <v>4.8677648904577797E-3</v>
      </c>
      <c r="AS348" s="6">
        <f t="shared" si="349"/>
        <v>-2.4246514887983177E-2</v>
      </c>
      <c r="AT348" s="6">
        <f t="shared" si="350"/>
        <v>-4.4128646222887064E-2</v>
      </c>
      <c r="AU348" s="6">
        <f t="shared" si="351"/>
        <v>-3.4090909090909088E-2</v>
      </c>
      <c r="AV348" s="6">
        <f t="shared" si="352"/>
        <v>-2.3531626506024098E-2</v>
      </c>
      <c r="AW348" s="6">
        <f t="shared" si="353"/>
        <v>1.5916122036865717E-2</v>
      </c>
      <c r="AX348" s="6">
        <f t="shared" si="354"/>
        <v>7.7789699570815453E-3</v>
      </c>
      <c r="AZ348" s="2">
        <f t="shared" si="355"/>
        <v>7.0735546940673175E-2</v>
      </c>
      <c r="BA348" s="17">
        <f t="shared" si="356"/>
        <v>3.1082289803220035E-2</v>
      </c>
      <c r="BB348" s="2">
        <f t="shared" si="328"/>
        <v>8.9077235120686403E-3</v>
      </c>
      <c r="BC348" s="2">
        <f t="shared" si="329"/>
        <v>7.7228150636714041E-3</v>
      </c>
      <c r="BD348" s="2">
        <f t="shared" si="330"/>
        <v>1.184908448397237E-3</v>
      </c>
      <c r="BE348" s="2">
        <f t="shared" si="331"/>
        <v>0.25307553442856046</v>
      </c>
      <c r="BF348" s="2">
        <f t="shared" si="332"/>
        <v>0.71183026534979199</v>
      </c>
      <c r="BG348" s="2">
        <f t="shared" si="333"/>
        <v>2.6186476709578941E-2</v>
      </c>
      <c r="BH348" s="2">
        <f t="shared" si="334"/>
        <v>2.9478277063878469E-2</v>
      </c>
      <c r="BI348" s="2">
        <f t="shared" si="335"/>
        <v>4.5228403437358664E-3</v>
      </c>
      <c r="BJ348" s="2">
        <f t="shared" si="336"/>
        <v>0.96599888259238564</v>
      </c>
    </row>
    <row r="349" spans="1:62" ht="15.6" customHeight="1">
      <c r="A349" s="4">
        <v>44238</v>
      </c>
      <c r="B349">
        <f>Foglio1!S120</f>
        <v>2049875</v>
      </c>
      <c r="C349">
        <f>Foglio1!T120</f>
        <v>1045265</v>
      </c>
      <c r="E349">
        <f>Foglio1!R120</f>
        <v>144231</v>
      </c>
      <c r="G349">
        <f>Foglio1!K120</f>
        <v>36655</v>
      </c>
      <c r="H349" s="5">
        <f>Foglio1!I120</f>
        <v>1236</v>
      </c>
      <c r="I349" s="5">
        <f>Foglio1!G120</f>
        <v>1071</v>
      </c>
      <c r="J349" s="5">
        <f>Foglio1!H120</f>
        <v>165</v>
      </c>
      <c r="K349" s="5">
        <f>Foglio1!V120</f>
        <v>11</v>
      </c>
      <c r="M349" s="5">
        <f>Foglio1!J120</f>
        <v>35419</v>
      </c>
      <c r="N349" s="5">
        <f>Foglio1!N120</f>
        <v>103793</v>
      </c>
      <c r="O349" s="5">
        <f>Foglio1!O120</f>
        <v>3783</v>
      </c>
      <c r="Q349">
        <f t="shared" si="322"/>
        <v>1236</v>
      </c>
      <c r="R349">
        <f t="shared" si="323"/>
        <v>108812</v>
      </c>
      <c r="Z349">
        <f t="shared" si="324"/>
        <v>103793</v>
      </c>
      <c r="AA349">
        <f t="shared" si="325"/>
        <v>35419</v>
      </c>
      <c r="AB349">
        <f t="shared" si="326"/>
        <v>1236</v>
      </c>
      <c r="AC349">
        <f t="shared" si="327"/>
        <v>3783</v>
      </c>
      <c r="AE349" s="3">
        <f t="shared" si="337"/>
        <v>21602</v>
      </c>
      <c r="AF349" s="3">
        <f t="shared" si="338"/>
        <v>760</v>
      </c>
      <c r="AG349" s="3">
        <f t="shared" si="339"/>
        <v>-932</v>
      </c>
      <c r="AH349" s="3">
        <f t="shared" si="340"/>
        <v>-42</v>
      </c>
      <c r="AI349" s="3">
        <f t="shared" si="341"/>
        <v>-5</v>
      </c>
      <c r="AJ349" s="3">
        <f t="shared" si="342"/>
        <v>-890</v>
      </c>
      <c r="AK349" s="3">
        <f t="shared" si="343"/>
        <v>1666</v>
      </c>
      <c r="AL349" s="3">
        <f t="shared" si="344"/>
        <v>26</v>
      </c>
      <c r="AM349" s="3"/>
      <c r="AN349" s="3">
        <f t="shared" si="345"/>
        <v>20842</v>
      </c>
      <c r="AO349" s="3">
        <f t="shared" si="346"/>
        <v>760</v>
      </c>
      <c r="AQ349" s="6">
        <f t="shared" si="347"/>
        <v>1.0650440054174167E-2</v>
      </c>
      <c r="AR349" s="6">
        <f t="shared" si="348"/>
        <v>5.2972377693052955E-3</v>
      </c>
      <c r="AS349" s="6">
        <f t="shared" si="349"/>
        <v>-2.4795807060951924E-2</v>
      </c>
      <c r="AT349" s="6">
        <f t="shared" si="350"/>
        <v>-3.2863849765258218E-2</v>
      </c>
      <c r="AU349" s="6">
        <f t="shared" si="351"/>
        <v>-2.9411764705882353E-2</v>
      </c>
      <c r="AV349" s="6">
        <f t="shared" si="352"/>
        <v>-2.451182902310722E-2</v>
      </c>
      <c r="AW349" s="6">
        <f t="shared" si="353"/>
        <v>1.6313022021600555E-2</v>
      </c>
      <c r="AX349" s="6">
        <f t="shared" si="354"/>
        <v>6.920415224913495E-3</v>
      </c>
      <c r="AZ349" s="2">
        <f t="shared" si="355"/>
        <v>7.0360875663150191E-2</v>
      </c>
      <c r="BA349" s="17">
        <f t="shared" si="356"/>
        <v>3.5181927599296364E-2</v>
      </c>
      <c r="BB349" s="2">
        <f t="shared" si="328"/>
        <v>8.5695862886619387E-3</v>
      </c>
      <c r="BC349" s="2">
        <f t="shared" si="329"/>
        <v>7.4255881190590095E-3</v>
      </c>
      <c r="BD349" s="2">
        <f t="shared" si="330"/>
        <v>1.1439981696029287E-3</v>
      </c>
      <c r="BE349" s="2">
        <f t="shared" si="331"/>
        <v>0.24557134041918866</v>
      </c>
      <c r="BF349" s="2">
        <f t="shared" si="332"/>
        <v>0.71963031525816223</v>
      </c>
      <c r="BG349" s="2">
        <f t="shared" si="333"/>
        <v>2.6228758033987144E-2</v>
      </c>
      <c r="BH349" s="2">
        <f t="shared" si="334"/>
        <v>2.9218387668803709E-2</v>
      </c>
      <c r="BI349" s="2">
        <f t="shared" si="335"/>
        <v>4.5014322739053338E-3</v>
      </c>
      <c r="BJ349" s="2">
        <f t="shared" si="336"/>
        <v>0.96628018005729099</v>
      </c>
    </row>
    <row r="350" spans="1:62" ht="15.6" customHeight="1">
      <c r="A350" s="4">
        <v>44239</v>
      </c>
      <c r="B350">
        <f>Foglio1!S121</f>
        <v>2072966</v>
      </c>
      <c r="C350">
        <f>Foglio1!T121</f>
        <v>1050954</v>
      </c>
      <c r="E350">
        <f>Foglio1!R121</f>
        <v>144722</v>
      </c>
      <c r="G350">
        <f>Foglio1!K121</f>
        <v>35307</v>
      </c>
      <c r="H350" s="5">
        <f>Foglio1!I121</f>
        <v>1224</v>
      </c>
      <c r="I350" s="5">
        <f>Foglio1!G121</f>
        <v>1055</v>
      </c>
      <c r="J350" s="5">
        <f>Foglio1!H121</f>
        <v>169</v>
      </c>
      <c r="K350" s="5">
        <f>Foglio1!V121</f>
        <v>10</v>
      </c>
      <c r="M350" s="5">
        <f>Foglio1!J121</f>
        <v>34083</v>
      </c>
      <c r="N350" s="5">
        <f>Foglio1!N121</f>
        <v>105611</v>
      </c>
      <c r="O350" s="5">
        <f>Foglio1!O121</f>
        <v>3804</v>
      </c>
      <c r="Q350">
        <f t="shared" si="322"/>
        <v>1224</v>
      </c>
      <c r="R350">
        <f t="shared" si="323"/>
        <v>110639</v>
      </c>
      <c r="Z350">
        <f t="shared" si="324"/>
        <v>105611</v>
      </c>
      <c r="AA350">
        <f t="shared" si="325"/>
        <v>34083</v>
      </c>
      <c r="AB350">
        <f t="shared" si="326"/>
        <v>1224</v>
      </c>
      <c r="AC350">
        <f t="shared" si="327"/>
        <v>3804</v>
      </c>
      <c r="AE350" s="3">
        <f t="shared" si="337"/>
        <v>23091</v>
      </c>
      <c r="AF350" s="3">
        <f t="shared" si="338"/>
        <v>491</v>
      </c>
      <c r="AG350" s="3">
        <f t="shared" si="339"/>
        <v>-1348</v>
      </c>
      <c r="AH350" s="3">
        <f t="shared" si="340"/>
        <v>-12</v>
      </c>
      <c r="AI350" s="3">
        <f t="shared" si="341"/>
        <v>4</v>
      </c>
      <c r="AJ350" s="3">
        <f t="shared" si="342"/>
        <v>-1336</v>
      </c>
      <c r="AK350" s="3">
        <f t="shared" si="343"/>
        <v>1818</v>
      </c>
      <c r="AL350" s="3">
        <f t="shared" si="344"/>
        <v>21</v>
      </c>
      <c r="AM350" s="3"/>
      <c r="AN350" s="3">
        <f t="shared" si="345"/>
        <v>22600</v>
      </c>
      <c r="AO350" s="3">
        <f t="shared" si="346"/>
        <v>491</v>
      </c>
      <c r="AQ350" s="6">
        <f t="shared" si="347"/>
        <v>1.1264589304225867E-2</v>
      </c>
      <c r="AR350" s="6">
        <f t="shared" si="348"/>
        <v>3.4042612198487148E-3</v>
      </c>
      <c r="AS350" s="6">
        <f t="shared" si="349"/>
        <v>-3.6775337607420543E-2</v>
      </c>
      <c r="AT350" s="6">
        <f t="shared" si="350"/>
        <v>-9.7087378640776691E-3</v>
      </c>
      <c r="AU350" s="6">
        <f t="shared" si="351"/>
        <v>2.4242424242424242E-2</v>
      </c>
      <c r="AV350" s="6">
        <f t="shared" si="352"/>
        <v>-3.7719867867528727E-2</v>
      </c>
      <c r="AW350" s="6">
        <f t="shared" si="353"/>
        <v>1.7515632075380805E-2</v>
      </c>
      <c r="AX350" s="6">
        <f t="shared" si="354"/>
        <v>5.5511498810467885E-3</v>
      </c>
      <c r="AZ350" s="2">
        <f t="shared" si="355"/>
        <v>6.9813976688474388E-2</v>
      </c>
      <c r="BA350" s="17">
        <f t="shared" si="356"/>
        <v>2.1263695812221213E-2</v>
      </c>
      <c r="BB350" s="2">
        <f t="shared" si="328"/>
        <v>8.4575945606058505E-3</v>
      </c>
      <c r="BC350" s="2">
        <f t="shared" si="329"/>
        <v>7.2898384488882129E-3</v>
      </c>
      <c r="BD350" s="2">
        <f t="shared" si="330"/>
        <v>1.167756111717638E-3</v>
      </c>
      <c r="BE350" s="2">
        <f t="shared" si="331"/>
        <v>0.23550669559569382</v>
      </c>
      <c r="BF350" s="2">
        <f t="shared" si="332"/>
        <v>0.72975083263083707</v>
      </c>
      <c r="BG350" s="2">
        <f t="shared" si="333"/>
        <v>2.6284877212863284E-2</v>
      </c>
      <c r="BH350" s="2">
        <f t="shared" si="334"/>
        <v>2.9880760189197608E-2</v>
      </c>
      <c r="BI350" s="2">
        <f t="shared" si="335"/>
        <v>4.786586229359617E-3</v>
      </c>
      <c r="BJ350" s="2">
        <f t="shared" si="336"/>
        <v>0.96533265358144282</v>
      </c>
    </row>
    <row r="351" spans="1:62" ht="15.6" customHeight="1">
      <c r="A351" s="4">
        <v>44240</v>
      </c>
      <c r="B351">
        <f>Foglio1!S122</f>
        <v>2095696</v>
      </c>
      <c r="C351">
        <f>Foglio1!T122</f>
        <v>1056048</v>
      </c>
      <c r="E351">
        <f>Foglio1!R122</f>
        <v>145265</v>
      </c>
      <c r="G351">
        <f>Foglio1!K122</f>
        <v>34970</v>
      </c>
      <c r="H351" s="5">
        <f>Foglio1!I122</f>
        <v>1211</v>
      </c>
      <c r="I351" s="5">
        <f>Foglio1!G122</f>
        <v>1043</v>
      </c>
      <c r="J351" s="5">
        <f>Foglio1!H122</f>
        <v>168</v>
      </c>
      <c r="K351" s="5">
        <f>Foglio1!V122</f>
        <v>7</v>
      </c>
      <c r="M351" s="5">
        <f>Foglio1!J122</f>
        <v>33759</v>
      </c>
      <c r="N351" s="5">
        <f>Foglio1!N122</f>
        <v>106471</v>
      </c>
      <c r="O351" s="5">
        <f>Foglio1!O122</f>
        <v>3824</v>
      </c>
      <c r="Q351">
        <f t="shared" si="322"/>
        <v>1211</v>
      </c>
      <c r="R351">
        <f t="shared" si="323"/>
        <v>111506</v>
      </c>
      <c r="Z351">
        <f t="shared" si="324"/>
        <v>106471</v>
      </c>
      <c r="AA351">
        <f t="shared" si="325"/>
        <v>33759</v>
      </c>
      <c r="AB351">
        <f t="shared" si="326"/>
        <v>1211</v>
      </c>
      <c r="AC351">
        <f t="shared" si="327"/>
        <v>3824</v>
      </c>
      <c r="AE351" s="3">
        <f t="shared" si="337"/>
        <v>22730</v>
      </c>
      <c r="AF351" s="3">
        <f t="shared" si="338"/>
        <v>543</v>
      </c>
      <c r="AG351" s="3">
        <f t="shared" si="339"/>
        <v>-337</v>
      </c>
      <c r="AH351" s="3">
        <f t="shared" si="340"/>
        <v>-13</v>
      </c>
      <c r="AI351" s="3">
        <f t="shared" si="341"/>
        <v>-1</v>
      </c>
      <c r="AJ351" s="3">
        <f t="shared" si="342"/>
        <v>-324</v>
      </c>
      <c r="AK351" s="3">
        <f t="shared" si="343"/>
        <v>860</v>
      </c>
      <c r="AL351" s="3">
        <f t="shared" si="344"/>
        <v>20</v>
      </c>
      <c r="AM351" s="3"/>
      <c r="AN351" s="3">
        <f t="shared" si="345"/>
        <v>22187</v>
      </c>
      <c r="AO351" s="3">
        <f t="shared" si="346"/>
        <v>543</v>
      </c>
      <c r="AQ351" s="6">
        <f t="shared" si="347"/>
        <v>1.0964965175502155E-2</v>
      </c>
      <c r="AR351" s="6">
        <f t="shared" si="348"/>
        <v>3.7520211163472035E-3</v>
      </c>
      <c r="AS351" s="6">
        <f t="shared" si="349"/>
        <v>-9.5448494632792372E-3</v>
      </c>
      <c r="AT351" s="6">
        <f t="shared" si="350"/>
        <v>-1.0620915032679739E-2</v>
      </c>
      <c r="AU351" s="6">
        <f t="shared" si="351"/>
        <v>-5.9171597633136093E-3</v>
      </c>
      <c r="AV351" s="6">
        <f t="shared" si="352"/>
        <v>-9.5062054396620015E-3</v>
      </c>
      <c r="AW351" s="6">
        <f t="shared" si="353"/>
        <v>8.1430911552773863E-3</v>
      </c>
      <c r="AX351" s="6">
        <f t="shared" si="354"/>
        <v>5.2576235541535229E-3</v>
      </c>
      <c r="AZ351" s="2">
        <f t="shared" si="355"/>
        <v>6.9315874058069493E-2</v>
      </c>
      <c r="BA351" s="17">
        <f t="shared" si="356"/>
        <v>2.388913330400352E-2</v>
      </c>
      <c r="BB351" s="2">
        <f t="shared" si="328"/>
        <v>8.3364884865590478E-3</v>
      </c>
      <c r="BC351" s="2">
        <f t="shared" si="329"/>
        <v>7.1799814132791793E-3</v>
      </c>
      <c r="BD351" s="2">
        <f t="shared" si="330"/>
        <v>1.1565070732798678E-3</v>
      </c>
      <c r="BE351" s="2">
        <f t="shared" si="331"/>
        <v>0.23239596599318488</v>
      </c>
      <c r="BF351" s="2">
        <f t="shared" si="332"/>
        <v>0.73294324166179048</v>
      </c>
      <c r="BG351" s="2">
        <f t="shared" si="333"/>
        <v>2.6324303858465563E-2</v>
      </c>
      <c r="BH351" s="2">
        <f t="shared" si="334"/>
        <v>2.9825564769802689E-2</v>
      </c>
      <c r="BI351" s="2">
        <f t="shared" si="335"/>
        <v>4.8041178152702316E-3</v>
      </c>
      <c r="BJ351" s="2">
        <f t="shared" si="336"/>
        <v>0.96537031741492707</v>
      </c>
    </row>
    <row r="352" spans="1:62" ht="15.6" customHeight="1">
      <c r="A352" s="4">
        <v>44241</v>
      </c>
      <c r="B352">
        <f>Foglio1!S123</f>
        <v>2115681</v>
      </c>
      <c r="C352">
        <f>Foglio1!T123</f>
        <v>1059724</v>
      </c>
      <c r="E352">
        <f>Foglio1!R123</f>
        <v>145744</v>
      </c>
      <c r="G352">
        <f>Foglio1!K123</f>
        <v>34866</v>
      </c>
      <c r="H352" s="5">
        <f>Foglio1!I123</f>
        <v>1195</v>
      </c>
      <c r="I352" s="5">
        <f>Foglio1!G123</f>
        <v>1030</v>
      </c>
      <c r="J352" s="5">
        <f>Foglio1!H123</f>
        <v>165</v>
      </c>
      <c r="K352" s="5">
        <f>Foglio1!V123</f>
        <v>5</v>
      </c>
      <c r="M352" s="5">
        <f>Foglio1!J123</f>
        <v>33671</v>
      </c>
      <c r="N352" s="5">
        <f>Foglio1!N123</f>
        <v>107030</v>
      </c>
      <c r="O352" s="5">
        <f>Foglio1!O123</f>
        <v>3848</v>
      </c>
      <c r="Q352">
        <f t="shared" si="322"/>
        <v>1195</v>
      </c>
      <c r="R352">
        <f t="shared" si="323"/>
        <v>112073</v>
      </c>
      <c r="Z352">
        <f t="shared" si="324"/>
        <v>107030</v>
      </c>
      <c r="AA352">
        <f t="shared" si="325"/>
        <v>33671</v>
      </c>
      <c r="AB352">
        <f t="shared" si="326"/>
        <v>1195</v>
      </c>
      <c r="AC352">
        <f t="shared" si="327"/>
        <v>3848</v>
      </c>
      <c r="AE352" s="3">
        <f t="shared" si="337"/>
        <v>19985</v>
      </c>
      <c r="AF352" s="3">
        <f t="shared" si="338"/>
        <v>479</v>
      </c>
      <c r="AG352" s="3">
        <f t="shared" si="339"/>
        <v>-104</v>
      </c>
      <c r="AH352" s="3">
        <f t="shared" si="340"/>
        <v>-16</v>
      </c>
      <c r="AI352" s="3">
        <f t="shared" si="341"/>
        <v>-3</v>
      </c>
      <c r="AJ352" s="3">
        <f t="shared" si="342"/>
        <v>-88</v>
      </c>
      <c r="AK352" s="3">
        <f t="shared" si="343"/>
        <v>559</v>
      </c>
      <c r="AL352" s="3">
        <f t="shared" si="344"/>
        <v>24</v>
      </c>
      <c r="AM352" s="3"/>
      <c r="AN352" s="3">
        <f t="shared" si="345"/>
        <v>19506</v>
      </c>
      <c r="AO352" s="3">
        <f t="shared" si="346"/>
        <v>479</v>
      </c>
      <c r="AQ352" s="6">
        <f t="shared" si="347"/>
        <v>9.5362113588993817E-3</v>
      </c>
      <c r="AR352" s="6">
        <f t="shared" si="348"/>
        <v>3.2974219529824803E-3</v>
      </c>
      <c r="AS352" s="6">
        <f t="shared" si="349"/>
        <v>-2.9739776951672862E-3</v>
      </c>
      <c r="AT352" s="6">
        <f t="shared" si="350"/>
        <v>-1.3212221304706853E-2</v>
      </c>
      <c r="AU352" s="6">
        <f t="shared" si="351"/>
        <v>-1.7857142857142856E-2</v>
      </c>
      <c r="AV352" s="6">
        <f t="shared" si="352"/>
        <v>-2.606712284131639E-3</v>
      </c>
      <c r="AW352" s="6">
        <f t="shared" si="353"/>
        <v>5.2502559382367033E-3</v>
      </c>
      <c r="AX352" s="6">
        <f t="shared" si="354"/>
        <v>6.2761506276150627E-3</v>
      </c>
      <c r="AZ352" s="2">
        <f t="shared" si="355"/>
        <v>6.8887511869700588E-2</v>
      </c>
      <c r="BA352" s="17">
        <f t="shared" si="356"/>
        <v>2.3967975981986491E-2</v>
      </c>
      <c r="BB352" s="2">
        <f t="shared" si="328"/>
        <v>8.1993083763311006E-3</v>
      </c>
      <c r="BC352" s="2">
        <f t="shared" si="329"/>
        <v>7.0671862992644635E-3</v>
      </c>
      <c r="BD352" s="2">
        <f t="shared" si="330"/>
        <v>1.1321220770666373E-3</v>
      </c>
      <c r="BE352" s="2">
        <f t="shared" si="331"/>
        <v>0.2310283785267318</v>
      </c>
      <c r="BF352" s="2">
        <f t="shared" si="332"/>
        <v>0.73436985399055876</v>
      </c>
      <c r="BG352" s="2">
        <f t="shared" si="333"/>
        <v>2.6402459106378309E-2</v>
      </c>
      <c r="BH352" s="2">
        <f t="shared" si="334"/>
        <v>2.9541673836975851E-2</v>
      </c>
      <c r="BI352" s="2">
        <f t="shared" si="335"/>
        <v>4.7324040612631213E-3</v>
      </c>
      <c r="BJ352" s="2">
        <f t="shared" si="336"/>
        <v>0.965725922101761</v>
      </c>
    </row>
    <row r="353" spans="1:62" ht="15.6" customHeight="1">
      <c r="A353" s="4">
        <v>44242</v>
      </c>
      <c r="B353">
        <f>Foglio1!S124</f>
        <v>2134318</v>
      </c>
      <c r="C353">
        <f>Foglio1!T124</f>
        <v>1063740</v>
      </c>
      <c r="E353">
        <f>Foglio1!R124</f>
        <v>146076</v>
      </c>
      <c r="G353">
        <f>Foglio1!K124</f>
        <v>34549</v>
      </c>
      <c r="H353" s="5">
        <f>Foglio1!I124</f>
        <v>1200</v>
      </c>
      <c r="I353" s="5">
        <f>Foglio1!G124</f>
        <v>1035</v>
      </c>
      <c r="J353" s="5">
        <f>Foglio1!H124</f>
        <v>165</v>
      </c>
      <c r="K353" s="5">
        <f>Foglio1!V124</f>
        <v>9</v>
      </c>
      <c r="M353" s="5">
        <f>Foglio1!J124</f>
        <v>33349</v>
      </c>
      <c r="N353" s="5">
        <f>Foglio1!N124</f>
        <v>107658</v>
      </c>
      <c r="O353" s="5">
        <f>Foglio1!O124</f>
        <v>3869</v>
      </c>
      <c r="Q353">
        <f t="shared" si="322"/>
        <v>1200</v>
      </c>
      <c r="R353">
        <f t="shared" si="323"/>
        <v>112727</v>
      </c>
      <c r="Z353">
        <f t="shared" si="324"/>
        <v>107658</v>
      </c>
      <c r="AA353">
        <f t="shared" si="325"/>
        <v>33349</v>
      </c>
      <c r="AB353">
        <f t="shared" si="326"/>
        <v>1200</v>
      </c>
      <c r="AC353">
        <f t="shared" si="327"/>
        <v>3869</v>
      </c>
      <c r="AE353" s="3">
        <f t="shared" si="337"/>
        <v>18637</v>
      </c>
      <c r="AF353" s="3">
        <f t="shared" si="338"/>
        <v>332</v>
      </c>
      <c r="AG353" s="3">
        <f t="shared" si="339"/>
        <v>-317</v>
      </c>
      <c r="AH353" s="3">
        <f t="shared" si="340"/>
        <v>5</v>
      </c>
      <c r="AI353" s="3">
        <f t="shared" si="341"/>
        <v>0</v>
      </c>
      <c r="AJ353" s="3">
        <f t="shared" si="342"/>
        <v>-322</v>
      </c>
      <c r="AK353" s="3">
        <f t="shared" si="343"/>
        <v>628</v>
      </c>
      <c r="AL353" s="3">
        <f t="shared" si="344"/>
        <v>21</v>
      </c>
      <c r="AM353" s="3"/>
      <c r="AN353" s="3">
        <f t="shared" si="345"/>
        <v>18305</v>
      </c>
      <c r="AO353" s="3">
        <f t="shared" si="346"/>
        <v>332</v>
      </c>
      <c r="AQ353" s="6">
        <f t="shared" si="347"/>
        <v>8.8089839630832809E-3</v>
      </c>
      <c r="AR353" s="6">
        <f t="shared" si="348"/>
        <v>2.2779668459765069E-3</v>
      </c>
      <c r="AS353" s="6">
        <f t="shared" si="349"/>
        <v>-9.0919520449721791E-3</v>
      </c>
      <c r="AT353" s="6">
        <f t="shared" si="350"/>
        <v>4.1841004184100415E-3</v>
      </c>
      <c r="AU353" s="6">
        <f t="shared" si="351"/>
        <v>0</v>
      </c>
      <c r="AV353" s="6">
        <f t="shared" si="352"/>
        <v>-9.5631255382970515E-3</v>
      </c>
      <c r="AW353" s="6">
        <f t="shared" si="353"/>
        <v>5.8675137811828463E-3</v>
      </c>
      <c r="AX353" s="6">
        <f t="shared" si="354"/>
        <v>5.4573804573804577E-3</v>
      </c>
      <c r="AZ353" s="2">
        <f t="shared" si="355"/>
        <v>6.844153495402279E-2</v>
      </c>
      <c r="BA353" s="17">
        <f t="shared" si="356"/>
        <v>1.7814025862531523E-2</v>
      </c>
      <c r="BB353" s="2">
        <f t="shared" si="328"/>
        <v>8.2149018319231087E-3</v>
      </c>
      <c r="BC353" s="2">
        <f t="shared" si="329"/>
        <v>7.0853528300336812E-3</v>
      </c>
      <c r="BD353" s="2">
        <f t="shared" si="330"/>
        <v>1.1295490018894275E-3</v>
      </c>
      <c r="BE353" s="2">
        <f t="shared" si="331"/>
        <v>0.22829896766066979</v>
      </c>
      <c r="BF353" s="2">
        <f t="shared" si="332"/>
        <v>0.73699991785098173</v>
      </c>
      <c r="BG353" s="2">
        <f t="shared" si="333"/>
        <v>2.6486212656425423E-2</v>
      </c>
      <c r="BH353" s="2">
        <f t="shared" si="334"/>
        <v>2.9957451735216648E-2</v>
      </c>
      <c r="BI353" s="2">
        <f t="shared" si="335"/>
        <v>4.7758256389475815E-3</v>
      </c>
      <c r="BJ353" s="2">
        <f t="shared" si="336"/>
        <v>0.96526672262583579</v>
      </c>
    </row>
    <row r="354" spans="1:62" ht="15.6" customHeight="1">
      <c r="A354" s="4">
        <v>44243</v>
      </c>
      <c r="B354">
        <f>Foglio1!S125</f>
        <v>2157186</v>
      </c>
      <c r="C354">
        <f>Foglio1!T125</f>
        <v>1069402</v>
      </c>
      <c r="E354">
        <f>Foglio1!R125</f>
        <v>146701</v>
      </c>
      <c r="G354">
        <f>Foglio1!K125</f>
        <v>34480</v>
      </c>
      <c r="H354" s="5">
        <f>Foglio1!I125</f>
        <v>1163</v>
      </c>
      <c r="I354" s="5">
        <f>Foglio1!G125</f>
        <v>1005</v>
      </c>
      <c r="J354" s="5">
        <f>Foglio1!H125</f>
        <v>158</v>
      </c>
      <c r="K354" s="5">
        <f>Foglio1!V125</f>
        <v>5</v>
      </c>
      <c r="M354" s="5">
        <f>Foglio1!J125</f>
        <v>33317</v>
      </c>
      <c r="N354" s="5">
        <f>Foglio1!N125</f>
        <v>108330</v>
      </c>
      <c r="O354" s="5">
        <f>Foglio1!O125</f>
        <v>3891</v>
      </c>
      <c r="Q354">
        <f t="shared" si="322"/>
        <v>1163</v>
      </c>
      <c r="R354">
        <f t="shared" si="323"/>
        <v>113384</v>
      </c>
      <c r="Z354">
        <f t="shared" si="324"/>
        <v>108330</v>
      </c>
      <c r="AA354">
        <f t="shared" si="325"/>
        <v>33317</v>
      </c>
      <c r="AB354">
        <f t="shared" si="326"/>
        <v>1163</v>
      </c>
      <c r="AC354">
        <f t="shared" si="327"/>
        <v>3891</v>
      </c>
      <c r="AE354" s="3">
        <f t="shared" si="337"/>
        <v>22868</v>
      </c>
      <c r="AF354" s="3">
        <f t="shared" si="338"/>
        <v>625</v>
      </c>
      <c r="AG354" s="3">
        <f t="shared" si="339"/>
        <v>-69</v>
      </c>
      <c r="AH354" s="3">
        <f t="shared" si="340"/>
        <v>-37</v>
      </c>
      <c r="AI354" s="3">
        <f t="shared" si="341"/>
        <v>-7</v>
      </c>
      <c r="AJ354" s="3">
        <f t="shared" si="342"/>
        <v>-32</v>
      </c>
      <c r="AK354" s="3">
        <f t="shared" si="343"/>
        <v>672</v>
      </c>
      <c r="AL354" s="3">
        <f t="shared" si="344"/>
        <v>22</v>
      </c>
      <c r="AM354" s="3"/>
      <c r="AN354" s="3">
        <f t="shared" si="345"/>
        <v>22243</v>
      </c>
      <c r="AO354" s="3">
        <f t="shared" si="346"/>
        <v>625</v>
      </c>
      <c r="AQ354" s="6">
        <f t="shared" si="347"/>
        <v>1.0714429621078022E-2</v>
      </c>
      <c r="AR354" s="6">
        <f t="shared" si="348"/>
        <v>4.2785947041266191E-3</v>
      </c>
      <c r="AS354" s="6">
        <f t="shared" si="349"/>
        <v>-1.9971634490144434E-3</v>
      </c>
      <c r="AT354" s="6">
        <f t="shared" si="350"/>
        <v>-3.0833333333333334E-2</v>
      </c>
      <c r="AU354" s="6">
        <f t="shared" si="351"/>
        <v>-4.2424242424242427E-2</v>
      </c>
      <c r="AV354" s="6">
        <f t="shared" si="352"/>
        <v>-9.5954901196437673E-4</v>
      </c>
      <c r="AW354" s="6">
        <f t="shared" si="353"/>
        <v>6.241988519199688E-3</v>
      </c>
      <c r="AX354" s="6">
        <f t="shared" si="354"/>
        <v>5.686223830447144E-3</v>
      </c>
      <c r="AZ354" s="2">
        <f t="shared" si="355"/>
        <v>6.8005725978195666E-2</v>
      </c>
      <c r="BA354" s="17">
        <f t="shared" si="356"/>
        <v>2.7330767885254504E-2</v>
      </c>
      <c r="BB354" s="2">
        <f t="shared" si="328"/>
        <v>7.9276896544672494E-3</v>
      </c>
      <c r="BC354" s="2">
        <f t="shared" si="329"/>
        <v>6.8506690479274166E-3</v>
      </c>
      <c r="BD354" s="2">
        <f t="shared" si="330"/>
        <v>1.0770206065398326E-3</v>
      </c>
      <c r="BE354" s="2">
        <f t="shared" si="331"/>
        <v>0.22710819967144055</v>
      </c>
      <c r="BF354" s="2">
        <f t="shared" si="332"/>
        <v>0.73844077409151954</v>
      </c>
      <c r="BG354" s="2">
        <f t="shared" si="333"/>
        <v>2.6523336582572717E-2</v>
      </c>
      <c r="BH354" s="2">
        <f t="shared" si="334"/>
        <v>2.9147331786542923E-2</v>
      </c>
      <c r="BI354" s="2">
        <f t="shared" si="335"/>
        <v>4.5823665893271462E-3</v>
      </c>
      <c r="BJ354" s="2">
        <f t="shared" si="336"/>
        <v>0.96627030162412997</v>
      </c>
    </row>
    <row r="355" spans="1:62" ht="15.6" customHeight="1">
      <c r="A355" s="4">
        <v>44244</v>
      </c>
      <c r="B355">
        <f>Foglio1!S126</f>
        <v>2180980</v>
      </c>
      <c r="C355">
        <f>Foglio1!T126</f>
        <v>1075049</v>
      </c>
      <c r="E355">
        <f>Foglio1!R126</f>
        <v>147185</v>
      </c>
      <c r="G355">
        <f>Foglio1!K126</f>
        <v>33655</v>
      </c>
      <c r="H355" s="5">
        <f>Foglio1!I126</f>
        <v>1115</v>
      </c>
      <c r="I355" s="5">
        <f>Foglio1!G126</f>
        <v>961</v>
      </c>
      <c r="J355" s="5">
        <f>Foglio1!H126</f>
        <v>154</v>
      </c>
      <c r="K355" s="5">
        <f>Foglio1!V126</f>
        <v>6</v>
      </c>
      <c r="M355" s="5">
        <f>Foglio1!J126</f>
        <v>32540</v>
      </c>
      <c r="N355" s="5">
        <f>Foglio1!N126</f>
        <v>109615</v>
      </c>
      <c r="O355" s="5">
        <f>Foglio1!O126</f>
        <v>3915</v>
      </c>
      <c r="Q355">
        <f t="shared" si="322"/>
        <v>1115</v>
      </c>
      <c r="R355">
        <f t="shared" si="323"/>
        <v>114645</v>
      </c>
      <c r="Z355">
        <f t="shared" si="324"/>
        <v>109615</v>
      </c>
      <c r="AA355">
        <f t="shared" si="325"/>
        <v>32540</v>
      </c>
      <c r="AB355">
        <f t="shared" si="326"/>
        <v>1115</v>
      </c>
      <c r="AC355">
        <f t="shared" si="327"/>
        <v>3915</v>
      </c>
      <c r="AE355" s="3">
        <f t="shared" si="337"/>
        <v>23794</v>
      </c>
      <c r="AF355" s="3">
        <f t="shared" si="338"/>
        <v>484</v>
      </c>
      <c r="AG355" s="3">
        <f t="shared" si="339"/>
        <v>-825</v>
      </c>
      <c r="AH355" s="3">
        <f t="shared" si="340"/>
        <v>-48</v>
      </c>
      <c r="AI355" s="3">
        <f t="shared" si="341"/>
        <v>-4</v>
      </c>
      <c r="AJ355" s="3">
        <f t="shared" si="342"/>
        <v>-777</v>
      </c>
      <c r="AK355" s="3">
        <f t="shared" si="343"/>
        <v>1285</v>
      </c>
      <c r="AL355" s="3">
        <f t="shared" si="344"/>
        <v>24</v>
      </c>
      <c r="AM355" s="3"/>
      <c r="AN355" s="3">
        <f t="shared" si="345"/>
        <v>23310</v>
      </c>
      <c r="AO355" s="3">
        <f t="shared" si="346"/>
        <v>484</v>
      </c>
      <c r="AQ355" s="6">
        <f t="shared" si="347"/>
        <v>1.1030110523617341E-2</v>
      </c>
      <c r="AR355" s="6">
        <f t="shared" si="348"/>
        <v>3.2992276807929052E-3</v>
      </c>
      <c r="AS355" s="6">
        <f t="shared" si="349"/>
        <v>-2.392691415313225E-2</v>
      </c>
      <c r="AT355" s="6">
        <f t="shared" si="350"/>
        <v>-4.1272570937231301E-2</v>
      </c>
      <c r="AU355" s="6">
        <f t="shared" si="351"/>
        <v>-2.5316455696202531E-2</v>
      </c>
      <c r="AV355" s="6">
        <f t="shared" si="352"/>
        <v>-2.3321427499474742E-2</v>
      </c>
      <c r="AW355" s="6">
        <f t="shared" si="353"/>
        <v>1.1861903443182867E-2</v>
      </c>
      <c r="AX355" s="6">
        <f t="shared" si="354"/>
        <v>6.1680801850424053E-3</v>
      </c>
      <c r="AZ355" s="2">
        <f t="shared" si="355"/>
        <v>6.7485717429779268E-2</v>
      </c>
      <c r="BA355" s="17">
        <f t="shared" si="356"/>
        <v>2.0341262503152054E-2</v>
      </c>
      <c r="BB355" s="2">
        <f t="shared" si="328"/>
        <v>7.575500220810545E-3</v>
      </c>
      <c r="BC355" s="2">
        <f t="shared" si="329"/>
        <v>6.5291979481604786E-3</v>
      </c>
      <c r="BD355" s="2">
        <f t="shared" si="330"/>
        <v>1.0463022726500662E-3</v>
      </c>
      <c r="BE355" s="2">
        <f t="shared" si="331"/>
        <v>0.22108231137683867</v>
      </c>
      <c r="BF355" s="2">
        <f t="shared" si="332"/>
        <v>0.74474301049699354</v>
      </c>
      <c r="BG355" s="2">
        <f t="shared" si="333"/>
        <v>2.6599177905357204E-2</v>
      </c>
      <c r="BH355" s="2">
        <f t="shared" si="334"/>
        <v>2.8554449561729311E-2</v>
      </c>
      <c r="BI355" s="2">
        <f t="shared" si="335"/>
        <v>4.5758431139503791E-3</v>
      </c>
      <c r="BJ355" s="2">
        <f t="shared" si="336"/>
        <v>0.96686970732432032</v>
      </c>
    </row>
    <row r="356" spans="1:62" ht="15.6" customHeight="1">
      <c r="A356" s="4">
        <v>44245</v>
      </c>
      <c r="B356">
        <f>Foglio1!S127</f>
        <v>2205754</v>
      </c>
      <c r="C356">
        <f>Foglio1!T127</f>
        <v>1080729</v>
      </c>
      <c r="E356">
        <f>Foglio1!R127</f>
        <v>147665</v>
      </c>
      <c r="G356">
        <f>Foglio1!K127</f>
        <v>33004</v>
      </c>
      <c r="H356" s="5">
        <f>Foglio1!I127</f>
        <v>1075</v>
      </c>
      <c r="I356" s="5">
        <f>Foglio1!G127</f>
        <v>930</v>
      </c>
      <c r="J356" s="5">
        <f>Foglio1!H127</f>
        <v>145</v>
      </c>
      <c r="K356" s="5">
        <f>Foglio1!V127</f>
        <v>6</v>
      </c>
      <c r="M356" s="5">
        <f>Foglio1!J127</f>
        <v>31929</v>
      </c>
      <c r="N356" s="5">
        <f>Foglio1!N127</f>
        <v>110720</v>
      </c>
      <c r="O356" s="5">
        <f>Foglio1!O127</f>
        <v>3941</v>
      </c>
      <c r="Q356">
        <f t="shared" si="322"/>
        <v>1075</v>
      </c>
      <c r="R356">
        <f t="shared" si="323"/>
        <v>115736</v>
      </c>
      <c r="Z356">
        <f t="shared" si="324"/>
        <v>110720</v>
      </c>
      <c r="AA356">
        <f t="shared" si="325"/>
        <v>31929</v>
      </c>
      <c r="AB356">
        <f t="shared" si="326"/>
        <v>1075</v>
      </c>
      <c r="AC356">
        <f t="shared" si="327"/>
        <v>3941</v>
      </c>
      <c r="AE356" s="3">
        <f t="shared" si="337"/>
        <v>24774</v>
      </c>
      <c r="AF356" s="3">
        <f t="shared" si="338"/>
        <v>480</v>
      </c>
      <c r="AG356" s="3">
        <f t="shared" si="339"/>
        <v>-651</v>
      </c>
      <c r="AH356" s="3">
        <f t="shared" si="340"/>
        <v>-40</v>
      </c>
      <c r="AI356" s="3">
        <f t="shared" si="341"/>
        <v>-9</v>
      </c>
      <c r="AJ356" s="3">
        <f t="shared" si="342"/>
        <v>-611</v>
      </c>
      <c r="AK356" s="3">
        <f t="shared" si="343"/>
        <v>1105</v>
      </c>
      <c r="AL356" s="3">
        <f t="shared" si="344"/>
        <v>26</v>
      </c>
      <c r="AM356" s="3"/>
      <c r="AN356" s="3">
        <f t="shared" si="345"/>
        <v>24294</v>
      </c>
      <c r="AO356" s="3">
        <f t="shared" si="346"/>
        <v>480</v>
      </c>
      <c r="AQ356" s="6">
        <f t="shared" si="347"/>
        <v>1.1359113792882099E-2</v>
      </c>
      <c r="AR356" s="6">
        <f t="shared" si="348"/>
        <v>3.2612018887794273E-3</v>
      </c>
      <c r="AS356" s="6">
        <f t="shared" si="349"/>
        <v>-1.9343336799881147E-2</v>
      </c>
      <c r="AT356" s="6">
        <f t="shared" si="350"/>
        <v>-3.5874439461883408E-2</v>
      </c>
      <c r="AU356" s="6">
        <f t="shared" si="351"/>
        <v>-5.844155844155844E-2</v>
      </c>
      <c r="AV356" s="6">
        <f t="shared" si="352"/>
        <v>-1.8776889981561157E-2</v>
      </c>
      <c r="AW356" s="6">
        <f t="shared" si="353"/>
        <v>1.0080737125393422E-2</v>
      </c>
      <c r="AX356" s="6">
        <f t="shared" si="354"/>
        <v>6.6411238825031926E-3</v>
      </c>
      <c r="AZ356" s="2">
        <f t="shared" si="355"/>
        <v>6.6945361994129898E-2</v>
      </c>
      <c r="BA356" s="17">
        <f t="shared" si="356"/>
        <v>1.9375151368370064E-2</v>
      </c>
      <c r="BB356" s="2">
        <f t="shared" si="328"/>
        <v>7.2799918734974432E-3</v>
      </c>
      <c r="BC356" s="2">
        <f t="shared" si="329"/>
        <v>6.2980394812582538E-3</v>
      </c>
      <c r="BD356" s="2">
        <f t="shared" si="330"/>
        <v>9.8195239223919004E-4</v>
      </c>
      <c r="BE356" s="2">
        <f t="shared" si="331"/>
        <v>0.21622591677106964</v>
      </c>
      <c r="BF356" s="2">
        <f t="shared" si="332"/>
        <v>0.74980530254291811</v>
      </c>
      <c r="BG356" s="2">
        <f t="shared" si="333"/>
        <v>2.6688788812514814E-2</v>
      </c>
      <c r="BH356" s="2">
        <f t="shared" si="334"/>
        <v>2.8178402617864501E-2</v>
      </c>
      <c r="BI356" s="2">
        <f t="shared" si="335"/>
        <v>4.3934068597745726E-3</v>
      </c>
      <c r="BJ356" s="2">
        <f t="shared" si="336"/>
        <v>0.96742819052236095</v>
      </c>
    </row>
    <row r="357" spans="1:62" ht="15.6" customHeight="1">
      <c r="A357" s="4">
        <v>44246</v>
      </c>
      <c r="B357">
        <f>Foglio1!S128</f>
        <v>2228960</v>
      </c>
      <c r="C357">
        <f>Foglio1!T128</f>
        <v>1086166</v>
      </c>
      <c r="E357">
        <f>Foglio1!R128</f>
        <v>148105</v>
      </c>
      <c r="G357">
        <f>Foglio1!K128</f>
        <v>31569</v>
      </c>
      <c r="H357" s="5">
        <f>Foglio1!I128</f>
        <v>1034</v>
      </c>
      <c r="I357" s="5">
        <f>Foglio1!G128</f>
        <v>884</v>
      </c>
      <c r="J357" s="5">
        <f>Foglio1!H128</f>
        <v>150</v>
      </c>
      <c r="K357" s="5">
        <f>Foglio1!V128</f>
        <v>11</v>
      </c>
      <c r="M357" s="5">
        <f>Foglio1!J128</f>
        <v>30535</v>
      </c>
      <c r="N357" s="5">
        <f>Foglio1!N128</f>
        <v>112573</v>
      </c>
      <c r="O357" s="5">
        <f>Foglio1!O128</f>
        <v>3963</v>
      </c>
      <c r="Q357">
        <f t="shared" si="322"/>
        <v>1034</v>
      </c>
      <c r="R357">
        <f t="shared" si="323"/>
        <v>117570</v>
      </c>
      <c r="Z357">
        <f t="shared" si="324"/>
        <v>112573</v>
      </c>
      <c r="AA357">
        <f t="shared" si="325"/>
        <v>30535</v>
      </c>
      <c r="AB357">
        <f t="shared" si="326"/>
        <v>1034</v>
      </c>
      <c r="AC357">
        <f t="shared" si="327"/>
        <v>3963</v>
      </c>
      <c r="AE357" s="3">
        <f t="shared" si="337"/>
        <v>23206</v>
      </c>
      <c r="AF357" s="3">
        <f t="shared" si="338"/>
        <v>440</v>
      </c>
      <c r="AG357" s="3">
        <f t="shared" si="339"/>
        <v>-1435</v>
      </c>
      <c r="AH357" s="3">
        <f t="shared" si="340"/>
        <v>-41</v>
      </c>
      <c r="AI357" s="3">
        <f t="shared" si="341"/>
        <v>5</v>
      </c>
      <c r="AJ357" s="3">
        <f t="shared" si="342"/>
        <v>-1394</v>
      </c>
      <c r="AK357" s="3">
        <f t="shared" si="343"/>
        <v>1853</v>
      </c>
      <c r="AL357" s="3">
        <f t="shared" si="344"/>
        <v>22</v>
      </c>
      <c r="AM357" s="3"/>
      <c r="AN357" s="3">
        <f t="shared" si="345"/>
        <v>22766</v>
      </c>
      <c r="AO357" s="3">
        <f t="shared" si="346"/>
        <v>440</v>
      </c>
      <c r="AQ357" s="6">
        <f t="shared" si="347"/>
        <v>1.0520665495789649E-2</v>
      </c>
      <c r="AR357" s="6">
        <f t="shared" si="348"/>
        <v>2.9797176040361629E-3</v>
      </c>
      <c r="AS357" s="6">
        <f t="shared" si="349"/>
        <v>-4.3479578232941463E-2</v>
      </c>
      <c r="AT357" s="6">
        <f t="shared" si="350"/>
        <v>-3.8139534883720932E-2</v>
      </c>
      <c r="AU357" s="6">
        <f t="shared" si="351"/>
        <v>3.4482758620689655E-2</v>
      </c>
      <c r="AV357" s="6">
        <f t="shared" si="352"/>
        <v>-4.3659369225469008E-2</v>
      </c>
      <c r="AW357" s="6">
        <f t="shared" si="353"/>
        <v>1.6735910404624278E-2</v>
      </c>
      <c r="AX357" s="6">
        <f t="shared" si="354"/>
        <v>5.5823395077391523E-3</v>
      </c>
      <c r="AZ357" s="2">
        <f t="shared" si="355"/>
        <v>6.6445786375708846E-2</v>
      </c>
      <c r="BA357" s="17">
        <f t="shared" si="356"/>
        <v>1.8960613634404894E-2</v>
      </c>
      <c r="BB357" s="2">
        <f t="shared" si="328"/>
        <v>6.9815333715944772E-3</v>
      </c>
      <c r="BC357" s="2">
        <f t="shared" si="329"/>
        <v>5.9687383950575608E-3</v>
      </c>
      <c r="BD357" s="2">
        <f t="shared" si="330"/>
        <v>1.0127949765369165E-3</v>
      </c>
      <c r="BE357" s="2">
        <f t="shared" si="331"/>
        <v>0.20617129739036494</v>
      </c>
      <c r="BF357" s="2">
        <f t="shared" si="332"/>
        <v>0.76008912595793521</v>
      </c>
      <c r="BG357" s="2">
        <f t="shared" si="333"/>
        <v>2.675804328010533E-2</v>
      </c>
      <c r="BH357" s="2">
        <f t="shared" si="334"/>
        <v>2.8002154011847066E-2</v>
      </c>
      <c r="BI357" s="2">
        <f t="shared" si="335"/>
        <v>4.7514967214672618E-3</v>
      </c>
      <c r="BJ357" s="2">
        <f t="shared" si="336"/>
        <v>0.96724634926668562</v>
      </c>
    </row>
    <row r="358" spans="1:62" ht="15.6" customHeight="1">
      <c r="A358" s="4">
        <v>44247</v>
      </c>
      <c r="B358">
        <f>Foglio1!S129</f>
        <v>2252267</v>
      </c>
      <c r="C358">
        <f>Foglio1!T129</f>
        <v>1090761</v>
      </c>
      <c r="E358">
        <f>Foglio1!R129</f>
        <v>148579</v>
      </c>
      <c r="G358">
        <f>Foglio1!K129</f>
        <v>29906</v>
      </c>
      <c r="H358" s="5">
        <f>Foglio1!I129</f>
        <v>1007</v>
      </c>
      <c r="I358" s="5">
        <f>Foglio1!G129</f>
        <v>862</v>
      </c>
      <c r="J358" s="5">
        <f>Foglio1!H129</f>
        <v>145</v>
      </c>
      <c r="K358" s="5">
        <f>Foglio1!V129</f>
        <v>3</v>
      </c>
      <c r="M358" s="5">
        <f>Foglio1!J129</f>
        <v>28899</v>
      </c>
      <c r="N358" s="5">
        <f>Foglio1!N129</f>
        <v>114692</v>
      </c>
      <c r="O358" s="5">
        <f>Foglio1!O129</f>
        <v>3981</v>
      </c>
      <c r="Q358">
        <f t="shared" si="322"/>
        <v>1007</v>
      </c>
      <c r="R358">
        <f t="shared" si="323"/>
        <v>119680</v>
      </c>
      <c r="Z358">
        <f t="shared" si="324"/>
        <v>114692</v>
      </c>
      <c r="AA358">
        <f t="shared" si="325"/>
        <v>28899</v>
      </c>
      <c r="AB358">
        <f t="shared" si="326"/>
        <v>1007</v>
      </c>
      <c r="AC358">
        <f t="shared" si="327"/>
        <v>3981</v>
      </c>
      <c r="AE358" s="3">
        <f t="shared" si="337"/>
        <v>23307</v>
      </c>
      <c r="AF358" s="3">
        <f t="shared" si="338"/>
        <v>474</v>
      </c>
      <c r="AG358" s="3">
        <f t="shared" si="339"/>
        <v>-1663</v>
      </c>
      <c r="AH358" s="3">
        <f t="shared" si="340"/>
        <v>-27</v>
      </c>
      <c r="AI358" s="3">
        <f t="shared" si="341"/>
        <v>-5</v>
      </c>
      <c r="AJ358" s="3">
        <f t="shared" si="342"/>
        <v>-1636</v>
      </c>
      <c r="AK358" s="3">
        <f t="shared" si="343"/>
        <v>2119</v>
      </c>
      <c r="AL358" s="3">
        <f t="shared" si="344"/>
        <v>18</v>
      </c>
      <c r="AM358" s="3"/>
      <c r="AN358" s="3">
        <f t="shared" si="345"/>
        <v>22833</v>
      </c>
      <c r="AO358" s="3">
        <f t="shared" si="346"/>
        <v>474</v>
      </c>
      <c r="AQ358" s="6">
        <f t="shared" si="347"/>
        <v>1.0456446055559544E-2</v>
      </c>
      <c r="AR358" s="6">
        <f t="shared" si="348"/>
        <v>3.2004321258566558E-3</v>
      </c>
      <c r="AS358" s="6">
        <f t="shared" si="349"/>
        <v>-5.2678260318667049E-2</v>
      </c>
      <c r="AT358" s="6">
        <f t="shared" si="350"/>
        <v>-2.6112185686653772E-2</v>
      </c>
      <c r="AU358" s="6">
        <f t="shared" si="351"/>
        <v>-3.3333333333333333E-2</v>
      </c>
      <c r="AV358" s="6">
        <f t="shared" si="352"/>
        <v>-5.3577861470443751E-2</v>
      </c>
      <c r="AW358" s="6">
        <f t="shared" si="353"/>
        <v>1.8823341298535173E-2</v>
      </c>
      <c r="AX358" s="6">
        <f t="shared" si="354"/>
        <v>4.5420136260408781E-3</v>
      </c>
      <c r="AZ358" s="2">
        <f t="shared" si="355"/>
        <v>6.5968644037318849E-2</v>
      </c>
      <c r="BA358" s="17">
        <f t="shared" si="356"/>
        <v>2.0337237739734844E-2</v>
      </c>
      <c r="BB358" s="2">
        <f t="shared" si="328"/>
        <v>6.7775392215589014E-3</v>
      </c>
      <c r="BC358" s="2">
        <f t="shared" si="329"/>
        <v>5.8016274170643225E-3</v>
      </c>
      <c r="BD358" s="2">
        <f t="shared" si="330"/>
        <v>9.7591180449457869E-4</v>
      </c>
      <c r="BE358" s="2">
        <f t="shared" si="331"/>
        <v>0.19450258784888846</v>
      </c>
      <c r="BF358" s="2">
        <f t="shared" si="332"/>
        <v>0.77192604607649806</v>
      </c>
      <c r="BG358" s="2">
        <f t="shared" si="333"/>
        <v>2.6793826853054602E-2</v>
      </c>
      <c r="BH358" s="2">
        <f t="shared" si="334"/>
        <v>2.8823647428609645E-2</v>
      </c>
      <c r="BI358" s="2">
        <f t="shared" si="335"/>
        <v>4.8485253795225039E-3</v>
      </c>
      <c r="BJ358" s="2">
        <f t="shared" si="336"/>
        <v>0.96632782719186783</v>
      </c>
    </row>
    <row r="359" spans="1:62" ht="15.6" customHeight="1">
      <c r="A359" s="4">
        <v>44248</v>
      </c>
      <c r="B359">
        <f>Foglio1!S130</f>
        <v>2272179</v>
      </c>
      <c r="C359">
        <f>Foglio1!T130</f>
        <v>1095427</v>
      </c>
      <c r="E359">
        <f>Foglio1!R130</f>
        <v>148990</v>
      </c>
      <c r="G359">
        <f>Foglio1!K130</f>
        <v>29180</v>
      </c>
      <c r="H359" s="5">
        <f>Foglio1!I130</f>
        <v>989</v>
      </c>
      <c r="I359" s="5">
        <f>Foglio1!G130</f>
        <v>846</v>
      </c>
      <c r="J359" s="5">
        <f>Foglio1!H130</f>
        <v>143</v>
      </c>
      <c r="K359" s="5">
        <f>Foglio1!V130</f>
        <v>4</v>
      </c>
      <c r="M359" s="5">
        <f>Foglio1!J130</f>
        <v>28191</v>
      </c>
      <c r="N359" s="5">
        <f>Foglio1!N130</f>
        <v>115811</v>
      </c>
      <c r="O359" s="5">
        <f>Foglio1!O130</f>
        <v>3999</v>
      </c>
      <c r="Q359">
        <f t="shared" ref="Q359:Q390" si="357">H359+L359</f>
        <v>989</v>
      </c>
      <c r="R359">
        <f t="shared" ref="R359:R390" si="358">Q359+N359+O359</f>
        <v>120799</v>
      </c>
      <c r="Z359">
        <f t="shared" ref="Z359:Z390" si="359">N359</f>
        <v>115811</v>
      </c>
      <c r="AA359">
        <f t="shared" ref="AA359:AA390" si="360">M359</f>
        <v>28191</v>
      </c>
      <c r="AB359">
        <f t="shared" ref="AB359:AB390" si="361">H359</f>
        <v>989</v>
      </c>
      <c r="AC359">
        <f t="shared" ref="AC359:AC390" si="362">O359</f>
        <v>3999</v>
      </c>
      <c r="AE359" s="3">
        <f t="shared" si="337"/>
        <v>19912</v>
      </c>
      <c r="AF359" s="3">
        <f t="shared" si="338"/>
        <v>411</v>
      </c>
      <c r="AG359" s="3">
        <f t="shared" si="339"/>
        <v>-726</v>
      </c>
      <c r="AH359" s="3">
        <f t="shared" si="340"/>
        <v>-18</v>
      </c>
      <c r="AI359" s="3">
        <f t="shared" si="341"/>
        <v>-2</v>
      </c>
      <c r="AJ359" s="3">
        <f t="shared" si="342"/>
        <v>-708</v>
      </c>
      <c r="AK359" s="3">
        <f t="shared" si="343"/>
        <v>1119</v>
      </c>
      <c r="AL359" s="3">
        <f t="shared" si="344"/>
        <v>18</v>
      </c>
      <c r="AM359" s="3"/>
      <c r="AN359" s="3">
        <f t="shared" si="345"/>
        <v>19501</v>
      </c>
      <c r="AO359" s="3">
        <f t="shared" si="346"/>
        <v>411</v>
      </c>
      <c r="AQ359" s="6">
        <f t="shared" si="347"/>
        <v>8.8408701099825203E-3</v>
      </c>
      <c r="AR359" s="6">
        <f t="shared" si="348"/>
        <v>2.7662051837742886E-3</v>
      </c>
      <c r="AS359" s="6">
        <f t="shared" si="349"/>
        <v>-2.4276065003678193E-2</v>
      </c>
      <c r="AT359" s="6">
        <f t="shared" si="350"/>
        <v>-1.7874875868917579E-2</v>
      </c>
      <c r="AU359" s="6">
        <f t="shared" si="351"/>
        <v>-1.3793103448275862E-2</v>
      </c>
      <c r="AV359" s="6">
        <f t="shared" si="352"/>
        <v>-2.4499117616526525E-2</v>
      </c>
      <c r="AW359" s="6">
        <f t="shared" si="353"/>
        <v>9.7565654099675651E-3</v>
      </c>
      <c r="AX359" s="6">
        <f t="shared" si="354"/>
        <v>4.5214770158251696E-3</v>
      </c>
      <c r="AZ359" s="2">
        <f t="shared" si="355"/>
        <v>6.5571418448986632E-2</v>
      </c>
      <c r="BA359" s="17">
        <f t="shared" si="356"/>
        <v>2.0640819606267579E-2</v>
      </c>
      <c r="BB359" s="2">
        <f t="shared" ref="BB359:BB395" si="363">H359/E359</f>
        <v>6.638029397946171E-3</v>
      </c>
      <c r="BC359" s="2">
        <f t="shared" ref="BC359:BC395" si="364">(H359-J359)/E359</f>
        <v>5.6782334384858045E-3</v>
      </c>
      <c r="BD359" s="2">
        <f t="shared" ref="BD359:BD395" si="365">J359/E359</f>
        <v>9.5979595946036646E-4</v>
      </c>
      <c r="BE359" s="2">
        <f t="shared" ref="BE359:BE395" si="366">M359/E359</f>
        <v>0.18921404121081953</v>
      </c>
      <c r="BF359" s="2">
        <f t="shared" ref="BF359:BF395" si="367">N359/E359</f>
        <v>0.77730720182562585</v>
      </c>
      <c r="BG359" s="2">
        <f t="shared" ref="BG359:BG395" si="368">O359/E359</f>
        <v>2.684072756560843E-2</v>
      </c>
      <c r="BH359" s="2">
        <f t="shared" ref="BH359:BH395" si="369">I359/G359</f>
        <v>2.8992460589444824E-2</v>
      </c>
      <c r="BI359" s="2">
        <f t="shared" ref="BI359:BI395" si="370">J359/G359</f>
        <v>4.9006168608636052E-3</v>
      </c>
      <c r="BJ359" s="2">
        <f t="shared" ref="BJ359:BJ395" si="371">M359/G359</f>
        <v>0.96610692254969155</v>
      </c>
    </row>
    <row r="360" spans="1:62" ht="15.6" customHeight="1">
      <c r="A360" s="4">
        <v>44249</v>
      </c>
      <c r="B360">
        <f>Foglio1!S131</f>
        <v>2290737</v>
      </c>
      <c r="C360">
        <f>Foglio1!T131</f>
        <v>1099845</v>
      </c>
      <c r="E360">
        <f>Foglio1!R131</f>
        <v>149402</v>
      </c>
      <c r="G360">
        <f>Foglio1!K131</f>
        <v>29367</v>
      </c>
      <c r="H360" s="5">
        <f>Foglio1!I131</f>
        <v>985</v>
      </c>
      <c r="I360" s="5">
        <f>Foglio1!G131</f>
        <v>843</v>
      </c>
      <c r="J360" s="5">
        <f>Foglio1!H131</f>
        <v>142</v>
      </c>
      <c r="K360" s="5">
        <f>Foglio1!V131</f>
        <v>6</v>
      </c>
      <c r="M360" s="5">
        <f>Foglio1!J131</f>
        <v>28382</v>
      </c>
      <c r="N360" s="5">
        <f>Foglio1!N131</f>
        <v>116017</v>
      </c>
      <c r="O360" s="5">
        <f>Foglio1!O131</f>
        <v>4018</v>
      </c>
      <c r="Q360">
        <f t="shared" si="357"/>
        <v>985</v>
      </c>
      <c r="R360">
        <f t="shared" si="358"/>
        <v>121020</v>
      </c>
      <c r="Z360">
        <f t="shared" si="359"/>
        <v>116017</v>
      </c>
      <c r="AA360">
        <f t="shared" si="360"/>
        <v>28382</v>
      </c>
      <c r="AB360">
        <f t="shared" si="361"/>
        <v>985</v>
      </c>
      <c r="AC360">
        <f t="shared" si="362"/>
        <v>4018</v>
      </c>
      <c r="AE360" s="3">
        <f t="shared" si="337"/>
        <v>18558</v>
      </c>
      <c r="AF360" s="3">
        <f t="shared" si="338"/>
        <v>412</v>
      </c>
      <c r="AG360" s="3">
        <f t="shared" si="339"/>
        <v>187</v>
      </c>
      <c r="AH360" s="3">
        <f t="shared" si="340"/>
        <v>-4</v>
      </c>
      <c r="AI360" s="3">
        <f t="shared" si="341"/>
        <v>-1</v>
      </c>
      <c r="AJ360" s="3">
        <f t="shared" si="342"/>
        <v>191</v>
      </c>
      <c r="AK360" s="3">
        <f t="shared" si="343"/>
        <v>206</v>
      </c>
      <c r="AL360" s="3">
        <f t="shared" si="344"/>
        <v>19</v>
      </c>
      <c r="AM360" s="3"/>
      <c r="AN360" s="3">
        <f t="shared" si="345"/>
        <v>18146</v>
      </c>
      <c r="AO360" s="3">
        <f t="shared" si="346"/>
        <v>412</v>
      </c>
      <c r="AQ360" s="6">
        <f t="shared" si="347"/>
        <v>8.1674903253660912E-3</v>
      </c>
      <c r="AR360" s="6">
        <f t="shared" si="348"/>
        <v>2.7652862608228742E-3</v>
      </c>
      <c r="AS360" s="6">
        <f t="shared" si="349"/>
        <v>6.4084989718985611E-3</v>
      </c>
      <c r="AT360" s="6">
        <f t="shared" si="350"/>
        <v>-4.0444893832153692E-3</v>
      </c>
      <c r="AU360" s="6">
        <f t="shared" si="351"/>
        <v>-6.993006993006993E-3</v>
      </c>
      <c r="AV360" s="6">
        <f t="shared" si="352"/>
        <v>6.7752119470753077E-3</v>
      </c>
      <c r="AW360" s="6">
        <f t="shared" si="353"/>
        <v>1.7787602213952044E-3</v>
      </c>
      <c r="AX360" s="6">
        <f t="shared" si="354"/>
        <v>4.7511877969492371E-3</v>
      </c>
      <c r="AZ360" s="2">
        <f t="shared" si="355"/>
        <v>6.5220057998801262E-2</v>
      </c>
      <c r="BA360" s="17">
        <f t="shared" si="356"/>
        <v>2.2200668175449939E-2</v>
      </c>
      <c r="BB360" s="2">
        <f t="shared" si="363"/>
        <v>6.5929505629108041E-3</v>
      </c>
      <c r="BC360" s="2">
        <f t="shared" si="364"/>
        <v>5.642494745719602E-3</v>
      </c>
      <c r="BD360" s="2">
        <f t="shared" si="365"/>
        <v>9.504558171912023E-4</v>
      </c>
      <c r="BE360" s="2">
        <f t="shared" si="366"/>
        <v>0.18997068312338522</v>
      </c>
      <c r="BF360" s="2">
        <f t="shared" si="367"/>
        <v>0.77654248269768811</v>
      </c>
      <c r="BG360" s="2">
        <f t="shared" si="368"/>
        <v>2.689388361601585E-2</v>
      </c>
      <c r="BH360" s="2">
        <f t="shared" si="369"/>
        <v>2.8705690060271735E-2</v>
      </c>
      <c r="BI360" s="2">
        <f t="shared" si="370"/>
        <v>4.8353594170327235E-3</v>
      </c>
      <c r="BJ360" s="2">
        <f t="shared" si="371"/>
        <v>0.96645895052269559</v>
      </c>
    </row>
    <row r="361" spans="1:62" ht="15.6" customHeight="1">
      <c r="A361" s="4">
        <v>44250</v>
      </c>
      <c r="B361">
        <f>Foglio1!S132</f>
        <v>2315916</v>
      </c>
      <c r="C361">
        <f>Foglio1!T132</f>
        <v>1104845</v>
      </c>
      <c r="E361">
        <f>Foglio1!R132</f>
        <v>149854</v>
      </c>
      <c r="G361">
        <f>Foglio1!K132</f>
        <v>28657</v>
      </c>
      <c r="H361" s="5">
        <f>Foglio1!I132</f>
        <v>953</v>
      </c>
      <c r="I361" s="5">
        <f>Foglio1!G132</f>
        <v>818</v>
      </c>
      <c r="J361" s="5">
        <f>Foglio1!H132</f>
        <v>135</v>
      </c>
      <c r="K361" s="5">
        <f>Foglio1!V132</f>
        <v>5</v>
      </c>
      <c r="M361" s="5">
        <f>Foglio1!J132</f>
        <v>27704</v>
      </c>
      <c r="N361" s="5">
        <f>Foglio1!N132</f>
        <v>117158</v>
      </c>
      <c r="O361" s="5">
        <f>Foglio1!O132</f>
        <v>4039</v>
      </c>
      <c r="Q361">
        <f t="shared" si="357"/>
        <v>953</v>
      </c>
      <c r="R361">
        <f t="shared" si="358"/>
        <v>122150</v>
      </c>
      <c r="Z361">
        <f t="shared" si="359"/>
        <v>117158</v>
      </c>
      <c r="AA361">
        <f t="shared" si="360"/>
        <v>27704</v>
      </c>
      <c r="AB361">
        <f t="shared" si="361"/>
        <v>953</v>
      </c>
      <c r="AC361">
        <f t="shared" si="362"/>
        <v>4039</v>
      </c>
      <c r="AE361" s="3">
        <f t="shared" si="337"/>
        <v>25179</v>
      </c>
      <c r="AF361" s="3">
        <f t="shared" si="338"/>
        <v>452</v>
      </c>
      <c r="AG361" s="3">
        <f t="shared" si="339"/>
        <v>-710</v>
      </c>
      <c r="AH361" s="3">
        <f t="shared" si="340"/>
        <v>-32</v>
      </c>
      <c r="AI361" s="3">
        <f t="shared" si="341"/>
        <v>-7</v>
      </c>
      <c r="AJ361" s="3">
        <f t="shared" si="342"/>
        <v>-678</v>
      </c>
      <c r="AK361" s="3">
        <f t="shared" si="343"/>
        <v>1141</v>
      </c>
      <c r="AL361" s="3">
        <f t="shared" si="344"/>
        <v>21</v>
      </c>
      <c r="AM361" s="3"/>
      <c r="AN361" s="3">
        <f t="shared" si="345"/>
        <v>24727</v>
      </c>
      <c r="AO361" s="3">
        <f t="shared" si="346"/>
        <v>452</v>
      </c>
      <c r="AQ361" s="6">
        <f t="shared" si="347"/>
        <v>1.099165901629039E-2</v>
      </c>
      <c r="AR361" s="6">
        <f t="shared" si="348"/>
        <v>3.025394573031151E-3</v>
      </c>
      <c r="AS361" s="6">
        <f t="shared" si="349"/>
        <v>-2.4176797085163619E-2</v>
      </c>
      <c r="AT361" s="6">
        <f t="shared" si="350"/>
        <v>-3.2487309644670052E-2</v>
      </c>
      <c r="AU361" s="6">
        <f t="shared" si="351"/>
        <v>-4.9295774647887321E-2</v>
      </c>
      <c r="AV361" s="6">
        <f t="shared" si="352"/>
        <v>-2.3888379959129024E-2</v>
      </c>
      <c r="AW361" s="6">
        <f t="shared" si="353"/>
        <v>9.8347655946973284E-3</v>
      </c>
      <c r="AX361" s="6">
        <f t="shared" si="354"/>
        <v>5.2264808362369342E-3</v>
      </c>
      <c r="AZ361" s="2">
        <f t="shared" si="355"/>
        <v>6.4706146509631607E-2</v>
      </c>
      <c r="BA361" s="17">
        <f t="shared" si="356"/>
        <v>1.7951467492751897E-2</v>
      </c>
      <c r="BB361" s="2">
        <f t="shared" si="363"/>
        <v>6.3595232693154672E-3</v>
      </c>
      <c r="BC361" s="2">
        <f t="shared" si="364"/>
        <v>5.4586464158447555E-3</v>
      </c>
      <c r="BD361" s="2">
        <f t="shared" si="365"/>
        <v>9.0087685347071153E-4</v>
      </c>
      <c r="BE361" s="2">
        <f t="shared" si="366"/>
        <v>0.18487327665594511</v>
      </c>
      <c r="BF361" s="2">
        <f t="shared" si="367"/>
        <v>0.78181429925127122</v>
      </c>
      <c r="BG361" s="2">
        <f t="shared" si="368"/>
        <v>2.6952900823468174E-2</v>
      </c>
      <c r="BH361" s="2">
        <f t="shared" si="369"/>
        <v>2.8544509194961092E-2</v>
      </c>
      <c r="BI361" s="2">
        <f t="shared" si="370"/>
        <v>4.7108908818089823E-3</v>
      </c>
      <c r="BJ361" s="2">
        <f t="shared" si="371"/>
        <v>0.96674459992322992</v>
      </c>
    </row>
    <row r="362" spans="1:62" ht="15.6" customHeight="1">
      <c r="A362" s="4">
        <v>44251</v>
      </c>
      <c r="B362">
        <f>Foglio1!S133</f>
        <v>2342356</v>
      </c>
      <c r="C362">
        <f>Foglio1!T133</f>
        <v>1109928</v>
      </c>
      <c r="E362">
        <f>Foglio1!R133</f>
        <v>150396</v>
      </c>
      <c r="G362">
        <f>Foglio1!K133</f>
        <v>27690</v>
      </c>
      <c r="H362" s="5">
        <f>Foglio1!I133</f>
        <v>946</v>
      </c>
      <c r="I362" s="5">
        <f>Foglio1!G133</f>
        <v>816</v>
      </c>
      <c r="J362" s="5">
        <f>Foglio1!H133</f>
        <v>130</v>
      </c>
      <c r="K362" s="5">
        <f>Foglio1!V133</f>
        <v>10</v>
      </c>
      <c r="M362" s="5">
        <f>Foglio1!J133</f>
        <v>26744</v>
      </c>
      <c r="N362" s="5">
        <f>Foglio1!N133</f>
        <v>118646</v>
      </c>
      <c r="O362" s="5">
        <f>Foglio1!O133</f>
        <v>4060</v>
      </c>
      <c r="Q362">
        <f t="shared" si="357"/>
        <v>946</v>
      </c>
      <c r="R362">
        <f t="shared" si="358"/>
        <v>123652</v>
      </c>
      <c r="Z362">
        <f t="shared" si="359"/>
        <v>118646</v>
      </c>
      <c r="AA362">
        <f t="shared" si="360"/>
        <v>26744</v>
      </c>
      <c r="AB362">
        <f t="shared" si="361"/>
        <v>946</v>
      </c>
      <c r="AC362">
        <f t="shared" si="362"/>
        <v>4060</v>
      </c>
      <c r="AE362" s="3">
        <f t="shared" si="337"/>
        <v>26440</v>
      </c>
      <c r="AF362" s="3">
        <f t="shared" si="338"/>
        <v>542</v>
      </c>
      <c r="AG362" s="3">
        <f t="shared" si="339"/>
        <v>-967</v>
      </c>
      <c r="AH362" s="3">
        <f t="shared" si="340"/>
        <v>-7</v>
      </c>
      <c r="AI362" s="3">
        <f t="shared" si="341"/>
        <v>-5</v>
      </c>
      <c r="AJ362" s="3">
        <f t="shared" si="342"/>
        <v>-960</v>
      </c>
      <c r="AK362" s="3">
        <f t="shared" si="343"/>
        <v>1488</v>
      </c>
      <c r="AL362" s="3">
        <f t="shared" si="344"/>
        <v>21</v>
      </c>
      <c r="AM362" s="3"/>
      <c r="AN362" s="3">
        <f t="shared" si="345"/>
        <v>25898</v>
      </c>
      <c r="AO362" s="3">
        <f t="shared" si="346"/>
        <v>542</v>
      </c>
      <c r="AQ362" s="6">
        <f t="shared" si="347"/>
        <v>1.1416648963088472E-2</v>
      </c>
      <c r="AR362" s="6">
        <f t="shared" si="348"/>
        <v>3.6168537376379678E-3</v>
      </c>
      <c r="AS362" s="6">
        <f t="shared" si="349"/>
        <v>-3.3743936908957675E-2</v>
      </c>
      <c r="AT362" s="6">
        <f t="shared" si="350"/>
        <v>-7.3452256033578172E-3</v>
      </c>
      <c r="AU362" s="6">
        <f t="shared" si="351"/>
        <v>-3.7037037037037035E-2</v>
      </c>
      <c r="AV362" s="6">
        <f t="shared" si="352"/>
        <v>-3.4652035807103666E-2</v>
      </c>
      <c r="AW362" s="6">
        <f t="shared" si="353"/>
        <v>1.2700797214018676E-2</v>
      </c>
      <c r="AX362" s="6">
        <f t="shared" si="354"/>
        <v>5.1993067590987872E-3</v>
      </c>
      <c r="AZ362" s="2">
        <f t="shared" si="355"/>
        <v>6.420714869985604E-2</v>
      </c>
      <c r="BA362" s="17">
        <f t="shared" si="356"/>
        <v>2.0499243570347957E-2</v>
      </c>
      <c r="BB362" s="2">
        <f t="shared" si="363"/>
        <v>6.2900609058751562E-3</v>
      </c>
      <c r="BC362" s="2">
        <f t="shared" si="364"/>
        <v>5.4256762147929464E-3</v>
      </c>
      <c r="BD362" s="2">
        <f t="shared" si="365"/>
        <v>8.6438469108220963E-4</v>
      </c>
      <c r="BE362" s="2">
        <f t="shared" si="366"/>
        <v>0.1778238782946355</v>
      </c>
      <c r="BF362" s="2">
        <f t="shared" si="367"/>
        <v>0.78889066198569113</v>
      </c>
      <c r="BG362" s="2">
        <f t="shared" si="368"/>
        <v>2.6995398813798241E-2</v>
      </c>
      <c r="BH362" s="2">
        <f t="shared" si="369"/>
        <v>2.9469122426868905E-2</v>
      </c>
      <c r="BI362" s="2">
        <f t="shared" si="370"/>
        <v>4.6948356807511738E-3</v>
      </c>
      <c r="BJ362" s="2">
        <f t="shared" si="371"/>
        <v>0.96583604189237993</v>
      </c>
    </row>
    <row r="363" spans="1:62" ht="15.6" customHeight="1">
      <c r="A363" s="4">
        <v>44252</v>
      </c>
      <c r="B363">
        <f>Foglio1!S134</f>
        <v>2367543</v>
      </c>
      <c r="C363">
        <f>Foglio1!T134</f>
        <v>1115332</v>
      </c>
      <c r="E363">
        <f>Foglio1!R134</f>
        <v>151009</v>
      </c>
      <c r="G363">
        <f>Foglio1!K134</f>
        <v>27026</v>
      </c>
      <c r="H363" s="5">
        <f>Foglio1!I134</f>
        <v>930</v>
      </c>
      <c r="I363" s="5">
        <f>Foglio1!G134</f>
        <v>799</v>
      </c>
      <c r="J363" s="5">
        <f>Foglio1!H134</f>
        <v>131</v>
      </c>
      <c r="K363" s="5">
        <f>Foglio1!V134</f>
        <v>8</v>
      </c>
      <c r="M363" s="5">
        <f>Foglio1!J134</f>
        <v>26096</v>
      </c>
      <c r="N363" s="5">
        <f>Foglio1!N134</f>
        <v>119908</v>
      </c>
      <c r="O363" s="5">
        <f>Foglio1!O134</f>
        <v>4075</v>
      </c>
      <c r="Q363">
        <f t="shared" si="357"/>
        <v>930</v>
      </c>
      <c r="R363">
        <f t="shared" si="358"/>
        <v>124913</v>
      </c>
      <c r="Z363">
        <f t="shared" si="359"/>
        <v>119908</v>
      </c>
      <c r="AA363">
        <f t="shared" si="360"/>
        <v>26096</v>
      </c>
      <c r="AB363">
        <f t="shared" si="361"/>
        <v>930</v>
      </c>
      <c r="AC363">
        <f t="shared" si="362"/>
        <v>4075</v>
      </c>
      <c r="AE363" s="3">
        <f t="shared" si="337"/>
        <v>25187</v>
      </c>
      <c r="AF363" s="3">
        <f t="shared" si="338"/>
        <v>613</v>
      </c>
      <c r="AG363" s="3">
        <f t="shared" si="339"/>
        <v>-664</v>
      </c>
      <c r="AH363" s="3">
        <f t="shared" si="340"/>
        <v>-16</v>
      </c>
      <c r="AI363" s="3">
        <f t="shared" si="341"/>
        <v>1</v>
      </c>
      <c r="AJ363" s="3">
        <f t="shared" si="342"/>
        <v>-648</v>
      </c>
      <c r="AK363" s="3">
        <f t="shared" si="343"/>
        <v>1262</v>
      </c>
      <c r="AL363" s="3">
        <f t="shared" si="344"/>
        <v>15</v>
      </c>
      <c r="AM363" s="3"/>
      <c r="AN363" s="3">
        <f t="shared" si="345"/>
        <v>24574</v>
      </c>
      <c r="AO363" s="3">
        <f t="shared" si="346"/>
        <v>613</v>
      </c>
      <c r="AQ363" s="6">
        <f t="shared" si="347"/>
        <v>1.0752848841081374E-2</v>
      </c>
      <c r="AR363" s="6">
        <f t="shared" si="348"/>
        <v>4.0759062741030343E-3</v>
      </c>
      <c r="AS363" s="6">
        <f t="shared" si="349"/>
        <v>-2.3979776092452148E-2</v>
      </c>
      <c r="AT363" s="6">
        <f t="shared" si="350"/>
        <v>-1.6913319238900635E-2</v>
      </c>
      <c r="AU363" s="6">
        <f t="shared" si="351"/>
        <v>7.6923076923076927E-3</v>
      </c>
      <c r="AV363" s="6">
        <f t="shared" si="352"/>
        <v>-2.4229733772061023E-2</v>
      </c>
      <c r="AW363" s="6">
        <f t="shared" si="353"/>
        <v>1.0636683916861926E-2</v>
      </c>
      <c r="AX363" s="6">
        <f t="shared" si="354"/>
        <v>3.6945812807881772E-3</v>
      </c>
      <c r="AZ363" s="2">
        <f t="shared" si="355"/>
        <v>6.3783002040512043E-2</v>
      </c>
      <c r="BA363" s="17">
        <f t="shared" si="356"/>
        <v>2.4337952118156193E-2</v>
      </c>
      <c r="BB363" s="2">
        <f t="shared" si="363"/>
        <v>6.15857333006642E-3</v>
      </c>
      <c r="BC363" s="2">
        <f t="shared" si="364"/>
        <v>5.2910753663688919E-3</v>
      </c>
      <c r="BD363" s="2">
        <f t="shared" si="365"/>
        <v>8.6749796369752798E-4</v>
      </c>
      <c r="BE363" s="2">
        <f t="shared" si="366"/>
        <v>0.17281089206603581</v>
      </c>
      <c r="BF363" s="2">
        <f t="shared" si="367"/>
        <v>0.79404538802323044</v>
      </c>
      <c r="BG363" s="2">
        <f t="shared" si="368"/>
        <v>2.6985146580667377E-2</v>
      </c>
      <c r="BH363" s="2">
        <f t="shared" si="369"/>
        <v>2.9564123436690595E-2</v>
      </c>
      <c r="BI363" s="2">
        <f t="shared" si="370"/>
        <v>4.8471841929993336E-3</v>
      </c>
      <c r="BJ363" s="2">
        <f t="shared" si="371"/>
        <v>0.96558869237031009</v>
      </c>
    </row>
    <row r="364" spans="1:62" ht="15.6" customHeight="1">
      <c r="A364" s="4">
        <v>44253</v>
      </c>
      <c r="B364">
        <f>Foglio1!S135</f>
        <v>2392113</v>
      </c>
      <c r="C364">
        <f>Foglio1!T135</f>
        <v>1120327</v>
      </c>
      <c r="E364">
        <f>Foglio1!R135</f>
        <v>151587</v>
      </c>
      <c r="G364">
        <f>Foglio1!K135</f>
        <v>26597</v>
      </c>
      <c r="H364" s="5">
        <f>Foglio1!I135</f>
        <v>908</v>
      </c>
      <c r="I364" s="5">
        <f>Foglio1!G135</f>
        <v>776</v>
      </c>
      <c r="J364" s="5">
        <f>Foglio1!H135</f>
        <v>132</v>
      </c>
      <c r="K364" s="5">
        <f>Foglio1!V135</f>
        <v>8</v>
      </c>
      <c r="M364" s="5">
        <f>Foglio1!J135</f>
        <v>25689</v>
      </c>
      <c r="N364" s="5">
        <f>Foglio1!N135</f>
        <v>120894</v>
      </c>
      <c r="O364" s="5">
        <f>Foglio1!O135</f>
        <v>4096</v>
      </c>
      <c r="Q364">
        <f t="shared" si="357"/>
        <v>908</v>
      </c>
      <c r="R364">
        <f t="shared" si="358"/>
        <v>125898</v>
      </c>
      <c r="Z364">
        <f t="shared" si="359"/>
        <v>120894</v>
      </c>
      <c r="AA364">
        <f t="shared" si="360"/>
        <v>25689</v>
      </c>
      <c r="AB364">
        <f t="shared" si="361"/>
        <v>908</v>
      </c>
      <c r="AC364">
        <f t="shared" si="362"/>
        <v>4096</v>
      </c>
      <c r="AE364" s="3">
        <f t="shared" si="337"/>
        <v>24570</v>
      </c>
      <c r="AF364" s="3">
        <f t="shared" si="338"/>
        <v>578</v>
      </c>
      <c r="AG364" s="3">
        <f t="shared" si="339"/>
        <v>-429</v>
      </c>
      <c r="AH364" s="3">
        <f t="shared" si="340"/>
        <v>-22</v>
      </c>
      <c r="AI364" s="3">
        <f t="shared" si="341"/>
        <v>1</v>
      </c>
      <c r="AJ364" s="3">
        <f t="shared" si="342"/>
        <v>-407</v>
      </c>
      <c r="AK364" s="3">
        <f t="shared" si="343"/>
        <v>986</v>
      </c>
      <c r="AL364" s="3">
        <f t="shared" si="344"/>
        <v>21</v>
      </c>
      <c r="AM364" s="3"/>
      <c r="AN364" s="3">
        <f t="shared" si="345"/>
        <v>23992</v>
      </c>
      <c r="AO364" s="3">
        <f t="shared" si="346"/>
        <v>578</v>
      </c>
      <c r="AQ364" s="6">
        <f t="shared" si="347"/>
        <v>1.0377847413964603E-2</v>
      </c>
      <c r="AR364" s="6">
        <f t="shared" si="348"/>
        <v>3.8275864352455813E-3</v>
      </c>
      <c r="AS364" s="6">
        <f t="shared" si="349"/>
        <v>-1.5873603196921483E-2</v>
      </c>
      <c r="AT364" s="6">
        <f t="shared" si="350"/>
        <v>-2.3655913978494623E-2</v>
      </c>
      <c r="AU364" s="6">
        <f t="shared" si="351"/>
        <v>7.6335877862595417E-3</v>
      </c>
      <c r="AV364" s="6">
        <f t="shared" si="352"/>
        <v>-1.5596259963212752E-2</v>
      </c>
      <c r="AW364" s="6">
        <f t="shared" si="353"/>
        <v>8.2229709443906989E-3</v>
      </c>
      <c r="AX364" s="6">
        <f t="shared" si="354"/>
        <v>5.1533742331288344E-3</v>
      </c>
      <c r="AZ364" s="2">
        <f t="shared" si="355"/>
        <v>6.3369498012844708E-2</v>
      </c>
      <c r="BA364" s="17">
        <f t="shared" si="356"/>
        <v>2.3524623524623523E-2</v>
      </c>
      <c r="BB364" s="2">
        <f t="shared" si="363"/>
        <v>5.9899595611760904E-3</v>
      </c>
      <c r="BC364" s="2">
        <f t="shared" si="364"/>
        <v>5.1191724884059979E-3</v>
      </c>
      <c r="BD364" s="2">
        <f t="shared" si="365"/>
        <v>8.707870727700924E-4</v>
      </c>
      <c r="BE364" s="2">
        <f t="shared" si="366"/>
        <v>0.16946703873023411</v>
      </c>
      <c r="BF364" s="2">
        <f t="shared" si="367"/>
        <v>0.79752221496566333</v>
      </c>
      <c r="BG364" s="2">
        <f t="shared" si="368"/>
        <v>2.7020786742926503E-2</v>
      </c>
      <c r="BH364" s="2">
        <f t="shared" si="369"/>
        <v>2.9176222882279956E-2</v>
      </c>
      <c r="BI364" s="2">
        <f t="shared" si="370"/>
        <v>4.9629657480166935E-3</v>
      </c>
      <c r="BJ364" s="2">
        <f t="shared" si="371"/>
        <v>0.96586081136970336</v>
      </c>
    </row>
    <row r="365" spans="1:62" ht="15.6" customHeight="1">
      <c r="A365" s="4">
        <v>44254</v>
      </c>
      <c r="B365">
        <f>Foglio1!S136</f>
        <v>2418042</v>
      </c>
      <c r="C365">
        <f>Foglio1!T136</f>
        <v>1125332</v>
      </c>
      <c r="E365">
        <f>Foglio1!R136</f>
        <v>152105</v>
      </c>
      <c r="G365">
        <f>Foglio1!K136</f>
        <v>25771</v>
      </c>
      <c r="H365" s="5">
        <f>Foglio1!I136</f>
        <v>868</v>
      </c>
      <c r="I365" s="5">
        <f>Foglio1!G136</f>
        <v>734</v>
      </c>
      <c r="J365" s="5">
        <f>Foglio1!H136</f>
        <v>134</v>
      </c>
      <c r="K365" s="5">
        <f>Foglio1!V136</f>
        <v>8</v>
      </c>
      <c r="M365" s="5">
        <f>Foglio1!J136</f>
        <v>24903</v>
      </c>
      <c r="N365" s="5">
        <f>Foglio1!N136</f>
        <v>122217</v>
      </c>
      <c r="O365" s="5">
        <f>Foglio1!O136</f>
        <v>4117</v>
      </c>
      <c r="Q365">
        <f t="shared" si="357"/>
        <v>868</v>
      </c>
      <c r="R365">
        <f t="shared" si="358"/>
        <v>127202</v>
      </c>
      <c r="Z365">
        <f t="shared" si="359"/>
        <v>122217</v>
      </c>
      <c r="AA365">
        <f t="shared" si="360"/>
        <v>24903</v>
      </c>
      <c r="AB365">
        <f t="shared" si="361"/>
        <v>868</v>
      </c>
      <c r="AC365">
        <f t="shared" si="362"/>
        <v>4117</v>
      </c>
      <c r="AE365" s="3">
        <f t="shared" si="337"/>
        <v>25929</v>
      </c>
      <c r="AF365" s="3">
        <f t="shared" si="338"/>
        <v>518</v>
      </c>
      <c r="AG365" s="3">
        <f t="shared" si="339"/>
        <v>-826</v>
      </c>
      <c r="AH365" s="3">
        <f t="shared" si="340"/>
        <v>-40</v>
      </c>
      <c r="AI365" s="3">
        <f t="shared" si="341"/>
        <v>2</v>
      </c>
      <c r="AJ365" s="3">
        <f t="shared" si="342"/>
        <v>-786</v>
      </c>
      <c r="AK365" s="3">
        <f t="shared" si="343"/>
        <v>1323</v>
      </c>
      <c r="AL365" s="3">
        <f t="shared" si="344"/>
        <v>21</v>
      </c>
      <c r="AM365" s="3"/>
      <c r="AN365" s="3">
        <f t="shared" si="345"/>
        <v>25411</v>
      </c>
      <c r="AO365" s="3">
        <f t="shared" si="346"/>
        <v>518</v>
      </c>
      <c r="AQ365" s="6">
        <f t="shared" si="347"/>
        <v>1.0839370882562822E-2</v>
      </c>
      <c r="AR365" s="6">
        <f t="shared" si="348"/>
        <v>3.4171795734462716E-3</v>
      </c>
      <c r="AS365" s="6">
        <f t="shared" si="349"/>
        <v>-3.1056134150468099E-2</v>
      </c>
      <c r="AT365" s="6">
        <f t="shared" si="350"/>
        <v>-4.405286343612335E-2</v>
      </c>
      <c r="AU365" s="6">
        <f t="shared" si="351"/>
        <v>1.5151515151515152E-2</v>
      </c>
      <c r="AV365" s="6">
        <f t="shared" si="352"/>
        <v>-3.0596753474249679E-2</v>
      </c>
      <c r="AW365" s="6">
        <f t="shared" si="353"/>
        <v>1.0943471140006948E-2</v>
      </c>
      <c r="AX365" s="6">
        <f t="shared" si="354"/>
        <v>5.126953125E-3</v>
      </c>
      <c r="AZ365" s="2">
        <f t="shared" si="355"/>
        <v>6.2904201002298557E-2</v>
      </c>
      <c r="BA365" s="17">
        <f t="shared" si="356"/>
        <v>1.9977631223726328E-2</v>
      </c>
      <c r="BB365" s="2">
        <f t="shared" si="363"/>
        <v>5.7065842674468292E-3</v>
      </c>
      <c r="BC365" s="2">
        <f t="shared" si="364"/>
        <v>4.8256138851451302E-3</v>
      </c>
      <c r="BD365" s="2">
        <f t="shared" si="365"/>
        <v>8.8097038230169954E-4</v>
      </c>
      <c r="BE365" s="2">
        <f t="shared" si="366"/>
        <v>0.16372242858551658</v>
      </c>
      <c r="BF365" s="2">
        <f t="shared" si="367"/>
        <v>0.80350415831169253</v>
      </c>
      <c r="BG365" s="2">
        <f t="shared" si="368"/>
        <v>2.7066828835344007E-2</v>
      </c>
      <c r="BH365" s="2">
        <f t="shared" si="369"/>
        <v>2.8481626634589266E-2</v>
      </c>
      <c r="BI365" s="2">
        <f t="shared" si="370"/>
        <v>5.1996430095844169E-3</v>
      </c>
      <c r="BJ365" s="2">
        <f t="shared" si="371"/>
        <v>0.96631873035582627</v>
      </c>
    </row>
    <row r="366" spans="1:62" ht="15.6" customHeight="1">
      <c r="A366" s="4">
        <v>44255</v>
      </c>
      <c r="B366">
        <f>Foglio1!S137</f>
        <v>2442832</v>
      </c>
      <c r="C366">
        <f>Foglio1!T137</f>
        <v>1130192</v>
      </c>
      <c r="E366">
        <f>Foglio1!R137</f>
        <v>152558</v>
      </c>
      <c r="G366">
        <f>Foglio1!K137</f>
        <v>25982</v>
      </c>
      <c r="H366" s="5">
        <f>Foglio1!I137</f>
        <v>858</v>
      </c>
      <c r="I366" s="5">
        <f>Foglio1!G137</f>
        <v>725</v>
      </c>
      <c r="J366" s="5">
        <f>Foglio1!H137</f>
        <v>133</v>
      </c>
      <c r="K366" s="5">
        <f>Foglio1!V137</f>
        <v>6</v>
      </c>
      <c r="M366" s="5">
        <f>Foglio1!J137</f>
        <v>25124</v>
      </c>
      <c r="N366" s="5">
        <f>Foglio1!N137</f>
        <v>122438</v>
      </c>
      <c r="O366" s="5">
        <f>Foglio1!O137</f>
        <v>4138</v>
      </c>
      <c r="Q366">
        <f t="shared" si="357"/>
        <v>858</v>
      </c>
      <c r="R366">
        <f t="shared" si="358"/>
        <v>127434</v>
      </c>
      <c r="Z366">
        <f t="shared" si="359"/>
        <v>122438</v>
      </c>
      <c r="AA366">
        <f t="shared" si="360"/>
        <v>25124</v>
      </c>
      <c r="AB366">
        <f t="shared" si="361"/>
        <v>858</v>
      </c>
      <c r="AC366">
        <f t="shared" si="362"/>
        <v>4138</v>
      </c>
      <c r="AE366" s="3">
        <f t="shared" si="337"/>
        <v>24790</v>
      </c>
      <c r="AF366" s="3">
        <f t="shared" si="338"/>
        <v>453</v>
      </c>
      <c r="AG366" s="3">
        <f t="shared" si="339"/>
        <v>211</v>
      </c>
      <c r="AH366" s="3">
        <f t="shared" si="340"/>
        <v>-10</v>
      </c>
      <c r="AI366" s="3">
        <f t="shared" si="341"/>
        <v>-1</v>
      </c>
      <c r="AJ366" s="3">
        <f t="shared" si="342"/>
        <v>221</v>
      </c>
      <c r="AK366" s="3">
        <f t="shared" si="343"/>
        <v>221</v>
      </c>
      <c r="AL366" s="3">
        <f t="shared" si="344"/>
        <v>21</v>
      </c>
      <c r="AM366" s="3"/>
      <c r="AN366" s="3">
        <f t="shared" si="345"/>
        <v>24337</v>
      </c>
      <c r="AO366" s="3">
        <f t="shared" si="346"/>
        <v>453</v>
      </c>
      <c r="AQ366" s="6">
        <f t="shared" si="347"/>
        <v>1.0252096530994912E-2</v>
      </c>
      <c r="AR366" s="6">
        <f t="shared" si="348"/>
        <v>2.9782058446467898E-3</v>
      </c>
      <c r="AS366" s="6">
        <f t="shared" si="349"/>
        <v>8.1874975747933728E-3</v>
      </c>
      <c r="AT366" s="6">
        <f t="shared" si="350"/>
        <v>-1.1520737327188941E-2</v>
      </c>
      <c r="AU366" s="6">
        <f t="shared" si="351"/>
        <v>-7.462686567164179E-3</v>
      </c>
      <c r="AV366" s="6">
        <f t="shared" si="352"/>
        <v>8.8744327992611328E-3</v>
      </c>
      <c r="AW366" s="6">
        <f t="shared" si="353"/>
        <v>1.8082590801606977E-3</v>
      </c>
      <c r="AX366" s="6">
        <f t="shared" si="354"/>
        <v>5.1008015545299977E-3</v>
      </c>
      <c r="AZ366" s="2">
        <f t="shared" si="355"/>
        <v>6.2451286048324242E-2</v>
      </c>
      <c r="BA366" s="17">
        <f t="shared" si="356"/>
        <v>1.8273497377974991E-2</v>
      </c>
      <c r="BB366" s="2">
        <f t="shared" si="363"/>
        <v>5.6240905098388812E-3</v>
      </c>
      <c r="BC366" s="2">
        <f t="shared" si="364"/>
        <v>4.7522909319734135E-3</v>
      </c>
      <c r="BD366" s="2">
        <f t="shared" si="365"/>
        <v>8.7179957786546753E-4</v>
      </c>
      <c r="BE366" s="2">
        <f t="shared" si="366"/>
        <v>0.16468490672400005</v>
      </c>
      <c r="BF366" s="2">
        <f t="shared" si="367"/>
        <v>0.80256689259167002</v>
      </c>
      <c r="BG366" s="2">
        <f t="shared" si="368"/>
        <v>2.7124110174491012E-2</v>
      </c>
      <c r="BH366" s="2">
        <f t="shared" si="369"/>
        <v>2.7903933492417828E-2</v>
      </c>
      <c r="BI366" s="2">
        <f t="shared" si="370"/>
        <v>5.1189284889538913E-3</v>
      </c>
      <c r="BJ366" s="2">
        <f t="shared" si="371"/>
        <v>0.96697713801862828</v>
      </c>
    </row>
    <row r="367" spans="1:62" ht="15.6" customHeight="1">
      <c r="A367" s="4">
        <v>44256</v>
      </c>
      <c r="B367">
        <f>Foglio1!S138</f>
        <v>2463696</v>
      </c>
      <c r="C367">
        <f>Foglio1!T138</f>
        <v>1135110</v>
      </c>
      <c r="E367">
        <f>Foglio1!R138</f>
        <v>153036</v>
      </c>
      <c r="G367">
        <f>Foglio1!K138</f>
        <v>26181</v>
      </c>
      <c r="H367" s="5">
        <f>Foglio1!I138</f>
        <v>858</v>
      </c>
      <c r="I367" s="5">
        <f>Foglio1!G138</f>
        <v>726</v>
      </c>
      <c r="J367" s="5">
        <f>Foglio1!H138</f>
        <v>132</v>
      </c>
      <c r="K367" s="5">
        <f>Foglio1!V138</f>
        <v>7</v>
      </c>
      <c r="M367" s="5">
        <f>Foglio1!J138</f>
        <v>25323</v>
      </c>
      <c r="N367" s="5">
        <f>Foglio1!N138</f>
        <v>122699</v>
      </c>
      <c r="O367" s="5">
        <f>Foglio1!O138</f>
        <v>4156</v>
      </c>
      <c r="Q367">
        <f t="shared" si="357"/>
        <v>858</v>
      </c>
      <c r="R367">
        <f t="shared" si="358"/>
        <v>127713</v>
      </c>
      <c r="Z367">
        <f t="shared" si="359"/>
        <v>122699</v>
      </c>
      <c r="AA367">
        <f t="shared" si="360"/>
        <v>25323</v>
      </c>
      <c r="AB367">
        <f t="shared" si="361"/>
        <v>858</v>
      </c>
      <c r="AC367">
        <f t="shared" si="362"/>
        <v>4156</v>
      </c>
      <c r="AE367" s="3">
        <f t="shared" si="337"/>
        <v>20864</v>
      </c>
      <c r="AF367" s="3">
        <f t="shared" si="338"/>
        <v>478</v>
      </c>
      <c r="AG367" s="3">
        <f t="shared" si="339"/>
        <v>199</v>
      </c>
      <c r="AH367" s="3">
        <f t="shared" si="340"/>
        <v>0</v>
      </c>
      <c r="AI367" s="3">
        <f t="shared" si="341"/>
        <v>-1</v>
      </c>
      <c r="AJ367" s="3">
        <f t="shared" si="342"/>
        <v>199</v>
      </c>
      <c r="AK367" s="3">
        <f t="shared" si="343"/>
        <v>261</v>
      </c>
      <c r="AL367" s="3">
        <f t="shared" si="344"/>
        <v>18</v>
      </c>
      <c r="AM367" s="3"/>
      <c r="AN367" s="3">
        <f t="shared" si="345"/>
        <v>20386</v>
      </c>
      <c r="AO367" s="3">
        <f t="shared" si="346"/>
        <v>478</v>
      </c>
      <c r="AQ367" s="6">
        <f t="shared" si="347"/>
        <v>8.5409066198576071E-3</v>
      </c>
      <c r="AR367" s="6">
        <f t="shared" si="348"/>
        <v>3.1332345730804021E-3</v>
      </c>
      <c r="AS367" s="6">
        <f t="shared" si="349"/>
        <v>7.6591486413671002E-3</v>
      </c>
      <c r="AT367" s="6">
        <f t="shared" si="350"/>
        <v>0</v>
      </c>
      <c r="AU367" s="6">
        <f t="shared" si="351"/>
        <v>-7.5187969924812026E-3</v>
      </c>
      <c r="AV367" s="6">
        <f t="shared" si="352"/>
        <v>7.9207132622193914E-3</v>
      </c>
      <c r="AW367" s="6">
        <f t="shared" si="353"/>
        <v>2.1316911416390336E-3</v>
      </c>
      <c r="AX367" s="6">
        <f t="shared" si="354"/>
        <v>4.3499275012083135E-3</v>
      </c>
      <c r="AZ367" s="2">
        <f t="shared" si="355"/>
        <v>6.2116429949149572E-2</v>
      </c>
      <c r="BA367" s="17">
        <f t="shared" si="356"/>
        <v>2.2910276073619631E-2</v>
      </c>
      <c r="BB367" s="2">
        <f t="shared" si="363"/>
        <v>5.6065239551478085E-3</v>
      </c>
      <c r="BC367" s="2">
        <f t="shared" si="364"/>
        <v>4.7439818082019919E-3</v>
      </c>
      <c r="BD367" s="2">
        <f t="shared" si="365"/>
        <v>8.6254214694581662E-4</v>
      </c>
      <c r="BE367" s="2">
        <f t="shared" si="366"/>
        <v>0.16547086959930996</v>
      </c>
      <c r="BF367" s="2">
        <f t="shared" si="367"/>
        <v>0.80176559763715727</v>
      </c>
      <c r="BG367" s="2">
        <f t="shared" si="368"/>
        <v>2.7157008808384956E-2</v>
      </c>
      <c r="BH367" s="2">
        <f t="shared" si="369"/>
        <v>2.773003323020511E-2</v>
      </c>
      <c r="BI367" s="2">
        <f t="shared" si="370"/>
        <v>5.0418242236736563E-3</v>
      </c>
      <c r="BJ367" s="2">
        <f t="shared" si="371"/>
        <v>0.96722814254612122</v>
      </c>
    </row>
    <row r="368" spans="1:62" ht="15.6" customHeight="1">
      <c r="A368" s="4">
        <v>44257</v>
      </c>
      <c r="B368">
        <f>Foglio1!S139</f>
        <v>2488439</v>
      </c>
      <c r="C368">
        <f>Foglio1!T139</f>
        <v>1139681</v>
      </c>
      <c r="E368">
        <f>Foglio1!R139</f>
        <v>153602</v>
      </c>
      <c r="G368">
        <f>Foglio1!K139</f>
        <v>25729</v>
      </c>
      <c r="H368" s="5">
        <f>Foglio1!I139</f>
        <v>849</v>
      </c>
      <c r="I368" s="5">
        <f>Foglio1!G139</f>
        <v>726</v>
      </c>
      <c r="J368" s="5">
        <f>Foglio1!H139</f>
        <v>123</v>
      </c>
      <c r="K368" s="5">
        <f>Foglio1!V139</f>
        <v>3</v>
      </c>
      <c r="M368" s="5">
        <f>Foglio1!J139</f>
        <v>24880</v>
      </c>
      <c r="N368" s="5">
        <f>Foglio1!N139</f>
        <v>123703</v>
      </c>
      <c r="O368" s="5">
        <f>Foglio1!O139</f>
        <v>4170</v>
      </c>
      <c r="Q368">
        <f t="shared" si="357"/>
        <v>849</v>
      </c>
      <c r="R368">
        <f t="shared" si="358"/>
        <v>128722</v>
      </c>
      <c r="Z368">
        <f t="shared" si="359"/>
        <v>123703</v>
      </c>
      <c r="AA368">
        <f t="shared" si="360"/>
        <v>24880</v>
      </c>
      <c r="AB368">
        <f t="shared" si="361"/>
        <v>849</v>
      </c>
      <c r="AC368">
        <f t="shared" si="362"/>
        <v>4170</v>
      </c>
      <c r="AE368" s="3">
        <f t="shared" si="337"/>
        <v>24743</v>
      </c>
      <c r="AF368" s="3">
        <f t="shared" si="338"/>
        <v>566</v>
      </c>
      <c r="AG368" s="3">
        <f t="shared" si="339"/>
        <v>-452</v>
      </c>
      <c r="AH368" s="3">
        <f t="shared" si="340"/>
        <v>-9</v>
      </c>
      <c r="AI368" s="3">
        <f t="shared" si="341"/>
        <v>-9</v>
      </c>
      <c r="AJ368" s="3">
        <f t="shared" si="342"/>
        <v>-443</v>
      </c>
      <c r="AK368" s="3">
        <f t="shared" si="343"/>
        <v>1004</v>
      </c>
      <c r="AL368" s="3">
        <f t="shared" si="344"/>
        <v>14</v>
      </c>
      <c r="AM368" s="3"/>
      <c r="AN368" s="3">
        <f t="shared" si="345"/>
        <v>24177</v>
      </c>
      <c r="AO368" s="3">
        <f t="shared" si="346"/>
        <v>566</v>
      </c>
      <c r="AQ368" s="6">
        <f t="shared" si="347"/>
        <v>1.0043041024541989E-2</v>
      </c>
      <c r="AR368" s="6">
        <f t="shared" si="348"/>
        <v>3.6984761755403956E-3</v>
      </c>
      <c r="AS368" s="6">
        <f t="shared" si="349"/>
        <v>-1.726442840227646E-2</v>
      </c>
      <c r="AT368" s="6">
        <f t="shared" si="350"/>
        <v>-1.048951048951049E-2</v>
      </c>
      <c r="AU368" s="6">
        <f t="shared" si="351"/>
        <v>-6.8181818181818177E-2</v>
      </c>
      <c r="AV368" s="6">
        <f t="shared" si="352"/>
        <v>-1.7493977806736959E-2</v>
      </c>
      <c r="AW368" s="6">
        <f t="shared" si="353"/>
        <v>8.1826257752711917E-3</v>
      </c>
      <c r="AX368" s="6">
        <f t="shared" si="354"/>
        <v>3.3686236766121268E-3</v>
      </c>
      <c r="AZ368" s="2">
        <f t="shared" si="355"/>
        <v>6.1726246855960704E-2</v>
      </c>
      <c r="BA368" s="17">
        <f t="shared" si="356"/>
        <v>2.2875156609950289E-2</v>
      </c>
      <c r="BB368" s="2">
        <f t="shared" si="363"/>
        <v>5.5272717803153603E-3</v>
      </c>
      <c r="BC368" s="2">
        <f t="shared" si="364"/>
        <v>4.7265009570187887E-3</v>
      </c>
      <c r="BD368" s="2">
        <f t="shared" si="365"/>
        <v>8.0077082329657167E-4</v>
      </c>
      <c r="BE368" s="2">
        <f t="shared" si="366"/>
        <v>0.16197705759039596</v>
      </c>
      <c r="BF368" s="2">
        <f t="shared" si="367"/>
        <v>0.80534758661996586</v>
      </c>
      <c r="BG368" s="2">
        <f t="shared" si="368"/>
        <v>2.7148084009322795E-2</v>
      </c>
      <c r="BH368" s="2">
        <f t="shared" si="369"/>
        <v>2.821718683197948E-2</v>
      </c>
      <c r="BI368" s="2">
        <f t="shared" si="370"/>
        <v>4.7805977690543741E-3</v>
      </c>
      <c r="BJ368" s="2">
        <f t="shared" si="371"/>
        <v>0.96700221539896614</v>
      </c>
    </row>
    <row r="369" spans="1:62" ht="15.6" customHeight="1">
      <c r="A369" s="4">
        <v>44258</v>
      </c>
      <c r="B369">
        <f>Foglio1!S140</f>
        <v>2513610</v>
      </c>
      <c r="C369">
        <f>Foglio1!T140</f>
        <v>1144611</v>
      </c>
      <c r="E369">
        <f>Foglio1!R140</f>
        <v>154141</v>
      </c>
      <c r="G369">
        <f>Foglio1!K140</f>
        <v>25129</v>
      </c>
      <c r="H369" s="5">
        <f>Foglio1!I140</f>
        <v>813</v>
      </c>
      <c r="I369" s="5">
        <f>Foglio1!G140</f>
        <v>696</v>
      </c>
      <c r="J369" s="5">
        <f>Foglio1!H140</f>
        <v>117</v>
      </c>
      <c r="K369" s="5">
        <f>Foglio1!V140</f>
        <v>2</v>
      </c>
      <c r="M369" s="5">
        <f>Foglio1!J140</f>
        <v>24316</v>
      </c>
      <c r="N369" s="5">
        <f>Foglio1!N140</f>
        <v>124825</v>
      </c>
      <c r="O369" s="5">
        <f>Foglio1!O140</f>
        <v>4187</v>
      </c>
      <c r="Q369">
        <f t="shared" si="357"/>
        <v>813</v>
      </c>
      <c r="R369">
        <f t="shared" si="358"/>
        <v>129825</v>
      </c>
      <c r="Z369">
        <f t="shared" si="359"/>
        <v>124825</v>
      </c>
      <c r="AA369">
        <f t="shared" si="360"/>
        <v>24316</v>
      </c>
      <c r="AB369">
        <f t="shared" si="361"/>
        <v>813</v>
      </c>
      <c r="AC369">
        <f t="shared" si="362"/>
        <v>4187</v>
      </c>
      <c r="AE369" s="3">
        <f t="shared" si="337"/>
        <v>25171</v>
      </c>
      <c r="AF369" s="3">
        <f t="shared" si="338"/>
        <v>539</v>
      </c>
      <c r="AG369" s="3">
        <f t="shared" si="339"/>
        <v>-600</v>
      </c>
      <c r="AH369" s="3">
        <f t="shared" si="340"/>
        <v>-36</v>
      </c>
      <c r="AI369" s="3">
        <f t="shared" si="341"/>
        <v>-6</v>
      </c>
      <c r="AJ369" s="3">
        <f t="shared" si="342"/>
        <v>-564</v>
      </c>
      <c r="AK369" s="3">
        <f t="shared" si="343"/>
        <v>1122</v>
      </c>
      <c r="AL369" s="3">
        <f t="shared" si="344"/>
        <v>17</v>
      </c>
      <c r="AM369" s="3"/>
      <c r="AN369" s="3">
        <f t="shared" si="345"/>
        <v>24632</v>
      </c>
      <c r="AO369" s="3">
        <f t="shared" si="346"/>
        <v>539</v>
      </c>
      <c r="AQ369" s="6">
        <f t="shared" si="347"/>
        <v>1.0115176622774358E-2</v>
      </c>
      <c r="AR369" s="6">
        <f t="shared" si="348"/>
        <v>3.5090688923321311E-3</v>
      </c>
      <c r="AS369" s="6">
        <f t="shared" si="349"/>
        <v>-2.3319989117338413E-2</v>
      </c>
      <c r="AT369" s="6">
        <f t="shared" si="350"/>
        <v>-4.2402826855123678E-2</v>
      </c>
      <c r="AU369" s="6">
        <f t="shared" si="351"/>
        <v>-4.878048780487805E-2</v>
      </c>
      <c r="AV369" s="6">
        <f t="shared" si="352"/>
        <v>-2.2668810289389066E-2</v>
      </c>
      <c r="AW369" s="6">
        <f t="shared" si="353"/>
        <v>9.0701114766820537E-3</v>
      </c>
      <c r="AX369" s="6">
        <f t="shared" si="354"/>
        <v>4.0767386091127098E-3</v>
      </c>
      <c r="AZ369" s="2">
        <f t="shared" si="355"/>
        <v>6.1322559983450098E-2</v>
      </c>
      <c r="BA369" s="17">
        <f t="shared" si="356"/>
        <v>2.141353144491677E-2</v>
      </c>
      <c r="BB369" s="2">
        <f t="shared" si="363"/>
        <v>5.2743916284440865E-3</v>
      </c>
      <c r="BC369" s="2">
        <f t="shared" si="364"/>
        <v>4.515346338741801E-3</v>
      </c>
      <c r="BD369" s="2">
        <f t="shared" si="365"/>
        <v>7.5904528970228557E-4</v>
      </c>
      <c r="BE369" s="2">
        <f t="shared" si="366"/>
        <v>0.15775166892650236</v>
      </c>
      <c r="BF369" s="2">
        <f t="shared" si="367"/>
        <v>0.80981049818023754</v>
      </c>
      <c r="BG369" s="2">
        <f t="shared" si="368"/>
        <v>2.7163441264815982E-2</v>
      </c>
      <c r="BH369" s="2">
        <f t="shared" si="369"/>
        <v>2.7697083051454494E-2</v>
      </c>
      <c r="BI369" s="2">
        <f t="shared" si="370"/>
        <v>4.6559751681324365E-3</v>
      </c>
      <c r="BJ369" s="2">
        <f t="shared" si="371"/>
        <v>0.96764694178041311</v>
      </c>
    </row>
    <row r="370" spans="1:62" ht="15.6" customHeight="1">
      <c r="A370" s="4">
        <v>44259</v>
      </c>
      <c r="B370">
        <f>Foglio1!S141</f>
        <v>2540447</v>
      </c>
      <c r="C370">
        <f>Foglio1!T141</f>
        <v>1149114</v>
      </c>
      <c r="E370">
        <f>Foglio1!R141</f>
        <v>154701</v>
      </c>
      <c r="G370">
        <f>Foglio1!K141</f>
        <v>24545</v>
      </c>
      <c r="H370" s="5">
        <f>Foglio1!I141</f>
        <v>794</v>
      </c>
      <c r="I370" s="5">
        <f>Foglio1!G141</f>
        <v>676</v>
      </c>
      <c r="J370" s="5">
        <f>Foglio1!H141</f>
        <v>118</v>
      </c>
      <c r="K370" s="5">
        <f>Foglio1!V141</f>
        <v>6</v>
      </c>
      <c r="M370" s="5">
        <f>Foglio1!J141</f>
        <v>23751</v>
      </c>
      <c r="N370" s="5">
        <f>Foglio1!N141</f>
        <v>125955</v>
      </c>
      <c r="O370" s="5">
        <f>Foglio1!O141</f>
        <v>4201</v>
      </c>
      <c r="Q370">
        <f t="shared" si="357"/>
        <v>794</v>
      </c>
      <c r="R370">
        <f t="shared" si="358"/>
        <v>130950</v>
      </c>
      <c r="Z370">
        <f t="shared" si="359"/>
        <v>125955</v>
      </c>
      <c r="AA370">
        <f t="shared" si="360"/>
        <v>23751</v>
      </c>
      <c r="AB370">
        <f t="shared" si="361"/>
        <v>794</v>
      </c>
      <c r="AC370">
        <f t="shared" si="362"/>
        <v>4201</v>
      </c>
      <c r="AE370" s="3">
        <f t="shared" si="337"/>
        <v>26837</v>
      </c>
      <c r="AF370" s="3">
        <f t="shared" si="338"/>
        <v>560</v>
      </c>
      <c r="AG370" s="3">
        <f t="shared" si="339"/>
        <v>-584</v>
      </c>
      <c r="AH370" s="3">
        <f t="shared" si="340"/>
        <v>-19</v>
      </c>
      <c r="AI370" s="3">
        <f t="shared" si="341"/>
        <v>1</v>
      </c>
      <c r="AJ370" s="3">
        <f t="shared" si="342"/>
        <v>-565</v>
      </c>
      <c r="AK370" s="3">
        <f t="shared" si="343"/>
        <v>1130</v>
      </c>
      <c r="AL370" s="3">
        <f t="shared" si="344"/>
        <v>14</v>
      </c>
      <c r="AM370" s="3"/>
      <c r="AN370" s="3">
        <f t="shared" si="345"/>
        <v>26277</v>
      </c>
      <c r="AO370" s="3">
        <f t="shared" si="346"/>
        <v>560</v>
      </c>
      <c r="AQ370" s="6">
        <f t="shared" si="347"/>
        <v>1.0676676174903824E-2</v>
      </c>
      <c r="AR370" s="6">
        <f t="shared" si="348"/>
        <v>3.6330372840451277E-3</v>
      </c>
      <c r="AS370" s="6">
        <f t="shared" si="349"/>
        <v>-2.3240081181105494E-2</v>
      </c>
      <c r="AT370" s="6">
        <f t="shared" si="350"/>
        <v>-2.3370233702337023E-2</v>
      </c>
      <c r="AU370" s="6">
        <f t="shared" si="351"/>
        <v>8.5470085470085479E-3</v>
      </c>
      <c r="AV370" s="6">
        <f t="shared" si="352"/>
        <v>-2.3235729560783024E-2</v>
      </c>
      <c r="AW370" s="6">
        <f t="shared" si="353"/>
        <v>9.0526737432405375E-3</v>
      </c>
      <c r="AX370" s="6">
        <f t="shared" si="354"/>
        <v>3.3436828278003345E-3</v>
      </c>
      <c r="AZ370" s="2">
        <f t="shared" si="355"/>
        <v>6.0895188917540886E-2</v>
      </c>
      <c r="BA370" s="17">
        <f t="shared" si="356"/>
        <v>2.0866713865186123E-2</v>
      </c>
      <c r="BB370" s="2">
        <f t="shared" si="363"/>
        <v>5.1324813672826933E-3</v>
      </c>
      <c r="BC370" s="2">
        <f t="shared" si="364"/>
        <v>4.369719652749497E-3</v>
      </c>
      <c r="BD370" s="2">
        <f t="shared" si="365"/>
        <v>7.6276171453319632E-4</v>
      </c>
      <c r="BE370" s="2">
        <f t="shared" si="366"/>
        <v>0.1535284193379487</v>
      </c>
      <c r="BF370" s="2">
        <f t="shared" si="367"/>
        <v>0.81418348944092156</v>
      </c>
      <c r="BG370" s="2">
        <f t="shared" si="368"/>
        <v>2.7155609853847098E-2</v>
      </c>
      <c r="BH370" s="2">
        <f t="shared" si="369"/>
        <v>2.7541250763903034E-2</v>
      </c>
      <c r="BI370" s="2">
        <f t="shared" si="370"/>
        <v>4.8074964351191686E-3</v>
      </c>
      <c r="BJ370" s="2">
        <f t="shared" si="371"/>
        <v>0.96765125280097775</v>
      </c>
    </row>
    <row r="371" spans="1:62" ht="15.6" customHeight="1">
      <c r="A371" s="4">
        <v>44260</v>
      </c>
      <c r="B371">
        <f>Foglio1!S142</f>
        <v>2563608</v>
      </c>
      <c r="C371">
        <f>Foglio1!T142</f>
        <v>1153443</v>
      </c>
      <c r="E371">
        <f>Foglio1!R142</f>
        <v>155220</v>
      </c>
      <c r="G371">
        <f>Foglio1!K142</f>
        <v>22678</v>
      </c>
      <c r="H371" s="5">
        <f>Foglio1!I142</f>
        <v>790</v>
      </c>
      <c r="I371" s="5">
        <f>Foglio1!G142</f>
        <v>670</v>
      </c>
      <c r="J371" s="5">
        <f>Foglio1!H142</f>
        <v>120</v>
      </c>
      <c r="K371" s="5">
        <f>Foglio1!V142</f>
        <v>6</v>
      </c>
      <c r="M371" s="5">
        <f>Foglio1!J142</f>
        <v>21888</v>
      </c>
      <c r="N371" s="5">
        <f>Foglio1!N142</f>
        <v>128329</v>
      </c>
      <c r="O371" s="5">
        <f>Foglio1!O142</f>
        <v>4213</v>
      </c>
      <c r="Q371">
        <f t="shared" si="357"/>
        <v>790</v>
      </c>
      <c r="R371">
        <f t="shared" si="358"/>
        <v>133332</v>
      </c>
      <c r="Z371">
        <f t="shared" si="359"/>
        <v>128329</v>
      </c>
      <c r="AA371">
        <f t="shared" si="360"/>
        <v>21888</v>
      </c>
      <c r="AB371">
        <f t="shared" si="361"/>
        <v>790</v>
      </c>
      <c r="AC371">
        <f t="shared" si="362"/>
        <v>4213</v>
      </c>
      <c r="AE371" s="3">
        <f t="shared" si="337"/>
        <v>23161</v>
      </c>
      <c r="AF371" s="3">
        <f t="shared" si="338"/>
        <v>519</v>
      </c>
      <c r="AG371" s="3">
        <f t="shared" si="339"/>
        <v>-1867</v>
      </c>
      <c r="AH371" s="3">
        <f t="shared" si="340"/>
        <v>-4</v>
      </c>
      <c r="AI371" s="3">
        <f t="shared" si="341"/>
        <v>2</v>
      </c>
      <c r="AJ371" s="3">
        <f t="shared" si="342"/>
        <v>-1863</v>
      </c>
      <c r="AK371" s="3">
        <f t="shared" si="343"/>
        <v>2374</v>
      </c>
      <c r="AL371" s="3">
        <f t="shared" si="344"/>
        <v>12</v>
      </c>
      <c r="AM371" s="3"/>
      <c r="AN371" s="3">
        <f t="shared" si="345"/>
        <v>22642</v>
      </c>
      <c r="AO371" s="3">
        <f t="shared" si="346"/>
        <v>519</v>
      </c>
      <c r="AQ371" s="6">
        <f t="shared" si="347"/>
        <v>9.1168995062679906E-3</v>
      </c>
      <c r="AR371" s="6">
        <f t="shared" si="348"/>
        <v>3.3548587274807532E-3</v>
      </c>
      <c r="AS371" s="6">
        <f t="shared" si="349"/>
        <v>-7.6064371562436339E-2</v>
      </c>
      <c r="AT371" s="6">
        <f t="shared" si="350"/>
        <v>-5.0377833753148613E-3</v>
      </c>
      <c r="AU371" s="6">
        <f t="shared" si="351"/>
        <v>1.6949152542372881E-2</v>
      </c>
      <c r="AV371" s="6">
        <f t="shared" si="352"/>
        <v>-7.8438802576733607E-2</v>
      </c>
      <c r="AW371" s="6">
        <f t="shared" si="353"/>
        <v>1.8848001270294946E-2</v>
      </c>
      <c r="AX371" s="6">
        <f t="shared" si="354"/>
        <v>2.8564627469650082E-3</v>
      </c>
      <c r="AZ371" s="2">
        <f t="shared" si="355"/>
        <v>6.0547478397633338E-2</v>
      </c>
      <c r="BA371" s="17">
        <f t="shared" si="356"/>
        <v>2.2408358879150297E-2</v>
      </c>
      <c r="BB371" s="2">
        <f t="shared" si="363"/>
        <v>5.0895503156809692E-3</v>
      </c>
      <c r="BC371" s="2">
        <f t="shared" si="364"/>
        <v>4.3164540651977838E-3</v>
      </c>
      <c r="BD371" s="2">
        <f t="shared" si="365"/>
        <v>7.7309625048318511E-4</v>
      </c>
      <c r="BE371" s="2">
        <f t="shared" si="366"/>
        <v>0.14101275608813296</v>
      </c>
      <c r="BF371" s="2">
        <f t="shared" si="367"/>
        <v>0.82675557273547229</v>
      </c>
      <c r="BG371" s="2">
        <f t="shared" si="368"/>
        <v>2.7142120860713825E-2</v>
      </c>
      <c r="BH371" s="2">
        <f t="shared" si="369"/>
        <v>2.9544051503659935E-2</v>
      </c>
      <c r="BI371" s="2">
        <f t="shared" si="370"/>
        <v>5.2914719111032717E-3</v>
      </c>
      <c r="BJ371" s="2">
        <f t="shared" si="371"/>
        <v>0.96516447658523674</v>
      </c>
    </row>
    <row r="372" spans="1:62" ht="15.6" customHeight="1">
      <c r="A372" s="4">
        <v>44261</v>
      </c>
      <c r="B372">
        <f>Foglio1!S143</f>
        <v>2589844</v>
      </c>
      <c r="C372">
        <f>Foglio1!T143</f>
        <v>1158058</v>
      </c>
      <c r="E372">
        <f>Foglio1!R143</f>
        <v>155812</v>
      </c>
      <c r="G372">
        <f>Foglio1!K143</f>
        <v>19727</v>
      </c>
      <c r="H372" s="5">
        <f>Foglio1!I143</f>
        <v>783</v>
      </c>
      <c r="I372" s="5">
        <f>Foglio1!G143</f>
        <v>662</v>
      </c>
      <c r="J372" s="5">
        <f>Foglio1!H143</f>
        <v>121</v>
      </c>
      <c r="K372" s="5">
        <f>Foglio1!V143</f>
        <v>6</v>
      </c>
      <c r="M372" s="5">
        <f>Foglio1!J143</f>
        <v>18944</v>
      </c>
      <c r="N372" s="5">
        <f>Foglio1!N143</f>
        <v>131862</v>
      </c>
      <c r="O372" s="5">
        <f>Foglio1!O143</f>
        <v>4223</v>
      </c>
      <c r="Q372">
        <f t="shared" si="357"/>
        <v>783</v>
      </c>
      <c r="R372">
        <f t="shared" si="358"/>
        <v>136868</v>
      </c>
      <c r="Z372">
        <f t="shared" si="359"/>
        <v>131862</v>
      </c>
      <c r="AA372">
        <f t="shared" si="360"/>
        <v>18944</v>
      </c>
      <c r="AB372">
        <f t="shared" si="361"/>
        <v>783</v>
      </c>
      <c r="AC372">
        <f t="shared" si="362"/>
        <v>4223</v>
      </c>
      <c r="AE372" s="3">
        <f t="shared" si="337"/>
        <v>26236</v>
      </c>
      <c r="AF372" s="3">
        <f t="shared" si="338"/>
        <v>592</v>
      </c>
      <c r="AG372" s="3">
        <f t="shared" si="339"/>
        <v>-2951</v>
      </c>
      <c r="AH372" s="3">
        <f t="shared" si="340"/>
        <v>-7</v>
      </c>
      <c r="AI372" s="3">
        <f t="shared" si="341"/>
        <v>1</v>
      </c>
      <c r="AJ372" s="3">
        <f t="shared" si="342"/>
        <v>-2944</v>
      </c>
      <c r="AK372" s="3">
        <f t="shared" si="343"/>
        <v>3533</v>
      </c>
      <c r="AL372" s="3">
        <f t="shared" si="344"/>
        <v>10</v>
      </c>
      <c r="AM372" s="3"/>
      <c r="AN372" s="3">
        <f t="shared" si="345"/>
        <v>25644</v>
      </c>
      <c r="AO372" s="3">
        <f t="shared" si="346"/>
        <v>592</v>
      </c>
      <c r="AQ372" s="6">
        <f t="shared" si="347"/>
        <v>1.0234013936608093E-2</v>
      </c>
      <c r="AR372" s="6">
        <f t="shared" si="348"/>
        <v>3.8139415023837136E-3</v>
      </c>
      <c r="AS372" s="6">
        <f t="shared" si="349"/>
        <v>-0.13012611341388131</v>
      </c>
      <c r="AT372" s="6">
        <f t="shared" si="350"/>
        <v>-8.8607594936708865E-3</v>
      </c>
      <c r="AU372" s="6">
        <f t="shared" si="351"/>
        <v>8.3333333333333332E-3</v>
      </c>
      <c r="AV372" s="6">
        <f t="shared" si="352"/>
        <v>-0.13450292397660818</v>
      </c>
      <c r="AW372" s="6">
        <f t="shared" si="353"/>
        <v>2.7530799741289965E-2</v>
      </c>
      <c r="AX372" s="6">
        <f t="shared" si="354"/>
        <v>2.3736055067647755E-3</v>
      </c>
      <c r="AZ372" s="2">
        <f t="shared" si="355"/>
        <v>6.0162697058201188E-2</v>
      </c>
      <c r="BA372" s="17">
        <f t="shared" si="356"/>
        <v>2.2564415307211465E-2</v>
      </c>
      <c r="BB372" s="2">
        <f t="shared" si="363"/>
        <v>5.0252868841937724E-3</v>
      </c>
      <c r="BC372" s="2">
        <f t="shared" si="364"/>
        <v>4.2487099838266632E-3</v>
      </c>
      <c r="BD372" s="2">
        <f t="shared" si="365"/>
        <v>7.7657690036710906E-4</v>
      </c>
      <c r="BE372" s="2">
        <f t="shared" si="366"/>
        <v>0.12158241983929351</v>
      </c>
      <c r="BF372" s="2">
        <f t="shared" si="367"/>
        <v>0.84628911765460935</v>
      </c>
      <c r="BG372" s="2">
        <f t="shared" si="368"/>
        <v>2.7103175621903321E-2</v>
      </c>
      <c r="BH372" s="2">
        <f t="shared" si="369"/>
        <v>3.3558067623054695E-2</v>
      </c>
      <c r="BI372" s="2">
        <f t="shared" si="370"/>
        <v>6.1337253510417196E-3</v>
      </c>
      <c r="BJ372" s="2">
        <f t="shared" si="371"/>
        <v>0.96030820702590358</v>
      </c>
    </row>
    <row r="373" spans="1:62" ht="15.6" customHeight="1">
      <c r="A373" s="4">
        <v>44262</v>
      </c>
      <c r="B373">
        <f>Foglio1!S144</f>
        <v>2611985</v>
      </c>
      <c r="C373">
        <f>Foglio1!T144</f>
        <v>1162553</v>
      </c>
      <c r="E373">
        <f>Foglio1!R144</f>
        <v>156388</v>
      </c>
      <c r="G373">
        <f>Foglio1!K144</f>
        <v>16720</v>
      </c>
      <c r="H373" s="5">
        <f>Foglio1!I144</f>
        <v>780</v>
      </c>
      <c r="I373" s="5">
        <f>Foglio1!G144</f>
        <v>657</v>
      </c>
      <c r="J373" s="5">
        <f>Foglio1!H144</f>
        <v>123</v>
      </c>
      <c r="K373" s="5">
        <f>Foglio1!V144</f>
        <v>6</v>
      </c>
      <c r="M373" s="5">
        <f>Foglio1!J144</f>
        <v>15940</v>
      </c>
      <c r="N373" s="5">
        <f>Foglio1!N144</f>
        <v>135433</v>
      </c>
      <c r="O373" s="5">
        <f>Foglio1!O144</f>
        <v>4235</v>
      </c>
      <c r="Q373">
        <f t="shared" si="357"/>
        <v>780</v>
      </c>
      <c r="R373">
        <f t="shared" si="358"/>
        <v>140448</v>
      </c>
      <c r="Z373">
        <f t="shared" si="359"/>
        <v>135433</v>
      </c>
      <c r="AA373">
        <f t="shared" si="360"/>
        <v>15940</v>
      </c>
      <c r="AB373">
        <f t="shared" si="361"/>
        <v>780</v>
      </c>
      <c r="AC373">
        <f t="shared" si="362"/>
        <v>4235</v>
      </c>
      <c r="AE373" s="3">
        <f t="shared" si="337"/>
        <v>22141</v>
      </c>
      <c r="AF373" s="3">
        <f t="shared" si="338"/>
        <v>576</v>
      </c>
      <c r="AG373" s="3">
        <f t="shared" si="339"/>
        <v>-3007</v>
      </c>
      <c r="AH373" s="3">
        <f t="shared" si="340"/>
        <v>-3</v>
      </c>
      <c r="AI373" s="3">
        <f t="shared" si="341"/>
        <v>2</v>
      </c>
      <c r="AJ373" s="3">
        <f t="shared" si="342"/>
        <v>-3004</v>
      </c>
      <c r="AK373" s="3">
        <f t="shared" si="343"/>
        <v>3571</v>
      </c>
      <c r="AL373" s="3">
        <f t="shared" si="344"/>
        <v>12</v>
      </c>
      <c r="AM373" s="3"/>
      <c r="AN373" s="3">
        <f t="shared" si="345"/>
        <v>21565</v>
      </c>
      <c r="AO373" s="3">
        <f t="shared" si="346"/>
        <v>576</v>
      </c>
      <c r="AQ373" s="6">
        <f t="shared" si="347"/>
        <v>8.5491635789646022E-3</v>
      </c>
      <c r="AR373" s="6">
        <f t="shared" si="348"/>
        <v>3.6967627653839243E-3</v>
      </c>
      <c r="AS373" s="6">
        <f t="shared" si="349"/>
        <v>-0.15243067876514421</v>
      </c>
      <c r="AT373" s="6">
        <f t="shared" si="350"/>
        <v>-3.8314176245210726E-3</v>
      </c>
      <c r="AU373" s="6">
        <f t="shared" si="351"/>
        <v>1.6528925619834711E-2</v>
      </c>
      <c r="AV373" s="6">
        <f t="shared" si="352"/>
        <v>-0.15857263513513514</v>
      </c>
      <c r="AW373" s="6">
        <f t="shared" si="353"/>
        <v>2.7081342615764968E-2</v>
      </c>
      <c r="AX373" s="6">
        <f t="shared" si="354"/>
        <v>2.8415818138763913E-3</v>
      </c>
      <c r="AZ373" s="2">
        <f t="shared" si="355"/>
        <v>5.9873238169438188E-2</v>
      </c>
      <c r="BA373" s="17">
        <f t="shared" si="356"/>
        <v>2.6015085136172712E-2</v>
      </c>
      <c r="BB373" s="2">
        <f t="shared" si="363"/>
        <v>4.9875949561347414E-3</v>
      </c>
      <c r="BC373" s="2">
        <f t="shared" si="364"/>
        <v>4.20108959766734E-3</v>
      </c>
      <c r="BD373" s="2">
        <f t="shared" si="365"/>
        <v>7.8650535846740155E-4</v>
      </c>
      <c r="BE373" s="2">
        <f t="shared" si="366"/>
        <v>0.10192597897536895</v>
      </c>
      <c r="BF373" s="2">
        <f t="shared" si="367"/>
        <v>0.86600634319768777</v>
      </c>
      <c r="BG373" s="2">
        <f t="shared" si="368"/>
        <v>2.7080082870808504E-2</v>
      </c>
      <c r="BH373" s="2">
        <f t="shared" si="369"/>
        <v>3.9294258373205743E-2</v>
      </c>
      <c r="BI373" s="2">
        <f t="shared" si="370"/>
        <v>7.3564593301435411E-3</v>
      </c>
      <c r="BJ373" s="2">
        <f t="shared" si="371"/>
        <v>0.95334928229665072</v>
      </c>
    </row>
    <row r="374" spans="1:62" ht="15.6" customHeight="1">
      <c r="A374" s="4">
        <v>44263</v>
      </c>
      <c r="B374">
        <f>Foglio1!S145</f>
        <v>2631181</v>
      </c>
      <c r="C374">
        <f>Foglio1!T145</f>
        <v>1166825</v>
      </c>
      <c r="E374">
        <f>Foglio1!R145</f>
        <v>156903</v>
      </c>
      <c r="G374">
        <f>Foglio1!K145</f>
        <v>15399</v>
      </c>
      <c r="H374" s="5">
        <f>Foglio1!I145</f>
        <v>789</v>
      </c>
      <c r="I374" s="5">
        <f>Foglio1!G145</f>
        <v>669</v>
      </c>
      <c r="J374" s="5">
        <f>Foglio1!H145</f>
        <v>120</v>
      </c>
      <c r="K374" s="5">
        <f>Foglio1!V145</f>
        <v>11</v>
      </c>
      <c r="M374" s="5">
        <f>Foglio1!J145</f>
        <v>14610</v>
      </c>
      <c r="N374" s="5">
        <f>Foglio1!N145</f>
        <v>137250</v>
      </c>
      <c r="O374" s="5">
        <f>Foglio1!O145</f>
        <v>4254</v>
      </c>
      <c r="Q374">
        <f t="shared" si="357"/>
        <v>789</v>
      </c>
      <c r="R374">
        <f t="shared" si="358"/>
        <v>142293</v>
      </c>
      <c r="Z374">
        <f t="shared" si="359"/>
        <v>137250</v>
      </c>
      <c r="AA374">
        <f t="shared" si="360"/>
        <v>14610</v>
      </c>
      <c r="AB374">
        <f t="shared" si="361"/>
        <v>789</v>
      </c>
      <c r="AC374">
        <f t="shared" si="362"/>
        <v>4254</v>
      </c>
      <c r="AE374" s="3">
        <f t="shared" si="337"/>
        <v>19196</v>
      </c>
      <c r="AF374" s="3">
        <f t="shared" si="338"/>
        <v>515</v>
      </c>
      <c r="AG374" s="3">
        <f t="shared" si="339"/>
        <v>-1321</v>
      </c>
      <c r="AH374" s="3">
        <f t="shared" si="340"/>
        <v>9</v>
      </c>
      <c r="AI374" s="3">
        <f t="shared" si="341"/>
        <v>-3</v>
      </c>
      <c r="AJ374" s="3">
        <f t="shared" si="342"/>
        <v>-1330</v>
      </c>
      <c r="AK374" s="3">
        <f t="shared" si="343"/>
        <v>1817</v>
      </c>
      <c r="AL374" s="3">
        <f t="shared" si="344"/>
        <v>19</v>
      </c>
      <c r="AM374" s="3"/>
      <c r="AN374" s="3">
        <f t="shared" si="345"/>
        <v>18681</v>
      </c>
      <c r="AO374" s="3">
        <f t="shared" si="346"/>
        <v>515</v>
      </c>
      <c r="AQ374" s="6">
        <f t="shared" si="347"/>
        <v>7.3491999379782045E-3</v>
      </c>
      <c r="AR374" s="6">
        <f t="shared" si="348"/>
        <v>3.2930915415505025E-3</v>
      </c>
      <c r="AS374" s="6">
        <f t="shared" si="349"/>
        <v>-7.9007177033492818E-2</v>
      </c>
      <c r="AT374" s="6">
        <f t="shared" si="350"/>
        <v>1.1538461538461539E-2</v>
      </c>
      <c r="AU374" s="6">
        <f t="shared" si="351"/>
        <v>-2.4390243902439025E-2</v>
      </c>
      <c r="AV374" s="6">
        <f t="shared" si="352"/>
        <v>-8.3437892095357596E-2</v>
      </c>
      <c r="AW374" s="6">
        <f t="shared" si="353"/>
        <v>1.3416227950351835E-2</v>
      </c>
      <c r="AX374" s="6">
        <f t="shared" si="354"/>
        <v>4.4864226682408501E-3</v>
      </c>
      <c r="AZ374" s="2">
        <f t="shared" si="355"/>
        <v>5.963215757486847E-2</v>
      </c>
      <c r="BA374" s="17">
        <f t="shared" si="356"/>
        <v>2.6828505938737236E-2</v>
      </c>
      <c r="BB374" s="2">
        <f t="shared" si="363"/>
        <v>5.0285845394925531E-3</v>
      </c>
      <c r="BC374" s="2">
        <f t="shared" si="364"/>
        <v>4.2637808072503395E-3</v>
      </c>
      <c r="BD374" s="2">
        <f t="shared" si="365"/>
        <v>7.6480373224221336E-4</v>
      </c>
      <c r="BE374" s="2">
        <f t="shared" si="366"/>
        <v>9.3114854400489472E-2</v>
      </c>
      <c r="BF374" s="2">
        <f t="shared" si="367"/>
        <v>0.87474426875203148</v>
      </c>
      <c r="BG374" s="2">
        <f t="shared" si="368"/>
        <v>2.7112292307986462E-2</v>
      </c>
      <c r="BH374" s="2">
        <f t="shared" si="369"/>
        <v>4.3444379505162674E-2</v>
      </c>
      <c r="BI374" s="2">
        <f t="shared" si="370"/>
        <v>7.7927138125852332E-3</v>
      </c>
      <c r="BJ374" s="2">
        <f t="shared" si="371"/>
        <v>0.94876290668225205</v>
      </c>
    </row>
    <row r="375" spans="1:62" ht="15.6" customHeight="1">
      <c r="A375" s="4">
        <v>44264</v>
      </c>
      <c r="B375">
        <f>Foglio1!S146</f>
        <v>2654023</v>
      </c>
      <c r="C375">
        <f>Foglio1!T146</f>
        <v>1171248</v>
      </c>
      <c r="E375">
        <f>Foglio1!R146</f>
        <v>157498</v>
      </c>
      <c r="G375">
        <f>Foglio1!K146</f>
        <v>14202</v>
      </c>
      <c r="H375" s="5">
        <f>Foglio1!I146</f>
        <v>777</v>
      </c>
      <c r="I375" s="5">
        <f>Foglio1!G146</f>
        <v>665</v>
      </c>
      <c r="J375" s="5">
        <f>Foglio1!H146</f>
        <v>112</v>
      </c>
      <c r="K375" s="5">
        <f>Foglio1!V146</f>
        <v>9</v>
      </c>
      <c r="M375" s="5">
        <f>Foglio1!J146</f>
        <v>13425</v>
      </c>
      <c r="N375" s="5">
        <f>Foglio1!N146</f>
        <v>139024</v>
      </c>
      <c r="O375" s="5">
        <f>Foglio1!O146</f>
        <v>4272</v>
      </c>
      <c r="Q375">
        <f t="shared" si="357"/>
        <v>777</v>
      </c>
      <c r="R375">
        <f t="shared" si="358"/>
        <v>144073</v>
      </c>
      <c r="Z375">
        <f t="shared" si="359"/>
        <v>139024</v>
      </c>
      <c r="AA375">
        <f t="shared" si="360"/>
        <v>13425</v>
      </c>
      <c r="AB375">
        <f t="shared" si="361"/>
        <v>777</v>
      </c>
      <c r="AC375">
        <f t="shared" si="362"/>
        <v>4272</v>
      </c>
      <c r="AE375" s="3">
        <f t="shared" si="337"/>
        <v>22842</v>
      </c>
      <c r="AF375" s="3">
        <f t="shared" si="338"/>
        <v>595</v>
      </c>
      <c r="AG375" s="3">
        <f t="shared" si="339"/>
        <v>-1197</v>
      </c>
      <c r="AH375" s="3">
        <f t="shared" si="340"/>
        <v>-12</v>
      </c>
      <c r="AI375" s="3">
        <f t="shared" si="341"/>
        <v>-8</v>
      </c>
      <c r="AJ375" s="3">
        <f t="shared" si="342"/>
        <v>-1185</v>
      </c>
      <c r="AK375" s="3">
        <f t="shared" si="343"/>
        <v>1774</v>
      </c>
      <c r="AL375" s="3">
        <f t="shared" si="344"/>
        <v>18</v>
      </c>
      <c r="AM375" s="3"/>
      <c r="AN375" s="3">
        <f t="shared" si="345"/>
        <v>22247</v>
      </c>
      <c r="AO375" s="3">
        <f t="shared" si="346"/>
        <v>595</v>
      </c>
      <c r="AQ375" s="6">
        <f t="shared" si="347"/>
        <v>8.6812727820701052E-3</v>
      </c>
      <c r="AR375" s="6">
        <f t="shared" si="348"/>
        <v>3.7921518390343079E-3</v>
      </c>
      <c r="AS375" s="6">
        <f t="shared" si="349"/>
        <v>-7.7732320280537698E-2</v>
      </c>
      <c r="AT375" s="6">
        <f t="shared" si="350"/>
        <v>-1.5209125475285171E-2</v>
      </c>
      <c r="AU375" s="6">
        <f t="shared" si="351"/>
        <v>-6.6666666666666666E-2</v>
      </c>
      <c r="AV375" s="6">
        <f t="shared" si="352"/>
        <v>-8.1108829568788496E-2</v>
      </c>
      <c r="AW375" s="6">
        <f t="shared" si="353"/>
        <v>1.2925318761384336E-2</v>
      </c>
      <c r="AX375" s="6">
        <f t="shared" si="354"/>
        <v>4.2313117066290554E-3</v>
      </c>
      <c r="AZ375" s="2">
        <f t="shared" si="355"/>
        <v>5.9343117975993426E-2</v>
      </c>
      <c r="BA375" s="17">
        <f t="shared" si="356"/>
        <v>2.6048507135977585E-2</v>
      </c>
      <c r="BB375" s="2">
        <f t="shared" si="363"/>
        <v>4.9333959796314872E-3</v>
      </c>
      <c r="BC375" s="2">
        <f t="shared" si="364"/>
        <v>4.2222758384233448E-3</v>
      </c>
      <c r="BD375" s="2">
        <f t="shared" si="365"/>
        <v>7.1112014120814227E-4</v>
      </c>
      <c r="BE375" s="2">
        <f t="shared" si="366"/>
        <v>8.5239177640350994E-2</v>
      </c>
      <c r="BF375" s="2">
        <f t="shared" si="367"/>
        <v>0.8827032724225069</v>
      </c>
      <c r="BG375" s="2">
        <f t="shared" si="368"/>
        <v>2.7124153957510572E-2</v>
      </c>
      <c r="BH375" s="2">
        <f t="shared" si="369"/>
        <v>4.682439093085481E-2</v>
      </c>
      <c r="BI375" s="2">
        <f t="shared" si="370"/>
        <v>7.8862132094071266E-3</v>
      </c>
      <c r="BJ375" s="2">
        <f t="shared" si="371"/>
        <v>0.94528939585973804</v>
      </c>
    </row>
    <row r="376" spans="1:62" ht="15.6" customHeight="1">
      <c r="A376" s="4">
        <v>44265</v>
      </c>
      <c r="B376">
        <f>Foglio1!S147</f>
        <v>2678017</v>
      </c>
      <c r="C376">
        <f>Foglio1!T147</f>
        <v>1176363</v>
      </c>
      <c r="E376">
        <f>Foglio1!R147</f>
        <v>158193</v>
      </c>
      <c r="G376">
        <f>Foglio1!K147</f>
        <v>13681</v>
      </c>
      <c r="H376" s="5">
        <f>Foglio1!I147</f>
        <v>775</v>
      </c>
      <c r="I376" s="5">
        <f>Foglio1!G147</f>
        <v>667</v>
      </c>
      <c r="J376" s="5">
        <f>Foglio1!H147</f>
        <v>108</v>
      </c>
      <c r="K376" s="5">
        <f>Foglio1!V147</f>
        <v>2</v>
      </c>
      <c r="M376" s="5">
        <f>Foglio1!J147</f>
        <v>12906</v>
      </c>
      <c r="N376" s="5">
        <f>Foglio1!N147</f>
        <v>140225</v>
      </c>
      <c r="O376" s="5">
        <f>Foglio1!O147</f>
        <v>4287</v>
      </c>
      <c r="Q376">
        <f t="shared" si="357"/>
        <v>775</v>
      </c>
      <c r="R376">
        <f t="shared" si="358"/>
        <v>145287</v>
      </c>
      <c r="Z376">
        <f t="shared" si="359"/>
        <v>140225</v>
      </c>
      <c r="AA376">
        <f t="shared" si="360"/>
        <v>12906</v>
      </c>
      <c r="AB376">
        <f t="shared" si="361"/>
        <v>775</v>
      </c>
      <c r="AC376">
        <f t="shared" si="362"/>
        <v>4287</v>
      </c>
      <c r="AE376" s="3">
        <f t="shared" si="337"/>
        <v>23994</v>
      </c>
      <c r="AF376" s="3">
        <f t="shared" si="338"/>
        <v>695</v>
      </c>
      <c r="AG376" s="3">
        <f t="shared" si="339"/>
        <v>-521</v>
      </c>
      <c r="AH376" s="3">
        <f t="shared" si="340"/>
        <v>-2</v>
      </c>
      <c r="AI376" s="3">
        <f t="shared" si="341"/>
        <v>-4</v>
      </c>
      <c r="AJ376" s="3">
        <f t="shared" si="342"/>
        <v>-519</v>
      </c>
      <c r="AK376" s="3">
        <f t="shared" si="343"/>
        <v>1201</v>
      </c>
      <c r="AL376" s="3">
        <f t="shared" si="344"/>
        <v>15</v>
      </c>
      <c r="AM376" s="3"/>
      <c r="AN376" s="3">
        <f t="shared" si="345"/>
        <v>23299</v>
      </c>
      <c r="AO376" s="3">
        <f t="shared" si="346"/>
        <v>695</v>
      </c>
      <c r="AQ376" s="6">
        <f t="shared" si="347"/>
        <v>9.0406149456881118E-3</v>
      </c>
      <c r="AR376" s="6">
        <f t="shared" si="348"/>
        <v>4.4127544476755256E-3</v>
      </c>
      <c r="AS376" s="6">
        <f t="shared" si="349"/>
        <v>-3.6684973947331362E-2</v>
      </c>
      <c r="AT376" s="6">
        <f t="shared" si="350"/>
        <v>-2.5740025740025739E-3</v>
      </c>
      <c r="AU376" s="6">
        <f t="shared" si="351"/>
        <v>-3.5714285714285712E-2</v>
      </c>
      <c r="AV376" s="6">
        <f t="shared" si="352"/>
        <v>-3.8659217877094969E-2</v>
      </c>
      <c r="AW376" s="6">
        <f t="shared" si="353"/>
        <v>8.6387961790769935E-3</v>
      </c>
      <c r="AX376" s="6">
        <f t="shared" si="354"/>
        <v>3.5112359550561797E-3</v>
      </c>
      <c r="AZ376" s="2">
        <f t="shared" si="355"/>
        <v>5.9070946898395343E-2</v>
      </c>
      <c r="BA376" s="17">
        <f t="shared" si="356"/>
        <v>2.8965574727015088E-2</v>
      </c>
      <c r="BB376" s="2">
        <f t="shared" si="363"/>
        <v>4.8990789731530471E-3</v>
      </c>
      <c r="BC376" s="2">
        <f t="shared" si="364"/>
        <v>4.2163686130233325E-3</v>
      </c>
      <c r="BD376" s="2">
        <f t="shared" si="365"/>
        <v>6.82710360129715E-4</v>
      </c>
      <c r="BE376" s="2">
        <f t="shared" si="366"/>
        <v>8.1583888035500943E-2</v>
      </c>
      <c r="BF376" s="2">
        <f t="shared" si="367"/>
        <v>0.88641722452953042</v>
      </c>
      <c r="BG376" s="2">
        <f t="shared" si="368"/>
        <v>2.709980846181563E-2</v>
      </c>
      <c r="BH376" s="2">
        <f t="shared" si="369"/>
        <v>4.8753746071193628E-2</v>
      </c>
      <c r="BI376" s="2">
        <f t="shared" si="370"/>
        <v>7.894159783641547E-3</v>
      </c>
      <c r="BJ376" s="2">
        <f t="shared" si="371"/>
        <v>0.94335209414516485</v>
      </c>
    </row>
    <row r="377" spans="1:62" ht="15.6" customHeight="1">
      <c r="A377" s="4">
        <v>44266</v>
      </c>
      <c r="B377">
        <f>Foglio1!S148</f>
        <v>2701655</v>
      </c>
      <c r="C377">
        <f>Foglio1!T148</f>
        <v>1181273</v>
      </c>
      <c r="E377">
        <f>Foglio1!R148</f>
        <v>158865</v>
      </c>
      <c r="G377">
        <f>Foglio1!K148</f>
        <v>13522</v>
      </c>
      <c r="H377" s="5">
        <f>Foglio1!I148</f>
        <v>771</v>
      </c>
      <c r="I377" s="5">
        <f>Foglio1!G148</f>
        <v>671</v>
      </c>
      <c r="J377" s="5">
        <f>Foglio1!H148</f>
        <v>100</v>
      </c>
      <c r="K377" s="5">
        <f>Foglio1!V148</f>
        <v>3</v>
      </c>
      <c r="M377" s="5">
        <f>Foglio1!J148</f>
        <v>12751</v>
      </c>
      <c r="N377" s="5">
        <f>Foglio1!N148</f>
        <v>141038</v>
      </c>
      <c r="O377" s="5">
        <f>Foglio1!O148</f>
        <v>4305</v>
      </c>
      <c r="Q377">
        <f t="shared" si="357"/>
        <v>771</v>
      </c>
      <c r="R377">
        <f t="shared" si="358"/>
        <v>146114</v>
      </c>
      <c r="Z377">
        <f t="shared" si="359"/>
        <v>141038</v>
      </c>
      <c r="AA377">
        <f t="shared" si="360"/>
        <v>12751</v>
      </c>
      <c r="AB377">
        <f t="shared" si="361"/>
        <v>771</v>
      </c>
      <c r="AC377">
        <f t="shared" si="362"/>
        <v>4305</v>
      </c>
      <c r="AE377" s="3">
        <f t="shared" si="337"/>
        <v>23638</v>
      </c>
      <c r="AF377" s="3">
        <f t="shared" si="338"/>
        <v>672</v>
      </c>
      <c r="AG377" s="3">
        <f t="shared" si="339"/>
        <v>-159</v>
      </c>
      <c r="AH377" s="3">
        <f t="shared" si="340"/>
        <v>-4</v>
      </c>
      <c r="AI377" s="3">
        <f t="shared" si="341"/>
        <v>-8</v>
      </c>
      <c r="AJ377" s="3">
        <f t="shared" si="342"/>
        <v>-155</v>
      </c>
      <c r="AK377" s="3">
        <f t="shared" si="343"/>
        <v>813</v>
      </c>
      <c r="AL377" s="3">
        <f t="shared" si="344"/>
        <v>18</v>
      </c>
      <c r="AM377" s="3"/>
      <c r="AN377" s="3">
        <f t="shared" si="345"/>
        <v>22966</v>
      </c>
      <c r="AO377" s="3">
        <f t="shared" si="346"/>
        <v>672</v>
      </c>
      <c r="AQ377" s="6">
        <f t="shared" si="347"/>
        <v>8.8266803384743266E-3</v>
      </c>
      <c r="AR377" s="6">
        <f t="shared" si="348"/>
        <v>4.2479755741404489E-3</v>
      </c>
      <c r="AS377" s="6">
        <f t="shared" si="349"/>
        <v>-1.1621957459250055E-2</v>
      </c>
      <c r="AT377" s="6">
        <f t="shared" si="350"/>
        <v>-5.1612903225806452E-3</v>
      </c>
      <c r="AU377" s="6">
        <f t="shared" si="351"/>
        <v>-7.407407407407407E-2</v>
      </c>
      <c r="AV377" s="6">
        <f t="shared" si="352"/>
        <v>-1.2009917867658454E-2</v>
      </c>
      <c r="AW377" s="6">
        <f t="shared" si="353"/>
        <v>5.7978249242289174E-3</v>
      </c>
      <c r="AX377" s="6">
        <f t="shared" si="354"/>
        <v>4.1987403778866337E-3</v>
      </c>
      <c r="AZ377" s="2">
        <f t="shared" si="355"/>
        <v>5.8802844922834337E-2</v>
      </c>
      <c r="BA377" s="17">
        <f t="shared" si="356"/>
        <v>2.8428801083001946E-2</v>
      </c>
      <c r="BB377" s="2">
        <f t="shared" si="363"/>
        <v>4.8531772259465585E-3</v>
      </c>
      <c r="BC377" s="2">
        <f t="shared" si="364"/>
        <v>4.2237119566927899E-3</v>
      </c>
      <c r="BD377" s="2">
        <f t="shared" si="365"/>
        <v>6.2946526925376897E-4</v>
      </c>
      <c r="BE377" s="2">
        <f t="shared" si="366"/>
        <v>8.026311648254808E-2</v>
      </c>
      <c r="BF377" s="2">
        <f t="shared" si="367"/>
        <v>0.88778522645013058</v>
      </c>
      <c r="BG377" s="2">
        <f t="shared" si="368"/>
        <v>2.7098479841374753E-2</v>
      </c>
      <c r="BH377" s="2">
        <f t="shared" si="369"/>
        <v>4.9622836858452889E-2</v>
      </c>
      <c r="BI377" s="2">
        <f t="shared" si="370"/>
        <v>7.3953557166099686E-3</v>
      </c>
      <c r="BJ377" s="2">
        <f t="shared" si="371"/>
        <v>0.94298180742493709</v>
      </c>
    </row>
    <row r="378" spans="1:62" ht="15.6" customHeight="1">
      <c r="A378" s="4">
        <v>44267</v>
      </c>
      <c r="B378">
        <f>Foglio1!S149</f>
        <v>2727332</v>
      </c>
      <c r="C378">
        <f>Foglio1!T149</f>
        <v>1186468</v>
      </c>
      <c r="E378">
        <f>Foglio1!R149</f>
        <v>159544</v>
      </c>
      <c r="G378">
        <f>Foglio1!K149</f>
        <v>13796</v>
      </c>
      <c r="H378" s="5">
        <f>Foglio1!I149</f>
        <v>772</v>
      </c>
      <c r="I378" s="5">
        <f>Foglio1!G149</f>
        <v>671</v>
      </c>
      <c r="J378" s="5">
        <f>Foglio1!H149</f>
        <v>101</v>
      </c>
      <c r="K378" s="5">
        <f>Foglio1!V149</f>
        <v>7</v>
      </c>
      <c r="M378" s="5">
        <f>Foglio1!J149</f>
        <v>13024</v>
      </c>
      <c r="N378" s="5">
        <f>Foglio1!N149</f>
        <v>141430</v>
      </c>
      <c r="O378" s="5">
        <f>Foglio1!O149</f>
        <v>4318</v>
      </c>
      <c r="Q378">
        <f t="shared" si="357"/>
        <v>772</v>
      </c>
      <c r="R378">
        <f t="shared" si="358"/>
        <v>146520</v>
      </c>
      <c r="Z378">
        <f t="shared" si="359"/>
        <v>141430</v>
      </c>
      <c r="AA378">
        <f t="shared" si="360"/>
        <v>13024</v>
      </c>
      <c r="AB378">
        <f t="shared" si="361"/>
        <v>772</v>
      </c>
      <c r="AC378">
        <f t="shared" si="362"/>
        <v>4318</v>
      </c>
      <c r="AE378" s="3">
        <f t="shared" si="337"/>
        <v>25677</v>
      </c>
      <c r="AF378" s="3">
        <f t="shared" si="338"/>
        <v>679</v>
      </c>
      <c r="AG378" s="3">
        <f t="shared" si="339"/>
        <v>274</v>
      </c>
      <c r="AH378" s="3">
        <f t="shared" si="340"/>
        <v>1</v>
      </c>
      <c r="AI378" s="3">
        <f t="shared" si="341"/>
        <v>1</v>
      </c>
      <c r="AJ378" s="3">
        <f t="shared" si="342"/>
        <v>273</v>
      </c>
      <c r="AK378" s="3">
        <f t="shared" si="343"/>
        <v>392</v>
      </c>
      <c r="AL378" s="3">
        <f t="shared" si="344"/>
        <v>13</v>
      </c>
      <c r="AM378" s="3"/>
      <c r="AN378" s="3">
        <f t="shared" si="345"/>
        <v>24998</v>
      </c>
      <c r="AO378" s="3">
        <f t="shared" si="346"/>
        <v>679</v>
      </c>
      <c r="AQ378" s="6">
        <f t="shared" si="347"/>
        <v>9.5041742931647449E-3</v>
      </c>
      <c r="AR378" s="6">
        <f t="shared" si="348"/>
        <v>4.2740691782330907E-3</v>
      </c>
      <c r="AS378" s="6">
        <f t="shared" si="349"/>
        <v>2.0263274663511317E-2</v>
      </c>
      <c r="AT378" s="6">
        <f t="shared" si="350"/>
        <v>1.2970168612191958E-3</v>
      </c>
      <c r="AU378" s="6">
        <f t="shared" si="351"/>
        <v>0.01</v>
      </c>
      <c r="AV378" s="6">
        <f t="shared" si="352"/>
        <v>2.1410085483491492E-2</v>
      </c>
      <c r="AW378" s="6">
        <f t="shared" si="353"/>
        <v>2.7793927877593273E-3</v>
      </c>
      <c r="AX378" s="6">
        <f t="shared" si="354"/>
        <v>3.0197444831591173E-3</v>
      </c>
      <c r="AZ378" s="2">
        <f t="shared" si="355"/>
        <v>5.8498195305888685E-2</v>
      </c>
      <c r="BA378" s="17">
        <f t="shared" si="356"/>
        <v>2.6443899209409198E-2</v>
      </c>
      <c r="BB378" s="2">
        <f t="shared" si="363"/>
        <v>4.838790553076267E-3</v>
      </c>
      <c r="BC378" s="2">
        <f t="shared" si="364"/>
        <v>4.2057363485934916E-3</v>
      </c>
      <c r="BD378" s="2">
        <f t="shared" si="365"/>
        <v>6.3305420448277595E-4</v>
      </c>
      <c r="BE378" s="2">
        <f t="shared" si="366"/>
        <v>8.1632653061224483E-2</v>
      </c>
      <c r="BF378" s="2">
        <f t="shared" si="367"/>
        <v>0.88646392217820791</v>
      </c>
      <c r="BG378" s="2">
        <f t="shared" si="368"/>
        <v>2.7064634207491351E-2</v>
      </c>
      <c r="BH378" s="2">
        <f t="shared" si="369"/>
        <v>4.8637286169904322E-2</v>
      </c>
      <c r="BI378" s="2">
        <f t="shared" si="370"/>
        <v>7.3209625978544503E-3</v>
      </c>
      <c r="BJ378" s="2">
        <f t="shared" si="371"/>
        <v>0.94404175123224121</v>
      </c>
    </row>
    <row r="379" spans="1:62" ht="15.6" customHeight="1">
      <c r="A379" s="4">
        <v>44268</v>
      </c>
      <c r="B379">
        <f>Foglio1!S150</f>
        <v>2753838</v>
      </c>
      <c r="C379">
        <f>Foglio1!T150</f>
        <v>1191491</v>
      </c>
      <c r="E379">
        <f>Foglio1!R150</f>
        <v>160194</v>
      </c>
      <c r="G379">
        <f>Foglio1!K150</f>
        <v>13870</v>
      </c>
      <c r="H379" s="5">
        <f>Foglio1!I150</f>
        <v>783</v>
      </c>
      <c r="I379" s="5">
        <f>Foglio1!G150</f>
        <v>684</v>
      </c>
      <c r="J379" s="5">
        <f>Foglio1!H150</f>
        <v>99</v>
      </c>
      <c r="K379" s="5">
        <f>Foglio1!V150</f>
        <v>5</v>
      </c>
      <c r="M379" s="5">
        <f>Foglio1!J150</f>
        <v>13087</v>
      </c>
      <c r="N379" s="5">
        <f>Foglio1!N150</f>
        <v>141993</v>
      </c>
      <c r="O379" s="5">
        <f>Foglio1!O150</f>
        <v>4331</v>
      </c>
      <c r="Q379">
        <f t="shared" si="357"/>
        <v>783</v>
      </c>
      <c r="R379">
        <f t="shared" si="358"/>
        <v>147107</v>
      </c>
      <c r="Z379">
        <f t="shared" si="359"/>
        <v>141993</v>
      </c>
      <c r="AA379">
        <f t="shared" si="360"/>
        <v>13087</v>
      </c>
      <c r="AB379">
        <f t="shared" si="361"/>
        <v>783</v>
      </c>
      <c r="AC379">
        <f t="shared" si="362"/>
        <v>4331</v>
      </c>
      <c r="AE379" s="3">
        <f t="shared" si="337"/>
        <v>26506</v>
      </c>
      <c r="AF379" s="3">
        <f t="shared" si="338"/>
        <v>650</v>
      </c>
      <c r="AG379" s="3">
        <f t="shared" si="339"/>
        <v>74</v>
      </c>
      <c r="AH379" s="3">
        <f t="shared" si="340"/>
        <v>11</v>
      </c>
      <c r="AI379" s="3">
        <f t="shared" si="341"/>
        <v>-2</v>
      </c>
      <c r="AJ379" s="3">
        <f t="shared" si="342"/>
        <v>63</v>
      </c>
      <c r="AK379" s="3">
        <f t="shared" si="343"/>
        <v>563</v>
      </c>
      <c r="AL379" s="3">
        <f t="shared" si="344"/>
        <v>13</v>
      </c>
      <c r="AM379" s="3"/>
      <c r="AN379" s="3">
        <f t="shared" si="345"/>
        <v>25856</v>
      </c>
      <c r="AO379" s="3">
        <f t="shared" si="346"/>
        <v>650</v>
      </c>
      <c r="AQ379" s="6">
        <f t="shared" si="347"/>
        <v>9.7186554478882661E-3</v>
      </c>
      <c r="AR379" s="6">
        <f t="shared" si="348"/>
        <v>4.07411121696836E-3</v>
      </c>
      <c r="AS379" s="6">
        <f t="shared" si="349"/>
        <v>5.3638735865468249E-3</v>
      </c>
      <c r="AT379" s="6">
        <f t="shared" si="350"/>
        <v>1.4248704663212436E-2</v>
      </c>
      <c r="AU379" s="6">
        <f t="shared" si="351"/>
        <v>-1.9801980198019802E-2</v>
      </c>
      <c r="AV379" s="6">
        <f t="shared" si="352"/>
        <v>4.8372235872235873E-3</v>
      </c>
      <c r="AW379" s="6">
        <f t="shared" si="353"/>
        <v>3.9807678710316059E-3</v>
      </c>
      <c r="AX379" s="6">
        <f t="shared" si="354"/>
        <v>3.0106530801296896E-3</v>
      </c>
      <c r="AZ379" s="2">
        <f t="shared" si="355"/>
        <v>5.8171177825275124E-2</v>
      </c>
      <c r="BA379" s="17">
        <f t="shared" si="356"/>
        <v>2.4522749566135968E-2</v>
      </c>
      <c r="BB379" s="2">
        <f t="shared" si="363"/>
        <v>4.8878235139892881E-3</v>
      </c>
      <c r="BC379" s="2">
        <f t="shared" si="364"/>
        <v>4.2698228398067341E-3</v>
      </c>
      <c r="BD379" s="2">
        <f t="shared" si="365"/>
        <v>6.180006741825537E-4</v>
      </c>
      <c r="BE379" s="2">
        <f t="shared" si="366"/>
        <v>8.1694695182091714E-2</v>
      </c>
      <c r="BF379" s="2">
        <f t="shared" si="367"/>
        <v>0.88638151241619534</v>
      </c>
      <c r="BG379" s="2">
        <f t="shared" si="368"/>
        <v>2.7035968887723635E-2</v>
      </c>
      <c r="BH379" s="2">
        <f t="shared" si="369"/>
        <v>4.9315068493150684E-2</v>
      </c>
      <c r="BI379" s="2">
        <f t="shared" si="370"/>
        <v>7.1377072819033887E-3</v>
      </c>
      <c r="BJ379" s="2">
        <f t="shared" si="371"/>
        <v>0.94354722422494597</v>
      </c>
    </row>
    <row r="380" spans="1:62" ht="15.6" customHeight="1">
      <c r="A380" s="4">
        <v>44269</v>
      </c>
      <c r="B380">
        <f>Foglio1!S151</f>
        <v>2775652</v>
      </c>
      <c r="C380">
        <f>Foglio1!T151</f>
        <v>1195760</v>
      </c>
      <c r="E380">
        <f>Foglio1!R151</f>
        <v>160807</v>
      </c>
      <c r="G380">
        <f>Foglio1!K151</f>
        <v>14323</v>
      </c>
      <c r="H380" s="5">
        <f>Foglio1!I151</f>
        <v>791</v>
      </c>
      <c r="I380" s="5">
        <f>Foglio1!G151</f>
        <v>691</v>
      </c>
      <c r="J380" s="5">
        <f>Foglio1!H151</f>
        <v>100</v>
      </c>
      <c r="K380" s="5">
        <f>Foglio1!V151</f>
        <v>4</v>
      </c>
      <c r="M380" s="5">
        <f>Foglio1!J151</f>
        <v>13532</v>
      </c>
      <c r="N380" s="5">
        <f>Foglio1!N151</f>
        <v>142140</v>
      </c>
      <c r="O380" s="5">
        <f>Foglio1!O151</f>
        <v>4344</v>
      </c>
      <c r="Q380">
        <f t="shared" si="357"/>
        <v>791</v>
      </c>
      <c r="R380">
        <f t="shared" si="358"/>
        <v>147275</v>
      </c>
      <c r="Z380">
        <f t="shared" si="359"/>
        <v>142140</v>
      </c>
      <c r="AA380">
        <f t="shared" si="360"/>
        <v>13532</v>
      </c>
      <c r="AB380">
        <f t="shared" si="361"/>
        <v>791</v>
      </c>
      <c r="AC380">
        <f t="shared" si="362"/>
        <v>4344</v>
      </c>
      <c r="AE380" s="3">
        <f t="shared" si="337"/>
        <v>21814</v>
      </c>
      <c r="AF380" s="3">
        <f t="shared" si="338"/>
        <v>613</v>
      </c>
      <c r="AG380" s="3">
        <f t="shared" si="339"/>
        <v>453</v>
      </c>
      <c r="AH380" s="3">
        <f t="shared" si="340"/>
        <v>8</v>
      </c>
      <c r="AI380" s="3">
        <f t="shared" si="341"/>
        <v>1</v>
      </c>
      <c r="AJ380" s="3">
        <f t="shared" si="342"/>
        <v>445</v>
      </c>
      <c r="AK380" s="3">
        <f t="shared" si="343"/>
        <v>147</v>
      </c>
      <c r="AL380" s="3">
        <f t="shared" si="344"/>
        <v>13</v>
      </c>
      <c r="AM380" s="3"/>
      <c r="AN380" s="3">
        <f t="shared" si="345"/>
        <v>21201</v>
      </c>
      <c r="AO380" s="3">
        <f t="shared" si="346"/>
        <v>613</v>
      </c>
      <c r="AQ380" s="6">
        <f t="shared" si="347"/>
        <v>7.9213083703543932E-3</v>
      </c>
      <c r="AR380" s="6">
        <f t="shared" si="348"/>
        <v>3.8266102350899534E-3</v>
      </c>
      <c r="AS380" s="6">
        <f t="shared" si="349"/>
        <v>3.2660418168709446E-2</v>
      </c>
      <c r="AT380" s="6">
        <f t="shared" si="350"/>
        <v>1.0217113665389528E-2</v>
      </c>
      <c r="AU380" s="6">
        <f t="shared" si="351"/>
        <v>1.0101010101010102E-2</v>
      </c>
      <c r="AV380" s="6">
        <f t="shared" si="352"/>
        <v>3.4003209291663485E-2</v>
      </c>
      <c r="AW380" s="6">
        <f t="shared" si="353"/>
        <v>1.035262301662758E-3</v>
      </c>
      <c r="AX380" s="6">
        <f t="shared" si="354"/>
        <v>3.0016162549064882E-3</v>
      </c>
      <c r="AZ380" s="2">
        <f t="shared" si="355"/>
        <v>5.7934856386895765E-2</v>
      </c>
      <c r="BA380" s="17">
        <f t="shared" si="356"/>
        <v>2.8101219400385073E-2</v>
      </c>
      <c r="BB380" s="2">
        <f t="shared" si="363"/>
        <v>4.9189400958913479E-3</v>
      </c>
      <c r="BC380" s="2">
        <f t="shared" si="364"/>
        <v>4.2970766197988897E-3</v>
      </c>
      <c r="BD380" s="2">
        <f t="shared" si="365"/>
        <v>6.218634760924587E-4</v>
      </c>
      <c r="BE380" s="2">
        <f t="shared" si="366"/>
        <v>8.4150565584831499E-2</v>
      </c>
      <c r="BF380" s="2">
        <f t="shared" si="367"/>
        <v>0.8839167449178208</v>
      </c>
      <c r="BG380" s="2">
        <f t="shared" si="368"/>
        <v>2.7013749401456403E-2</v>
      </c>
      <c r="BH380" s="2">
        <f t="shared" si="369"/>
        <v>4.8244082943517418E-2</v>
      </c>
      <c r="BI380" s="2">
        <f t="shared" si="370"/>
        <v>6.9817775605669199E-3</v>
      </c>
      <c r="BJ380" s="2">
        <f t="shared" si="371"/>
        <v>0.94477413949591571</v>
      </c>
    </row>
    <row r="381" spans="1:62" ht="15.6" customHeight="1">
      <c r="A381" s="4">
        <v>44270</v>
      </c>
      <c r="B381">
        <f>Foglio1!S152</f>
        <v>2797107</v>
      </c>
      <c r="C381">
        <f>Foglio1!T152</f>
        <v>1200327</v>
      </c>
      <c r="E381">
        <f>Foglio1!R152</f>
        <v>161330</v>
      </c>
      <c r="G381">
        <f>Foglio1!K152</f>
        <v>14756</v>
      </c>
      <c r="H381" s="5">
        <f>Foglio1!I152</f>
        <v>825</v>
      </c>
      <c r="I381" s="5">
        <f>Foglio1!G152</f>
        <v>718</v>
      </c>
      <c r="J381" s="5">
        <f>Foglio1!H152</f>
        <v>107</v>
      </c>
      <c r="K381" s="5">
        <f>Foglio1!V152</f>
        <v>11</v>
      </c>
      <c r="M381" s="5">
        <f>Foglio1!J152</f>
        <v>13931</v>
      </c>
      <c r="N381" s="5">
        <f>Foglio1!N152</f>
        <v>142216</v>
      </c>
      <c r="O381" s="5">
        <f>Foglio1!O152</f>
        <v>4358</v>
      </c>
      <c r="Q381">
        <f t="shared" si="357"/>
        <v>825</v>
      </c>
      <c r="R381">
        <f t="shared" si="358"/>
        <v>147399</v>
      </c>
      <c r="Z381">
        <f t="shared" si="359"/>
        <v>142216</v>
      </c>
      <c r="AA381">
        <f t="shared" si="360"/>
        <v>13931</v>
      </c>
      <c r="AB381">
        <f t="shared" si="361"/>
        <v>825</v>
      </c>
      <c r="AC381">
        <f t="shared" si="362"/>
        <v>4358</v>
      </c>
      <c r="AE381" s="3">
        <f t="shared" si="337"/>
        <v>21455</v>
      </c>
      <c r="AF381" s="3">
        <f t="shared" si="338"/>
        <v>523</v>
      </c>
      <c r="AG381" s="3">
        <f t="shared" si="339"/>
        <v>433</v>
      </c>
      <c r="AH381" s="3">
        <f t="shared" si="340"/>
        <v>34</v>
      </c>
      <c r="AI381" s="3">
        <f t="shared" si="341"/>
        <v>7</v>
      </c>
      <c r="AJ381" s="3">
        <f t="shared" si="342"/>
        <v>399</v>
      </c>
      <c r="AK381" s="3">
        <f t="shared" si="343"/>
        <v>76</v>
      </c>
      <c r="AL381" s="3">
        <f t="shared" si="344"/>
        <v>14</v>
      </c>
      <c r="AM381" s="3"/>
      <c r="AN381" s="3">
        <f t="shared" si="345"/>
        <v>20932</v>
      </c>
      <c r="AO381" s="3">
        <f t="shared" si="346"/>
        <v>523</v>
      </c>
      <c r="AQ381" s="6">
        <f t="shared" si="347"/>
        <v>7.7297153965987095E-3</v>
      </c>
      <c r="AR381" s="6">
        <f t="shared" si="348"/>
        <v>3.2523459799635589E-3</v>
      </c>
      <c r="AS381" s="6">
        <f t="shared" si="349"/>
        <v>3.0231096837254764E-2</v>
      </c>
      <c r="AT381" s="6">
        <f t="shared" si="350"/>
        <v>4.2983565107458911E-2</v>
      </c>
      <c r="AU381" s="6">
        <f t="shared" si="351"/>
        <v>7.0000000000000007E-2</v>
      </c>
      <c r="AV381" s="6">
        <f t="shared" si="352"/>
        <v>2.9485663612178539E-2</v>
      </c>
      <c r="AW381" s="6">
        <f t="shared" si="353"/>
        <v>5.346841142535528E-4</v>
      </c>
      <c r="AX381" s="6">
        <f t="shared" si="354"/>
        <v>3.2228360957642726E-3</v>
      </c>
      <c r="AZ381" s="2">
        <f t="shared" si="355"/>
        <v>5.7677450308479442E-2</v>
      </c>
      <c r="BA381" s="17">
        <f t="shared" si="356"/>
        <v>2.4376602190631553E-2</v>
      </c>
      <c r="BB381" s="2">
        <f t="shared" si="363"/>
        <v>5.1137420194632124E-3</v>
      </c>
      <c r="BC381" s="2">
        <f t="shared" si="364"/>
        <v>4.4505051757267712E-3</v>
      </c>
      <c r="BD381" s="2">
        <f t="shared" si="365"/>
        <v>6.6323684373644084E-4</v>
      </c>
      <c r="BE381" s="2">
        <f t="shared" si="366"/>
        <v>8.6350957664414557E-2</v>
      </c>
      <c r="BF381" s="2">
        <f t="shared" si="367"/>
        <v>0.88152234550300623</v>
      </c>
      <c r="BG381" s="2">
        <f t="shared" si="368"/>
        <v>2.7012954813115973E-2</v>
      </c>
      <c r="BH381" s="2">
        <f t="shared" si="369"/>
        <v>4.8658172946597994E-2</v>
      </c>
      <c r="BI381" s="2">
        <f t="shared" si="370"/>
        <v>7.2512876118189214E-3</v>
      </c>
      <c r="BJ381" s="2">
        <f t="shared" si="371"/>
        <v>0.94409053944158305</v>
      </c>
    </row>
    <row r="382" spans="1:62" ht="15.6" customHeight="1">
      <c r="A382" s="4">
        <v>44271</v>
      </c>
      <c r="B382">
        <f>Foglio1!S153</f>
        <v>2821658</v>
      </c>
      <c r="C382">
        <f>Foglio1!T153</f>
        <v>1205091</v>
      </c>
      <c r="E382">
        <f>Foglio1!R153</f>
        <v>161928</v>
      </c>
      <c r="G382">
        <f>Foglio1!K153</f>
        <v>14776</v>
      </c>
      <c r="H382" s="5">
        <f>Foglio1!I153</f>
        <v>838</v>
      </c>
      <c r="I382" s="5">
        <f>Foglio1!G153</f>
        <v>725</v>
      </c>
      <c r="J382" s="5">
        <f>Foglio1!H153</f>
        <v>113</v>
      </c>
      <c r="K382" s="5">
        <f>Foglio1!V153</f>
        <v>11</v>
      </c>
      <c r="M382" s="5">
        <f>Foglio1!J153</f>
        <v>13938</v>
      </c>
      <c r="N382" s="5">
        <f>Foglio1!N153</f>
        <v>142781</v>
      </c>
      <c r="O382" s="5">
        <f>Foglio1!O153</f>
        <v>4371</v>
      </c>
      <c r="Q382">
        <f t="shared" si="357"/>
        <v>838</v>
      </c>
      <c r="R382">
        <f t="shared" si="358"/>
        <v>147990</v>
      </c>
      <c r="Z382">
        <f t="shared" si="359"/>
        <v>142781</v>
      </c>
      <c r="AA382">
        <f t="shared" si="360"/>
        <v>13938</v>
      </c>
      <c r="AB382">
        <f t="shared" si="361"/>
        <v>838</v>
      </c>
      <c r="AC382">
        <f t="shared" si="362"/>
        <v>4371</v>
      </c>
      <c r="AE382" s="3">
        <f t="shared" si="337"/>
        <v>24551</v>
      </c>
      <c r="AF382" s="3">
        <f t="shared" si="338"/>
        <v>598</v>
      </c>
      <c r="AG382" s="3">
        <f t="shared" si="339"/>
        <v>20</v>
      </c>
      <c r="AH382" s="3">
        <f t="shared" si="340"/>
        <v>13</v>
      </c>
      <c r="AI382" s="3">
        <f t="shared" si="341"/>
        <v>6</v>
      </c>
      <c r="AJ382" s="3">
        <f t="shared" si="342"/>
        <v>7</v>
      </c>
      <c r="AK382" s="3">
        <f t="shared" si="343"/>
        <v>565</v>
      </c>
      <c r="AL382" s="3">
        <f t="shared" si="344"/>
        <v>13</v>
      </c>
      <c r="AM382" s="3"/>
      <c r="AN382" s="3">
        <f t="shared" si="345"/>
        <v>23953</v>
      </c>
      <c r="AO382" s="3">
        <f t="shared" si="346"/>
        <v>598</v>
      </c>
      <c r="AQ382" s="6">
        <f t="shared" si="347"/>
        <v>8.777283100002968E-3</v>
      </c>
      <c r="AR382" s="6">
        <f t="shared" si="348"/>
        <v>3.7066881547139405E-3</v>
      </c>
      <c r="AS382" s="6">
        <f t="shared" si="349"/>
        <v>1.3553808620222283E-3</v>
      </c>
      <c r="AT382" s="6">
        <f t="shared" si="350"/>
        <v>1.5757575757575758E-2</v>
      </c>
      <c r="AU382" s="6">
        <f t="shared" si="351"/>
        <v>5.6074766355140186E-2</v>
      </c>
      <c r="AV382" s="6">
        <f t="shared" si="352"/>
        <v>5.0247649127844378E-4</v>
      </c>
      <c r="AW382" s="6">
        <f t="shared" si="353"/>
        <v>3.9728300613151822E-3</v>
      </c>
      <c r="AX382" s="6">
        <f t="shared" si="354"/>
        <v>2.9830197338228544E-3</v>
      </c>
      <c r="AZ382" s="2">
        <f t="shared" si="355"/>
        <v>5.7387535980618486E-2</v>
      </c>
      <c r="BA382" s="17">
        <f t="shared" si="356"/>
        <v>2.4357459981263492E-2</v>
      </c>
      <c r="BB382" s="2">
        <f t="shared" si="363"/>
        <v>5.1751395682031517E-3</v>
      </c>
      <c r="BC382" s="2">
        <f t="shared" si="364"/>
        <v>4.4772985524430611E-3</v>
      </c>
      <c r="BD382" s="2">
        <f t="shared" si="365"/>
        <v>6.9784101576009087E-4</v>
      </c>
      <c r="BE382" s="2">
        <f t="shared" si="366"/>
        <v>8.6075292722691571E-2</v>
      </c>
      <c r="BF382" s="2">
        <f t="shared" si="367"/>
        <v>0.88175608912603132</v>
      </c>
      <c r="BG382" s="2">
        <f t="shared" si="368"/>
        <v>2.6993478583073958E-2</v>
      </c>
      <c r="BH382" s="2">
        <f t="shared" si="369"/>
        <v>4.9066053059014618E-2</v>
      </c>
      <c r="BI382" s="2">
        <f t="shared" si="370"/>
        <v>7.6475365457498645E-3</v>
      </c>
      <c r="BJ382" s="2">
        <f t="shared" si="371"/>
        <v>0.94328641039523553</v>
      </c>
    </row>
    <row r="383" spans="1:62" ht="15.6" customHeight="1">
      <c r="A383" s="4">
        <v>44272</v>
      </c>
      <c r="B383">
        <f>Foglio1!S154</f>
        <v>2848185</v>
      </c>
      <c r="C383">
        <f>Foglio1!T154</f>
        <v>1210951</v>
      </c>
      <c r="E383">
        <f>Foglio1!R154</f>
        <v>162710</v>
      </c>
      <c r="G383">
        <f>Foglio1!K154</f>
        <v>14965</v>
      </c>
      <c r="H383" s="5">
        <f>Foglio1!I154</f>
        <v>850</v>
      </c>
      <c r="I383" s="5">
        <f>Foglio1!G154</f>
        <v>734</v>
      </c>
      <c r="J383" s="5">
        <f>Foglio1!H154</f>
        <v>116</v>
      </c>
      <c r="K383" s="5">
        <f>Foglio1!V154</f>
        <v>11</v>
      </c>
      <c r="M383" s="5">
        <f>Foglio1!J154</f>
        <v>14115</v>
      </c>
      <c r="N383" s="5">
        <f>Foglio1!N154</f>
        <v>143362</v>
      </c>
      <c r="O383" s="5">
        <f>Foglio1!O154</f>
        <v>4383</v>
      </c>
      <c r="Q383">
        <f t="shared" si="357"/>
        <v>850</v>
      </c>
      <c r="R383">
        <f t="shared" si="358"/>
        <v>148595</v>
      </c>
      <c r="Z383">
        <f t="shared" si="359"/>
        <v>143362</v>
      </c>
      <c r="AA383">
        <f t="shared" si="360"/>
        <v>14115</v>
      </c>
      <c r="AB383">
        <f t="shared" si="361"/>
        <v>850</v>
      </c>
      <c r="AC383">
        <f t="shared" si="362"/>
        <v>4383</v>
      </c>
      <c r="AE383" s="3">
        <f t="shared" si="337"/>
        <v>26527</v>
      </c>
      <c r="AF383" s="3">
        <f t="shared" si="338"/>
        <v>782</v>
      </c>
      <c r="AG383" s="3">
        <f t="shared" si="339"/>
        <v>189</v>
      </c>
      <c r="AH383" s="3">
        <f t="shared" si="340"/>
        <v>12</v>
      </c>
      <c r="AI383" s="3">
        <f t="shared" si="341"/>
        <v>3</v>
      </c>
      <c r="AJ383" s="3">
        <f t="shared" si="342"/>
        <v>177</v>
      </c>
      <c r="AK383" s="3">
        <f t="shared" si="343"/>
        <v>581</v>
      </c>
      <c r="AL383" s="3">
        <f t="shared" si="344"/>
        <v>12</v>
      </c>
      <c r="AM383" s="3"/>
      <c r="AN383" s="3">
        <f t="shared" si="345"/>
        <v>25745</v>
      </c>
      <c r="AO383" s="3">
        <f t="shared" si="346"/>
        <v>782</v>
      </c>
      <c r="AQ383" s="6">
        <f t="shared" si="347"/>
        <v>9.4012102104507351E-3</v>
      </c>
      <c r="AR383" s="6">
        <f t="shared" si="348"/>
        <v>4.8293068524282393E-3</v>
      </c>
      <c r="AS383" s="6">
        <f t="shared" si="349"/>
        <v>1.279101245262588E-2</v>
      </c>
      <c r="AT383" s="6">
        <f t="shared" si="350"/>
        <v>1.4319809069212411E-2</v>
      </c>
      <c r="AU383" s="6">
        <f t="shared" si="351"/>
        <v>2.6548672566371681E-2</v>
      </c>
      <c r="AV383" s="6">
        <f t="shared" si="352"/>
        <v>1.2699095996556177E-2</v>
      </c>
      <c r="AW383" s="6">
        <f t="shared" si="353"/>
        <v>4.0691688670061142E-3</v>
      </c>
      <c r="AX383" s="6">
        <f t="shared" si="354"/>
        <v>2.7453671928620452E-3</v>
      </c>
      <c r="AZ383" s="2">
        <f t="shared" si="355"/>
        <v>5.7127609337174375E-2</v>
      </c>
      <c r="BA383" s="17">
        <f t="shared" si="356"/>
        <v>2.9479398348852114E-2</v>
      </c>
      <c r="BB383" s="2">
        <f t="shared" si="363"/>
        <v>5.2240181918751152E-3</v>
      </c>
      <c r="BC383" s="2">
        <f t="shared" si="364"/>
        <v>4.5110933562780408E-3</v>
      </c>
      <c r="BD383" s="2">
        <f t="shared" si="365"/>
        <v>7.1292483559707459E-4</v>
      </c>
      <c r="BE383" s="2">
        <f t="shared" si="366"/>
        <v>8.6749431503902644E-2</v>
      </c>
      <c r="BF383" s="2">
        <f t="shared" si="367"/>
        <v>0.88108905414541205</v>
      </c>
      <c r="BG383" s="2">
        <f t="shared" si="368"/>
        <v>2.6937496158810154E-2</v>
      </c>
      <c r="BH383" s="2">
        <f t="shared" si="369"/>
        <v>4.9047778149014364E-2</v>
      </c>
      <c r="BI383" s="2">
        <f t="shared" si="370"/>
        <v>7.7514199799532243E-3</v>
      </c>
      <c r="BJ383" s="2">
        <f t="shared" si="371"/>
        <v>0.94320080187103239</v>
      </c>
    </row>
    <row r="384" spans="1:62" ht="15.6" customHeight="1">
      <c r="A384" s="4">
        <v>44273</v>
      </c>
      <c r="B384">
        <f>Foglio1!S155</f>
        <v>2874348</v>
      </c>
      <c r="C384">
        <f>Foglio1!T155</f>
        <v>1216838</v>
      </c>
      <c r="E384">
        <f>Foglio1!R155</f>
        <v>163499</v>
      </c>
      <c r="G384">
        <f>Foglio1!K155</f>
        <v>15461</v>
      </c>
      <c r="H384" s="5">
        <f>Foglio1!I155</f>
        <v>848</v>
      </c>
      <c r="I384" s="5">
        <f>Foglio1!G155</f>
        <v>731</v>
      </c>
      <c r="J384" s="5">
        <f>Foglio1!H155</f>
        <v>117</v>
      </c>
      <c r="K384" s="5">
        <f>Foglio1!V155</f>
        <v>5</v>
      </c>
      <c r="M384" s="5">
        <f>Foglio1!J155</f>
        <v>14613</v>
      </c>
      <c r="N384" s="5">
        <f>Foglio1!N155</f>
        <v>143641</v>
      </c>
      <c r="O384" s="5">
        <f>Foglio1!O155</f>
        <v>4397</v>
      </c>
      <c r="Q384">
        <f t="shared" si="357"/>
        <v>848</v>
      </c>
      <c r="R384">
        <f t="shared" si="358"/>
        <v>148886</v>
      </c>
      <c r="Z384">
        <f t="shared" si="359"/>
        <v>143641</v>
      </c>
      <c r="AA384">
        <f t="shared" si="360"/>
        <v>14613</v>
      </c>
      <c r="AB384">
        <f t="shared" si="361"/>
        <v>848</v>
      </c>
      <c r="AC384">
        <f t="shared" si="362"/>
        <v>4397</v>
      </c>
      <c r="AE384" s="3">
        <f t="shared" si="337"/>
        <v>26163</v>
      </c>
      <c r="AF384" s="3">
        <f t="shared" si="338"/>
        <v>789</v>
      </c>
      <c r="AG384" s="3">
        <f t="shared" si="339"/>
        <v>496</v>
      </c>
      <c r="AH384" s="3">
        <f t="shared" si="340"/>
        <v>-2</v>
      </c>
      <c r="AI384" s="3">
        <f t="shared" si="341"/>
        <v>1</v>
      </c>
      <c r="AJ384" s="3">
        <f t="shared" si="342"/>
        <v>498</v>
      </c>
      <c r="AK384" s="3">
        <f t="shared" si="343"/>
        <v>279</v>
      </c>
      <c r="AL384" s="3">
        <f t="shared" si="344"/>
        <v>14</v>
      </c>
      <c r="AM384" s="3"/>
      <c r="AN384" s="3">
        <f t="shared" si="345"/>
        <v>25374</v>
      </c>
      <c r="AO384" s="3">
        <f t="shared" si="346"/>
        <v>789</v>
      </c>
      <c r="AQ384" s="6">
        <f t="shared" si="347"/>
        <v>9.185849936011882E-3</v>
      </c>
      <c r="AR384" s="6">
        <f t="shared" si="348"/>
        <v>4.849118062811136E-3</v>
      </c>
      <c r="AS384" s="6">
        <f t="shared" si="349"/>
        <v>3.314400267290344E-2</v>
      </c>
      <c r="AT384" s="6">
        <f t="shared" si="350"/>
        <v>-2.352941176470588E-3</v>
      </c>
      <c r="AU384" s="6">
        <f t="shared" si="351"/>
        <v>8.6206896551724137E-3</v>
      </c>
      <c r="AV384" s="6">
        <f t="shared" si="352"/>
        <v>3.5281615302869287E-2</v>
      </c>
      <c r="AW384" s="6">
        <f t="shared" si="353"/>
        <v>1.9461224034262915E-3</v>
      </c>
      <c r="AX384" s="6">
        <f t="shared" si="354"/>
        <v>3.1941592516541184E-3</v>
      </c>
      <c r="AZ384" s="2">
        <f t="shared" si="355"/>
        <v>5.6882117266246118E-2</v>
      </c>
      <c r="BA384" s="17">
        <f t="shared" si="356"/>
        <v>3.0157092076596722E-2</v>
      </c>
      <c r="BB384" s="2">
        <f t="shared" si="363"/>
        <v>5.1865760646854107E-3</v>
      </c>
      <c r="BC384" s="2">
        <f t="shared" si="364"/>
        <v>4.4709753576474475E-3</v>
      </c>
      <c r="BD384" s="2">
        <f t="shared" si="365"/>
        <v>7.1560070703796349E-4</v>
      </c>
      <c r="BE384" s="2">
        <f t="shared" si="366"/>
        <v>8.9376693435433863E-2</v>
      </c>
      <c r="BF384" s="2">
        <f t="shared" si="367"/>
        <v>0.87854359965504381</v>
      </c>
      <c r="BG384" s="2">
        <f t="shared" si="368"/>
        <v>2.6893130844836972E-2</v>
      </c>
      <c r="BH384" s="2">
        <f t="shared" si="369"/>
        <v>4.7280253541168098E-2</v>
      </c>
      <c r="BI384" s="2">
        <f t="shared" si="370"/>
        <v>7.5674277213634306E-3</v>
      </c>
      <c r="BJ384" s="2">
        <f t="shared" si="371"/>
        <v>0.94515231873746852</v>
      </c>
    </row>
    <row r="385" spans="1:62" ht="15.6" customHeight="1">
      <c r="A385" s="4">
        <v>44274</v>
      </c>
      <c r="B385">
        <f>Foglio1!S156</f>
        <v>2898109</v>
      </c>
      <c r="C385">
        <f>Foglio1!T156</f>
        <v>1222708</v>
      </c>
      <c r="E385">
        <f>Foglio1!R156</f>
        <v>164358</v>
      </c>
      <c r="G385">
        <f>Foglio1!K156</f>
        <v>15784</v>
      </c>
      <c r="H385" s="5">
        <f>Foglio1!I156</f>
        <v>847</v>
      </c>
      <c r="I385" s="5">
        <f>Foglio1!G156</f>
        <v>726</v>
      </c>
      <c r="J385" s="5">
        <f>Foglio1!H156</f>
        <v>121</v>
      </c>
      <c r="K385" s="5">
        <f>Foglio1!V156</f>
        <v>6</v>
      </c>
      <c r="M385" s="5">
        <f>Foglio1!J156</f>
        <v>14937</v>
      </c>
      <c r="N385" s="5">
        <f>Foglio1!N156</f>
        <v>144162</v>
      </c>
      <c r="O385" s="5">
        <f>Foglio1!O156</f>
        <v>4412</v>
      </c>
      <c r="Q385">
        <f t="shared" si="357"/>
        <v>847</v>
      </c>
      <c r="R385">
        <f t="shared" si="358"/>
        <v>149421</v>
      </c>
      <c r="Z385">
        <f t="shared" si="359"/>
        <v>144162</v>
      </c>
      <c r="AA385">
        <f t="shared" si="360"/>
        <v>14937</v>
      </c>
      <c r="AB385">
        <f t="shared" si="361"/>
        <v>847</v>
      </c>
      <c r="AC385">
        <f t="shared" si="362"/>
        <v>4412</v>
      </c>
      <c r="AE385" s="3">
        <f t="shared" si="337"/>
        <v>23761</v>
      </c>
      <c r="AF385" s="3">
        <f t="shared" si="338"/>
        <v>859</v>
      </c>
      <c r="AG385" s="3">
        <f t="shared" si="339"/>
        <v>323</v>
      </c>
      <c r="AH385" s="3">
        <f t="shared" si="340"/>
        <v>-1</v>
      </c>
      <c r="AI385" s="3">
        <f t="shared" si="341"/>
        <v>4</v>
      </c>
      <c r="AJ385" s="3">
        <f t="shared" si="342"/>
        <v>324</v>
      </c>
      <c r="AK385" s="3">
        <f t="shared" si="343"/>
        <v>521</v>
      </c>
      <c r="AL385" s="3">
        <f t="shared" si="344"/>
        <v>15</v>
      </c>
      <c r="AM385" s="3"/>
      <c r="AN385" s="3">
        <f t="shared" si="345"/>
        <v>22902</v>
      </c>
      <c r="AO385" s="3">
        <f t="shared" si="346"/>
        <v>859</v>
      </c>
      <c r="AQ385" s="6">
        <f t="shared" si="347"/>
        <v>8.2665703665666095E-3</v>
      </c>
      <c r="AR385" s="6">
        <f t="shared" si="348"/>
        <v>5.2538547636376979E-3</v>
      </c>
      <c r="AS385" s="6">
        <f t="shared" si="349"/>
        <v>2.0891274820516139E-2</v>
      </c>
      <c r="AT385" s="6">
        <f t="shared" si="350"/>
        <v>-1.1792452830188679E-3</v>
      </c>
      <c r="AU385" s="6">
        <f t="shared" si="351"/>
        <v>3.4188034188034191E-2</v>
      </c>
      <c r="AV385" s="6">
        <f t="shared" si="352"/>
        <v>2.2172038595770889E-2</v>
      </c>
      <c r="AW385" s="6">
        <f t="shared" si="353"/>
        <v>3.6270981126558573E-3</v>
      </c>
      <c r="AX385" s="6">
        <f t="shared" si="354"/>
        <v>3.4114168751421424E-3</v>
      </c>
      <c r="AZ385" s="2">
        <f t="shared" si="355"/>
        <v>5.6712152648502871E-2</v>
      </c>
      <c r="BA385" s="17">
        <f t="shared" si="356"/>
        <v>3.6151677117966415E-2</v>
      </c>
      <c r="BB385" s="2">
        <f t="shared" si="363"/>
        <v>5.1533846846517966E-3</v>
      </c>
      <c r="BC385" s="2">
        <f t="shared" si="364"/>
        <v>4.4171868725586825E-3</v>
      </c>
      <c r="BD385" s="2">
        <f t="shared" si="365"/>
        <v>7.3619781209311385E-4</v>
      </c>
      <c r="BE385" s="2">
        <f t="shared" si="366"/>
        <v>9.0880881977147443E-2</v>
      </c>
      <c r="BF385" s="2">
        <f t="shared" si="367"/>
        <v>0.87712189245427663</v>
      </c>
      <c r="BG385" s="2">
        <f t="shared" si="368"/>
        <v>2.6843840883924115E-2</v>
      </c>
      <c r="BH385" s="2">
        <f t="shared" si="369"/>
        <v>4.5995945261023824E-2</v>
      </c>
      <c r="BI385" s="2">
        <f t="shared" si="370"/>
        <v>7.6659908768373034E-3</v>
      </c>
      <c r="BJ385" s="2">
        <f t="shared" si="371"/>
        <v>0.94633806386213892</v>
      </c>
    </row>
    <row r="386" spans="1:62" ht="15.6" customHeight="1">
      <c r="A386" s="4">
        <v>44275</v>
      </c>
      <c r="B386">
        <f>Foglio1!S157</f>
        <v>2925797</v>
      </c>
      <c r="C386">
        <f>Foglio1!T157</f>
        <v>1228369</v>
      </c>
      <c r="E386">
        <f>Foglio1!R157</f>
        <v>165140</v>
      </c>
      <c r="G386">
        <f>Foglio1!K157</f>
        <v>15733</v>
      </c>
      <c r="H386" s="5">
        <f>Foglio1!I157</f>
        <v>853</v>
      </c>
      <c r="I386" s="5">
        <f>Foglio1!G157</f>
        <v>731</v>
      </c>
      <c r="J386" s="5">
        <f>Foglio1!H157</f>
        <v>122</v>
      </c>
      <c r="K386" s="5">
        <f>Foglio1!V157</f>
        <v>6</v>
      </c>
      <c r="M386" s="5">
        <f>Foglio1!J157</f>
        <v>14880</v>
      </c>
      <c r="N386" s="5">
        <f>Foglio1!N157</f>
        <v>144985</v>
      </c>
      <c r="O386" s="5">
        <f>Foglio1!O157</f>
        <v>4422</v>
      </c>
      <c r="Q386">
        <f t="shared" si="357"/>
        <v>853</v>
      </c>
      <c r="R386">
        <f t="shared" si="358"/>
        <v>150260</v>
      </c>
      <c r="Z386">
        <f t="shared" si="359"/>
        <v>144985</v>
      </c>
      <c r="AA386">
        <f t="shared" si="360"/>
        <v>14880</v>
      </c>
      <c r="AB386">
        <f t="shared" si="361"/>
        <v>853</v>
      </c>
      <c r="AC386">
        <f t="shared" si="362"/>
        <v>4422</v>
      </c>
      <c r="AE386" s="3">
        <f t="shared" si="337"/>
        <v>27688</v>
      </c>
      <c r="AF386" s="3">
        <f t="shared" si="338"/>
        <v>782</v>
      </c>
      <c r="AG386" s="3">
        <f t="shared" si="339"/>
        <v>-51</v>
      </c>
      <c r="AH386" s="3">
        <f t="shared" si="340"/>
        <v>6</v>
      </c>
      <c r="AI386" s="3">
        <f t="shared" si="341"/>
        <v>1</v>
      </c>
      <c r="AJ386" s="3">
        <f t="shared" si="342"/>
        <v>-57</v>
      </c>
      <c r="AK386" s="3">
        <f t="shared" si="343"/>
        <v>823</v>
      </c>
      <c r="AL386" s="3">
        <f t="shared" si="344"/>
        <v>10</v>
      </c>
      <c r="AM386" s="3"/>
      <c r="AN386" s="3">
        <f t="shared" si="345"/>
        <v>26906</v>
      </c>
      <c r="AO386" s="3">
        <f t="shared" si="346"/>
        <v>782</v>
      </c>
      <c r="AQ386" s="6">
        <f t="shared" si="347"/>
        <v>9.5538159537822773E-3</v>
      </c>
      <c r="AR386" s="6">
        <f t="shared" si="348"/>
        <v>4.7579065211307021E-3</v>
      </c>
      <c r="AS386" s="6">
        <f t="shared" si="349"/>
        <v>-3.2311201216421691E-3</v>
      </c>
      <c r="AT386" s="6">
        <f t="shared" si="350"/>
        <v>7.0838252656434475E-3</v>
      </c>
      <c r="AU386" s="6">
        <f t="shared" si="351"/>
        <v>8.2644628099173556E-3</v>
      </c>
      <c r="AV386" s="6">
        <f t="shared" si="352"/>
        <v>-3.8160273147218315E-3</v>
      </c>
      <c r="AW386" s="6">
        <f t="shared" si="353"/>
        <v>5.7088553155477863E-3</v>
      </c>
      <c r="AX386" s="6">
        <f t="shared" si="354"/>
        <v>2.2665457842248413E-3</v>
      </c>
      <c r="AZ386" s="2">
        <f t="shared" si="355"/>
        <v>5.644274021745186E-2</v>
      </c>
      <c r="BA386" s="17">
        <f t="shared" si="356"/>
        <v>2.8243282288355966E-2</v>
      </c>
      <c r="BB386" s="2">
        <f t="shared" si="363"/>
        <v>5.1653142787937509E-3</v>
      </c>
      <c r="BC386" s="2">
        <f t="shared" si="364"/>
        <v>4.4265471720964034E-3</v>
      </c>
      <c r="BD386" s="2">
        <f t="shared" si="365"/>
        <v>7.3876710669734766E-4</v>
      </c>
      <c r="BE386" s="2">
        <f t="shared" si="366"/>
        <v>9.0105365144725683E-2</v>
      </c>
      <c r="BF386" s="2">
        <f t="shared" si="367"/>
        <v>0.87795204069274557</v>
      </c>
      <c r="BG386" s="2">
        <f t="shared" si="368"/>
        <v>2.6777279883735013E-2</v>
      </c>
      <c r="BH386" s="2">
        <f t="shared" si="369"/>
        <v>4.6462848789169259E-2</v>
      </c>
      <c r="BI386" s="2">
        <f t="shared" si="370"/>
        <v>7.7544015763045824E-3</v>
      </c>
      <c r="BJ386" s="2">
        <f t="shared" si="371"/>
        <v>0.94578274963452613</v>
      </c>
    </row>
    <row r="387" spans="1:62" ht="15.6" customHeight="1">
      <c r="A387" s="4">
        <v>44276</v>
      </c>
      <c r="B387">
        <f>Foglio1!S158</f>
        <v>2949870</v>
      </c>
      <c r="C387">
        <f>Foglio1!T158</f>
        <v>1233396</v>
      </c>
      <c r="E387">
        <f>Foglio1!R158</f>
        <v>165839</v>
      </c>
      <c r="G387">
        <f>Foglio1!K158</f>
        <v>16192</v>
      </c>
      <c r="H387" s="5">
        <f>Foglio1!I158</f>
        <v>876</v>
      </c>
      <c r="I387" s="5">
        <f>Foglio1!G158</f>
        <v>751</v>
      </c>
      <c r="J387" s="5">
        <f>Foglio1!H158</f>
        <v>125</v>
      </c>
      <c r="K387" s="5">
        <f>Foglio1!V158</f>
        <v>7</v>
      </c>
      <c r="M387" s="5">
        <f>Foglio1!J158</f>
        <v>15316</v>
      </c>
      <c r="N387" s="5">
        <f>Foglio1!N158</f>
        <v>145217</v>
      </c>
      <c r="O387" s="5">
        <f>Foglio1!O158</f>
        <v>4430</v>
      </c>
      <c r="Q387">
        <f t="shared" si="357"/>
        <v>876</v>
      </c>
      <c r="R387">
        <f t="shared" si="358"/>
        <v>150523</v>
      </c>
      <c r="Z387">
        <f t="shared" si="359"/>
        <v>145217</v>
      </c>
      <c r="AA387">
        <f t="shared" si="360"/>
        <v>15316</v>
      </c>
      <c r="AB387">
        <f t="shared" si="361"/>
        <v>876</v>
      </c>
      <c r="AC387">
        <f t="shared" si="362"/>
        <v>4430</v>
      </c>
      <c r="AE387" s="3">
        <f t="shared" si="337"/>
        <v>24073</v>
      </c>
      <c r="AF387" s="3">
        <f t="shared" si="338"/>
        <v>699</v>
      </c>
      <c r="AG387" s="3">
        <f t="shared" si="339"/>
        <v>459</v>
      </c>
      <c r="AH387" s="3">
        <f t="shared" si="340"/>
        <v>23</v>
      </c>
      <c r="AI387" s="3">
        <f t="shared" si="341"/>
        <v>3</v>
      </c>
      <c r="AJ387" s="3">
        <f t="shared" si="342"/>
        <v>436</v>
      </c>
      <c r="AK387" s="3">
        <f t="shared" si="343"/>
        <v>232</v>
      </c>
      <c r="AL387" s="3">
        <f t="shared" si="344"/>
        <v>8</v>
      </c>
      <c r="AM387" s="3"/>
      <c r="AN387" s="3">
        <f t="shared" si="345"/>
        <v>23374</v>
      </c>
      <c r="AO387" s="3">
        <f t="shared" si="346"/>
        <v>699</v>
      </c>
      <c r="AQ387" s="6">
        <f t="shared" si="347"/>
        <v>8.2278435585243954E-3</v>
      </c>
      <c r="AR387" s="6">
        <f t="shared" si="348"/>
        <v>4.2327721932905417E-3</v>
      </c>
      <c r="AS387" s="6">
        <f t="shared" si="349"/>
        <v>2.9174346914129536E-2</v>
      </c>
      <c r="AT387" s="6">
        <f t="shared" si="350"/>
        <v>2.6963657678780773E-2</v>
      </c>
      <c r="AU387" s="6">
        <f t="shared" si="351"/>
        <v>2.4590163934426229E-2</v>
      </c>
      <c r="AV387" s="6">
        <f t="shared" si="352"/>
        <v>2.9301075268817204E-2</v>
      </c>
      <c r="AW387" s="6">
        <f t="shared" si="353"/>
        <v>1.600165534365624E-3</v>
      </c>
      <c r="AX387" s="6">
        <f t="shared" si="354"/>
        <v>1.8091361374943465E-3</v>
      </c>
      <c r="AZ387" s="2">
        <f t="shared" si="355"/>
        <v>5.6219087620810411E-2</v>
      </c>
      <c r="BA387" s="17">
        <f t="shared" si="356"/>
        <v>2.9036680098035145E-2</v>
      </c>
      <c r="BB387" s="2">
        <f t="shared" si="363"/>
        <v>5.2822315619365772E-3</v>
      </c>
      <c r="BC387" s="2">
        <f t="shared" si="364"/>
        <v>4.5284884737606954E-3</v>
      </c>
      <c r="BD387" s="2">
        <f t="shared" si="365"/>
        <v>7.5374308817588139E-4</v>
      </c>
      <c r="BE387" s="2">
        <f t="shared" si="366"/>
        <v>9.2354633108014395E-2</v>
      </c>
      <c r="BF387" s="2">
        <f t="shared" si="367"/>
        <v>0.87565048028509573</v>
      </c>
      <c r="BG387" s="2">
        <f t="shared" si="368"/>
        <v>2.6712655044953237E-2</v>
      </c>
      <c r="BH387" s="2">
        <f t="shared" si="369"/>
        <v>4.6380928853754944E-2</v>
      </c>
      <c r="BI387" s="2">
        <f t="shared" si="370"/>
        <v>7.7198616600790511E-3</v>
      </c>
      <c r="BJ387" s="2">
        <f t="shared" si="371"/>
        <v>0.94589920948616601</v>
      </c>
    </row>
    <row r="388" spans="1:62" ht="15.6" customHeight="1">
      <c r="A388" s="4">
        <v>44277</v>
      </c>
      <c r="B388">
        <f>Foglio1!S159</f>
        <v>2965847</v>
      </c>
      <c r="C388">
        <f>Foglio1!T159</f>
        <v>1237853</v>
      </c>
      <c r="E388">
        <f>Foglio1!R159</f>
        <v>166505</v>
      </c>
      <c r="G388">
        <f>Foglio1!K159</f>
        <v>16618</v>
      </c>
      <c r="H388" s="5">
        <f>Foglio1!I159</f>
        <v>906</v>
      </c>
      <c r="I388" s="5">
        <f>Foglio1!G159</f>
        <v>783</v>
      </c>
      <c r="J388" s="5">
        <f>Foglio1!H159</f>
        <v>123</v>
      </c>
      <c r="K388" s="5">
        <f>Foglio1!V159</f>
        <v>6</v>
      </c>
      <c r="M388" s="5">
        <f>Foglio1!J159</f>
        <v>15712</v>
      </c>
      <c r="N388" s="5">
        <f>Foglio1!N159</f>
        <v>145436</v>
      </c>
      <c r="O388" s="5">
        <f>Foglio1!O159</f>
        <v>4451</v>
      </c>
      <c r="Q388">
        <f t="shared" si="357"/>
        <v>906</v>
      </c>
      <c r="R388">
        <f t="shared" si="358"/>
        <v>150793</v>
      </c>
      <c r="Z388">
        <f t="shared" si="359"/>
        <v>145436</v>
      </c>
      <c r="AA388">
        <f t="shared" si="360"/>
        <v>15712</v>
      </c>
      <c r="AB388">
        <f t="shared" si="361"/>
        <v>906</v>
      </c>
      <c r="AC388">
        <f t="shared" si="362"/>
        <v>4451</v>
      </c>
      <c r="AE388" s="3">
        <f t="shared" si="337"/>
        <v>15977</v>
      </c>
      <c r="AF388" s="3">
        <f t="shared" si="338"/>
        <v>666</v>
      </c>
      <c r="AG388" s="3">
        <f t="shared" si="339"/>
        <v>426</v>
      </c>
      <c r="AH388" s="3">
        <f t="shared" si="340"/>
        <v>30</v>
      </c>
      <c r="AI388" s="3">
        <f t="shared" si="341"/>
        <v>-2</v>
      </c>
      <c r="AJ388" s="3">
        <f t="shared" si="342"/>
        <v>396</v>
      </c>
      <c r="AK388" s="3">
        <f t="shared" si="343"/>
        <v>219</v>
      </c>
      <c r="AL388" s="3">
        <f t="shared" si="344"/>
        <v>21</v>
      </c>
      <c r="AM388" s="3"/>
      <c r="AN388" s="3">
        <f t="shared" si="345"/>
        <v>15311</v>
      </c>
      <c r="AO388" s="3">
        <f t="shared" si="346"/>
        <v>666</v>
      </c>
      <c r="AQ388" s="6">
        <f t="shared" si="347"/>
        <v>5.4161708821066695E-3</v>
      </c>
      <c r="AR388" s="6">
        <f t="shared" si="348"/>
        <v>4.015943173801096E-3</v>
      </c>
      <c r="AS388" s="6">
        <f t="shared" si="349"/>
        <v>2.6309288537549408E-2</v>
      </c>
      <c r="AT388" s="6">
        <f t="shared" si="350"/>
        <v>3.4246575342465752E-2</v>
      </c>
      <c r="AU388" s="6">
        <f t="shared" si="351"/>
        <v>-1.6E-2</v>
      </c>
      <c r="AV388" s="6">
        <f t="shared" si="352"/>
        <v>2.5855314703577957E-2</v>
      </c>
      <c r="AW388" s="6">
        <f t="shared" si="353"/>
        <v>1.5080878960452289E-3</v>
      </c>
      <c r="AX388" s="6">
        <f t="shared" si="354"/>
        <v>4.7404063205417606E-3</v>
      </c>
      <c r="AZ388" s="2">
        <f t="shared" si="355"/>
        <v>5.6140792158192919E-2</v>
      </c>
      <c r="BA388" s="17">
        <f t="shared" si="356"/>
        <v>4.1684922075483508E-2</v>
      </c>
      <c r="BB388" s="2">
        <f t="shared" si="363"/>
        <v>5.4412780396985074E-3</v>
      </c>
      <c r="BC388" s="2">
        <f t="shared" si="364"/>
        <v>4.7025614846401007E-3</v>
      </c>
      <c r="BD388" s="2">
        <f t="shared" si="365"/>
        <v>7.3871655505840662E-4</v>
      </c>
      <c r="BE388" s="2">
        <f t="shared" si="366"/>
        <v>9.4363532626647845E-2</v>
      </c>
      <c r="BF388" s="2">
        <f t="shared" si="367"/>
        <v>0.87346325936158076</v>
      </c>
      <c r="BG388" s="2">
        <f t="shared" si="368"/>
        <v>2.673192997207291E-2</v>
      </c>
      <c r="BH388" s="2">
        <f t="shared" si="369"/>
        <v>4.7117583343362621E-2</v>
      </c>
      <c r="BI388" s="2">
        <f t="shared" si="370"/>
        <v>7.4016127091106028E-3</v>
      </c>
      <c r="BJ388" s="2">
        <f t="shared" si="371"/>
        <v>0.94548080394752676</v>
      </c>
    </row>
    <row r="389" spans="1:62" ht="15.6" customHeight="1">
      <c r="A389" s="4">
        <v>44278</v>
      </c>
      <c r="B389">
        <f>Foglio1!S160</f>
        <v>2990826</v>
      </c>
      <c r="C389">
        <f>Foglio1!T160</f>
        <v>1243440</v>
      </c>
      <c r="E389">
        <f>Foglio1!R160</f>
        <v>167256</v>
      </c>
      <c r="G389">
        <f>Foglio1!K160</f>
        <v>16489</v>
      </c>
      <c r="H389" s="5">
        <f>Foglio1!I160</f>
        <v>935</v>
      </c>
      <c r="I389" s="5">
        <f>Foglio1!G160</f>
        <v>814</v>
      </c>
      <c r="J389" s="5">
        <f>Foglio1!H160</f>
        <v>121</v>
      </c>
      <c r="K389" s="5">
        <f>Foglio1!V160</f>
        <v>5</v>
      </c>
      <c r="M389" s="5">
        <f>Foglio1!J160</f>
        <v>15554</v>
      </c>
      <c r="N389" s="5">
        <f>Foglio1!N160</f>
        <v>146296</v>
      </c>
      <c r="O389" s="5">
        <f>Foglio1!O160</f>
        <v>4471</v>
      </c>
      <c r="Q389">
        <f t="shared" si="357"/>
        <v>935</v>
      </c>
      <c r="R389">
        <f t="shared" si="358"/>
        <v>151702</v>
      </c>
      <c r="Z389">
        <f t="shared" si="359"/>
        <v>146296</v>
      </c>
      <c r="AA389">
        <f t="shared" si="360"/>
        <v>15554</v>
      </c>
      <c r="AB389">
        <f t="shared" si="361"/>
        <v>935</v>
      </c>
      <c r="AC389">
        <f t="shared" si="362"/>
        <v>4471</v>
      </c>
      <c r="AE389" s="3">
        <f t="shared" si="337"/>
        <v>24979</v>
      </c>
      <c r="AF389" s="3">
        <f t="shared" si="338"/>
        <v>751</v>
      </c>
      <c r="AG389" s="3">
        <f t="shared" si="339"/>
        <v>-129</v>
      </c>
      <c r="AH389" s="3">
        <f t="shared" si="340"/>
        <v>29</v>
      </c>
      <c r="AI389" s="3">
        <f t="shared" si="341"/>
        <v>-2</v>
      </c>
      <c r="AJ389" s="3">
        <f t="shared" si="342"/>
        <v>-158</v>
      </c>
      <c r="AK389" s="3">
        <f t="shared" si="343"/>
        <v>860</v>
      </c>
      <c r="AL389" s="3">
        <f t="shared" si="344"/>
        <v>20</v>
      </c>
      <c r="AM389" s="3"/>
      <c r="AN389" s="3">
        <f t="shared" si="345"/>
        <v>24228</v>
      </c>
      <c r="AO389" s="3">
        <f t="shared" si="346"/>
        <v>751</v>
      </c>
      <c r="AQ389" s="6">
        <f t="shared" si="347"/>
        <v>8.4222146321101532E-3</v>
      </c>
      <c r="AR389" s="6">
        <f t="shared" si="348"/>
        <v>4.5103750638118972E-3</v>
      </c>
      <c r="AS389" s="6">
        <f t="shared" si="349"/>
        <v>-7.7626669876038031E-3</v>
      </c>
      <c r="AT389" s="6">
        <f t="shared" si="350"/>
        <v>3.2008830022075052E-2</v>
      </c>
      <c r="AU389" s="6">
        <f t="shared" si="351"/>
        <v>-1.6260162601626018E-2</v>
      </c>
      <c r="AV389" s="6">
        <f t="shared" si="352"/>
        <v>-1.0056008146639511E-2</v>
      </c>
      <c r="AW389" s="6">
        <f t="shared" si="353"/>
        <v>5.9132539398773342E-3</v>
      </c>
      <c r="AX389" s="6">
        <f t="shared" si="354"/>
        <v>4.4933722758930573E-3</v>
      </c>
      <c r="AZ389" s="2">
        <f t="shared" si="355"/>
        <v>5.5923012572446543E-2</v>
      </c>
      <c r="BA389" s="17">
        <f t="shared" si="356"/>
        <v>3.0065254814043797E-2</v>
      </c>
      <c r="BB389" s="2">
        <f t="shared" si="363"/>
        <v>5.5902329363371117E-3</v>
      </c>
      <c r="BC389" s="2">
        <f t="shared" si="364"/>
        <v>4.86679102692878E-3</v>
      </c>
      <c r="BD389" s="2">
        <f t="shared" si="365"/>
        <v>7.2344190940833218E-4</v>
      </c>
      <c r="BE389" s="2">
        <f t="shared" si="366"/>
        <v>9.2995169082125601E-2</v>
      </c>
      <c r="BF389" s="2">
        <f t="shared" si="367"/>
        <v>0.87468312048596164</v>
      </c>
      <c r="BG389" s="2">
        <f t="shared" si="368"/>
        <v>2.6731477495575643E-2</v>
      </c>
      <c r="BH389" s="2">
        <f t="shared" si="369"/>
        <v>4.9366244162775186E-2</v>
      </c>
      <c r="BI389" s="2">
        <f t="shared" si="370"/>
        <v>7.3382254836557703E-3</v>
      </c>
      <c r="BJ389" s="2">
        <f t="shared" si="371"/>
        <v>0.94329553035356906</v>
      </c>
    </row>
    <row r="390" spans="1:62" ht="15.6" customHeight="1">
      <c r="A390" s="4">
        <v>44279</v>
      </c>
      <c r="B390">
        <f>Foglio1!S161</f>
        <v>3016803</v>
      </c>
      <c r="C390">
        <f>Foglio1!T161</f>
        <v>1249413</v>
      </c>
      <c r="E390">
        <f>Foglio1!R161</f>
        <v>168021</v>
      </c>
      <c r="G390">
        <f>Foglio1!K161</f>
        <v>16387</v>
      </c>
      <c r="H390" s="5">
        <f>Foglio1!I161</f>
        <v>931</v>
      </c>
      <c r="I390" s="5">
        <f>Foglio1!G161</f>
        <v>812</v>
      </c>
      <c r="J390" s="5">
        <f>Foglio1!H161</f>
        <v>119</v>
      </c>
      <c r="K390" s="5">
        <f>Foglio1!V161</f>
        <v>8</v>
      </c>
      <c r="M390" s="5">
        <f>Foglio1!J161</f>
        <v>15456</v>
      </c>
      <c r="N390" s="5">
        <f>Foglio1!N161</f>
        <v>147141</v>
      </c>
      <c r="O390" s="5">
        <f>Foglio1!O161</f>
        <v>4493</v>
      </c>
      <c r="Q390">
        <f t="shared" si="357"/>
        <v>931</v>
      </c>
      <c r="R390">
        <f t="shared" si="358"/>
        <v>152565</v>
      </c>
      <c r="Z390">
        <f t="shared" si="359"/>
        <v>147141</v>
      </c>
      <c r="AA390">
        <f t="shared" si="360"/>
        <v>15456</v>
      </c>
      <c r="AB390">
        <f t="shared" si="361"/>
        <v>931</v>
      </c>
      <c r="AC390">
        <f t="shared" si="362"/>
        <v>4493</v>
      </c>
      <c r="AE390" s="3">
        <f t="shared" si="337"/>
        <v>25977</v>
      </c>
      <c r="AF390" s="3">
        <f t="shared" si="338"/>
        <v>765</v>
      </c>
      <c r="AG390" s="3">
        <f t="shared" si="339"/>
        <v>-102</v>
      </c>
      <c r="AH390" s="3">
        <f t="shared" si="340"/>
        <v>-4</v>
      </c>
      <c r="AI390" s="3">
        <f t="shared" si="341"/>
        <v>-2</v>
      </c>
      <c r="AJ390" s="3">
        <f t="shared" si="342"/>
        <v>-98</v>
      </c>
      <c r="AK390" s="3">
        <f t="shared" si="343"/>
        <v>845</v>
      </c>
      <c r="AL390" s="3">
        <f t="shared" si="344"/>
        <v>22</v>
      </c>
      <c r="AM390" s="3"/>
      <c r="AN390" s="3">
        <f t="shared" si="345"/>
        <v>25212</v>
      </c>
      <c r="AO390" s="3">
        <f t="shared" si="346"/>
        <v>765</v>
      </c>
      <c r="AQ390" s="6">
        <f t="shared" si="347"/>
        <v>8.6855604438372536E-3</v>
      </c>
      <c r="AR390" s="6">
        <f t="shared" si="348"/>
        <v>4.5738269479121824E-3</v>
      </c>
      <c r="AS390" s="6">
        <f t="shared" si="349"/>
        <v>-6.185942143247013E-3</v>
      </c>
      <c r="AT390" s="6">
        <f t="shared" si="350"/>
        <v>-4.2780748663101605E-3</v>
      </c>
      <c r="AU390" s="6">
        <f t="shared" si="351"/>
        <v>-1.6528925619834711E-2</v>
      </c>
      <c r="AV390" s="6">
        <f t="shared" si="352"/>
        <v>-6.3006300630063005E-3</v>
      </c>
      <c r="AW390" s="6">
        <f t="shared" si="353"/>
        <v>5.7759610652376005E-3</v>
      </c>
      <c r="AX390" s="6">
        <f t="shared" si="354"/>
        <v>4.9205994184746138E-3</v>
      </c>
      <c r="AZ390" s="2">
        <f t="shared" si="355"/>
        <v>5.5695052013671427E-2</v>
      </c>
      <c r="BA390" s="17">
        <f t="shared" si="356"/>
        <v>2.9449128074835431E-2</v>
      </c>
      <c r="BB390" s="2">
        <f t="shared" si="363"/>
        <v>5.5409740449110529E-3</v>
      </c>
      <c r="BC390" s="2">
        <f t="shared" si="364"/>
        <v>4.8327292421780615E-3</v>
      </c>
      <c r="BD390" s="2">
        <f t="shared" si="365"/>
        <v>7.0824480273299175E-4</v>
      </c>
      <c r="BE390" s="2">
        <f t="shared" si="366"/>
        <v>9.1988501437320333E-2</v>
      </c>
      <c r="BF390" s="2">
        <f t="shared" si="367"/>
        <v>0.8757298194868498</v>
      </c>
      <c r="BG390" s="2">
        <f t="shared" si="368"/>
        <v>2.6740705030918754E-2</v>
      </c>
      <c r="BH390" s="2">
        <f t="shared" si="369"/>
        <v>4.9551473729175566E-2</v>
      </c>
      <c r="BI390" s="2">
        <f t="shared" si="370"/>
        <v>7.261853908586074E-3</v>
      </c>
      <c r="BJ390" s="2">
        <f t="shared" si="371"/>
        <v>0.94318667236223841</v>
      </c>
    </row>
    <row r="391" spans="1:62" ht="15.6" customHeight="1">
      <c r="A391" s="4">
        <v>44280</v>
      </c>
      <c r="B391">
        <f>Foglio1!S162</f>
        <v>3042029</v>
      </c>
      <c r="C391">
        <f>Foglio1!T162</f>
        <v>1255948</v>
      </c>
      <c r="E391">
        <f>Foglio1!R162</f>
        <v>168916</v>
      </c>
      <c r="G391">
        <f>Foglio1!K162</f>
        <v>15994</v>
      </c>
      <c r="H391" s="5">
        <f>Foglio1!I162</f>
        <v>931</v>
      </c>
      <c r="I391" s="5">
        <f>Foglio1!G162</f>
        <v>813</v>
      </c>
      <c r="J391" s="5">
        <f>Foglio1!H162</f>
        <v>118</v>
      </c>
      <c r="K391" s="5">
        <f>Foglio1!V162</f>
        <v>8</v>
      </c>
      <c r="M391" s="5">
        <f>Foglio1!J162</f>
        <v>15063</v>
      </c>
      <c r="N391" s="5">
        <f>Foglio1!N162</f>
        <v>148409</v>
      </c>
      <c r="O391" s="5">
        <f>Foglio1!O162</f>
        <v>4513</v>
      </c>
      <c r="Q391">
        <f t="shared" ref="Q391:Q397" si="372">H391+L391</f>
        <v>931</v>
      </c>
      <c r="R391">
        <f t="shared" ref="R391:R397" si="373">Q391+N391+O391</f>
        <v>153853</v>
      </c>
      <c r="Z391">
        <f t="shared" ref="Z391:Z397" si="374">N391</f>
        <v>148409</v>
      </c>
      <c r="AA391">
        <f t="shared" ref="AA391:AA397" si="375">M391</f>
        <v>15063</v>
      </c>
      <c r="AB391">
        <f t="shared" ref="AB391:AB397" si="376">H391</f>
        <v>931</v>
      </c>
      <c r="AC391">
        <f t="shared" ref="AC391:AC397" si="377">O391</f>
        <v>4513</v>
      </c>
      <c r="AE391" s="3">
        <f t="shared" si="337"/>
        <v>25226</v>
      </c>
      <c r="AF391" s="3">
        <f t="shared" si="338"/>
        <v>895</v>
      </c>
      <c r="AG391" s="3">
        <f t="shared" si="339"/>
        <v>-393</v>
      </c>
      <c r="AH391" s="3">
        <f t="shared" si="340"/>
        <v>0</v>
      </c>
      <c r="AI391" s="3">
        <f t="shared" si="341"/>
        <v>-1</v>
      </c>
      <c r="AJ391" s="3">
        <f t="shared" si="342"/>
        <v>-393</v>
      </c>
      <c r="AK391" s="3">
        <f t="shared" si="343"/>
        <v>1268</v>
      </c>
      <c r="AL391" s="3">
        <f t="shared" si="344"/>
        <v>20</v>
      </c>
      <c r="AM391" s="3"/>
      <c r="AN391" s="3">
        <f t="shared" si="345"/>
        <v>24331</v>
      </c>
      <c r="AO391" s="3">
        <f t="shared" si="346"/>
        <v>895</v>
      </c>
      <c r="AQ391" s="6">
        <f t="shared" si="347"/>
        <v>8.3618320453804906E-3</v>
      </c>
      <c r="AR391" s="6">
        <f t="shared" si="348"/>
        <v>5.3267151129918287E-3</v>
      </c>
      <c r="AS391" s="6">
        <f t="shared" si="349"/>
        <v>-2.3982425093061574E-2</v>
      </c>
      <c r="AT391" s="6">
        <f t="shared" si="350"/>
        <v>0</v>
      </c>
      <c r="AU391" s="6">
        <f t="shared" si="351"/>
        <v>-8.4033613445378148E-3</v>
      </c>
      <c r="AV391" s="6">
        <f t="shared" si="352"/>
        <v>-2.5427018633540372E-2</v>
      </c>
      <c r="AW391" s="6">
        <f t="shared" si="353"/>
        <v>8.6175844937848734E-3</v>
      </c>
      <c r="AX391" s="6">
        <f t="shared" si="354"/>
        <v>4.4513687959047404E-3</v>
      </c>
      <c r="AZ391" s="2">
        <f t="shared" si="355"/>
        <v>5.5527412789292935E-2</v>
      </c>
      <c r="BA391" s="17">
        <f t="shared" si="356"/>
        <v>3.5479267422500592E-2</v>
      </c>
      <c r="BB391" s="2">
        <f t="shared" si="363"/>
        <v>5.5116152407113598E-3</v>
      </c>
      <c r="BC391" s="2">
        <f t="shared" si="364"/>
        <v>4.8130431693859674E-3</v>
      </c>
      <c r="BD391" s="2">
        <f t="shared" si="365"/>
        <v>6.9857207132539248E-4</v>
      </c>
      <c r="BE391" s="2">
        <f t="shared" si="366"/>
        <v>8.9174500935376169E-2</v>
      </c>
      <c r="BF391" s="2">
        <f t="shared" si="367"/>
        <v>0.87859646214686593</v>
      </c>
      <c r="BG391" s="2">
        <f t="shared" si="368"/>
        <v>2.671742167704658E-2</v>
      </c>
      <c r="BH391" s="2">
        <f t="shared" si="369"/>
        <v>5.0831561835688384E-2</v>
      </c>
      <c r="BI391" s="2">
        <f t="shared" si="370"/>
        <v>7.3777666624984372E-3</v>
      </c>
      <c r="BJ391" s="2">
        <f t="shared" si="371"/>
        <v>0.94179067150181317</v>
      </c>
    </row>
    <row r="392" spans="1:62" ht="15.6" customHeight="1">
      <c r="A392" s="4">
        <v>44281</v>
      </c>
      <c r="B392">
        <f>Foglio1!S163</f>
        <v>3069858</v>
      </c>
      <c r="C392">
        <f>Foglio1!T163</f>
        <v>1262606</v>
      </c>
      <c r="E392">
        <f>Foglio1!R163</f>
        <v>169808</v>
      </c>
      <c r="G392">
        <f>Foglio1!K163</f>
        <v>16403</v>
      </c>
      <c r="H392" s="5">
        <f>Foglio1!I163</f>
        <v>920</v>
      </c>
      <c r="I392" s="5">
        <f>Foglio1!G163</f>
        <v>799</v>
      </c>
      <c r="J392" s="5">
        <f>Foglio1!H163</f>
        <v>121</v>
      </c>
      <c r="K392" s="5">
        <f>Foglio1!V163</f>
        <v>8</v>
      </c>
      <c r="M392" s="5">
        <f>Foglio1!J163</f>
        <v>15483</v>
      </c>
      <c r="N392" s="5">
        <f>Foglio1!N163</f>
        <v>148870</v>
      </c>
      <c r="O392" s="5">
        <f>Foglio1!O163</f>
        <v>4535</v>
      </c>
      <c r="Q392">
        <f t="shared" si="372"/>
        <v>920</v>
      </c>
      <c r="R392">
        <f t="shared" si="373"/>
        <v>154325</v>
      </c>
      <c r="Z392">
        <f t="shared" si="374"/>
        <v>148870</v>
      </c>
      <c r="AA392">
        <f t="shared" si="375"/>
        <v>15483</v>
      </c>
      <c r="AB392">
        <f t="shared" si="376"/>
        <v>920</v>
      </c>
      <c r="AC392">
        <f t="shared" si="377"/>
        <v>4535</v>
      </c>
      <c r="AE392" s="3">
        <f t="shared" si="337"/>
        <v>27829</v>
      </c>
      <c r="AF392" s="3">
        <f t="shared" si="338"/>
        <v>892</v>
      </c>
      <c r="AG392" s="3">
        <f t="shared" si="339"/>
        <v>409</v>
      </c>
      <c r="AH392" s="3">
        <f t="shared" si="340"/>
        <v>-11</v>
      </c>
      <c r="AI392" s="3">
        <f t="shared" si="341"/>
        <v>3</v>
      </c>
      <c r="AJ392" s="3">
        <f t="shared" si="342"/>
        <v>420</v>
      </c>
      <c r="AK392" s="3">
        <f t="shared" si="343"/>
        <v>461</v>
      </c>
      <c r="AL392" s="3">
        <f t="shared" si="344"/>
        <v>22</v>
      </c>
      <c r="AM392" s="3"/>
      <c r="AN392" s="3">
        <f t="shared" si="345"/>
        <v>26937</v>
      </c>
      <c r="AO392" s="3">
        <f t="shared" si="346"/>
        <v>892</v>
      </c>
      <c r="AQ392" s="6">
        <f t="shared" si="347"/>
        <v>9.1481705138248184E-3</v>
      </c>
      <c r="AR392" s="6">
        <f t="shared" si="348"/>
        <v>5.2807312510360178E-3</v>
      </c>
      <c r="AS392" s="6">
        <f t="shared" si="349"/>
        <v>2.557208953357509E-2</v>
      </c>
      <c r="AT392" s="6">
        <f t="shared" si="350"/>
        <v>-1.1815252416756176E-2</v>
      </c>
      <c r="AU392" s="6">
        <f t="shared" si="351"/>
        <v>2.5423728813559324E-2</v>
      </c>
      <c r="AV392" s="6">
        <f t="shared" si="352"/>
        <v>2.7882891854212308E-2</v>
      </c>
      <c r="AW392" s="6">
        <f t="shared" si="353"/>
        <v>3.1062806164046655E-3</v>
      </c>
      <c r="AX392" s="6">
        <f t="shared" si="354"/>
        <v>4.8748061156658543E-3</v>
      </c>
      <c r="AZ392" s="2">
        <f t="shared" si="355"/>
        <v>5.531461064322845E-2</v>
      </c>
      <c r="BA392" s="17">
        <f t="shared" si="356"/>
        <v>3.2052894462610948E-2</v>
      </c>
      <c r="BB392" s="2">
        <f t="shared" si="363"/>
        <v>5.4178837275040042E-3</v>
      </c>
      <c r="BC392" s="2">
        <f t="shared" si="364"/>
        <v>4.7053142372561951E-3</v>
      </c>
      <c r="BD392" s="2">
        <f t="shared" si="365"/>
        <v>7.1256949024780928E-4</v>
      </c>
      <c r="BE392" s="2">
        <f t="shared" si="366"/>
        <v>9.1179449731461415E-2</v>
      </c>
      <c r="BF392" s="2">
        <f t="shared" si="367"/>
        <v>0.87669603316687084</v>
      </c>
      <c r="BG392" s="2">
        <f t="shared" si="368"/>
        <v>2.6706633374163763E-2</v>
      </c>
      <c r="BH392" s="2">
        <f t="shared" si="369"/>
        <v>4.8710601719197708E-2</v>
      </c>
      <c r="BI392" s="2">
        <f t="shared" si="370"/>
        <v>7.3766993842589767E-3</v>
      </c>
      <c r="BJ392" s="2">
        <f t="shared" si="371"/>
        <v>0.94391269889654328</v>
      </c>
    </row>
    <row r="393" spans="1:62" ht="15.6" customHeight="1">
      <c r="A393" s="4">
        <v>44282</v>
      </c>
      <c r="B393">
        <f>Foglio1!S164</f>
        <v>3098896</v>
      </c>
      <c r="C393">
        <f>Foglio1!T164</f>
        <v>1268315</v>
      </c>
      <c r="E393">
        <f>Foglio1!R164</f>
        <v>170698</v>
      </c>
      <c r="G393">
        <f>Foglio1!K164</f>
        <v>16412</v>
      </c>
      <c r="H393" s="5">
        <f>Foglio1!I164</f>
        <v>940</v>
      </c>
      <c r="I393" s="5">
        <f>Foglio1!G164</f>
        <v>813</v>
      </c>
      <c r="J393" s="5">
        <f>Foglio1!H164</f>
        <v>127</v>
      </c>
      <c r="K393" s="5">
        <f>Foglio1!V164</f>
        <v>10</v>
      </c>
      <c r="M393" s="5">
        <f>Foglio1!J164</f>
        <v>15472</v>
      </c>
      <c r="N393" s="5">
        <f>Foglio1!N164</f>
        <v>149728</v>
      </c>
      <c r="O393" s="5">
        <f>Foglio1!O164</f>
        <v>4558</v>
      </c>
      <c r="Q393">
        <f t="shared" si="372"/>
        <v>940</v>
      </c>
      <c r="R393">
        <f t="shared" si="373"/>
        <v>155226</v>
      </c>
      <c r="Z393">
        <f t="shared" si="374"/>
        <v>149728</v>
      </c>
      <c r="AA393">
        <f t="shared" si="375"/>
        <v>15472</v>
      </c>
      <c r="AB393">
        <f t="shared" si="376"/>
        <v>940</v>
      </c>
      <c r="AC393">
        <f t="shared" si="377"/>
        <v>4558</v>
      </c>
      <c r="AE393" s="3">
        <f t="shared" si="337"/>
        <v>29038</v>
      </c>
      <c r="AF393" s="3">
        <f t="shared" si="338"/>
        <v>890</v>
      </c>
      <c r="AG393" s="3">
        <f t="shared" si="339"/>
        <v>9</v>
      </c>
      <c r="AH393" s="3">
        <f t="shared" si="340"/>
        <v>20</v>
      </c>
      <c r="AI393" s="3">
        <f t="shared" si="341"/>
        <v>6</v>
      </c>
      <c r="AJ393" s="3">
        <f t="shared" si="342"/>
        <v>-11</v>
      </c>
      <c r="AK393" s="3">
        <f t="shared" si="343"/>
        <v>858</v>
      </c>
      <c r="AL393" s="3">
        <f t="shared" si="344"/>
        <v>23</v>
      </c>
      <c r="AM393" s="3"/>
      <c r="AN393" s="3">
        <f t="shared" si="345"/>
        <v>28148</v>
      </c>
      <c r="AO393" s="3">
        <f t="shared" si="346"/>
        <v>890</v>
      </c>
      <c r="AQ393" s="6">
        <f t="shared" si="347"/>
        <v>9.4590694422999368E-3</v>
      </c>
      <c r="AR393" s="6">
        <f t="shared" si="348"/>
        <v>5.2412136059549613E-3</v>
      </c>
      <c r="AS393" s="6">
        <f t="shared" si="349"/>
        <v>5.4868011949033718E-4</v>
      </c>
      <c r="AT393" s="6">
        <f t="shared" si="350"/>
        <v>2.1739130434782608E-2</v>
      </c>
      <c r="AU393" s="6">
        <f t="shared" si="351"/>
        <v>4.9586776859504134E-2</v>
      </c>
      <c r="AV393" s="6">
        <f t="shared" si="352"/>
        <v>-7.1045662985209587E-4</v>
      </c>
      <c r="AW393" s="6">
        <f t="shared" si="353"/>
        <v>5.763417747027608E-3</v>
      </c>
      <c r="AX393" s="6">
        <f t="shared" si="354"/>
        <v>5.0716648291069463E-3</v>
      </c>
      <c r="AZ393" s="2">
        <f t="shared" si="355"/>
        <v>5.5083487796944462E-2</v>
      </c>
      <c r="BA393" s="17">
        <f t="shared" si="356"/>
        <v>3.0649493766788348E-2</v>
      </c>
      <c r="BB393" s="2">
        <f t="shared" si="363"/>
        <v>5.5068014856647415E-3</v>
      </c>
      <c r="BC393" s="2">
        <f t="shared" si="364"/>
        <v>4.7627974551547178E-3</v>
      </c>
      <c r="BD393" s="2">
        <f t="shared" si="365"/>
        <v>7.4400403051002359E-4</v>
      </c>
      <c r="BE393" s="2">
        <f t="shared" si="366"/>
        <v>9.0639609134260501E-2</v>
      </c>
      <c r="BF393" s="2">
        <f t="shared" si="367"/>
        <v>0.87715146047405357</v>
      </c>
      <c r="BG393" s="2">
        <f t="shared" si="368"/>
        <v>2.6702128906021159E-2</v>
      </c>
      <c r="BH393" s="2">
        <f t="shared" si="369"/>
        <v>4.9536924201803556E-2</v>
      </c>
      <c r="BI393" s="2">
        <f t="shared" si="370"/>
        <v>7.7382403119668538E-3</v>
      </c>
      <c r="BJ393" s="2">
        <f t="shared" si="371"/>
        <v>0.94272483548622954</v>
      </c>
    </row>
    <row r="394" spans="1:62" ht="15.6" customHeight="1">
      <c r="A394" s="4">
        <v>44283</v>
      </c>
      <c r="B394">
        <f>Foglio1!S165</f>
        <v>3124143</v>
      </c>
      <c r="C394">
        <f>Foglio1!T165</f>
        <v>1274187</v>
      </c>
      <c r="E394">
        <f>Foglio1!R165</f>
        <v>171651</v>
      </c>
      <c r="G394">
        <f>Foglio1!K165</f>
        <v>17000</v>
      </c>
      <c r="H394" s="5">
        <f>Foglio1!I165</f>
        <v>973</v>
      </c>
      <c r="I394" s="5">
        <f>Foglio1!G165</f>
        <v>844</v>
      </c>
      <c r="J394" s="5">
        <f>Foglio1!H165</f>
        <v>129</v>
      </c>
      <c r="K394" s="5">
        <f>Foglio1!V165</f>
        <v>5</v>
      </c>
      <c r="M394" s="5">
        <f>Foglio1!J165</f>
        <v>16027</v>
      </c>
      <c r="N394" s="5">
        <f>Foglio1!N165</f>
        <v>150068</v>
      </c>
      <c r="O394" s="5">
        <f>Foglio1!O165</f>
        <v>4583</v>
      </c>
      <c r="Q394">
        <f t="shared" si="372"/>
        <v>973</v>
      </c>
      <c r="R394">
        <f t="shared" si="373"/>
        <v>155624</v>
      </c>
      <c r="Z394">
        <f t="shared" si="374"/>
        <v>150068</v>
      </c>
      <c r="AA394">
        <f t="shared" si="375"/>
        <v>16027</v>
      </c>
      <c r="AB394">
        <f t="shared" si="376"/>
        <v>973</v>
      </c>
      <c r="AC394">
        <f t="shared" si="377"/>
        <v>4583</v>
      </c>
      <c r="AE394" s="3">
        <f t="shared" si="337"/>
        <v>25247</v>
      </c>
      <c r="AF394" s="3">
        <f t="shared" si="338"/>
        <v>953</v>
      </c>
      <c r="AG394" s="3">
        <f t="shared" si="339"/>
        <v>588</v>
      </c>
      <c r="AH394" s="3">
        <f t="shared" si="340"/>
        <v>33</v>
      </c>
      <c r="AI394" s="3">
        <f t="shared" si="341"/>
        <v>2</v>
      </c>
      <c r="AJ394" s="3">
        <f t="shared" si="342"/>
        <v>555</v>
      </c>
      <c r="AK394" s="3">
        <f t="shared" si="343"/>
        <v>340</v>
      </c>
      <c r="AL394" s="3">
        <f t="shared" si="344"/>
        <v>25</v>
      </c>
      <c r="AM394" s="3"/>
      <c r="AN394" s="3">
        <f t="shared" si="345"/>
        <v>24294</v>
      </c>
      <c r="AO394" s="3">
        <f t="shared" si="346"/>
        <v>953</v>
      </c>
      <c r="AQ394" s="6">
        <f t="shared" si="347"/>
        <v>8.1470949654328505E-3</v>
      </c>
      <c r="AR394" s="6">
        <f t="shared" si="348"/>
        <v>5.5829593785515939E-3</v>
      </c>
      <c r="AS394" s="6">
        <f t="shared" si="349"/>
        <v>3.5827443334145746E-2</v>
      </c>
      <c r="AT394" s="6">
        <f t="shared" si="350"/>
        <v>3.5106382978723406E-2</v>
      </c>
      <c r="AU394" s="6">
        <f t="shared" si="351"/>
        <v>1.5748031496062992E-2</v>
      </c>
      <c r="AV394" s="6">
        <f t="shared" si="352"/>
        <v>3.5871251292657703E-2</v>
      </c>
      <c r="AW394" s="6">
        <f t="shared" si="353"/>
        <v>2.2707843556315451E-3</v>
      </c>
      <c r="AX394" s="6">
        <f t="shared" si="354"/>
        <v>5.4848617814831063E-3</v>
      </c>
      <c r="AZ394" s="2">
        <f t="shared" si="355"/>
        <v>5.4943387674635892E-2</v>
      </c>
      <c r="BA394" s="17">
        <f t="shared" si="356"/>
        <v>3.7747059056521565E-2</v>
      </c>
      <c r="BB394" s="2">
        <f t="shared" si="363"/>
        <v>5.6684784825022866E-3</v>
      </c>
      <c r="BC394" s="2">
        <f t="shared" si="364"/>
        <v>4.9169535860554264E-3</v>
      </c>
      <c r="BD394" s="2">
        <f t="shared" si="365"/>
        <v>7.5152489644686015E-4</v>
      </c>
      <c r="BE394" s="2">
        <f t="shared" si="366"/>
        <v>9.3369686165533552E-2</v>
      </c>
      <c r="BF394" s="2">
        <f t="shared" si="367"/>
        <v>0.87426231131773191</v>
      </c>
      <c r="BG394" s="2">
        <f t="shared" si="368"/>
        <v>2.6699524034232251E-2</v>
      </c>
      <c r="BH394" s="2">
        <f t="shared" si="369"/>
        <v>4.9647058823529412E-2</v>
      </c>
      <c r="BI394" s="2">
        <f t="shared" si="370"/>
        <v>7.5882352941176474E-3</v>
      </c>
      <c r="BJ394" s="2">
        <f t="shared" si="371"/>
        <v>0.94276470588235295</v>
      </c>
    </row>
    <row r="395" spans="1:62" ht="15.6" customHeight="1">
      <c r="A395" s="4">
        <v>44284</v>
      </c>
      <c r="B395">
        <f>Foglio1!S166</f>
        <v>3147423</v>
      </c>
      <c r="C395">
        <f>Foglio1!T166</f>
        <v>1279237</v>
      </c>
      <c r="E395">
        <f>Foglio1!R166</f>
        <v>172450</v>
      </c>
      <c r="G395">
        <f>Foglio1!K166</f>
        <v>17417</v>
      </c>
      <c r="H395" s="5">
        <f>Foglio1!I166</f>
        <v>1009</v>
      </c>
      <c r="I395" s="5">
        <f>Foglio1!G166</f>
        <v>876</v>
      </c>
      <c r="J395" s="5">
        <f>Foglio1!H166</f>
        <v>133</v>
      </c>
      <c r="K395" s="5">
        <f>Foglio1!V166</f>
        <v>7</v>
      </c>
      <c r="M395" s="5">
        <f>Foglio1!J166</f>
        <v>16408</v>
      </c>
      <c r="N395" s="5">
        <f>Foglio1!N166</f>
        <v>150426</v>
      </c>
      <c r="O395" s="5">
        <f>Foglio1!O166</f>
        <v>4607</v>
      </c>
      <c r="Q395">
        <f t="shared" si="372"/>
        <v>1009</v>
      </c>
      <c r="R395">
        <f t="shared" si="373"/>
        <v>156042</v>
      </c>
      <c r="Z395">
        <f t="shared" si="374"/>
        <v>150426</v>
      </c>
      <c r="AA395">
        <f t="shared" si="375"/>
        <v>16408</v>
      </c>
      <c r="AB395">
        <f t="shared" si="376"/>
        <v>1009</v>
      </c>
      <c r="AC395">
        <f t="shared" si="377"/>
        <v>4607</v>
      </c>
      <c r="AE395" s="3">
        <f t="shared" si="337"/>
        <v>23280</v>
      </c>
      <c r="AF395" s="3">
        <f t="shared" si="338"/>
        <v>799</v>
      </c>
      <c r="AG395" s="3">
        <f t="shared" si="339"/>
        <v>417</v>
      </c>
      <c r="AH395" s="3">
        <f t="shared" si="340"/>
        <v>36</v>
      </c>
      <c r="AI395" s="3">
        <f t="shared" si="341"/>
        <v>4</v>
      </c>
      <c r="AJ395" s="3">
        <f t="shared" si="342"/>
        <v>381</v>
      </c>
      <c r="AK395" s="3">
        <f t="shared" si="343"/>
        <v>358</v>
      </c>
      <c r="AL395" s="3">
        <f t="shared" si="344"/>
        <v>24</v>
      </c>
      <c r="AM395" s="3"/>
      <c r="AN395" s="3">
        <f t="shared" si="345"/>
        <v>22481</v>
      </c>
      <c r="AO395" s="3">
        <f t="shared" si="346"/>
        <v>799</v>
      </c>
      <c r="AQ395" s="6">
        <f t="shared" si="347"/>
        <v>7.4516435387240593E-3</v>
      </c>
      <c r="AR395" s="6">
        <f t="shared" si="348"/>
        <v>4.6547937384576847E-3</v>
      </c>
      <c r="AS395" s="6">
        <f t="shared" si="349"/>
        <v>2.4529411764705883E-2</v>
      </c>
      <c r="AT395" s="6">
        <f t="shared" si="350"/>
        <v>3.6998972250770812E-2</v>
      </c>
      <c r="AU395" s="6">
        <f t="shared" si="351"/>
        <v>3.1007751937984496E-2</v>
      </c>
      <c r="AV395" s="6">
        <f t="shared" si="352"/>
        <v>2.3772384101828165E-2</v>
      </c>
      <c r="AW395" s="6">
        <f t="shared" si="353"/>
        <v>2.3855852013753764E-3</v>
      </c>
      <c r="AX395" s="6">
        <f t="shared" si="354"/>
        <v>5.236744490508401E-3</v>
      </c>
      <c r="AZ395" s="2">
        <f t="shared" si="355"/>
        <v>5.4790855884321872E-2</v>
      </c>
      <c r="BA395" s="17">
        <f t="shared" si="356"/>
        <v>3.4321305841924402E-2</v>
      </c>
      <c r="BB395" s="2">
        <f t="shared" si="363"/>
        <v>5.8509712960278341E-3</v>
      </c>
      <c r="BC395" s="2">
        <f t="shared" si="364"/>
        <v>5.0797332560162363E-3</v>
      </c>
      <c r="BD395" s="2">
        <f t="shared" si="365"/>
        <v>7.712380400115976E-4</v>
      </c>
      <c r="BE395" s="2">
        <f t="shared" si="366"/>
        <v>9.514641925195709E-2</v>
      </c>
      <c r="BF395" s="2">
        <f t="shared" si="367"/>
        <v>0.87228761959988399</v>
      </c>
      <c r="BG395" s="2">
        <f t="shared" si="368"/>
        <v>2.6714989852131051E-2</v>
      </c>
      <c r="BH395" s="2">
        <f t="shared" si="369"/>
        <v>5.0295688120801513E-2</v>
      </c>
      <c r="BI395" s="2">
        <f t="shared" si="370"/>
        <v>7.6362174886605043E-3</v>
      </c>
      <c r="BJ395" s="2">
        <f t="shared" si="371"/>
        <v>0.94206809439053796</v>
      </c>
    </row>
    <row r="396" spans="1:62" ht="15.6" customHeight="1">
      <c r="A396" s="4">
        <v>44285</v>
      </c>
      <c r="B396">
        <f>Foglio1!S167</f>
        <v>3147423</v>
      </c>
      <c r="C396">
        <f>Foglio1!T167</f>
        <v>1279237</v>
      </c>
      <c r="E396">
        <f>Foglio1!R167</f>
        <v>172450</v>
      </c>
      <c r="G396">
        <f>Foglio1!K167</f>
        <v>17417</v>
      </c>
      <c r="H396" s="5">
        <f>Foglio1!I167</f>
        <v>1009</v>
      </c>
      <c r="I396" s="5">
        <f>Foglio1!G167</f>
        <v>876</v>
      </c>
      <c r="J396" s="5">
        <f>Foglio1!H167</f>
        <v>133</v>
      </c>
      <c r="K396" s="5">
        <f>Foglio1!V167</f>
        <v>0</v>
      </c>
      <c r="M396" s="5">
        <f>Foglio1!J167</f>
        <v>16408</v>
      </c>
      <c r="N396" s="5">
        <f>Foglio1!N167</f>
        <v>150426</v>
      </c>
      <c r="O396" s="5">
        <f>Foglio1!O167</f>
        <v>4607</v>
      </c>
      <c r="Q396">
        <f t="shared" si="372"/>
        <v>1009</v>
      </c>
      <c r="R396">
        <f t="shared" si="373"/>
        <v>156042</v>
      </c>
      <c r="Z396">
        <f t="shared" si="374"/>
        <v>150426</v>
      </c>
      <c r="AA396">
        <f t="shared" si="375"/>
        <v>16408</v>
      </c>
      <c r="AB396">
        <f t="shared" si="376"/>
        <v>1009</v>
      </c>
      <c r="AC396">
        <f t="shared" si="377"/>
        <v>4607</v>
      </c>
      <c r="AE396" s="3">
        <f t="shared" si="337"/>
        <v>0</v>
      </c>
      <c r="AF396" s="3">
        <f t="shared" si="338"/>
        <v>0</v>
      </c>
      <c r="AG396" s="3">
        <f t="shared" si="339"/>
        <v>0</v>
      </c>
      <c r="AH396" s="3">
        <f t="shared" si="340"/>
        <v>0</v>
      </c>
      <c r="AI396" s="3">
        <f t="shared" si="341"/>
        <v>0</v>
      </c>
      <c r="AJ396" s="3">
        <f t="shared" si="342"/>
        <v>0</v>
      </c>
      <c r="AK396" s="3">
        <f t="shared" si="343"/>
        <v>0</v>
      </c>
      <c r="AL396" s="3">
        <f t="shared" si="344"/>
        <v>0</v>
      </c>
      <c r="AM396" s="3"/>
      <c r="AN396" s="3">
        <f t="shared" si="345"/>
        <v>0</v>
      </c>
      <c r="AO396" s="3">
        <f t="shared" si="346"/>
        <v>0</v>
      </c>
      <c r="AQ396" s="6">
        <f t="shared" si="347"/>
        <v>0</v>
      </c>
      <c r="AR396" s="6">
        <f t="shared" si="348"/>
        <v>0</v>
      </c>
      <c r="AS396" s="6">
        <f t="shared" si="349"/>
        <v>0</v>
      </c>
      <c r="AT396" s="6">
        <f t="shared" si="350"/>
        <v>0</v>
      </c>
      <c r="AU396" s="6">
        <f t="shared" si="351"/>
        <v>0</v>
      </c>
      <c r="AV396" s="6">
        <f t="shared" si="352"/>
        <v>0</v>
      </c>
      <c r="AW396" s="6">
        <f t="shared" si="353"/>
        <v>0</v>
      </c>
      <c r="AX396" s="6">
        <f t="shared" si="354"/>
        <v>0</v>
      </c>
      <c r="AZ396" s="2">
        <f t="shared" ref="AZ396:AZ413" si="378">E396/B396</f>
        <v>5.4790855884321872E-2</v>
      </c>
      <c r="BA396" s="17" t="e">
        <f t="shared" ref="BA396:BA413" si="379">AF396/AE396</f>
        <v>#DIV/0!</v>
      </c>
      <c r="BB396" s="2">
        <f t="shared" ref="BB396:BB413" si="380">H396/E396</f>
        <v>5.8509712960278341E-3</v>
      </c>
      <c r="BC396" s="2">
        <f t="shared" ref="BC396:BC413" si="381">(H396-J396)/E396</f>
        <v>5.0797332560162363E-3</v>
      </c>
      <c r="BD396" s="2">
        <f t="shared" ref="BD396:BD413" si="382">J396/E396</f>
        <v>7.712380400115976E-4</v>
      </c>
      <c r="BE396" s="2">
        <f t="shared" ref="BE396:BE413" si="383">M396/E396</f>
        <v>9.514641925195709E-2</v>
      </c>
      <c r="BF396" s="2">
        <f t="shared" ref="BF396:BF413" si="384">N396/E396</f>
        <v>0.87228761959988399</v>
      </c>
      <c r="BG396" s="2">
        <f t="shared" ref="BG396:BG413" si="385">O396/E396</f>
        <v>2.6714989852131051E-2</v>
      </c>
      <c r="BH396" s="2">
        <f t="shared" ref="BH396:BH413" si="386">I396/G396</f>
        <v>5.0295688120801513E-2</v>
      </c>
      <c r="BI396" s="2">
        <f t="shared" ref="BI396:BI413" si="387">J396/G396</f>
        <v>7.6362174886605043E-3</v>
      </c>
      <c r="BJ396" s="2">
        <f t="shared" ref="BJ396:BJ413" si="388">M396/G396</f>
        <v>0.94206809439053796</v>
      </c>
    </row>
    <row r="397" spans="1:62" ht="15.6" customHeight="1">
      <c r="A397" s="4">
        <v>44286</v>
      </c>
      <c r="B397">
        <f>Foglio1!S168</f>
        <v>3162046</v>
      </c>
      <c r="C397">
        <f>Foglio1!T168</f>
        <v>1282141</v>
      </c>
      <c r="E397">
        <f>Foglio1!R168</f>
        <v>174123</v>
      </c>
      <c r="G397">
        <f>Foglio1!K168</f>
        <v>18689</v>
      </c>
      <c r="H397" s="5">
        <f>Foglio1!I168</f>
        <v>1031</v>
      </c>
      <c r="I397" s="5">
        <f>Foglio1!G168</f>
        <v>891</v>
      </c>
      <c r="J397" s="5">
        <f>Foglio1!H168</f>
        <v>140</v>
      </c>
      <c r="K397" s="5">
        <f>Foglio1!V168</f>
        <v>20</v>
      </c>
      <c r="M397" s="5">
        <f>Foglio1!J168</f>
        <v>17658</v>
      </c>
      <c r="N397" s="5">
        <f>Foglio1!N168</f>
        <v>150806</v>
      </c>
      <c r="O397" s="5">
        <f>Foglio1!O168</f>
        <v>4628</v>
      </c>
      <c r="Q397">
        <f t="shared" si="372"/>
        <v>1031</v>
      </c>
      <c r="R397">
        <f t="shared" si="373"/>
        <v>156465</v>
      </c>
      <c r="Z397">
        <f t="shared" si="374"/>
        <v>150806</v>
      </c>
      <c r="AA397">
        <f t="shared" si="375"/>
        <v>17658</v>
      </c>
      <c r="AB397">
        <f t="shared" si="376"/>
        <v>1031</v>
      </c>
      <c r="AC397">
        <f t="shared" si="377"/>
        <v>4628</v>
      </c>
      <c r="AE397" s="3">
        <f t="shared" si="337"/>
        <v>14623</v>
      </c>
      <c r="AF397" s="3">
        <f t="shared" si="338"/>
        <v>1673</v>
      </c>
      <c r="AG397" s="3">
        <f t="shared" si="339"/>
        <v>1272</v>
      </c>
      <c r="AH397" s="3">
        <f t="shared" si="340"/>
        <v>22</v>
      </c>
      <c r="AI397" s="3">
        <f t="shared" si="341"/>
        <v>7</v>
      </c>
      <c r="AJ397" s="3">
        <f t="shared" si="342"/>
        <v>1250</v>
      </c>
      <c r="AK397" s="3">
        <f t="shared" si="343"/>
        <v>380</v>
      </c>
      <c r="AL397" s="3">
        <f t="shared" si="344"/>
        <v>21</v>
      </c>
      <c r="AM397" s="3"/>
      <c r="AN397" s="3">
        <f t="shared" si="345"/>
        <v>12950</v>
      </c>
      <c r="AO397" s="3">
        <f t="shared" si="346"/>
        <v>1673</v>
      </c>
      <c r="AQ397" s="6">
        <f t="shared" si="347"/>
        <v>4.6460231116059077E-3</v>
      </c>
      <c r="AR397" s="6">
        <f t="shared" si="348"/>
        <v>9.7013627138300956E-3</v>
      </c>
      <c r="AS397" s="6">
        <f t="shared" si="349"/>
        <v>7.3032095079520007E-2</v>
      </c>
      <c r="AT397" s="6">
        <f t="shared" si="350"/>
        <v>2.1803766105054509E-2</v>
      </c>
      <c r="AU397" s="6">
        <f t="shared" si="351"/>
        <v>5.2631578947368418E-2</v>
      </c>
      <c r="AV397" s="6">
        <f t="shared" si="352"/>
        <v>7.6182350073135049E-2</v>
      </c>
      <c r="AW397" s="6">
        <f t="shared" si="353"/>
        <v>2.5261590416550332E-3</v>
      </c>
      <c r="AX397" s="6">
        <f t="shared" si="354"/>
        <v>4.5582808769264165E-3</v>
      </c>
      <c r="AZ397" s="2">
        <f t="shared" si="378"/>
        <v>5.5066561334022338E-2</v>
      </c>
      <c r="BA397" s="17">
        <f t="shared" si="379"/>
        <v>0.11440880804212541</v>
      </c>
      <c r="BB397" s="2">
        <f t="shared" si="380"/>
        <v>5.9211017499124184E-3</v>
      </c>
      <c r="BC397" s="2">
        <f t="shared" si="381"/>
        <v>5.1170724143278024E-3</v>
      </c>
      <c r="BD397" s="2">
        <f t="shared" si="382"/>
        <v>8.0402933558461548E-4</v>
      </c>
      <c r="BE397" s="2">
        <f t="shared" si="383"/>
        <v>0.101411071483951</v>
      </c>
      <c r="BF397" s="2">
        <f t="shared" si="384"/>
        <v>0.86608891415838229</v>
      </c>
      <c r="BG397" s="2">
        <f t="shared" si="385"/>
        <v>2.6578912607754288E-2</v>
      </c>
      <c r="BH397" s="2">
        <f t="shared" si="386"/>
        <v>4.7675103001765744E-2</v>
      </c>
      <c r="BI397" s="2">
        <f t="shared" si="387"/>
        <v>7.4910375086949541E-3</v>
      </c>
      <c r="BJ397" s="2">
        <f t="shared" si="388"/>
        <v>0.94483385948953935</v>
      </c>
    </row>
    <row r="398" spans="1:62" ht="15.6" customHeight="1">
      <c r="A398" s="4">
        <v>44287</v>
      </c>
      <c r="B398">
        <f>Foglio1!S169</f>
        <v>3172351</v>
      </c>
      <c r="C398">
        <f>Foglio1!T169</f>
        <v>1284261</v>
      </c>
      <c r="E398">
        <f>Foglio1!R169</f>
        <v>175405</v>
      </c>
      <c r="G398">
        <f>Foglio1!K169</f>
        <v>19870</v>
      </c>
      <c r="H398" s="5">
        <f>Foglio1!I169</f>
        <v>1039</v>
      </c>
      <c r="I398" s="5">
        <f>Foglio1!G169</f>
        <v>896</v>
      </c>
      <c r="J398" s="5">
        <f>Foglio1!H169</f>
        <v>143</v>
      </c>
      <c r="K398" s="5">
        <f>Foglio1!V169</f>
        <v>6</v>
      </c>
      <c r="M398" s="5">
        <f>Foglio1!J169</f>
        <v>18831</v>
      </c>
      <c r="N398" s="5">
        <f>Foglio1!N169</f>
        <v>150888</v>
      </c>
      <c r="O398" s="5">
        <f>Foglio1!O169</f>
        <v>4647</v>
      </c>
      <c r="Q398">
        <f t="shared" ref="Q398:Q413" si="389">H398+L398</f>
        <v>1039</v>
      </c>
      <c r="R398">
        <f t="shared" ref="R398:R413" si="390">Q398+N398+O398</f>
        <v>156574</v>
      </c>
      <c r="Z398">
        <f t="shared" ref="Z398:Z413" si="391">N398</f>
        <v>150888</v>
      </c>
      <c r="AA398">
        <f t="shared" ref="AA398:AA413" si="392">M398</f>
        <v>18831</v>
      </c>
      <c r="AB398">
        <f t="shared" ref="AB398:AB413" si="393">H398</f>
        <v>1039</v>
      </c>
      <c r="AC398">
        <f t="shared" ref="AC398:AC413" si="394">O398</f>
        <v>4647</v>
      </c>
      <c r="AE398" s="3">
        <f t="shared" ref="AE398:AE413" si="395">B398-B397</f>
        <v>10305</v>
      </c>
      <c r="AF398" s="3">
        <f t="shared" ref="AF398:AF413" si="396">E398-E397</f>
        <v>1282</v>
      </c>
      <c r="AG398" s="3">
        <f t="shared" ref="AG398:AG413" si="397">G398-G397</f>
        <v>1181</v>
      </c>
      <c r="AH398" s="3">
        <f t="shared" ref="AH398:AH413" si="398">H398-H397</f>
        <v>8</v>
      </c>
      <c r="AI398" s="3">
        <f t="shared" ref="AI398:AI413" si="399">J398-J397</f>
        <v>3</v>
      </c>
      <c r="AJ398" s="3">
        <f t="shared" ref="AJ398:AJ413" si="400">M398-M397</f>
        <v>1173</v>
      </c>
      <c r="AK398" s="3">
        <f t="shared" ref="AK398:AK413" si="401">N398-N397</f>
        <v>82</v>
      </c>
      <c r="AL398" s="3">
        <f t="shared" ref="AL398:AL413" si="402">O398-O397</f>
        <v>19</v>
      </c>
      <c r="AM398" s="3"/>
      <c r="AN398" s="3">
        <f t="shared" ref="AN398:AN413" si="403">AE398-AF398</f>
        <v>9023</v>
      </c>
      <c r="AO398" s="3">
        <f t="shared" ref="AO398:AO413" si="404">AF398</f>
        <v>1282</v>
      </c>
      <c r="AQ398" s="6">
        <f t="shared" ref="AQ398:AQ413" si="405">(B398-B397)/B397</f>
        <v>3.2589658720967372E-3</v>
      </c>
      <c r="AR398" s="6">
        <f t="shared" ref="AR398:AR413" si="406">(E398-E397)/E397</f>
        <v>7.3626114872819785E-3</v>
      </c>
      <c r="AS398" s="6">
        <f t="shared" ref="AS398:AS413" si="407">(G398-G397)/G397</f>
        <v>6.3192252126919576E-2</v>
      </c>
      <c r="AT398" s="6">
        <f t="shared" ref="AT398:AT413" si="408">(H398-H397)/H397</f>
        <v>7.7594568380213386E-3</v>
      </c>
      <c r="AU398" s="6">
        <f t="shared" ref="AU398:AU413" si="409">(J398-J397)/J397</f>
        <v>2.1428571428571429E-2</v>
      </c>
      <c r="AV398" s="6">
        <f t="shared" ref="AV398:AV413" si="410">(M398-M397)/M397</f>
        <v>6.6428814135236158E-2</v>
      </c>
      <c r="AW398" s="6">
        <f t="shared" ref="AW398:AW413" si="411">(N398-N397)/N397</f>
        <v>5.4374494383512592E-4</v>
      </c>
      <c r="AX398" s="6">
        <f t="shared" ref="AX398:AX413" si="412">(O398-O397)/O397</f>
        <v>4.105445116681072E-3</v>
      </c>
      <c r="AZ398" s="2">
        <f t="shared" si="378"/>
        <v>5.529180093879902E-2</v>
      </c>
      <c r="BA398" s="17">
        <f t="shared" si="379"/>
        <v>0.12440562833575934</v>
      </c>
      <c r="BB398" s="2">
        <f t="shared" si="380"/>
        <v>5.9234343376756652E-3</v>
      </c>
      <c r="BC398" s="2">
        <f t="shared" si="381"/>
        <v>5.1081782161283883E-3</v>
      </c>
      <c r="BD398" s="2">
        <f t="shared" si="382"/>
        <v>8.1525612154727636E-4</v>
      </c>
      <c r="BE398" s="2">
        <f t="shared" si="383"/>
        <v>0.10735725891508224</v>
      </c>
      <c r="BF398" s="2">
        <f t="shared" si="384"/>
        <v>0.86022633334283516</v>
      </c>
      <c r="BG398" s="2">
        <f t="shared" si="385"/>
        <v>2.6492973404406945E-2</v>
      </c>
      <c r="BH398" s="2">
        <f t="shared" si="386"/>
        <v>4.5093105183694013E-2</v>
      </c>
      <c r="BI398" s="2">
        <f t="shared" si="387"/>
        <v>7.1967790639154506E-3</v>
      </c>
      <c r="BJ398" s="2">
        <f t="shared" si="388"/>
        <v>0.9477101157523905</v>
      </c>
    </row>
    <row r="399" spans="1:62" ht="15.6" customHeight="1">
      <c r="A399" s="4">
        <v>44288</v>
      </c>
      <c r="B399">
        <f>Foglio1!S170</f>
        <v>3193495</v>
      </c>
      <c r="C399">
        <f>Foglio1!T170</f>
        <v>1286168</v>
      </c>
      <c r="E399">
        <f>Foglio1!R170</f>
        <v>176627</v>
      </c>
      <c r="G399">
        <f>Foglio1!K170</f>
        <v>21011</v>
      </c>
      <c r="H399" s="5">
        <f>Foglio1!I170</f>
        <v>1048</v>
      </c>
      <c r="I399" s="5">
        <f>Foglio1!G170</f>
        <v>898</v>
      </c>
      <c r="J399" s="5">
        <f>Foglio1!H170</f>
        <v>150</v>
      </c>
      <c r="K399" s="5">
        <f>Foglio1!V170</f>
        <v>14</v>
      </c>
      <c r="M399" s="5">
        <f>Foglio1!J170</f>
        <v>19963</v>
      </c>
      <c r="N399" s="5">
        <f>Foglio1!N170</f>
        <v>150954</v>
      </c>
      <c r="O399" s="5">
        <f>Foglio1!O170</f>
        <v>4662</v>
      </c>
      <c r="Q399">
        <f t="shared" si="389"/>
        <v>1048</v>
      </c>
      <c r="R399">
        <f t="shared" si="390"/>
        <v>156664</v>
      </c>
      <c r="Z399">
        <f t="shared" si="391"/>
        <v>150954</v>
      </c>
      <c r="AA399">
        <f t="shared" si="392"/>
        <v>19963</v>
      </c>
      <c r="AB399">
        <f t="shared" si="393"/>
        <v>1048</v>
      </c>
      <c r="AC399">
        <f t="shared" si="394"/>
        <v>4662</v>
      </c>
      <c r="AE399" s="3">
        <f t="shared" si="395"/>
        <v>21144</v>
      </c>
      <c r="AF399" s="3">
        <f t="shared" si="396"/>
        <v>1222</v>
      </c>
      <c r="AG399" s="3">
        <f t="shared" si="397"/>
        <v>1141</v>
      </c>
      <c r="AH399" s="3">
        <f t="shared" si="398"/>
        <v>9</v>
      </c>
      <c r="AI399" s="3">
        <f t="shared" si="399"/>
        <v>7</v>
      </c>
      <c r="AJ399" s="3">
        <f t="shared" si="400"/>
        <v>1132</v>
      </c>
      <c r="AK399" s="3">
        <f t="shared" si="401"/>
        <v>66</v>
      </c>
      <c r="AL399" s="3">
        <f t="shared" si="402"/>
        <v>15</v>
      </c>
      <c r="AM399" s="3"/>
      <c r="AN399" s="3">
        <f t="shared" si="403"/>
        <v>19922</v>
      </c>
      <c r="AO399" s="3">
        <f t="shared" si="404"/>
        <v>1222</v>
      </c>
      <c r="AQ399" s="6">
        <f t="shared" si="405"/>
        <v>6.6650884470224134E-3</v>
      </c>
      <c r="AR399" s="6">
        <f t="shared" si="406"/>
        <v>6.9667341295858156E-3</v>
      </c>
      <c r="AS399" s="6">
        <f t="shared" si="407"/>
        <v>5.742325113236034E-2</v>
      </c>
      <c r="AT399" s="6">
        <f t="shared" si="408"/>
        <v>8.6621751684311833E-3</v>
      </c>
      <c r="AU399" s="6">
        <f t="shared" si="409"/>
        <v>4.8951048951048952E-2</v>
      </c>
      <c r="AV399" s="6">
        <f t="shared" si="410"/>
        <v>6.0113642398173225E-2</v>
      </c>
      <c r="AW399" s="6">
        <f t="shared" si="411"/>
        <v>4.3741052966438684E-4</v>
      </c>
      <c r="AX399" s="6">
        <f t="shared" si="412"/>
        <v>3.2278889606197547E-3</v>
      </c>
      <c r="AZ399" s="2">
        <f t="shared" si="378"/>
        <v>5.5308369043947148E-2</v>
      </c>
      <c r="BA399" s="17">
        <f t="shared" si="379"/>
        <v>5.7794173287930385E-2</v>
      </c>
      <c r="BB399" s="2">
        <f t="shared" si="380"/>
        <v>5.9334076896510723E-3</v>
      </c>
      <c r="BC399" s="2">
        <f t="shared" si="381"/>
        <v>5.0841604058269683E-3</v>
      </c>
      <c r="BD399" s="2">
        <f t="shared" si="382"/>
        <v>8.4924728382410389E-4</v>
      </c>
      <c r="BE399" s="2">
        <f t="shared" si="383"/>
        <v>0.11302349017987058</v>
      </c>
      <c r="BF399" s="2">
        <f t="shared" si="384"/>
        <v>0.85464849654922526</v>
      </c>
      <c r="BG399" s="2">
        <f t="shared" si="385"/>
        <v>2.6394605581253148E-2</v>
      </c>
      <c r="BH399" s="2">
        <f t="shared" si="386"/>
        <v>4.2739517395649899E-2</v>
      </c>
      <c r="BI399" s="2">
        <f t="shared" si="387"/>
        <v>7.139117605064014E-3</v>
      </c>
      <c r="BJ399" s="2">
        <f t="shared" si="388"/>
        <v>0.95012136499928612</v>
      </c>
    </row>
    <row r="400" spans="1:62" ht="15.6" customHeight="1">
      <c r="A400" s="4">
        <v>44289</v>
      </c>
      <c r="B400">
        <f>Foglio1!S171</f>
        <v>3213434</v>
      </c>
      <c r="C400">
        <f>Foglio1!T171</f>
        <v>1287921</v>
      </c>
      <c r="E400">
        <f>Foglio1!R171</f>
        <v>177641</v>
      </c>
      <c r="G400">
        <f>Foglio1!K171</f>
        <v>21925</v>
      </c>
      <c r="H400" s="5">
        <f>Foglio1!I171</f>
        <v>1054</v>
      </c>
      <c r="I400" s="5">
        <f>Foglio1!G171</f>
        <v>902</v>
      </c>
      <c r="J400" s="5">
        <f>Foglio1!H171</f>
        <v>152</v>
      </c>
      <c r="K400" s="5">
        <f>Foglio1!V171</f>
        <v>9</v>
      </c>
      <c r="M400" s="5">
        <f>Foglio1!J171</f>
        <v>20871</v>
      </c>
      <c r="N400" s="5">
        <f>Foglio1!N171</f>
        <v>151040</v>
      </c>
      <c r="O400" s="5">
        <f>Foglio1!O171</f>
        <v>4676</v>
      </c>
      <c r="Q400">
        <f t="shared" si="389"/>
        <v>1054</v>
      </c>
      <c r="R400">
        <f t="shared" si="390"/>
        <v>156770</v>
      </c>
      <c r="Z400">
        <f t="shared" si="391"/>
        <v>151040</v>
      </c>
      <c r="AA400">
        <f t="shared" si="392"/>
        <v>20871</v>
      </c>
      <c r="AB400">
        <f t="shared" si="393"/>
        <v>1054</v>
      </c>
      <c r="AC400">
        <f t="shared" si="394"/>
        <v>4676</v>
      </c>
      <c r="AE400" s="3">
        <f t="shared" si="395"/>
        <v>19939</v>
      </c>
      <c r="AF400" s="3">
        <f t="shared" si="396"/>
        <v>1014</v>
      </c>
      <c r="AG400" s="3">
        <f t="shared" si="397"/>
        <v>914</v>
      </c>
      <c r="AH400" s="3">
        <f t="shared" si="398"/>
        <v>6</v>
      </c>
      <c r="AI400" s="3">
        <f t="shared" si="399"/>
        <v>2</v>
      </c>
      <c r="AJ400" s="3">
        <f t="shared" si="400"/>
        <v>908</v>
      </c>
      <c r="AK400" s="3">
        <f t="shared" si="401"/>
        <v>86</v>
      </c>
      <c r="AL400" s="3">
        <f t="shared" si="402"/>
        <v>14</v>
      </c>
      <c r="AM400" s="3"/>
      <c r="AN400" s="3">
        <f t="shared" si="403"/>
        <v>18925</v>
      </c>
      <c r="AO400" s="3">
        <f t="shared" si="404"/>
        <v>1014</v>
      </c>
      <c r="AQ400" s="6">
        <f t="shared" si="405"/>
        <v>6.2436296283538886E-3</v>
      </c>
      <c r="AR400" s="6">
        <f t="shared" si="406"/>
        <v>5.7409116386509425E-3</v>
      </c>
      <c r="AS400" s="6">
        <f t="shared" si="407"/>
        <v>4.3501023273523391E-2</v>
      </c>
      <c r="AT400" s="6">
        <f t="shared" si="408"/>
        <v>5.7251908396946565E-3</v>
      </c>
      <c r="AU400" s="6">
        <f t="shared" si="409"/>
        <v>1.3333333333333334E-2</v>
      </c>
      <c r="AV400" s="6">
        <f t="shared" si="410"/>
        <v>4.5484145669488552E-2</v>
      </c>
      <c r="AW400" s="6">
        <f t="shared" si="411"/>
        <v>5.6970997787405436E-4</v>
      </c>
      <c r="AX400" s="6">
        <f t="shared" si="412"/>
        <v>3.003003003003003E-3</v>
      </c>
      <c r="AZ400" s="2">
        <f t="shared" si="378"/>
        <v>5.528073705574784E-2</v>
      </c>
      <c r="BA400" s="17">
        <f t="shared" si="379"/>
        <v>5.0855108079642913E-2</v>
      </c>
      <c r="BB400" s="2">
        <f t="shared" si="380"/>
        <v>5.9333149441851826E-3</v>
      </c>
      <c r="BC400" s="2">
        <f t="shared" si="381"/>
        <v>5.0776566220636001E-3</v>
      </c>
      <c r="BD400" s="2">
        <f t="shared" si="382"/>
        <v>8.5565832212158226E-4</v>
      </c>
      <c r="BE400" s="2">
        <f t="shared" si="383"/>
        <v>0.11748976869078648</v>
      </c>
      <c r="BF400" s="2">
        <f t="shared" si="384"/>
        <v>0.85025416429765655</v>
      </c>
      <c r="BG400" s="2">
        <f t="shared" si="385"/>
        <v>2.6322752067371835E-2</v>
      </c>
      <c r="BH400" s="2">
        <f t="shared" si="386"/>
        <v>4.1140250855188139E-2</v>
      </c>
      <c r="BI400" s="2">
        <f t="shared" si="387"/>
        <v>6.9327251995438995E-3</v>
      </c>
      <c r="BJ400" s="2">
        <f t="shared" si="388"/>
        <v>0.95192702394526796</v>
      </c>
    </row>
    <row r="401" spans="1:62" ht="15.6" customHeight="1">
      <c r="A401" s="4">
        <v>44290</v>
      </c>
      <c r="B401">
        <f>Foglio1!S172</f>
        <v>3231527</v>
      </c>
      <c r="C401">
        <f>Foglio1!T172</f>
        <v>1289522</v>
      </c>
      <c r="E401">
        <f>Foglio1!R172</f>
        <v>178656</v>
      </c>
      <c r="G401">
        <f>Foglio1!K172</f>
        <v>22852</v>
      </c>
      <c r="H401" s="5">
        <f>Foglio1!I172</f>
        <v>1127</v>
      </c>
      <c r="I401" s="5">
        <f>Foglio1!G172</f>
        <v>974</v>
      </c>
      <c r="J401" s="5">
        <f>Foglio1!H172</f>
        <v>153</v>
      </c>
      <c r="K401" s="5">
        <f>Foglio1!V172</f>
        <v>13</v>
      </c>
      <c r="M401" s="5">
        <f>Foglio1!J172</f>
        <v>21725</v>
      </c>
      <c r="N401" s="5">
        <f>Foglio1!N172</f>
        <v>151107</v>
      </c>
      <c r="O401" s="5">
        <f>Foglio1!O172</f>
        <v>4697</v>
      </c>
      <c r="Q401">
        <f t="shared" si="389"/>
        <v>1127</v>
      </c>
      <c r="R401">
        <f t="shared" si="390"/>
        <v>156931</v>
      </c>
      <c r="Z401">
        <f t="shared" si="391"/>
        <v>151107</v>
      </c>
      <c r="AA401">
        <f t="shared" si="392"/>
        <v>21725</v>
      </c>
      <c r="AB401">
        <f t="shared" si="393"/>
        <v>1127</v>
      </c>
      <c r="AC401">
        <f t="shared" si="394"/>
        <v>4697</v>
      </c>
      <c r="AE401" s="3">
        <f t="shared" si="395"/>
        <v>18093</v>
      </c>
      <c r="AF401" s="3">
        <f t="shared" si="396"/>
        <v>1015</v>
      </c>
      <c r="AG401" s="3">
        <f t="shared" si="397"/>
        <v>927</v>
      </c>
      <c r="AH401" s="3">
        <f t="shared" si="398"/>
        <v>73</v>
      </c>
      <c r="AI401" s="3">
        <f t="shared" si="399"/>
        <v>1</v>
      </c>
      <c r="AJ401" s="3">
        <f t="shared" si="400"/>
        <v>854</v>
      </c>
      <c r="AK401" s="3">
        <f t="shared" si="401"/>
        <v>67</v>
      </c>
      <c r="AL401" s="3">
        <f t="shared" si="402"/>
        <v>21</v>
      </c>
      <c r="AM401" s="3"/>
      <c r="AN401" s="3">
        <f t="shared" si="403"/>
        <v>17078</v>
      </c>
      <c r="AO401" s="3">
        <f t="shared" si="404"/>
        <v>1015</v>
      </c>
      <c r="AQ401" s="6">
        <f t="shared" si="405"/>
        <v>5.6304252709095627E-3</v>
      </c>
      <c r="AR401" s="6">
        <f t="shared" si="406"/>
        <v>5.7137710325881972E-3</v>
      </c>
      <c r="AS401" s="6">
        <f t="shared" si="407"/>
        <v>4.2280501710376284E-2</v>
      </c>
      <c r="AT401" s="6">
        <f t="shared" si="408"/>
        <v>6.9259962049335863E-2</v>
      </c>
      <c r="AU401" s="6">
        <f t="shared" si="409"/>
        <v>6.5789473684210523E-3</v>
      </c>
      <c r="AV401" s="6">
        <f t="shared" si="410"/>
        <v>4.0918020219443248E-2</v>
      </c>
      <c r="AW401" s="6">
        <f t="shared" si="411"/>
        <v>4.4359110169491525E-4</v>
      </c>
      <c r="AX401" s="6">
        <f t="shared" si="412"/>
        <v>4.4910179640718561E-3</v>
      </c>
      <c r="AZ401" s="2">
        <f t="shared" si="378"/>
        <v>5.5285318674422337E-2</v>
      </c>
      <c r="BA401" s="17">
        <f t="shared" si="379"/>
        <v>5.6099043829105182E-2</v>
      </c>
      <c r="BB401" s="2">
        <f t="shared" si="380"/>
        <v>6.3082124305928709E-3</v>
      </c>
      <c r="BC401" s="2">
        <f t="shared" si="381"/>
        <v>5.4518180189862082E-3</v>
      </c>
      <c r="BD401" s="2">
        <f t="shared" si="382"/>
        <v>8.5639441160666305E-4</v>
      </c>
      <c r="BE401" s="2">
        <f t="shared" si="383"/>
        <v>0.12160240909905069</v>
      </c>
      <c r="BF401" s="2">
        <f t="shared" si="384"/>
        <v>0.84579862976894138</v>
      </c>
      <c r="BG401" s="2">
        <f t="shared" si="385"/>
        <v>2.6290748701415009E-2</v>
      </c>
      <c r="BH401" s="2">
        <f t="shared" si="386"/>
        <v>4.2622089970243304E-2</v>
      </c>
      <c r="BI401" s="2">
        <f t="shared" si="387"/>
        <v>6.6952564326973572E-3</v>
      </c>
      <c r="BJ401" s="2">
        <f t="shared" si="388"/>
        <v>0.95068265359705939</v>
      </c>
    </row>
    <row r="402" spans="1:62" ht="15.6" customHeight="1">
      <c r="A402" s="4">
        <v>44291</v>
      </c>
      <c r="B402">
        <f>Foglio1!S173</f>
        <v>3239088</v>
      </c>
      <c r="C402">
        <f>Foglio1!T173</f>
        <v>1291172</v>
      </c>
      <c r="E402">
        <f>Foglio1!R173</f>
        <v>179565</v>
      </c>
      <c r="G402">
        <f>Foglio1!K173</f>
        <v>23705</v>
      </c>
      <c r="H402" s="5">
        <f>Foglio1!I173</f>
        <v>1183</v>
      </c>
      <c r="I402" s="5">
        <f>Foglio1!G173</f>
        <v>1025</v>
      </c>
      <c r="J402" s="5">
        <f>Foglio1!H173</f>
        <v>158</v>
      </c>
      <c r="K402" s="5">
        <f>Foglio1!V173</f>
        <v>12</v>
      </c>
      <c r="M402" s="5">
        <f>Foglio1!J173</f>
        <v>22522</v>
      </c>
      <c r="N402" s="5">
        <f>Foglio1!N173</f>
        <v>151143</v>
      </c>
      <c r="O402" s="5">
        <f>Foglio1!O173</f>
        <v>4717</v>
      </c>
      <c r="Q402">
        <f t="shared" si="389"/>
        <v>1183</v>
      </c>
      <c r="R402">
        <f t="shared" si="390"/>
        <v>157043</v>
      </c>
      <c r="Z402">
        <f t="shared" si="391"/>
        <v>151143</v>
      </c>
      <c r="AA402">
        <f t="shared" si="392"/>
        <v>22522</v>
      </c>
      <c r="AB402">
        <f t="shared" si="393"/>
        <v>1183</v>
      </c>
      <c r="AC402">
        <f t="shared" si="394"/>
        <v>4717</v>
      </c>
      <c r="AE402" s="3">
        <f t="shared" si="395"/>
        <v>7561</v>
      </c>
      <c r="AF402" s="3">
        <f t="shared" si="396"/>
        <v>909</v>
      </c>
      <c r="AG402" s="3">
        <f t="shared" si="397"/>
        <v>853</v>
      </c>
      <c r="AH402" s="3">
        <f t="shared" si="398"/>
        <v>56</v>
      </c>
      <c r="AI402" s="3">
        <f t="shared" si="399"/>
        <v>5</v>
      </c>
      <c r="AJ402" s="3">
        <f t="shared" si="400"/>
        <v>797</v>
      </c>
      <c r="AK402" s="3">
        <f t="shared" si="401"/>
        <v>36</v>
      </c>
      <c r="AL402" s="3">
        <f t="shared" si="402"/>
        <v>20</v>
      </c>
      <c r="AM402" s="3"/>
      <c r="AN402" s="3">
        <f t="shared" si="403"/>
        <v>6652</v>
      </c>
      <c r="AO402" s="3">
        <f t="shared" si="404"/>
        <v>909</v>
      </c>
      <c r="AQ402" s="6">
        <f t="shared" si="405"/>
        <v>2.3397607384991678E-3</v>
      </c>
      <c r="AR402" s="6">
        <f t="shared" si="406"/>
        <v>5.0879903277807632E-3</v>
      </c>
      <c r="AS402" s="6">
        <f t="shared" si="407"/>
        <v>3.7327148608436896E-2</v>
      </c>
      <c r="AT402" s="6">
        <f t="shared" si="408"/>
        <v>4.9689440993788817E-2</v>
      </c>
      <c r="AU402" s="6">
        <f t="shared" si="409"/>
        <v>3.2679738562091505E-2</v>
      </c>
      <c r="AV402" s="6">
        <f t="shared" si="410"/>
        <v>3.6685845799769849E-2</v>
      </c>
      <c r="AW402" s="6">
        <f t="shared" si="411"/>
        <v>2.3824177569536819E-4</v>
      </c>
      <c r="AX402" s="6">
        <f t="shared" si="412"/>
        <v>4.2580370449222908E-3</v>
      </c>
      <c r="AZ402" s="2">
        <f t="shared" si="378"/>
        <v>5.543690075725019E-2</v>
      </c>
      <c r="BA402" s="17">
        <f t="shared" si="379"/>
        <v>0.12022219283163603</v>
      </c>
      <c r="BB402" s="2">
        <f t="shared" si="380"/>
        <v>6.5881435691810767E-3</v>
      </c>
      <c r="BC402" s="2">
        <f t="shared" si="381"/>
        <v>5.7082393562219811E-3</v>
      </c>
      <c r="BD402" s="2">
        <f t="shared" si="382"/>
        <v>8.799042129590956E-4</v>
      </c>
      <c r="BE402" s="2">
        <f t="shared" si="383"/>
        <v>0.12542533344471363</v>
      </c>
      <c r="BF402" s="2">
        <f t="shared" si="384"/>
        <v>0.8417174839194721</v>
      </c>
      <c r="BG402" s="2">
        <f t="shared" si="385"/>
        <v>2.6269039066633252E-2</v>
      </c>
      <c r="BH402" s="2">
        <f t="shared" si="386"/>
        <v>4.3239822822189411E-2</v>
      </c>
      <c r="BI402" s="2">
        <f t="shared" si="387"/>
        <v>6.6652604935667579E-3</v>
      </c>
      <c r="BJ402" s="2">
        <f t="shared" si="388"/>
        <v>0.95009491668424384</v>
      </c>
    </row>
    <row r="403" spans="1:62" ht="15.6" customHeight="1">
      <c r="A403" s="4">
        <v>44292</v>
      </c>
      <c r="B403">
        <f>Foglio1!S174</f>
        <v>3250857</v>
      </c>
      <c r="C403">
        <f>Foglio1!T174</f>
        <v>1292597</v>
      </c>
      <c r="E403">
        <f>Foglio1!R174</f>
        <v>180348</v>
      </c>
      <c r="G403">
        <f>Foglio1!K174</f>
        <v>24452</v>
      </c>
      <c r="H403" s="5">
        <f>Foglio1!I174</f>
        <v>1242</v>
      </c>
      <c r="I403" s="5">
        <f>Foglio1!G174</f>
        <v>1082</v>
      </c>
      <c r="J403" s="5">
        <f>Foglio1!H174</f>
        <v>160</v>
      </c>
      <c r="K403" s="5">
        <f>Foglio1!V174</f>
        <v>6</v>
      </c>
      <c r="M403" s="5">
        <f>Foglio1!J174</f>
        <v>23210</v>
      </c>
      <c r="N403" s="5">
        <f>Foglio1!N174</f>
        <v>151166</v>
      </c>
      <c r="O403" s="5">
        <f>Foglio1!O174</f>
        <v>4730</v>
      </c>
      <c r="Q403">
        <f t="shared" si="389"/>
        <v>1242</v>
      </c>
      <c r="R403">
        <f t="shared" si="390"/>
        <v>157138</v>
      </c>
      <c r="Z403">
        <f t="shared" si="391"/>
        <v>151166</v>
      </c>
      <c r="AA403">
        <f t="shared" si="392"/>
        <v>23210</v>
      </c>
      <c r="AB403">
        <f t="shared" si="393"/>
        <v>1242</v>
      </c>
      <c r="AC403">
        <f t="shared" si="394"/>
        <v>4730</v>
      </c>
      <c r="AE403" s="3">
        <f t="shared" si="395"/>
        <v>11769</v>
      </c>
      <c r="AF403" s="3">
        <f t="shared" si="396"/>
        <v>783</v>
      </c>
      <c r="AG403" s="3">
        <f t="shared" si="397"/>
        <v>747</v>
      </c>
      <c r="AH403" s="3">
        <f t="shared" si="398"/>
        <v>59</v>
      </c>
      <c r="AI403" s="3">
        <f t="shared" si="399"/>
        <v>2</v>
      </c>
      <c r="AJ403" s="3">
        <f t="shared" si="400"/>
        <v>688</v>
      </c>
      <c r="AK403" s="3">
        <f t="shared" si="401"/>
        <v>23</v>
      </c>
      <c r="AL403" s="3">
        <f t="shared" si="402"/>
        <v>13</v>
      </c>
      <c r="AM403" s="3"/>
      <c r="AN403" s="3">
        <f t="shared" si="403"/>
        <v>10986</v>
      </c>
      <c r="AO403" s="3">
        <f t="shared" si="404"/>
        <v>783</v>
      </c>
      <c r="AQ403" s="6">
        <f t="shared" si="405"/>
        <v>3.6334301507090884E-3</v>
      </c>
      <c r="AR403" s="6">
        <f t="shared" si="406"/>
        <v>4.3605379667529861E-3</v>
      </c>
      <c r="AS403" s="6">
        <f t="shared" si="407"/>
        <v>3.15123391689517E-2</v>
      </c>
      <c r="AT403" s="6">
        <f t="shared" si="408"/>
        <v>4.9873203719357564E-2</v>
      </c>
      <c r="AU403" s="6">
        <f t="shared" si="409"/>
        <v>1.2658227848101266E-2</v>
      </c>
      <c r="AV403" s="6">
        <f t="shared" si="410"/>
        <v>3.0547908711482108E-2</v>
      </c>
      <c r="AW403" s="6">
        <f t="shared" si="411"/>
        <v>1.5217376921193836E-4</v>
      </c>
      <c r="AX403" s="6">
        <f t="shared" si="412"/>
        <v>2.7559889760440958E-3</v>
      </c>
      <c r="AZ403" s="2">
        <f t="shared" si="378"/>
        <v>5.5477063432811717E-2</v>
      </c>
      <c r="BA403" s="17">
        <f t="shared" si="379"/>
        <v>6.6530716288554684E-2</v>
      </c>
      <c r="BB403" s="2">
        <f t="shared" si="380"/>
        <v>6.8866857409009248E-3</v>
      </c>
      <c r="BC403" s="2">
        <f t="shared" si="381"/>
        <v>5.9995120544724641E-3</v>
      </c>
      <c r="BD403" s="2">
        <f t="shared" si="382"/>
        <v>8.8717368642846051E-4</v>
      </c>
      <c r="BE403" s="2">
        <f t="shared" si="383"/>
        <v>0.12869563288752855</v>
      </c>
      <c r="BF403" s="2">
        <f t="shared" si="384"/>
        <v>0.83819060926652911</v>
      </c>
      <c r="BG403" s="2">
        <f t="shared" si="385"/>
        <v>2.6227072105041365E-2</v>
      </c>
      <c r="BH403" s="2">
        <f t="shared" si="386"/>
        <v>4.4249959103549813E-2</v>
      </c>
      <c r="BI403" s="2">
        <f t="shared" si="387"/>
        <v>6.5434320300997873E-3</v>
      </c>
      <c r="BJ403" s="2">
        <f t="shared" si="388"/>
        <v>0.94920660886635044</v>
      </c>
    </row>
    <row r="404" spans="1:62" ht="15.6" customHeight="1">
      <c r="A404" s="4">
        <v>44293</v>
      </c>
      <c r="B404">
        <f>Foglio1!S175</f>
        <v>3275815</v>
      </c>
      <c r="C404">
        <f>Foglio1!T175</f>
        <v>1294528</v>
      </c>
      <c r="E404">
        <f>Foglio1!R175</f>
        <v>181346</v>
      </c>
      <c r="G404">
        <f>Foglio1!K175</f>
        <v>25346</v>
      </c>
      <c r="H404" s="5">
        <f>Foglio1!I175</f>
        <v>1282</v>
      </c>
      <c r="I404" s="5">
        <f>Foglio1!G175</f>
        <v>1125</v>
      </c>
      <c r="J404" s="5">
        <f>Foglio1!H175</f>
        <v>157</v>
      </c>
      <c r="K404" s="5">
        <f>Foglio1!V175</f>
        <v>9</v>
      </c>
      <c r="M404" s="5">
        <f>Foglio1!J175</f>
        <v>24064</v>
      </c>
      <c r="N404" s="5">
        <f>Foglio1!N175</f>
        <v>151254</v>
      </c>
      <c r="O404" s="5">
        <f>Foglio1!O175</f>
        <v>4746</v>
      </c>
      <c r="Q404">
        <f t="shared" si="389"/>
        <v>1282</v>
      </c>
      <c r="R404">
        <f t="shared" si="390"/>
        <v>157282</v>
      </c>
      <c r="Z404">
        <f t="shared" si="391"/>
        <v>151254</v>
      </c>
      <c r="AA404">
        <f t="shared" si="392"/>
        <v>24064</v>
      </c>
      <c r="AB404">
        <f t="shared" si="393"/>
        <v>1282</v>
      </c>
      <c r="AC404">
        <f t="shared" si="394"/>
        <v>4746</v>
      </c>
      <c r="AE404" s="3">
        <f t="shared" si="395"/>
        <v>24958</v>
      </c>
      <c r="AF404" s="3">
        <f t="shared" si="396"/>
        <v>998</v>
      </c>
      <c r="AG404" s="3">
        <f t="shared" si="397"/>
        <v>894</v>
      </c>
      <c r="AH404" s="3">
        <f t="shared" si="398"/>
        <v>40</v>
      </c>
      <c r="AI404" s="3">
        <f t="shared" si="399"/>
        <v>-3</v>
      </c>
      <c r="AJ404" s="3">
        <f t="shared" si="400"/>
        <v>854</v>
      </c>
      <c r="AK404" s="3">
        <f t="shared" si="401"/>
        <v>88</v>
      </c>
      <c r="AL404" s="3">
        <f t="shared" si="402"/>
        <v>16</v>
      </c>
      <c r="AM404" s="3"/>
      <c r="AN404" s="3">
        <f t="shared" si="403"/>
        <v>23960</v>
      </c>
      <c r="AO404" s="3">
        <f t="shared" si="404"/>
        <v>998</v>
      </c>
      <c r="AQ404" s="6">
        <f t="shared" si="405"/>
        <v>7.677360154568472E-3</v>
      </c>
      <c r="AR404" s="6">
        <f t="shared" si="406"/>
        <v>5.5337458690975228E-3</v>
      </c>
      <c r="AS404" s="6">
        <f t="shared" si="407"/>
        <v>3.6561426468182563E-2</v>
      </c>
      <c r="AT404" s="6">
        <f t="shared" si="408"/>
        <v>3.2206119162640899E-2</v>
      </c>
      <c r="AU404" s="6">
        <f t="shared" si="409"/>
        <v>-1.8749999999999999E-2</v>
      </c>
      <c r="AV404" s="6">
        <f t="shared" si="410"/>
        <v>3.6794485135717363E-2</v>
      </c>
      <c r="AW404" s="6">
        <f t="shared" si="411"/>
        <v>5.8214148684227938E-4</v>
      </c>
      <c r="AX404" s="6">
        <f t="shared" si="412"/>
        <v>3.3826638477801266E-3</v>
      </c>
      <c r="AZ404" s="2">
        <f t="shared" si="378"/>
        <v>5.5359048053690456E-2</v>
      </c>
      <c r="BA404" s="17">
        <f t="shared" si="379"/>
        <v>3.9987178459812485E-2</v>
      </c>
      <c r="BB404" s="2">
        <f t="shared" si="380"/>
        <v>7.0693591256493112E-3</v>
      </c>
      <c r="BC404" s="2">
        <f t="shared" si="381"/>
        <v>6.203610777188358E-3</v>
      </c>
      <c r="BD404" s="2">
        <f t="shared" si="382"/>
        <v>8.6574834846095308E-4</v>
      </c>
      <c r="BE404" s="2">
        <f t="shared" si="383"/>
        <v>0.1326966131042317</v>
      </c>
      <c r="BF404" s="2">
        <f t="shared" si="384"/>
        <v>0.83406306177142042</v>
      </c>
      <c r="BG404" s="2">
        <f t="shared" si="385"/>
        <v>2.6170965998698621E-2</v>
      </c>
      <c r="BH404" s="2">
        <f t="shared" si="386"/>
        <v>4.4385701885899152E-2</v>
      </c>
      <c r="BI404" s="2">
        <f t="shared" si="387"/>
        <v>6.1942712854099269E-3</v>
      </c>
      <c r="BJ404" s="2">
        <f t="shared" si="388"/>
        <v>0.94942002682869087</v>
      </c>
    </row>
    <row r="405" spans="1:62" ht="15.6" customHeight="1">
      <c r="A405" s="4">
        <v>44294</v>
      </c>
      <c r="B405">
        <f>Foglio1!S176</f>
        <v>3302985</v>
      </c>
      <c r="C405">
        <f>Foglio1!T176</f>
        <v>1304623</v>
      </c>
      <c r="E405">
        <f>Foglio1!R176</f>
        <v>182633</v>
      </c>
      <c r="G405">
        <f>Foglio1!K176</f>
        <v>26527</v>
      </c>
      <c r="H405" s="5">
        <f>Foglio1!I176</f>
        <v>1283</v>
      </c>
      <c r="I405" s="5">
        <f>Foglio1!G176</f>
        <v>1119</v>
      </c>
      <c r="J405" s="5">
        <f>Foglio1!H176</f>
        <v>164</v>
      </c>
      <c r="K405" s="5">
        <f>Foglio1!V176</f>
        <v>19</v>
      </c>
      <c r="M405" s="5">
        <f>Foglio1!J176</f>
        <v>25244</v>
      </c>
      <c r="N405" s="5">
        <f>Foglio1!N176</f>
        <v>151349</v>
      </c>
      <c r="O405" s="5">
        <f>Foglio1!O176</f>
        <v>4757</v>
      </c>
      <c r="Q405">
        <f t="shared" si="389"/>
        <v>1283</v>
      </c>
      <c r="R405">
        <f t="shared" si="390"/>
        <v>157389</v>
      </c>
      <c r="Z405">
        <f t="shared" si="391"/>
        <v>151349</v>
      </c>
      <c r="AA405">
        <f t="shared" si="392"/>
        <v>25244</v>
      </c>
      <c r="AB405">
        <f t="shared" si="393"/>
        <v>1283</v>
      </c>
      <c r="AC405">
        <f t="shared" si="394"/>
        <v>4757</v>
      </c>
      <c r="AE405" s="3">
        <f t="shared" si="395"/>
        <v>27170</v>
      </c>
      <c r="AF405" s="3">
        <f t="shared" si="396"/>
        <v>1287</v>
      </c>
      <c r="AG405" s="3">
        <f t="shared" si="397"/>
        <v>1181</v>
      </c>
      <c r="AH405" s="3">
        <f t="shared" si="398"/>
        <v>1</v>
      </c>
      <c r="AI405" s="3">
        <f t="shared" si="399"/>
        <v>7</v>
      </c>
      <c r="AJ405" s="3">
        <f t="shared" si="400"/>
        <v>1180</v>
      </c>
      <c r="AK405" s="3">
        <f t="shared" si="401"/>
        <v>95</v>
      </c>
      <c r="AL405" s="3">
        <f t="shared" si="402"/>
        <v>11</v>
      </c>
      <c r="AM405" s="3"/>
      <c r="AN405" s="3">
        <f t="shared" si="403"/>
        <v>25883</v>
      </c>
      <c r="AO405" s="3">
        <f t="shared" si="404"/>
        <v>1287</v>
      </c>
      <c r="AQ405" s="6">
        <f t="shared" si="405"/>
        <v>8.2941191733965445E-3</v>
      </c>
      <c r="AR405" s="6">
        <f t="shared" si="406"/>
        <v>7.096930729103482E-3</v>
      </c>
      <c r="AS405" s="6">
        <f t="shared" si="407"/>
        <v>4.6595123490886133E-2</v>
      </c>
      <c r="AT405" s="6">
        <f t="shared" si="408"/>
        <v>7.8003120124804995E-4</v>
      </c>
      <c r="AU405" s="6">
        <f t="shared" si="409"/>
        <v>4.4585987261146494E-2</v>
      </c>
      <c r="AV405" s="6">
        <f t="shared" si="410"/>
        <v>4.9035904255319146E-2</v>
      </c>
      <c r="AW405" s="6">
        <f t="shared" si="411"/>
        <v>6.2808256310576912E-4</v>
      </c>
      <c r="AX405" s="6">
        <f t="shared" si="412"/>
        <v>2.317741255794353E-3</v>
      </c>
      <c r="AZ405" s="2">
        <f t="shared" si="378"/>
        <v>5.5293318013857159E-2</v>
      </c>
      <c r="BA405" s="17">
        <f t="shared" si="379"/>
        <v>4.736842105263158E-2</v>
      </c>
      <c r="BB405" s="2">
        <f t="shared" si="380"/>
        <v>7.025017384590956E-3</v>
      </c>
      <c r="BC405" s="2">
        <f t="shared" si="381"/>
        <v>6.1270416627882147E-3</v>
      </c>
      <c r="BD405" s="2">
        <f t="shared" si="382"/>
        <v>8.9797572180274102E-4</v>
      </c>
      <c r="BE405" s="2">
        <f t="shared" si="383"/>
        <v>0.13822255561700239</v>
      </c>
      <c r="BF405" s="2">
        <f t="shared" si="384"/>
        <v>0.82870565560440879</v>
      </c>
      <c r="BG405" s="2">
        <f t="shared" si="385"/>
        <v>2.6046771393997799E-2</v>
      </c>
      <c r="BH405" s="2">
        <f t="shared" si="386"/>
        <v>4.2183435744712935E-2</v>
      </c>
      <c r="BI405" s="2">
        <f t="shared" si="387"/>
        <v>6.1823802163833074E-3</v>
      </c>
      <c r="BJ405" s="2">
        <f t="shared" si="388"/>
        <v>0.95163418403890376</v>
      </c>
    </row>
    <row r="406" spans="1:62" ht="15.6" customHeight="1">
      <c r="A406" s="4">
        <v>44295</v>
      </c>
      <c r="B406">
        <f>Foglio1!S177</f>
        <v>3335167</v>
      </c>
      <c r="C406">
        <f>Foglio1!T177</f>
        <v>1315421</v>
      </c>
      <c r="E406">
        <f>Foglio1!R177</f>
        <v>184138</v>
      </c>
      <c r="G406">
        <f>Foglio1!K177</f>
        <v>21752</v>
      </c>
      <c r="H406" s="5">
        <f>Foglio1!I177</f>
        <v>1317</v>
      </c>
      <c r="I406" s="5">
        <f>Foglio1!G177</f>
        <v>1149</v>
      </c>
      <c r="J406" s="5">
        <f>Foglio1!H177</f>
        <v>168</v>
      </c>
      <c r="K406" s="5">
        <f>Foglio1!V177</f>
        <v>9</v>
      </c>
      <c r="M406" s="5">
        <f>Foglio1!J177</f>
        <v>20435</v>
      </c>
      <c r="N406" s="5">
        <f>Foglio1!N177</f>
        <v>157371</v>
      </c>
      <c r="O406" s="5">
        <f>Foglio1!O177</f>
        <v>5015</v>
      </c>
      <c r="Q406">
        <f t="shared" si="389"/>
        <v>1317</v>
      </c>
      <c r="R406">
        <f t="shared" si="390"/>
        <v>163703</v>
      </c>
      <c r="Z406">
        <f t="shared" si="391"/>
        <v>157371</v>
      </c>
      <c r="AA406">
        <f t="shared" si="392"/>
        <v>20435</v>
      </c>
      <c r="AB406">
        <f t="shared" si="393"/>
        <v>1317</v>
      </c>
      <c r="AC406">
        <f t="shared" si="394"/>
        <v>5015</v>
      </c>
      <c r="AE406" s="3">
        <f t="shared" si="395"/>
        <v>32182</v>
      </c>
      <c r="AF406" s="3">
        <f t="shared" si="396"/>
        <v>1505</v>
      </c>
      <c r="AG406" s="3">
        <f t="shared" si="397"/>
        <v>-4775</v>
      </c>
      <c r="AH406" s="3">
        <f t="shared" si="398"/>
        <v>34</v>
      </c>
      <c r="AI406" s="3">
        <f t="shared" si="399"/>
        <v>4</v>
      </c>
      <c r="AJ406" s="3">
        <f t="shared" si="400"/>
        <v>-4809</v>
      </c>
      <c r="AK406" s="3">
        <f t="shared" si="401"/>
        <v>6022</v>
      </c>
      <c r="AL406" s="3">
        <f t="shared" si="402"/>
        <v>258</v>
      </c>
      <c r="AM406" s="3"/>
      <c r="AN406" s="3">
        <f t="shared" si="403"/>
        <v>30677</v>
      </c>
      <c r="AO406" s="3">
        <f t="shared" si="404"/>
        <v>1505</v>
      </c>
      <c r="AQ406" s="6">
        <f t="shared" si="405"/>
        <v>9.7433079472053312E-3</v>
      </c>
      <c r="AR406" s="6">
        <f t="shared" si="406"/>
        <v>8.2405698860556417E-3</v>
      </c>
      <c r="AS406" s="6">
        <f t="shared" si="407"/>
        <v>-0.18000527764164814</v>
      </c>
      <c r="AT406" s="6">
        <f t="shared" si="408"/>
        <v>2.6500389711613406E-2</v>
      </c>
      <c r="AU406" s="6">
        <f t="shared" si="409"/>
        <v>2.4390243902439025E-2</v>
      </c>
      <c r="AV406" s="6">
        <f t="shared" si="410"/>
        <v>-0.19050071304072255</v>
      </c>
      <c r="AW406" s="6">
        <f t="shared" si="411"/>
        <v>3.978883243364674E-2</v>
      </c>
      <c r="AX406" s="6">
        <f t="shared" si="412"/>
        <v>5.4235862938826991E-2</v>
      </c>
      <c r="AZ406" s="2">
        <f t="shared" si="378"/>
        <v>5.5211028413269858E-2</v>
      </c>
      <c r="BA406" s="17">
        <f t="shared" si="379"/>
        <v>4.6765272512584673E-2</v>
      </c>
      <c r="BB406" s="2">
        <f t="shared" si="380"/>
        <v>7.1522445122679731E-3</v>
      </c>
      <c r="BC406" s="2">
        <f t="shared" si="381"/>
        <v>6.2398853034137444E-3</v>
      </c>
      <c r="BD406" s="2">
        <f t="shared" si="382"/>
        <v>9.123592088542289E-4</v>
      </c>
      <c r="BE406" s="2">
        <f t="shared" si="383"/>
        <v>0.11097655019604862</v>
      </c>
      <c r="BF406" s="2">
        <f t="shared" si="384"/>
        <v>0.85463619676546942</v>
      </c>
      <c r="BG406" s="2">
        <f t="shared" si="385"/>
        <v>2.7235008526214036E-2</v>
      </c>
      <c r="BH406" s="2">
        <f t="shared" si="386"/>
        <v>5.2822728944464874E-2</v>
      </c>
      <c r="BI406" s="2">
        <f t="shared" si="387"/>
        <v>7.7234277307833762E-3</v>
      </c>
      <c r="BJ406" s="2">
        <f t="shared" si="388"/>
        <v>0.93945384332475179</v>
      </c>
    </row>
    <row r="407" spans="1:62" ht="15.6" customHeight="1">
      <c r="A407" s="4">
        <v>44296</v>
      </c>
      <c r="B407">
        <f>Foglio1!S178</f>
        <v>3361396</v>
      </c>
      <c r="C407">
        <f>Foglio1!T178</f>
        <v>1324261</v>
      </c>
      <c r="E407">
        <f>Foglio1!R178</f>
        <v>185367</v>
      </c>
      <c r="G407">
        <f>Foglio1!K178</f>
        <v>22191</v>
      </c>
      <c r="H407" s="5">
        <f>Foglio1!I178</f>
        <v>1316</v>
      </c>
      <c r="I407" s="5">
        <f>Foglio1!G178</f>
        <v>1152</v>
      </c>
      <c r="J407" s="5">
        <f>Foglio1!H178</f>
        <v>164</v>
      </c>
      <c r="K407" s="5">
        <f>Foglio1!V178</f>
        <v>8</v>
      </c>
      <c r="M407" s="5">
        <f>Foglio1!J178</f>
        <v>20875</v>
      </c>
      <c r="N407" s="5">
        <f>Foglio1!N178</f>
        <v>158147</v>
      </c>
      <c r="O407" s="5">
        <f>Foglio1!O178</f>
        <v>5029</v>
      </c>
      <c r="Q407">
        <f t="shared" si="389"/>
        <v>1316</v>
      </c>
      <c r="R407">
        <f t="shared" si="390"/>
        <v>164492</v>
      </c>
      <c r="Z407">
        <f t="shared" si="391"/>
        <v>158147</v>
      </c>
      <c r="AA407">
        <f t="shared" si="392"/>
        <v>20875</v>
      </c>
      <c r="AB407">
        <f t="shared" si="393"/>
        <v>1316</v>
      </c>
      <c r="AC407">
        <f t="shared" si="394"/>
        <v>5029</v>
      </c>
      <c r="AE407" s="3">
        <f t="shared" si="395"/>
        <v>26229</v>
      </c>
      <c r="AF407" s="3">
        <f t="shared" si="396"/>
        <v>1229</v>
      </c>
      <c r="AG407" s="3">
        <f t="shared" si="397"/>
        <v>439</v>
      </c>
      <c r="AH407" s="3">
        <f t="shared" si="398"/>
        <v>-1</v>
      </c>
      <c r="AI407" s="3">
        <f t="shared" si="399"/>
        <v>-4</v>
      </c>
      <c r="AJ407" s="3">
        <f t="shared" si="400"/>
        <v>440</v>
      </c>
      <c r="AK407" s="3">
        <f t="shared" si="401"/>
        <v>776</v>
      </c>
      <c r="AL407" s="3">
        <f t="shared" si="402"/>
        <v>14</v>
      </c>
      <c r="AM407" s="3"/>
      <c r="AN407" s="3">
        <f t="shared" si="403"/>
        <v>25000</v>
      </c>
      <c r="AO407" s="3">
        <f t="shared" si="404"/>
        <v>1229</v>
      </c>
      <c r="AQ407" s="6">
        <f t="shared" si="405"/>
        <v>7.8643738079682366E-3</v>
      </c>
      <c r="AR407" s="6">
        <f t="shared" si="406"/>
        <v>6.6743420695348056E-3</v>
      </c>
      <c r="AS407" s="6">
        <f t="shared" si="407"/>
        <v>2.018205222508275E-2</v>
      </c>
      <c r="AT407" s="6">
        <f t="shared" si="408"/>
        <v>-7.5930144267274111E-4</v>
      </c>
      <c r="AU407" s="6">
        <f t="shared" si="409"/>
        <v>-2.3809523809523808E-2</v>
      </c>
      <c r="AV407" s="6">
        <f t="shared" si="410"/>
        <v>2.1531685833129435E-2</v>
      </c>
      <c r="AW407" s="6">
        <f t="shared" si="411"/>
        <v>4.9310228695248811E-3</v>
      </c>
      <c r="AX407" s="6">
        <f t="shared" si="412"/>
        <v>2.7916251246261218E-3</v>
      </c>
      <c r="AZ407" s="2">
        <f t="shared" si="378"/>
        <v>5.5145838217216893E-2</v>
      </c>
      <c r="BA407" s="17">
        <f t="shared" si="379"/>
        <v>4.685653284532388E-2</v>
      </c>
      <c r="BB407" s="2">
        <f t="shared" si="380"/>
        <v>7.0994297798421509E-3</v>
      </c>
      <c r="BC407" s="2">
        <f t="shared" si="381"/>
        <v>6.2146984091019436E-3</v>
      </c>
      <c r="BD407" s="2">
        <f t="shared" si="382"/>
        <v>8.8473137074020723E-4</v>
      </c>
      <c r="BE407" s="2">
        <f t="shared" si="383"/>
        <v>0.11261443514757212</v>
      </c>
      <c r="BF407" s="2">
        <f t="shared" si="384"/>
        <v>0.85315617127104604</v>
      </c>
      <c r="BG407" s="2">
        <f t="shared" si="385"/>
        <v>2.7129963801539647E-2</v>
      </c>
      <c r="BH407" s="2">
        <f t="shared" si="386"/>
        <v>5.19129376774368E-2</v>
      </c>
      <c r="BI407" s="2">
        <f t="shared" si="387"/>
        <v>7.3903834888017668E-3</v>
      </c>
      <c r="BJ407" s="2">
        <f t="shared" si="388"/>
        <v>0.9406966788337614</v>
      </c>
    </row>
    <row r="408" spans="1:62" ht="15.6" customHeight="1">
      <c r="A408" s="4">
        <v>44297</v>
      </c>
      <c r="B408">
        <f>Foglio1!S179</f>
        <v>3377937</v>
      </c>
      <c r="C408">
        <f>Foglio1!T179</f>
        <v>1331451</v>
      </c>
      <c r="E408">
        <f>Foglio1!R179</f>
        <v>186487</v>
      </c>
      <c r="G408">
        <f>Foglio1!K179</f>
        <v>22971</v>
      </c>
      <c r="H408" s="5">
        <f>Foglio1!I179</f>
        <v>1319</v>
      </c>
      <c r="I408" s="5">
        <f>Foglio1!G179</f>
        <v>1148</v>
      </c>
      <c r="J408" s="5">
        <f>Foglio1!H179</f>
        <v>171</v>
      </c>
      <c r="K408" s="5">
        <f>Foglio1!V179</f>
        <v>14</v>
      </c>
      <c r="M408" s="5">
        <f>Foglio1!J179</f>
        <v>21652</v>
      </c>
      <c r="N408" s="5">
        <f>Foglio1!N179</f>
        <v>158478</v>
      </c>
      <c r="O408" s="5">
        <f>Foglio1!O179</f>
        <v>5038</v>
      </c>
      <c r="Q408">
        <f t="shared" si="389"/>
        <v>1319</v>
      </c>
      <c r="R408">
        <f t="shared" si="390"/>
        <v>164835</v>
      </c>
      <c r="Z408">
        <f t="shared" si="391"/>
        <v>158478</v>
      </c>
      <c r="AA408">
        <f t="shared" si="392"/>
        <v>21652</v>
      </c>
      <c r="AB408">
        <f t="shared" si="393"/>
        <v>1319</v>
      </c>
      <c r="AC408">
        <f t="shared" si="394"/>
        <v>5038</v>
      </c>
      <c r="AE408" s="3">
        <f t="shared" si="395"/>
        <v>16541</v>
      </c>
      <c r="AF408" s="3">
        <f t="shared" si="396"/>
        <v>1120</v>
      </c>
      <c r="AG408" s="3">
        <f t="shared" si="397"/>
        <v>780</v>
      </c>
      <c r="AH408" s="3">
        <f t="shared" si="398"/>
        <v>3</v>
      </c>
      <c r="AI408" s="3">
        <f t="shared" si="399"/>
        <v>7</v>
      </c>
      <c r="AJ408" s="3">
        <f t="shared" si="400"/>
        <v>777</v>
      </c>
      <c r="AK408" s="3">
        <f t="shared" si="401"/>
        <v>331</v>
      </c>
      <c r="AL408" s="3">
        <f t="shared" si="402"/>
        <v>9</v>
      </c>
      <c r="AM408" s="3"/>
      <c r="AN408" s="3">
        <f t="shared" si="403"/>
        <v>15421</v>
      </c>
      <c r="AO408" s="3">
        <f t="shared" si="404"/>
        <v>1120</v>
      </c>
      <c r="AQ408" s="6">
        <f t="shared" si="405"/>
        <v>4.9208721614472086E-3</v>
      </c>
      <c r="AR408" s="6">
        <f t="shared" si="406"/>
        <v>6.042067897738001E-3</v>
      </c>
      <c r="AS408" s="6">
        <f t="shared" si="407"/>
        <v>3.5149384885764502E-2</v>
      </c>
      <c r="AT408" s="6">
        <f t="shared" si="408"/>
        <v>2.2796352583586625E-3</v>
      </c>
      <c r="AU408" s="6">
        <f t="shared" si="409"/>
        <v>4.2682926829268296E-2</v>
      </c>
      <c r="AV408" s="6">
        <f t="shared" si="410"/>
        <v>3.7221556886227546E-2</v>
      </c>
      <c r="AW408" s="6">
        <f t="shared" si="411"/>
        <v>2.0929894338811358E-3</v>
      </c>
      <c r="AX408" s="6">
        <f t="shared" si="412"/>
        <v>1.7896202028236229E-3</v>
      </c>
      <c r="AZ408" s="2">
        <f t="shared" si="378"/>
        <v>5.520736473178748E-2</v>
      </c>
      <c r="BA408" s="17">
        <f t="shared" si="379"/>
        <v>6.7710537452391029E-2</v>
      </c>
      <c r="BB408" s="2">
        <f t="shared" si="380"/>
        <v>7.0728790746808091E-3</v>
      </c>
      <c r="BC408" s="2">
        <f t="shared" si="381"/>
        <v>6.1559250778874669E-3</v>
      </c>
      <c r="BD408" s="2">
        <f t="shared" si="382"/>
        <v>9.1695399679334218E-4</v>
      </c>
      <c r="BE408" s="2">
        <f t="shared" si="383"/>
        <v>0.11610460782789149</v>
      </c>
      <c r="BF408" s="2">
        <f t="shared" si="384"/>
        <v>0.84980722516851037</v>
      </c>
      <c r="BG408" s="2">
        <f t="shared" si="385"/>
        <v>2.7015287928917296E-2</v>
      </c>
      <c r="BH408" s="2">
        <f t="shared" si="386"/>
        <v>4.9976056767228244E-2</v>
      </c>
      <c r="BI408" s="2">
        <f t="shared" si="387"/>
        <v>7.4441687344913151E-3</v>
      </c>
      <c r="BJ408" s="2">
        <f t="shared" si="388"/>
        <v>0.94257977449828045</v>
      </c>
    </row>
    <row r="409" spans="1:62" ht="15.6" customHeight="1">
      <c r="A409" s="4">
        <v>44298</v>
      </c>
      <c r="B409">
        <f>Foglio1!S180</f>
        <v>3415995</v>
      </c>
      <c r="C409">
        <f>Foglio1!T180</f>
        <v>1339180</v>
      </c>
      <c r="E409">
        <f>Foglio1!R180</f>
        <v>187597</v>
      </c>
      <c r="G409">
        <f>Foglio1!K180</f>
        <v>23709</v>
      </c>
      <c r="H409" s="5">
        <f>Foglio1!I180</f>
        <v>1365</v>
      </c>
      <c r="I409" s="5">
        <f>Foglio1!G180</f>
        <v>1191</v>
      </c>
      <c r="J409" s="5">
        <f>Foglio1!H180</f>
        <v>174</v>
      </c>
      <c r="K409" s="5">
        <f>Foglio1!V180</f>
        <v>8</v>
      </c>
      <c r="M409" s="5">
        <f>Foglio1!J180</f>
        <v>22344</v>
      </c>
      <c r="N409" s="5">
        <f>Foglio1!N180</f>
        <v>158830</v>
      </c>
      <c r="O409" s="5">
        <f>Foglio1!O180</f>
        <v>5058</v>
      </c>
      <c r="Q409">
        <f t="shared" si="389"/>
        <v>1365</v>
      </c>
      <c r="R409">
        <f t="shared" si="390"/>
        <v>165253</v>
      </c>
      <c r="Z409">
        <f t="shared" si="391"/>
        <v>158830</v>
      </c>
      <c r="AA409">
        <f t="shared" si="392"/>
        <v>22344</v>
      </c>
      <c r="AB409">
        <f t="shared" si="393"/>
        <v>1365</v>
      </c>
      <c r="AC409">
        <f t="shared" si="394"/>
        <v>5058</v>
      </c>
      <c r="AE409" s="3">
        <f t="shared" si="395"/>
        <v>38058</v>
      </c>
      <c r="AF409" s="3">
        <f t="shared" si="396"/>
        <v>1110</v>
      </c>
      <c r="AG409" s="3">
        <f t="shared" si="397"/>
        <v>738</v>
      </c>
      <c r="AH409" s="3">
        <f t="shared" si="398"/>
        <v>46</v>
      </c>
      <c r="AI409" s="3">
        <f t="shared" si="399"/>
        <v>3</v>
      </c>
      <c r="AJ409" s="3">
        <f t="shared" si="400"/>
        <v>692</v>
      </c>
      <c r="AK409" s="3">
        <f t="shared" si="401"/>
        <v>352</v>
      </c>
      <c r="AL409" s="3">
        <f t="shared" si="402"/>
        <v>20</v>
      </c>
      <c r="AM409" s="3"/>
      <c r="AN409" s="3">
        <f t="shared" si="403"/>
        <v>36948</v>
      </c>
      <c r="AO409" s="3">
        <f t="shared" si="404"/>
        <v>1110</v>
      </c>
      <c r="AQ409" s="6">
        <f t="shared" si="405"/>
        <v>1.1266639963978014E-2</v>
      </c>
      <c r="AR409" s="6">
        <f t="shared" si="406"/>
        <v>5.9521575230445014E-3</v>
      </c>
      <c r="AS409" s="6">
        <f t="shared" si="407"/>
        <v>3.2127465064646726E-2</v>
      </c>
      <c r="AT409" s="6">
        <f t="shared" si="408"/>
        <v>3.4874905231235785E-2</v>
      </c>
      <c r="AU409" s="6">
        <f t="shared" si="409"/>
        <v>1.7543859649122806E-2</v>
      </c>
      <c r="AV409" s="6">
        <f t="shared" si="410"/>
        <v>3.1960096065028636E-2</v>
      </c>
      <c r="AW409" s="6">
        <f t="shared" si="411"/>
        <v>2.2211284847108116E-3</v>
      </c>
      <c r="AX409" s="6">
        <f t="shared" si="412"/>
        <v>3.9698292973402143E-3</v>
      </c>
      <c r="AZ409" s="2">
        <f t="shared" si="378"/>
        <v>5.4917234949114387E-2</v>
      </c>
      <c r="BA409" s="17">
        <f t="shared" si="379"/>
        <v>2.9166009774554628E-2</v>
      </c>
      <c r="BB409" s="2">
        <f t="shared" si="380"/>
        <v>7.2762357606997981E-3</v>
      </c>
      <c r="BC409" s="2">
        <f t="shared" si="381"/>
        <v>6.3487155977974058E-3</v>
      </c>
      <c r="BD409" s="2">
        <f t="shared" si="382"/>
        <v>9.2752016290239181E-4</v>
      </c>
      <c r="BE409" s="2">
        <f t="shared" si="383"/>
        <v>0.11910638229822439</v>
      </c>
      <c r="BF409" s="2">
        <f t="shared" si="384"/>
        <v>0.8466553303091201</v>
      </c>
      <c r="BG409" s="2">
        <f t="shared" si="385"/>
        <v>2.6962051631955735E-2</v>
      </c>
      <c r="BH409" s="2">
        <f t="shared" si="386"/>
        <v>5.0234088320890803E-2</v>
      </c>
      <c r="BI409" s="2">
        <f t="shared" si="387"/>
        <v>7.3389851954953813E-3</v>
      </c>
      <c r="BJ409" s="2">
        <f t="shared" si="388"/>
        <v>0.94242692648361381</v>
      </c>
    </row>
    <row r="410" spans="1:62" ht="15.6" customHeight="1">
      <c r="A410" s="4">
        <v>44299</v>
      </c>
      <c r="B410">
        <f>Foglio1!S181</f>
        <v>3443613</v>
      </c>
      <c r="C410">
        <f>Foglio1!T181</f>
        <v>1349978</v>
      </c>
      <c r="E410">
        <f>Foglio1!R181</f>
        <v>188981</v>
      </c>
      <c r="G410">
        <f>Foglio1!K181</f>
        <v>24671</v>
      </c>
      <c r="H410" s="5">
        <f>Foglio1!I181</f>
        <v>1390</v>
      </c>
      <c r="I410" s="5">
        <f>Foglio1!G181</f>
        <v>1214</v>
      </c>
      <c r="J410" s="5">
        <f>Foglio1!H181</f>
        <v>176</v>
      </c>
      <c r="K410" s="5">
        <f>Foglio1!V181</f>
        <v>14</v>
      </c>
      <c r="M410" s="5">
        <f>Foglio1!J181</f>
        <v>23281</v>
      </c>
      <c r="N410" s="5">
        <f>Foglio1!N181</f>
        <v>159242</v>
      </c>
      <c r="O410" s="5">
        <f>Foglio1!O181</f>
        <v>5068</v>
      </c>
      <c r="Q410">
        <f t="shared" si="389"/>
        <v>1390</v>
      </c>
      <c r="R410">
        <f t="shared" si="390"/>
        <v>165700</v>
      </c>
      <c r="Z410">
        <f t="shared" si="391"/>
        <v>159242</v>
      </c>
      <c r="AA410">
        <f t="shared" si="392"/>
        <v>23281</v>
      </c>
      <c r="AB410">
        <f t="shared" si="393"/>
        <v>1390</v>
      </c>
      <c r="AC410">
        <f t="shared" si="394"/>
        <v>5068</v>
      </c>
      <c r="AE410" s="3">
        <f t="shared" si="395"/>
        <v>27618</v>
      </c>
      <c r="AF410" s="3">
        <f t="shared" si="396"/>
        <v>1384</v>
      </c>
      <c r="AG410" s="3">
        <f t="shared" si="397"/>
        <v>962</v>
      </c>
      <c r="AH410" s="3">
        <f t="shared" si="398"/>
        <v>25</v>
      </c>
      <c r="AI410" s="3">
        <f t="shared" si="399"/>
        <v>2</v>
      </c>
      <c r="AJ410" s="3">
        <f t="shared" si="400"/>
        <v>937</v>
      </c>
      <c r="AK410" s="3">
        <f t="shared" si="401"/>
        <v>412</v>
      </c>
      <c r="AL410" s="3">
        <f t="shared" si="402"/>
        <v>10</v>
      </c>
      <c r="AM410" s="3"/>
      <c r="AN410" s="3">
        <f t="shared" si="403"/>
        <v>26234</v>
      </c>
      <c r="AO410" s="3">
        <f t="shared" si="404"/>
        <v>1384</v>
      </c>
      <c r="AQ410" s="6">
        <f t="shared" si="405"/>
        <v>8.0849064474625993E-3</v>
      </c>
      <c r="AR410" s="6">
        <f t="shared" si="406"/>
        <v>7.3775166980282201E-3</v>
      </c>
      <c r="AS410" s="6">
        <f t="shared" si="407"/>
        <v>4.0575308954405503E-2</v>
      </c>
      <c r="AT410" s="6">
        <f t="shared" si="408"/>
        <v>1.8315018315018316E-2</v>
      </c>
      <c r="AU410" s="6">
        <f t="shared" si="409"/>
        <v>1.1494252873563218E-2</v>
      </c>
      <c r="AV410" s="6">
        <f t="shared" si="410"/>
        <v>4.1935195130683854E-2</v>
      </c>
      <c r="AW410" s="6">
        <f t="shared" si="411"/>
        <v>2.5939683938802495E-3</v>
      </c>
      <c r="AX410" s="6">
        <f t="shared" si="412"/>
        <v>1.9770660340055358E-3</v>
      </c>
      <c r="AZ410" s="2">
        <f t="shared" si="378"/>
        <v>5.4878698622638493E-2</v>
      </c>
      <c r="BA410" s="17">
        <f t="shared" si="379"/>
        <v>5.0112245636903467E-2</v>
      </c>
      <c r="BB410" s="2">
        <f t="shared" si="380"/>
        <v>7.3552367698340041E-3</v>
      </c>
      <c r="BC410" s="2">
        <f t="shared" si="381"/>
        <v>6.4239262148046627E-3</v>
      </c>
      <c r="BD410" s="2">
        <f t="shared" si="382"/>
        <v>9.3131055502934158E-4</v>
      </c>
      <c r="BE410" s="2">
        <f t="shared" si="383"/>
        <v>0.12319227858885284</v>
      </c>
      <c r="BF410" s="2">
        <f t="shared" si="384"/>
        <v>0.84263497388626374</v>
      </c>
      <c r="BG410" s="2">
        <f t="shared" si="385"/>
        <v>2.6817510755049449E-2</v>
      </c>
      <c r="BH410" s="2">
        <f t="shared" si="386"/>
        <v>4.9207571642819505E-2</v>
      </c>
      <c r="BI410" s="2">
        <f t="shared" si="387"/>
        <v>7.1338818856146891E-3</v>
      </c>
      <c r="BJ410" s="2">
        <f t="shared" si="388"/>
        <v>0.94365854647156577</v>
      </c>
    </row>
    <row r="411" spans="1:62" ht="15.6" customHeight="1">
      <c r="A411" s="4">
        <v>44300</v>
      </c>
      <c r="B411">
        <f>Foglio1!S182</f>
        <v>3473116</v>
      </c>
      <c r="C411">
        <f>Foglio1!T182</f>
        <v>1361557</v>
      </c>
      <c r="E411">
        <f>Foglio1!R182</f>
        <v>190523</v>
      </c>
      <c r="G411">
        <f>Foglio1!K182</f>
        <v>24132</v>
      </c>
      <c r="H411" s="5">
        <f>Foglio1!I182</f>
        <v>1415</v>
      </c>
      <c r="I411" s="5">
        <f>Foglio1!G182</f>
        <v>1230</v>
      </c>
      <c r="J411" s="5">
        <f>Foglio1!H182</f>
        <v>185</v>
      </c>
      <c r="K411" s="5">
        <f>Foglio1!V182</f>
        <v>15</v>
      </c>
      <c r="M411" s="5">
        <f>Foglio1!J182</f>
        <v>22717</v>
      </c>
      <c r="N411" s="5">
        <f>Foglio1!N182</f>
        <v>161290</v>
      </c>
      <c r="O411" s="5">
        <f>Foglio1!O182</f>
        <v>5101</v>
      </c>
      <c r="Q411">
        <f t="shared" si="389"/>
        <v>1415</v>
      </c>
      <c r="R411">
        <f t="shared" si="390"/>
        <v>167806</v>
      </c>
      <c r="Z411">
        <f t="shared" si="391"/>
        <v>161290</v>
      </c>
      <c r="AA411">
        <f t="shared" si="392"/>
        <v>22717</v>
      </c>
      <c r="AB411">
        <f t="shared" si="393"/>
        <v>1415</v>
      </c>
      <c r="AC411">
        <f t="shared" si="394"/>
        <v>5101</v>
      </c>
      <c r="AE411" s="3">
        <f t="shared" si="395"/>
        <v>29503</v>
      </c>
      <c r="AF411" s="3">
        <f t="shared" si="396"/>
        <v>1542</v>
      </c>
      <c r="AG411" s="3">
        <f t="shared" si="397"/>
        <v>-539</v>
      </c>
      <c r="AH411" s="3">
        <f t="shared" si="398"/>
        <v>25</v>
      </c>
      <c r="AI411" s="3">
        <f t="shared" si="399"/>
        <v>9</v>
      </c>
      <c r="AJ411" s="3">
        <f t="shared" si="400"/>
        <v>-564</v>
      </c>
      <c r="AK411" s="3">
        <f t="shared" si="401"/>
        <v>2048</v>
      </c>
      <c r="AL411" s="3">
        <f t="shared" si="402"/>
        <v>33</v>
      </c>
      <c r="AM411" s="3"/>
      <c r="AN411" s="3">
        <f t="shared" si="403"/>
        <v>27961</v>
      </c>
      <c r="AO411" s="3">
        <f t="shared" si="404"/>
        <v>1542</v>
      </c>
      <c r="AQ411" s="6">
        <f t="shared" si="405"/>
        <v>8.5674551699043994E-3</v>
      </c>
      <c r="AR411" s="6">
        <f t="shared" si="406"/>
        <v>8.1595504309957094E-3</v>
      </c>
      <c r="AS411" s="6">
        <f t="shared" si="407"/>
        <v>-2.1847513274694984E-2</v>
      </c>
      <c r="AT411" s="6">
        <f t="shared" si="408"/>
        <v>1.7985611510791366E-2</v>
      </c>
      <c r="AU411" s="6">
        <f t="shared" si="409"/>
        <v>5.113636363636364E-2</v>
      </c>
      <c r="AV411" s="6">
        <f t="shared" si="410"/>
        <v>-2.4225763498131523E-2</v>
      </c>
      <c r="AW411" s="6">
        <f t="shared" si="411"/>
        <v>1.2860928649476897E-2</v>
      </c>
      <c r="AX411" s="6">
        <f t="shared" si="412"/>
        <v>6.5114443567482238E-3</v>
      </c>
      <c r="AZ411" s="2">
        <f t="shared" si="378"/>
        <v>5.4856503497147803E-2</v>
      </c>
      <c r="BA411" s="17">
        <f t="shared" si="379"/>
        <v>5.2265871267328748E-2</v>
      </c>
      <c r="BB411" s="2">
        <f t="shared" si="380"/>
        <v>7.4269248332222357E-3</v>
      </c>
      <c r="BC411" s="2">
        <f t="shared" si="381"/>
        <v>6.4559134592673852E-3</v>
      </c>
      <c r="BD411" s="2">
        <f t="shared" si="382"/>
        <v>9.7101137395485062E-4</v>
      </c>
      <c r="BE411" s="2">
        <f t="shared" si="383"/>
        <v>0.11923494801152616</v>
      </c>
      <c r="BF411" s="2">
        <f t="shared" si="384"/>
        <v>0.84656445678474512</v>
      </c>
      <c r="BG411" s="2">
        <f t="shared" si="385"/>
        <v>2.6773670370506448E-2</v>
      </c>
      <c r="BH411" s="2">
        <f t="shared" si="386"/>
        <v>5.0969666832421684E-2</v>
      </c>
      <c r="BI411" s="2">
        <f t="shared" si="387"/>
        <v>7.6661694016243991E-3</v>
      </c>
      <c r="BJ411" s="2">
        <f t="shared" si="388"/>
        <v>0.94136416376595389</v>
      </c>
    </row>
    <row r="412" spans="1:62" ht="15.6" customHeight="1">
      <c r="A412" s="4">
        <v>44301</v>
      </c>
      <c r="B412">
        <f>Foglio1!S183</f>
        <v>3503543</v>
      </c>
      <c r="C412">
        <f>Foglio1!T183</f>
        <v>1371728</v>
      </c>
      <c r="E412">
        <f>Foglio1!R183</f>
        <v>191973</v>
      </c>
      <c r="G412">
        <f>Foglio1!K183</f>
        <v>24774</v>
      </c>
      <c r="H412" s="5">
        <f>Foglio1!I183</f>
        <v>1402</v>
      </c>
      <c r="I412" s="5">
        <f>Foglio1!G183</f>
        <v>1218</v>
      </c>
      <c r="J412" s="5">
        <f>Foglio1!H183</f>
        <v>184</v>
      </c>
      <c r="K412" s="5">
        <f>Foglio1!V183</f>
        <v>10</v>
      </c>
      <c r="M412" s="5">
        <f>Foglio1!J183</f>
        <v>23372</v>
      </c>
      <c r="N412" s="5">
        <f>Foglio1!N183</f>
        <v>162092</v>
      </c>
      <c r="O412" s="5">
        <f>Foglio1!O183</f>
        <v>5107</v>
      </c>
      <c r="Q412">
        <f t="shared" si="389"/>
        <v>1402</v>
      </c>
      <c r="R412">
        <f t="shared" si="390"/>
        <v>168601</v>
      </c>
      <c r="Z412">
        <f t="shared" si="391"/>
        <v>162092</v>
      </c>
      <c r="AA412">
        <f t="shared" si="392"/>
        <v>23372</v>
      </c>
      <c r="AB412">
        <f t="shared" si="393"/>
        <v>1402</v>
      </c>
      <c r="AC412">
        <f t="shared" si="394"/>
        <v>5107</v>
      </c>
      <c r="AE412" s="3">
        <f t="shared" si="395"/>
        <v>30427</v>
      </c>
      <c r="AF412" s="3">
        <f t="shared" si="396"/>
        <v>1450</v>
      </c>
      <c r="AG412" s="3">
        <f t="shared" si="397"/>
        <v>642</v>
      </c>
      <c r="AH412" s="3">
        <f t="shared" si="398"/>
        <v>-13</v>
      </c>
      <c r="AI412" s="3">
        <f t="shared" si="399"/>
        <v>-1</v>
      </c>
      <c r="AJ412" s="3">
        <f t="shared" si="400"/>
        <v>655</v>
      </c>
      <c r="AK412" s="3">
        <f t="shared" si="401"/>
        <v>802</v>
      </c>
      <c r="AL412" s="3">
        <f t="shared" si="402"/>
        <v>6</v>
      </c>
      <c r="AM412" s="3"/>
      <c r="AN412" s="3">
        <f t="shared" si="403"/>
        <v>28977</v>
      </c>
      <c r="AO412" s="3">
        <f t="shared" si="404"/>
        <v>1450</v>
      </c>
      <c r="AQ412" s="6">
        <f t="shared" si="405"/>
        <v>8.7607209203493346E-3</v>
      </c>
      <c r="AR412" s="6">
        <f t="shared" si="406"/>
        <v>7.6106296877542345E-3</v>
      </c>
      <c r="AS412" s="6">
        <f t="shared" si="407"/>
        <v>2.6603679761312778E-2</v>
      </c>
      <c r="AT412" s="6">
        <f t="shared" si="408"/>
        <v>-9.1872791519434626E-3</v>
      </c>
      <c r="AU412" s="6">
        <f t="shared" si="409"/>
        <v>-5.4054054054054057E-3</v>
      </c>
      <c r="AV412" s="6">
        <f t="shared" si="410"/>
        <v>2.8833032530703878E-2</v>
      </c>
      <c r="AW412" s="6">
        <f t="shared" si="411"/>
        <v>4.9724099448198895E-3</v>
      </c>
      <c r="AX412" s="6">
        <f t="shared" si="412"/>
        <v>1.1762399529504019E-3</v>
      </c>
      <c r="AZ412" s="2">
        <f t="shared" si="378"/>
        <v>5.4793961427046851E-2</v>
      </c>
      <c r="BA412" s="17">
        <f t="shared" si="379"/>
        <v>4.7655043218194366E-2</v>
      </c>
      <c r="BB412" s="2">
        <f t="shared" si="380"/>
        <v>7.303110333223943E-3</v>
      </c>
      <c r="BC412" s="2">
        <f t="shared" si="381"/>
        <v>6.3446422153115283E-3</v>
      </c>
      <c r="BD412" s="2">
        <f t="shared" si="382"/>
        <v>9.5846811791241472E-4</v>
      </c>
      <c r="BE412" s="2">
        <f t="shared" si="383"/>
        <v>0.12174628723830955</v>
      </c>
      <c r="BF412" s="2">
        <f t="shared" si="384"/>
        <v>0.84434790309053875</v>
      </c>
      <c r="BG412" s="2">
        <f t="shared" si="385"/>
        <v>2.6602699337927728E-2</v>
      </c>
      <c r="BH412" s="2">
        <f t="shared" si="386"/>
        <v>4.9164446597239043E-2</v>
      </c>
      <c r="BI412" s="2">
        <f t="shared" si="387"/>
        <v>7.4271413578751921E-3</v>
      </c>
      <c r="BJ412" s="2">
        <f t="shared" si="388"/>
        <v>0.94340841204488579</v>
      </c>
    </row>
    <row r="413" spans="1:62" ht="15.6" customHeight="1">
      <c r="A413" s="4">
        <v>44302</v>
      </c>
      <c r="B413">
        <f>Foglio1!S184</f>
        <v>3536843</v>
      </c>
      <c r="C413">
        <f>Foglio1!T184</f>
        <v>1382044</v>
      </c>
      <c r="E413">
        <f>Foglio1!R184</f>
        <v>193343</v>
      </c>
      <c r="G413">
        <f>Foglio1!K184</f>
        <v>24875</v>
      </c>
      <c r="H413" s="5">
        <f>Foglio1!I184</f>
        <v>1399</v>
      </c>
      <c r="I413" s="5">
        <f>Foglio1!G184</f>
        <v>1210</v>
      </c>
      <c r="J413" s="5">
        <f>Foglio1!H184</f>
        <v>189</v>
      </c>
      <c r="K413" s="5">
        <f>Foglio1!V184</f>
        <v>9</v>
      </c>
      <c r="M413" s="5">
        <f>Foglio1!J184</f>
        <v>23476</v>
      </c>
      <c r="N413" s="5">
        <f>Foglio1!N184</f>
        <v>163340</v>
      </c>
      <c r="O413" s="5">
        <f>Foglio1!O184</f>
        <v>5128</v>
      </c>
      <c r="Q413">
        <f t="shared" si="389"/>
        <v>1399</v>
      </c>
      <c r="R413">
        <f t="shared" si="390"/>
        <v>169867</v>
      </c>
      <c r="Z413">
        <f t="shared" si="391"/>
        <v>163340</v>
      </c>
      <c r="AA413">
        <f t="shared" si="392"/>
        <v>23476</v>
      </c>
      <c r="AB413">
        <f t="shared" si="393"/>
        <v>1399</v>
      </c>
      <c r="AC413">
        <f t="shared" si="394"/>
        <v>5128</v>
      </c>
      <c r="AE413" s="3">
        <f t="shared" si="395"/>
        <v>33300</v>
      </c>
      <c r="AF413" s="3">
        <f t="shared" si="396"/>
        <v>1370</v>
      </c>
      <c r="AG413" s="3">
        <f t="shared" si="397"/>
        <v>101</v>
      </c>
      <c r="AH413" s="3">
        <f t="shared" si="398"/>
        <v>-3</v>
      </c>
      <c r="AI413" s="3">
        <f t="shared" si="399"/>
        <v>5</v>
      </c>
      <c r="AJ413" s="3">
        <f t="shared" si="400"/>
        <v>104</v>
      </c>
      <c r="AK413" s="3">
        <f t="shared" si="401"/>
        <v>1248</v>
      </c>
      <c r="AL413" s="3">
        <f t="shared" si="402"/>
        <v>21</v>
      </c>
      <c r="AM413" s="3"/>
      <c r="AN413" s="3">
        <f t="shared" si="403"/>
        <v>31930</v>
      </c>
      <c r="AO413" s="3">
        <f t="shared" si="404"/>
        <v>1370</v>
      </c>
      <c r="AQ413" s="6">
        <f t="shared" si="405"/>
        <v>9.5046642784175905E-3</v>
      </c>
      <c r="AR413" s="6">
        <f t="shared" si="406"/>
        <v>7.1364202257609144E-3</v>
      </c>
      <c r="AS413" s="6">
        <f t="shared" si="407"/>
        <v>4.076854767094535E-3</v>
      </c>
      <c r="AT413" s="6">
        <f t="shared" si="408"/>
        <v>-2.1398002853067048E-3</v>
      </c>
      <c r="AU413" s="6">
        <f t="shared" si="409"/>
        <v>2.717391304347826E-2</v>
      </c>
      <c r="AV413" s="6">
        <f t="shared" si="410"/>
        <v>4.449768954304296E-3</v>
      </c>
      <c r="AW413" s="6">
        <f t="shared" si="411"/>
        <v>7.6993312439848976E-3</v>
      </c>
      <c r="AX413" s="6">
        <f t="shared" si="412"/>
        <v>4.1120031329547682E-3</v>
      </c>
      <c r="AZ413" s="2">
        <f t="shared" si="378"/>
        <v>5.466541771856992E-2</v>
      </c>
      <c r="BA413" s="17">
        <f t="shared" si="379"/>
        <v>4.114114114114114E-2</v>
      </c>
      <c r="BB413" s="2">
        <f t="shared" si="380"/>
        <v>7.2358451042965092E-3</v>
      </c>
      <c r="BC413" s="2">
        <f t="shared" si="381"/>
        <v>6.2583077742664594E-3</v>
      </c>
      <c r="BD413" s="2">
        <f t="shared" si="382"/>
        <v>9.7753733003005027E-4</v>
      </c>
      <c r="BE413" s="2">
        <f t="shared" si="383"/>
        <v>0.12142151513114</v>
      </c>
      <c r="BF413" s="2">
        <f t="shared" si="384"/>
        <v>0.84481982797411859</v>
      </c>
      <c r="BG413" s="2">
        <f t="shared" si="385"/>
        <v>2.652281179044496E-2</v>
      </c>
      <c r="BH413" s="2">
        <f t="shared" si="386"/>
        <v>4.8643216080402008E-2</v>
      </c>
      <c r="BI413" s="2">
        <f t="shared" si="387"/>
        <v>7.5979899497487435E-3</v>
      </c>
      <c r="BJ413" s="2">
        <f t="shared" si="388"/>
        <v>0.9437587939698493</v>
      </c>
    </row>
    <row r="414" spans="1:62" ht="15.6" customHeight="1">
      <c r="A414" s="4">
        <v>44303</v>
      </c>
      <c r="B414">
        <f>Foglio1!S185</f>
        <v>3565770</v>
      </c>
      <c r="C414">
        <f>Foglio1!T185</f>
        <v>1392635</v>
      </c>
      <c r="E414">
        <f>Foglio1!R185</f>
        <v>194644</v>
      </c>
      <c r="G414">
        <f>Foglio1!K185</f>
        <v>25477</v>
      </c>
      <c r="H414" s="5">
        <f>Foglio1!I185</f>
        <v>1405</v>
      </c>
      <c r="I414" s="5">
        <f>Foglio1!G185</f>
        <v>1216</v>
      </c>
      <c r="J414" s="5">
        <f>Foglio1!H185</f>
        <v>189</v>
      </c>
      <c r="K414" s="5">
        <f>Foglio1!V185</f>
        <v>11</v>
      </c>
      <c r="M414" s="5">
        <f>Foglio1!J185</f>
        <v>24072</v>
      </c>
      <c r="N414" s="5">
        <f>Foglio1!N185</f>
        <v>164015</v>
      </c>
      <c r="O414" s="5">
        <f>Foglio1!O185</f>
        <v>5152</v>
      </c>
      <c r="Q414">
        <f t="shared" ref="Q414" si="413">H414+L414</f>
        <v>1405</v>
      </c>
      <c r="R414">
        <f t="shared" ref="R414" si="414">Q414+N414+O414</f>
        <v>170572</v>
      </c>
      <c r="Z414">
        <f t="shared" ref="Z414" si="415">N414</f>
        <v>164015</v>
      </c>
      <c r="AA414">
        <f t="shared" ref="AA414" si="416">M414</f>
        <v>24072</v>
      </c>
      <c r="AB414">
        <f t="shared" ref="AB414" si="417">H414</f>
        <v>1405</v>
      </c>
      <c r="AC414">
        <f t="shared" ref="AC414" si="418">O414</f>
        <v>5152</v>
      </c>
      <c r="AE414" s="3">
        <f t="shared" ref="AE414" si="419">B414-B413</f>
        <v>28927</v>
      </c>
      <c r="AF414" s="3">
        <f t="shared" ref="AF414" si="420">E414-E413</f>
        <v>1301</v>
      </c>
      <c r="AG414" s="3">
        <f t="shared" ref="AG414" si="421">G414-G413</f>
        <v>602</v>
      </c>
      <c r="AH414" s="3">
        <f t="shared" ref="AH414" si="422">H414-H413</f>
        <v>6</v>
      </c>
      <c r="AI414" s="3">
        <f t="shared" ref="AI414" si="423">J414-J413</f>
        <v>0</v>
      </c>
      <c r="AJ414" s="3">
        <f t="shared" ref="AJ414" si="424">M414-M413</f>
        <v>596</v>
      </c>
      <c r="AK414" s="3">
        <f t="shared" ref="AK414" si="425">N414-N413</f>
        <v>675</v>
      </c>
      <c r="AL414" s="3">
        <f t="shared" ref="AL414" si="426">O414-O413</f>
        <v>24</v>
      </c>
      <c r="AM414" s="3"/>
      <c r="AN414" s="3">
        <f t="shared" ref="AN414" si="427">AE414-AF414</f>
        <v>27626</v>
      </c>
      <c r="AO414" s="3">
        <f t="shared" ref="AO414" si="428">AF414</f>
        <v>1301</v>
      </c>
      <c r="AQ414" s="6">
        <f t="shared" ref="AQ414" si="429">(B414-B413)/B413</f>
        <v>8.1787628119201223E-3</v>
      </c>
      <c r="AR414" s="6">
        <f t="shared" ref="AR414" si="430">(E414-E413)/E413</f>
        <v>6.7289738961327792E-3</v>
      </c>
      <c r="AS414" s="6">
        <f t="shared" ref="AS414" si="431">(G414-G413)/G413</f>
        <v>2.4201005025125628E-2</v>
      </c>
      <c r="AT414" s="6">
        <f t="shared" ref="AT414" si="432">(H414-H413)/H413</f>
        <v>4.2887776983559682E-3</v>
      </c>
      <c r="AU414" s="6">
        <f t="shared" ref="AU414" si="433">(J414-J413)/J413</f>
        <v>0</v>
      </c>
      <c r="AV414" s="6">
        <f t="shared" ref="AV414" si="434">(M414-M413)/M413</f>
        <v>2.5387629919918213E-2</v>
      </c>
      <c r="AW414" s="6">
        <f t="shared" ref="AW414" si="435">(N414-N413)/N413</f>
        <v>4.1324843883923101E-3</v>
      </c>
      <c r="AX414" s="6">
        <f t="shared" ref="AX414" si="436">(O414-O413)/O413</f>
        <v>4.6801872074882997E-3</v>
      </c>
      <c r="AZ414" s="2">
        <f t="shared" ref="AZ414" si="437">E414/B414</f>
        <v>5.4586807337545611E-2</v>
      </c>
      <c r="BA414" s="17">
        <f t="shared" ref="BA414" si="438">AF414/AE414</f>
        <v>4.4975282607944138E-2</v>
      </c>
      <c r="BB414" s="2">
        <f t="shared" ref="BB414" si="439">H414/E414</f>
        <v>7.218306241137667E-3</v>
      </c>
      <c r="BC414" s="2">
        <f t="shared" ref="BC414" si="440">(H414-J414)/E414</f>
        <v>6.2473027681305355E-3</v>
      </c>
      <c r="BD414" s="2">
        <f t="shared" ref="BD414" si="441">J414/E414</f>
        <v>9.7100347300713098E-4</v>
      </c>
      <c r="BE414" s="2">
        <f t="shared" ref="BE414" si="442">M414/E414</f>
        <v>0.12367193440332093</v>
      </c>
      <c r="BF414" s="2">
        <f t="shared" ref="BF414" si="443">N414/E414</f>
        <v>0.84264092394319889</v>
      </c>
      <c r="BG414" s="2">
        <f t="shared" ref="BG414" si="444">O414/E414</f>
        <v>2.6468835412342535E-2</v>
      </c>
      <c r="BH414" s="2">
        <f t="shared" ref="BH414" si="445">I414/G414</f>
        <v>4.7729324488754561E-2</v>
      </c>
      <c r="BI414" s="2">
        <f t="shared" ref="BI414" si="446">J414/G414</f>
        <v>7.4184558621501751E-3</v>
      </c>
      <c r="BJ414" s="2">
        <f t="shared" ref="BJ414" si="447">M414/G414</f>
        <v>0.94485221964909527</v>
      </c>
    </row>
    <row r="415" spans="1:62" ht="15.6" customHeight="1">
      <c r="A415" s="4">
        <v>44304</v>
      </c>
      <c r="B415">
        <f>Foglio1!S186</f>
        <v>3582328</v>
      </c>
      <c r="C415">
        <f>Foglio1!T186</f>
        <v>1400540</v>
      </c>
      <c r="E415">
        <f>Foglio1!R186</f>
        <v>195519</v>
      </c>
      <c r="G415">
        <f>Foglio1!K186</f>
        <v>25758</v>
      </c>
      <c r="H415" s="5">
        <f>Foglio1!I186</f>
        <v>1399</v>
      </c>
      <c r="I415" s="5">
        <f>Foglio1!G186</f>
        <v>1212</v>
      </c>
      <c r="J415" s="5">
        <f>Foglio1!H186</f>
        <v>187</v>
      </c>
      <c r="K415" s="5">
        <f>Foglio1!V186</f>
        <v>7</v>
      </c>
      <c r="M415" s="5">
        <f>Foglio1!J186</f>
        <v>24359</v>
      </c>
      <c r="N415" s="5">
        <f>Foglio1!N186</f>
        <v>164599</v>
      </c>
      <c r="O415" s="5">
        <f>Foglio1!O186</f>
        <v>5162</v>
      </c>
      <c r="Q415">
        <f t="shared" ref="Q415" si="448">H415+L415</f>
        <v>1399</v>
      </c>
      <c r="R415">
        <f t="shared" ref="R415" si="449">Q415+N415+O415</f>
        <v>171160</v>
      </c>
      <c r="Z415">
        <f t="shared" ref="Z415" si="450">N415</f>
        <v>164599</v>
      </c>
      <c r="AA415">
        <f t="shared" ref="AA415" si="451">M415</f>
        <v>24359</v>
      </c>
      <c r="AB415">
        <f t="shared" ref="AB415" si="452">H415</f>
        <v>1399</v>
      </c>
      <c r="AC415">
        <f t="shared" ref="AC415" si="453">O415</f>
        <v>5162</v>
      </c>
      <c r="AE415" s="3">
        <f t="shared" ref="AE415" si="454">B415-B414</f>
        <v>16558</v>
      </c>
      <c r="AF415" s="3">
        <f t="shared" ref="AF415" si="455">E415-E414</f>
        <v>875</v>
      </c>
      <c r="AG415" s="3">
        <f t="shared" ref="AG415" si="456">G415-G414</f>
        <v>281</v>
      </c>
      <c r="AH415" s="3">
        <f t="shared" ref="AH415" si="457">H415-H414</f>
        <v>-6</v>
      </c>
      <c r="AI415" s="3">
        <f t="shared" ref="AI415" si="458">J415-J414</f>
        <v>-2</v>
      </c>
      <c r="AJ415" s="3">
        <f t="shared" ref="AJ415" si="459">M415-M414</f>
        <v>287</v>
      </c>
      <c r="AK415" s="3">
        <f t="shared" ref="AK415" si="460">N415-N414</f>
        <v>584</v>
      </c>
      <c r="AL415" s="3">
        <f t="shared" ref="AL415" si="461">O415-O414</f>
        <v>10</v>
      </c>
      <c r="AM415" s="3"/>
      <c r="AN415" s="3">
        <f t="shared" ref="AN415" si="462">AE415-AF415</f>
        <v>15683</v>
      </c>
      <c r="AO415" s="3">
        <f t="shared" ref="AO415" si="463">AF415</f>
        <v>875</v>
      </c>
      <c r="AQ415" s="6">
        <f t="shared" ref="AQ415" si="464">(B415-B414)/B414</f>
        <v>4.6435973155868155E-3</v>
      </c>
      <c r="AR415" s="6">
        <f t="shared" ref="AR415" si="465">(E415-E414)/E414</f>
        <v>4.495386449107088E-3</v>
      </c>
      <c r="AS415" s="6">
        <f t="shared" ref="AS415" si="466">(G415-G414)/G414</f>
        <v>1.1029556070180947E-2</v>
      </c>
      <c r="AT415" s="6">
        <f t="shared" ref="AT415" si="467">(H415-H414)/H414</f>
        <v>-4.2704626334519576E-3</v>
      </c>
      <c r="AU415" s="6">
        <f t="shared" ref="AU415" si="468">(J415-J414)/J414</f>
        <v>-1.0582010582010581E-2</v>
      </c>
      <c r="AV415" s="6">
        <f t="shared" ref="AV415" si="469">(M415-M414)/M414</f>
        <v>1.1922565636424061E-2</v>
      </c>
      <c r="AW415" s="6">
        <f t="shared" ref="AW415" si="470">(N415-N414)/N414</f>
        <v>3.5606499405542178E-3</v>
      </c>
      <c r="AX415" s="6">
        <f t="shared" ref="AX415" si="471">(O415-O414)/O414</f>
        <v>1.9409937888198758E-3</v>
      </c>
      <c r="AZ415" s="2">
        <f t="shared" ref="AZ415" si="472">E415/B415</f>
        <v>5.4578754374250485E-2</v>
      </c>
      <c r="BA415" s="17">
        <f t="shared" ref="BA415" si="473">AF415/AE415</f>
        <v>5.2844546442807103E-2</v>
      </c>
      <c r="BB415" s="2">
        <f t="shared" ref="BB415" si="474">H415/E415</f>
        <v>7.155314828737872E-3</v>
      </c>
      <c r="BC415" s="2">
        <f t="shared" ref="BC415" si="475">(H415-J415)/E415</f>
        <v>6.1988860417657617E-3</v>
      </c>
      <c r="BD415" s="2">
        <f t="shared" ref="BD415" si="476">J415/E415</f>
        <v>9.5642878697211014E-4</v>
      </c>
      <c r="BE415" s="2">
        <f t="shared" ref="BE415" si="477">M415/E415</f>
        <v>0.12458635733611567</v>
      </c>
      <c r="BF415" s="2">
        <f t="shared" ref="BF415" si="478">N415/E415</f>
        <v>0.84185680164076127</v>
      </c>
      <c r="BG415" s="2">
        <f t="shared" ref="BG415" si="479">O415/E415</f>
        <v>2.64015261943852E-2</v>
      </c>
      <c r="BH415" s="2">
        <f t="shared" ref="BH415" si="480">I415/G415</f>
        <v>4.7053342650826925E-2</v>
      </c>
      <c r="BI415" s="2">
        <f t="shared" ref="BI415" si="481">J415/G415</f>
        <v>7.2598804254988738E-3</v>
      </c>
      <c r="BJ415" s="2">
        <f t="shared" ref="BJ415" si="482">M415/G415</f>
        <v>0.9456867769236742</v>
      </c>
    </row>
    <row r="416" spans="1:62" ht="15.6" customHeight="1">
      <c r="A416" s="4">
        <v>44305</v>
      </c>
      <c r="B416">
        <f>Foglio1!S187</f>
        <v>3596744</v>
      </c>
      <c r="C416">
        <f>Foglio1!T187</f>
        <v>1407591</v>
      </c>
      <c r="E416">
        <f>Foglio1!R187</f>
        <v>196642</v>
      </c>
      <c r="G416">
        <f>Foglio1!K187</f>
        <v>26322</v>
      </c>
      <c r="H416" s="5">
        <f>Foglio1!I187</f>
        <v>1438</v>
      </c>
      <c r="I416" s="5">
        <f>Foglio1!G187</f>
        <v>1262</v>
      </c>
      <c r="J416" s="5">
        <f>Foglio1!H187</f>
        <v>176</v>
      </c>
      <c r="K416" s="5">
        <f>Foglio1!V187</f>
        <v>1</v>
      </c>
      <c r="M416" s="5">
        <f>Foglio1!J187</f>
        <v>24884</v>
      </c>
      <c r="N416" s="5">
        <f>Foglio1!N187</f>
        <v>165148</v>
      </c>
      <c r="O416" s="5">
        <f>Foglio1!O187</f>
        <v>5172</v>
      </c>
      <c r="Q416">
        <f t="shared" ref="Q416" si="483">H416+L416</f>
        <v>1438</v>
      </c>
      <c r="R416">
        <f t="shared" ref="R416" si="484">Q416+N416+O416</f>
        <v>171758</v>
      </c>
      <c r="Z416">
        <f t="shared" ref="Z416" si="485">N416</f>
        <v>165148</v>
      </c>
      <c r="AA416">
        <f t="shared" ref="AA416" si="486">M416</f>
        <v>24884</v>
      </c>
      <c r="AB416">
        <f t="shared" ref="AB416" si="487">H416</f>
        <v>1438</v>
      </c>
      <c r="AC416">
        <f t="shared" ref="AC416" si="488">O416</f>
        <v>5172</v>
      </c>
      <c r="AE416" s="3">
        <f t="shared" ref="AE416" si="489">B416-B415</f>
        <v>14416</v>
      </c>
      <c r="AF416" s="3">
        <f t="shared" ref="AF416" si="490">E416-E415</f>
        <v>1123</v>
      </c>
      <c r="AG416" s="3">
        <f t="shared" ref="AG416" si="491">G416-G415</f>
        <v>564</v>
      </c>
      <c r="AH416" s="3">
        <f t="shared" ref="AH416" si="492">H416-H415</f>
        <v>39</v>
      </c>
      <c r="AI416" s="3">
        <f t="shared" ref="AI416" si="493">J416-J415</f>
        <v>-11</v>
      </c>
      <c r="AJ416" s="3">
        <f t="shared" ref="AJ416" si="494">M416-M415</f>
        <v>525</v>
      </c>
      <c r="AK416" s="3">
        <f t="shared" ref="AK416" si="495">N416-N415</f>
        <v>549</v>
      </c>
      <c r="AL416" s="3">
        <f t="shared" ref="AL416" si="496">O416-O415</f>
        <v>10</v>
      </c>
      <c r="AM416" s="3"/>
      <c r="AN416" s="3">
        <f t="shared" ref="AN416" si="497">AE416-AF416</f>
        <v>13293</v>
      </c>
      <c r="AO416" s="3">
        <f t="shared" ref="AO416" si="498">AF416</f>
        <v>1123</v>
      </c>
      <c r="AQ416" s="6">
        <f t="shared" ref="AQ416" si="499">(B416-B415)/B415</f>
        <v>4.0241987891672677E-3</v>
      </c>
      <c r="AR416" s="6">
        <f t="shared" ref="AR416" si="500">(E416-E415)/E415</f>
        <v>5.7436873142763618E-3</v>
      </c>
      <c r="AS416" s="6">
        <f t="shared" ref="AS416" si="501">(G416-G415)/G415</f>
        <v>2.1896109946424411E-2</v>
      </c>
      <c r="AT416" s="6">
        <f t="shared" ref="AT416" si="502">(H416-H415)/H415</f>
        <v>2.7877055039313797E-2</v>
      </c>
      <c r="AU416" s="6">
        <f t="shared" ref="AU416" si="503">(J416-J415)/J415</f>
        <v>-5.8823529411764705E-2</v>
      </c>
      <c r="AV416" s="6">
        <f t="shared" ref="AV416" si="504">(M416-M415)/M415</f>
        <v>2.1552608891990638E-2</v>
      </c>
      <c r="AW416" s="6">
        <f t="shared" ref="AW416" si="505">(N416-N415)/N415</f>
        <v>3.3353787082546068E-3</v>
      </c>
      <c r="AX416" s="6">
        <f t="shared" ref="AX416" si="506">(O416-O415)/O415</f>
        <v>1.9372336303758234E-3</v>
      </c>
      <c r="AZ416" s="2">
        <f t="shared" ref="AZ416" si="507">E416/B416</f>
        <v>5.4672225768639636E-2</v>
      </c>
      <c r="BA416" s="17">
        <f t="shared" ref="BA416" si="508">AF416/AE416</f>
        <v>7.7899556048834626E-2</v>
      </c>
      <c r="BB416" s="2">
        <f t="shared" ref="BB416" si="509">H416/E416</f>
        <v>7.3127816031163233E-3</v>
      </c>
      <c r="BC416" s="2">
        <f t="shared" ref="BC416" si="510">(H416-J416)/E416</f>
        <v>6.4177540911910984E-3</v>
      </c>
      <c r="BD416" s="2">
        <f t="shared" ref="BD416" si="511">J416/E416</f>
        <v>8.950275119252245E-4</v>
      </c>
      <c r="BE416" s="2">
        <f t="shared" ref="BE416" si="512">M416/E416</f>
        <v>0.12654468526560958</v>
      </c>
      <c r="BF416" s="2">
        <f t="shared" ref="BF416" si="513">N416/E416</f>
        <v>0.83984092920128961</v>
      </c>
      <c r="BG416" s="2">
        <f t="shared" ref="BG416" si="514">O416/E416</f>
        <v>2.630160392998444E-2</v>
      </c>
      <c r="BH416" s="2">
        <f t="shared" ref="BH416" si="515">I416/G416</f>
        <v>4.7944685054327175E-2</v>
      </c>
      <c r="BI416" s="2">
        <f t="shared" ref="BI416" si="516">J416/G416</f>
        <v>6.6864220044069601E-3</v>
      </c>
      <c r="BJ416" s="2">
        <f t="shared" ref="BJ416" si="517">M416/G416</f>
        <v>0.94536889294126591</v>
      </c>
    </row>
    <row r="417" spans="1:62" ht="15.6" customHeight="1">
      <c r="A417" s="4">
        <v>44306</v>
      </c>
      <c r="B417">
        <f>Foglio1!S188</f>
        <v>3622523</v>
      </c>
      <c r="C417">
        <f>Foglio1!T188</f>
        <v>1416819</v>
      </c>
      <c r="E417">
        <f>Foglio1!R188</f>
        <v>197790</v>
      </c>
      <c r="G417">
        <f>Foglio1!K188</f>
        <v>24899</v>
      </c>
      <c r="H417" s="5">
        <f>Foglio1!I188</f>
        <v>1435</v>
      </c>
      <c r="I417" s="5">
        <f>Foglio1!G188</f>
        <v>1255</v>
      </c>
      <c r="J417" s="5">
        <f>Foglio1!H188</f>
        <v>180</v>
      </c>
      <c r="K417" s="5">
        <f>Foglio1!V188</f>
        <v>14</v>
      </c>
      <c r="M417" s="5">
        <f>Foglio1!J188</f>
        <v>23464</v>
      </c>
      <c r="N417" s="5">
        <f>Foglio1!N188</f>
        <v>167683</v>
      </c>
      <c r="O417" s="5">
        <f>Foglio1!O188</f>
        <v>5208</v>
      </c>
      <c r="Q417">
        <f t="shared" ref="Q417" si="518">H417+L417</f>
        <v>1435</v>
      </c>
      <c r="R417">
        <f t="shared" ref="R417" si="519">Q417+N417+O417</f>
        <v>174326</v>
      </c>
      <c r="Z417">
        <f t="shared" ref="Z417" si="520">N417</f>
        <v>167683</v>
      </c>
      <c r="AA417">
        <f t="shared" ref="AA417" si="521">M417</f>
        <v>23464</v>
      </c>
      <c r="AB417">
        <f t="shared" ref="AB417" si="522">H417</f>
        <v>1435</v>
      </c>
      <c r="AC417">
        <f t="shared" ref="AC417" si="523">O417</f>
        <v>5208</v>
      </c>
      <c r="AE417" s="3">
        <f t="shared" ref="AE417" si="524">B417-B416</f>
        <v>25779</v>
      </c>
      <c r="AF417" s="3">
        <f t="shared" ref="AF417" si="525">E417-E416</f>
        <v>1148</v>
      </c>
      <c r="AG417" s="3">
        <f t="shared" ref="AG417" si="526">G417-G416</f>
        <v>-1423</v>
      </c>
      <c r="AH417" s="3">
        <f t="shared" ref="AH417" si="527">H417-H416</f>
        <v>-3</v>
      </c>
      <c r="AI417" s="3">
        <f t="shared" ref="AI417" si="528">J417-J416</f>
        <v>4</v>
      </c>
      <c r="AJ417" s="3">
        <f t="shared" ref="AJ417" si="529">M417-M416</f>
        <v>-1420</v>
      </c>
      <c r="AK417" s="3">
        <f t="shared" ref="AK417" si="530">N417-N416</f>
        <v>2535</v>
      </c>
      <c r="AL417" s="3">
        <f t="shared" ref="AL417" si="531">O417-O416</f>
        <v>36</v>
      </c>
      <c r="AM417" s="3"/>
      <c r="AN417" s="3">
        <f t="shared" ref="AN417" si="532">AE417-AF417</f>
        <v>24631</v>
      </c>
      <c r="AO417" s="3">
        <f t="shared" ref="AO417" si="533">AF417</f>
        <v>1148</v>
      </c>
      <c r="AQ417" s="6">
        <f t="shared" ref="AQ417" si="534">(B417-B416)/B416</f>
        <v>7.1673157722651377E-3</v>
      </c>
      <c r="AR417" s="6">
        <f t="shared" ref="AR417" si="535">(E417-E416)/E416</f>
        <v>5.8380203618758966E-3</v>
      </c>
      <c r="AS417" s="6">
        <f t="shared" ref="AS417" si="536">(G417-G416)/G416</f>
        <v>-5.4061241546994911E-2</v>
      </c>
      <c r="AT417" s="6">
        <f t="shared" ref="AT417" si="537">(H417-H416)/H416</f>
        <v>-2.086230876216968E-3</v>
      </c>
      <c r="AU417" s="6">
        <f t="shared" ref="AU417" si="538">(J417-J416)/J416</f>
        <v>2.2727272727272728E-2</v>
      </c>
      <c r="AV417" s="6">
        <f t="shared" ref="AV417" si="539">(M417-M416)/M416</f>
        <v>-5.7064780581900017E-2</v>
      </c>
      <c r="AW417" s="6">
        <f t="shared" ref="AW417" si="540">(N417-N416)/N416</f>
        <v>1.5349867997190399E-2</v>
      </c>
      <c r="AX417" s="6">
        <f t="shared" ref="AX417" si="541">(O417-O416)/O416</f>
        <v>6.9605568445475635E-3</v>
      </c>
      <c r="AZ417" s="2">
        <f t="shared" ref="AZ417" si="542">E417/B417</f>
        <v>5.4600067411580272E-2</v>
      </c>
      <c r="BA417" s="17">
        <f t="shared" ref="BA417" si="543">AF417/AE417</f>
        <v>4.4532371309980993E-2</v>
      </c>
      <c r="BB417" s="2">
        <f t="shared" ref="BB417" si="544">H417/E417</f>
        <v>7.2551696243490574E-3</v>
      </c>
      <c r="BC417" s="2">
        <f t="shared" ref="BC417" si="545">(H417-J417)/E417</f>
        <v>6.3451135042216491E-3</v>
      </c>
      <c r="BD417" s="2">
        <f t="shared" ref="BD417" si="546">J417/E417</f>
        <v>9.1005612012740782E-4</v>
      </c>
      <c r="BE417" s="2">
        <f t="shared" ref="BE417" si="547">M417/E417</f>
        <v>0.11863087112594166</v>
      </c>
      <c r="BF417" s="2">
        <f t="shared" ref="BF417" si="548">N417/E417</f>
        <v>0.84778300217402291</v>
      </c>
      <c r="BG417" s="2">
        <f t="shared" ref="BG417" si="549">O417/E417</f>
        <v>2.6330957075686334E-2</v>
      </c>
      <c r="BH417" s="2">
        <f t="shared" ref="BH417" si="550">I417/G417</f>
        <v>5.0403630667898311E-2</v>
      </c>
      <c r="BI417" s="2">
        <f t="shared" ref="BI417" si="551">J417/G417</f>
        <v>7.2292059922085226E-3</v>
      </c>
      <c r="BJ417" s="2">
        <f t="shared" ref="BJ417" si="552">M417/G417</f>
        <v>0.94236716333989312</v>
      </c>
    </row>
    <row r="418" spans="1:62" ht="15.6" customHeight="1">
      <c r="A418" s="4">
        <v>44307</v>
      </c>
      <c r="B418">
        <f>Foglio1!S189</f>
        <v>3651572</v>
      </c>
      <c r="C418">
        <f>Foglio1!T189</f>
        <v>1426412</v>
      </c>
      <c r="E418">
        <f>Foglio1!R189</f>
        <v>199078</v>
      </c>
      <c r="G418">
        <f>Foglio1!K189</f>
        <v>25188</v>
      </c>
      <c r="H418" s="5">
        <f>Foglio1!I189</f>
        <v>1456</v>
      </c>
      <c r="I418" s="5">
        <f>Foglio1!G189</f>
        <v>1274</v>
      </c>
      <c r="J418" s="5">
        <f>Foglio1!H189</f>
        <v>182</v>
      </c>
      <c r="K418" s="5">
        <f>Foglio1!V189</f>
        <v>10</v>
      </c>
      <c r="M418" s="5">
        <f>Foglio1!J189</f>
        <v>23732</v>
      </c>
      <c r="N418" s="5">
        <f>Foglio1!N189</f>
        <v>168672</v>
      </c>
      <c r="O418" s="5">
        <f>Foglio1!O189</f>
        <v>5218</v>
      </c>
      <c r="Q418">
        <f t="shared" ref="Q418" si="553">H418+L418</f>
        <v>1456</v>
      </c>
      <c r="R418">
        <f t="shared" ref="R418" si="554">Q418+N418+O418</f>
        <v>175346</v>
      </c>
      <c r="Z418">
        <f t="shared" ref="Z418" si="555">N418</f>
        <v>168672</v>
      </c>
      <c r="AA418">
        <f t="shared" ref="AA418" si="556">M418</f>
        <v>23732</v>
      </c>
      <c r="AB418">
        <f t="shared" ref="AB418" si="557">H418</f>
        <v>1456</v>
      </c>
      <c r="AC418">
        <f t="shared" ref="AC418" si="558">O418</f>
        <v>5218</v>
      </c>
      <c r="AE418" s="3">
        <f t="shared" ref="AE418" si="559">B418-B417</f>
        <v>29049</v>
      </c>
      <c r="AF418" s="3">
        <f t="shared" ref="AF418" si="560">E418-E417</f>
        <v>1288</v>
      </c>
      <c r="AG418" s="3">
        <f t="shared" ref="AG418" si="561">G418-G417</f>
        <v>289</v>
      </c>
      <c r="AH418" s="3">
        <f t="shared" ref="AH418" si="562">H418-H417</f>
        <v>21</v>
      </c>
      <c r="AI418" s="3">
        <f t="shared" ref="AI418" si="563">J418-J417</f>
        <v>2</v>
      </c>
      <c r="AJ418" s="3">
        <f t="shared" ref="AJ418" si="564">M418-M417</f>
        <v>268</v>
      </c>
      <c r="AK418" s="3">
        <f t="shared" ref="AK418" si="565">N418-N417</f>
        <v>989</v>
      </c>
      <c r="AL418" s="3">
        <f t="shared" ref="AL418" si="566">O418-O417</f>
        <v>10</v>
      </c>
      <c r="AM418" s="3"/>
      <c r="AN418" s="3">
        <f t="shared" ref="AN418" si="567">AE418-AF418</f>
        <v>27761</v>
      </c>
      <c r="AO418" s="3">
        <f t="shared" ref="AO418" si="568">AF418</f>
        <v>1288</v>
      </c>
      <c r="AQ418" s="6">
        <f t="shared" ref="AQ418" si="569">(B418-B417)/B417</f>
        <v>8.0189967047828263E-3</v>
      </c>
      <c r="AR418" s="6">
        <f t="shared" ref="AR418" si="570">(E418-E417)/E417</f>
        <v>6.5119571262450071E-3</v>
      </c>
      <c r="AS418" s="6">
        <f t="shared" ref="AS418" si="571">(G418-G417)/G417</f>
        <v>1.1606891843045905E-2</v>
      </c>
      <c r="AT418" s="6">
        <f t="shared" ref="AT418" si="572">(H418-H417)/H417</f>
        <v>1.4634146341463415E-2</v>
      </c>
      <c r="AU418" s="6">
        <f t="shared" ref="AU418" si="573">(J418-J417)/J417</f>
        <v>1.1111111111111112E-2</v>
      </c>
      <c r="AV418" s="6">
        <f t="shared" ref="AV418" si="574">(M418-M417)/M417</f>
        <v>1.1421752471871804E-2</v>
      </c>
      <c r="AW418" s="6">
        <f t="shared" ref="AW418" si="575">(N418-N417)/N417</f>
        <v>5.8980337899488915E-3</v>
      </c>
      <c r="AX418" s="6">
        <f t="shared" ref="AX418" si="576">(O418-O417)/O417</f>
        <v>1.9201228878648233E-3</v>
      </c>
      <c r="AZ418" s="2">
        <f t="shared" ref="AZ418" si="577">E418/B418</f>
        <v>5.451843753868197E-2</v>
      </c>
      <c r="BA418" s="17">
        <f t="shared" ref="BA418" si="578">AF418/AE418</f>
        <v>4.4338875692794932E-2</v>
      </c>
      <c r="BB418" s="2">
        <f t="shared" ref="BB418" si="579">H418/E418</f>
        <v>7.3137162318287303E-3</v>
      </c>
      <c r="BC418" s="2">
        <f t="shared" ref="BC418" si="580">(H418-J418)/E418</f>
        <v>6.3995017028501393E-3</v>
      </c>
      <c r="BD418" s="2">
        <f t="shared" ref="BD418" si="581">J418/E418</f>
        <v>9.1421452897859129E-4</v>
      </c>
      <c r="BE418" s="2">
        <f t="shared" ref="BE418" si="582">M418/E418</f>
        <v>0.1192095560534062</v>
      </c>
      <c r="BF418" s="2">
        <f t="shared" ref="BF418" si="583">N418/E418</f>
        <v>0.8472658957795437</v>
      </c>
      <c r="BG418" s="2">
        <f t="shared" ref="BG418" si="584">O418/E418</f>
        <v>2.621083193522137E-2</v>
      </c>
      <c r="BH418" s="2">
        <f t="shared" ref="BH418" si="585">I418/G418</f>
        <v>5.0579641098936E-2</v>
      </c>
      <c r="BI418" s="2">
        <f t="shared" ref="BI418" si="586">J418/G418</f>
        <v>7.2256630141337144E-3</v>
      </c>
      <c r="BJ418" s="2">
        <f t="shared" ref="BJ418" si="587">M418/G418</f>
        <v>0.94219469588693028</v>
      </c>
    </row>
    <row r="419" spans="1:62" ht="15.6" customHeight="1">
      <c r="A419" s="4">
        <v>44308</v>
      </c>
      <c r="B419">
        <f>Foglio1!S190</f>
        <v>3685649</v>
      </c>
      <c r="C419">
        <f>Foglio1!T190</f>
        <v>1437582</v>
      </c>
      <c r="E419">
        <f>Foglio1!R190</f>
        <v>200490</v>
      </c>
      <c r="G419">
        <f>Foglio1!K190</f>
        <v>25628</v>
      </c>
      <c r="H419" s="5">
        <f>Foglio1!I190</f>
        <v>1422</v>
      </c>
      <c r="I419" s="5">
        <f>Foglio1!G190</f>
        <v>1244</v>
      </c>
      <c r="J419" s="5">
        <f>Foglio1!H190</f>
        <v>178</v>
      </c>
      <c r="K419" s="5">
        <f>Foglio1!V190</f>
        <v>11</v>
      </c>
      <c r="M419" s="5">
        <f>Foglio1!J190</f>
        <v>24206</v>
      </c>
      <c r="N419" s="5">
        <f>Foglio1!N190</f>
        <v>169621</v>
      </c>
      <c r="O419" s="5">
        <f>Foglio1!O190</f>
        <v>5241</v>
      </c>
      <c r="Q419">
        <f t="shared" ref="Q419" si="588">H419+L419</f>
        <v>1422</v>
      </c>
      <c r="R419">
        <f t="shared" ref="R419" si="589">Q419+N419+O419</f>
        <v>176284</v>
      </c>
      <c r="Z419">
        <f t="shared" ref="Z419" si="590">N419</f>
        <v>169621</v>
      </c>
      <c r="AA419">
        <f t="shared" ref="AA419" si="591">M419</f>
        <v>24206</v>
      </c>
      <c r="AB419">
        <f t="shared" ref="AB419" si="592">H419</f>
        <v>1422</v>
      </c>
      <c r="AC419">
        <f t="shared" ref="AC419" si="593">O419</f>
        <v>5241</v>
      </c>
      <c r="AE419" s="3">
        <f t="shared" ref="AE419" si="594">B419-B418</f>
        <v>34077</v>
      </c>
      <c r="AF419" s="3">
        <f t="shared" ref="AF419" si="595">E419-E418</f>
        <v>1412</v>
      </c>
      <c r="AG419" s="3">
        <f t="shared" ref="AG419" si="596">G419-G418</f>
        <v>440</v>
      </c>
      <c r="AH419" s="3">
        <f t="shared" ref="AH419" si="597">H419-H418</f>
        <v>-34</v>
      </c>
      <c r="AI419" s="3">
        <f t="shared" ref="AI419" si="598">J419-J418</f>
        <v>-4</v>
      </c>
      <c r="AJ419" s="3">
        <f t="shared" ref="AJ419" si="599">M419-M418</f>
        <v>474</v>
      </c>
      <c r="AK419" s="3">
        <f t="shared" ref="AK419" si="600">N419-N418</f>
        <v>949</v>
      </c>
      <c r="AL419" s="3">
        <f t="shared" ref="AL419" si="601">O419-O418</f>
        <v>23</v>
      </c>
      <c r="AM419" s="3"/>
      <c r="AN419" s="3">
        <f t="shared" ref="AN419" si="602">AE419-AF419</f>
        <v>32665</v>
      </c>
      <c r="AO419" s="3">
        <f t="shared" ref="AO419" si="603">AF419</f>
        <v>1412</v>
      </c>
      <c r="AQ419" s="6">
        <f t="shared" ref="AQ419" si="604">(B419-B418)/B418</f>
        <v>9.3321451692586089E-3</v>
      </c>
      <c r="AR419" s="6">
        <f t="shared" ref="AR419" si="605">(E419-E418)/E418</f>
        <v>7.0926973347130266E-3</v>
      </c>
      <c r="AS419" s="6">
        <f t="shared" ref="AS419" si="606">(G419-G418)/G418</f>
        <v>1.7468635858345245E-2</v>
      </c>
      <c r="AT419" s="6">
        <f t="shared" ref="AT419" si="607">(H419-H418)/H418</f>
        <v>-2.3351648351648352E-2</v>
      </c>
      <c r="AU419" s="6">
        <f t="shared" ref="AU419" si="608">(J419-J418)/J418</f>
        <v>-2.197802197802198E-2</v>
      </c>
      <c r="AV419" s="6">
        <f t="shared" ref="AV419" si="609">(M419-M418)/M418</f>
        <v>1.9973032192819821E-2</v>
      </c>
      <c r="AW419" s="6">
        <f t="shared" ref="AW419" si="610">(N419-N418)/N418</f>
        <v>5.6263043065831906E-3</v>
      </c>
      <c r="AX419" s="6">
        <f t="shared" ref="AX419" si="611">(O419-O418)/O418</f>
        <v>4.4078190877730929E-3</v>
      </c>
      <c r="AZ419" s="2">
        <f t="shared" ref="AZ419" si="612">E419/B419</f>
        <v>5.4397475180083615E-2</v>
      </c>
      <c r="BA419" s="17">
        <f t="shared" ref="BA419" si="613">AF419/AE419</f>
        <v>4.1435572380197787E-2</v>
      </c>
      <c r="BB419" s="2">
        <f t="shared" ref="BB419" si="614">H419/E419</f>
        <v>7.0926230734699985E-3</v>
      </c>
      <c r="BC419" s="2">
        <f t="shared" ref="BC419" si="615">(H419-J419)/E419</f>
        <v>6.2047982443014611E-3</v>
      </c>
      <c r="BD419" s="2">
        <f t="shared" ref="BD419" si="616">J419/E419</f>
        <v>8.8782482916853706E-4</v>
      </c>
      <c r="BE419" s="2">
        <f t="shared" ref="BE419" si="617">M419/E419</f>
        <v>0.12073420120704274</v>
      </c>
      <c r="BF419" s="2">
        <f t="shared" ref="BF419" si="618">N419/E419</f>
        <v>0.84603222105840692</v>
      </c>
      <c r="BG419" s="2">
        <f t="shared" ref="BG419" si="619">O419/E419</f>
        <v>2.6140954661080355E-2</v>
      </c>
      <c r="BH419" s="2">
        <f t="shared" ref="BH419" si="620">I419/G419</f>
        <v>4.8540658654596537E-2</v>
      </c>
      <c r="BI419" s="2">
        <f t="shared" ref="BI419" si="621">J419/G419</f>
        <v>6.9455283283908226E-3</v>
      </c>
      <c r="BJ419" s="2">
        <f t="shared" ref="BJ419" si="622">M419/G419</f>
        <v>0.94451381301701265</v>
      </c>
    </row>
    <row r="420" spans="1:62" ht="15.6" customHeight="1">
      <c r="A420" s="4">
        <v>44309</v>
      </c>
      <c r="B420">
        <f>Foglio1!S191</f>
        <v>3712535</v>
      </c>
      <c r="C420">
        <f>Foglio1!T191</f>
        <v>1447005</v>
      </c>
      <c r="E420">
        <f>Foglio1!R191</f>
        <v>201420</v>
      </c>
      <c r="G420">
        <f>Foglio1!K191</f>
        <v>25284</v>
      </c>
      <c r="H420" s="5">
        <f>Foglio1!I191</f>
        <v>1409</v>
      </c>
      <c r="I420" s="5">
        <f>Foglio1!G191</f>
        <v>1232</v>
      </c>
      <c r="J420" s="5">
        <f>Foglio1!H191</f>
        <v>177</v>
      </c>
      <c r="K420" s="5">
        <f>Foglio1!V191</f>
        <v>11</v>
      </c>
      <c r="M420" s="5">
        <f>Foglio1!J191</f>
        <v>23875</v>
      </c>
      <c r="N420" s="5">
        <f>Foglio1!N191</f>
        <v>170871</v>
      </c>
      <c r="O420" s="5">
        <f>Foglio1!O191</f>
        <v>5265</v>
      </c>
      <c r="Q420">
        <f t="shared" ref="Q420" si="623">H420+L420</f>
        <v>1409</v>
      </c>
      <c r="R420">
        <f t="shared" ref="R420" si="624">Q420+N420+O420</f>
        <v>177545</v>
      </c>
      <c r="Z420">
        <f t="shared" ref="Z420" si="625">N420</f>
        <v>170871</v>
      </c>
      <c r="AA420">
        <f t="shared" ref="AA420" si="626">M420</f>
        <v>23875</v>
      </c>
      <c r="AB420">
        <f t="shared" ref="AB420" si="627">H420</f>
        <v>1409</v>
      </c>
      <c r="AC420">
        <f t="shared" ref="AC420" si="628">O420</f>
        <v>5265</v>
      </c>
      <c r="AE420" s="3">
        <f t="shared" ref="AE420" si="629">B420-B419</f>
        <v>26886</v>
      </c>
      <c r="AF420" s="3">
        <f t="shared" ref="AF420" si="630">E420-E419</f>
        <v>930</v>
      </c>
      <c r="AG420" s="3">
        <f t="shared" ref="AG420" si="631">G420-G419</f>
        <v>-344</v>
      </c>
      <c r="AH420" s="3">
        <f t="shared" ref="AH420" si="632">H420-H419</f>
        <v>-13</v>
      </c>
      <c r="AI420" s="3">
        <f t="shared" ref="AI420" si="633">J420-J419</f>
        <v>-1</v>
      </c>
      <c r="AJ420" s="3">
        <f t="shared" ref="AJ420" si="634">M420-M419</f>
        <v>-331</v>
      </c>
      <c r="AK420" s="3">
        <f t="shared" ref="AK420" si="635">N420-N419</f>
        <v>1250</v>
      </c>
      <c r="AL420" s="3">
        <f t="shared" ref="AL420" si="636">O420-O419</f>
        <v>24</v>
      </c>
      <c r="AM420" s="3"/>
      <c r="AN420" s="3">
        <f t="shared" ref="AN420" si="637">AE420-AF420</f>
        <v>25956</v>
      </c>
      <c r="AO420" s="3">
        <f t="shared" ref="AO420" si="638">AF420</f>
        <v>930</v>
      </c>
      <c r="AQ420" s="6">
        <f t="shared" ref="AQ420" si="639">(B420-B419)/B419</f>
        <v>7.2947803765361268E-3</v>
      </c>
      <c r="AR420" s="6">
        <f t="shared" ref="AR420" si="640">(E420-E419)/E419</f>
        <v>4.6386353434086491E-3</v>
      </c>
      <c r="AS420" s="6">
        <f t="shared" ref="AS420" si="641">(G420-G419)/G419</f>
        <v>-1.3422818791946308E-2</v>
      </c>
      <c r="AT420" s="6">
        <f t="shared" ref="AT420" si="642">(H420-H419)/H419</f>
        <v>-9.1420534458509142E-3</v>
      </c>
      <c r="AU420" s="6">
        <f t="shared" ref="AU420" si="643">(J420-J419)/J419</f>
        <v>-5.6179775280898875E-3</v>
      </c>
      <c r="AV420" s="6">
        <f t="shared" ref="AV420" si="644">(M420-M419)/M419</f>
        <v>-1.3674295629182848E-2</v>
      </c>
      <c r="AW420" s="6">
        <f t="shared" ref="AW420" si="645">(N420-N419)/N419</f>
        <v>7.3693705378461392E-3</v>
      </c>
      <c r="AX420" s="6">
        <f t="shared" ref="AX420" si="646">(O420-O419)/O419</f>
        <v>4.5792787635947334E-3</v>
      </c>
      <c r="AZ420" s="2">
        <f t="shared" ref="AZ420" si="647">E420/B420</f>
        <v>5.4254033968703326E-2</v>
      </c>
      <c r="BA420" s="17">
        <f t="shared" ref="BA420" si="648">AF420/AE420</f>
        <v>3.4590493193483597E-2</v>
      </c>
      <c r="BB420" s="2">
        <f t="shared" ref="BB420" si="649">H420/E420</f>
        <v>6.9953331347433227E-3</v>
      </c>
      <c r="BC420" s="2">
        <f t="shared" ref="BC420" si="650">(H420-J420)/E420</f>
        <v>6.1165723364114783E-3</v>
      </c>
      <c r="BD420" s="2">
        <f t="shared" ref="BD420" si="651">J420/E420</f>
        <v>8.7876079833184391E-4</v>
      </c>
      <c r="BE420" s="2">
        <f t="shared" ref="BE420" si="652">M420/E420</f>
        <v>0.1185334127693377</v>
      </c>
      <c r="BF420" s="2">
        <f t="shared" ref="BF420" si="653">N420/E420</f>
        <v>0.84833184390825145</v>
      </c>
      <c r="BG420" s="2">
        <f t="shared" ref="BG420" si="654">O420/E420</f>
        <v>2.613941018766756E-2</v>
      </c>
      <c r="BH420" s="2">
        <f t="shared" ref="BH420" si="655">I420/G420</f>
        <v>4.8726467331118496E-2</v>
      </c>
      <c r="BI420" s="2">
        <f t="shared" ref="BI420" si="656">J420/G420</f>
        <v>7.0004746084480303E-3</v>
      </c>
      <c r="BJ420" s="2">
        <f t="shared" ref="BJ420" si="657">M420/G420</f>
        <v>0.94427305806043349</v>
      </c>
    </row>
    <row r="421" spans="1:62" ht="15.6" customHeight="1">
      <c r="A421" s="4">
        <v>44310</v>
      </c>
      <c r="B421">
        <f>Foglio1!S192</f>
        <v>3737986</v>
      </c>
      <c r="C421">
        <f>Foglio1!T192</f>
        <v>1455983</v>
      </c>
      <c r="E421">
        <f>Foglio1!R192</f>
        <v>202515</v>
      </c>
      <c r="G421">
        <f>Foglio1!K192</f>
        <v>25211</v>
      </c>
      <c r="H421" s="5">
        <f>Foglio1!I192</f>
        <v>1413</v>
      </c>
      <c r="I421" s="5">
        <f>Foglio1!G192</f>
        <v>1234</v>
      </c>
      <c r="J421" s="5">
        <f>Foglio1!H192</f>
        <v>179</v>
      </c>
      <c r="K421" s="5">
        <f>Foglio1!V192</f>
        <v>8</v>
      </c>
      <c r="M421" s="5">
        <f>Foglio1!J192</f>
        <v>23798</v>
      </c>
      <c r="N421" s="5">
        <f>Foglio1!N192</f>
        <v>172018</v>
      </c>
      <c r="O421" s="5">
        <f>Foglio1!O192</f>
        <v>5286</v>
      </c>
      <c r="Q421">
        <f t="shared" ref="Q421" si="658">H421+L421</f>
        <v>1413</v>
      </c>
      <c r="R421">
        <f t="shared" ref="R421" si="659">Q421+N421+O421</f>
        <v>178717</v>
      </c>
      <c r="Z421">
        <f t="shared" ref="Z421" si="660">N421</f>
        <v>172018</v>
      </c>
      <c r="AA421">
        <f t="shared" ref="AA421" si="661">M421</f>
        <v>23798</v>
      </c>
      <c r="AB421">
        <f t="shared" ref="AB421" si="662">H421</f>
        <v>1413</v>
      </c>
      <c r="AC421">
        <f t="shared" ref="AC421" si="663">O421</f>
        <v>5286</v>
      </c>
      <c r="AE421" s="3">
        <f t="shared" ref="AE421" si="664">B421-B420</f>
        <v>25451</v>
      </c>
      <c r="AF421" s="3">
        <f t="shared" ref="AF421" si="665">E421-E420</f>
        <v>1095</v>
      </c>
      <c r="AG421" s="3">
        <f t="shared" ref="AG421" si="666">G421-G420</f>
        <v>-73</v>
      </c>
      <c r="AH421" s="3">
        <f t="shared" ref="AH421" si="667">H421-H420</f>
        <v>4</v>
      </c>
      <c r="AI421" s="3">
        <f t="shared" ref="AI421" si="668">J421-J420</f>
        <v>2</v>
      </c>
      <c r="AJ421" s="3">
        <f t="shared" ref="AJ421" si="669">M421-M420</f>
        <v>-77</v>
      </c>
      <c r="AK421" s="3">
        <f t="shared" ref="AK421" si="670">N421-N420</f>
        <v>1147</v>
      </c>
      <c r="AL421" s="3">
        <f t="shared" ref="AL421" si="671">O421-O420</f>
        <v>21</v>
      </c>
      <c r="AM421" s="3"/>
      <c r="AN421" s="3">
        <f t="shared" ref="AN421" si="672">AE421-AF421</f>
        <v>24356</v>
      </c>
      <c r="AO421" s="3">
        <f t="shared" ref="AO421" si="673">AF421</f>
        <v>1095</v>
      </c>
      <c r="AQ421" s="6">
        <f t="shared" ref="AQ421" si="674">(B421-B420)/B420</f>
        <v>6.8554235852321928E-3</v>
      </c>
      <c r="AR421" s="6">
        <f t="shared" ref="AR421" si="675">(E421-E420)/E420</f>
        <v>5.4364015490020855E-3</v>
      </c>
      <c r="AS421" s="6">
        <f t="shared" ref="AS421" si="676">(G421-G420)/G420</f>
        <v>-2.887201392184781E-3</v>
      </c>
      <c r="AT421" s="6">
        <f t="shared" ref="AT421" si="677">(H421-H420)/H420</f>
        <v>2.8388928317955998E-3</v>
      </c>
      <c r="AU421" s="6">
        <f t="shared" ref="AU421" si="678">(J421-J420)/J420</f>
        <v>1.1299435028248588E-2</v>
      </c>
      <c r="AV421" s="6">
        <f t="shared" ref="AV421" si="679">(M421-M420)/M420</f>
        <v>-3.2251308900523561E-3</v>
      </c>
      <c r="AW421" s="6">
        <f t="shared" ref="AW421" si="680">(N421-N420)/N420</f>
        <v>6.7126662804103685E-3</v>
      </c>
      <c r="AX421" s="6">
        <f t="shared" ref="AX421" si="681">(O421-O420)/O420</f>
        <v>3.9886039886039889E-3</v>
      </c>
      <c r="AZ421" s="2">
        <f t="shared" ref="AZ421" si="682">E421/B421</f>
        <v>5.4177570488493004E-2</v>
      </c>
      <c r="BA421" s="17">
        <f t="shared" ref="BA421" si="683">AF421/AE421</f>
        <v>4.3023849750500963E-2</v>
      </c>
      <c r="BB421" s="2">
        <f t="shared" ref="BB421" si="684">H421/E421</f>
        <v>6.9772609436338047E-3</v>
      </c>
      <c r="BC421" s="2">
        <f t="shared" ref="BC421" si="685">(H421-J421)/E421</f>
        <v>6.0933757993235065E-3</v>
      </c>
      <c r="BD421" s="2">
        <f t="shared" ref="BD421" si="686">J421/E421</f>
        <v>8.8388514431029803E-4</v>
      </c>
      <c r="BE421" s="2">
        <f t="shared" ref="BE421" si="687">M421/E421</f>
        <v>0.11751228304076242</v>
      </c>
      <c r="BF421" s="2">
        <f t="shared" ref="BF421" si="688">N421/E421</f>
        <v>0.84940868577636219</v>
      </c>
      <c r="BG421" s="2">
        <f t="shared" ref="BG421" si="689">O421/E421</f>
        <v>2.6101770239241536E-2</v>
      </c>
      <c r="BH421" s="2">
        <f t="shared" ref="BH421" si="690">I421/G421</f>
        <v>4.8946888263059776E-2</v>
      </c>
      <c r="BI421" s="2">
        <f t="shared" ref="BI421" si="691">J421/G421</f>
        <v>7.1000753639284438E-3</v>
      </c>
      <c r="BJ421" s="2">
        <f t="shared" ref="BJ421" si="692">M421/G421</f>
        <v>0.94395303637301176</v>
      </c>
    </row>
    <row r="422" spans="1:62" ht="15.6" customHeight="1">
      <c r="A422" s="4">
        <v>44311</v>
      </c>
      <c r="B422">
        <f>Foglio1!S193</f>
        <v>3759786</v>
      </c>
      <c r="C422">
        <f>Foglio1!T193</f>
        <v>1462397</v>
      </c>
      <c r="E422">
        <f>Foglio1!R193</f>
        <v>203576</v>
      </c>
      <c r="G422">
        <f>Foglio1!K193</f>
        <v>25510</v>
      </c>
      <c r="H422" s="5">
        <f>Foglio1!I193</f>
        <v>1415</v>
      </c>
      <c r="I422" s="5">
        <f>Foglio1!G193</f>
        <v>1244</v>
      </c>
      <c r="J422" s="5">
        <f>Foglio1!H193</f>
        <v>171</v>
      </c>
      <c r="K422" s="5">
        <f>Foglio1!V193</f>
        <v>8</v>
      </c>
      <c r="M422" s="5">
        <f>Foglio1!J193</f>
        <v>24095</v>
      </c>
      <c r="N422" s="5">
        <f>Foglio1!N193</f>
        <v>172774</v>
      </c>
      <c r="O422" s="5">
        <f>Foglio1!O193</f>
        <v>5292</v>
      </c>
      <c r="Q422">
        <f t="shared" ref="Q422" si="693">H422+L422</f>
        <v>1415</v>
      </c>
      <c r="R422">
        <f t="shared" ref="R422" si="694">Q422+N422+O422</f>
        <v>179481</v>
      </c>
      <c r="Z422">
        <f t="shared" ref="Z422" si="695">N422</f>
        <v>172774</v>
      </c>
      <c r="AA422">
        <f t="shared" ref="AA422" si="696">M422</f>
        <v>24095</v>
      </c>
      <c r="AB422">
        <f t="shared" ref="AB422" si="697">H422</f>
        <v>1415</v>
      </c>
      <c r="AC422">
        <f t="shared" ref="AC422" si="698">O422</f>
        <v>5292</v>
      </c>
      <c r="AE422" s="3">
        <f t="shared" ref="AE422" si="699">B422-B421</f>
        <v>21800</v>
      </c>
      <c r="AF422" s="3">
        <f t="shared" ref="AF422" si="700">E422-E421</f>
        <v>1061</v>
      </c>
      <c r="AG422" s="3">
        <f t="shared" ref="AG422" si="701">G422-G421</f>
        <v>299</v>
      </c>
      <c r="AH422" s="3">
        <f t="shared" ref="AH422" si="702">H422-H421</f>
        <v>2</v>
      </c>
      <c r="AI422" s="3">
        <f t="shared" ref="AI422" si="703">J422-J421</f>
        <v>-8</v>
      </c>
      <c r="AJ422" s="3">
        <f t="shared" ref="AJ422" si="704">M422-M421</f>
        <v>297</v>
      </c>
      <c r="AK422" s="3">
        <f t="shared" ref="AK422" si="705">N422-N421</f>
        <v>756</v>
      </c>
      <c r="AL422" s="3">
        <f t="shared" ref="AL422" si="706">O422-O421</f>
        <v>6</v>
      </c>
      <c r="AM422" s="3"/>
      <c r="AN422" s="3">
        <f t="shared" ref="AN422" si="707">AE422-AF422</f>
        <v>20739</v>
      </c>
      <c r="AO422" s="3">
        <f t="shared" ref="AO422" si="708">AF422</f>
        <v>1061</v>
      </c>
      <c r="AQ422" s="6">
        <f t="shared" ref="AQ422" si="709">(B422-B421)/B421</f>
        <v>5.8320175623985749E-3</v>
      </c>
      <c r="AR422" s="6">
        <f t="shared" ref="AR422" si="710">(E422-E421)/E421</f>
        <v>5.2391180900180235E-3</v>
      </c>
      <c r="AS422" s="6">
        <f t="shared" ref="AS422" si="711">(G422-G421)/G421</f>
        <v>1.1859902423545277E-2</v>
      </c>
      <c r="AT422" s="6">
        <f t="shared" ref="AT422" si="712">(H422-H421)/H421</f>
        <v>1.4154281670205238E-3</v>
      </c>
      <c r="AU422" s="6">
        <f t="shared" ref="AU422" si="713">(J422-J421)/J421</f>
        <v>-4.4692737430167599E-2</v>
      </c>
      <c r="AV422" s="6">
        <f t="shared" ref="AV422" si="714">(M422-M421)/M421</f>
        <v>1.248004033952433E-2</v>
      </c>
      <c r="AW422" s="6">
        <f t="shared" ref="AW422" si="715">(N422-N421)/N421</f>
        <v>4.3948889069748516E-3</v>
      </c>
      <c r="AX422" s="6">
        <f t="shared" ref="AX422" si="716">(O422-O421)/O421</f>
        <v>1.1350737797956867E-3</v>
      </c>
      <c r="AZ422" s="2">
        <f t="shared" ref="AZ422" si="717">E422/B422</f>
        <v>5.4145634884538642E-2</v>
      </c>
      <c r="BA422" s="17">
        <f t="shared" ref="BA422" si="718">AF422/AE422</f>
        <v>4.86697247706422E-2</v>
      </c>
      <c r="BB422" s="2">
        <f t="shared" ref="BB422" si="719">H422/E422</f>
        <v>6.9507211066137465E-3</v>
      </c>
      <c r="BC422" s="2">
        <f t="shared" ref="BC422" si="720">(H422-J422)/E422</f>
        <v>6.1107399693480571E-3</v>
      </c>
      <c r="BD422" s="2">
        <f t="shared" ref="BD422" si="721">J422/E422</f>
        <v>8.3998113726568944E-4</v>
      </c>
      <c r="BE422" s="2">
        <f t="shared" ref="BE422" si="722">M422/E422</f>
        <v>0.11835874562816835</v>
      </c>
      <c r="BF422" s="2">
        <f t="shared" ref="BF422" si="723">N422/E422</f>
        <v>0.84869532754352184</v>
      </c>
      <c r="BG422" s="2">
        <f t="shared" ref="BG422" si="724">O422/E422</f>
        <v>2.5995205721696075E-2</v>
      </c>
      <c r="BH422" s="2">
        <f t="shared" ref="BH422" si="725">I422/G422</f>
        <v>4.8765190121520974E-2</v>
      </c>
      <c r="BI422" s="2">
        <f t="shared" ref="BI422" si="726">J422/G422</f>
        <v>6.7032536260290083E-3</v>
      </c>
      <c r="BJ422" s="2">
        <f t="shared" ref="BJ422" si="727">M422/G422</f>
        <v>0.94453155625245</v>
      </c>
    </row>
    <row r="423" spans="1:62" ht="15.6" customHeight="1">
      <c r="A423" s="4">
        <v>44312</v>
      </c>
      <c r="B423">
        <f>Foglio1!S194</f>
        <v>3780405</v>
      </c>
      <c r="C423">
        <f>Foglio1!T194</f>
        <v>1470043</v>
      </c>
      <c r="E423">
        <f>Foglio1!R194</f>
        <v>204645</v>
      </c>
      <c r="G423">
        <f>Foglio1!K194</f>
        <v>26091</v>
      </c>
      <c r="H423" s="5">
        <f>Foglio1!I194</f>
        <v>1428</v>
      </c>
      <c r="I423" s="5">
        <f>Foglio1!G194</f>
        <v>1254</v>
      </c>
      <c r="J423" s="5">
        <f>Foglio1!H194</f>
        <v>174</v>
      </c>
      <c r="K423" s="5">
        <f>Foglio1!V194</f>
        <v>12</v>
      </c>
      <c r="M423" s="5">
        <f>Foglio1!J194</f>
        <v>24663</v>
      </c>
      <c r="N423" s="5">
        <f>Foglio1!N194</f>
        <v>173249</v>
      </c>
      <c r="O423" s="5">
        <f>Foglio1!O194</f>
        <v>5305</v>
      </c>
      <c r="Q423">
        <f t="shared" ref="Q423" si="728">H423+L423</f>
        <v>1428</v>
      </c>
      <c r="R423">
        <f t="shared" ref="R423" si="729">Q423+N423+O423</f>
        <v>179982</v>
      </c>
      <c r="Z423">
        <f t="shared" ref="Z423" si="730">N423</f>
        <v>173249</v>
      </c>
      <c r="AA423">
        <f t="shared" ref="AA423" si="731">M423</f>
        <v>24663</v>
      </c>
      <c r="AB423">
        <f t="shared" ref="AB423" si="732">H423</f>
        <v>1428</v>
      </c>
      <c r="AC423">
        <f t="shared" ref="AC423" si="733">O423</f>
        <v>5305</v>
      </c>
      <c r="AE423" s="3">
        <f t="shared" ref="AE423" si="734">B423-B422</f>
        <v>20619</v>
      </c>
      <c r="AF423" s="3">
        <f t="shared" ref="AF423" si="735">E423-E422</f>
        <v>1069</v>
      </c>
      <c r="AG423" s="3">
        <f t="shared" ref="AG423" si="736">G423-G422</f>
        <v>581</v>
      </c>
      <c r="AH423" s="3">
        <f t="shared" ref="AH423" si="737">H423-H422</f>
        <v>13</v>
      </c>
      <c r="AI423" s="3">
        <f t="shared" ref="AI423" si="738">J423-J422</f>
        <v>3</v>
      </c>
      <c r="AJ423" s="3">
        <f t="shared" ref="AJ423" si="739">M423-M422</f>
        <v>568</v>
      </c>
      <c r="AK423" s="3">
        <f t="shared" ref="AK423" si="740">N423-N422</f>
        <v>475</v>
      </c>
      <c r="AL423" s="3">
        <f t="shared" ref="AL423" si="741">O423-O422</f>
        <v>13</v>
      </c>
      <c r="AM423" s="3"/>
      <c r="AN423" s="3">
        <f t="shared" ref="AN423" si="742">AE423-AF423</f>
        <v>19550</v>
      </c>
      <c r="AO423" s="3">
        <f t="shared" ref="AO423" si="743">AF423</f>
        <v>1069</v>
      </c>
      <c r="AQ423" s="6">
        <f t="shared" ref="AQ423" si="744">(B423-B422)/B422</f>
        <v>5.4840887220708838E-3</v>
      </c>
      <c r="AR423" s="6">
        <f t="shared" ref="AR423" si="745">(E423-E422)/E422</f>
        <v>5.2511101505089012E-3</v>
      </c>
      <c r="AS423" s="6">
        <f t="shared" ref="AS423" si="746">(G423-G422)/G422</f>
        <v>2.2775382203057623E-2</v>
      </c>
      <c r="AT423" s="6">
        <f t="shared" ref="AT423" si="747">(H423-H422)/H422</f>
        <v>9.1872791519434626E-3</v>
      </c>
      <c r="AU423" s="6">
        <f t="shared" ref="AU423" si="748">(J423-J422)/J422</f>
        <v>1.7543859649122806E-2</v>
      </c>
      <c r="AV423" s="6">
        <f t="shared" ref="AV423" si="749">(M423-M422)/M422</f>
        <v>2.3573355467939407E-2</v>
      </c>
      <c r="AW423" s="6">
        <f t="shared" ref="AW423" si="750">(N423-N422)/N422</f>
        <v>2.7492562538344889E-3</v>
      </c>
      <c r="AX423" s="6">
        <f t="shared" ref="AX423" si="751">(O423-O422)/O422</f>
        <v>2.4565381708238853E-3</v>
      </c>
      <c r="AZ423" s="2">
        <f t="shared" ref="AZ423" si="752">E423/B423</f>
        <v>5.4133088915076559E-2</v>
      </c>
      <c r="BA423" s="17">
        <f t="shared" ref="BA423" si="753">AF423/AE423</f>
        <v>5.184538532421553E-2</v>
      </c>
      <c r="BB423" s="2">
        <f t="shared" ref="BB423" si="754">H423/E423</f>
        <v>6.9779374037968189E-3</v>
      </c>
      <c r="BC423" s="2">
        <f t="shared" ref="BC423" si="755">(H423-J423)/E423</f>
        <v>6.1276845268635931E-3</v>
      </c>
      <c r="BD423" s="2">
        <f t="shared" ref="BD423" si="756">J423/E423</f>
        <v>8.5025287693322581E-4</v>
      </c>
      <c r="BE423" s="2">
        <f t="shared" ref="BE423" si="757">M423/E423</f>
        <v>0.12051601553910431</v>
      </c>
      <c r="BF423" s="2">
        <f t="shared" ref="BF423" si="758">N423/E423</f>
        <v>0.84658310733220943</v>
      </c>
      <c r="BG423" s="2">
        <f t="shared" ref="BG423" si="759">O423/E423</f>
        <v>2.5922939724889443E-2</v>
      </c>
      <c r="BH423" s="2">
        <f t="shared" ref="BH423" si="760">I423/G423</f>
        <v>4.8062550304702772E-2</v>
      </c>
      <c r="BI423" s="2">
        <f t="shared" ref="BI423" si="761">J423/G423</f>
        <v>6.668966310221916E-3</v>
      </c>
      <c r="BJ423" s="2">
        <f t="shared" ref="BJ423" si="762">M423/G423</f>
        <v>0.9452684833850753</v>
      </c>
    </row>
    <row r="424" spans="1:62" ht="15.6" customHeight="1">
      <c r="A424" s="4">
        <v>44313</v>
      </c>
      <c r="B424">
        <f>Foglio1!S195</f>
        <v>3809167</v>
      </c>
      <c r="C424">
        <f>Foglio1!T195</f>
        <v>1479597</v>
      </c>
      <c r="E424">
        <f>Foglio1!R195</f>
        <v>205585</v>
      </c>
      <c r="G424">
        <f>Foglio1!K195</f>
        <v>26085</v>
      </c>
      <c r="H424" s="5">
        <f>Foglio1!I195</f>
        <v>1422</v>
      </c>
      <c r="I424" s="5">
        <f>Foglio1!G195</f>
        <v>1254</v>
      </c>
      <c r="J424" s="5">
        <f>Foglio1!H195</f>
        <v>168</v>
      </c>
      <c r="K424" s="5">
        <f>Foglio1!V195</f>
        <v>4</v>
      </c>
      <c r="M424" s="5">
        <f>Foglio1!J195</f>
        <v>24663</v>
      </c>
      <c r="N424" s="5">
        <f>Foglio1!N195</f>
        <v>174162</v>
      </c>
      <c r="O424" s="5">
        <f>Foglio1!O195</f>
        <v>5338</v>
      </c>
      <c r="Q424">
        <f t="shared" ref="Q424" si="763">H424+L424</f>
        <v>1422</v>
      </c>
      <c r="R424">
        <f t="shared" ref="R424" si="764">Q424+N424+O424</f>
        <v>180922</v>
      </c>
      <c r="Z424">
        <f t="shared" ref="Z424" si="765">N424</f>
        <v>174162</v>
      </c>
      <c r="AA424">
        <f t="shared" ref="AA424" si="766">M424</f>
        <v>24663</v>
      </c>
      <c r="AB424">
        <f t="shared" ref="AB424" si="767">H424</f>
        <v>1422</v>
      </c>
      <c r="AC424">
        <f t="shared" ref="AC424" si="768">O424</f>
        <v>5338</v>
      </c>
      <c r="AE424" s="3">
        <f t="shared" ref="AE424" si="769">B424-B423</f>
        <v>28762</v>
      </c>
      <c r="AF424" s="3">
        <f t="shared" ref="AF424" si="770">E424-E423</f>
        <v>940</v>
      </c>
      <c r="AG424" s="3">
        <f t="shared" ref="AG424" si="771">G424-G423</f>
        <v>-6</v>
      </c>
      <c r="AH424" s="3">
        <f t="shared" ref="AH424" si="772">H424-H423</f>
        <v>-6</v>
      </c>
      <c r="AI424" s="3">
        <f t="shared" ref="AI424" si="773">J424-J423</f>
        <v>-6</v>
      </c>
      <c r="AJ424" s="3">
        <f t="shared" ref="AJ424" si="774">M424-M423</f>
        <v>0</v>
      </c>
      <c r="AK424" s="3">
        <f t="shared" ref="AK424" si="775">N424-N423</f>
        <v>913</v>
      </c>
      <c r="AL424" s="3">
        <f t="shared" ref="AL424" si="776">O424-O423</f>
        <v>33</v>
      </c>
      <c r="AM424" s="3"/>
      <c r="AN424" s="3">
        <f t="shared" ref="AN424" si="777">AE424-AF424</f>
        <v>27822</v>
      </c>
      <c r="AO424" s="3">
        <f t="shared" ref="AO424" si="778">AF424</f>
        <v>940</v>
      </c>
      <c r="AQ424" s="6">
        <f t="shared" ref="AQ424" si="779">(B424-B423)/B423</f>
        <v>7.6081795469003979E-3</v>
      </c>
      <c r="AR424" s="6">
        <f t="shared" ref="AR424" si="780">(E424-E423)/E423</f>
        <v>4.5933201397542088E-3</v>
      </c>
      <c r="AS424" s="6">
        <f t="shared" ref="AS424" si="781">(G424-G423)/G423</f>
        <v>-2.2996435552489363E-4</v>
      </c>
      <c r="AT424" s="6">
        <f t="shared" ref="AT424" si="782">(H424-H423)/H423</f>
        <v>-4.2016806722689074E-3</v>
      </c>
      <c r="AU424" s="6">
        <f t="shared" ref="AU424" si="783">(J424-J423)/J423</f>
        <v>-3.4482758620689655E-2</v>
      </c>
      <c r="AV424" s="6">
        <f t="shared" ref="AV424" si="784">(M424-M423)/M423</f>
        <v>0</v>
      </c>
      <c r="AW424" s="6">
        <f t="shared" ref="AW424" si="785">(N424-N423)/N423</f>
        <v>5.2698716875710684E-3</v>
      </c>
      <c r="AX424" s="6">
        <f t="shared" ref="AX424" si="786">(O424-O423)/O423</f>
        <v>6.2205466540999057E-3</v>
      </c>
      <c r="AZ424" s="2">
        <f t="shared" ref="AZ424" si="787">E424/B424</f>
        <v>5.397111756979938E-2</v>
      </c>
      <c r="BA424" s="17">
        <f t="shared" ref="BA424" si="788">AF424/AE424</f>
        <v>3.2682010986718586E-2</v>
      </c>
      <c r="BB424" s="2">
        <f t="shared" ref="BB424" si="789">H424/E424</f>
        <v>6.916847046233918E-3</v>
      </c>
      <c r="BC424" s="2">
        <f t="shared" ref="BC424" si="790">(H424-J424)/E424</f>
        <v>6.0996668044847628E-3</v>
      </c>
      <c r="BD424" s="2">
        <f t="shared" ref="BD424" si="791">J424/E424</f>
        <v>8.171802417491548E-4</v>
      </c>
      <c r="BE424" s="2">
        <f t="shared" ref="BE424" si="792">M424/E424</f>
        <v>0.11996497798963932</v>
      </c>
      <c r="BF424" s="2">
        <f t="shared" ref="BF424" si="793">N424/E424</f>
        <v>0.84715324561616845</v>
      </c>
      <c r="BG424" s="2">
        <f t="shared" ref="BG424" si="794">O424/E424</f>
        <v>2.5964929347958264E-2</v>
      </c>
      <c r="BH424" s="2">
        <f t="shared" ref="BH424" si="795">I424/G424</f>
        <v>4.807360552041403E-2</v>
      </c>
      <c r="BI424" s="2">
        <f t="shared" ref="BI424" si="796">J424/G424</f>
        <v>6.4404830362277173E-3</v>
      </c>
      <c r="BJ424" s="2">
        <f t="shared" ref="BJ424" si="797">M424/G424</f>
        <v>0.94548591144335825</v>
      </c>
    </row>
    <row r="425" spans="1:62" ht="15.6" customHeight="1">
      <c r="A425" s="4">
        <v>44314</v>
      </c>
      <c r="B425">
        <f>Foglio1!S196</f>
        <v>3839317</v>
      </c>
      <c r="C425">
        <f>Foglio1!T196</f>
        <v>1488576</v>
      </c>
      <c r="E425">
        <f>Foglio1!R196</f>
        <v>206565</v>
      </c>
      <c r="G425">
        <f>Foglio1!K196</f>
        <v>25372</v>
      </c>
      <c r="H425" s="5">
        <f>Foglio1!I196</f>
        <v>1394</v>
      </c>
      <c r="I425" s="5">
        <f>Foglio1!G196</f>
        <v>1222</v>
      </c>
      <c r="J425" s="5">
        <f>Foglio1!H196</f>
        <v>172</v>
      </c>
      <c r="K425" s="5">
        <f>Foglio1!V196</f>
        <v>13</v>
      </c>
      <c r="M425" s="5">
        <f>Foglio1!J196</f>
        <v>23978</v>
      </c>
      <c r="N425" s="5">
        <f>Foglio1!N196</f>
        <v>175825</v>
      </c>
      <c r="O425" s="5">
        <f>Foglio1!O196</f>
        <v>5368</v>
      </c>
      <c r="Q425">
        <f t="shared" ref="Q425" si="798">H425+L425</f>
        <v>1394</v>
      </c>
      <c r="R425">
        <f t="shared" ref="R425" si="799">Q425+N425+O425</f>
        <v>182587</v>
      </c>
      <c r="Z425">
        <f t="shared" ref="Z425" si="800">N425</f>
        <v>175825</v>
      </c>
      <c r="AA425">
        <f t="shared" ref="AA425" si="801">M425</f>
        <v>23978</v>
      </c>
      <c r="AB425">
        <f t="shared" ref="AB425" si="802">H425</f>
        <v>1394</v>
      </c>
      <c r="AC425">
        <f t="shared" ref="AC425" si="803">O425</f>
        <v>5368</v>
      </c>
      <c r="AE425" s="3">
        <f t="shared" ref="AE425" si="804">B425-B424</f>
        <v>30150</v>
      </c>
      <c r="AF425" s="3">
        <f t="shared" ref="AF425" si="805">E425-E424</f>
        <v>980</v>
      </c>
      <c r="AG425" s="3">
        <f t="shared" ref="AG425" si="806">G425-G424</f>
        <v>-713</v>
      </c>
      <c r="AH425" s="3">
        <f t="shared" ref="AH425" si="807">H425-H424</f>
        <v>-28</v>
      </c>
      <c r="AI425" s="3">
        <f t="shared" ref="AI425" si="808">J425-J424</f>
        <v>4</v>
      </c>
      <c r="AJ425" s="3">
        <f t="shared" ref="AJ425" si="809">M425-M424</f>
        <v>-685</v>
      </c>
      <c r="AK425" s="3">
        <f t="shared" ref="AK425" si="810">N425-N424</f>
        <v>1663</v>
      </c>
      <c r="AL425" s="3">
        <f t="shared" ref="AL425" si="811">O425-O424</f>
        <v>30</v>
      </c>
      <c r="AM425" s="3"/>
      <c r="AN425" s="3">
        <f t="shared" ref="AN425" si="812">AE425-AF425</f>
        <v>29170</v>
      </c>
      <c r="AO425" s="3">
        <f t="shared" ref="AO425" si="813">AF425</f>
        <v>980</v>
      </c>
      <c r="AQ425" s="6">
        <f t="shared" ref="AQ425" si="814">(B425-B424)/B424</f>
        <v>7.9151163495850933E-3</v>
      </c>
      <c r="AR425" s="6">
        <f t="shared" ref="AR425" si="815">(E425-E424)/E424</f>
        <v>4.7668847435367364E-3</v>
      </c>
      <c r="AS425" s="6">
        <f t="shared" ref="AS425" si="816">(G425-G424)/G424</f>
        <v>-2.7333716695418824E-2</v>
      </c>
      <c r="AT425" s="6">
        <f t="shared" ref="AT425" si="817">(H425-H424)/H424</f>
        <v>-1.969057665260197E-2</v>
      </c>
      <c r="AU425" s="6">
        <f t="shared" ref="AU425" si="818">(J425-J424)/J424</f>
        <v>2.3809523809523808E-2</v>
      </c>
      <c r="AV425" s="6">
        <f t="shared" ref="AV425" si="819">(M425-M424)/M424</f>
        <v>-2.7774398897133356E-2</v>
      </c>
      <c r="AW425" s="6">
        <f t="shared" ref="AW425" si="820">(N425-N424)/N424</f>
        <v>9.5485812060036052E-3</v>
      </c>
      <c r="AX425" s="6">
        <f t="shared" ref="AX425" si="821">(O425-O424)/O424</f>
        <v>5.6200824278756084E-3</v>
      </c>
      <c r="AZ425" s="2">
        <f t="shared" ref="AZ425" si="822">E425/B425</f>
        <v>5.3802538316059863E-2</v>
      </c>
      <c r="BA425" s="17">
        <f t="shared" ref="BA425" si="823">AF425/AE425</f>
        <v>3.2504145936981761E-2</v>
      </c>
      <c r="BB425" s="2">
        <f t="shared" ref="BB425" si="824">H425/E425</f>
        <v>6.7484811076416627E-3</v>
      </c>
      <c r="BC425" s="2">
        <f t="shared" ref="BC425" si="825">(H425-J425)/E425</f>
        <v>5.9158134243458473E-3</v>
      </c>
      <c r="BD425" s="2">
        <f t="shared" ref="BD425" si="826">J425/E425</f>
        <v>8.3266768329581483E-4</v>
      </c>
      <c r="BE425" s="2">
        <f t="shared" ref="BE425" si="827">M425/E425</f>
        <v>0.11607968436085493</v>
      </c>
      <c r="BF425" s="2">
        <f t="shared" ref="BF425" si="828">N425/E425</f>
        <v>0.85118485706678282</v>
      </c>
      <c r="BG425" s="2">
        <f t="shared" ref="BG425" si="829">O425/E425</f>
        <v>2.5986977464720548E-2</v>
      </c>
      <c r="BH425" s="2">
        <f t="shared" ref="BH425" si="830">I425/G425</f>
        <v>4.8163329654737505E-2</v>
      </c>
      <c r="BI425" s="2">
        <f t="shared" ref="BI425" si="831">J425/G425</f>
        <v>6.7791265962478323E-3</v>
      </c>
      <c r="BJ425" s="2">
        <f t="shared" ref="BJ425" si="832">M425/G425</f>
        <v>0.94505754374901463</v>
      </c>
    </row>
    <row r="426" spans="1:62" ht="15.6" customHeight="1">
      <c r="A426" s="4">
        <v>44315</v>
      </c>
      <c r="B426">
        <f>Foglio1!S197</f>
        <v>3865268</v>
      </c>
      <c r="C426">
        <f>Foglio1!T197</f>
        <v>1498780</v>
      </c>
      <c r="E426">
        <f>Foglio1!R197</f>
        <v>207626</v>
      </c>
      <c r="G426">
        <f>Foglio1!K197</f>
        <v>25244</v>
      </c>
      <c r="H426" s="5">
        <f>Foglio1!I197</f>
        <v>1369</v>
      </c>
      <c r="I426" s="5">
        <f>Foglio1!G197</f>
        <v>1201</v>
      </c>
      <c r="J426" s="5">
        <f>Foglio1!H197</f>
        <v>168</v>
      </c>
      <c r="K426" s="5">
        <f>Foglio1!V197</f>
        <v>9</v>
      </c>
      <c r="M426" s="5">
        <f>Foglio1!J197</f>
        <v>23875</v>
      </c>
      <c r="N426" s="5">
        <f>Foglio1!N197</f>
        <v>176991</v>
      </c>
      <c r="O426" s="5">
        <f>Foglio1!O197</f>
        <v>5391</v>
      </c>
      <c r="Q426">
        <f t="shared" ref="Q426" si="833">H426+L426</f>
        <v>1369</v>
      </c>
      <c r="R426">
        <f t="shared" ref="R426" si="834">Q426+N426+O426</f>
        <v>183751</v>
      </c>
      <c r="Z426">
        <f t="shared" ref="Z426" si="835">N426</f>
        <v>176991</v>
      </c>
      <c r="AA426">
        <f t="shared" ref="AA426" si="836">M426</f>
        <v>23875</v>
      </c>
      <c r="AB426">
        <f t="shared" ref="AB426" si="837">H426</f>
        <v>1369</v>
      </c>
      <c r="AC426">
        <f t="shared" ref="AC426" si="838">O426</f>
        <v>5391</v>
      </c>
      <c r="AE426" s="3">
        <f t="shared" ref="AE426" si="839">B426-B425</f>
        <v>25951</v>
      </c>
      <c r="AF426" s="3">
        <f t="shared" ref="AF426" si="840">E426-E425</f>
        <v>1061</v>
      </c>
      <c r="AG426" s="3">
        <f t="shared" ref="AG426" si="841">G426-G425</f>
        <v>-128</v>
      </c>
      <c r="AH426" s="3">
        <f t="shared" ref="AH426" si="842">H426-H425</f>
        <v>-25</v>
      </c>
      <c r="AI426" s="3">
        <f t="shared" ref="AI426" si="843">J426-J425</f>
        <v>-4</v>
      </c>
      <c r="AJ426" s="3">
        <f t="shared" ref="AJ426" si="844">M426-M425</f>
        <v>-103</v>
      </c>
      <c r="AK426" s="3">
        <f t="shared" ref="AK426" si="845">N426-N425</f>
        <v>1166</v>
      </c>
      <c r="AL426" s="3">
        <f t="shared" ref="AL426" si="846">O426-O425</f>
        <v>23</v>
      </c>
      <c r="AM426" s="3"/>
      <c r="AN426" s="3">
        <f t="shared" ref="AN426" si="847">AE426-AF426</f>
        <v>24890</v>
      </c>
      <c r="AO426" s="3">
        <f t="shared" ref="AO426" si="848">AF426</f>
        <v>1061</v>
      </c>
      <c r="AQ426" s="6">
        <f t="shared" ref="AQ426" si="849">(B426-B425)/B425</f>
        <v>6.7592751523252699E-3</v>
      </c>
      <c r="AR426" s="6">
        <f t="shared" ref="AR426" si="850">(E426-E425)/E425</f>
        <v>5.1363977440515088E-3</v>
      </c>
      <c r="AS426" s="6">
        <f t="shared" ref="AS426" si="851">(G426-G425)/G425</f>
        <v>-5.0449314204635033E-3</v>
      </c>
      <c r="AT426" s="6">
        <f t="shared" ref="AT426" si="852">(H426-H425)/H425</f>
        <v>-1.7934002869440458E-2</v>
      </c>
      <c r="AU426" s="6">
        <f t="shared" ref="AU426" si="853">(J426-J425)/J425</f>
        <v>-2.3255813953488372E-2</v>
      </c>
      <c r="AV426" s="6">
        <f t="shared" ref="AV426" si="854">(M426-M425)/M425</f>
        <v>-4.2956043039452827E-3</v>
      </c>
      <c r="AW426" s="6">
        <f t="shared" ref="AW426" si="855">(N426-N425)/N425</f>
        <v>6.6315939144035259E-3</v>
      </c>
      <c r="AX426" s="6">
        <f t="shared" ref="AX426" si="856">(O426-O425)/O425</f>
        <v>4.2846497764530552E-3</v>
      </c>
      <c r="AZ426" s="2">
        <f t="shared" ref="AZ426" si="857">E426/B426</f>
        <v>5.3715809615271178E-2</v>
      </c>
      <c r="BA426" s="17">
        <f t="shared" ref="BA426" si="858">AF426/AE426</f>
        <v>4.0884744325844859E-2</v>
      </c>
      <c r="BB426" s="2">
        <f t="shared" ref="BB426" si="859">H426/E426</f>
        <v>6.5935865450377123E-3</v>
      </c>
      <c r="BC426" s="2">
        <f t="shared" ref="BC426" si="860">(H426-J426)/E426</f>
        <v>5.7844393284078102E-3</v>
      </c>
      <c r="BD426" s="2">
        <f t="shared" ref="BD426" si="861">J426/E426</f>
        <v>8.0914721662990181E-4</v>
      </c>
      <c r="BE426" s="2">
        <f t="shared" ref="BE426" si="862">M426/E426</f>
        <v>0.11499041545856492</v>
      </c>
      <c r="BF426" s="2">
        <f t="shared" ref="BF426" si="863">N426/E426</f>
        <v>0.85245104177704145</v>
      </c>
      <c r="BG426" s="2">
        <f t="shared" ref="BG426" si="864">O426/E426</f>
        <v>2.5964956219355958E-2</v>
      </c>
      <c r="BH426" s="2">
        <f t="shared" ref="BH426" si="865">I426/G426</f>
        <v>4.7575661543337033E-2</v>
      </c>
      <c r="BI426" s="2">
        <f t="shared" ref="BI426" si="866">J426/G426</f>
        <v>6.6550467437807006E-3</v>
      </c>
      <c r="BJ426" s="2">
        <f t="shared" ref="BJ426" si="867">M426/G426</f>
        <v>0.94576929171288227</v>
      </c>
    </row>
    <row r="427" spans="1:62" ht="15.6" customHeight="1">
      <c r="A427" s="4">
        <v>44316</v>
      </c>
      <c r="B427">
        <f>Foglio1!S198</f>
        <v>3893413</v>
      </c>
      <c r="C427">
        <f>Foglio1!T198</f>
        <v>1507241</v>
      </c>
      <c r="E427">
        <f>Foglio1!R198</f>
        <v>208487</v>
      </c>
      <c r="G427">
        <f>Foglio1!K198</f>
        <v>24896</v>
      </c>
      <c r="H427" s="5">
        <f>Foglio1!I198</f>
        <v>1337</v>
      </c>
      <c r="I427" s="5">
        <f>Foglio1!G198</f>
        <v>1172</v>
      </c>
      <c r="J427" s="5">
        <f>Foglio1!H198</f>
        <v>165</v>
      </c>
      <c r="K427" s="5">
        <f>Foglio1!V198</f>
        <v>8</v>
      </c>
      <c r="M427" s="5">
        <f>Foglio1!J198</f>
        <v>23559</v>
      </c>
      <c r="N427" s="5">
        <f>Foglio1!N198</f>
        <v>178181</v>
      </c>
      <c r="O427" s="5">
        <f>Foglio1!O198</f>
        <v>5410</v>
      </c>
      <c r="Q427">
        <f t="shared" ref="Q427" si="868">H427+L427</f>
        <v>1337</v>
      </c>
      <c r="R427">
        <f t="shared" ref="R427" si="869">Q427+N427+O427</f>
        <v>184928</v>
      </c>
      <c r="Z427">
        <f t="shared" ref="Z427" si="870">N427</f>
        <v>178181</v>
      </c>
      <c r="AA427">
        <f t="shared" ref="AA427" si="871">M427</f>
        <v>23559</v>
      </c>
      <c r="AB427">
        <f t="shared" ref="AB427" si="872">H427</f>
        <v>1337</v>
      </c>
      <c r="AC427">
        <f t="shared" ref="AC427" si="873">O427</f>
        <v>5410</v>
      </c>
      <c r="AE427" s="3">
        <f t="shared" ref="AE427" si="874">B427-B426</f>
        <v>28145</v>
      </c>
      <c r="AF427" s="3">
        <f t="shared" ref="AF427" si="875">E427-E426</f>
        <v>861</v>
      </c>
      <c r="AG427" s="3">
        <f t="shared" ref="AG427" si="876">G427-G426</f>
        <v>-348</v>
      </c>
      <c r="AH427" s="3">
        <f t="shared" ref="AH427" si="877">H427-H426</f>
        <v>-32</v>
      </c>
      <c r="AI427" s="3">
        <f t="shared" ref="AI427" si="878">J427-J426</f>
        <v>-3</v>
      </c>
      <c r="AJ427" s="3">
        <f t="shared" ref="AJ427" si="879">M427-M426</f>
        <v>-316</v>
      </c>
      <c r="AK427" s="3">
        <f t="shared" ref="AK427" si="880">N427-N426</f>
        <v>1190</v>
      </c>
      <c r="AL427" s="3">
        <f t="shared" ref="AL427" si="881">O427-O426</f>
        <v>19</v>
      </c>
      <c r="AM427" s="3"/>
      <c r="AN427" s="3">
        <f t="shared" ref="AN427" si="882">AE427-AF427</f>
        <v>27284</v>
      </c>
      <c r="AO427" s="3">
        <f t="shared" ref="AO427" si="883">AF427</f>
        <v>861</v>
      </c>
      <c r="AQ427" s="6">
        <f t="shared" ref="AQ427" si="884">(B427-B426)/B426</f>
        <v>7.2815132094333429E-3</v>
      </c>
      <c r="AR427" s="6">
        <f t="shared" ref="AR427" si="885">(E427-E426)/E426</f>
        <v>4.1468794852282474E-3</v>
      </c>
      <c r="AS427" s="6">
        <f t="shared" ref="AS427" si="886">(G427-G426)/G426</f>
        <v>-1.3785453969260023E-2</v>
      </c>
      <c r="AT427" s="6">
        <f t="shared" ref="AT427" si="887">(H427-H426)/H426</f>
        <v>-2.3374726077428781E-2</v>
      </c>
      <c r="AU427" s="6">
        <f t="shared" ref="AU427" si="888">(J427-J426)/J426</f>
        <v>-1.7857142857142856E-2</v>
      </c>
      <c r="AV427" s="6">
        <f t="shared" ref="AV427" si="889">(M427-M426)/M426</f>
        <v>-1.3235602094240838E-2</v>
      </c>
      <c r="AW427" s="6">
        <f t="shared" ref="AW427" si="890">(N427-N426)/N426</f>
        <v>6.7235057149798577E-3</v>
      </c>
      <c r="AX427" s="6">
        <f t="shared" ref="AX427" si="891">(O427-O426)/O426</f>
        <v>3.5243925060285662E-3</v>
      </c>
      <c r="AZ427" s="2">
        <f t="shared" ref="AZ427" si="892">E427/B427</f>
        <v>5.3548647420656376E-2</v>
      </c>
      <c r="BA427" s="17">
        <f t="shared" ref="BA427" si="893">AF427/AE427</f>
        <v>3.0591579321371468E-2</v>
      </c>
      <c r="BB427" s="2">
        <f t="shared" ref="BB427" si="894">H427/E427</f>
        <v>6.4128698671859635E-3</v>
      </c>
      <c r="BC427" s="2">
        <f t="shared" ref="BC427" si="895">(H427-J427)/E427</f>
        <v>5.6214536158129763E-3</v>
      </c>
      <c r="BD427" s="2">
        <f t="shared" ref="BD427" si="896">J427/E427</f>
        <v>7.9141625137298729E-4</v>
      </c>
      <c r="BE427" s="2">
        <f t="shared" ref="BE427" si="897">M427/E427</f>
        <v>0.11299985130967398</v>
      </c>
      <c r="BF427" s="2">
        <f t="shared" ref="BF427" si="898">N427/E427</f>
        <v>0.85463841870236512</v>
      </c>
      <c r="BG427" s="2">
        <f t="shared" ref="BG427" si="899">O427/E427</f>
        <v>2.5948860120774915E-2</v>
      </c>
      <c r="BH427" s="2">
        <f t="shared" ref="BH427" si="900">I427/G427</f>
        <v>4.7075835475578406E-2</v>
      </c>
      <c r="BI427" s="2">
        <f t="shared" ref="BI427" si="901">J427/G427</f>
        <v>6.6275706940874032E-3</v>
      </c>
      <c r="BJ427" s="2">
        <f t="shared" ref="BJ427" si="902">M427/G427</f>
        <v>0.94629659383033415</v>
      </c>
    </row>
    <row r="428" spans="1:62" ht="15.6" customHeight="1">
      <c r="A428" s="4">
        <v>44317</v>
      </c>
      <c r="B428">
        <f>Foglio1!S199</f>
        <v>3920442</v>
      </c>
      <c r="C428">
        <f>Foglio1!T199</f>
        <v>1516447</v>
      </c>
      <c r="E428">
        <f>Foglio1!R199</f>
        <v>209487</v>
      </c>
      <c r="G428">
        <f>Foglio1!K199</f>
        <v>24773</v>
      </c>
      <c r="H428" s="5">
        <f>Foglio1!I199</f>
        <v>1303</v>
      </c>
      <c r="I428" s="5">
        <f>Foglio1!G199</f>
        <v>1136</v>
      </c>
      <c r="J428" s="5">
        <f>Foglio1!H199</f>
        <v>167</v>
      </c>
      <c r="K428" s="5">
        <f>Foglio1!V199</f>
        <v>9</v>
      </c>
      <c r="M428" s="5">
        <f>Foglio1!J199</f>
        <v>23470</v>
      </c>
      <c r="N428" s="5">
        <f>Foglio1!N199</f>
        <v>179294</v>
      </c>
      <c r="O428" s="5">
        <f>Foglio1!O199</f>
        <v>5420</v>
      </c>
      <c r="Q428">
        <f t="shared" ref="Q428" si="903">H428+L428</f>
        <v>1303</v>
      </c>
      <c r="R428">
        <f t="shared" ref="R428" si="904">Q428+N428+O428</f>
        <v>186017</v>
      </c>
      <c r="Z428">
        <f t="shared" ref="Z428" si="905">N428</f>
        <v>179294</v>
      </c>
      <c r="AA428">
        <f t="shared" ref="AA428" si="906">M428</f>
        <v>23470</v>
      </c>
      <c r="AB428">
        <f t="shared" ref="AB428" si="907">H428</f>
        <v>1303</v>
      </c>
      <c r="AC428">
        <f t="shared" ref="AC428" si="908">O428</f>
        <v>5420</v>
      </c>
      <c r="AE428" s="3">
        <f t="shared" ref="AE428" si="909">B428-B427</f>
        <v>27029</v>
      </c>
      <c r="AF428" s="3">
        <f t="shared" ref="AF428" si="910">E428-E427</f>
        <v>1000</v>
      </c>
      <c r="AG428" s="3">
        <f t="shared" ref="AG428" si="911">G428-G427</f>
        <v>-123</v>
      </c>
      <c r="AH428" s="3">
        <f t="shared" ref="AH428" si="912">H428-H427</f>
        <v>-34</v>
      </c>
      <c r="AI428" s="3">
        <f t="shared" ref="AI428" si="913">J428-J427</f>
        <v>2</v>
      </c>
      <c r="AJ428" s="3">
        <f t="shared" ref="AJ428" si="914">M428-M427</f>
        <v>-89</v>
      </c>
      <c r="AK428" s="3">
        <f t="shared" ref="AK428" si="915">N428-N427</f>
        <v>1113</v>
      </c>
      <c r="AL428" s="3">
        <f t="shared" ref="AL428" si="916">O428-O427</f>
        <v>10</v>
      </c>
      <c r="AM428" s="3"/>
      <c r="AN428" s="3">
        <f t="shared" ref="AN428" si="917">AE428-AF428</f>
        <v>26029</v>
      </c>
      <c r="AO428" s="3">
        <f t="shared" ref="AO428" si="918">AF428</f>
        <v>1000</v>
      </c>
      <c r="AQ428" s="6">
        <f t="shared" ref="AQ428" si="919">(B428-B427)/B427</f>
        <v>6.9422380826282748E-3</v>
      </c>
      <c r="AR428" s="6">
        <f t="shared" ref="AR428" si="920">(E428-E427)/E427</f>
        <v>4.7964621295332561E-3</v>
      </c>
      <c r="AS428" s="6">
        <f t="shared" ref="AS428" si="921">(G428-G427)/G427</f>
        <v>-4.940552699228792E-3</v>
      </c>
      <c r="AT428" s="6">
        <f t="shared" ref="AT428" si="922">(H428-H427)/H427</f>
        <v>-2.5430067314884067E-2</v>
      </c>
      <c r="AU428" s="6">
        <f t="shared" ref="AU428" si="923">(J428-J427)/J427</f>
        <v>1.2121212121212121E-2</v>
      </c>
      <c r="AV428" s="6">
        <f t="shared" ref="AV428" si="924">(M428-M427)/M427</f>
        <v>-3.7777494800288638E-3</v>
      </c>
      <c r="AW428" s="6">
        <f t="shared" ref="AW428" si="925">(N428-N427)/N427</f>
        <v>6.246457254140453E-3</v>
      </c>
      <c r="AX428" s="6">
        <f t="shared" ref="AX428" si="926">(O428-O427)/O427</f>
        <v>1.8484288354898336E-3</v>
      </c>
      <c r="AZ428" s="2">
        <f t="shared" ref="AZ428" si="927">E428/B428</f>
        <v>5.3434536207907168E-2</v>
      </c>
      <c r="BA428" s="17">
        <f t="shared" ref="BA428" si="928">AF428/AE428</f>
        <v>3.6997299197158606E-2</v>
      </c>
      <c r="BB428" s="2">
        <f t="shared" ref="BB428" si="929">H428/E428</f>
        <v>6.2199563696076609E-3</v>
      </c>
      <c r="BC428" s="2">
        <f t="shared" ref="BC428" si="930">(H428-J428)/E428</f>
        <v>5.4227708640631634E-3</v>
      </c>
      <c r="BD428" s="2">
        <f t="shared" ref="BD428" si="931">J428/E428</f>
        <v>7.9718550554449684E-4</v>
      </c>
      <c r="BE428" s="2">
        <f t="shared" ref="BE428" si="932">M428/E428</f>
        <v>0.11203559170736131</v>
      </c>
      <c r="BF428" s="2">
        <f t="shared" ref="BF428" si="933">N428/E428</f>
        <v>0.85587172473709583</v>
      </c>
      <c r="BG428" s="2">
        <f t="shared" ref="BG428" si="934">O428/E428</f>
        <v>2.5872727185935165E-2</v>
      </c>
      <c r="BH428" s="2">
        <f t="shared" ref="BH428" si="935">I428/G428</f>
        <v>4.5856375893109431E-2</v>
      </c>
      <c r="BI428" s="2">
        <f t="shared" ref="BI428" si="936">J428/G428</f>
        <v>6.7412101885116864E-3</v>
      </c>
      <c r="BJ428" s="2">
        <f t="shared" ref="BJ428" si="937">M428/G428</f>
        <v>0.94740241391837887</v>
      </c>
    </row>
    <row r="429" spans="1:62" ht="15.6" customHeight="1">
      <c r="A429" s="4">
        <v>44318</v>
      </c>
      <c r="B429">
        <f>Foglio1!S200</f>
        <v>3930215</v>
      </c>
      <c r="C429">
        <f>Foglio1!T200</f>
        <v>1521743</v>
      </c>
      <c r="E429">
        <f>Foglio1!R200</f>
        <v>210259</v>
      </c>
      <c r="G429">
        <f>Foglio1!K200</f>
        <v>24781</v>
      </c>
      <c r="H429" s="5">
        <f>Foglio1!I200</f>
        <v>1311</v>
      </c>
      <c r="I429" s="5">
        <f>Foglio1!G200</f>
        <v>1148</v>
      </c>
      <c r="J429" s="5">
        <f>Foglio1!H200</f>
        <v>163</v>
      </c>
      <c r="K429" s="5">
        <f>Foglio1!V200</f>
        <v>10</v>
      </c>
      <c r="M429" s="5">
        <f>Foglio1!J200</f>
        <v>23470</v>
      </c>
      <c r="N429" s="5">
        <f>Foglio1!N200</f>
        <v>180055</v>
      </c>
      <c r="O429" s="5">
        <f>Foglio1!O200</f>
        <v>5423</v>
      </c>
      <c r="Q429">
        <f t="shared" ref="Q429" si="938">H429+L429</f>
        <v>1311</v>
      </c>
      <c r="R429">
        <f t="shared" ref="R429" si="939">Q429+N429+O429</f>
        <v>186789</v>
      </c>
      <c r="Z429">
        <f t="shared" ref="Z429" si="940">N429</f>
        <v>180055</v>
      </c>
      <c r="AA429">
        <f t="shared" ref="AA429" si="941">M429</f>
        <v>23470</v>
      </c>
      <c r="AB429">
        <f t="shared" ref="AB429" si="942">H429</f>
        <v>1311</v>
      </c>
      <c r="AC429">
        <f t="shared" ref="AC429" si="943">O429</f>
        <v>5423</v>
      </c>
      <c r="AE429" s="3">
        <f t="shared" ref="AE429" si="944">B429-B428</f>
        <v>9773</v>
      </c>
      <c r="AF429" s="3">
        <f t="shared" ref="AF429" si="945">E429-E428</f>
        <v>772</v>
      </c>
      <c r="AG429" s="3">
        <f t="shared" ref="AG429" si="946">G429-G428</f>
        <v>8</v>
      </c>
      <c r="AH429" s="3">
        <f t="shared" ref="AH429" si="947">H429-H428</f>
        <v>8</v>
      </c>
      <c r="AI429" s="3">
        <f t="shared" ref="AI429" si="948">J429-J428</f>
        <v>-4</v>
      </c>
      <c r="AJ429" s="3">
        <f t="shared" ref="AJ429" si="949">M429-M428</f>
        <v>0</v>
      </c>
      <c r="AK429" s="3">
        <f t="shared" ref="AK429" si="950">N429-N428</f>
        <v>761</v>
      </c>
      <c r="AL429" s="3">
        <f t="shared" ref="AL429" si="951">O429-O428</f>
        <v>3</v>
      </c>
      <c r="AM429" s="3"/>
      <c r="AN429" s="3">
        <f t="shared" ref="AN429" si="952">AE429-AF429</f>
        <v>9001</v>
      </c>
      <c r="AO429" s="3">
        <f t="shared" ref="AO429" si="953">AF429</f>
        <v>772</v>
      </c>
      <c r="AQ429" s="6">
        <f t="shared" ref="AQ429" si="954">(B429-B428)/B428</f>
        <v>2.4928311654655267E-3</v>
      </c>
      <c r="AR429" s="6">
        <f t="shared" ref="AR429" si="955">(E429-E428)/E428</f>
        <v>3.6851928759302488E-3</v>
      </c>
      <c r="AS429" s="6">
        <f t="shared" ref="AS429" si="956">(G429-G428)/G428</f>
        <v>3.2293222459936222E-4</v>
      </c>
      <c r="AT429" s="6">
        <f t="shared" ref="AT429" si="957">(H429-H428)/H428</f>
        <v>6.1396776669224865E-3</v>
      </c>
      <c r="AU429" s="6">
        <f t="shared" ref="AU429" si="958">(J429-J428)/J428</f>
        <v>-2.3952095808383235E-2</v>
      </c>
      <c r="AV429" s="6">
        <f t="shared" ref="AV429" si="959">(M429-M428)/M428</f>
        <v>0</v>
      </c>
      <c r="AW429" s="6">
        <f t="shared" ref="AW429" si="960">(N429-N428)/N428</f>
        <v>4.2444253572344864E-3</v>
      </c>
      <c r="AX429" s="6">
        <f t="shared" ref="AX429" si="961">(O429-O428)/O428</f>
        <v>5.5350553505535054E-4</v>
      </c>
      <c r="AZ429" s="2">
        <f t="shared" ref="AZ429" si="962">E429/B429</f>
        <v>5.3498091071353601E-2</v>
      </c>
      <c r="BA429" s="17">
        <f t="shared" ref="BA429" si="963">AF429/AE429</f>
        <v>7.8993144377366209E-2</v>
      </c>
      <c r="BB429" s="2">
        <f t="shared" ref="BB429" si="964">H429/E429</f>
        <v>6.2351671034295798E-3</v>
      </c>
      <c r="BC429" s="2">
        <f t="shared" ref="BC429" si="965">(H429-J429)/E429</f>
        <v>5.4599327496088158E-3</v>
      </c>
      <c r="BD429" s="2">
        <f t="shared" ref="BD429" si="966">J429/E429</f>
        <v>7.7523435382076389E-4</v>
      </c>
      <c r="BE429" s="2">
        <f t="shared" ref="BE429" si="967">M429/E429</f>
        <v>0.11162423487222901</v>
      </c>
      <c r="BF429" s="2">
        <f t="shared" ref="BF429" si="968">N429/E429</f>
        <v>0.85634859863311441</v>
      </c>
      <c r="BG429" s="2">
        <f t="shared" ref="BG429" si="969">O429/E429</f>
        <v>2.5791999391227012E-2</v>
      </c>
      <c r="BH429" s="2">
        <f t="shared" ref="BH429" si="970">I429/G429</f>
        <v>4.632581413179452E-2</v>
      </c>
      <c r="BI429" s="2">
        <f t="shared" ref="BI429" si="971">J429/G429</f>
        <v>6.5776199507687344E-3</v>
      </c>
      <c r="BJ429" s="2">
        <f t="shared" ref="BJ429" si="972">M429/G429</f>
        <v>0.94709656591743674</v>
      </c>
    </row>
    <row r="430" spans="1:62" ht="15.6" customHeight="1">
      <c r="A430" s="4">
        <v>44319</v>
      </c>
      <c r="B430">
        <f>Foglio1!S201</f>
        <v>3944689</v>
      </c>
      <c r="C430">
        <f>Foglio1!T201</f>
        <v>1528128</v>
      </c>
      <c r="E430">
        <f>Foglio1!R201</f>
        <v>210993</v>
      </c>
      <c r="G430">
        <f>Foglio1!K201</f>
        <v>24955</v>
      </c>
      <c r="H430" s="5">
        <f>Foglio1!I201</f>
        <v>1338</v>
      </c>
      <c r="I430" s="5">
        <f>Foglio1!G201</f>
        <v>1178</v>
      </c>
      <c r="J430" s="5">
        <f>Foglio1!H201</f>
        <v>160</v>
      </c>
      <c r="K430" s="5">
        <f>Foglio1!V201</f>
        <v>5</v>
      </c>
      <c r="M430" s="5">
        <f>Foglio1!J201</f>
        <v>23617</v>
      </c>
      <c r="N430" s="5">
        <f>Foglio1!N201</f>
        <v>180595</v>
      </c>
      <c r="O430" s="5">
        <f>Foglio1!O201</f>
        <v>5443</v>
      </c>
      <c r="Q430">
        <f t="shared" ref="Q430" si="973">H430+L430</f>
        <v>1338</v>
      </c>
      <c r="R430">
        <f t="shared" ref="R430" si="974">Q430+N430+O430</f>
        <v>187376</v>
      </c>
      <c r="Z430">
        <f t="shared" ref="Z430" si="975">N430</f>
        <v>180595</v>
      </c>
      <c r="AA430">
        <f t="shared" ref="AA430" si="976">M430</f>
        <v>23617</v>
      </c>
      <c r="AB430">
        <f t="shared" ref="AB430" si="977">H430</f>
        <v>1338</v>
      </c>
      <c r="AC430">
        <f t="shared" ref="AC430" si="978">O430</f>
        <v>5443</v>
      </c>
      <c r="AE430" s="3">
        <f t="shared" ref="AE430" si="979">B430-B429</f>
        <v>14474</v>
      </c>
      <c r="AF430" s="3">
        <f t="shared" ref="AF430" si="980">E430-E429</f>
        <v>734</v>
      </c>
      <c r="AG430" s="3">
        <f t="shared" ref="AG430" si="981">G430-G429</f>
        <v>174</v>
      </c>
      <c r="AH430" s="3">
        <f t="shared" ref="AH430" si="982">H430-H429</f>
        <v>27</v>
      </c>
      <c r="AI430" s="3">
        <f t="shared" ref="AI430" si="983">J430-J429</f>
        <v>-3</v>
      </c>
      <c r="AJ430" s="3">
        <f t="shared" ref="AJ430" si="984">M430-M429</f>
        <v>147</v>
      </c>
      <c r="AK430" s="3">
        <f t="shared" ref="AK430" si="985">N430-N429</f>
        <v>540</v>
      </c>
      <c r="AL430" s="3">
        <f t="shared" ref="AL430" si="986">O430-O429</f>
        <v>20</v>
      </c>
      <c r="AM430" s="3"/>
      <c r="AN430" s="3">
        <f t="shared" ref="AN430" si="987">AE430-AF430</f>
        <v>13740</v>
      </c>
      <c r="AO430" s="3">
        <f t="shared" ref="AO430" si="988">AF430</f>
        <v>734</v>
      </c>
      <c r="AQ430" s="6">
        <f t="shared" ref="AQ430" si="989">(B430-B429)/B429</f>
        <v>3.6827501803336458E-3</v>
      </c>
      <c r="AR430" s="6">
        <f t="shared" ref="AR430" si="990">(E430-E429)/E429</f>
        <v>3.4909326116836854E-3</v>
      </c>
      <c r="AS430" s="6">
        <f t="shared" ref="AS430" si="991">(G430-G429)/G429</f>
        <v>7.0215084137040477E-3</v>
      </c>
      <c r="AT430" s="6">
        <f t="shared" ref="AT430" si="992">(H430-H429)/H429</f>
        <v>2.0594965675057208E-2</v>
      </c>
      <c r="AU430" s="6">
        <f t="shared" ref="AU430" si="993">(J430-J429)/J429</f>
        <v>-1.8404907975460124E-2</v>
      </c>
      <c r="AV430" s="6">
        <f t="shared" ref="AV430" si="994">(M430-M429)/M429</f>
        <v>6.2633148700468686E-3</v>
      </c>
      <c r="AW430" s="6">
        <f t="shared" ref="AW430" si="995">(N430-N429)/N429</f>
        <v>2.9990836133403681E-3</v>
      </c>
      <c r="AX430" s="6">
        <f t="shared" ref="AX430" si="996">(O430-O429)/O429</f>
        <v>3.6879955744053105E-3</v>
      </c>
      <c r="AZ430" s="2">
        <f t="shared" ref="AZ430" si="997">E430/B430</f>
        <v>5.3487866850846798E-2</v>
      </c>
      <c r="BA430" s="17">
        <f t="shared" ref="BA430" si="998">AF430/AE430</f>
        <v>5.0711620837363545E-2</v>
      </c>
      <c r="BB430" s="2">
        <f t="shared" ref="BB430" si="999">H430/E430</f>
        <v>6.3414426071007092E-3</v>
      </c>
      <c r="BC430" s="2">
        <f t="shared" ref="BC430" si="1000">(H430-J430)/E430</f>
        <v>5.5831236107359008E-3</v>
      </c>
      <c r="BD430" s="2">
        <f t="shared" ref="BD430" si="1001">J430/E430</f>
        <v>7.5831899636480827E-4</v>
      </c>
      <c r="BE430" s="2">
        <f t="shared" ref="BE430" si="1002">M430/E430</f>
        <v>0.11193262335717298</v>
      </c>
      <c r="BF430" s="2">
        <f t="shared" ref="BF430" si="1003">N430/E430</f>
        <v>0.85592886967814097</v>
      </c>
      <c r="BG430" s="2">
        <f t="shared" ref="BG430" si="1004">O430/E430</f>
        <v>2.5797064357585324E-2</v>
      </c>
      <c r="BH430" s="2">
        <f t="shared" ref="BH430" si="1005">I430/G430</f>
        <v>4.7204968944099382E-2</v>
      </c>
      <c r="BI430" s="2">
        <f t="shared" ref="BI430" si="1006">J430/G430</f>
        <v>6.4115407733921059E-3</v>
      </c>
      <c r="BJ430" s="2">
        <f t="shared" ref="BJ430" si="1007">M430/G430</f>
        <v>0.94638349028250857</v>
      </c>
    </row>
    <row r="431" spans="1:62" ht="15.6" customHeight="1">
      <c r="A431" s="4">
        <v>44320</v>
      </c>
      <c r="B431">
        <f>Foglio1!S202</f>
        <v>3977246</v>
      </c>
      <c r="C431">
        <f>Foglio1!T202</f>
        <v>1536665</v>
      </c>
      <c r="E431">
        <f>Foglio1!R202</f>
        <v>211895</v>
      </c>
      <c r="G431">
        <f>Foglio1!K202</f>
        <v>24823</v>
      </c>
      <c r="H431" s="5">
        <f>Foglio1!I202</f>
        <v>1312</v>
      </c>
      <c r="I431" s="5">
        <f>Foglio1!G202</f>
        <v>1152</v>
      </c>
      <c r="J431" s="5">
        <f>Foglio1!H202</f>
        <v>160</v>
      </c>
      <c r="K431" s="5">
        <f>Foglio1!V202</f>
        <v>8</v>
      </c>
      <c r="M431" s="5">
        <f>Foglio1!J202</f>
        <v>23511</v>
      </c>
      <c r="N431" s="5">
        <f>Foglio1!N202</f>
        <v>181604</v>
      </c>
      <c r="O431" s="5">
        <f>Foglio1!O202</f>
        <v>5468</v>
      </c>
      <c r="Q431">
        <f t="shared" ref="Q431:Q432" si="1008">H431+L431</f>
        <v>1312</v>
      </c>
      <c r="R431">
        <f t="shared" ref="R431:R432" si="1009">Q431+N431+O431</f>
        <v>188384</v>
      </c>
      <c r="Z431">
        <f t="shared" ref="Z431:Z432" si="1010">N431</f>
        <v>181604</v>
      </c>
      <c r="AA431">
        <f t="shared" ref="AA431:AA432" si="1011">M431</f>
        <v>23511</v>
      </c>
      <c r="AB431">
        <f t="shared" ref="AB431:AB432" si="1012">H431</f>
        <v>1312</v>
      </c>
      <c r="AC431">
        <f t="shared" ref="AC431:AC432" si="1013">O431</f>
        <v>5468</v>
      </c>
      <c r="AE431" s="3">
        <f t="shared" ref="AE431:AE432" si="1014">B431-B430</f>
        <v>32557</v>
      </c>
      <c r="AF431" s="3">
        <f t="shared" ref="AF431:AF432" si="1015">E431-E430</f>
        <v>902</v>
      </c>
      <c r="AG431" s="3">
        <f t="shared" ref="AG431:AG432" si="1016">G431-G430</f>
        <v>-132</v>
      </c>
      <c r="AH431" s="3">
        <f t="shared" ref="AH431:AH432" si="1017">H431-H430</f>
        <v>-26</v>
      </c>
      <c r="AI431" s="3">
        <f t="shared" ref="AI431:AI432" si="1018">J431-J430</f>
        <v>0</v>
      </c>
      <c r="AJ431" s="3">
        <f t="shared" ref="AJ431:AJ432" si="1019">M431-M430</f>
        <v>-106</v>
      </c>
      <c r="AK431" s="3">
        <f t="shared" ref="AK431:AK432" si="1020">N431-N430</f>
        <v>1009</v>
      </c>
      <c r="AL431" s="3">
        <f t="shared" ref="AL431:AL432" si="1021">O431-O430</f>
        <v>25</v>
      </c>
      <c r="AM431" s="3"/>
      <c r="AN431" s="3">
        <f t="shared" ref="AN431:AN432" si="1022">AE431-AF431</f>
        <v>31655</v>
      </c>
      <c r="AO431" s="3">
        <f t="shared" ref="AO431:AO432" si="1023">AF431</f>
        <v>902</v>
      </c>
      <c r="AQ431" s="6">
        <f t="shared" ref="AQ431:AQ432" si="1024">(B431-B430)/B430</f>
        <v>8.2533756146555542E-3</v>
      </c>
      <c r="AR431" s="6">
        <f t="shared" ref="AR431:AR432" si="1025">(E431-E430)/E430</f>
        <v>4.2750233420066073E-3</v>
      </c>
      <c r="AS431" s="6">
        <f t="shared" ref="AS431:AS432" si="1026">(G431-G430)/G430</f>
        <v>-5.2895211380484869E-3</v>
      </c>
      <c r="AT431" s="6">
        <f t="shared" ref="AT431:AT432" si="1027">(H431-H430)/H430</f>
        <v>-1.9431988041853511E-2</v>
      </c>
      <c r="AU431" s="6">
        <f t="shared" ref="AU431:AU432" si="1028">(J431-J430)/J430</f>
        <v>0</v>
      </c>
      <c r="AV431" s="6">
        <f t="shared" ref="AV431:AV432" si="1029">(M431-M430)/M430</f>
        <v>-4.4882923317948933E-3</v>
      </c>
      <c r="AW431" s="6">
        <f t="shared" ref="AW431:AW432" si="1030">(N431-N430)/N430</f>
        <v>5.587087128658047E-3</v>
      </c>
      <c r="AX431" s="6">
        <f t="shared" ref="AX431:AX432" si="1031">(O431-O430)/O430</f>
        <v>4.5930553003858164E-3</v>
      </c>
      <c r="AZ431" s="2">
        <f t="shared" ref="AZ431:AZ432" si="1032">E431/B431</f>
        <v>5.327681516305504E-2</v>
      </c>
      <c r="BA431" s="17">
        <f t="shared" ref="BA431:BA432" si="1033">AF431/AE431</f>
        <v>2.7705255398224653E-2</v>
      </c>
      <c r="BB431" s="2">
        <f t="shared" ref="BB431:BB432" si="1034">H431/E431</f>
        <v>6.191745911890323E-3</v>
      </c>
      <c r="BC431" s="2">
        <f t="shared" ref="BC431:BC432" si="1035">(H431-J431)/E431</f>
        <v>5.4366549470256497E-3</v>
      </c>
      <c r="BD431" s="2">
        <f t="shared" ref="BD431:BD432" si="1036">J431/E431</f>
        <v>7.5509096486467355E-4</v>
      </c>
      <c r="BE431" s="2">
        <f t="shared" ref="BE431:BE432" si="1037">M431/E431</f>
        <v>0.11095589796833337</v>
      </c>
      <c r="BF431" s="2">
        <f t="shared" ref="BF431:BF432" si="1038">N431/E431</f>
        <v>0.85704712239552605</v>
      </c>
      <c r="BG431" s="2">
        <f t="shared" ref="BG431:BG432" si="1039">O431/E431</f>
        <v>2.5805233724250219E-2</v>
      </c>
      <c r="BH431" s="2">
        <f t="shared" ref="BH431:BH432" si="1040">I431/G431</f>
        <v>4.6408572694678324E-2</v>
      </c>
      <c r="BI431" s="2">
        <f t="shared" ref="BI431:BI432" si="1041">J431/G431</f>
        <v>6.4456350964831001E-3</v>
      </c>
      <c r="BJ431" s="2">
        <f t="shared" ref="BJ431:BJ432" si="1042">M431/G431</f>
        <v>0.94714579220883854</v>
      </c>
    </row>
    <row r="432" spans="1:62" ht="15.6" customHeight="1">
      <c r="A432" s="4">
        <v>44321</v>
      </c>
      <c r="B432">
        <f>Foglio1!S203</f>
        <v>4004318</v>
      </c>
      <c r="C432">
        <f>Foglio1!T203</f>
        <v>1545925</v>
      </c>
      <c r="E432">
        <f>Foglio1!R203</f>
        <v>212677</v>
      </c>
      <c r="G432">
        <f>Foglio1!K203</f>
        <v>24529</v>
      </c>
      <c r="H432" s="5">
        <f>Foglio1!I203</f>
        <v>1273</v>
      </c>
      <c r="I432" s="5">
        <f>Foglio1!G203</f>
        <v>1121</v>
      </c>
      <c r="J432" s="5">
        <f>Foglio1!H203</f>
        <v>152</v>
      </c>
      <c r="K432" s="5">
        <f>Foglio1!V203</f>
        <v>7</v>
      </c>
      <c r="M432" s="5">
        <f>Foglio1!J203</f>
        <v>23256</v>
      </c>
      <c r="N432" s="5">
        <f>Foglio1!N203</f>
        <v>182656</v>
      </c>
      <c r="O432" s="5">
        <f>Foglio1!O203</f>
        <v>5492</v>
      </c>
      <c r="Q432">
        <f t="shared" si="1008"/>
        <v>1273</v>
      </c>
      <c r="R432">
        <f t="shared" si="1009"/>
        <v>189421</v>
      </c>
      <c r="Z432">
        <f t="shared" si="1010"/>
        <v>182656</v>
      </c>
      <c r="AA432">
        <f t="shared" si="1011"/>
        <v>23256</v>
      </c>
      <c r="AB432">
        <f t="shared" si="1012"/>
        <v>1273</v>
      </c>
      <c r="AC432">
        <f t="shared" si="1013"/>
        <v>5492</v>
      </c>
      <c r="AE432" s="3">
        <f t="shared" si="1014"/>
        <v>27072</v>
      </c>
      <c r="AF432" s="3">
        <f t="shared" si="1015"/>
        <v>782</v>
      </c>
      <c r="AG432" s="3">
        <f t="shared" si="1016"/>
        <v>-294</v>
      </c>
      <c r="AH432" s="3">
        <f t="shared" si="1017"/>
        <v>-39</v>
      </c>
      <c r="AI432" s="3">
        <f t="shared" si="1018"/>
        <v>-8</v>
      </c>
      <c r="AJ432" s="3">
        <f t="shared" si="1019"/>
        <v>-255</v>
      </c>
      <c r="AK432" s="3">
        <f t="shared" si="1020"/>
        <v>1052</v>
      </c>
      <c r="AL432" s="3">
        <f t="shared" si="1021"/>
        <v>24</v>
      </c>
      <c r="AM432" s="3"/>
      <c r="AN432" s="3">
        <f t="shared" si="1022"/>
        <v>26290</v>
      </c>
      <c r="AO432" s="3">
        <f t="shared" si="1023"/>
        <v>782</v>
      </c>
      <c r="AQ432" s="6">
        <f t="shared" si="1024"/>
        <v>6.8067200268728664E-3</v>
      </c>
      <c r="AR432" s="6">
        <f t="shared" si="1025"/>
        <v>3.6905070907760919E-3</v>
      </c>
      <c r="AS432" s="6">
        <f t="shared" si="1026"/>
        <v>-1.1843854489787697E-2</v>
      </c>
      <c r="AT432" s="6">
        <f t="shared" si="1027"/>
        <v>-2.972560975609756E-2</v>
      </c>
      <c r="AU432" s="6">
        <f t="shared" si="1028"/>
        <v>-0.05</v>
      </c>
      <c r="AV432" s="6">
        <f t="shared" si="1029"/>
        <v>-1.0845986984815618E-2</v>
      </c>
      <c r="AW432" s="6">
        <f t="shared" si="1030"/>
        <v>5.7928239466091052E-3</v>
      </c>
      <c r="AX432" s="6">
        <f t="shared" si="1031"/>
        <v>4.3891733723482075E-3</v>
      </c>
      <c r="AZ432" s="2">
        <f t="shared" si="1032"/>
        <v>5.3111915687015863E-2</v>
      </c>
      <c r="BA432" s="17">
        <f t="shared" si="1033"/>
        <v>2.8885933806146572E-2</v>
      </c>
      <c r="BB432" s="2">
        <f t="shared" si="1034"/>
        <v>5.9856025804388814E-3</v>
      </c>
      <c r="BC432" s="2">
        <f t="shared" si="1035"/>
        <v>5.27090376486409E-3</v>
      </c>
      <c r="BD432" s="2">
        <f t="shared" si="1036"/>
        <v>7.1469881557479178E-4</v>
      </c>
      <c r="BE432" s="2">
        <f t="shared" si="1037"/>
        <v>0.10934891878294314</v>
      </c>
      <c r="BF432" s="2">
        <f t="shared" si="1038"/>
        <v>0.85884228195808665</v>
      </c>
      <c r="BG432" s="2">
        <f t="shared" si="1039"/>
        <v>2.5823196678531293E-2</v>
      </c>
      <c r="BH432" s="2">
        <f t="shared" si="1040"/>
        <v>4.5701006971340045E-2</v>
      </c>
      <c r="BI432" s="2">
        <f t="shared" si="1041"/>
        <v>6.1967467079783118E-3</v>
      </c>
      <c r="BJ432" s="2">
        <f t="shared" si="1042"/>
        <v>0.94810224632068163</v>
      </c>
    </row>
    <row r="433" spans="1:62" ht="15.6" customHeight="1">
      <c r="A433" s="4">
        <v>44322</v>
      </c>
      <c r="B433">
        <f>Foglio1!S204</f>
        <v>4030583</v>
      </c>
      <c r="C433">
        <f>Foglio1!T204</f>
        <v>1557268</v>
      </c>
      <c r="E433">
        <f>Foglio1!R204</f>
        <v>213879</v>
      </c>
      <c r="G433">
        <f>Foglio1!K204</f>
        <v>23878</v>
      </c>
      <c r="H433" s="5">
        <f>Foglio1!I204</f>
        <v>1212</v>
      </c>
      <c r="I433" s="5">
        <f>Foglio1!G204</f>
        <v>1063</v>
      </c>
      <c r="J433" s="5">
        <f>Foglio1!H204</f>
        <v>149</v>
      </c>
      <c r="K433" s="5">
        <f>Foglio1!V204</f>
        <v>2</v>
      </c>
      <c r="M433" s="5">
        <f>Foglio1!J204</f>
        <v>22666</v>
      </c>
      <c r="N433" s="5">
        <f>Foglio1!N204</f>
        <v>184485</v>
      </c>
      <c r="O433" s="5">
        <f>Foglio1!O204</f>
        <v>5516</v>
      </c>
      <c r="Q433">
        <f t="shared" ref="Q433" si="1043">H433+L433</f>
        <v>1212</v>
      </c>
      <c r="R433">
        <f t="shared" ref="R433" si="1044">Q433+N433+O433</f>
        <v>191213</v>
      </c>
      <c r="Z433">
        <f t="shared" ref="Z433" si="1045">N433</f>
        <v>184485</v>
      </c>
      <c r="AA433">
        <f t="shared" ref="AA433" si="1046">M433</f>
        <v>22666</v>
      </c>
      <c r="AB433">
        <f t="shared" ref="AB433" si="1047">H433</f>
        <v>1212</v>
      </c>
      <c r="AC433">
        <f t="shared" ref="AC433" si="1048">O433</f>
        <v>5516</v>
      </c>
      <c r="AE433" s="3">
        <f t="shared" ref="AE433" si="1049">B433-B432</f>
        <v>26265</v>
      </c>
      <c r="AF433" s="3">
        <f t="shared" ref="AF433" si="1050">E433-E432</f>
        <v>1202</v>
      </c>
      <c r="AG433" s="3">
        <f t="shared" ref="AG433" si="1051">G433-G432</f>
        <v>-651</v>
      </c>
      <c r="AH433" s="3">
        <f t="shared" ref="AH433" si="1052">H433-H432</f>
        <v>-61</v>
      </c>
      <c r="AI433" s="3">
        <f t="shared" ref="AI433" si="1053">J433-J432</f>
        <v>-3</v>
      </c>
      <c r="AJ433" s="3">
        <f t="shared" ref="AJ433" si="1054">M433-M432</f>
        <v>-590</v>
      </c>
      <c r="AK433" s="3">
        <f t="shared" ref="AK433" si="1055">N433-N432</f>
        <v>1829</v>
      </c>
      <c r="AL433" s="3">
        <f t="shared" ref="AL433" si="1056">O433-O432</f>
        <v>24</v>
      </c>
      <c r="AM433" s="3"/>
      <c r="AN433" s="3">
        <f t="shared" ref="AN433" si="1057">AE433-AF433</f>
        <v>25063</v>
      </c>
      <c r="AO433" s="3">
        <f t="shared" ref="AO433" si="1058">AF433</f>
        <v>1202</v>
      </c>
      <c r="AQ433" s="6">
        <f t="shared" ref="AQ433" si="1059">(B433-B432)/B432</f>
        <v>6.5591693766578977E-3</v>
      </c>
      <c r="AR433" s="6">
        <f t="shared" ref="AR433" si="1060">(E433-E432)/E432</f>
        <v>5.6517630021111825E-3</v>
      </c>
      <c r="AS433" s="6">
        <f t="shared" ref="AS433" si="1061">(G433-G432)/G432</f>
        <v>-2.6540013861143952E-2</v>
      </c>
      <c r="AT433" s="6">
        <f t="shared" ref="AT433" si="1062">(H433-H432)/H432</f>
        <v>-4.7918303220738416E-2</v>
      </c>
      <c r="AU433" s="6">
        <f t="shared" ref="AU433" si="1063">(J433-J432)/J432</f>
        <v>-1.9736842105263157E-2</v>
      </c>
      <c r="AV433" s="6">
        <f t="shared" ref="AV433" si="1064">(M433-M432)/M432</f>
        <v>-2.5369797041623666E-2</v>
      </c>
      <c r="AW433" s="6">
        <f t="shared" ref="AW433" si="1065">(N433-N432)/N432</f>
        <v>1.0013358444288717E-2</v>
      </c>
      <c r="AX433" s="6">
        <f t="shared" ref="AX433" si="1066">(O433-O432)/O432</f>
        <v>4.3699927166788053E-3</v>
      </c>
      <c r="AZ433" s="2">
        <f t="shared" ref="AZ433" si="1067">E433/B433</f>
        <v>5.3064035649433343E-2</v>
      </c>
      <c r="BA433" s="17">
        <f t="shared" ref="BA433" si="1068">AF433/AE433</f>
        <v>4.5764325147534743E-2</v>
      </c>
      <c r="BB433" s="2">
        <f t="shared" ref="BB433" si="1069">H433/E433</f>
        <v>5.6667555019426869E-3</v>
      </c>
      <c r="BC433" s="2">
        <f t="shared" ref="BC433" si="1070">(H433-J433)/E433</f>
        <v>4.9700999163078191E-3</v>
      </c>
      <c r="BD433" s="2">
        <f t="shared" ref="BD433" si="1071">J433/E433</f>
        <v>6.9665558563486831E-4</v>
      </c>
      <c r="BE433" s="2">
        <f t="shared" ref="BE433" si="1072">M433/E433</f>
        <v>0.10597580875167735</v>
      </c>
      <c r="BF433" s="2">
        <f t="shared" ref="BF433" si="1073">N433/E433</f>
        <v>0.86256715245536031</v>
      </c>
      <c r="BG433" s="2">
        <f t="shared" ref="BG433" si="1074">O433/E433</f>
        <v>2.5790283291019688E-2</v>
      </c>
      <c r="BH433" s="2">
        <f t="shared" ref="BH433" si="1075">I433/G433</f>
        <v>4.4517966328838261E-2</v>
      </c>
      <c r="BI433" s="2">
        <f t="shared" ref="BI433" si="1076">J433/G433</f>
        <v>6.2400536058296336E-3</v>
      </c>
      <c r="BJ433" s="2">
        <f t="shared" ref="BJ433" si="1077">M433/G433</f>
        <v>0.94924198006533211</v>
      </c>
    </row>
    <row r="434" spans="1:62" ht="15.6" customHeight="1">
      <c r="A434" s="4">
        <v>44323</v>
      </c>
      <c r="B434">
        <f>Foglio1!S205</f>
        <v>4056323</v>
      </c>
      <c r="C434">
        <f>Foglio1!T205</f>
        <v>1565213</v>
      </c>
      <c r="E434">
        <f>Foglio1!R205</f>
        <v>214482</v>
      </c>
      <c r="G434">
        <f>Foglio1!K205</f>
        <v>23330</v>
      </c>
      <c r="H434" s="5">
        <f>Foglio1!I205</f>
        <v>1163</v>
      </c>
      <c r="I434" s="5">
        <f>Foglio1!G205</f>
        <v>1021</v>
      </c>
      <c r="J434" s="5">
        <f>Foglio1!H205</f>
        <v>142</v>
      </c>
      <c r="K434" s="5">
        <f>Foglio1!V205</f>
        <v>0</v>
      </c>
      <c r="M434" s="5">
        <f>Foglio1!J205</f>
        <v>22167</v>
      </c>
      <c r="N434" s="5">
        <f>Foglio1!N205</f>
        <v>185625</v>
      </c>
      <c r="O434" s="5">
        <f>Foglio1!O205</f>
        <v>5527</v>
      </c>
      <c r="Q434">
        <f t="shared" ref="Q434" si="1078">H434+L434</f>
        <v>1163</v>
      </c>
      <c r="R434">
        <f t="shared" ref="R434" si="1079">Q434+N434+O434</f>
        <v>192315</v>
      </c>
      <c r="Z434">
        <f t="shared" ref="Z434" si="1080">N434</f>
        <v>185625</v>
      </c>
      <c r="AA434">
        <f t="shared" ref="AA434" si="1081">M434</f>
        <v>22167</v>
      </c>
      <c r="AB434">
        <f t="shared" ref="AB434" si="1082">H434</f>
        <v>1163</v>
      </c>
      <c r="AC434">
        <f t="shared" ref="AC434" si="1083">O434</f>
        <v>5527</v>
      </c>
      <c r="AE434" s="3">
        <f t="shared" ref="AE434" si="1084">B434-B433</f>
        <v>25740</v>
      </c>
      <c r="AF434" s="3">
        <f t="shared" ref="AF434" si="1085">E434-E433</f>
        <v>603</v>
      </c>
      <c r="AG434" s="3">
        <f t="shared" ref="AG434" si="1086">G434-G433</f>
        <v>-548</v>
      </c>
      <c r="AH434" s="3">
        <f t="shared" ref="AH434" si="1087">H434-H433</f>
        <v>-49</v>
      </c>
      <c r="AI434" s="3">
        <f t="shared" ref="AI434" si="1088">J434-J433</f>
        <v>-7</v>
      </c>
      <c r="AJ434" s="3">
        <f t="shared" ref="AJ434" si="1089">M434-M433</f>
        <v>-499</v>
      </c>
      <c r="AK434" s="3">
        <f t="shared" ref="AK434" si="1090">N434-N433</f>
        <v>1140</v>
      </c>
      <c r="AL434" s="3">
        <f t="shared" ref="AL434" si="1091">O434-O433</f>
        <v>11</v>
      </c>
      <c r="AM434" s="3"/>
      <c r="AN434" s="3">
        <f t="shared" ref="AN434" si="1092">AE434-AF434</f>
        <v>25137</v>
      </c>
      <c r="AO434" s="3">
        <f t="shared" ref="AO434" si="1093">AF434</f>
        <v>603</v>
      </c>
      <c r="AQ434" s="6">
        <f t="shared" ref="AQ434" si="1094">(B434-B433)/B433</f>
        <v>6.3861729184090735E-3</v>
      </c>
      <c r="AR434" s="6">
        <f t="shared" ref="AR434" si="1095">(E434-E433)/E433</f>
        <v>2.8193511284417827E-3</v>
      </c>
      <c r="AS434" s="6">
        <f t="shared" ref="AS434" si="1096">(G434-G433)/G433</f>
        <v>-2.2949995812044561E-2</v>
      </c>
      <c r="AT434" s="6">
        <f t="shared" ref="AT434" si="1097">(H434-H433)/H433</f>
        <v>-4.0429042904290426E-2</v>
      </c>
      <c r="AU434" s="6">
        <f t="shared" ref="AU434" si="1098">(J434-J433)/J433</f>
        <v>-4.6979865771812082E-2</v>
      </c>
      <c r="AV434" s="6">
        <f t="shared" ref="AV434" si="1099">(M434-M433)/M433</f>
        <v>-2.2015353392746847E-2</v>
      </c>
      <c r="AW434" s="6">
        <f t="shared" ref="AW434" si="1100">(N434-N433)/N433</f>
        <v>6.1793641759492644E-3</v>
      </c>
      <c r="AX434" s="6">
        <f t="shared" ref="AX434" si="1101">(O434-O433)/O433</f>
        <v>1.9941986947063089E-3</v>
      </c>
      <c r="AZ434" s="2">
        <f t="shared" ref="AZ434" si="1102">E434/B434</f>
        <v>5.2875966731446192E-2</v>
      </c>
      <c r="BA434" s="17">
        <f t="shared" ref="BA434" si="1103">AF434/AE434</f>
        <v>2.3426573426573425E-2</v>
      </c>
      <c r="BB434" s="2">
        <f t="shared" ref="BB434" si="1104">H434/E434</f>
        <v>5.4223664456691002E-3</v>
      </c>
      <c r="BC434" s="2">
        <f t="shared" ref="BC434" si="1105">(H434-J434)/E434</f>
        <v>4.7603062261635009E-3</v>
      </c>
      <c r="BD434" s="2">
        <f t="shared" ref="BD434" si="1106">J434/E434</f>
        <v>6.6206021950559958E-4</v>
      </c>
      <c r="BE434" s="2">
        <f t="shared" ref="BE434" si="1107">M434/E434</f>
        <v>0.10335133018155369</v>
      </c>
      <c r="BF434" s="2">
        <f t="shared" ref="BF434" si="1108">N434/E434</f>
        <v>0.865457241167091</v>
      </c>
      <c r="BG434" s="2">
        <f t="shared" ref="BG434" si="1109">O434/E434</f>
        <v>2.5769062205686259E-2</v>
      </c>
      <c r="BH434" s="2">
        <f t="shared" ref="BH434" si="1110">I434/G434</f>
        <v>4.3763394770681523E-2</v>
      </c>
      <c r="BI434" s="2">
        <f t="shared" ref="BI434" si="1111">J434/G434</f>
        <v>6.0865837976853835E-3</v>
      </c>
      <c r="BJ434" s="2">
        <f t="shared" ref="BJ434" si="1112">M434/G434</f>
        <v>0.95015002143163307</v>
      </c>
    </row>
    <row r="435" spans="1:62" ht="15.6" customHeight="1">
      <c r="A435" s="4">
        <v>44324</v>
      </c>
      <c r="B435">
        <f>Foglio1!S206</f>
        <v>4081757</v>
      </c>
      <c r="C435">
        <f>Foglio1!T206</f>
        <v>1573869</v>
      </c>
      <c r="E435">
        <f>Foglio1!R206</f>
        <v>215333</v>
      </c>
      <c r="G435">
        <f>Foglio1!K206</f>
        <v>22630</v>
      </c>
      <c r="H435" s="5">
        <f>Foglio1!I206</f>
        <v>1135</v>
      </c>
      <c r="I435" s="5">
        <f>Foglio1!G206</f>
        <v>995</v>
      </c>
      <c r="J435" s="5">
        <f>Foglio1!H206</f>
        <v>140</v>
      </c>
      <c r="K435" s="5">
        <f>Foglio1!V206</f>
        <v>3</v>
      </c>
      <c r="M435" s="5">
        <f>Foglio1!J206</f>
        <v>21495</v>
      </c>
      <c r="N435" s="5">
        <f>Foglio1!N206</f>
        <v>187157</v>
      </c>
      <c r="O435" s="5">
        <f>Foglio1!O206</f>
        <v>5546</v>
      </c>
      <c r="Q435">
        <f t="shared" ref="Q435" si="1113">H435+L435</f>
        <v>1135</v>
      </c>
      <c r="R435">
        <f t="shared" ref="R435" si="1114">Q435+N435+O435</f>
        <v>193838</v>
      </c>
      <c r="Z435">
        <f t="shared" ref="Z435" si="1115">N435</f>
        <v>187157</v>
      </c>
      <c r="AA435">
        <f t="shared" ref="AA435" si="1116">M435</f>
        <v>21495</v>
      </c>
      <c r="AB435">
        <f t="shared" ref="AB435" si="1117">H435</f>
        <v>1135</v>
      </c>
      <c r="AC435">
        <f t="shared" ref="AC435" si="1118">O435</f>
        <v>5546</v>
      </c>
      <c r="AE435" s="3">
        <f t="shared" ref="AE435" si="1119">B435-B434</f>
        <v>25434</v>
      </c>
      <c r="AF435" s="3">
        <f t="shared" ref="AF435" si="1120">E435-E434</f>
        <v>851</v>
      </c>
      <c r="AG435" s="3">
        <f t="shared" ref="AG435" si="1121">G435-G434</f>
        <v>-700</v>
      </c>
      <c r="AH435" s="3">
        <f t="shared" ref="AH435" si="1122">H435-H434</f>
        <v>-28</v>
      </c>
      <c r="AI435" s="3">
        <f t="shared" ref="AI435" si="1123">J435-J434</f>
        <v>-2</v>
      </c>
      <c r="AJ435" s="3">
        <f t="shared" ref="AJ435" si="1124">M435-M434</f>
        <v>-672</v>
      </c>
      <c r="AK435" s="3">
        <f t="shared" ref="AK435" si="1125">N435-N434</f>
        <v>1532</v>
      </c>
      <c r="AL435" s="3">
        <f t="shared" ref="AL435" si="1126">O435-O434</f>
        <v>19</v>
      </c>
      <c r="AM435" s="3"/>
      <c r="AN435" s="3">
        <f t="shared" ref="AN435" si="1127">AE435-AF435</f>
        <v>24583</v>
      </c>
      <c r="AO435" s="3">
        <f t="shared" ref="AO435" si="1128">AF435</f>
        <v>851</v>
      </c>
      <c r="AQ435" s="6">
        <f t="shared" ref="AQ435" si="1129">(B435-B434)/B434</f>
        <v>6.2702107302598934E-3</v>
      </c>
      <c r="AR435" s="6">
        <f t="shared" ref="AR435" si="1130">(E435-E434)/E434</f>
        <v>3.9676989211215857E-3</v>
      </c>
      <c r="AS435" s="6">
        <f t="shared" ref="AS435" si="1131">(G435-G434)/G434</f>
        <v>-3.0004286326618088E-2</v>
      </c>
      <c r="AT435" s="6">
        <f t="shared" ref="AT435" si="1132">(H435-H434)/H434</f>
        <v>-2.407566638005159E-2</v>
      </c>
      <c r="AU435" s="6">
        <f t="shared" ref="AU435" si="1133">(J435-J434)/J434</f>
        <v>-1.4084507042253521E-2</v>
      </c>
      <c r="AV435" s="6">
        <f t="shared" ref="AV435" si="1134">(M435-M434)/M434</f>
        <v>-3.0315333604005956E-2</v>
      </c>
      <c r="AW435" s="6">
        <f t="shared" ref="AW435" si="1135">(N435-N434)/N434</f>
        <v>8.2531986531986529E-3</v>
      </c>
      <c r="AX435" s="6">
        <f t="shared" ref="AX435" si="1136">(O435-O434)/O434</f>
        <v>3.4376696218563416E-3</v>
      </c>
      <c r="AZ435" s="2">
        <f t="shared" ref="AZ435" si="1137">E435/B435</f>
        <v>5.2754977819600729E-2</v>
      </c>
      <c r="BA435" s="17">
        <f t="shared" ref="BA435" si="1138">AF435/AE435</f>
        <v>3.3459149170401825E-2</v>
      </c>
      <c r="BB435" s="2">
        <f t="shared" ref="BB435" si="1139">H435/E435</f>
        <v>5.2709059921145392E-3</v>
      </c>
      <c r="BC435" s="2">
        <f t="shared" ref="BC435" si="1140">(H435-J435)/E435</f>
        <v>4.6207501869197937E-3</v>
      </c>
      <c r="BD435" s="2">
        <f t="shared" ref="BD435" si="1141">J435/E435</f>
        <v>6.5015580519474489E-4</v>
      </c>
      <c r="BE435" s="2">
        <f t="shared" ref="BE435" si="1142">M435/E435</f>
        <v>9.9822135947578869E-2</v>
      </c>
      <c r="BF435" s="2">
        <f t="shared" ref="BF435" si="1143">N435/E435</f>
        <v>0.86915150023452048</v>
      </c>
      <c r="BG435" s="2">
        <f t="shared" ref="BG435" si="1144">O435/E435</f>
        <v>2.5755457825786109E-2</v>
      </c>
      <c r="BH435" s="2">
        <f t="shared" ref="BH435" si="1145">I435/G435</f>
        <v>4.3968183826778612E-2</v>
      </c>
      <c r="BI435" s="2">
        <f t="shared" ref="BI435" si="1146">J435/G435</f>
        <v>6.1864781263809105E-3</v>
      </c>
      <c r="BJ435" s="2">
        <f t="shared" ref="BJ435" si="1147">M435/G435</f>
        <v>0.94984533804684046</v>
      </c>
    </row>
    <row r="436" spans="1:62" ht="15.6" customHeight="1">
      <c r="A436" s="4">
        <v>44325</v>
      </c>
      <c r="B436">
        <f>Foglio1!S207</f>
        <v>4096094</v>
      </c>
      <c r="C436">
        <f>Foglio1!T207</f>
        <v>1579457</v>
      </c>
      <c r="E436">
        <f>Foglio1!R207</f>
        <v>215827</v>
      </c>
      <c r="G436">
        <f>Foglio1!K207</f>
        <v>22145</v>
      </c>
      <c r="H436" s="5">
        <f>Foglio1!I207</f>
        <v>1110</v>
      </c>
      <c r="I436" s="5">
        <f>Foglio1!G207</f>
        <v>974</v>
      </c>
      <c r="J436" s="5">
        <f>Foglio1!H207</f>
        <v>136</v>
      </c>
      <c r="K436" s="5">
        <f>Foglio1!V207</f>
        <v>4</v>
      </c>
      <c r="M436" s="5">
        <f>Foglio1!J207</f>
        <v>21035</v>
      </c>
      <c r="N436" s="5">
        <f>Foglio1!N207</f>
        <v>188122</v>
      </c>
      <c r="O436" s="5">
        <f>Foglio1!O207</f>
        <v>5560</v>
      </c>
      <c r="Q436">
        <f t="shared" ref="Q436" si="1148">H436+L436</f>
        <v>1110</v>
      </c>
      <c r="R436">
        <f t="shared" ref="R436" si="1149">Q436+N436+O436</f>
        <v>194792</v>
      </c>
      <c r="Z436">
        <f t="shared" ref="Z436" si="1150">N436</f>
        <v>188122</v>
      </c>
      <c r="AA436">
        <f t="shared" ref="AA436" si="1151">M436</f>
        <v>21035</v>
      </c>
      <c r="AB436">
        <f t="shared" ref="AB436" si="1152">H436</f>
        <v>1110</v>
      </c>
      <c r="AC436">
        <f t="shared" ref="AC436" si="1153">O436</f>
        <v>5560</v>
      </c>
      <c r="AE436" s="3">
        <f t="shared" ref="AE436" si="1154">B436-B435</f>
        <v>14337</v>
      </c>
      <c r="AF436" s="3">
        <f t="shared" ref="AF436" si="1155">E436-E435</f>
        <v>494</v>
      </c>
      <c r="AG436" s="3">
        <f t="shared" ref="AG436" si="1156">G436-G435</f>
        <v>-485</v>
      </c>
      <c r="AH436" s="3">
        <f t="shared" ref="AH436" si="1157">H436-H435</f>
        <v>-25</v>
      </c>
      <c r="AI436" s="3">
        <f t="shared" ref="AI436" si="1158">J436-J435</f>
        <v>-4</v>
      </c>
      <c r="AJ436" s="3">
        <f t="shared" ref="AJ436" si="1159">M436-M435</f>
        <v>-460</v>
      </c>
      <c r="AK436" s="3">
        <f t="shared" ref="AK436" si="1160">N436-N435</f>
        <v>965</v>
      </c>
      <c r="AL436" s="3">
        <f t="shared" ref="AL436" si="1161">O436-O435</f>
        <v>14</v>
      </c>
      <c r="AM436" s="3"/>
      <c r="AN436" s="3">
        <f t="shared" ref="AN436" si="1162">AE436-AF436</f>
        <v>13843</v>
      </c>
      <c r="AO436" s="3">
        <f t="shared" ref="AO436" si="1163">AF436</f>
        <v>494</v>
      </c>
      <c r="AQ436" s="6">
        <f t="shared" ref="AQ436" si="1164">(B436-B435)/B435</f>
        <v>3.5124579929672441E-3</v>
      </c>
      <c r="AR436" s="6">
        <f t="shared" ref="AR436" si="1165">(E436-E435)/E435</f>
        <v>2.2941211983300283E-3</v>
      </c>
      <c r="AS436" s="6">
        <f t="shared" ref="AS436" si="1166">(G436-G435)/G435</f>
        <v>-2.1431727794962441E-2</v>
      </c>
      <c r="AT436" s="6">
        <f t="shared" ref="AT436" si="1167">(H436-H435)/H435</f>
        <v>-2.2026431718061675E-2</v>
      </c>
      <c r="AU436" s="6">
        <f t="shared" ref="AU436" si="1168">(J436-J435)/J435</f>
        <v>-2.8571428571428571E-2</v>
      </c>
      <c r="AV436" s="6">
        <f t="shared" ref="AV436" si="1169">(M436-M435)/M435</f>
        <v>-2.1400325657129564E-2</v>
      </c>
      <c r="AW436" s="6">
        <f t="shared" ref="AW436" si="1170">(N436-N435)/N435</f>
        <v>5.1560988902365395E-3</v>
      </c>
      <c r="AX436" s="6">
        <f t="shared" ref="AX436" si="1171">(O436-O435)/O435</f>
        <v>2.5243418680129825E-3</v>
      </c>
      <c r="AZ436" s="2">
        <f t="shared" ref="AZ436" si="1172">E436/B436</f>
        <v>5.269092945620877E-2</v>
      </c>
      <c r="BA436" s="17">
        <f t="shared" ref="BA436" si="1173">AF436/AE436</f>
        <v>3.4456301876264209E-2</v>
      </c>
      <c r="BB436" s="2">
        <f t="shared" ref="BB436" si="1174">H436/E436</f>
        <v>5.1430080573792898E-3</v>
      </c>
      <c r="BC436" s="2">
        <f t="shared" ref="BC436" si="1175">(H436-J436)/E436</f>
        <v>4.5128737368355211E-3</v>
      </c>
      <c r="BD436" s="2">
        <f t="shared" ref="BD436" si="1176">J436/E436</f>
        <v>6.301343205437689E-4</v>
      </c>
      <c r="BE436" s="2">
        <f t="shared" ref="BE436" si="1177">M436/E436</f>
        <v>9.7462319357633664E-2</v>
      </c>
      <c r="BF436" s="2">
        <f t="shared" ref="BF436" si="1178">N436/E436</f>
        <v>0.87163329889216823</v>
      </c>
      <c r="BG436" s="2">
        <f t="shared" ref="BG436" si="1179">O436/E436</f>
        <v>2.5761373692818786E-2</v>
      </c>
      <c r="BH436" s="2">
        <f t="shared" ref="BH436" si="1180">I436/G436</f>
        <v>4.3982840370286748E-2</v>
      </c>
      <c r="BI436" s="2">
        <f t="shared" ref="BI436" si="1181">J436/G436</f>
        <v>6.1413411605328516E-3</v>
      </c>
      <c r="BJ436" s="2">
        <f t="shared" ref="BJ436" si="1182">M436/G436</f>
        <v>0.94987581846918046</v>
      </c>
    </row>
    <row r="437" spans="1:62" ht="15.6" customHeight="1">
      <c r="A437" s="4">
        <v>44326</v>
      </c>
      <c r="B437">
        <f>Foglio1!S208</f>
        <v>4115624</v>
      </c>
      <c r="C437">
        <f>Foglio1!T208</f>
        <v>1586602</v>
      </c>
      <c r="E437">
        <f>Foglio1!R208</f>
        <v>216416</v>
      </c>
      <c r="G437">
        <f>Foglio1!K208</f>
        <v>22230</v>
      </c>
      <c r="H437" s="5">
        <f>Foglio1!I208</f>
        <v>1119</v>
      </c>
      <c r="I437" s="5">
        <f>Foglio1!G208</f>
        <v>988</v>
      </c>
      <c r="J437" s="5">
        <f>Foglio1!H208</f>
        <v>131</v>
      </c>
      <c r="K437" s="5">
        <f>Foglio1!V208</f>
        <v>3</v>
      </c>
      <c r="M437" s="5">
        <f>Foglio1!J208</f>
        <v>21111</v>
      </c>
      <c r="N437" s="5">
        <f>Foglio1!N208</f>
        <v>188620</v>
      </c>
      <c r="O437" s="5">
        <f>Foglio1!O208</f>
        <v>5566</v>
      </c>
      <c r="Q437">
        <f t="shared" ref="Q437" si="1183">H437+L437</f>
        <v>1119</v>
      </c>
      <c r="R437">
        <f t="shared" ref="R437" si="1184">Q437+N437+O437</f>
        <v>195305</v>
      </c>
      <c r="Z437">
        <f t="shared" ref="Z437" si="1185">N437</f>
        <v>188620</v>
      </c>
      <c r="AA437">
        <f t="shared" ref="AA437" si="1186">M437</f>
        <v>21111</v>
      </c>
      <c r="AB437">
        <f t="shared" ref="AB437" si="1187">H437</f>
        <v>1119</v>
      </c>
      <c r="AC437">
        <f t="shared" ref="AC437" si="1188">O437</f>
        <v>5566</v>
      </c>
      <c r="AE437" s="3">
        <f t="shared" ref="AE437" si="1189">B437-B436</f>
        <v>19530</v>
      </c>
      <c r="AF437" s="3">
        <f t="shared" ref="AF437" si="1190">E437-E436</f>
        <v>589</v>
      </c>
      <c r="AG437" s="3">
        <f t="shared" ref="AG437" si="1191">G437-G436</f>
        <v>85</v>
      </c>
      <c r="AH437" s="3">
        <f t="shared" ref="AH437" si="1192">H437-H436</f>
        <v>9</v>
      </c>
      <c r="AI437" s="3">
        <f t="shared" ref="AI437" si="1193">J437-J436</f>
        <v>-5</v>
      </c>
      <c r="AJ437" s="3">
        <f t="shared" ref="AJ437" si="1194">M437-M436</f>
        <v>76</v>
      </c>
      <c r="AK437" s="3">
        <f t="shared" ref="AK437" si="1195">N437-N436</f>
        <v>498</v>
      </c>
      <c r="AL437" s="3">
        <f t="shared" ref="AL437" si="1196">O437-O436</f>
        <v>6</v>
      </c>
      <c r="AM437" s="3"/>
      <c r="AN437" s="3">
        <f t="shared" ref="AN437" si="1197">AE437-AF437</f>
        <v>18941</v>
      </c>
      <c r="AO437" s="3">
        <f t="shared" ref="AO437" si="1198">AF437</f>
        <v>589</v>
      </c>
      <c r="AQ437" s="6">
        <f t="shared" ref="AQ437" si="1199">(B437-B436)/B436</f>
        <v>4.7679569853621524E-3</v>
      </c>
      <c r="AR437" s="6">
        <f t="shared" ref="AR437" si="1200">(E437-E436)/E436</f>
        <v>2.7290376088255873E-3</v>
      </c>
      <c r="AS437" s="6">
        <f t="shared" ref="AS437" si="1201">(G437-G436)/G436</f>
        <v>3.8383382253330323E-3</v>
      </c>
      <c r="AT437" s="6">
        <f t="shared" ref="AT437" si="1202">(H437-H436)/H436</f>
        <v>8.1081081081081086E-3</v>
      </c>
      <c r="AU437" s="6">
        <f t="shared" ref="AU437" si="1203">(J437-J436)/J436</f>
        <v>-3.6764705882352942E-2</v>
      </c>
      <c r="AV437" s="6">
        <f t="shared" ref="AV437" si="1204">(M437-M436)/M436</f>
        <v>3.6130259091989541E-3</v>
      </c>
      <c r="AW437" s="6">
        <f t="shared" ref="AW437" si="1205">(N437-N436)/N436</f>
        <v>2.6472182945110087E-3</v>
      </c>
      <c r="AX437" s="6">
        <f t="shared" ref="AX437" si="1206">(O437-O436)/O436</f>
        <v>1.079136690647482E-3</v>
      </c>
      <c r="AZ437" s="2">
        <f t="shared" ref="AZ437" si="1207">E437/B437</f>
        <v>5.2584006702264346E-2</v>
      </c>
      <c r="BA437" s="17">
        <f t="shared" ref="BA437" si="1208">AF437/AE437</f>
        <v>3.0158730158730159E-2</v>
      </c>
      <c r="BB437" s="2">
        <f t="shared" ref="BB437" si="1209">H437/E437</f>
        <v>5.1705973680319381E-3</v>
      </c>
      <c r="BC437" s="2">
        <f t="shared" ref="BC437" si="1210">(H437-J437)/E437</f>
        <v>4.5652816797279311E-3</v>
      </c>
      <c r="BD437" s="2">
        <f t="shared" ref="BD437" si="1211">J437/E437</f>
        <v>6.0531568830400715E-4</v>
      </c>
      <c r="BE437" s="2">
        <f t="shared" ref="BE437" si="1212">M437/E437</f>
        <v>9.7548240425846519E-2</v>
      </c>
      <c r="BF437" s="2">
        <f t="shared" ref="BF437" si="1213">N437/E437</f>
        <v>0.87156217654886881</v>
      </c>
      <c r="BG437" s="2">
        <f t="shared" ref="BG437" si="1214">O437/E437</f>
        <v>2.57189856572527E-2</v>
      </c>
      <c r="BH437" s="2">
        <f t="shared" ref="BH437" si="1215">I437/G437</f>
        <v>4.4444444444444446E-2</v>
      </c>
      <c r="BI437" s="2">
        <f t="shared" ref="BI437" si="1216">J437/G437</f>
        <v>5.8929374718848402E-3</v>
      </c>
      <c r="BJ437" s="2">
        <f t="shared" ref="BJ437" si="1217">M437/G437</f>
        <v>0.9496626180836707</v>
      </c>
    </row>
    <row r="438" spans="1:62" ht="15.6" customHeight="1">
      <c r="A438" s="4">
        <v>44327</v>
      </c>
      <c r="B438">
        <f>Foglio1!S209</f>
        <v>4142986</v>
      </c>
      <c r="C438">
        <f>Foglio1!T209</f>
        <v>1597306</v>
      </c>
      <c r="E438">
        <f>Foglio1!R209</f>
        <v>217310</v>
      </c>
      <c r="G438">
        <f>Foglio1!K209</f>
        <v>22162</v>
      </c>
      <c r="H438" s="5">
        <f>Foglio1!I209</f>
        <v>1092</v>
      </c>
      <c r="I438" s="5">
        <f>Foglio1!G209</f>
        <v>959</v>
      </c>
      <c r="J438" s="5">
        <f>Foglio1!H209</f>
        <v>133</v>
      </c>
      <c r="K438" s="5">
        <f>Foglio1!V209</f>
        <v>10</v>
      </c>
      <c r="M438" s="5">
        <f>Foglio1!J209</f>
        <v>21070</v>
      </c>
      <c r="N438" s="5">
        <f>Foglio1!N209</f>
        <v>189556</v>
      </c>
      <c r="O438" s="5">
        <f>Foglio1!O209</f>
        <v>5592</v>
      </c>
      <c r="Q438">
        <f t="shared" ref="Q438" si="1218">H438+L438</f>
        <v>1092</v>
      </c>
      <c r="R438">
        <f t="shared" ref="R438" si="1219">Q438+N438+O438</f>
        <v>196240</v>
      </c>
      <c r="Z438">
        <f t="shared" ref="Z438" si="1220">N438</f>
        <v>189556</v>
      </c>
      <c r="AA438">
        <f t="shared" ref="AA438" si="1221">M438</f>
        <v>21070</v>
      </c>
      <c r="AB438">
        <f t="shared" ref="AB438" si="1222">H438</f>
        <v>1092</v>
      </c>
      <c r="AC438">
        <f t="shared" ref="AC438" si="1223">O438</f>
        <v>5592</v>
      </c>
      <c r="AE438" s="3">
        <f t="shared" ref="AE438" si="1224">B438-B437</f>
        <v>27362</v>
      </c>
      <c r="AF438" s="3">
        <f t="shared" ref="AF438" si="1225">E438-E437</f>
        <v>894</v>
      </c>
      <c r="AG438" s="3">
        <f t="shared" ref="AG438" si="1226">G438-G437</f>
        <v>-68</v>
      </c>
      <c r="AH438" s="3">
        <f t="shared" ref="AH438" si="1227">H438-H437</f>
        <v>-27</v>
      </c>
      <c r="AI438" s="3">
        <f t="shared" ref="AI438" si="1228">J438-J437</f>
        <v>2</v>
      </c>
      <c r="AJ438" s="3">
        <f t="shared" ref="AJ438" si="1229">M438-M437</f>
        <v>-41</v>
      </c>
      <c r="AK438" s="3">
        <f t="shared" ref="AK438" si="1230">N438-N437</f>
        <v>936</v>
      </c>
      <c r="AL438" s="3">
        <f t="shared" ref="AL438" si="1231">O438-O437</f>
        <v>26</v>
      </c>
      <c r="AM438" s="3"/>
      <c r="AN438" s="3">
        <f t="shared" ref="AN438" si="1232">AE438-AF438</f>
        <v>26468</v>
      </c>
      <c r="AO438" s="3">
        <f t="shared" ref="AO438" si="1233">AF438</f>
        <v>894</v>
      </c>
      <c r="AQ438" s="6">
        <f t="shared" ref="AQ438" si="1234">(B438-B437)/B437</f>
        <v>6.6483235591978272E-3</v>
      </c>
      <c r="AR438" s="6">
        <f t="shared" ref="AR438" si="1235">(E438-E437)/E437</f>
        <v>4.1309330178914685E-3</v>
      </c>
      <c r="AS438" s="6">
        <f t="shared" ref="AS438" si="1236">(G438-G437)/G437</f>
        <v>-3.0589293747188486E-3</v>
      </c>
      <c r="AT438" s="6">
        <f t="shared" ref="AT438" si="1237">(H438-H437)/H437</f>
        <v>-2.4128686327077747E-2</v>
      </c>
      <c r="AU438" s="6">
        <f t="shared" ref="AU438" si="1238">(J438-J437)/J437</f>
        <v>1.5267175572519083E-2</v>
      </c>
      <c r="AV438" s="6">
        <f t="shared" ref="AV438" si="1239">(M438-M437)/M437</f>
        <v>-1.9421154848183412E-3</v>
      </c>
      <c r="AW438" s="6">
        <f t="shared" ref="AW438" si="1240">(N438-N437)/N437</f>
        <v>4.962358180468667E-3</v>
      </c>
      <c r="AX438" s="6">
        <f t="shared" ref="AX438" si="1241">(O438-O437)/O437</f>
        <v>4.6712181099532882E-3</v>
      </c>
      <c r="AZ438" s="2">
        <f t="shared" ref="AZ438" si="1242">E438/B438</f>
        <v>5.2452506477212328E-2</v>
      </c>
      <c r="BA438" s="17">
        <f t="shared" ref="BA438" si="1243">AF438/AE438</f>
        <v>3.2673050215627511E-2</v>
      </c>
      <c r="BB438" s="2">
        <f t="shared" ref="BB438" si="1244">H438/E438</f>
        <v>5.0250793796880033E-3</v>
      </c>
      <c r="BC438" s="2">
        <f t="shared" ref="BC438" si="1245">(H438-J438)/E438</f>
        <v>4.4130504808798489E-3</v>
      </c>
      <c r="BD438" s="2">
        <f t="shared" ref="BD438" si="1246">J438/E438</f>
        <v>6.1202889880815424E-4</v>
      </c>
      <c r="BE438" s="2">
        <f t="shared" ref="BE438" si="1247">M438/E438</f>
        <v>9.6958262390133915E-2</v>
      </c>
      <c r="BF438" s="2">
        <f t="shared" ref="BF438" si="1248">N438/E438</f>
        <v>0.87228383415397359</v>
      </c>
      <c r="BG438" s="2">
        <f t="shared" ref="BG438" si="1249">O438/E438</f>
        <v>2.5732824076204499E-2</v>
      </c>
      <c r="BH438" s="2">
        <f t="shared" ref="BH438" si="1250">I438/G438</f>
        <v>4.3272267845862286E-2</v>
      </c>
      <c r="BI438" s="2">
        <f t="shared" ref="BI438" si="1251">J438/G438</f>
        <v>6.0012634238787114E-3</v>
      </c>
      <c r="BJ438" s="2">
        <f t="shared" ref="BJ438" si="1252">M438/G438</f>
        <v>0.95072646873025901</v>
      </c>
    </row>
    <row r="439" spans="1:62" ht="15.6" customHeight="1">
      <c r="A439" s="4">
        <v>44328</v>
      </c>
      <c r="B439">
        <f>Foglio1!S210</f>
        <v>4169302</v>
      </c>
      <c r="C439">
        <f>Foglio1!T210</f>
        <v>1604909</v>
      </c>
      <c r="E439">
        <f>Foglio1!R210</f>
        <v>217917</v>
      </c>
      <c r="G439">
        <f>Foglio1!K210</f>
        <v>20035</v>
      </c>
      <c r="H439" s="5">
        <f>Foglio1!I210</f>
        <v>1044</v>
      </c>
      <c r="I439" s="5">
        <f>Foglio1!G210</f>
        <v>919</v>
      </c>
      <c r="J439" s="5">
        <f>Foglio1!H210</f>
        <v>125</v>
      </c>
      <c r="K439" s="5">
        <f>Foglio1!V210</f>
        <v>0</v>
      </c>
      <c r="M439" s="5">
        <f>Foglio1!J210</f>
        <v>18991</v>
      </c>
      <c r="N439" s="5">
        <f>Foglio1!N210</f>
        <v>192268</v>
      </c>
      <c r="O439" s="5">
        <f>Foglio1!O210</f>
        <v>5614</v>
      </c>
      <c r="Q439">
        <f t="shared" ref="Q439" si="1253">H439+L439</f>
        <v>1044</v>
      </c>
      <c r="R439">
        <f t="shared" ref="R439" si="1254">Q439+N439+O439</f>
        <v>198926</v>
      </c>
      <c r="Z439">
        <f t="shared" ref="Z439" si="1255">N439</f>
        <v>192268</v>
      </c>
      <c r="AA439">
        <f t="shared" ref="AA439" si="1256">M439</f>
        <v>18991</v>
      </c>
      <c r="AB439">
        <f t="shared" ref="AB439" si="1257">H439</f>
        <v>1044</v>
      </c>
      <c r="AC439">
        <f t="shared" ref="AC439" si="1258">O439</f>
        <v>5614</v>
      </c>
      <c r="AE439" s="3">
        <f t="shared" ref="AE439" si="1259">B439-B438</f>
        <v>26316</v>
      </c>
      <c r="AF439" s="3">
        <f t="shared" ref="AF439" si="1260">E439-E438</f>
        <v>607</v>
      </c>
      <c r="AG439" s="3">
        <f t="shared" ref="AG439" si="1261">G439-G438</f>
        <v>-2127</v>
      </c>
      <c r="AH439" s="3">
        <f t="shared" ref="AH439" si="1262">H439-H438</f>
        <v>-48</v>
      </c>
      <c r="AI439" s="3">
        <f t="shared" ref="AI439" si="1263">J439-J438</f>
        <v>-8</v>
      </c>
      <c r="AJ439" s="3">
        <f t="shared" ref="AJ439" si="1264">M439-M438</f>
        <v>-2079</v>
      </c>
      <c r="AK439" s="3">
        <f t="shared" ref="AK439" si="1265">N439-N438</f>
        <v>2712</v>
      </c>
      <c r="AL439" s="3">
        <f t="shared" ref="AL439" si="1266">O439-O438</f>
        <v>22</v>
      </c>
      <c r="AM439" s="3"/>
      <c r="AN439" s="3">
        <f t="shared" ref="AN439" si="1267">AE439-AF439</f>
        <v>25709</v>
      </c>
      <c r="AO439" s="3">
        <f t="shared" ref="AO439" si="1268">AF439</f>
        <v>607</v>
      </c>
      <c r="AQ439" s="6">
        <f t="shared" ref="AQ439" si="1269">(B439-B438)/B438</f>
        <v>6.3519403637859262E-3</v>
      </c>
      <c r="AR439" s="6">
        <f t="shared" ref="AR439" si="1270">(E439-E438)/E438</f>
        <v>2.7932446735078921E-3</v>
      </c>
      <c r="AS439" s="6">
        <f t="shared" ref="AS439" si="1271">(G439-G438)/G438</f>
        <v>-9.5975092500676831E-2</v>
      </c>
      <c r="AT439" s="6">
        <f t="shared" ref="AT439" si="1272">(H439-H438)/H438</f>
        <v>-4.3956043956043959E-2</v>
      </c>
      <c r="AU439" s="6">
        <f t="shared" ref="AU439" si="1273">(J439-J438)/J438</f>
        <v>-6.0150375939849621E-2</v>
      </c>
      <c r="AV439" s="6">
        <f t="shared" ref="AV439" si="1274">(M439-M438)/M438</f>
        <v>-9.867109634551495E-2</v>
      </c>
      <c r="AW439" s="6">
        <f t="shared" ref="AW439" si="1275">(N439-N438)/N438</f>
        <v>1.4307117685538839E-2</v>
      </c>
      <c r="AX439" s="6">
        <f t="shared" ref="AX439" si="1276">(O439-O438)/O438</f>
        <v>3.9341917024320458E-3</v>
      </c>
      <c r="AZ439" s="2">
        <f t="shared" ref="AZ439" si="1277">E439/B439</f>
        <v>5.2267022153828148E-2</v>
      </c>
      <c r="BA439" s="17">
        <f t="shared" ref="BA439" si="1278">AF439/AE439</f>
        <v>2.3065815473476213E-2</v>
      </c>
      <c r="BB439" s="2">
        <f t="shared" ref="BB439" si="1279">H439/E439</f>
        <v>4.7908148515260398E-3</v>
      </c>
      <c r="BC439" s="2">
        <f t="shared" ref="BC439" si="1280">(H439-J439)/E439</f>
        <v>4.217201962214972E-3</v>
      </c>
      <c r="BD439" s="2">
        <f t="shared" ref="BD439" si="1281">J439/E439</f>
        <v>5.7361288931106797E-4</v>
      </c>
      <c r="BE439" s="2">
        <f t="shared" ref="BE439" si="1282">M439/E439</f>
        <v>8.7147859047251933E-2</v>
      </c>
      <c r="BF439" s="2">
        <f t="shared" ref="BF439" si="1283">N439/E439</f>
        <v>0.88229922401648331</v>
      </c>
      <c r="BG439" s="2">
        <f t="shared" ref="BG439" si="1284">O439/E439</f>
        <v>2.5762102084738683E-2</v>
      </c>
      <c r="BH439" s="2">
        <f t="shared" ref="BH439" si="1285">I439/G439</f>
        <v>4.5869727976041927E-2</v>
      </c>
      <c r="BI439" s="2">
        <f t="shared" ref="BI439" si="1286">J439/G439</f>
        <v>6.2390816071874224E-3</v>
      </c>
      <c r="BJ439" s="2">
        <f t="shared" ref="BJ439" si="1287">M439/G439</f>
        <v>0.94789119041677061</v>
      </c>
    </row>
    <row r="440" spans="1:62" ht="15.6" customHeight="1">
      <c r="A440" s="4">
        <v>44329</v>
      </c>
      <c r="B440">
        <f>Foglio1!S211</f>
        <v>4189509</v>
      </c>
      <c r="C440">
        <f>Foglio1!T211</f>
        <v>1612494</v>
      </c>
      <c r="E440">
        <f>Foglio1!R211</f>
        <v>218520</v>
      </c>
      <c r="G440">
        <f>Foglio1!K211</f>
        <v>19165</v>
      </c>
      <c r="H440" s="5">
        <f>Foglio1!I211</f>
        <v>1007</v>
      </c>
      <c r="I440" s="5">
        <f>Foglio1!G211</f>
        <v>883</v>
      </c>
      <c r="J440" s="5">
        <f>Foglio1!H211</f>
        <v>124</v>
      </c>
      <c r="K440" s="5">
        <f>Foglio1!V211</f>
        <v>5</v>
      </c>
      <c r="M440" s="5">
        <f>Foglio1!J211</f>
        <v>18158</v>
      </c>
      <c r="N440" s="5">
        <f>Foglio1!N211</f>
        <v>193722</v>
      </c>
      <c r="O440" s="5">
        <f>Foglio1!O211</f>
        <v>5633</v>
      </c>
      <c r="Q440">
        <f t="shared" ref="Q440" si="1288">H440+L440</f>
        <v>1007</v>
      </c>
      <c r="R440">
        <f t="shared" ref="R440" si="1289">Q440+N440+O440</f>
        <v>200362</v>
      </c>
      <c r="Z440">
        <f t="shared" ref="Z440" si="1290">N440</f>
        <v>193722</v>
      </c>
      <c r="AA440">
        <f t="shared" ref="AA440" si="1291">M440</f>
        <v>18158</v>
      </c>
      <c r="AB440">
        <f t="shared" ref="AB440" si="1292">H440</f>
        <v>1007</v>
      </c>
      <c r="AC440">
        <f t="shared" ref="AC440" si="1293">O440</f>
        <v>5633</v>
      </c>
      <c r="AE440" s="3">
        <f t="shared" ref="AE440" si="1294">B440-B439</f>
        <v>20207</v>
      </c>
      <c r="AF440" s="3">
        <f t="shared" ref="AF440" si="1295">E440-E439</f>
        <v>603</v>
      </c>
      <c r="AG440" s="3">
        <f t="shared" ref="AG440" si="1296">G440-G439</f>
        <v>-870</v>
      </c>
      <c r="AH440" s="3">
        <f t="shared" ref="AH440" si="1297">H440-H439</f>
        <v>-37</v>
      </c>
      <c r="AI440" s="3">
        <f t="shared" ref="AI440" si="1298">J440-J439</f>
        <v>-1</v>
      </c>
      <c r="AJ440" s="3">
        <f t="shared" ref="AJ440" si="1299">M440-M439</f>
        <v>-833</v>
      </c>
      <c r="AK440" s="3">
        <f t="shared" ref="AK440" si="1300">N440-N439</f>
        <v>1454</v>
      </c>
      <c r="AL440" s="3">
        <f t="shared" ref="AL440" si="1301">O440-O439</f>
        <v>19</v>
      </c>
      <c r="AM440" s="3"/>
      <c r="AN440" s="3">
        <f t="shared" ref="AN440" si="1302">AE440-AF440</f>
        <v>19604</v>
      </c>
      <c r="AO440" s="3">
        <f t="shared" ref="AO440" si="1303">AF440</f>
        <v>603</v>
      </c>
      <c r="AQ440" s="6">
        <f t="shared" ref="AQ440" si="1304">(B440-B439)/B439</f>
        <v>4.8466146131894497E-3</v>
      </c>
      <c r="AR440" s="6">
        <f t="shared" ref="AR440" si="1305">(E440-E439)/E439</f>
        <v>2.767108578036592E-3</v>
      </c>
      <c r="AS440" s="6">
        <f t="shared" ref="AS440" si="1306">(G440-G439)/G439</f>
        <v>-4.3424007986024457E-2</v>
      </c>
      <c r="AT440" s="6">
        <f t="shared" ref="AT440" si="1307">(H440-H439)/H439</f>
        <v>-3.5440613026819924E-2</v>
      </c>
      <c r="AU440" s="6">
        <f t="shared" ref="AU440" si="1308">(J440-J439)/J439</f>
        <v>-8.0000000000000002E-3</v>
      </c>
      <c r="AV440" s="6">
        <f t="shared" ref="AV440" si="1309">(M440-M439)/M439</f>
        <v>-4.386288241798747E-2</v>
      </c>
      <c r="AW440" s="6">
        <f t="shared" ref="AW440" si="1310">(N440-N439)/N439</f>
        <v>7.562360871283833E-3</v>
      </c>
      <c r="AX440" s="6">
        <f t="shared" ref="AX440" si="1311">(O440-O439)/O439</f>
        <v>3.3843961524759529E-3</v>
      </c>
      <c r="AZ440" s="2">
        <f t="shared" ref="AZ440" si="1312">E440/B440</f>
        <v>5.2158856801596556E-2</v>
      </c>
      <c r="BA440" s="17">
        <f t="shared" ref="BA440" si="1313">AF440/AE440</f>
        <v>2.9841144157965061E-2</v>
      </c>
      <c r="BB440" s="2">
        <f t="shared" ref="BB440" si="1314">H440/E440</f>
        <v>4.6082738422112395E-3</v>
      </c>
      <c r="BC440" s="2">
        <f t="shared" ref="BC440" si="1315">(H440-J440)/E440</f>
        <v>4.0408200622368664E-3</v>
      </c>
      <c r="BD440" s="2">
        <f t="shared" ref="BD440" si="1316">J440/E440</f>
        <v>5.6745377997437306E-4</v>
      </c>
      <c r="BE440" s="2">
        <f t="shared" ref="BE440" si="1317">M440/E440</f>
        <v>8.3095368844956982E-2</v>
      </c>
      <c r="BF440" s="2">
        <f t="shared" ref="BF440" si="1318">N440/E440</f>
        <v>0.8865183964854475</v>
      </c>
      <c r="BG440" s="2">
        <f t="shared" ref="BG440" si="1319">O440/E440</f>
        <v>2.5777960827384223E-2</v>
      </c>
      <c r="BH440" s="2">
        <f t="shared" ref="BH440" si="1320">I440/G440</f>
        <v>4.6073571614923037E-2</v>
      </c>
      <c r="BI440" s="2">
        <f t="shared" ref="BI440" si="1321">J440/G440</f>
        <v>6.4701278372032347E-3</v>
      </c>
      <c r="BJ440" s="2">
        <f t="shared" ref="BJ440" si="1322">M440/G440</f>
        <v>0.94745630054787378</v>
      </c>
    </row>
    <row r="441" spans="1:62" ht="15.6" customHeight="1">
      <c r="A441" s="4">
        <v>44330</v>
      </c>
      <c r="B441">
        <f>Foglio1!S212</f>
        <v>4211778</v>
      </c>
      <c r="C441">
        <f>Foglio1!T212</f>
        <v>1619810</v>
      </c>
      <c r="E441">
        <f>Foglio1!R212</f>
        <v>219093</v>
      </c>
      <c r="G441">
        <f>Foglio1!K212</f>
        <v>18009</v>
      </c>
      <c r="H441" s="5">
        <f>Foglio1!I212</f>
        <v>961</v>
      </c>
      <c r="I441" s="5">
        <f>Foglio1!G212</f>
        <v>841</v>
      </c>
      <c r="J441" s="5">
        <f>Foglio1!H212</f>
        <v>120</v>
      </c>
      <c r="K441" s="5">
        <f>Foglio1!V212</f>
        <v>3</v>
      </c>
      <c r="M441" s="5">
        <f>Foglio1!J212</f>
        <v>17048</v>
      </c>
      <c r="N441" s="5">
        <f>Foglio1!N212</f>
        <v>195434</v>
      </c>
      <c r="O441" s="5">
        <f>Foglio1!O212</f>
        <v>5650</v>
      </c>
      <c r="Q441">
        <f t="shared" ref="Q441:Q442" si="1323">H441+L441</f>
        <v>961</v>
      </c>
      <c r="R441">
        <f t="shared" ref="R441:R442" si="1324">Q441+N441+O441</f>
        <v>202045</v>
      </c>
      <c r="Z441">
        <f t="shared" ref="Z441:Z442" si="1325">N441</f>
        <v>195434</v>
      </c>
      <c r="AA441">
        <f t="shared" ref="AA441:AA442" si="1326">M441</f>
        <v>17048</v>
      </c>
      <c r="AB441">
        <f t="shared" ref="AB441:AB442" si="1327">H441</f>
        <v>961</v>
      </c>
      <c r="AC441">
        <f t="shared" ref="AC441:AC442" si="1328">O441</f>
        <v>5650</v>
      </c>
      <c r="AE441" s="3">
        <f t="shared" ref="AE441:AE442" si="1329">B441-B440</f>
        <v>22269</v>
      </c>
      <c r="AF441" s="3">
        <f t="shared" ref="AF441:AF442" si="1330">E441-E440</f>
        <v>573</v>
      </c>
      <c r="AG441" s="3">
        <f t="shared" ref="AG441:AG442" si="1331">G441-G440</f>
        <v>-1156</v>
      </c>
      <c r="AH441" s="3">
        <f t="shared" ref="AH441:AH442" si="1332">H441-H440</f>
        <v>-46</v>
      </c>
      <c r="AI441" s="3">
        <f t="shared" ref="AI441:AI442" si="1333">J441-J440</f>
        <v>-4</v>
      </c>
      <c r="AJ441" s="3">
        <f t="shared" ref="AJ441:AJ442" si="1334">M441-M440</f>
        <v>-1110</v>
      </c>
      <c r="AK441" s="3">
        <f t="shared" ref="AK441:AK442" si="1335">N441-N440</f>
        <v>1712</v>
      </c>
      <c r="AL441" s="3">
        <f t="shared" ref="AL441:AL442" si="1336">O441-O440</f>
        <v>17</v>
      </c>
      <c r="AM441" s="3"/>
      <c r="AN441" s="3">
        <f t="shared" ref="AN441:AN442" si="1337">AE441-AF441</f>
        <v>21696</v>
      </c>
      <c r="AO441" s="3">
        <f t="shared" ref="AO441:AO442" si="1338">AF441</f>
        <v>573</v>
      </c>
      <c r="AQ441" s="6">
        <f t="shared" ref="AQ441:AQ442" si="1339">(B441-B440)/B440</f>
        <v>5.3154200169996052E-3</v>
      </c>
      <c r="AR441" s="6">
        <f t="shared" ref="AR441:AR442" si="1340">(E441-E440)/E440</f>
        <v>2.6221856123009334E-3</v>
      </c>
      <c r="AS441" s="6">
        <f t="shared" ref="AS441:AS442" si="1341">(G441-G440)/G440</f>
        <v>-6.0318288546830162E-2</v>
      </c>
      <c r="AT441" s="6">
        <f t="shared" ref="AT441:AT442" si="1342">(H441-H440)/H440</f>
        <v>-4.5680238331678252E-2</v>
      </c>
      <c r="AU441" s="6">
        <f t="shared" ref="AU441:AU442" si="1343">(J441-J440)/J440</f>
        <v>-3.2258064516129031E-2</v>
      </c>
      <c r="AV441" s="6">
        <f t="shared" ref="AV441:AV442" si="1344">(M441-M440)/M440</f>
        <v>-6.113008040533098E-2</v>
      </c>
      <c r="AW441" s="6">
        <f t="shared" ref="AW441:AW442" si="1345">(N441-N440)/N440</f>
        <v>8.8374061799898831E-3</v>
      </c>
      <c r="AX441" s="6">
        <f t="shared" ref="AX441:AX442" si="1346">(O441-O440)/O440</f>
        <v>3.0179300550328423E-3</v>
      </c>
      <c r="AZ441" s="2">
        <f t="shared" ref="AZ441:AZ442" si="1347">E441/B441</f>
        <v>5.201912351505706E-2</v>
      </c>
      <c r="BA441" s="17">
        <f t="shared" ref="BA441:BA442" si="1348">AF441/AE441</f>
        <v>2.5730836588980198E-2</v>
      </c>
      <c r="BB441" s="2">
        <f t="shared" ref="BB441:BB442" si="1349">H441/E441</f>
        <v>4.3862651933197321E-3</v>
      </c>
      <c r="BC441" s="2">
        <f t="shared" ref="BC441:BC442" si="1350">(H441-J441)/E441</f>
        <v>3.8385525781289226E-3</v>
      </c>
      <c r="BD441" s="2">
        <f t="shared" ref="BD441:BD442" si="1351">J441/E441</f>
        <v>5.4771261519080943E-4</v>
      </c>
      <c r="BE441" s="2">
        <f t="shared" ref="BE441:BE442" si="1352">M441/E441</f>
        <v>7.7811705531440983E-2</v>
      </c>
      <c r="BF441" s="2">
        <f t="shared" ref="BF441:BF442" si="1353">N441/E441</f>
        <v>0.89201389364333872</v>
      </c>
      <c r="BG441" s="2">
        <f t="shared" ref="BG441:BG442" si="1354">O441/E441</f>
        <v>2.5788135631900608E-2</v>
      </c>
      <c r="BH441" s="2">
        <f t="shared" ref="BH441:BH442" si="1355">I441/G441</f>
        <v>4.6698872785829307E-2</v>
      </c>
      <c r="BI441" s="2">
        <f t="shared" ref="BI441:BI442" si="1356">J441/G441</f>
        <v>6.6633349991670832E-3</v>
      </c>
      <c r="BJ441" s="2">
        <f t="shared" ref="BJ441:BJ442" si="1357">M441/G441</f>
        <v>0.94663779221500366</v>
      </c>
    </row>
    <row r="442" spans="1:62" ht="15.6" customHeight="1">
      <c r="A442" s="4">
        <v>44331</v>
      </c>
      <c r="B442">
        <f>Foglio1!S213</f>
        <v>4231759</v>
      </c>
      <c r="C442">
        <f>Foglio1!T213</f>
        <v>1627543</v>
      </c>
      <c r="E442">
        <f>Foglio1!R213</f>
        <v>219650</v>
      </c>
      <c r="G442">
        <f>Foglio1!K213</f>
        <v>17513</v>
      </c>
      <c r="H442" s="5">
        <f>Foglio1!I213</f>
        <v>947</v>
      </c>
      <c r="I442" s="5">
        <f>Foglio1!G213</f>
        <v>833</v>
      </c>
      <c r="J442" s="5">
        <f>Foglio1!H213</f>
        <v>114</v>
      </c>
      <c r="K442" s="5">
        <f>Foglio1!V213</f>
        <v>1</v>
      </c>
      <c r="M442" s="5">
        <f>Foglio1!J213</f>
        <v>16566</v>
      </c>
      <c r="N442" s="5">
        <f>Foglio1!N213</f>
        <v>196477</v>
      </c>
      <c r="O442" s="5">
        <f>Foglio1!O213</f>
        <v>5660</v>
      </c>
      <c r="Q442">
        <f t="shared" si="1323"/>
        <v>947</v>
      </c>
      <c r="R442">
        <f t="shared" si="1324"/>
        <v>203084</v>
      </c>
      <c r="Z442">
        <f t="shared" si="1325"/>
        <v>196477</v>
      </c>
      <c r="AA442">
        <f t="shared" si="1326"/>
        <v>16566</v>
      </c>
      <c r="AB442">
        <f t="shared" si="1327"/>
        <v>947</v>
      </c>
      <c r="AC442">
        <f t="shared" si="1328"/>
        <v>5660</v>
      </c>
      <c r="AE442" s="3">
        <f t="shared" si="1329"/>
        <v>19981</v>
      </c>
      <c r="AF442" s="3">
        <f t="shared" si="1330"/>
        <v>557</v>
      </c>
      <c r="AG442" s="3">
        <f t="shared" si="1331"/>
        <v>-496</v>
      </c>
      <c r="AH442" s="3">
        <f t="shared" si="1332"/>
        <v>-14</v>
      </c>
      <c r="AI442" s="3">
        <f t="shared" si="1333"/>
        <v>-6</v>
      </c>
      <c r="AJ442" s="3">
        <f t="shared" si="1334"/>
        <v>-482</v>
      </c>
      <c r="AK442" s="3">
        <f t="shared" si="1335"/>
        <v>1043</v>
      </c>
      <c r="AL442" s="3">
        <f t="shared" si="1336"/>
        <v>10</v>
      </c>
      <c r="AM442" s="3"/>
      <c r="AN442" s="3">
        <f t="shared" si="1337"/>
        <v>19424</v>
      </c>
      <c r="AO442" s="3">
        <f t="shared" si="1338"/>
        <v>557</v>
      </c>
      <c r="AQ442" s="6">
        <f t="shared" si="1339"/>
        <v>4.7440772044490473E-3</v>
      </c>
      <c r="AR442" s="6">
        <f t="shared" si="1340"/>
        <v>2.5422993888440069E-3</v>
      </c>
      <c r="AS442" s="6">
        <f t="shared" si="1341"/>
        <v>-2.7541784663223944E-2</v>
      </c>
      <c r="AT442" s="6">
        <f t="shared" si="1342"/>
        <v>-1.4568158168574402E-2</v>
      </c>
      <c r="AU442" s="6">
        <f t="shared" si="1343"/>
        <v>-0.05</v>
      </c>
      <c r="AV442" s="6">
        <f t="shared" si="1344"/>
        <v>-2.8273111215391836E-2</v>
      </c>
      <c r="AW442" s="6">
        <f t="shared" si="1345"/>
        <v>5.3368400585363856E-3</v>
      </c>
      <c r="AX442" s="6">
        <f t="shared" si="1346"/>
        <v>1.7699115044247787E-3</v>
      </c>
      <c r="AZ442" s="2">
        <f t="shared" si="1347"/>
        <v>5.1905129758098231E-2</v>
      </c>
      <c r="BA442" s="17">
        <f t="shared" si="1348"/>
        <v>2.78764826585256E-2</v>
      </c>
      <c r="BB442" s="2">
        <f t="shared" si="1349"/>
        <v>4.3114045071704988E-3</v>
      </c>
      <c r="BC442" s="2">
        <f t="shared" si="1350"/>
        <v>3.7923969952196675E-3</v>
      </c>
      <c r="BD442" s="2">
        <f t="shared" si="1351"/>
        <v>5.1900751195083084E-4</v>
      </c>
      <c r="BE442" s="2">
        <f t="shared" si="1352"/>
        <v>7.541998634190758E-2</v>
      </c>
      <c r="BF442" s="2">
        <f t="shared" si="1353"/>
        <v>0.8945003414523105</v>
      </c>
      <c r="BG442" s="2">
        <f t="shared" si="1354"/>
        <v>2.5768267698611427E-2</v>
      </c>
      <c r="BH442" s="2">
        <f t="shared" si="1355"/>
        <v>4.7564666247930112E-2</v>
      </c>
      <c r="BI442" s="2">
        <f t="shared" si="1356"/>
        <v>6.5094501227659449E-3</v>
      </c>
      <c r="BJ442" s="2">
        <f t="shared" si="1357"/>
        <v>0.94592588362930397</v>
      </c>
    </row>
    <row r="443" spans="1:62" ht="15.6" customHeight="1">
      <c r="A443" s="4">
        <v>44332</v>
      </c>
      <c r="B443">
        <f>Foglio1!S214</f>
        <v>4250948</v>
      </c>
      <c r="C443">
        <f>Foglio1!T214</f>
        <v>1633067</v>
      </c>
      <c r="E443">
        <f>Foglio1!R214</f>
        <v>220055</v>
      </c>
      <c r="G443">
        <f>Foglio1!K214</f>
        <v>17159</v>
      </c>
      <c r="H443" s="5">
        <f>Foglio1!I214</f>
        <v>930</v>
      </c>
      <c r="I443" s="5">
        <f>Foglio1!G214</f>
        <v>812</v>
      </c>
      <c r="J443" s="5">
        <f>Foglio1!H214</f>
        <v>118</v>
      </c>
      <c r="K443" s="5">
        <f>Foglio1!V214</f>
        <v>6</v>
      </c>
      <c r="M443" s="5">
        <f>Foglio1!J214</f>
        <v>16229</v>
      </c>
      <c r="N443" s="5">
        <f>Foglio1!N214</f>
        <v>197233</v>
      </c>
      <c r="O443" s="5">
        <f>Foglio1!O214</f>
        <v>5663</v>
      </c>
      <c r="Q443">
        <f t="shared" ref="Q443" si="1358">H443+L443</f>
        <v>930</v>
      </c>
      <c r="R443">
        <f t="shared" ref="R443" si="1359">Q443+N443+O443</f>
        <v>203826</v>
      </c>
      <c r="Z443">
        <f t="shared" ref="Z443" si="1360">N443</f>
        <v>197233</v>
      </c>
      <c r="AA443">
        <f t="shared" ref="AA443" si="1361">M443</f>
        <v>16229</v>
      </c>
      <c r="AB443">
        <f t="shared" ref="AB443" si="1362">H443</f>
        <v>930</v>
      </c>
      <c r="AC443">
        <f t="shared" ref="AC443" si="1363">O443</f>
        <v>5663</v>
      </c>
      <c r="AE443" s="3">
        <f t="shared" ref="AE443" si="1364">B443-B442</f>
        <v>19189</v>
      </c>
      <c r="AF443" s="3">
        <f t="shared" ref="AF443" si="1365">E443-E442</f>
        <v>405</v>
      </c>
      <c r="AG443" s="3">
        <f t="shared" ref="AG443" si="1366">G443-G442</f>
        <v>-354</v>
      </c>
      <c r="AH443" s="3">
        <f t="shared" ref="AH443" si="1367">H443-H442</f>
        <v>-17</v>
      </c>
      <c r="AI443" s="3">
        <f t="shared" ref="AI443" si="1368">J443-J442</f>
        <v>4</v>
      </c>
      <c r="AJ443" s="3">
        <f t="shared" ref="AJ443" si="1369">M443-M442</f>
        <v>-337</v>
      </c>
      <c r="AK443" s="3">
        <f t="shared" ref="AK443" si="1370">N443-N442</f>
        <v>756</v>
      </c>
      <c r="AL443" s="3">
        <f t="shared" ref="AL443" si="1371">O443-O442</f>
        <v>3</v>
      </c>
      <c r="AM443" s="3"/>
      <c r="AN443" s="3">
        <f t="shared" ref="AN443" si="1372">AE443-AF443</f>
        <v>18784</v>
      </c>
      <c r="AO443" s="3">
        <f t="shared" ref="AO443" si="1373">AF443</f>
        <v>405</v>
      </c>
      <c r="AQ443" s="6">
        <f t="shared" ref="AQ443" si="1374">(B443-B442)/B442</f>
        <v>4.5345209876082263E-3</v>
      </c>
      <c r="AR443" s="6">
        <f t="shared" ref="AR443" si="1375">(E443-E442)/E442</f>
        <v>1.8438424766674254E-3</v>
      </c>
      <c r="AS443" s="6">
        <f t="shared" ref="AS443" si="1376">(G443-G442)/G442</f>
        <v>-2.0213555644378461E-2</v>
      </c>
      <c r="AT443" s="6">
        <f t="shared" ref="AT443" si="1377">(H443-H442)/H442</f>
        <v>-1.7951425554382259E-2</v>
      </c>
      <c r="AU443" s="6">
        <f t="shared" ref="AU443" si="1378">(J443-J442)/J442</f>
        <v>3.5087719298245612E-2</v>
      </c>
      <c r="AV443" s="6">
        <f t="shared" ref="AV443" si="1379">(M443-M442)/M442</f>
        <v>-2.0342870940480502E-2</v>
      </c>
      <c r="AW443" s="6">
        <f t="shared" ref="AW443" si="1380">(N443-N442)/N442</f>
        <v>3.8477786203983165E-3</v>
      </c>
      <c r="AX443" s="6">
        <f t="shared" ref="AX443" si="1381">(O443-O442)/O442</f>
        <v>5.3003533568904589E-4</v>
      </c>
      <c r="AZ443" s="2">
        <f t="shared" ref="AZ443" si="1382">E443/B443</f>
        <v>5.1766100173420142E-2</v>
      </c>
      <c r="BA443" s="17">
        <f t="shared" ref="BA443" si="1383">AF443/AE443</f>
        <v>2.1105841888582E-2</v>
      </c>
      <c r="BB443" s="2">
        <f t="shared" ref="BB443" si="1384">H443/E443</f>
        <v>4.22621617322942E-3</v>
      </c>
      <c r="BC443" s="2">
        <f t="shared" ref="BC443" si="1385">(H443-J443)/E443</f>
        <v>3.6899865942605259E-3</v>
      </c>
      <c r="BD443" s="2">
        <f t="shared" ref="BD443" si="1386">J443/E443</f>
        <v>5.3622957896889414E-4</v>
      </c>
      <c r="BE443" s="2">
        <f t="shared" ref="BE443" si="1387">M443/E443</f>
        <v>7.3749744382086299E-2</v>
      </c>
      <c r="BF443" s="2">
        <f t="shared" ref="BF443" si="1388">N443/E443</f>
        <v>0.89628956397264326</v>
      </c>
      <c r="BG443" s="2">
        <f t="shared" ref="BG443" si="1389">O443/E443</f>
        <v>2.573447547204108E-2</v>
      </c>
      <c r="BH443" s="2">
        <f t="shared" ref="BH443" si="1390">I443/G443</f>
        <v>4.7322105017774931E-2</v>
      </c>
      <c r="BI443" s="2">
        <f t="shared" ref="BI443" si="1391">J443/G443</f>
        <v>6.8768576257357654E-3</v>
      </c>
      <c r="BJ443" s="2">
        <f t="shared" ref="BJ443" si="1392">M443/G443</f>
        <v>0.94580103735648935</v>
      </c>
    </row>
    <row r="444" spans="1:62" ht="15.6" customHeight="1">
      <c r="A444" s="4">
        <v>44333</v>
      </c>
      <c r="B444">
        <f>Foglio1!S215</f>
        <v>4263445</v>
      </c>
      <c r="C444">
        <f>Foglio1!T215</f>
        <v>1638497</v>
      </c>
      <c r="E444">
        <f>Foglio1!R215</f>
        <v>220354</v>
      </c>
      <c r="G444">
        <f>Foglio1!K215</f>
        <v>16696</v>
      </c>
      <c r="H444" s="5">
        <f>Foglio1!I215</f>
        <v>920</v>
      </c>
      <c r="I444" s="5">
        <f>Foglio1!G215</f>
        <v>808</v>
      </c>
      <c r="J444" s="5">
        <f>Foglio1!H215</f>
        <v>112</v>
      </c>
      <c r="K444" s="5">
        <f>Foglio1!V215</f>
        <v>0</v>
      </c>
      <c r="M444" s="5">
        <f>Foglio1!J215</f>
        <v>15776</v>
      </c>
      <c r="N444" s="5">
        <f>Foglio1!N215</f>
        <v>197991</v>
      </c>
      <c r="O444" s="5">
        <f>Foglio1!O215</f>
        <v>5667</v>
      </c>
      <c r="Q444">
        <f t="shared" ref="Q444" si="1393">H444+L444</f>
        <v>920</v>
      </c>
      <c r="R444">
        <f t="shared" ref="R444" si="1394">Q444+N444+O444</f>
        <v>204578</v>
      </c>
      <c r="Z444">
        <f t="shared" ref="Z444" si="1395">N444</f>
        <v>197991</v>
      </c>
      <c r="AA444">
        <f t="shared" ref="AA444" si="1396">M444</f>
        <v>15776</v>
      </c>
      <c r="AB444">
        <f t="shared" ref="AB444" si="1397">H444</f>
        <v>920</v>
      </c>
      <c r="AC444">
        <f t="shared" ref="AC444" si="1398">O444</f>
        <v>5667</v>
      </c>
      <c r="AE444" s="3">
        <f t="shared" ref="AE444" si="1399">B444-B443</f>
        <v>12497</v>
      </c>
      <c r="AF444" s="3">
        <f t="shared" ref="AF444" si="1400">E444-E443</f>
        <v>299</v>
      </c>
      <c r="AG444" s="3">
        <f t="shared" ref="AG444" si="1401">G444-G443</f>
        <v>-463</v>
      </c>
      <c r="AH444" s="3">
        <f t="shared" ref="AH444" si="1402">H444-H443</f>
        <v>-10</v>
      </c>
      <c r="AI444" s="3">
        <f t="shared" ref="AI444" si="1403">J444-J443</f>
        <v>-6</v>
      </c>
      <c r="AJ444" s="3">
        <f t="shared" ref="AJ444" si="1404">M444-M443</f>
        <v>-453</v>
      </c>
      <c r="AK444" s="3">
        <f t="shared" ref="AK444" si="1405">N444-N443</f>
        <v>758</v>
      </c>
      <c r="AL444" s="3">
        <f t="shared" ref="AL444" si="1406">O444-O443</f>
        <v>4</v>
      </c>
      <c r="AM444" s="3"/>
      <c r="AN444" s="3">
        <f t="shared" ref="AN444" si="1407">AE444-AF444</f>
        <v>12198</v>
      </c>
      <c r="AO444" s="3">
        <f t="shared" ref="AO444" si="1408">AF444</f>
        <v>299</v>
      </c>
      <c r="AQ444" s="6">
        <f t="shared" ref="AQ444" si="1409">(B444-B443)/B443</f>
        <v>2.9398148365964486E-3</v>
      </c>
      <c r="AR444" s="6">
        <f t="shared" ref="AR444" si="1410">(E444-E443)/E443</f>
        <v>1.3587512212855878E-3</v>
      </c>
      <c r="AS444" s="6">
        <f t="shared" ref="AS444" si="1411">(G444-G443)/G443</f>
        <v>-2.6982924412844573E-2</v>
      </c>
      <c r="AT444" s="6">
        <f t="shared" ref="AT444" si="1412">(H444-H443)/H443</f>
        <v>-1.0752688172043012E-2</v>
      </c>
      <c r="AU444" s="6">
        <f t="shared" ref="AU444" si="1413">(J444-J443)/J443</f>
        <v>-5.0847457627118647E-2</v>
      </c>
      <c r="AV444" s="6">
        <f t="shared" ref="AV444" si="1414">(M444-M443)/M443</f>
        <v>-2.7912995255406987E-2</v>
      </c>
      <c r="AW444" s="6">
        <f t="shared" ref="AW444" si="1415">(N444-N443)/N443</f>
        <v>3.8431702605547752E-3</v>
      </c>
      <c r="AX444" s="6">
        <f t="shared" ref="AX444" si="1416">(O444-O443)/O443</f>
        <v>7.0633939607981635E-4</v>
      </c>
      <c r="AZ444" s="2">
        <f t="shared" ref="AZ444" si="1417">E444/B444</f>
        <v>5.1684494581259989E-2</v>
      </c>
      <c r="BA444" s="17">
        <f t="shared" ref="BA444" si="1418">AF444/AE444</f>
        <v>2.3925742178122749E-2</v>
      </c>
      <c r="BB444" s="2">
        <f t="shared" ref="BB444" si="1419">H444/E444</f>
        <v>4.1751000662570226E-3</v>
      </c>
      <c r="BC444" s="2">
        <f t="shared" ref="BC444" si="1420">(H444-J444)/E444</f>
        <v>3.6668270147126895E-3</v>
      </c>
      <c r="BD444" s="2">
        <f t="shared" ref="BD444" si="1421">J444/E444</f>
        <v>5.082730515443332E-4</v>
      </c>
      <c r="BE444" s="2">
        <f t="shared" ref="BE444" si="1422">M444/E444</f>
        <v>7.1593889831816082E-2</v>
      </c>
      <c r="BF444" s="2">
        <f t="shared" ref="BF444" si="1423">N444/E444</f>
        <v>0.89851330132423279</v>
      </c>
      <c r="BG444" s="2">
        <f t="shared" ref="BG444" si="1424">O444/E444</f>
        <v>2.5717708777694075E-2</v>
      </c>
      <c r="BH444" s="2">
        <f t="shared" ref="BH444" si="1425">I444/G444</f>
        <v>4.8394825107810256E-2</v>
      </c>
      <c r="BI444" s="2">
        <f t="shared" ref="BI444" si="1426">J444/G444</f>
        <v>6.7081935793004309E-3</v>
      </c>
      <c r="BJ444" s="2">
        <f t="shared" ref="BJ444" si="1427">M444/G444</f>
        <v>0.94489698131288935</v>
      </c>
    </row>
    <row r="445" spans="1:62" ht="15.6" customHeight="1">
      <c r="A445" s="4">
        <v>44334</v>
      </c>
      <c r="B445">
        <f>Foglio1!S216</f>
        <v>4287835</v>
      </c>
      <c r="C445">
        <f>Foglio1!T216</f>
        <v>1646087</v>
      </c>
      <c r="E445">
        <f>Foglio1!R216</f>
        <v>220765</v>
      </c>
      <c r="G445">
        <f>Foglio1!K216</f>
        <v>16293</v>
      </c>
      <c r="H445" s="5">
        <f>Foglio1!I216</f>
        <v>894</v>
      </c>
      <c r="I445" s="5">
        <f>Foglio1!G216</f>
        <v>786</v>
      </c>
      <c r="J445" s="5">
        <f>Foglio1!H216</f>
        <v>108</v>
      </c>
      <c r="K445" s="5">
        <f>Foglio1!V216</f>
        <v>1</v>
      </c>
      <c r="M445" s="5">
        <f>Foglio1!J216</f>
        <v>15399</v>
      </c>
      <c r="N445" s="5">
        <f>Foglio1!N216</f>
        <v>198783</v>
      </c>
      <c r="O445" s="5">
        <f>Foglio1!O216</f>
        <v>5689</v>
      </c>
      <c r="Q445">
        <f t="shared" ref="Q445" si="1428">H445+L445</f>
        <v>894</v>
      </c>
      <c r="R445">
        <f t="shared" ref="R445" si="1429">Q445+N445+O445</f>
        <v>205366</v>
      </c>
      <c r="Z445">
        <f t="shared" ref="Z445" si="1430">N445</f>
        <v>198783</v>
      </c>
      <c r="AA445">
        <f t="shared" ref="AA445" si="1431">M445</f>
        <v>15399</v>
      </c>
      <c r="AB445">
        <f t="shared" ref="AB445" si="1432">H445</f>
        <v>894</v>
      </c>
      <c r="AC445">
        <f t="shared" ref="AC445" si="1433">O445</f>
        <v>5689</v>
      </c>
      <c r="AE445" s="3">
        <f t="shared" ref="AE445" si="1434">B445-B444</f>
        <v>24390</v>
      </c>
      <c r="AF445" s="3">
        <f t="shared" ref="AF445" si="1435">E445-E444</f>
        <v>411</v>
      </c>
      <c r="AG445" s="3">
        <f t="shared" ref="AG445" si="1436">G445-G444</f>
        <v>-403</v>
      </c>
      <c r="AH445" s="3">
        <f t="shared" ref="AH445" si="1437">H445-H444</f>
        <v>-26</v>
      </c>
      <c r="AI445" s="3">
        <f t="shared" ref="AI445" si="1438">J445-J444</f>
        <v>-4</v>
      </c>
      <c r="AJ445" s="3">
        <f t="shared" ref="AJ445" si="1439">M445-M444</f>
        <v>-377</v>
      </c>
      <c r="AK445" s="3">
        <f t="shared" ref="AK445" si="1440">N445-N444</f>
        <v>792</v>
      </c>
      <c r="AL445" s="3">
        <f t="shared" ref="AL445" si="1441">O445-O444</f>
        <v>22</v>
      </c>
      <c r="AM445" s="3"/>
      <c r="AN445" s="3">
        <f t="shared" ref="AN445" si="1442">AE445-AF445</f>
        <v>23979</v>
      </c>
      <c r="AO445" s="3">
        <f t="shared" ref="AO445" si="1443">AF445</f>
        <v>411</v>
      </c>
      <c r="AQ445" s="6">
        <f t="shared" ref="AQ445" si="1444">(B445-B444)/B444</f>
        <v>5.7207258449446397E-3</v>
      </c>
      <c r="AR445" s="6">
        <f t="shared" ref="AR445" si="1445">(E445-E444)/E444</f>
        <v>1.8651805730778657E-3</v>
      </c>
      <c r="AS445" s="6">
        <f t="shared" ref="AS445" si="1446">(G445-G444)/G444</f>
        <v>-2.4137517968375658E-2</v>
      </c>
      <c r="AT445" s="6">
        <f t="shared" ref="AT445" si="1447">(H445-H444)/H444</f>
        <v>-2.8260869565217391E-2</v>
      </c>
      <c r="AU445" s="6">
        <f t="shared" ref="AU445" si="1448">(J445-J444)/J444</f>
        <v>-3.5714285714285712E-2</v>
      </c>
      <c r="AV445" s="6">
        <f t="shared" ref="AV445" si="1449">(M445-M444)/M444</f>
        <v>-2.389705882352941E-2</v>
      </c>
      <c r="AW445" s="6">
        <f t="shared" ref="AW445" si="1450">(N445-N444)/N444</f>
        <v>4.000181826446657E-3</v>
      </c>
      <c r="AX445" s="6">
        <f t="shared" ref="AX445" si="1451">(O445-O444)/O444</f>
        <v>3.8821245809070055E-3</v>
      </c>
      <c r="AZ445" s="2">
        <f t="shared" ref="AZ445" si="1452">E445/B445</f>
        <v>5.1486356168089491E-2</v>
      </c>
      <c r="BA445" s="17">
        <f t="shared" ref="BA445" si="1453">AF445/AE445</f>
        <v>1.6851168511685118E-2</v>
      </c>
      <c r="BB445" s="2">
        <f t="shared" ref="BB445" si="1454">H445/E445</f>
        <v>4.0495549566280887E-3</v>
      </c>
      <c r="BC445" s="2">
        <f t="shared" ref="BC445" si="1455">(H445-J445)/E445</f>
        <v>3.5603469752904671E-3</v>
      </c>
      <c r="BD445" s="2">
        <f t="shared" ref="BD445" si="1456">J445/E445</f>
        <v>4.8920798133762148E-4</v>
      </c>
      <c r="BE445" s="2">
        <f t="shared" ref="BE445" si="1457">M445/E445</f>
        <v>6.975290467238919E-2</v>
      </c>
      <c r="BF445" s="2">
        <f t="shared" ref="BF445" si="1458">N445/E445</f>
        <v>0.90042805698367046</v>
      </c>
      <c r="BG445" s="2">
        <f t="shared" ref="BG445" si="1459">O445/E445</f>
        <v>2.57694833873123E-2</v>
      </c>
      <c r="BH445" s="2">
        <f t="shared" ref="BH445" si="1460">I445/G445</f>
        <v>4.8241576136991343E-2</v>
      </c>
      <c r="BI445" s="2">
        <f t="shared" ref="BI445" si="1461">J445/G445</f>
        <v>6.6286135150064448E-3</v>
      </c>
      <c r="BJ445" s="2">
        <f t="shared" ref="BJ445" si="1462">M445/G445</f>
        <v>0.94512981034800225</v>
      </c>
    </row>
    <row r="446" spans="1:62" ht="15.6" customHeight="1">
      <c r="A446" s="4">
        <v>44335</v>
      </c>
      <c r="B446">
        <f>Foglio1!S217</f>
        <v>4309302</v>
      </c>
      <c r="C446">
        <f>Foglio1!T217</f>
        <v>1653792</v>
      </c>
      <c r="E446">
        <f>Foglio1!R217</f>
        <v>221368</v>
      </c>
      <c r="G446">
        <f>Foglio1!K217</f>
        <v>15268</v>
      </c>
      <c r="H446" s="5">
        <f>Foglio1!I217</f>
        <v>840</v>
      </c>
      <c r="I446" s="5">
        <f>Foglio1!G217</f>
        <v>733</v>
      </c>
      <c r="J446" s="5">
        <f>Foglio1!H217</f>
        <v>107</v>
      </c>
      <c r="K446" s="5">
        <f>Foglio1!V217</f>
        <v>6</v>
      </c>
      <c r="M446" s="5">
        <f>Foglio1!J217</f>
        <v>14428</v>
      </c>
      <c r="N446" s="5">
        <f>Foglio1!N217</f>
        <v>200401</v>
      </c>
      <c r="O446" s="5">
        <f>Foglio1!O217</f>
        <v>5699</v>
      </c>
      <c r="Q446">
        <f t="shared" ref="Q446" si="1463">H446+L446</f>
        <v>840</v>
      </c>
      <c r="R446">
        <f t="shared" ref="R446" si="1464">Q446+N446+O446</f>
        <v>206940</v>
      </c>
      <c r="Z446">
        <f t="shared" ref="Z446" si="1465">N446</f>
        <v>200401</v>
      </c>
      <c r="AA446">
        <f t="shared" ref="AA446" si="1466">M446</f>
        <v>14428</v>
      </c>
      <c r="AB446">
        <f t="shared" ref="AB446" si="1467">H446</f>
        <v>840</v>
      </c>
      <c r="AC446">
        <f t="shared" ref="AC446" si="1468">O446</f>
        <v>5699</v>
      </c>
      <c r="AE446" s="3">
        <f t="shared" ref="AE446" si="1469">B446-B445</f>
        <v>21467</v>
      </c>
      <c r="AF446" s="3">
        <f t="shared" ref="AF446" si="1470">E446-E445</f>
        <v>603</v>
      </c>
      <c r="AG446" s="3">
        <f t="shared" ref="AG446" si="1471">G446-G445</f>
        <v>-1025</v>
      </c>
      <c r="AH446" s="3">
        <f t="shared" ref="AH446" si="1472">H446-H445</f>
        <v>-54</v>
      </c>
      <c r="AI446" s="3">
        <f t="shared" ref="AI446" si="1473">J446-J445</f>
        <v>-1</v>
      </c>
      <c r="AJ446" s="3">
        <f t="shared" ref="AJ446" si="1474">M446-M445</f>
        <v>-971</v>
      </c>
      <c r="AK446" s="3">
        <f t="shared" ref="AK446" si="1475">N446-N445</f>
        <v>1618</v>
      </c>
      <c r="AL446" s="3">
        <f t="shared" ref="AL446" si="1476">O446-O445</f>
        <v>10</v>
      </c>
      <c r="AM446" s="3"/>
      <c r="AN446" s="3">
        <f t="shared" ref="AN446" si="1477">AE446-AF446</f>
        <v>20864</v>
      </c>
      <c r="AO446" s="3">
        <f t="shared" ref="AO446" si="1478">AF446</f>
        <v>603</v>
      </c>
      <c r="AQ446" s="6">
        <f t="shared" ref="AQ446" si="1479">(B446-B445)/B445</f>
        <v>5.006489288883551E-3</v>
      </c>
      <c r="AR446" s="6">
        <f t="shared" ref="AR446" si="1480">(E446-E445)/E445</f>
        <v>2.7314112291350529E-3</v>
      </c>
      <c r="AS446" s="6">
        <f t="shared" ref="AS446" si="1481">(G446-G445)/G445</f>
        <v>-6.2910452341496351E-2</v>
      </c>
      <c r="AT446" s="6">
        <f t="shared" ref="AT446" si="1482">(H446-H445)/H445</f>
        <v>-6.0402684563758392E-2</v>
      </c>
      <c r="AU446" s="6">
        <f t="shared" ref="AU446" si="1483">(J446-J445)/J445</f>
        <v>-9.2592592592592587E-3</v>
      </c>
      <c r="AV446" s="6">
        <f t="shared" ref="AV446" si="1484">(M446-M445)/M445</f>
        <v>-6.3056042600168838E-2</v>
      </c>
      <c r="AW446" s="6">
        <f t="shared" ref="AW446" si="1485">(N446-N445)/N445</f>
        <v>8.1395290341729418E-3</v>
      </c>
      <c r="AX446" s="6">
        <f t="shared" ref="AX446" si="1486">(O446-O445)/O445</f>
        <v>1.7577781683951485E-3</v>
      </c>
      <c r="AZ446" s="2">
        <f t="shared" ref="AZ446" si="1487">E446/B446</f>
        <v>5.1369804204950131E-2</v>
      </c>
      <c r="BA446" s="17">
        <f t="shared" ref="BA446" si="1488">AF446/AE446</f>
        <v>2.8089625937485443E-2</v>
      </c>
      <c r="BB446" s="2">
        <f t="shared" ref="BB446" si="1489">H446/E446</f>
        <v>3.7945863900834811E-3</v>
      </c>
      <c r="BC446" s="2">
        <f t="shared" ref="BC446" si="1490">(H446-J446)/E446</f>
        <v>3.3112283618228471E-3</v>
      </c>
      <c r="BD446" s="2">
        <f t="shared" ref="BD446" si="1491">J446/E446</f>
        <v>4.8335802826063388E-4</v>
      </c>
      <c r="BE446" s="2">
        <f t="shared" ref="BE446" si="1492">M446/E446</f>
        <v>6.5176538614433885E-2</v>
      </c>
      <c r="BF446" s="2">
        <f t="shared" ref="BF446" si="1493">N446/E446</f>
        <v>0.90528441328466625</v>
      </c>
      <c r="BG446" s="2">
        <f t="shared" ref="BG446" si="1494">O446/E446</f>
        <v>2.5744461710816378E-2</v>
      </c>
      <c r="BH446" s="2">
        <f t="shared" ref="BH446" si="1495">I446/G446</f>
        <v>4.8008907518993976E-2</v>
      </c>
      <c r="BI446" s="2">
        <f t="shared" ref="BI446" si="1496">J446/G446</f>
        <v>7.0081215614356826E-3</v>
      </c>
      <c r="BJ446" s="2">
        <f t="shared" ref="BJ446" si="1497">M446/G446</f>
        <v>0.9449829709195704</v>
      </c>
    </row>
    <row r="447" spans="1:62" ht="15.6" customHeight="1">
      <c r="A447" s="4">
        <v>44336</v>
      </c>
      <c r="B447">
        <f>Foglio1!S218</f>
        <v>4327213</v>
      </c>
      <c r="C447">
        <f>Foglio1!T218</f>
        <v>1661680</v>
      </c>
      <c r="E447">
        <f>Foglio1!R218</f>
        <v>221811</v>
      </c>
      <c r="G447">
        <f>Foglio1!K218</f>
        <v>15013</v>
      </c>
      <c r="H447" s="5">
        <f>Foglio1!I218</f>
        <v>808</v>
      </c>
      <c r="I447" s="5">
        <f>Foglio1!G218</f>
        <v>704</v>
      </c>
      <c r="J447" s="5">
        <f>Foglio1!H218</f>
        <v>104</v>
      </c>
      <c r="K447" s="5">
        <f>Foglio1!V218</f>
        <v>9</v>
      </c>
      <c r="M447" s="5">
        <f>Foglio1!J218</f>
        <v>14205</v>
      </c>
      <c r="N447" s="5">
        <f>Foglio1!N218</f>
        <v>201089</v>
      </c>
      <c r="O447" s="5">
        <f>Foglio1!O218</f>
        <v>5709</v>
      </c>
      <c r="Q447">
        <f t="shared" ref="Q447" si="1498">H447+L447</f>
        <v>808</v>
      </c>
      <c r="R447">
        <f t="shared" ref="R447" si="1499">Q447+N447+O447</f>
        <v>207606</v>
      </c>
      <c r="Z447">
        <f t="shared" ref="Z447" si="1500">N447</f>
        <v>201089</v>
      </c>
      <c r="AA447">
        <f t="shared" ref="AA447" si="1501">M447</f>
        <v>14205</v>
      </c>
      <c r="AB447">
        <f t="shared" ref="AB447" si="1502">H447</f>
        <v>808</v>
      </c>
      <c r="AC447">
        <f t="shared" ref="AC447" si="1503">O447</f>
        <v>5709</v>
      </c>
      <c r="AE447" s="3">
        <f t="shared" ref="AE447" si="1504">B447-B446</f>
        <v>17911</v>
      </c>
      <c r="AF447" s="3">
        <f t="shared" ref="AF447" si="1505">E447-E446</f>
        <v>443</v>
      </c>
      <c r="AG447" s="3">
        <f t="shared" ref="AG447" si="1506">G447-G446</f>
        <v>-255</v>
      </c>
      <c r="AH447" s="3">
        <f t="shared" ref="AH447" si="1507">H447-H446</f>
        <v>-32</v>
      </c>
      <c r="AI447" s="3">
        <f t="shared" ref="AI447" si="1508">J447-J446</f>
        <v>-3</v>
      </c>
      <c r="AJ447" s="3">
        <f t="shared" ref="AJ447" si="1509">M447-M446</f>
        <v>-223</v>
      </c>
      <c r="AK447" s="3">
        <f t="shared" ref="AK447" si="1510">N447-N446</f>
        <v>688</v>
      </c>
      <c r="AL447" s="3">
        <f t="shared" ref="AL447" si="1511">O447-O446</f>
        <v>10</v>
      </c>
      <c r="AM447" s="3"/>
      <c r="AN447" s="3">
        <f t="shared" ref="AN447" si="1512">AE447-AF447</f>
        <v>17468</v>
      </c>
      <c r="AO447" s="3">
        <f t="shared" ref="AO447" si="1513">AF447</f>
        <v>443</v>
      </c>
      <c r="AQ447" s="6">
        <f t="shared" ref="AQ447" si="1514">(B447-B446)/B446</f>
        <v>4.1563575725256669E-3</v>
      </c>
      <c r="AR447" s="6">
        <f t="shared" ref="AR447" si="1515">(E447-E446)/E446</f>
        <v>2.0011925842940261E-3</v>
      </c>
      <c r="AS447" s="6">
        <f t="shared" ref="AS447" si="1516">(G447-G446)/G446</f>
        <v>-1.6701598113701858E-2</v>
      </c>
      <c r="AT447" s="6">
        <f t="shared" ref="AT447" si="1517">(H447-H446)/H446</f>
        <v>-3.8095238095238099E-2</v>
      </c>
      <c r="AU447" s="6">
        <f t="shared" ref="AU447" si="1518">(J447-J446)/J446</f>
        <v>-2.8037383177570093E-2</v>
      </c>
      <c r="AV447" s="6">
        <f t="shared" ref="AV447" si="1519">(M447-M446)/M446</f>
        <v>-1.5456057665650124E-2</v>
      </c>
      <c r="AW447" s="6">
        <f t="shared" ref="AW447" si="1520">(N447-N446)/N446</f>
        <v>3.4331166012145646E-3</v>
      </c>
      <c r="AX447" s="6">
        <f t="shared" ref="AX447" si="1521">(O447-O446)/O446</f>
        <v>1.7546938059308651E-3</v>
      </c>
      <c r="AZ447" s="2">
        <f t="shared" ref="AZ447" si="1522">E447/B447</f>
        <v>5.125955204885916E-2</v>
      </c>
      <c r="BA447" s="17">
        <f t="shared" ref="BA447" si="1523">AF447/AE447</f>
        <v>2.473340405337502E-2</v>
      </c>
      <c r="BB447" s="2">
        <f t="shared" ref="BB447" si="1524">H447/E447</f>
        <v>3.6427408920206841E-3</v>
      </c>
      <c r="BC447" s="2">
        <f t="shared" ref="BC447" si="1525">(H447-J447)/E447</f>
        <v>3.1738732524536654E-3</v>
      </c>
      <c r="BD447" s="2">
        <f t="shared" ref="BD447" si="1526">J447/E447</f>
        <v>4.6886763956701879E-4</v>
      </c>
      <c r="BE447" s="2">
        <f t="shared" ref="BE447" si="1527">M447/E447</f>
        <v>6.4041007885091358E-2</v>
      </c>
      <c r="BF447" s="2">
        <f t="shared" ref="BF447" si="1528">N447/E447</f>
        <v>0.90657812281627148</v>
      </c>
      <c r="BG447" s="2">
        <f t="shared" ref="BG447" si="1529">O447/E447</f>
        <v>2.5738128406616444E-2</v>
      </c>
      <c r="BH447" s="2">
        <f t="shared" ref="BH447" si="1530">I447/G447</f>
        <v>4.689269299940052E-2</v>
      </c>
      <c r="BI447" s="2">
        <f t="shared" ref="BI447" si="1531">J447/G447</f>
        <v>6.9273296476387129E-3</v>
      </c>
      <c r="BJ447" s="2">
        <f t="shared" ref="BJ447" si="1532">M447/G447</f>
        <v>0.94617997735296078</v>
      </c>
    </row>
    <row r="448" spans="1:62" ht="15.6" customHeight="1">
      <c r="A448" s="4">
        <v>44337</v>
      </c>
      <c r="B448">
        <f>Foglio1!S219</f>
        <v>4353548</v>
      </c>
      <c r="C448">
        <f>Foglio1!T219</f>
        <v>1670121</v>
      </c>
      <c r="E448">
        <f>Foglio1!R219</f>
        <v>222304</v>
      </c>
      <c r="G448">
        <f>Foglio1!K219</f>
        <v>14015</v>
      </c>
      <c r="H448" s="5">
        <f>Foglio1!I219</f>
        <v>778</v>
      </c>
      <c r="I448" s="5">
        <f>Foglio1!G219</f>
        <v>679</v>
      </c>
      <c r="J448" s="5">
        <f>Foglio1!H219</f>
        <v>99</v>
      </c>
      <c r="K448" s="5">
        <f>Foglio1!V219</f>
        <v>5</v>
      </c>
      <c r="M448" s="5">
        <f>Foglio1!J219</f>
        <v>13237</v>
      </c>
      <c r="N448" s="5">
        <f>Foglio1!N219</f>
        <v>202569</v>
      </c>
      <c r="O448" s="5">
        <f>Foglio1!O219</f>
        <v>5720</v>
      </c>
      <c r="Q448">
        <f t="shared" ref="Q448" si="1533">H448+L448</f>
        <v>778</v>
      </c>
      <c r="R448">
        <f t="shared" ref="R448" si="1534">Q448+N448+O448</f>
        <v>209067</v>
      </c>
      <c r="Z448">
        <f t="shared" ref="Z448" si="1535">N448</f>
        <v>202569</v>
      </c>
      <c r="AA448">
        <f t="shared" ref="AA448" si="1536">M448</f>
        <v>13237</v>
      </c>
      <c r="AB448">
        <f t="shared" ref="AB448" si="1537">H448</f>
        <v>778</v>
      </c>
      <c r="AC448">
        <f t="shared" ref="AC448" si="1538">O448</f>
        <v>5720</v>
      </c>
      <c r="AE448" s="3">
        <f t="shared" ref="AE448" si="1539">B448-B447</f>
        <v>26335</v>
      </c>
      <c r="AF448" s="3">
        <f t="shared" ref="AF448" si="1540">E448-E447</f>
        <v>493</v>
      </c>
      <c r="AG448" s="3">
        <f t="shared" ref="AG448" si="1541">G448-G447</f>
        <v>-998</v>
      </c>
      <c r="AH448" s="3">
        <f t="shared" ref="AH448" si="1542">H448-H447</f>
        <v>-30</v>
      </c>
      <c r="AI448" s="3">
        <f t="shared" ref="AI448" si="1543">J448-J447</f>
        <v>-5</v>
      </c>
      <c r="AJ448" s="3">
        <f t="shared" ref="AJ448" si="1544">M448-M447</f>
        <v>-968</v>
      </c>
      <c r="AK448" s="3">
        <f t="shared" ref="AK448" si="1545">N448-N447</f>
        <v>1480</v>
      </c>
      <c r="AL448" s="3">
        <f t="shared" ref="AL448" si="1546">O448-O447</f>
        <v>11</v>
      </c>
      <c r="AM448" s="3"/>
      <c r="AN448" s="3">
        <f t="shared" ref="AN448" si="1547">AE448-AF448</f>
        <v>25842</v>
      </c>
      <c r="AO448" s="3">
        <f t="shared" ref="AO448" si="1548">AF448</f>
        <v>493</v>
      </c>
      <c r="AQ448" s="6">
        <f t="shared" ref="AQ448" si="1549">(B448-B447)/B447</f>
        <v>6.0859033285396401E-3</v>
      </c>
      <c r="AR448" s="6">
        <f t="shared" ref="AR448" si="1550">(E448-E447)/E447</f>
        <v>2.2226129452551945E-3</v>
      </c>
      <c r="AS448" s="6">
        <f t="shared" ref="AS448" si="1551">(G448-G447)/G447</f>
        <v>-6.6475721041763802E-2</v>
      </c>
      <c r="AT448" s="6">
        <f t="shared" ref="AT448" si="1552">(H448-H447)/H447</f>
        <v>-3.7128712871287127E-2</v>
      </c>
      <c r="AU448" s="6">
        <f t="shared" ref="AU448" si="1553">(J448-J447)/J447</f>
        <v>-4.807692307692308E-2</v>
      </c>
      <c r="AV448" s="6">
        <f t="shared" ref="AV448" si="1554">(M448-M447)/M447</f>
        <v>-6.8145019359380499E-2</v>
      </c>
      <c r="AW448" s="6">
        <f t="shared" ref="AW448" si="1555">(N448-N447)/N447</f>
        <v>7.3599252072465426E-3</v>
      </c>
      <c r="AX448" s="6">
        <f t="shared" ref="AX448" si="1556">(O448-O447)/O447</f>
        <v>1.9267822736030828E-3</v>
      </c>
      <c r="AZ448" s="2">
        <f t="shared" ref="AZ448" si="1557">E448/B448</f>
        <v>5.1062719418736163E-2</v>
      </c>
      <c r="BA448" s="17">
        <f t="shared" ref="BA448" si="1558">AF448/AE448</f>
        <v>1.8720334156066071E-2</v>
      </c>
      <c r="BB448" s="2">
        <f t="shared" ref="BB448" si="1559">H448/E448</f>
        <v>3.4997121059450122E-3</v>
      </c>
      <c r="BC448" s="2">
        <f t="shared" ref="BC448" si="1560">(H448-J448)/E448</f>
        <v>3.0543759896358141E-3</v>
      </c>
      <c r="BD448" s="2">
        <f t="shared" ref="BD448" si="1561">J448/E448</f>
        <v>4.4533611630919823E-4</v>
      </c>
      <c r="BE448" s="2">
        <f t="shared" ref="BE448" si="1562">M448/E448</f>
        <v>5.9544587591766229E-2</v>
      </c>
      <c r="BF448" s="2">
        <f t="shared" ref="BF448" si="1563">N448/E448</f>
        <v>0.91122516913775731</v>
      </c>
      <c r="BG448" s="2">
        <f t="shared" ref="BG448" si="1564">O448/E448</f>
        <v>2.5730531164531452E-2</v>
      </c>
      <c r="BH448" s="2">
        <f t="shared" ref="BH448" si="1565">I448/G448</f>
        <v>4.8448091330717091E-2</v>
      </c>
      <c r="BI448" s="2">
        <f t="shared" ref="BI448" si="1566">J448/G448</f>
        <v>7.0638601498394576E-3</v>
      </c>
      <c r="BJ448" s="2">
        <f t="shared" ref="BJ448" si="1567">M448/G448</f>
        <v>0.94448804851944346</v>
      </c>
    </row>
    <row r="449" spans="1:62" ht="15.6" customHeight="1">
      <c r="A449" s="4">
        <v>44338</v>
      </c>
      <c r="B449">
        <f>Foglio1!S220</f>
        <v>4372749</v>
      </c>
      <c r="C449">
        <f>Foglio1!T220</f>
        <v>1676182</v>
      </c>
      <c r="E449">
        <f>Foglio1!R220</f>
        <v>222654</v>
      </c>
      <c r="G449">
        <f>Foglio1!K220</f>
        <v>13267</v>
      </c>
      <c r="H449" s="5">
        <f>Foglio1!I220</f>
        <v>766</v>
      </c>
      <c r="I449" s="5">
        <f>Foglio1!G220</f>
        <v>662</v>
      </c>
      <c r="J449" s="5">
        <f>Foglio1!H220</f>
        <v>104</v>
      </c>
      <c r="K449" s="5">
        <f>Foglio1!V220</f>
        <v>5</v>
      </c>
      <c r="M449" s="5">
        <f>Foglio1!J220</f>
        <v>12501</v>
      </c>
      <c r="N449" s="5">
        <f>Foglio1!N220</f>
        <v>203650</v>
      </c>
      <c r="O449" s="5">
        <f>Foglio1!O220</f>
        <v>5737</v>
      </c>
      <c r="Q449">
        <f t="shared" ref="Q449:Q450" si="1568">H449+L449</f>
        <v>766</v>
      </c>
      <c r="R449">
        <f t="shared" ref="R449:R450" si="1569">Q449+N449+O449</f>
        <v>210153</v>
      </c>
      <c r="Z449">
        <f t="shared" ref="Z449:Z450" si="1570">N449</f>
        <v>203650</v>
      </c>
      <c r="AA449">
        <f t="shared" ref="AA449:AA450" si="1571">M449</f>
        <v>12501</v>
      </c>
      <c r="AB449">
        <f t="shared" ref="AB449:AB450" si="1572">H449</f>
        <v>766</v>
      </c>
      <c r="AC449">
        <f t="shared" ref="AC449:AC450" si="1573">O449</f>
        <v>5737</v>
      </c>
      <c r="AE449" s="3">
        <f t="shared" ref="AE449:AE450" si="1574">B449-B448</f>
        <v>19201</v>
      </c>
      <c r="AF449" s="3">
        <f t="shared" ref="AF449:AF450" si="1575">E449-E448</f>
        <v>350</v>
      </c>
      <c r="AG449" s="3">
        <f t="shared" ref="AG449:AG450" si="1576">G449-G448</f>
        <v>-748</v>
      </c>
      <c r="AH449" s="3">
        <f t="shared" ref="AH449:AH450" si="1577">H449-H448</f>
        <v>-12</v>
      </c>
      <c r="AI449" s="3">
        <f t="shared" ref="AI449:AI450" si="1578">J449-J448</f>
        <v>5</v>
      </c>
      <c r="AJ449" s="3">
        <f t="shared" ref="AJ449:AJ450" si="1579">M449-M448</f>
        <v>-736</v>
      </c>
      <c r="AK449" s="3">
        <f t="shared" ref="AK449:AK450" si="1580">N449-N448</f>
        <v>1081</v>
      </c>
      <c r="AL449" s="3">
        <f t="shared" ref="AL449:AL450" si="1581">O449-O448</f>
        <v>17</v>
      </c>
      <c r="AM449" s="3"/>
      <c r="AN449" s="3">
        <f t="shared" ref="AN449:AN450" si="1582">AE449-AF449</f>
        <v>18851</v>
      </c>
      <c r="AO449" s="3">
        <f t="shared" ref="AO449:AO450" si="1583">AF449</f>
        <v>350</v>
      </c>
      <c r="AQ449" s="6">
        <f t="shared" ref="AQ449:AQ450" si="1584">(B449-B448)/B448</f>
        <v>4.4104257033573532E-3</v>
      </c>
      <c r="AR449" s="6">
        <f t="shared" ref="AR449:AR450" si="1585">(E449-E448)/E448</f>
        <v>1.5744206132143372E-3</v>
      </c>
      <c r="AS449" s="6">
        <f t="shared" ref="AS449:AS450" si="1586">(G449-G448)/G448</f>
        <v>-5.3371387798787015E-2</v>
      </c>
      <c r="AT449" s="6">
        <f t="shared" ref="AT449:AT450" si="1587">(H449-H448)/H448</f>
        <v>-1.5424164524421594E-2</v>
      </c>
      <c r="AU449" s="6">
        <f t="shared" ref="AU449:AU450" si="1588">(J449-J448)/J448</f>
        <v>5.0505050505050504E-2</v>
      </c>
      <c r="AV449" s="6">
        <f t="shared" ref="AV449:AV450" si="1589">(M449-M448)/M448</f>
        <v>-5.5601722444662688E-2</v>
      </c>
      <c r="AW449" s="6">
        <f t="shared" ref="AW449:AW450" si="1590">(N449-N448)/N448</f>
        <v>5.3364532579022452E-3</v>
      </c>
      <c r="AX449" s="6">
        <f t="shared" ref="AX449:AX450" si="1591">(O449-O448)/O448</f>
        <v>2.9720279720279719E-3</v>
      </c>
      <c r="AZ449" s="2">
        <f t="shared" ref="AZ449:AZ450" si="1592">E449/B449</f>
        <v>5.0918541173984602E-2</v>
      </c>
      <c r="BA449" s="17">
        <f t="shared" ref="BA449:BA450" si="1593">AF449/AE449</f>
        <v>1.8228217280349981E-2</v>
      </c>
      <c r="BB449" s="2">
        <f t="shared" ref="BB449:BB450" si="1594">H449/E449</f>
        <v>3.4403154670475267E-3</v>
      </c>
      <c r="BC449" s="2">
        <f t="shared" ref="BC449:BC450" si="1595">(H449-J449)/E449</f>
        <v>2.973223027657262E-3</v>
      </c>
      <c r="BD449" s="2">
        <f t="shared" ref="BD449:BD450" si="1596">J449/E449</f>
        <v>4.6709243939026474E-4</v>
      </c>
      <c r="BE449" s="2">
        <f t="shared" ref="BE449:BE450" si="1597">M449/E449</f>
        <v>5.6145409469400956E-2</v>
      </c>
      <c r="BF449" s="2">
        <f t="shared" ref="BF449:BF450" si="1598">N449/E449</f>
        <v>0.91464783924834048</v>
      </c>
      <c r="BG449" s="2">
        <f t="shared" ref="BG449:BG450" si="1599">O449/E449</f>
        <v>2.5766435815211045E-2</v>
      </c>
      <c r="BH449" s="2">
        <f t="shared" ref="BH449:BH450" si="1600">I449/G449</f>
        <v>4.9898243762719528E-2</v>
      </c>
      <c r="BI449" s="2">
        <f t="shared" ref="BI449:BI450" si="1601">J449/G449</f>
        <v>7.8389990201251231E-3</v>
      </c>
      <c r="BJ449" s="2">
        <f t="shared" ref="BJ449:BJ450" si="1602">M449/G449</f>
        <v>0.94226275721715536</v>
      </c>
    </row>
    <row r="450" spans="1:62" ht="15.6" customHeight="1">
      <c r="A450" s="4">
        <v>44339</v>
      </c>
      <c r="B450">
        <f>Foglio1!S221</f>
        <v>4383759</v>
      </c>
      <c r="C450">
        <f>Foglio1!T221</f>
        <v>1680917</v>
      </c>
      <c r="E450">
        <f>Foglio1!R221</f>
        <v>222892</v>
      </c>
      <c r="G450">
        <f>Foglio1!K221</f>
        <v>12928</v>
      </c>
      <c r="H450" s="5">
        <f>Foglio1!I221</f>
        <v>720</v>
      </c>
      <c r="I450" s="5">
        <f>Foglio1!G221</f>
        <v>618</v>
      </c>
      <c r="J450" s="5">
        <f>Foglio1!H221</f>
        <v>102</v>
      </c>
      <c r="K450" s="5">
        <f>Foglio1!V221</f>
        <v>1</v>
      </c>
      <c r="M450" s="5">
        <f>Foglio1!J221</f>
        <v>12208</v>
      </c>
      <c r="N450" s="5">
        <f>Foglio1!N221</f>
        <v>204225</v>
      </c>
      <c r="O450" s="5">
        <f>Foglio1!O221</f>
        <v>5739</v>
      </c>
      <c r="Q450">
        <f t="shared" si="1568"/>
        <v>720</v>
      </c>
      <c r="R450">
        <f t="shared" si="1569"/>
        <v>210684</v>
      </c>
      <c r="Z450">
        <f t="shared" si="1570"/>
        <v>204225</v>
      </c>
      <c r="AA450">
        <f t="shared" si="1571"/>
        <v>12208</v>
      </c>
      <c r="AB450">
        <f t="shared" si="1572"/>
        <v>720</v>
      </c>
      <c r="AC450">
        <f t="shared" si="1573"/>
        <v>5739</v>
      </c>
      <c r="AE450" s="3">
        <f t="shared" si="1574"/>
        <v>11010</v>
      </c>
      <c r="AF450" s="3">
        <f t="shared" si="1575"/>
        <v>238</v>
      </c>
      <c r="AG450" s="3">
        <f t="shared" si="1576"/>
        <v>-339</v>
      </c>
      <c r="AH450" s="3">
        <f t="shared" si="1577"/>
        <v>-46</v>
      </c>
      <c r="AI450" s="3">
        <f t="shared" si="1578"/>
        <v>-2</v>
      </c>
      <c r="AJ450" s="3">
        <f t="shared" si="1579"/>
        <v>-293</v>
      </c>
      <c r="AK450" s="3">
        <f t="shared" si="1580"/>
        <v>575</v>
      </c>
      <c r="AL450" s="3">
        <f t="shared" si="1581"/>
        <v>2</v>
      </c>
      <c r="AM450" s="3"/>
      <c r="AN450" s="3">
        <f t="shared" si="1582"/>
        <v>10772</v>
      </c>
      <c r="AO450" s="3">
        <f t="shared" si="1583"/>
        <v>238</v>
      </c>
      <c r="AQ450" s="6">
        <f t="shared" si="1584"/>
        <v>2.5178669070646405E-3</v>
      </c>
      <c r="AR450" s="6">
        <f t="shared" si="1585"/>
        <v>1.0689230824507982E-3</v>
      </c>
      <c r="AS450" s="6">
        <f t="shared" si="1586"/>
        <v>-2.5552121805984773E-2</v>
      </c>
      <c r="AT450" s="6">
        <f t="shared" si="1587"/>
        <v>-6.0052219321148827E-2</v>
      </c>
      <c r="AU450" s="6">
        <f t="shared" si="1588"/>
        <v>-1.9230769230769232E-2</v>
      </c>
      <c r="AV450" s="6">
        <f t="shared" si="1589"/>
        <v>-2.3438124950004E-2</v>
      </c>
      <c r="AW450" s="6">
        <f t="shared" si="1590"/>
        <v>2.8234716425239383E-3</v>
      </c>
      <c r="AX450" s="6">
        <f t="shared" si="1591"/>
        <v>3.486142583231654E-4</v>
      </c>
      <c r="AZ450" s="2">
        <f t="shared" si="1592"/>
        <v>5.0844948365090327E-2</v>
      </c>
      <c r="BA450" s="17">
        <f t="shared" si="1593"/>
        <v>2.1616712079927339E-2</v>
      </c>
      <c r="BB450" s="2">
        <f t="shared" si="1594"/>
        <v>3.2302639843511654E-3</v>
      </c>
      <c r="BC450" s="2">
        <f t="shared" si="1595"/>
        <v>2.7726432532347504E-3</v>
      </c>
      <c r="BD450" s="2">
        <f t="shared" si="1596"/>
        <v>4.5762073111641513E-4</v>
      </c>
      <c r="BE450" s="2">
        <f t="shared" si="1597"/>
        <v>5.477092044577643E-2</v>
      </c>
      <c r="BF450" s="2">
        <f t="shared" si="1598"/>
        <v>0.91625091972794004</v>
      </c>
      <c r="BG450" s="2">
        <f t="shared" si="1599"/>
        <v>2.5747895841932416E-2</v>
      </c>
      <c r="BH450" s="2">
        <f t="shared" si="1600"/>
        <v>4.7803217821782179E-2</v>
      </c>
      <c r="BI450" s="2">
        <f t="shared" si="1601"/>
        <v>7.8898514851485149E-3</v>
      </c>
      <c r="BJ450" s="2">
        <f t="shared" si="1602"/>
        <v>0.94430693069306926</v>
      </c>
    </row>
    <row r="451" spans="1:62" ht="15.6" customHeight="1">
      <c r="A451" s="4">
        <v>44340</v>
      </c>
      <c r="B451">
        <f>Foglio1!S222</f>
        <v>4394953</v>
      </c>
      <c r="C451">
        <f>Foglio1!T222</f>
        <v>1685738</v>
      </c>
      <c r="E451">
        <f>Foglio1!R222</f>
        <v>223270</v>
      </c>
      <c r="G451">
        <f>Foglio1!K222</f>
        <v>13016</v>
      </c>
      <c r="H451" s="5">
        <f>Foglio1!I222</f>
        <v>699</v>
      </c>
      <c r="I451" s="5">
        <f>Foglio1!G222</f>
        <v>601</v>
      </c>
      <c r="J451" s="5">
        <f>Foglio1!H222</f>
        <v>98</v>
      </c>
      <c r="K451" s="5">
        <f>Foglio1!V222</f>
        <v>1</v>
      </c>
      <c r="M451" s="5">
        <f>Foglio1!J222</f>
        <v>12317</v>
      </c>
      <c r="N451" s="5">
        <f>Foglio1!N222</f>
        <v>204507</v>
      </c>
      <c r="O451" s="5">
        <f>Foglio1!O222</f>
        <v>5747</v>
      </c>
      <c r="Q451">
        <f t="shared" ref="Q451:Q454" si="1603">H451+L451</f>
        <v>699</v>
      </c>
      <c r="R451">
        <f t="shared" ref="R451:R454" si="1604">Q451+N451+O451</f>
        <v>210953</v>
      </c>
      <c r="Z451">
        <f t="shared" ref="Z451:Z454" si="1605">N451</f>
        <v>204507</v>
      </c>
      <c r="AA451">
        <f t="shared" ref="AA451:AA454" si="1606">M451</f>
        <v>12317</v>
      </c>
      <c r="AB451">
        <f t="shared" ref="AB451:AB454" si="1607">H451</f>
        <v>699</v>
      </c>
      <c r="AC451">
        <f t="shared" ref="AC451:AC454" si="1608">O451</f>
        <v>5747</v>
      </c>
      <c r="AE451" s="3">
        <f t="shared" ref="AE451:AE454" si="1609">B451-B450</f>
        <v>11194</v>
      </c>
      <c r="AF451" s="3">
        <f t="shared" ref="AF451:AF454" si="1610">E451-E450</f>
        <v>378</v>
      </c>
      <c r="AG451" s="3">
        <f t="shared" ref="AG451:AG454" si="1611">G451-G450</f>
        <v>88</v>
      </c>
      <c r="AH451" s="3">
        <f t="shared" ref="AH451:AH454" si="1612">H451-H450</f>
        <v>-21</v>
      </c>
      <c r="AI451" s="3">
        <f t="shared" ref="AI451:AI454" si="1613">J451-J450</f>
        <v>-4</v>
      </c>
      <c r="AJ451" s="3">
        <f t="shared" ref="AJ451:AJ454" si="1614">M451-M450</f>
        <v>109</v>
      </c>
      <c r="AK451" s="3">
        <f t="shared" ref="AK451:AK454" si="1615">N451-N450</f>
        <v>282</v>
      </c>
      <c r="AL451" s="3">
        <f t="shared" ref="AL451:AL454" si="1616">O451-O450</f>
        <v>8</v>
      </c>
      <c r="AM451" s="3"/>
      <c r="AN451" s="3">
        <f t="shared" ref="AN451:AN454" si="1617">AE451-AF451</f>
        <v>10816</v>
      </c>
      <c r="AO451" s="3">
        <f t="shared" ref="AO451:AO454" si="1618">AF451</f>
        <v>378</v>
      </c>
      <c r="AQ451" s="6">
        <f t="shared" ref="AQ451:AQ454" si="1619">(B451-B450)/B450</f>
        <v>2.5535162859089654E-3</v>
      </c>
      <c r="AR451" s="6">
        <f t="shared" ref="AR451:AR454" si="1620">(E451-E450)/E450</f>
        <v>1.695888591784362E-3</v>
      </c>
      <c r="AS451" s="6">
        <f t="shared" ref="AS451:AS454" si="1621">(G451-G450)/G450</f>
        <v>6.8069306930693069E-3</v>
      </c>
      <c r="AT451" s="6">
        <f t="shared" ref="AT451:AT454" si="1622">(H451-H450)/H450</f>
        <v>-2.9166666666666667E-2</v>
      </c>
      <c r="AU451" s="6">
        <f t="shared" ref="AU451:AU454" si="1623">(J451-J450)/J450</f>
        <v>-3.9215686274509803E-2</v>
      </c>
      <c r="AV451" s="6">
        <f t="shared" ref="AV451:AV454" si="1624">(M451-M450)/M450</f>
        <v>8.9285714285714281E-3</v>
      </c>
      <c r="AW451" s="6">
        <f t="shared" ref="AW451:AW454" si="1625">(N451-N450)/N450</f>
        <v>1.3808299669482188E-3</v>
      </c>
      <c r="AX451" s="6">
        <f t="shared" ref="AX451:AX454" si="1626">(O451-O450)/O450</f>
        <v>1.3939710751001916E-3</v>
      </c>
      <c r="AZ451" s="2">
        <f t="shared" ref="AZ451:AZ454" si="1627">E451/B451</f>
        <v>5.0801453394382148E-2</v>
      </c>
      <c r="BA451" s="17">
        <f t="shared" ref="BA451:BA454" si="1628">AF451/AE451</f>
        <v>3.3768090048240128E-2</v>
      </c>
      <c r="BB451" s="2">
        <f t="shared" ref="BB451:BB454" si="1629">H451/E451</f>
        <v>3.1307385676535137E-3</v>
      </c>
      <c r="BC451" s="2">
        <f t="shared" ref="BC451:BC454" si="1630">(H451-J451)/E451</f>
        <v>2.6918081246920769E-3</v>
      </c>
      <c r="BD451" s="2">
        <f t="shared" ref="BD451:BD454" si="1631">J451/E451</f>
        <v>4.3893044296143682E-4</v>
      </c>
      <c r="BE451" s="2">
        <f t="shared" ref="BE451:BE454" si="1632">M451/E451</f>
        <v>5.5166390468938953E-2</v>
      </c>
      <c r="BF451" s="2">
        <f t="shared" ref="BF451:BF454" si="1633">N451/E451</f>
        <v>0.91596273570116904</v>
      </c>
      <c r="BG451" s="2">
        <f t="shared" ref="BG451:BG454" si="1634">O451/E451</f>
        <v>2.5740135262238544E-2</v>
      </c>
      <c r="BH451" s="2">
        <f t="shared" ref="BH451:BH454" si="1635">I451/G451</f>
        <v>4.6173939766441303E-2</v>
      </c>
      <c r="BI451" s="2">
        <f t="shared" ref="BI451:BI454" si="1636">J451/G451</f>
        <v>7.5291948371235401E-3</v>
      </c>
      <c r="BJ451" s="2">
        <f t="shared" ref="BJ451:BJ454" si="1637">M451/G451</f>
        <v>0.94629686539643521</v>
      </c>
    </row>
    <row r="452" spans="1:62" ht="15.6" customHeight="1">
      <c r="A452" s="4">
        <v>44341</v>
      </c>
      <c r="B452">
        <f>Foglio1!S223</f>
        <v>4414288</v>
      </c>
      <c r="C452">
        <f>Foglio1!T223</f>
        <v>1692464</v>
      </c>
      <c r="E452">
        <f>Foglio1!R223</f>
        <v>223642</v>
      </c>
      <c r="G452">
        <f>Foglio1!K223</f>
        <v>12604</v>
      </c>
      <c r="H452" s="5">
        <f>Foglio1!I223</f>
        <v>668</v>
      </c>
      <c r="I452" s="5">
        <f>Foglio1!G223</f>
        <v>575</v>
      </c>
      <c r="J452" s="5">
        <f>Foglio1!H223</f>
        <v>93</v>
      </c>
      <c r="K452" s="5">
        <f>Foglio1!V223</f>
        <v>3</v>
      </c>
      <c r="M452" s="5">
        <f>Foglio1!J223</f>
        <v>11936</v>
      </c>
      <c r="N452" s="5">
        <f>Foglio1!N223</f>
        <v>205280</v>
      </c>
      <c r="O452" s="5">
        <f>Foglio1!O223</f>
        <v>5758</v>
      </c>
      <c r="Q452">
        <f t="shared" si="1603"/>
        <v>668</v>
      </c>
      <c r="R452">
        <f t="shared" si="1604"/>
        <v>211706</v>
      </c>
      <c r="Z452">
        <f t="shared" si="1605"/>
        <v>205280</v>
      </c>
      <c r="AA452">
        <f t="shared" si="1606"/>
        <v>11936</v>
      </c>
      <c r="AB452">
        <f t="shared" si="1607"/>
        <v>668</v>
      </c>
      <c r="AC452">
        <f t="shared" si="1608"/>
        <v>5758</v>
      </c>
      <c r="AE452" s="3">
        <f t="shared" si="1609"/>
        <v>19335</v>
      </c>
      <c r="AF452" s="3">
        <f t="shared" si="1610"/>
        <v>372</v>
      </c>
      <c r="AG452" s="3">
        <f t="shared" si="1611"/>
        <v>-412</v>
      </c>
      <c r="AH452" s="3">
        <f t="shared" si="1612"/>
        <v>-31</v>
      </c>
      <c r="AI452" s="3">
        <f t="shared" si="1613"/>
        <v>-5</v>
      </c>
      <c r="AJ452" s="3">
        <f t="shared" si="1614"/>
        <v>-381</v>
      </c>
      <c r="AK452" s="3">
        <f t="shared" si="1615"/>
        <v>773</v>
      </c>
      <c r="AL452" s="3">
        <f t="shared" si="1616"/>
        <v>11</v>
      </c>
      <c r="AM452" s="3"/>
      <c r="AN452" s="3">
        <f t="shared" si="1617"/>
        <v>18963</v>
      </c>
      <c r="AO452" s="3">
        <f t="shared" si="1618"/>
        <v>372</v>
      </c>
      <c r="AQ452" s="6">
        <f t="shared" si="1619"/>
        <v>4.3993644528166741E-3</v>
      </c>
      <c r="AR452" s="6">
        <f t="shared" si="1620"/>
        <v>1.6661441304250458E-3</v>
      </c>
      <c r="AS452" s="6">
        <f t="shared" si="1621"/>
        <v>-3.165334972341733E-2</v>
      </c>
      <c r="AT452" s="6">
        <f t="shared" si="1622"/>
        <v>-4.4349070100143065E-2</v>
      </c>
      <c r="AU452" s="6">
        <f t="shared" si="1623"/>
        <v>-5.1020408163265307E-2</v>
      </c>
      <c r="AV452" s="6">
        <f t="shared" si="1624"/>
        <v>-3.0932857026873428E-2</v>
      </c>
      <c r="AW452" s="6">
        <f t="shared" si="1625"/>
        <v>3.779821717594019E-3</v>
      </c>
      <c r="AX452" s="6">
        <f t="shared" si="1626"/>
        <v>1.9140421089263965E-3</v>
      </c>
      <c r="AZ452" s="2">
        <f t="shared" si="1627"/>
        <v>5.0663210012577342E-2</v>
      </c>
      <c r="BA452" s="17">
        <f t="shared" si="1628"/>
        <v>1.9239720713731576E-2</v>
      </c>
      <c r="BB452" s="2">
        <f t="shared" si="1629"/>
        <v>2.9869165899070837E-3</v>
      </c>
      <c r="BC452" s="2">
        <f t="shared" si="1630"/>
        <v>2.571073411970918E-3</v>
      </c>
      <c r="BD452" s="2">
        <f t="shared" si="1631"/>
        <v>4.1584317793616585E-4</v>
      </c>
      <c r="BE452" s="2">
        <f t="shared" si="1632"/>
        <v>5.3371012600495434E-2</v>
      </c>
      <c r="BF452" s="2">
        <f t="shared" si="1633"/>
        <v>0.91789556523372173</v>
      </c>
      <c r="BG452" s="2">
        <f t="shared" si="1634"/>
        <v>2.5746505575875728E-2</v>
      </c>
      <c r="BH452" s="2">
        <f t="shared" si="1635"/>
        <v>4.5620437956204379E-2</v>
      </c>
      <c r="BI452" s="2">
        <f t="shared" si="1636"/>
        <v>7.3786099650904472E-3</v>
      </c>
      <c r="BJ452" s="2">
        <f t="shared" si="1637"/>
        <v>0.94700095207870516</v>
      </c>
    </row>
    <row r="453" spans="1:62" ht="15.6" customHeight="1">
      <c r="A453" s="4">
        <v>44342</v>
      </c>
      <c r="B453">
        <f>Foglio1!S224</f>
        <v>4434916</v>
      </c>
      <c r="C453">
        <f>Foglio1!T224</f>
        <v>1699665</v>
      </c>
      <c r="E453">
        <f>Foglio1!R224</f>
        <v>224017</v>
      </c>
      <c r="G453">
        <f>Foglio1!K224</f>
        <v>11715</v>
      </c>
      <c r="H453" s="5">
        <f>Foglio1!I224</f>
        <v>639</v>
      </c>
      <c r="I453" s="5">
        <f>Foglio1!G224</f>
        <v>553</v>
      </c>
      <c r="J453" s="5">
        <f>Foglio1!H224</f>
        <v>86</v>
      </c>
      <c r="K453" s="5">
        <f>Foglio1!V224</f>
        <v>2</v>
      </c>
      <c r="M453" s="5">
        <f>Foglio1!J224</f>
        <v>11076</v>
      </c>
      <c r="N453" s="5">
        <f>Foglio1!N224</f>
        <v>206524</v>
      </c>
      <c r="O453" s="5">
        <f>Foglio1!O224</f>
        <v>5778</v>
      </c>
      <c r="Q453">
        <f t="shared" si="1603"/>
        <v>639</v>
      </c>
      <c r="R453">
        <f t="shared" si="1604"/>
        <v>212941</v>
      </c>
      <c r="Z453">
        <f t="shared" si="1605"/>
        <v>206524</v>
      </c>
      <c r="AA453">
        <f t="shared" si="1606"/>
        <v>11076</v>
      </c>
      <c r="AB453">
        <f t="shared" si="1607"/>
        <v>639</v>
      </c>
      <c r="AC453">
        <f t="shared" si="1608"/>
        <v>5778</v>
      </c>
      <c r="AE453" s="3">
        <f t="shared" si="1609"/>
        <v>20628</v>
      </c>
      <c r="AF453" s="3">
        <f t="shared" si="1610"/>
        <v>375</v>
      </c>
      <c r="AG453" s="3">
        <f t="shared" si="1611"/>
        <v>-889</v>
      </c>
      <c r="AH453" s="3">
        <f t="shared" si="1612"/>
        <v>-29</v>
      </c>
      <c r="AI453" s="3">
        <f t="shared" si="1613"/>
        <v>-7</v>
      </c>
      <c r="AJ453" s="3">
        <f t="shared" si="1614"/>
        <v>-860</v>
      </c>
      <c r="AK453" s="3">
        <f t="shared" si="1615"/>
        <v>1244</v>
      </c>
      <c r="AL453" s="3">
        <f t="shared" si="1616"/>
        <v>20</v>
      </c>
      <c r="AM453" s="3"/>
      <c r="AN453" s="3">
        <f t="shared" si="1617"/>
        <v>20253</v>
      </c>
      <c r="AO453" s="3">
        <f t="shared" si="1618"/>
        <v>375</v>
      </c>
      <c r="AQ453" s="6">
        <f t="shared" si="1619"/>
        <v>4.6730072890577143E-3</v>
      </c>
      <c r="AR453" s="6">
        <f t="shared" si="1620"/>
        <v>1.6767870078071203E-3</v>
      </c>
      <c r="AS453" s="6">
        <f t="shared" si="1621"/>
        <v>-7.0533164074896862E-2</v>
      </c>
      <c r="AT453" s="6">
        <f t="shared" si="1622"/>
        <v>-4.3413173652694613E-2</v>
      </c>
      <c r="AU453" s="6">
        <f t="shared" si="1623"/>
        <v>-7.5268817204301078E-2</v>
      </c>
      <c r="AV453" s="6">
        <f t="shared" si="1624"/>
        <v>-7.2050938337801615E-2</v>
      </c>
      <c r="AW453" s="6">
        <f t="shared" si="1625"/>
        <v>6.060015588464536E-3</v>
      </c>
      <c r="AX453" s="6">
        <f t="shared" si="1626"/>
        <v>3.4734282737061478E-3</v>
      </c>
      <c r="AZ453" s="2">
        <f t="shared" si="1627"/>
        <v>5.0512117929629334E-2</v>
      </c>
      <c r="BA453" s="17">
        <f t="shared" si="1628"/>
        <v>1.8179173938336242E-2</v>
      </c>
      <c r="BB453" s="2">
        <f t="shared" si="1629"/>
        <v>2.8524620899306749E-3</v>
      </c>
      <c r="BC453" s="2">
        <f t="shared" si="1630"/>
        <v>2.4685626537271723E-3</v>
      </c>
      <c r="BD453" s="2">
        <f t="shared" si="1631"/>
        <v>3.838994362035024E-4</v>
      </c>
      <c r="BE453" s="2">
        <f t="shared" si="1632"/>
        <v>4.9442676225465033E-2</v>
      </c>
      <c r="BF453" s="2">
        <f t="shared" si="1633"/>
        <v>0.921912176308048</v>
      </c>
      <c r="BG453" s="2">
        <f t="shared" si="1634"/>
        <v>2.5792685376556244E-2</v>
      </c>
      <c r="BH453" s="2">
        <f t="shared" si="1635"/>
        <v>4.7204438753734528E-2</v>
      </c>
      <c r="BI453" s="2">
        <f t="shared" si="1636"/>
        <v>7.341015791720017E-3</v>
      </c>
      <c r="BJ453" s="2">
        <f t="shared" si="1637"/>
        <v>0.94545454545454544</v>
      </c>
    </row>
    <row r="454" spans="1:62" ht="15.6" customHeight="1">
      <c r="A454" s="4">
        <v>44343</v>
      </c>
      <c r="B454">
        <f>Foglio1!S225</f>
        <v>4453020</v>
      </c>
      <c r="C454">
        <f>Foglio1!T225</f>
        <v>1705589</v>
      </c>
      <c r="E454">
        <f>Foglio1!R225</f>
        <v>224400</v>
      </c>
      <c r="G454">
        <f>Foglio1!K225</f>
        <v>11340</v>
      </c>
      <c r="H454" s="5">
        <f>Foglio1!I225</f>
        <v>616</v>
      </c>
      <c r="I454" s="5">
        <f>Foglio1!G225</f>
        <v>535</v>
      </c>
      <c r="J454" s="5">
        <f>Foglio1!H225</f>
        <v>81</v>
      </c>
      <c r="K454" s="5">
        <f>Foglio1!V225</f>
        <v>2</v>
      </c>
      <c r="M454" s="5">
        <f>Foglio1!J225</f>
        <v>10724</v>
      </c>
      <c r="N454" s="5">
        <f>Foglio1!N225</f>
        <v>207262</v>
      </c>
      <c r="O454" s="5">
        <f>Foglio1!O225</f>
        <v>5798</v>
      </c>
      <c r="Q454">
        <f t="shared" si="1603"/>
        <v>616</v>
      </c>
      <c r="R454">
        <f t="shared" si="1604"/>
        <v>213676</v>
      </c>
      <c r="Z454">
        <f t="shared" si="1605"/>
        <v>207262</v>
      </c>
      <c r="AA454">
        <f t="shared" si="1606"/>
        <v>10724</v>
      </c>
      <c r="AB454">
        <f t="shared" si="1607"/>
        <v>616</v>
      </c>
      <c r="AC454">
        <f t="shared" si="1608"/>
        <v>5798</v>
      </c>
      <c r="AE454" s="3">
        <f t="shared" si="1609"/>
        <v>18104</v>
      </c>
      <c r="AF454" s="3">
        <f t="shared" si="1610"/>
        <v>383</v>
      </c>
      <c r="AG454" s="3">
        <f t="shared" si="1611"/>
        <v>-375</v>
      </c>
      <c r="AH454" s="3">
        <f t="shared" si="1612"/>
        <v>-23</v>
      </c>
      <c r="AI454" s="3">
        <f t="shared" si="1613"/>
        <v>-5</v>
      </c>
      <c r="AJ454" s="3">
        <f t="shared" si="1614"/>
        <v>-352</v>
      </c>
      <c r="AK454" s="3">
        <f t="shared" si="1615"/>
        <v>738</v>
      </c>
      <c r="AL454" s="3">
        <f t="shared" si="1616"/>
        <v>20</v>
      </c>
      <c r="AM454" s="3"/>
      <c r="AN454" s="3">
        <f t="shared" si="1617"/>
        <v>17721</v>
      </c>
      <c r="AO454" s="3">
        <f t="shared" si="1618"/>
        <v>383</v>
      </c>
      <c r="AQ454" s="6">
        <f t="shared" si="1619"/>
        <v>4.0821517250834065E-3</v>
      </c>
      <c r="AR454" s="6">
        <f t="shared" si="1620"/>
        <v>1.7096916751853655E-3</v>
      </c>
      <c r="AS454" s="6">
        <f t="shared" si="1621"/>
        <v>-3.2010243277848911E-2</v>
      </c>
      <c r="AT454" s="6">
        <f t="shared" si="1622"/>
        <v>-3.5993740219092331E-2</v>
      </c>
      <c r="AU454" s="6">
        <f t="shared" si="1623"/>
        <v>-5.8139534883720929E-2</v>
      </c>
      <c r="AV454" s="6">
        <f t="shared" si="1624"/>
        <v>-3.1780426146623332E-2</v>
      </c>
      <c r="AW454" s="6">
        <f t="shared" si="1625"/>
        <v>3.57343456450582E-3</v>
      </c>
      <c r="AX454" s="6">
        <f t="shared" si="1626"/>
        <v>3.4614053305642091E-3</v>
      </c>
      <c r="AZ454" s="2">
        <f t="shared" si="1627"/>
        <v>5.0392767155772934E-2</v>
      </c>
      <c r="BA454" s="17">
        <f t="shared" si="1628"/>
        <v>2.1155545735749005E-2</v>
      </c>
      <c r="BB454" s="2">
        <f t="shared" si="1629"/>
        <v>2.7450980392156863E-3</v>
      </c>
      <c r="BC454" s="2">
        <f t="shared" si="1630"/>
        <v>2.3841354723707665E-3</v>
      </c>
      <c r="BD454" s="2">
        <f t="shared" si="1631"/>
        <v>3.6096256684491979E-4</v>
      </c>
      <c r="BE454" s="2">
        <f t="shared" si="1632"/>
        <v>4.7789661319073085E-2</v>
      </c>
      <c r="BF454" s="2">
        <f t="shared" si="1633"/>
        <v>0.92362745098039212</v>
      </c>
      <c r="BG454" s="2">
        <f t="shared" si="1634"/>
        <v>2.5837789661319072E-2</v>
      </c>
      <c r="BH454" s="2">
        <f t="shared" si="1635"/>
        <v>4.7178130511463842E-2</v>
      </c>
      <c r="BI454" s="2">
        <f t="shared" si="1636"/>
        <v>7.1428571428571426E-3</v>
      </c>
      <c r="BJ454" s="2">
        <f t="shared" si="1637"/>
        <v>0.94567901234567897</v>
      </c>
    </row>
    <row r="455" spans="1:62" ht="15.6" customHeight="1">
      <c r="A455" s="4">
        <v>44344</v>
      </c>
      <c r="B455">
        <f>Foglio1!S226</f>
        <v>4472406</v>
      </c>
      <c r="C455">
        <f>Foglio1!T226</f>
        <v>1712324</v>
      </c>
      <c r="E455">
        <f>Foglio1!R226</f>
        <v>224818</v>
      </c>
      <c r="G455">
        <f>Foglio1!K226</f>
        <v>10615</v>
      </c>
      <c r="H455" s="5">
        <f>Foglio1!I226</f>
        <v>585</v>
      </c>
      <c r="I455" s="5">
        <f>Foglio1!G226</f>
        <v>512</v>
      </c>
      <c r="J455" s="5">
        <f>Foglio1!H226</f>
        <v>73</v>
      </c>
      <c r="K455" s="5">
        <f>Foglio1!V226</f>
        <v>0</v>
      </c>
      <c r="M455" s="5">
        <f>Foglio1!J226</f>
        <v>10030</v>
      </c>
      <c r="N455" s="5">
        <f>Foglio1!N226</f>
        <v>208396</v>
      </c>
      <c r="O455" s="5">
        <f>Foglio1!O226</f>
        <v>5807</v>
      </c>
      <c r="Q455">
        <f t="shared" ref="Q455:Q457" si="1638">H455+L455</f>
        <v>585</v>
      </c>
      <c r="R455">
        <f t="shared" ref="R455:R457" si="1639">Q455+N455+O455</f>
        <v>214788</v>
      </c>
      <c r="Z455">
        <f t="shared" ref="Z455:Z457" si="1640">N455</f>
        <v>208396</v>
      </c>
      <c r="AA455">
        <f t="shared" ref="AA455:AA457" si="1641">M455</f>
        <v>10030</v>
      </c>
      <c r="AB455">
        <f t="shared" ref="AB455:AB457" si="1642">H455</f>
        <v>585</v>
      </c>
      <c r="AC455">
        <f t="shared" ref="AC455:AC457" si="1643">O455</f>
        <v>5807</v>
      </c>
      <c r="AE455" s="3">
        <f t="shared" ref="AE455:AE457" si="1644">B455-B454</f>
        <v>19386</v>
      </c>
      <c r="AF455" s="3">
        <f t="shared" ref="AF455:AF457" si="1645">E455-E454</f>
        <v>418</v>
      </c>
      <c r="AG455" s="3">
        <f t="shared" ref="AG455:AG457" si="1646">G455-G454</f>
        <v>-725</v>
      </c>
      <c r="AH455" s="3">
        <f t="shared" ref="AH455:AH457" si="1647">H455-H454</f>
        <v>-31</v>
      </c>
      <c r="AI455" s="3">
        <f t="shared" ref="AI455:AI457" si="1648">J455-J454</f>
        <v>-8</v>
      </c>
      <c r="AJ455" s="3">
        <f t="shared" ref="AJ455:AJ457" si="1649">M455-M454</f>
        <v>-694</v>
      </c>
      <c r="AK455" s="3">
        <f t="shared" ref="AK455:AK457" si="1650">N455-N454</f>
        <v>1134</v>
      </c>
      <c r="AL455" s="3">
        <f t="shared" ref="AL455:AL457" si="1651">O455-O454</f>
        <v>9</v>
      </c>
      <c r="AM455" s="3"/>
      <c r="AN455" s="3">
        <f t="shared" ref="AN455:AN457" si="1652">AE455-AF455</f>
        <v>18968</v>
      </c>
      <c r="AO455" s="3">
        <f t="shared" ref="AO455:AO457" si="1653">AF455</f>
        <v>418</v>
      </c>
      <c r="AQ455" s="6">
        <f t="shared" ref="AQ455:AQ457" si="1654">(B455-B454)/B454</f>
        <v>4.3534500181899027E-3</v>
      </c>
      <c r="AR455" s="6">
        <f t="shared" ref="AR455:AR457" si="1655">(E455-E454)/E454</f>
        <v>1.8627450980392157E-3</v>
      </c>
      <c r="AS455" s="6">
        <f t="shared" ref="AS455:AS457" si="1656">(G455-G454)/G454</f>
        <v>-6.3932980599647263E-2</v>
      </c>
      <c r="AT455" s="6">
        <f t="shared" ref="AT455:AT457" si="1657">(H455-H454)/H454</f>
        <v>-5.0324675324675328E-2</v>
      </c>
      <c r="AU455" s="6">
        <f t="shared" ref="AU455:AU457" si="1658">(J455-J454)/J454</f>
        <v>-9.8765432098765427E-2</v>
      </c>
      <c r="AV455" s="6">
        <f t="shared" ref="AV455:AV457" si="1659">(M455-M454)/M454</f>
        <v>-6.4714658709436781E-2</v>
      </c>
      <c r="AW455" s="6">
        <f t="shared" ref="AW455:AW457" si="1660">(N455-N454)/N454</f>
        <v>5.4713357972035392E-3</v>
      </c>
      <c r="AX455" s="6">
        <f t="shared" ref="AX455:AX457" si="1661">(O455-O454)/O454</f>
        <v>1.5522593997930321E-3</v>
      </c>
      <c r="AZ455" s="2">
        <f t="shared" ref="AZ455:AZ457" si="1662">E455/B455</f>
        <v>5.0267797690996749E-2</v>
      </c>
      <c r="BA455" s="17">
        <f t="shared" ref="BA455:BA457" si="1663">AF455/AE455</f>
        <v>2.1561951924068914E-2</v>
      </c>
      <c r="BB455" s="2">
        <f t="shared" ref="BB455:BB457" si="1664">H455/E455</f>
        <v>2.6021048136715031E-3</v>
      </c>
      <c r="BC455" s="2">
        <f t="shared" ref="BC455:BC457" si="1665">(H455-J455)/E455</f>
        <v>2.2773977172646318E-3</v>
      </c>
      <c r="BD455" s="2">
        <f t="shared" ref="BD455:BD457" si="1666">J455/E455</f>
        <v>3.2470709640687134E-4</v>
      </c>
      <c r="BE455" s="2">
        <f t="shared" ref="BE455:BE457" si="1667">M455/E455</f>
        <v>4.4613865437820817E-2</v>
      </c>
      <c r="BF455" s="2">
        <f t="shared" ref="BF455:BF457" si="1668">N455/E455</f>
        <v>0.92695424743570354</v>
      </c>
      <c r="BG455" s="2">
        <f t="shared" ref="BG455:BG457" si="1669">O455/E455</f>
        <v>2.5829782312804136E-2</v>
      </c>
      <c r="BH455" s="2">
        <f t="shared" ref="BH455:BH457" si="1670">I455/G455</f>
        <v>4.8233631653320772E-2</v>
      </c>
      <c r="BI455" s="2">
        <f t="shared" ref="BI455:BI457" si="1671">J455/G455</f>
        <v>6.8770607630711262E-3</v>
      </c>
      <c r="BJ455" s="2">
        <f t="shared" ref="BJ455:BJ457" si="1672">M455/G455</f>
        <v>0.94488930758360812</v>
      </c>
    </row>
    <row r="456" spans="1:62" ht="15.6" customHeight="1">
      <c r="A456" s="4">
        <v>44345</v>
      </c>
      <c r="B456">
        <f>Foglio1!S227</f>
        <v>4487500</v>
      </c>
      <c r="C456">
        <f>Foglio1!T227</f>
        <v>1717845</v>
      </c>
      <c r="E456">
        <f>Foglio1!R227</f>
        <v>225203</v>
      </c>
      <c r="G456">
        <f>Foglio1!K227</f>
        <v>9988</v>
      </c>
      <c r="H456" s="5">
        <f>Foglio1!I227</f>
        <v>574</v>
      </c>
      <c r="I456" s="5">
        <f>Foglio1!G227</f>
        <v>502</v>
      </c>
      <c r="J456" s="5">
        <f>Foglio1!H227</f>
        <v>72</v>
      </c>
      <c r="K456" s="5">
        <f>Foglio1!V227</f>
        <v>3</v>
      </c>
      <c r="M456" s="5">
        <f>Foglio1!J227</f>
        <v>9414</v>
      </c>
      <c r="N456" s="5">
        <f>Foglio1!N227</f>
        <v>209401</v>
      </c>
      <c r="O456" s="5">
        <f>Foglio1!O227</f>
        <v>5814</v>
      </c>
      <c r="Q456">
        <f t="shared" si="1638"/>
        <v>574</v>
      </c>
      <c r="R456">
        <f t="shared" si="1639"/>
        <v>215789</v>
      </c>
      <c r="Z456">
        <f t="shared" si="1640"/>
        <v>209401</v>
      </c>
      <c r="AA456">
        <f t="shared" si="1641"/>
        <v>9414</v>
      </c>
      <c r="AB456">
        <f t="shared" si="1642"/>
        <v>574</v>
      </c>
      <c r="AC456">
        <f t="shared" si="1643"/>
        <v>5814</v>
      </c>
      <c r="AE456" s="3">
        <f t="shared" si="1644"/>
        <v>15094</v>
      </c>
      <c r="AF456" s="3">
        <f t="shared" si="1645"/>
        <v>385</v>
      </c>
      <c r="AG456" s="3">
        <f t="shared" si="1646"/>
        <v>-627</v>
      </c>
      <c r="AH456" s="3">
        <f t="shared" si="1647"/>
        <v>-11</v>
      </c>
      <c r="AI456" s="3">
        <f t="shared" si="1648"/>
        <v>-1</v>
      </c>
      <c r="AJ456" s="3">
        <f t="shared" si="1649"/>
        <v>-616</v>
      </c>
      <c r="AK456" s="3">
        <f t="shared" si="1650"/>
        <v>1005</v>
      </c>
      <c r="AL456" s="3">
        <f t="shared" si="1651"/>
        <v>7</v>
      </c>
      <c r="AM456" s="3"/>
      <c r="AN456" s="3">
        <f t="shared" si="1652"/>
        <v>14709</v>
      </c>
      <c r="AO456" s="3">
        <f t="shared" si="1653"/>
        <v>385</v>
      </c>
      <c r="AQ456" s="6">
        <f t="shared" si="1654"/>
        <v>3.3749172145820395E-3</v>
      </c>
      <c r="AR456" s="6">
        <f t="shared" si="1655"/>
        <v>1.7124963303650064E-3</v>
      </c>
      <c r="AS456" s="6">
        <f t="shared" si="1656"/>
        <v>-5.9067357512953368E-2</v>
      </c>
      <c r="AT456" s="6">
        <f t="shared" si="1657"/>
        <v>-1.8803418803418803E-2</v>
      </c>
      <c r="AU456" s="6">
        <f t="shared" si="1658"/>
        <v>-1.3698630136986301E-2</v>
      </c>
      <c r="AV456" s="6">
        <f t="shared" si="1659"/>
        <v>-6.1415752741774673E-2</v>
      </c>
      <c r="AW456" s="6">
        <f t="shared" si="1660"/>
        <v>4.8225493771473539E-3</v>
      </c>
      <c r="AX456" s="6">
        <f t="shared" si="1661"/>
        <v>1.2054417082831067E-3</v>
      </c>
      <c r="AZ456" s="2">
        <f t="shared" si="1662"/>
        <v>5.018451253481894E-2</v>
      </c>
      <c r="BA456" s="17">
        <f t="shared" si="1663"/>
        <v>2.5506823903537829E-2</v>
      </c>
      <c r="BB456" s="2">
        <f t="shared" si="1664"/>
        <v>2.54881151672047E-3</v>
      </c>
      <c r="BC456" s="2">
        <f t="shared" si="1665"/>
        <v>2.2290999675848014E-3</v>
      </c>
      <c r="BD456" s="2">
        <f t="shared" si="1666"/>
        <v>3.1971154913566872E-4</v>
      </c>
      <c r="BE456" s="2">
        <f t="shared" si="1667"/>
        <v>4.1802285049488686E-2</v>
      </c>
      <c r="BF456" s="2">
        <f t="shared" si="1668"/>
        <v>0.92983219584108556</v>
      </c>
      <c r="BG456" s="2">
        <f t="shared" si="1669"/>
        <v>2.5816707592705247E-2</v>
      </c>
      <c r="BH456" s="2">
        <f t="shared" si="1670"/>
        <v>5.0260312374849819E-2</v>
      </c>
      <c r="BI456" s="2">
        <f t="shared" si="1671"/>
        <v>7.2086503804565478E-3</v>
      </c>
      <c r="BJ456" s="2">
        <f t="shared" si="1672"/>
        <v>0.94253103724469367</v>
      </c>
    </row>
    <row r="457" spans="1:62" ht="15.6" customHeight="1">
      <c r="A457" s="4">
        <v>44346</v>
      </c>
      <c r="B457">
        <f>Foglio1!S228</f>
        <v>4503341</v>
      </c>
      <c r="C457">
        <f>Foglio1!T228</f>
        <v>1722115</v>
      </c>
      <c r="E457">
        <f>Foglio1!R228</f>
        <v>225551</v>
      </c>
      <c r="G457">
        <f>Foglio1!K228</f>
        <v>9883</v>
      </c>
      <c r="H457" s="5">
        <f>Foglio1!I228</f>
        <v>549</v>
      </c>
      <c r="I457" s="5">
        <f>Foglio1!G228</f>
        <v>484</v>
      </c>
      <c r="J457" s="5">
        <f>Foglio1!H228</f>
        <v>65</v>
      </c>
      <c r="K457" s="5">
        <f>Foglio1!V228</f>
        <v>0</v>
      </c>
      <c r="M457" s="5">
        <f>Foglio1!J228</f>
        <v>9334</v>
      </c>
      <c r="N457" s="5">
        <f>Foglio1!N228</f>
        <v>209849</v>
      </c>
      <c r="O457" s="5">
        <f>Foglio1!O228</f>
        <v>5819</v>
      </c>
      <c r="Q457">
        <f t="shared" si="1638"/>
        <v>549</v>
      </c>
      <c r="R457">
        <f t="shared" si="1639"/>
        <v>216217</v>
      </c>
      <c r="Z457">
        <f t="shared" si="1640"/>
        <v>209849</v>
      </c>
      <c r="AA457">
        <f t="shared" si="1641"/>
        <v>9334</v>
      </c>
      <c r="AB457">
        <f t="shared" si="1642"/>
        <v>549</v>
      </c>
      <c r="AC457">
        <f t="shared" si="1643"/>
        <v>5819</v>
      </c>
      <c r="AE457" s="3">
        <f t="shared" si="1644"/>
        <v>15841</v>
      </c>
      <c r="AF457" s="3">
        <f t="shared" si="1645"/>
        <v>348</v>
      </c>
      <c r="AG457" s="3">
        <f t="shared" si="1646"/>
        <v>-105</v>
      </c>
      <c r="AH457" s="3">
        <f t="shared" si="1647"/>
        <v>-25</v>
      </c>
      <c r="AI457" s="3">
        <f t="shared" si="1648"/>
        <v>-7</v>
      </c>
      <c r="AJ457" s="3">
        <f t="shared" si="1649"/>
        <v>-80</v>
      </c>
      <c r="AK457" s="3">
        <f t="shared" si="1650"/>
        <v>448</v>
      </c>
      <c r="AL457" s="3">
        <f t="shared" si="1651"/>
        <v>5</v>
      </c>
      <c r="AM457" s="3"/>
      <c r="AN457" s="3">
        <f t="shared" si="1652"/>
        <v>15493</v>
      </c>
      <c r="AO457" s="3">
        <f t="shared" si="1653"/>
        <v>348</v>
      </c>
      <c r="AQ457" s="6">
        <f t="shared" si="1654"/>
        <v>3.5300278551532033E-3</v>
      </c>
      <c r="AR457" s="6">
        <f t="shared" si="1655"/>
        <v>1.5452724874890655E-3</v>
      </c>
      <c r="AS457" s="6">
        <f t="shared" si="1656"/>
        <v>-1.0512615138165799E-2</v>
      </c>
      <c r="AT457" s="6">
        <f t="shared" si="1657"/>
        <v>-4.3554006968641118E-2</v>
      </c>
      <c r="AU457" s="6">
        <f t="shared" si="1658"/>
        <v>-9.7222222222222224E-2</v>
      </c>
      <c r="AV457" s="6">
        <f t="shared" si="1659"/>
        <v>-8.4979817293392816E-3</v>
      </c>
      <c r="AW457" s="6">
        <f t="shared" si="1660"/>
        <v>2.139435819313184E-3</v>
      </c>
      <c r="AX457" s="6">
        <f t="shared" si="1661"/>
        <v>8.5999312005503956E-4</v>
      </c>
      <c r="AZ457" s="2">
        <f t="shared" si="1662"/>
        <v>5.0085258922209087E-2</v>
      </c>
      <c r="BA457" s="17">
        <f t="shared" si="1663"/>
        <v>2.1968310081434253E-2</v>
      </c>
      <c r="BB457" s="2">
        <f t="shared" si="1664"/>
        <v>2.4340393081830718E-3</v>
      </c>
      <c r="BC457" s="2">
        <f t="shared" si="1665"/>
        <v>2.1458561478335278E-3</v>
      </c>
      <c r="BD457" s="2">
        <f t="shared" si="1666"/>
        <v>2.8818316034954399E-4</v>
      </c>
      <c r="BE457" s="2">
        <f t="shared" si="1667"/>
        <v>4.1383101826194521E-2</v>
      </c>
      <c r="BF457" s="2">
        <f t="shared" si="1668"/>
        <v>0.93038381563371475</v>
      </c>
      <c r="BG457" s="2">
        <f t="shared" si="1669"/>
        <v>2.579904323190764E-2</v>
      </c>
      <c r="BH457" s="2">
        <f t="shared" si="1670"/>
        <v>4.897298391176768E-2</v>
      </c>
      <c r="BI457" s="2">
        <f t="shared" si="1671"/>
        <v>6.5769503187291306E-3</v>
      </c>
      <c r="BJ457" s="2">
        <f t="shared" si="1672"/>
        <v>0.94445006576950319</v>
      </c>
    </row>
    <row r="458" spans="1:62" ht="15.6" customHeight="1">
      <c r="A458" s="4">
        <v>44347</v>
      </c>
      <c r="B458">
        <f>Foglio1!S229</f>
        <v>4514559</v>
      </c>
      <c r="C458">
        <f>Foglio1!T229</f>
        <v>1726078</v>
      </c>
      <c r="E458">
        <f>Foglio1!R229</f>
        <v>225809</v>
      </c>
      <c r="G458">
        <f>Foglio1!K229</f>
        <v>9932</v>
      </c>
      <c r="H458" s="5">
        <f>Foglio1!I229</f>
        <v>534</v>
      </c>
      <c r="I458" s="5">
        <f>Foglio1!G229</f>
        <v>475</v>
      </c>
      <c r="J458" s="5">
        <f>Foglio1!H229</f>
        <v>59</v>
      </c>
      <c r="K458" s="5">
        <f>Foglio1!V229</f>
        <v>2</v>
      </c>
      <c r="M458" s="5">
        <f>Foglio1!J229</f>
        <v>9398</v>
      </c>
      <c r="N458" s="5">
        <f>Foglio1!N229</f>
        <v>210050</v>
      </c>
      <c r="O458" s="5">
        <f>Foglio1!O229</f>
        <v>5827</v>
      </c>
      <c r="Q458">
        <f t="shared" ref="Q458:Q464" si="1673">H458+L458</f>
        <v>534</v>
      </c>
      <c r="R458">
        <f t="shared" ref="R458:R464" si="1674">Q458+N458+O458</f>
        <v>216411</v>
      </c>
      <c r="Z458">
        <f t="shared" ref="Z458:Z464" si="1675">N458</f>
        <v>210050</v>
      </c>
      <c r="AA458">
        <f t="shared" ref="AA458:AA464" si="1676">M458</f>
        <v>9398</v>
      </c>
      <c r="AB458">
        <f t="shared" ref="AB458:AB464" si="1677">H458</f>
        <v>534</v>
      </c>
      <c r="AC458">
        <f t="shared" ref="AC458:AC464" si="1678">O458</f>
        <v>5827</v>
      </c>
      <c r="AE458" s="3">
        <f t="shared" ref="AE458:AE464" si="1679">B458-B457</f>
        <v>11218</v>
      </c>
      <c r="AF458" s="3">
        <f t="shared" ref="AF458:AF464" si="1680">E458-E457</f>
        <v>258</v>
      </c>
      <c r="AG458" s="3">
        <f t="shared" ref="AG458:AG464" si="1681">G458-G457</f>
        <v>49</v>
      </c>
      <c r="AH458" s="3">
        <f t="shared" ref="AH458:AH464" si="1682">H458-H457</f>
        <v>-15</v>
      </c>
      <c r="AI458" s="3">
        <f t="shared" ref="AI458:AI464" si="1683">J458-J457</f>
        <v>-6</v>
      </c>
      <c r="AJ458" s="3">
        <f t="shared" ref="AJ458:AJ464" si="1684">M458-M457</f>
        <v>64</v>
      </c>
      <c r="AK458" s="3">
        <f t="shared" ref="AK458:AK464" si="1685">N458-N457</f>
        <v>201</v>
      </c>
      <c r="AL458" s="3">
        <f t="shared" ref="AL458:AL464" si="1686">O458-O457</f>
        <v>8</v>
      </c>
      <c r="AM458" s="3"/>
      <c r="AN458" s="3">
        <f t="shared" ref="AN458:AN464" si="1687">AE458-AF458</f>
        <v>10960</v>
      </c>
      <c r="AO458" s="3">
        <f t="shared" ref="AO458:AO464" si="1688">AF458</f>
        <v>258</v>
      </c>
      <c r="AQ458" s="6">
        <f t="shared" ref="AQ458:AQ464" si="1689">(B458-B457)/B457</f>
        <v>2.49103943050282E-3</v>
      </c>
      <c r="AR458" s="6">
        <f t="shared" ref="AR458:AR464" si="1690">(E458-E457)/E457</f>
        <v>1.1438654672335747E-3</v>
      </c>
      <c r="AS458" s="6">
        <f t="shared" ref="AS458:AS464" si="1691">(G458-G457)/G457</f>
        <v>4.9580087018111906E-3</v>
      </c>
      <c r="AT458" s="6">
        <f t="shared" ref="AT458:AT464" si="1692">(H458-H457)/H457</f>
        <v>-2.7322404371584699E-2</v>
      </c>
      <c r="AU458" s="6">
        <f t="shared" ref="AU458:AU464" si="1693">(J458-J457)/J457</f>
        <v>-9.2307692307692313E-2</v>
      </c>
      <c r="AV458" s="6">
        <f t="shared" ref="AV458:AV464" si="1694">(M458-M457)/M457</f>
        <v>6.8566530962074134E-3</v>
      </c>
      <c r="AW458" s="6">
        <f t="shared" ref="AW458:AW464" si="1695">(N458-N457)/N457</f>
        <v>9.5783158366253825E-4</v>
      </c>
      <c r="AX458" s="6">
        <f t="shared" ref="AX458:AX464" si="1696">(O458-O457)/O457</f>
        <v>1.374806667812339E-3</v>
      </c>
      <c r="AZ458" s="2">
        <f t="shared" ref="AZ458:AZ464" si="1697">E458/B458</f>
        <v>5.0017953027084151E-2</v>
      </c>
      <c r="BA458" s="17">
        <f t="shared" ref="BA458:BA464" si="1698">AF458/AE458</f>
        <v>2.2998752005705118E-2</v>
      </c>
      <c r="BB458" s="2">
        <f t="shared" ref="BB458:BB464" si="1699">H458/E458</f>
        <v>2.3648304540563043E-3</v>
      </c>
      <c r="BC458" s="2">
        <f t="shared" ref="BC458:BC464" si="1700">(H458-J458)/E458</f>
        <v>2.1035476885332294E-3</v>
      </c>
      <c r="BD458" s="2">
        <f t="shared" ref="BD458:BD464" si="1701">J458/E458</f>
        <v>2.6128276552307483E-4</v>
      </c>
      <c r="BE458" s="2">
        <f t="shared" ref="BE458:BE464" si="1702">M458/E458</f>
        <v>4.1619244582811139E-2</v>
      </c>
      <c r="BF458" s="2">
        <f t="shared" ref="BF458:BF464" si="1703">N458/E458</f>
        <v>0.93021093047664172</v>
      </c>
      <c r="BG458" s="2">
        <f t="shared" ref="BG458:BG464" si="1704">O458/E458</f>
        <v>2.5804994486490797E-2</v>
      </c>
      <c r="BH458" s="2">
        <f t="shared" ref="BH458:BH464" si="1705">I458/G458</f>
        <v>4.7825211437776884E-2</v>
      </c>
      <c r="BI458" s="2">
        <f t="shared" ref="BI458:BI464" si="1706">J458/G458</f>
        <v>5.9403946838501812E-3</v>
      </c>
      <c r="BJ458" s="2">
        <f t="shared" ref="BJ458:BJ464" si="1707">M458/G458</f>
        <v>0.94623439387837294</v>
      </c>
    </row>
    <row r="459" spans="1:62" ht="15.6" customHeight="1">
      <c r="A459" s="4">
        <v>44348</v>
      </c>
      <c r="B459">
        <f>Foglio1!S230</f>
        <v>4530416</v>
      </c>
      <c r="C459">
        <f>Foglio1!T230</f>
        <v>1731696</v>
      </c>
      <c r="E459">
        <f>Foglio1!R230</f>
        <v>226135</v>
      </c>
      <c r="G459">
        <f>Foglio1!K230</f>
        <v>9488</v>
      </c>
      <c r="H459" s="5">
        <f>Foglio1!I230</f>
        <v>507</v>
      </c>
      <c r="I459" s="5">
        <f>Foglio1!G230</f>
        <v>451</v>
      </c>
      <c r="J459" s="5">
        <f>Foglio1!H230</f>
        <v>56</v>
      </c>
      <c r="K459" s="5">
        <f>Foglio1!V230</f>
        <v>3</v>
      </c>
      <c r="M459" s="5">
        <f>Foglio1!J230</f>
        <v>8981</v>
      </c>
      <c r="N459" s="5">
        <f>Foglio1!N230</f>
        <v>210808</v>
      </c>
      <c r="O459" s="5">
        <f>Foglio1!O230</f>
        <v>5839</v>
      </c>
      <c r="Q459">
        <f t="shared" si="1673"/>
        <v>507</v>
      </c>
      <c r="R459">
        <f t="shared" si="1674"/>
        <v>217154</v>
      </c>
      <c r="Z459">
        <f t="shared" si="1675"/>
        <v>210808</v>
      </c>
      <c r="AA459">
        <f t="shared" si="1676"/>
        <v>8981</v>
      </c>
      <c r="AB459">
        <f t="shared" si="1677"/>
        <v>507</v>
      </c>
      <c r="AC459">
        <f t="shared" si="1678"/>
        <v>5839</v>
      </c>
      <c r="AE459" s="3">
        <f t="shared" si="1679"/>
        <v>15857</v>
      </c>
      <c r="AF459" s="3">
        <f t="shared" si="1680"/>
        <v>326</v>
      </c>
      <c r="AG459" s="3">
        <f t="shared" si="1681"/>
        <v>-444</v>
      </c>
      <c r="AH459" s="3">
        <f t="shared" si="1682"/>
        <v>-27</v>
      </c>
      <c r="AI459" s="3">
        <f t="shared" si="1683"/>
        <v>-3</v>
      </c>
      <c r="AJ459" s="3">
        <f t="shared" si="1684"/>
        <v>-417</v>
      </c>
      <c r="AK459" s="3">
        <f t="shared" si="1685"/>
        <v>758</v>
      </c>
      <c r="AL459" s="3">
        <f t="shared" si="1686"/>
        <v>12</v>
      </c>
      <c r="AM459" s="3"/>
      <c r="AN459" s="3">
        <f t="shared" si="1687"/>
        <v>15531</v>
      </c>
      <c r="AO459" s="3">
        <f t="shared" si="1688"/>
        <v>326</v>
      </c>
      <c r="AQ459" s="6">
        <f t="shared" si="1689"/>
        <v>3.5124139478518277E-3</v>
      </c>
      <c r="AR459" s="6">
        <f t="shared" si="1690"/>
        <v>1.4436979925512268E-3</v>
      </c>
      <c r="AS459" s="6">
        <f t="shared" si="1691"/>
        <v>-4.4703987112364077E-2</v>
      </c>
      <c r="AT459" s="6">
        <f t="shared" si="1692"/>
        <v>-5.0561797752808987E-2</v>
      </c>
      <c r="AU459" s="6">
        <f t="shared" si="1693"/>
        <v>-5.0847457627118647E-2</v>
      </c>
      <c r="AV459" s="6">
        <f t="shared" si="1694"/>
        <v>-4.4371142796339649E-2</v>
      </c>
      <c r="AW459" s="6">
        <f t="shared" si="1695"/>
        <v>3.6086646036657937E-3</v>
      </c>
      <c r="AX459" s="6">
        <f t="shared" si="1696"/>
        <v>2.0593787540758536E-3</v>
      </c>
      <c r="AZ459" s="2">
        <f t="shared" si="1697"/>
        <v>4.9914842257311472E-2</v>
      </c>
      <c r="BA459" s="17">
        <f t="shared" si="1698"/>
        <v>2.0558743772466418E-2</v>
      </c>
      <c r="BB459" s="2">
        <f t="shared" si="1699"/>
        <v>2.2420235699913767E-3</v>
      </c>
      <c r="BC459" s="2">
        <f t="shared" si="1700"/>
        <v>1.9943838857319741E-3</v>
      </c>
      <c r="BD459" s="2">
        <f t="shared" si="1701"/>
        <v>2.4763968425940258E-4</v>
      </c>
      <c r="BE459" s="2">
        <f t="shared" si="1702"/>
        <v>3.9715214363101686E-2</v>
      </c>
      <c r="BF459" s="2">
        <f t="shared" si="1703"/>
        <v>0.93222190284564532</v>
      </c>
      <c r="BG459" s="2">
        <f t="shared" si="1704"/>
        <v>2.5820859221261636E-2</v>
      </c>
      <c r="BH459" s="2">
        <f t="shared" si="1705"/>
        <v>4.7533726812816188E-2</v>
      </c>
      <c r="BI459" s="2">
        <f t="shared" si="1706"/>
        <v>5.902192242833052E-3</v>
      </c>
      <c r="BJ459" s="2">
        <f t="shared" si="1707"/>
        <v>0.94656408094435074</v>
      </c>
    </row>
    <row r="460" spans="1:62" ht="15.6" customHeight="1">
      <c r="A460" s="4">
        <v>44349</v>
      </c>
      <c r="B460">
        <f>Foglio1!S231</f>
        <v>4543987</v>
      </c>
      <c r="C460">
        <f>Foglio1!T231</f>
        <v>1736604</v>
      </c>
      <c r="E460">
        <f>Foglio1!R231</f>
        <v>226424</v>
      </c>
      <c r="G460">
        <f>Foglio1!K231</f>
        <v>8698</v>
      </c>
      <c r="H460" s="5">
        <f>Foglio1!I231</f>
        <v>468</v>
      </c>
      <c r="I460" s="5">
        <f>Foglio1!G231</f>
        <v>421</v>
      </c>
      <c r="J460" s="5">
        <f>Foglio1!H231</f>
        <v>47</v>
      </c>
      <c r="K460" s="5">
        <f>Foglio1!V231</f>
        <v>3</v>
      </c>
      <c r="M460" s="5">
        <f>Foglio1!J231</f>
        <v>8230</v>
      </c>
      <c r="N460" s="5">
        <f>Foglio1!N231</f>
        <v>211871</v>
      </c>
      <c r="O460" s="5">
        <f>Foglio1!O231</f>
        <v>5855</v>
      </c>
      <c r="Q460">
        <f t="shared" si="1673"/>
        <v>468</v>
      </c>
      <c r="R460">
        <f t="shared" si="1674"/>
        <v>218194</v>
      </c>
      <c r="Z460">
        <f t="shared" si="1675"/>
        <v>211871</v>
      </c>
      <c r="AA460">
        <f t="shared" si="1676"/>
        <v>8230</v>
      </c>
      <c r="AB460">
        <f t="shared" si="1677"/>
        <v>468</v>
      </c>
      <c r="AC460">
        <f t="shared" si="1678"/>
        <v>5855</v>
      </c>
      <c r="AE460" s="3">
        <f t="shared" si="1679"/>
        <v>13571</v>
      </c>
      <c r="AF460" s="3">
        <f t="shared" si="1680"/>
        <v>289</v>
      </c>
      <c r="AG460" s="3">
        <f t="shared" si="1681"/>
        <v>-790</v>
      </c>
      <c r="AH460" s="3">
        <f t="shared" si="1682"/>
        <v>-39</v>
      </c>
      <c r="AI460" s="3">
        <f t="shared" si="1683"/>
        <v>-9</v>
      </c>
      <c r="AJ460" s="3">
        <f t="shared" si="1684"/>
        <v>-751</v>
      </c>
      <c r="AK460" s="3">
        <f t="shared" si="1685"/>
        <v>1063</v>
      </c>
      <c r="AL460" s="3">
        <f t="shared" si="1686"/>
        <v>16</v>
      </c>
      <c r="AM460" s="3"/>
      <c r="AN460" s="3">
        <f t="shared" si="1687"/>
        <v>13282</v>
      </c>
      <c r="AO460" s="3">
        <f t="shared" si="1688"/>
        <v>289</v>
      </c>
      <c r="AQ460" s="6">
        <f t="shared" si="1689"/>
        <v>2.9955306532556832E-3</v>
      </c>
      <c r="AR460" s="6">
        <f t="shared" si="1690"/>
        <v>1.2779976562672739E-3</v>
      </c>
      <c r="AS460" s="6">
        <f t="shared" si="1691"/>
        <v>-8.326306913996627E-2</v>
      </c>
      <c r="AT460" s="6">
        <f t="shared" si="1692"/>
        <v>-7.6923076923076927E-2</v>
      </c>
      <c r="AU460" s="6">
        <f t="shared" si="1693"/>
        <v>-0.16071428571428573</v>
      </c>
      <c r="AV460" s="6">
        <f t="shared" si="1694"/>
        <v>-8.3620977619418779E-2</v>
      </c>
      <c r="AW460" s="6">
        <f t="shared" si="1695"/>
        <v>5.0425031308109752E-3</v>
      </c>
      <c r="AX460" s="6">
        <f t="shared" si="1696"/>
        <v>2.7401952389107722E-3</v>
      </c>
      <c r="AZ460" s="2">
        <f t="shared" si="1697"/>
        <v>4.9829367909723331E-2</v>
      </c>
      <c r="BA460" s="17">
        <f t="shared" si="1698"/>
        <v>2.1295409328715643E-2</v>
      </c>
      <c r="BB460" s="2">
        <f t="shared" si="1699"/>
        <v>2.0669187011977527E-3</v>
      </c>
      <c r="BC460" s="2">
        <f t="shared" si="1700"/>
        <v>1.8593435324877222E-3</v>
      </c>
      <c r="BD460" s="2">
        <f t="shared" si="1701"/>
        <v>2.0757516871003075E-4</v>
      </c>
      <c r="BE460" s="2">
        <f t="shared" si="1702"/>
        <v>3.6347736989011767E-2</v>
      </c>
      <c r="BF460" s="2">
        <f t="shared" si="1703"/>
        <v>0.93572677808006222</v>
      </c>
      <c r="BG460" s="2">
        <f t="shared" si="1704"/>
        <v>2.5858566229728298E-2</v>
      </c>
      <c r="BH460" s="2">
        <f t="shared" si="1705"/>
        <v>4.8401931478500804E-2</v>
      </c>
      <c r="BI460" s="2">
        <f t="shared" si="1706"/>
        <v>5.4035410439181421E-3</v>
      </c>
      <c r="BJ460" s="2">
        <f t="shared" si="1707"/>
        <v>0.94619452747758104</v>
      </c>
    </row>
    <row r="461" spans="1:62" ht="15.6" customHeight="1">
      <c r="A461" s="4">
        <v>44350</v>
      </c>
      <c r="B461">
        <f>Foglio1!S232</f>
        <v>4555703</v>
      </c>
      <c r="C461">
        <f>Foglio1!T232</f>
        <v>1740734</v>
      </c>
      <c r="E461">
        <f>Foglio1!R232</f>
        <v>226678</v>
      </c>
      <c r="G461">
        <f>Foglio1!K232</f>
        <v>8763</v>
      </c>
      <c r="H461" s="5">
        <f>Foglio1!I232</f>
        <v>459</v>
      </c>
      <c r="I461" s="5">
        <f>Foglio1!G232</f>
        <v>413</v>
      </c>
      <c r="J461" s="5">
        <f>Foglio1!H232</f>
        <v>46</v>
      </c>
      <c r="K461" s="5">
        <f>Foglio1!V232</f>
        <v>1</v>
      </c>
      <c r="M461" s="5">
        <f>Foglio1!J232</f>
        <v>8304</v>
      </c>
      <c r="N461" s="5">
        <f>Foglio1!N232</f>
        <v>212057</v>
      </c>
      <c r="O461" s="5">
        <f>Foglio1!O232</f>
        <v>5858</v>
      </c>
      <c r="Q461">
        <f t="shared" si="1673"/>
        <v>459</v>
      </c>
      <c r="R461">
        <f t="shared" si="1674"/>
        <v>218374</v>
      </c>
      <c r="Z461">
        <f t="shared" si="1675"/>
        <v>212057</v>
      </c>
      <c r="AA461">
        <f t="shared" si="1676"/>
        <v>8304</v>
      </c>
      <c r="AB461">
        <f t="shared" si="1677"/>
        <v>459</v>
      </c>
      <c r="AC461">
        <f t="shared" si="1678"/>
        <v>5858</v>
      </c>
      <c r="AE461" s="3">
        <f t="shared" si="1679"/>
        <v>11716</v>
      </c>
      <c r="AF461" s="3">
        <f t="shared" si="1680"/>
        <v>254</v>
      </c>
      <c r="AG461" s="3">
        <f t="shared" si="1681"/>
        <v>65</v>
      </c>
      <c r="AH461" s="3">
        <f t="shared" si="1682"/>
        <v>-9</v>
      </c>
      <c r="AI461" s="3">
        <f t="shared" si="1683"/>
        <v>-1</v>
      </c>
      <c r="AJ461" s="3">
        <f t="shared" si="1684"/>
        <v>74</v>
      </c>
      <c r="AK461" s="3">
        <f t="shared" si="1685"/>
        <v>186</v>
      </c>
      <c r="AL461" s="3">
        <f t="shared" si="1686"/>
        <v>3</v>
      </c>
      <c r="AM461" s="3"/>
      <c r="AN461" s="3">
        <f t="shared" si="1687"/>
        <v>11462</v>
      </c>
      <c r="AO461" s="3">
        <f t="shared" si="1688"/>
        <v>254</v>
      </c>
      <c r="AQ461" s="6">
        <f t="shared" si="1689"/>
        <v>2.5783524468709967E-3</v>
      </c>
      <c r="AR461" s="6">
        <f t="shared" si="1690"/>
        <v>1.1217892096244215E-3</v>
      </c>
      <c r="AS461" s="6">
        <f t="shared" si="1691"/>
        <v>7.4729822947804097E-3</v>
      </c>
      <c r="AT461" s="6">
        <f t="shared" si="1692"/>
        <v>-1.9230769230769232E-2</v>
      </c>
      <c r="AU461" s="6">
        <f t="shared" si="1693"/>
        <v>-2.1276595744680851E-2</v>
      </c>
      <c r="AV461" s="6">
        <f t="shared" si="1694"/>
        <v>8.9914945321992717E-3</v>
      </c>
      <c r="AW461" s="6">
        <f t="shared" si="1695"/>
        <v>8.7789267997979905E-4</v>
      </c>
      <c r="AX461" s="6">
        <f t="shared" si="1696"/>
        <v>5.123825789923143E-4</v>
      </c>
      <c r="AZ461" s="2">
        <f t="shared" si="1697"/>
        <v>4.9756974938884292E-2</v>
      </c>
      <c r="BA461" s="17">
        <f t="shared" si="1698"/>
        <v>2.1679754182314784E-2</v>
      </c>
      <c r="BB461" s="2">
        <f t="shared" si="1699"/>
        <v>2.0248987550622469E-3</v>
      </c>
      <c r="BC461" s="2">
        <f t="shared" si="1700"/>
        <v>1.8219677251431546E-3</v>
      </c>
      <c r="BD461" s="2">
        <f t="shared" si="1701"/>
        <v>2.0293102991909227E-4</v>
      </c>
      <c r="BE461" s="2">
        <f t="shared" si="1702"/>
        <v>3.6633462444524832E-2</v>
      </c>
      <c r="BF461" s="2">
        <f t="shared" si="1703"/>
        <v>0.93549881329462936</v>
      </c>
      <c r="BG461" s="2">
        <f t="shared" si="1704"/>
        <v>2.5842825505783533E-2</v>
      </c>
      <c r="BH461" s="2">
        <f t="shared" si="1705"/>
        <v>4.7129978317927652E-2</v>
      </c>
      <c r="BI461" s="2">
        <f t="shared" si="1706"/>
        <v>5.2493438320209973E-3</v>
      </c>
      <c r="BJ461" s="2">
        <f t="shared" si="1707"/>
        <v>0.94762067785005133</v>
      </c>
    </row>
    <row r="462" spans="1:62" ht="15.6" customHeight="1">
      <c r="A462" s="4">
        <v>44351</v>
      </c>
      <c r="B462">
        <f>Foglio1!S233</f>
        <v>4570245</v>
      </c>
      <c r="C462">
        <f>Foglio1!T233</f>
        <v>1746524</v>
      </c>
      <c r="E462">
        <f>Foglio1!R233</f>
        <v>227015</v>
      </c>
      <c r="G462">
        <f>Foglio1!K233</f>
        <v>8318</v>
      </c>
      <c r="H462" s="5">
        <f>Foglio1!I233</f>
        <v>454</v>
      </c>
      <c r="I462" s="5">
        <f>Foglio1!G233</f>
        <v>409</v>
      </c>
      <c r="J462" s="5">
        <f>Foglio1!H233</f>
        <v>45</v>
      </c>
      <c r="K462" s="5">
        <f>Foglio1!V233</f>
        <v>1</v>
      </c>
      <c r="M462" s="5">
        <f>Foglio1!J233</f>
        <v>7864</v>
      </c>
      <c r="N462" s="5">
        <f>Foglio1!N233</f>
        <v>212834</v>
      </c>
      <c r="O462" s="5">
        <f>Foglio1!O233</f>
        <v>5863</v>
      </c>
      <c r="Q462">
        <f t="shared" si="1673"/>
        <v>454</v>
      </c>
      <c r="R462">
        <f t="shared" si="1674"/>
        <v>219151</v>
      </c>
      <c r="Z462">
        <f t="shared" si="1675"/>
        <v>212834</v>
      </c>
      <c r="AA462">
        <f t="shared" si="1676"/>
        <v>7864</v>
      </c>
      <c r="AB462">
        <f t="shared" si="1677"/>
        <v>454</v>
      </c>
      <c r="AC462">
        <f t="shared" si="1678"/>
        <v>5863</v>
      </c>
      <c r="AE462" s="3">
        <f t="shared" si="1679"/>
        <v>14542</v>
      </c>
      <c r="AF462" s="3">
        <f t="shared" si="1680"/>
        <v>337</v>
      </c>
      <c r="AG462" s="3">
        <f t="shared" si="1681"/>
        <v>-445</v>
      </c>
      <c r="AH462" s="3">
        <f t="shared" si="1682"/>
        <v>-5</v>
      </c>
      <c r="AI462" s="3">
        <f t="shared" si="1683"/>
        <v>-1</v>
      </c>
      <c r="AJ462" s="3">
        <f t="shared" si="1684"/>
        <v>-440</v>
      </c>
      <c r="AK462" s="3">
        <f t="shared" si="1685"/>
        <v>777</v>
      </c>
      <c r="AL462" s="3">
        <f t="shared" si="1686"/>
        <v>5</v>
      </c>
      <c r="AM462" s="3"/>
      <c r="AN462" s="3">
        <f t="shared" si="1687"/>
        <v>14205</v>
      </c>
      <c r="AO462" s="3">
        <f t="shared" si="1688"/>
        <v>337</v>
      </c>
      <c r="AQ462" s="6">
        <f t="shared" si="1689"/>
        <v>3.1920430282658899E-3</v>
      </c>
      <c r="AR462" s="6">
        <f t="shared" si="1690"/>
        <v>1.4866903713637847E-3</v>
      </c>
      <c r="AS462" s="6">
        <f t="shared" si="1691"/>
        <v>-5.0781695766290082E-2</v>
      </c>
      <c r="AT462" s="6">
        <f t="shared" si="1692"/>
        <v>-1.0893246187363835E-2</v>
      </c>
      <c r="AU462" s="6">
        <f t="shared" si="1693"/>
        <v>-2.1739130434782608E-2</v>
      </c>
      <c r="AV462" s="6">
        <f t="shared" si="1694"/>
        <v>-5.2986512524084775E-2</v>
      </c>
      <c r="AW462" s="6">
        <f t="shared" si="1695"/>
        <v>3.6641091781926555E-3</v>
      </c>
      <c r="AX462" s="6">
        <f t="shared" si="1696"/>
        <v>8.5353362922499152E-4</v>
      </c>
      <c r="AZ462" s="2">
        <f t="shared" si="1697"/>
        <v>4.9672391742674626E-2</v>
      </c>
      <c r="BA462" s="17">
        <f t="shared" si="1698"/>
        <v>2.3174253885297758E-2</v>
      </c>
      <c r="BB462" s="2">
        <f t="shared" si="1699"/>
        <v>1.9998678501420611E-3</v>
      </c>
      <c r="BC462" s="2">
        <f t="shared" si="1700"/>
        <v>1.801643063233707E-3</v>
      </c>
      <c r="BD462" s="2">
        <f t="shared" si="1701"/>
        <v>1.9822478690835406E-4</v>
      </c>
      <c r="BE462" s="2">
        <f t="shared" si="1702"/>
        <v>3.4640882761051033E-2</v>
      </c>
      <c r="BF462" s="2">
        <f t="shared" si="1703"/>
        <v>0.93753276215228065</v>
      </c>
      <c r="BG462" s="2">
        <f t="shared" si="1704"/>
        <v>2.5826487236526221E-2</v>
      </c>
      <c r="BH462" s="2">
        <f t="shared" si="1705"/>
        <v>4.9170473671555665E-2</v>
      </c>
      <c r="BI462" s="2">
        <f t="shared" si="1706"/>
        <v>5.4099543159413319E-3</v>
      </c>
      <c r="BJ462" s="2">
        <f t="shared" si="1707"/>
        <v>0.94541957201250304</v>
      </c>
    </row>
    <row r="463" spans="1:62" ht="15.6" customHeight="1">
      <c r="A463" s="4">
        <v>44352</v>
      </c>
      <c r="B463">
        <f>Foglio1!S234</f>
        <v>4585355</v>
      </c>
      <c r="C463">
        <f>Foglio1!T234</f>
        <v>1752314</v>
      </c>
      <c r="E463">
        <f>Foglio1!R234</f>
        <v>227249</v>
      </c>
      <c r="G463">
        <f>Foglio1!K234</f>
        <v>7895</v>
      </c>
      <c r="H463" s="5">
        <f>Foglio1!I234</f>
        <v>441</v>
      </c>
      <c r="I463" s="5">
        <f>Foglio1!G234</f>
        <v>396</v>
      </c>
      <c r="J463" s="5">
        <f>Foglio1!H234</f>
        <v>45</v>
      </c>
      <c r="K463" s="5">
        <f>Foglio1!V234</f>
        <v>3</v>
      </c>
      <c r="M463" s="5">
        <f>Foglio1!J234</f>
        <v>7454</v>
      </c>
      <c r="N463" s="5">
        <f>Foglio1!N234</f>
        <v>213483</v>
      </c>
      <c r="O463" s="5">
        <f>Foglio1!O234</f>
        <v>5871</v>
      </c>
      <c r="Q463">
        <f t="shared" si="1673"/>
        <v>441</v>
      </c>
      <c r="R463">
        <f t="shared" si="1674"/>
        <v>219795</v>
      </c>
      <c r="Z463">
        <f t="shared" si="1675"/>
        <v>213483</v>
      </c>
      <c r="AA463">
        <f t="shared" si="1676"/>
        <v>7454</v>
      </c>
      <c r="AB463">
        <f t="shared" si="1677"/>
        <v>441</v>
      </c>
      <c r="AC463">
        <f t="shared" si="1678"/>
        <v>5871</v>
      </c>
      <c r="AE463" s="3">
        <f t="shared" si="1679"/>
        <v>15110</v>
      </c>
      <c r="AF463" s="3">
        <f t="shared" si="1680"/>
        <v>234</v>
      </c>
      <c r="AG463" s="3">
        <f t="shared" si="1681"/>
        <v>-423</v>
      </c>
      <c r="AH463" s="3">
        <f t="shared" si="1682"/>
        <v>-13</v>
      </c>
      <c r="AI463" s="3">
        <f t="shared" si="1683"/>
        <v>0</v>
      </c>
      <c r="AJ463" s="3">
        <f t="shared" si="1684"/>
        <v>-410</v>
      </c>
      <c r="AK463" s="3">
        <f t="shared" si="1685"/>
        <v>649</v>
      </c>
      <c r="AL463" s="3">
        <f t="shared" si="1686"/>
        <v>8</v>
      </c>
      <c r="AM463" s="3"/>
      <c r="AN463" s="3">
        <f t="shared" si="1687"/>
        <v>14876</v>
      </c>
      <c r="AO463" s="3">
        <f t="shared" si="1688"/>
        <v>234</v>
      </c>
      <c r="AQ463" s="6">
        <f t="shared" si="1689"/>
        <v>3.3061684876850147E-3</v>
      </c>
      <c r="AR463" s="6">
        <f t="shared" si="1690"/>
        <v>1.0307688919234412E-3</v>
      </c>
      <c r="AS463" s="6">
        <f t="shared" si="1691"/>
        <v>-5.0853570569848523E-2</v>
      </c>
      <c r="AT463" s="6">
        <f t="shared" si="1692"/>
        <v>-2.8634361233480177E-2</v>
      </c>
      <c r="AU463" s="6">
        <f t="shared" si="1693"/>
        <v>0</v>
      </c>
      <c r="AV463" s="6">
        <f t="shared" si="1694"/>
        <v>-5.2136317395727362E-2</v>
      </c>
      <c r="AW463" s="6">
        <f t="shared" si="1695"/>
        <v>3.0493248259206704E-3</v>
      </c>
      <c r="AX463" s="6">
        <f t="shared" si="1696"/>
        <v>1.3644891693672181E-3</v>
      </c>
      <c r="AZ463" s="2">
        <f t="shared" si="1697"/>
        <v>4.9559739649383747E-2</v>
      </c>
      <c r="BA463" s="17">
        <f t="shared" si="1698"/>
        <v>1.5486432825943084E-2</v>
      </c>
      <c r="BB463" s="2">
        <f t="shared" si="1699"/>
        <v>1.9406025989113264E-3</v>
      </c>
      <c r="BC463" s="2">
        <f t="shared" si="1700"/>
        <v>1.7425819255530277E-3</v>
      </c>
      <c r="BD463" s="2">
        <f t="shared" si="1701"/>
        <v>1.9802067335829859E-4</v>
      </c>
      <c r="BE463" s="2">
        <f t="shared" si="1702"/>
        <v>3.2801024426950175E-2</v>
      </c>
      <c r="BF463" s="2">
        <f t="shared" si="1703"/>
        <v>0.93942327578999252</v>
      </c>
      <c r="BG463" s="2">
        <f t="shared" si="1704"/>
        <v>2.5835097184146026E-2</v>
      </c>
      <c r="BH463" s="2">
        <f t="shared" si="1705"/>
        <v>5.0158328055731477E-2</v>
      </c>
      <c r="BI463" s="2">
        <f t="shared" si="1706"/>
        <v>5.699810006333122E-3</v>
      </c>
      <c r="BJ463" s="2">
        <f t="shared" si="1707"/>
        <v>0.94414186193793537</v>
      </c>
    </row>
    <row r="464" spans="1:62" ht="15.6" customHeight="1">
      <c r="A464" s="4">
        <v>44353</v>
      </c>
      <c r="B464">
        <f>Foglio1!S235</f>
        <v>4592587</v>
      </c>
      <c r="C464">
        <f>Foglio1!T235</f>
        <v>1755635</v>
      </c>
      <c r="E464">
        <f>Foglio1!R235</f>
        <v>227524</v>
      </c>
      <c r="G464">
        <f>Foglio1!K235</f>
        <v>7971</v>
      </c>
      <c r="H464" s="5">
        <f>Foglio1!I235</f>
        <v>426</v>
      </c>
      <c r="I464" s="5">
        <f>Foglio1!G235</f>
        <v>382</v>
      </c>
      <c r="J464" s="5">
        <f>Foglio1!H235</f>
        <v>44</v>
      </c>
      <c r="K464" s="5">
        <f>Foglio1!V235</f>
        <v>1</v>
      </c>
      <c r="M464" s="5">
        <f>Foglio1!J235</f>
        <v>7545</v>
      </c>
      <c r="N464" s="5">
        <f>Foglio1!N235</f>
        <v>213680</v>
      </c>
      <c r="O464" s="5">
        <f>Foglio1!O235</f>
        <v>5873</v>
      </c>
      <c r="Q464">
        <f t="shared" si="1673"/>
        <v>426</v>
      </c>
      <c r="R464">
        <f t="shared" si="1674"/>
        <v>219979</v>
      </c>
      <c r="Z464">
        <f t="shared" si="1675"/>
        <v>213680</v>
      </c>
      <c r="AA464">
        <f t="shared" si="1676"/>
        <v>7545</v>
      </c>
      <c r="AB464">
        <f t="shared" si="1677"/>
        <v>426</v>
      </c>
      <c r="AC464">
        <f t="shared" si="1678"/>
        <v>5873</v>
      </c>
      <c r="AE464" s="3">
        <f t="shared" si="1679"/>
        <v>7232</v>
      </c>
      <c r="AF464" s="3">
        <f t="shared" si="1680"/>
        <v>275</v>
      </c>
      <c r="AG464" s="3">
        <f t="shared" si="1681"/>
        <v>76</v>
      </c>
      <c r="AH464" s="3">
        <f t="shared" si="1682"/>
        <v>-15</v>
      </c>
      <c r="AI464" s="3">
        <f t="shared" si="1683"/>
        <v>-1</v>
      </c>
      <c r="AJ464" s="3">
        <f t="shared" si="1684"/>
        <v>91</v>
      </c>
      <c r="AK464" s="3">
        <f t="shared" si="1685"/>
        <v>197</v>
      </c>
      <c r="AL464" s="3">
        <f t="shared" si="1686"/>
        <v>2</v>
      </c>
      <c r="AM464" s="3"/>
      <c r="AN464" s="3">
        <f t="shared" si="1687"/>
        <v>6957</v>
      </c>
      <c r="AO464" s="3">
        <f t="shared" si="1688"/>
        <v>275</v>
      </c>
      <c r="AQ464" s="6">
        <f t="shared" si="1689"/>
        <v>1.5771952226163513E-3</v>
      </c>
      <c r="AR464" s="6">
        <f t="shared" si="1690"/>
        <v>1.2101263371896026E-3</v>
      </c>
      <c r="AS464" s="6">
        <f t="shared" si="1691"/>
        <v>9.6263457884737183E-3</v>
      </c>
      <c r="AT464" s="6">
        <f t="shared" si="1692"/>
        <v>-3.4013605442176874E-2</v>
      </c>
      <c r="AU464" s="6">
        <f t="shared" si="1693"/>
        <v>-2.2222222222222223E-2</v>
      </c>
      <c r="AV464" s="6">
        <f t="shared" si="1694"/>
        <v>1.2208210356855379E-2</v>
      </c>
      <c r="AW464" s="6">
        <f t="shared" si="1695"/>
        <v>9.2279010506691398E-4</v>
      </c>
      <c r="AX464" s="6">
        <f t="shared" si="1696"/>
        <v>3.4065746891500596E-4</v>
      </c>
      <c r="AZ464" s="2">
        <f t="shared" si="1697"/>
        <v>4.9541576457887461E-2</v>
      </c>
      <c r="BA464" s="17">
        <f t="shared" si="1698"/>
        <v>3.8025442477876106E-2</v>
      </c>
      <c r="BB464" s="2">
        <f t="shared" si="1699"/>
        <v>1.8723299520050632E-3</v>
      </c>
      <c r="BC464" s="2">
        <f t="shared" si="1700"/>
        <v>1.6789437597791881E-3</v>
      </c>
      <c r="BD464" s="2">
        <f t="shared" si="1701"/>
        <v>1.9338619222587506E-4</v>
      </c>
      <c r="BE464" s="2">
        <f t="shared" si="1702"/>
        <v>3.3161336826005167E-2</v>
      </c>
      <c r="BF464" s="2">
        <f t="shared" si="1703"/>
        <v>0.93915367170056785</v>
      </c>
      <c r="BG464" s="2">
        <f t="shared" si="1704"/>
        <v>2.5812661521421917E-2</v>
      </c>
      <c r="BH464" s="2">
        <f t="shared" si="1705"/>
        <v>4.7923723497679087E-2</v>
      </c>
      <c r="BI464" s="2">
        <f t="shared" si="1706"/>
        <v>5.5200100363818842E-3</v>
      </c>
      <c r="BJ464" s="2">
        <f t="shared" si="1707"/>
        <v>0.94655626646593904</v>
      </c>
    </row>
    <row r="465" spans="1:62" ht="15.6" customHeight="1">
      <c r="A465" s="4">
        <v>44354</v>
      </c>
      <c r="B465">
        <f>Foglio1!S236</f>
        <v>4602346</v>
      </c>
      <c r="C465">
        <f>Foglio1!T236</f>
        <v>1758779</v>
      </c>
      <c r="E465">
        <f>Foglio1!R236</f>
        <v>227680</v>
      </c>
      <c r="G465">
        <f>Foglio1!K236</f>
        <v>7883</v>
      </c>
      <c r="H465" s="5">
        <f>Foglio1!I236</f>
        <v>435</v>
      </c>
      <c r="I465" s="5">
        <f>Foglio1!G236</f>
        <v>392</v>
      </c>
      <c r="J465" s="5">
        <f>Foglio1!H236</f>
        <v>43</v>
      </c>
      <c r="K465" s="5">
        <f>Foglio1!V236</f>
        <v>0</v>
      </c>
      <c r="M465" s="5">
        <f>Foglio1!J236</f>
        <v>7448</v>
      </c>
      <c r="N465" s="5">
        <f>Foglio1!N236</f>
        <v>213921</v>
      </c>
      <c r="O465" s="5">
        <f>Foglio1!O236</f>
        <v>5876</v>
      </c>
      <c r="Q465">
        <f t="shared" ref="Q465:Q471" si="1708">H465+L465</f>
        <v>435</v>
      </c>
      <c r="R465">
        <f t="shared" ref="R465:R471" si="1709">Q465+N465+O465</f>
        <v>220232</v>
      </c>
      <c r="Z465">
        <f t="shared" ref="Z465:Z471" si="1710">N465</f>
        <v>213921</v>
      </c>
      <c r="AA465">
        <f t="shared" ref="AA465:AA471" si="1711">M465</f>
        <v>7448</v>
      </c>
      <c r="AB465">
        <f t="shared" ref="AB465:AB471" si="1712">H465</f>
        <v>435</v>
      </c>
      <c r="AC465">
        <f t="shared" ref="AC465:AC471" si="1713">O465</f>
        <v>5876</v>
      </c>
      <c r="AE465" s="3">
        <f t="shared" ref="AE465:AE471" si="1714">B465-B464</f>
        <v>9759</v>
      </c>
      <c r="AF465" s="3">
        <f t="shared" ref="AF465:AF471" si="1715">E465-E464</f>
        <v>156</v>
      </c>
      <c r="AG465" s="3">
        <f t="shared" ref="AG465:AG471" si="1716">G465-G464</f>
        <v>-88</v>
      </c>
      <c r="AH465" s="3">
        <f t="shared" ref="AH465:AH471" si="1717">H465-H464</f>
        <v>9</v>
      </c>
      <c r="AI465" s="3">
        <f t="shared" ref="AI465:AI471" si="1718">J465-J464</f>
        <v>-1</v>
      </c>
      <c r="AJ465" s="3">
        <f t="shared" ref="AJ465:AJ471" si="1719">M465-M464</f>
        <v>-97</v>
      </c>
      <c r="AK465" s="3">
        <f t="shared" ref="AK465:AK471" si="1720">N465-N464</f>
        <v>241</v>
      </c>
      <c r="AL465" s="3">
        <f t="shared" ref="AL465:AL471" si="1721">O465-O464</f>
        <v>3</v>
      </c>
      <c r="AM465" s="3"/>
      <c r="AN465" s="3">
        <f t="shared" ref="AN465:AN471" si="1722">AE465-AF465</f>
        <v>9603</v>
      </c>
      <c r="AO465" s="3">
        <f t="shared" ref="AO465:AO471" si="1723">AF465</f>
        <v>156</v>
      </c>
      <c r="AQ465" s="6">
        <f t="shared" ref="AQ465:AQ471" si="1724">(B465-B464)/B464</f>
        <v>2.1249461360231172E-3</v>
      </c>
      <c r="AR465" s="6">
        <f t="shared" ref="AR465:AR471" si="1725">(E465-E464)/E464</f>
        <v>6.8564195425537531E-4</v>
      </c>
      <c r="AS465" s="6">
        <f t="shared" ref="AS465:AS471" si="1726">(G465-G464)/G464</f>
        <v>-1.1040020072763768E-2</v>
      </c>
      <c r="AT465" s="6">
        <f t="shared" ref="AT465:AT471" si="1727">(H465-H464)/H464</f>
        <v>2.1126760563380281E-2</v>
      </c>
      <c r="AU465" s="6">
        <f t="shared" ref="AU465:AU471" si="1728">(J465-J464)/J464</f>
        <v>-2.2727272727272728E-2</v>
      </c>
      <c r="AV465" s="6">
        <f t="shared" ref="AV465:AV471" si="1729">(M465-M464)/M464</f>
        <v>-1.2856196156394963E-2</v>
      </c>
      <c r="AW465" s="6">
        <f t="shared" ref="AW465:AW471" si="1730">(N465-N464)/N464</f>
        <v>1.1278547360539124E-3</v>
      </c>
      <c r="AX465" s="6">
        <f t="shared" ref="AX465:AX471" si="1731">(O465-O464)/O464</f>
        <v>5.1081219138430101E-4</v>
      </c>
      <c r="AZ465" s="2">
        <f t="shared" ref="AZ465:AZ471" si="1732">E465/B465</f>
        <v>4.9470422258561179E-2</v>
      </c>
      <c r="BA465" s="17">
        <f t="shared" ref="BA465:BA471" si="1733">AF465/AE465</f>
        <v>1.5985244389794036E-2</v>
      </c>
      <c r="BB465" s="2">
        <f t="shared" ref="BB465:BB471" si="1734">H465/E465</f>
        <v>1.9105762473647224E-3</v>
      </c>
      <c r="BC465" s="2">
        <f t="shared" ref="BC465:BC471" si="1735">(H465-J465)/E465</f>
        <v>1.7217146872803935E-3</v>
      </c>
      <c r="BD465" s="2">
        <f t="shared" ref="BD465:BD471" si="1736">J465/E465</f>
        <v>1.8886156008432887E-4</v>
      </c>
      <c r="BE465" s="2">
        <f t="shared" ref="BE465:BE471" si="1737">M465/E465</f>
        <v>3.271257905832748E-2</v>
      </c>
      <c r="BF465" s="2">
        <f t="shared" ref="BF465:BF471" si="1738">N465/E465</f>
        <v>0.93956869290231904</v>
      </c>
      <c r="BG465" s="2">
        <f t="shared" ref="BG465:BG471" si="1739">O465/E465</f>
        <v>2.5808151791988757E-2</v>
      </c>
      <c r="BH465" s="2">
        <f t="shared" ref="BH465:BH471" si="1740">I465/G465</f>
        <v>4.972726119497653E-2</v>
      </c>
      <c r="BI465" s="2">
        <f t="shared" ref="BI465:BI471" si="1741">J465/G465</f>
        <v>5.4547761004693643E-3</v>
      </c>
      <c r="BJ465" s="2">
        <f t="shared" ref="BJ465:BJ471" si="1742">M465/G465</f>
        <v>0.94481796270455409</v>
      </c>
    </row>
    <row r="466" spans="1:62" ht="15.6" customHeight="1">
      <c r="A466" s="4">
        <v>44355</v>
      </c>
      <c r="B466">
        <f>Foglio1!S237</f>
        <v>4624350</v>
      </c>
      <c r="C466">
        <f>Foglio1!T237</f>
        <v>1764982</v>
      </c>
      <c r="E466">
        <f>Foglio1!R237</f>
        <v>228017</v>
      </c>
      <c r="G466">
        <f>Foglio1!K237</f>
        <v>7706</v>
      </c>
      <c r="H466" s="5">
        <f>Foglio1!I237</f>
        <v>410</v>
      </c>
      <c r="I466" s="5">
        <f>Foglio1!G237</f>
        <v>368</v>
      </c>
      <c r="J466" s="5">
        <f>Foglio1!H237</f>
        <v>42</v>
      </c>
      <c r="K466" s="5">
        <f>Foglio1!V237</f>
        <v>0</v>
      </c>
      <c r="M466" s="5">
        <f>Foglio1!J237</f>
        <v>7296</v>
      </c>
      <c r="N466" s="5">
        <f>Foglio1!N237</f>
        <v>214423</v>
      </c>
      <c r="O466" s="5">
        <f>Foglio1!O237</f>
        <v>5888</v>
      </c>
      <c r="Q466">
        <f t="shared" si="1708"/>
        <v>410</v>
      </c>
      <c r="R466">
        <f t="shared" si="1709"/>
        <v>220721</v>
      </c>
      <c r="Z466">
        <f t="shared" si="1710"/>
        <v>214423</v>
      </c>
      <c r="AA466">
        <f t="shared" si="1711"/>
        <v>7296</v>
      </c>
      <c r="AB466">
        <f t="shared" si="1712"/>
        <v>410</v>
      </c>
      <c r="AC466">
        <f t="shared" si="1713"/>
        <v>5888</v>
      </c>
      <c r="AE466" s="3">
        <f t="shared" si="1714"/>
        <v>22004</v>
      </c>
      <c r="AF466" s="3">
        <f t="shared" si="1715"/>
        <v>337</v>
      </c>
      <c r="AG466" s="3">
        <f t="shared" si="1716"/>
        <v>-177</v>
      </c>
      <c r="AH466" s="3">
        <f t="shared" si="1717"/>
        <v>-25</v>
      </c>
      <c r="AI466" s="3">
        <f t="shared" si="1718"/>
        <v>-1</v>
      </c>
      <c r="AJ466" s="3">
        <f t="shared" si="1719"/>
        <v>-152</v>
      </c>
      <c r="AK466" s="3">
        <f t="shared" si="1720"/>
        <v>502</v>
      </c>
      <c r="AL466" s="3">
        <f t="shared" si="1721"/>
        <v>12</v>
      </c>
      <c r="AM466" s="3"/>
      <c r="AN466" s="3">
        <f t="shared" si="1722"/>
        <v>21667</v>
      </c>
      <c r="AO466" s="3">
        <f t="shared" si="1723"/>
        <v>337</v>
      </c>
      <c r="AQ466" s="6">
        <f t="shared" si="1724"/>
        <v>4.7810399305050081E-3</v>
      </c>
      <c r="AR466" s="6">
        <f t="shared" si="1725"/>
        <v>1.4801475755446241E-3</v>
      </c>
      <c r="AS466" s="6">
        <f t="shared" si="1726"/>
        <v>-2.2453380692629709E-2</v>
      </c>
      <c r="AT466" s="6">
        <f t="shared" si="1727"/>
        <v>-5.7471264367816091E-2</v>
      </c>
      <c r="AU466" s="6">
        <f t="shared" si="1728"/>
        <v>-2.3255813953488372E-2</v>
      </c>
      <c r="AV466" s="6">
        <f t="shared" si="1729"/>
        <v>-2.0408163265306121E-2</v>
      </c>
      <c r="AW466" s="6">
        <f t="shared" si="1730"/>
        <v>2.3466606831493869E-3</v>
      </c>
      <c r="AX466" s="6">
        <f t="shared" si="1731"/>
        <v>2.0422055820285907E-3</v>
      </c>
      <c r="AZ466" s="2">
        <f t="shared" si="1732"/>
        <v>4.9307902732275886E-2</v>
      </c>
      <c r="BA466" s="17">
        <f t="shared" si="1733"/>
        <v>1.5315397200508998E-2</v>
      </c>
      <c r="BB466" s="2">
        <f t="shared" si="1734"/>
        <v>1.7981115443146782E-3</v>
      </c>
      <c r="BC466" s="2">
        <f t="shared" si="1735"/>
        <v>1.6139147519702479E-3</v>
      </c>
      <c r="BD466" s="2">
        <f t="shared" si="1736"/>
        <v>1.8419679234443046E-4</v>
      </c>
      <c r="BE466" s="2">
        <f t="shared" si="1737"/>
        <v>3.1997614212975346E-2</v>
      </c>
      <c r="BF466" s="2">
        <f t="shared" si="1738"/>
        <v>0.94038163821118603</v>
      </c>
      <c r="BG466" s="2">
        <f t="shared" si="1739"/>
        <v>2.5822636031523967E-2</v>
      </c>
      <c r="BH466" s="2">
        <f t="shared" si="1740"/>
        <v>4.7754996106929667E-2</v>
      </c>
      <c r="BI466" s="2">
        <f t="shared" si="1741"/>
        <v>5.4502984687256686E-3</v>
      </c>
      <c r="BJ466" s="2">
        <f t="shared" si="1742"/>
        <v>0.94679470542434463</v>
      </c>
    </row>
    <row r="467" spans="1:62" ht="15.6" customHeight="1">
      <c r="A467" s="4">
        <v>44356</v>
      </c>
      <c r="B467">
        <f>Foglio1!S238</f>
        <v>4639258</v>
      </c>
      <c r="C467">
        <f>Foglio1!T238</f>
        <v>1771091</v>
      </c>
      <c r="E467">
        <f>Foglio1!R238</f>
        <v>228337</v>
      </c>
      <c r="G467">
        <f>Foglio1!K238</f>
        <v>7322</v>
      </c>
      <c r="H467" s="5">
        <f>Foglio1!I238</f>
        <v>404</v>
      </c>
      <c r="I467" s="5">
        <f>Foglio1!G238</f>
        <v>365</v>
      </c>
      <c r="J467" s="5">
        <f>Foglio1!H238</f>
        <v>39</v>
      </c>
      <c r="K467" s="5">
        <f>Foglio1!V238</f>
        <v>1</v>
      </c>
      <c r="M467" s="5">
        <f>Foglio1!J238</f>
        <v>6918</v>
      </c>
      <c r="N467" s="5">
        <f>Foglio1!N238</f>
        <v>215125</v>
      </c>
      <c r="O467" s="5">
        <f>Foglio1!O238</f>
        <v>5890</v>
      </c>
      <c r="Q467">
        <f t="shared" si="1708"/>
        <v>404</v>
      </c>
      <c r="R467">
        <f t="shared" si="1709"/>
        <v>221419</v>
      </c>
      <c r="Z467">
        <f t="shared" si="1710"/>
        <v>215125</v>
      </c>
      <c r="AA467">
        <f t="shared" si="1711"/>
        <v>6918</v>
      </c>
      <c r="AB467">
        <f t="shared" si="1712"/>
        <v>404</v>
      </c>
      <c r="AC467">
        <f t="shared" si="1713"/>
        <v>5890</v>
      </c>
      <c r="AE467" s="3">
        <f t="shared" si="1714"/>
        <v>14908</v>
      </c>
      <c r="AF467" s="3">
        <f t="shared" si="1715"/>
        <v>320</v>
      </c>
      <c r="AG467" s="3">
        <f t="shared" si="1716"/>
        <v>-384</v>
      </c>
      <c r="AH467" s="3">
        <f t="shared" si="1717"/>
        <v>-6</v>
      </c>
      <c r="AI467" s="3">
        <f t="shared" si="1718"/>
        <v>-3</v>
      </c>
      <c r="AJ467" s="3">
        <f t="shared" si="1719"/>
        <v>-378</v>
      </c>
      <c r="AK467" s="3">
        <f t="shared" si="1720"/>
        <v>702</v>
      </c>
      <c r="AL467" s="3">
        <f t="shared" si="1721"/>
        <v>2</v>
      </c>
      <c r="AM467" s="3"/>
      <c r="AN467" s="3">
        <f t="shared" si="1722"/>
        <v>14588</v>
      </c>
      <c r="AO467" s="3">
        <f t="shared" si="1723"/>
        <v>320</v>
      </c>
      <c r="AQ467" s="6">
        <f t="shared" si="1724"/>
        <v>3.223804426568058E-3</v>
      </c>
      <c r="AR467" s="6">
        <f t="shared" si="1725"/>
        <v>1.4034041321480417E-3</v>
      </c>
      <c r="AS467" s="6">
        <f t="shared" si="1726"/>
        <v>-4.9831300285491827E-2</v>
      </c>
      <c r="AT467" s="6">
        <f t="shared" si="1727"/>
        <v>-1.4634146341463415E-2</v>
      </c>
      <c r="AU467" s="6">
        <f t="shared" si="1728"/>
        <v>-7.1428571428571425E-2</v>
      </c>
      <c r="AV467" s="6">
        <f t="shared" si="1729"/>
        <v>-5.1809210526315791E-2</v>
      </c>
      <c r="AW467" s="6">
        <f t="shared" si="1730"/>
        <v>3.2739025197856572E-3</v>
      </c>
      <c r="AX467" s="6">
        <f t="shared" si="1731"/>
        <v>3.3967391304347825E-4</v>
      </c>
      <c r="AZ467" s="2">
        <f t="shared" si="1732"/>
        <v>4.9218431050827523E-2</v>
      </c>
      <c r="BA467" s="17">
        <f t="shared" si="1733"/>
        <v>2.1464985242822646E-2</v>
      </c>
      <c r="BB467" s="2">
        <f t="shared" si="1734"/>
        <v>1.7693146533413332E-3</v>
      </c>
      <c r="BC467" s="2">
        <f t="shared" si="1735"/>
        <v>1.5985144764098678E-3</v>
      </c>
      <c r="BD467" s="2">
        <f t="shared" si="1736"/>
        <v>1.7080017693146533E-4</v>
      </c>
      <c r="BE467" s="2">
        <f t="shared" si="1737"/>
        <v>3.0297323692612236E-2</v>
      </c>
      <c r="BF467" s="2">
        <f t="shared" si="1738"/>
        <v>0.94213815544567903</v>
      </c>
      <c r="BG467" s="2">
        <f t="shared" si="1739"/>
        <v>2.5795206208367456E-2</v>
      </c>
      <c r="BH467" s="2">
        <f t="shared" si="1740"/>
        <v>4.9849767822999179E-2</v>
      </c>
      <c r="BI467" s="2">
        <f t="shared" si="1741"/>
        <v>5.3264135482108711E-3</v>
      </c>
      <c r="BJ467" s="2">
        <f t="shared" si="1742"/>
        <v>0.94482381862878995</v>
      </c>
    </row>
    <row r="468" spans="1:62" ht="15.6" customHeight="1">
      <c r="A468" s="4">
        <v>44357</v>
      </c>
      <c r="B468">
        <f>Foglio1!S239</f>
        <v>4653061</v>
      </c>
      <c r="C468">
        <f>Foglio1!T239</f>
        <v>1776445</v>
      </c>
      <c r="E468">
        <f>Foglio1!R239</f>
        <v>228621</v>
      </c>
      <c r="G468">
        <f>Foglio1!K239</f>
        <v>7361</v>
      </c>
      <c r="H468" s="5">
        <f>Foglio1!I239</f>
        <v>400</v>
      </c>
      <c r="I468" s="5">
        <f>Foglio1!G239</f>
        <v>362</v>
      </c>
      <c r="J468" s="5">
        <f>Foglio1!H239</f>
        <v>38</v>
      </c>
      <c r="K468" s="5">
        <f>Foglio1!V239</f>
        <v>1</v>
      </c>
      <c r="M468" s="5">
        <f>Foglio1!J239</f>
        <v>6961</v>
      </c>
      <c r="N468" s="5">
        <f>Foglio1!N239</f>
        <v>215367</v>
      </c>
      <c r="O468" s="5">
        <f>Foglio1!O239</f>
        <v>5893</v>
      </c>
      <c r="Q468">
        <f t="shared" si="1708"/>
        <v>400</v>
      </c>
      <c r="R468">
        <f t="shared" si="1709"/>
        <v>221660</v>
      </c>
      <c r="Z468">
        <f t="shared" si="1710"/>
        <v>215367</v>
      </c>
      <c r="AA468">
        <f t="shared" si="1711"/>
        <v>6961</v>
      </c>
      <c r="AB468">
        <f t="shared" si="1712"/>
        <v>400</v>
      </c>
      <c r="AC468">
        <f t="shared" si="1713"/>
        <v>5893</v>
      </c>
      <c r="AE468" s="3">
        <f t="shared" si="1714"/>
        <v>13803</v>
      </c>
      <c r="AF468" s="3">
        <f t="shared" si="1715"/>
        <v>284</v>
      </c>
      <c r="AG468" s="3">
        <f t="shared" si="1716"/>
        <v>39</v>
      </c>
      <c r="AH468" s="3">
        <f t="shared" si="1717"/>
        <v>-4</v>
      </c>
      <c r="AI468" s="3">
        <f t="shared" si="1718"/>
        <v>-1</v>
      </c>
      <c r="AJ468" s="3">
        <f t="shared" si="1719"/>
        <v>43</v>
      </c>
      <c r="AK468" s="3">
        <f t="shared" si="1720"/>
        <v>242</v>
      </c>
      <c r="AL468" s="3">
        <f t="shared" si="1721"/>
        <v>3</v>
      </c>
      <c r="AM468" s="3"/>
      <c r="AN468" s="3">
        <f t="shared" si="1722"/>
        <v>13519</v>
      </c>
      <c r="AO468" s="3">
        <f t="shared" si="1723"/>
        <v>284</v>
      </c>
      <c r="AQ468" s="6">
        <f t="shared" si="1724"/>
        <v>2.9752602679135329E-3</v>
      </c>
      <c r="AR468" s="6">
        <f t="shared" si="1725"/>
        <v>1.2437756473983629E-3</v>
      </c>
      <c r="AS468" s="6">
        <f t="shared" si="1726"/>
        <v>5.3264135482108711E-3</v>
      </c>
      <c r="AT468" s="6">
        <f t="shared" si="1727"/>
        <v>-9.9009900990099011E-3</v>
      </c>
      <c r="AU468" s="6">
        <f t="shared" si="1728"/>
        <v>-2.564102564102564E-2</v>
      </c>
      <c r="AV468" s="6">
        <f t="shared" si="1729"/>
        <v>6.2156692685747328E-3</v>
      </c>
      <c r="AW468" s="6">
        <f t="shared" si="1730"/>
        <v>1.1249273678094131E-3</v>
      </c>
      <c r="AX468" s="6">
        <f t="shared" si="1731"/>
        <v>5.0933786078098469E-4</v>
      </c>
      <c r="AZ468" s="2">
        <f t="shared" si="1732"/>
        <v>4.9133462896789874E-2</v>
      </c>
      <c r="BA468" s="17">
        <f t="shared" si="1733"/>
        <v>2.0575237267260741E-2</v>
      </c>
      <c r="BB468" s="2">
        <f t="shared" si="1734"/>
        <v>1.7496205510429926E-3</v>
      </c>
      <c r="BC468" s="2">
        <f t="shared" si="1735"/>
        <v>1.5834065986939083E-3</v>
      </c>
      <c r="BD468" s="2">
        <f t="shared" si="1736"/>
        <v>1.6621395234908429E-4</v>
      </c>
      <c r="BE468" s="2">
        <f t="shared" si="1737"/>
        <v>3.0447771639525677E-2</v>
      </c>
      <c r="BF468" s="2">
        <f t="shared" si="1738"/>
        <v>0.94202632304119049</v>
      </c>
      <c r="BG468" s="2">
        <f t="shared" si="1739"/>
        <v>2.5776284768240888E-2</v>
      </c>
      <c r="BH468" s="2">
        <f t="shared" si="1740"/>
        <v>4.9178100801521532E-2</v>
      </c>
      <c r="BI468" s="2">
        <f t="shared" si="1741"/>
        <v>5.1623420730878954E-3</v>
      </c>
      <c r="BJ468" s="2">
        <f t="shared" si="1742"/>
        <v>0.94565955712539063</v>
      </c>
    </row>
    <row r="469" spans="1:62" ht="15.6" customHeight="1">
      <c r="A469" s="4">
        <v>44358</v>
      </c>
      <c r="B469">
        <f>Foglio1!S240</f>
        <v>4666428</v>
      </c>
      <c r="C469">
        <f>Foglio1!T240</f>
        <v>1781750</v>
      </c>
      <c r="E469">
        <f>Foglio1!R240</f>
        <v>228894</v>
      </c>
      <c r="G469">
        <f>Foglio1!K240</f>
        <v>6864</v>
      </c>
      <c r="H469" s="5">
        <f>Foglio1!I240</f>
        <v>375</v>
      </c>
      <c r="I469" s="5">
        <f>Foglio1!G240</f>
        <v>337</v>
      </c>
      <c r="J469" s="5">
        <f>Foglio1!H240</f>
        <v>38</v>
      </c>
      <c r="K469" s="5">
        <f>Foglio1!V240</f>
        <v>3</v>
      </c>
      <c r="M469" s="5">
        <f>Foglio1!J240</f>
        <v>6489</v>
      </c>
      <c r="N469" s="5">
        <f>Foglio1!N240</f>
        <v>216133</v>
      </c>
      <c r="O469" s="5">
        <f>Foglio1!O240</f>
        <v>5897</v>
      </c>
      <c r="Q469">
        <f t="shared" si="1708"/>
        <v>375</v>
      </c>
      <c r="R469">
        <f t="shared" si="1709"/>
        <v>222405</v>
      </c>
      <c r="Z469">
        <f t="shared" si="1710"/>
        <v>216133</v>
      </c>
      <c r="AA469">
        <f t="shared" si="1711"/>
        <v>6489</v>
      </c>
      <c r="AB469">
        <f t="shared" si="1712"/>
        <v>375</v>
      </c>
      <c r="AC469">
        <f t="shared" si="1713"/>
        <v>5897</v>
      </c>
      <c r="AE469" s="3">
        <f t="shared" si="1714"/>
        <v>13367</v>
      </c>
      <c r="AF469" s="3">
        <f t="shared" si="1715"/>
        <v>273</v>
      </c>
      <c r="AG469" s="3">
        <f t="shared" si="1716"/>
        <v>-497</v>
      </c>
      <c r="AH469" s="3">
        <f t="shared" si="1717"/>
        <v>-25</v>
      </c>
      <c r="AI469" s="3">
        <f t="shared" si="1718"/>
        <v>0</v>
      </c>
      <c r="AJ469" s="3">
        <f t="shared" si="1719"/>
        <v>-472</v>
      </c>
      <c r="AK469" s="3">
        <f t="shared" si="1720"/>
        <v>766</v>
      </c>
      <c r="AL469" s="3">
        <f t="shared" si="1721"/>
        <v>4</v>
      </c>
      <c r="AM469" s="3"/>
      <c r="AN469" s="3">
        <f t="shared" si="1722"/>
        <v>13094</v>
      </c>
      <c r="AO469" s="3">
        <f t="shared" si="1723"/>
        <v>273</v>
      </c>
      <c r="AQ469" s="6">
        <f t="shared" si="1724"/>
        <v>2.8727325947370988E-3</v>
      </c>
      <c r="AR469" s="6">
        <f t="shared" si="1725"/>
        <v>1.1941160260868424E-3</v>
      </c>
      <c r="AS469" s="6">
        <f t="shared" si="1726"/>
        <v>-6.7518000271702211E-2</v>
      </c>
      <c r="AT469" s="6">
        <f t="shared" si="1727"/>
        <v>-6.25E-2</v>
      </c>
      <c r="AU469" s="6">
        <f t="shared" si="1728"/>
        <v>0</v>
      </c>
      <c r="AV469" s="6">
        <f t="shared" si="1729"/>
        <v>-6.7806349662404827E-2</v>
      </c>
      <c r="AW469" s="6">
        <f t="shared" si="1730"/>
        <v>3.5567194602701435E-3</v>
      </c>
      <c r="AX469" s="6">
        <f t="shared" si="1731"/>
        <v>6.787714237230613E-4</v>
      </c>
      <c r="AZ469" s="2">
        <f t="shared" si="1732"/>
        <v>4.9051222905400017E-2</v>
      </c>
      <c r="BA469" s="17">
        <f t="shared" si="1733"/>
        <v>2.0423430837136231E-2</v>
      </c>
      <c r="BB469" s="2">
        <f t="shared" si="1734"/>
        <v>1.6383129308763008E-3</v>
      </c>
      <c r="BC469" s="2">
        <f t="shared" si="1735"/>
        <v>1.4722972205475024E-3</v>
      </c>
      <c r="BD469" s="2">
        <f t="shared" si="1736"/>
        <v>1.6601571032879848E-4</v>
      </c>
      <c r="BE469" s="2">
        <f t="shared" si="1737"/>
        <v>2.8349366955883509E-2</v>
      </c>
      <c r="BF469" s="2">
        <f t="shared" si="1738"/>
        <v>0.94424930317090006</v>
      </c>
      <c r="BG469" s="2">
        <f t="shared" si="1739"/>
        <v>2.5763016942340122E-2</v>
      </c>
      <c r="BH469" s="2">
        <f t="shared" si="1740"/>
        <v>4.90967365967366E-2</v>
      </c>
      <c r="BI469" s="2">
        <f t="shared" si="1741"/>
        <v>5.536130536130536E-3</v>
      </c>
      <c r="BJ469" s="2">
        <f t="shared" si="1742"/>
        <v>0.94536713286713292</v>
      </c>
    </row>
    <row r="470" spans="1:62" ht="15.6" customHeight="1">
      <c r="A470" s="4">
        <v>44359</v>
      </c>
      <c r="B470">
        <f>Foglio1!S241</f>
        <v>4680357</v>
      </c>
      <c r="C470">
        <f>Foglio1!T241</f>
        <v>1786161</v>
      </c>
      <c r="E470">
        <f>Foglio1!R241</f>
        <v>229157</v>
      </c>
      <c r="G470">
        <f>Foglio1!K241</f>
        <v>6698</v>
      </c>
      <c r="H470" s="5">
        <f>Foglio1!I241</f>
        <v>369</v>
      </c>
      <c r="I470" s="5">
        <f>Foglio1!G241</f>
        <v>326</v>
      </c>
      <c r="J470" s="5">
        <f>Foglio1!H241</f>
        <v>43</v>
      </c>
      <c r="K470" s="5">
        <f>Foglio1!V241</f>
        <v>6</v>
      </c>
      <c r="M470" s="5">
        <f>Foglio1!J241</f>
        <v>6329</v>
      </c>
      <c r="N470" s="5">
        <f>Foglio1!N241</f>
        <v>216559</v>
      </c>
      <c r="O470" s="5">
        <f>Foglio1!O241</f>
        <v>5900</v>
      </c>
      <c r="Q470">
        <f t="shared" si="1708"/>
        <v>369</v>
      </c>
      <c r="R470">
        <f t="shared" si="1709"/>
        <v>222828</v>
      </c>
      <c r="Z470">
        <f t="shared" si="1710"/>
        <v>216559</v>
      </c>
      <c r="AA470">
        <f t="shared" si="1711"/>
        <v>6329</v>
      </c>
      <c r="AB470">
        <f t="shared" si="1712"/>
        <v>369</v>
      </c>
      <c r="AC470">
        <f t="shared" si="1713"/>
        <v>5900</v>
      </c>
      <c r="AE470" s="3">
        <f t="shared" si="1714"/>
        <v>13929</v>
      </c>
      <c r="AF470" s="3">
        <f t="shared" si="1715"/>
        <v>263</v>
      </c>
      <c r="AG470" s="3">
        <f t="shared" si="1716"/>
        <v>-166</v>
      </c>
      <c r="AH470" s="3">
        <f t="shared" si="1717"/>
        <v>-6</v>
      </c>
      <c r="AI470" s="3">
        <f t="shared" si="1718"/>
        <v>5</v>
      </c>
      <c r="AJ470" s="3">
        <f t="shared" si="1719"/>
        <v>-160</v>
      </c>
      <c r="AK470" s="3">
        <f t="shared" si="1720"/>
        <v>426</v>
      </c>
      <c r="AL470" s="3">
        <f t="shared" si="1721"/>
        <v>3</v>
      </c>
      <c r="AM470" s="3"/>
      <c r="AN470" s="3">
        <f t="shared" si="1722"/>
        <v>13666</v>
      </c>
      <c r="AO470" s="3">
        <f t="shared" si="1723"/>
        <v>263</v>
      </c>
      <c r="AQ470" s="6">
        <f t="shared" si="1724"/>
        <v>2.9849383725624825E-3</v>
      </c>
      <c r="AR470" s="6">
        <f t="shared" si="1725"/>
        <v>1.1490034688545791E-3</v>
      </c>
      <c r="AS470" s="6">
        <f t="shared" si="1726"/>
        <v>-2.4184149184149184E-2</v>
      </c>
      <c r="AT470" s="6">
        <f t="shared" si="1727"/>
        <v>-1.6E-2</v>
      </c>
      <c r="AU470" s="6">
        <f t="shared" si="1728"/>
        <v>0.13157894736842105</v>
      </c>
      <c r="AV470" s="6">
        <f t="shared" si="1729"/>
        <v>-2.4657112035752812E-2</v>
      </c>
      <c r="AW470" s="6">
        <f t="shared" si="1730"/>
        <v>1.9710085919318198E-3</v>
      </c>
      <c r="AX470" s="6">
        <f t="shared" si="1731"/>
        <v>5.087332541970493E-4</v>
      </c>
      <c r="AZ470" s="2">
        <f t="shared" si="1732"/>
        <v>4.8961436061394463E-2</v>
      </c>
      <c r="BA470" s="17">
        <f t="shared" si="1733"/>
        <v>1.8881470313733936E-2</v>
      </c>
      <c r="BB470" s="2">
        <f t="shared" si="1734"/>
        <v>1.6102497414436391E-3</v>
      </c>
      <c r="BC470" s="2">
        <f t="shared" si="1735"/>
        <v>1.4226054626304237E-3</v>
      </c>
      <c r="BD470" s="2">
        <f t="shared" si="1736"/>
        <v>1.876442788132154E-4</v>
      </c>
      <c r="BE470" s="2">
        <f t="shared" si="1737"/>
        <v>2.7618619549042794E-2</v>
      </c>
      <c r="BF470" s="2">
        <f t="shared" si="1738"/>
        <v>0.94502459012816542</v>
      </c>
      <c r="BG470" s="2">
        <f t="shared" si="1739"/>
        <v>2.5746540581348159E-2</v>
      </c>
      <c r="BH470" s="2">
        <f t="shared" si="1740"/>
        <v>4.8671245147805318E-2</v>
      </c>
      <c r="BI470" s="2">
        <f t="shared" si="1741"/>
        <v>6.4198268139743211E-3</v>
      </c>
      <c r="BJ470" s="2">
        <f t="shared" si="1742"/>
        <v>0.94490892803822035</v>
      </c>
    </row>
    <row r="471" spans="1:62" ht="15.6" customHeight="1">
      <c r="A471" s="4">
        <v>44360</v>
      </c>
      <c r="B471">
        <f>Foglio1!S242</f>
        <v>4687154</v>
      </c>
      <c r="C471">
        <f>Foglio1!T242</f>
        <v>1789212</v>
      </c>
      <c r="E471">
        <f>Foglio1!R242</f>
        <v>229340</v>
      </c>
      <c r="G471">
        <f>Foglio1!K242</f>
        <v>6722</v>
      </c>
      <c r="H471" s="5">
        <f>Foglio1!I242</f>
        <v>357</v>
      </c>
      <c r="I471" s="5">
        <f>Foglio1!G242</f>
        <v>310</v>
      </c>
      <c r="J471" s="5">
        <f>Foglio1!H242</f>
        <v>47</v>
      </c>
      <c r="K471" s="5">
        <f>Foglio1!V242</f>
        <v>6</v>
      </c>
      <c r="M471" s="5">
        <f>Foglio1!J242</f>
        <v>6365</v>
      </c>
      <c r="N471" s="5">
        <f>Foglio1!N242</f>
        <v>216713</v>
      </c>
      <c r="O471" s="5">
        <f>Foglio1!O242</f>
        <v>5905</v>
      </c>
      <c r="Q471">
        <f t="shared" si="1708"/>
        <v>357</v>
      </c>
      <c r="R471">
        <f t="shared" si="1709"/>
        <v>222975</v>
      </c>
      <c r="Z471">
        <f t="shared" si="1710"/>
        <v>216713</v>
      </c>
      <c r="AA471">
        <f t="shared" si="1711"/>
        <v>6365</v>
      </c>
      <c r="AB471">
        <f t="shared" si="1712"/>
        <v>357</v>
      </c>
      <c r="AC471">
        <f t="shared" si="1713"/>
        <v>5905</v>
      </c>
      <c r="AE471" s="3">
        <f t="shared" si="1714"/>
        <v>6797</v>
      </c>
      <c r="AF471" s="3">
        <f t="shared" si="1715"/>
        <v>183</v>
      </c>
      <c r="AG471" s="3">
        <f t="shared" si="1716"/>
        <v>24</v>
      </c>
      <c r="AH471" s="3">
        <f t="shared" si="1717"/>
        <v>-12</v>
      </c>
      <c r="AI471" s="3">
        <f t="shared" si="1718"/>
        <v>4</v>
      </c>
      <c r="AJ471" s="3">
        <f t="shared" si="1719"/>
        <v>36</v>
      </c>
      <c r="AK471" s="3">
        <f t="shared" si="1720"/>
        <v>154</v>
      </c>
      <c r="AL471" s="3">
        <f t="shared" si="1721"/>
        <v>5</v>
      </c>
      <c r="AM471" s="3"/>
      <c r="AN471" s="3">
        <f t="shared" si="1722"/>
        <v>6614</v>
      </c>
      <c r="AO471" s="3">
        <f t="shared" si="1723"/>
        <v>183</v>
      </c>
      <c r="AQ471" s="6">
        <f t="shared" si="1724"/>
        <v>1.4522396475311606E-3</v>
      </c>
      <c r="AR471" s="6">
        <f t="shared" si="1725"/>
        <v>7.9857914006554456E-4</v>
      </c>
      <c r="AS471" s="6">
        <f t="shared" si="1726"/>
        <v>3.5831591519856674E-3</v>
      </c>
      <c r="AT471" s="6">
        <f t="shared" si="1727"/>
        <v>-3.2520325203252036E-2</v>
      </c>
      <c r="AU471" s="6">
        <f t="shared" si="1728"/>
        <v>9.3023255813953487E-2</v>
      </c>
      <c r="AV471" s="6">
        <f t="shared" si="1729"/>
        <v>5.6881023858429448E-3</v>
      </c>
      <c r="AW471" s="6">
        <f t="shared" si="1730"/>
        <v>7.1112260400168082E-4</v>
      </c>
      <c r="AX471" s="6">
        <f t="shared" si="1731"/>
        <v>8.4745762711864404E-4</v>
      </c>
      <c r="AZ471" s="2">
        <f t="shared" si="1732"/>
        <v>4.8929478314559328E-2</v>
      </c>
      <c r="BA471" s="17">
        <f t="shared" si="1733"/>
        <v>2.6923642783580993E-2</v>
      </c>
      <c r="BB471" s="2">
        <f t="shared" si="1734"/>
        <v>1.5566407953257174E-3</v>
      </c>
      <c r="BC471" s="2">
        <f t="shared" si="1735"/>
        <v>1.3517048922996424E-3</v>
      </c>
      <c r="BD471" s="2">
        <f t="shared" si="1736"/>
        <v>2.0493590302607482E-4</v>
      </c>
      <c r="BE471" s="2">
        <f t="shared" si="1737"/>
        <v>2.7753553675765239E-2</v>
      </c>
      <c r="BF471" s="2">
        <f t="shared" si="1738"/>
        <v>0.94494200749978197</v>
      </c>
      <c r="BG471" s="2">
        <f t="shared" si="1739"/>
        <v>2.5747798029127061E-2</v>
      </c>
      <c r="BH471" s="2">
        <f t="shared" si="1740"/>
        <v>4.6117227015769119E-2</v>
      </c>
      <c r="BI471" s="2">
        <f t="shared" si="1741"/>
        <v>6.9919666765843498E-3</v>
      </c>
      <c r="BJ471" s="2">
        <f t="shared" si="1742"/>
        <v>0.94689080630764655</v>
      </c>
    </row>
    <row r="472" spans="1:62" ht="15.6" customHeight="1">
      <c r="A472" s="4">
        <v>44361</v>
      </c>
      <c r="B472">
        <f>Foglio1!S243</f>
        <v>4697065</v>
      </c>
      <c r="C472">
        <f>Foglio1!T243</f>
        <v>1792048</v>
      </c>
      <c r="E472">
        <f>Foglio1!R243</f>
        <v>229503</v>
      </c>
      <c r="G472">
        <f>Foglio1!K243</f>
        <v>6631</v>
      </c>
      <c r="H472" s="5">
        <f>Foglio1!I243</f>
        <v>358</v>
      </c>
      <c r="I472" s="5">
        <f>Foglio1!G243</f>
        <v>319</v>
      </c>
      <c r="J472" s="5">
        <f>Foglio1!H243</f>
        <v>39</v>
      </c>
      <c r="K472" s="5">
        <f>Foglio1!V243</f>
        <v>0</v>
      </c>
      <c r="M472" s="5">
        <f>Foglio1!J243</f>
        <v>6273</v>
      </c>
      <c r="N472" s="5">
        <f>Foglio1!N243</f>
        <v>216960</v>
      </c>
      <c r="O472" s="5">
        <f>Foglio1!O243</f>
        <v>5912</v>
      </c>
      <c r="Q472">
        <f t="shared" ref="Q472:Q478" si="1743">H472+L472</f>
        <v>358</v>
      </c>
      <c r="R472">
        <f t="shared" ref="R472:R478" si="1744">Q472+N472+O472</f>
        <v>223230</v>
      </c>
      <c r="Z472">
        <f t="shared" ref="Z472:Z478" si="1745">N472</f>
        <v>216960</v>
      </c>
      <c r="AA472">
        <f t="shared" ref="AA472:AA478" si="1746">M472</f>
        <v>6273</v>
      </c>
      <c r="AB472">
        <f t="shared" ref="AB472:AB478" si="1747">H472</f>
        <v>358</v>
      </c>
      <c r="AC472">
        <f t="shared" ref="AC472:AC478" si="1748">O472</f>
        <v>5912</v>
      </c>
      <c r="AE472" s="3">
        <f t="shared" ref="AE472:AE478" si="1749">B472-B471</f>
        <v>9911</v>
      </c>
      <c r="AF472" s="3">
        <f t="shared" ref="AF472:AF478" si="1750">E472-E471</f>
        <v>163</v>
      </c>
      <c r="AG472" s="3">
        <f t="shared" ref="AG472:AG478" si="1751">G472-G471</f>
        <v>-91</v>
      </c>
      <c r="AH472" s="3">
        <f t="shared" ref="AH472:AH478" si="1752">H472-H471</f>
        <v>1</v>
      </c>
      <c r="AI472" s="3">
        <f t="shared" ref="AI472:AI478" si="1753">J472-J471</f>
        <v>-8</v>
      </c>
      <c r="AJ472" s="3">
        <f t="shared" ref="AJ472:AJ478" si="1754">M472-M471</f>
        <v>-92</v>
      </c>
      <c r="AK472" s="3">
        <f t="shared" ref="AK472:AK478" si="1755">N472-N471</f>
        <v>247</v>
      </c>
      <c r="AL472" s="3">
        <f t="shared" ref="AL472:AL478" si="1756">O472-O471</f>
        <v>7</v>
      </c>
      <c r="AM472" s="3"/>
      <c r="AN472" s="3">
        <f t="shared" ref="AN472:AN478" si="1757">AE472-AF472</f>
        <v>9748</v>
      </c>
      <c r="AO472" s="3">
        <f t="shared" ref="AO472:AO478" si="1758">AF472</f>
        <v>163</v>
      </c>
      <c r="AQ472" s="6">
        <f t="shared" ref="AQ472:AQ478" si="1759">(B472-B471)/B471</f>
        <v>2.1145027451626294E-3</v>
      </c>
      <c r="AR472" s="6">
        <f t="shared" ref="AR472:AR478" si="1760">(E472-E471)/E471</f>
        <v>7.1073515304787655E-4</v>
      </c>
      <c r="AS472" s="6">
        <f t="shared" ref="AS472:AS478" si="1761">(G472-G471)/G471</f>
        <v>-1.3537637607854805E-2</v>
      </c>
      <c r="AT472" s="6">
        <f t="shared" ref="AT472:AT478" si="1762">(H472-H471)/H471</f>
        <v>2.8011204481792717E-3</v>
      </c>
      <c r="AU472" s="6">
        <f t="shared" ref="AU472:AU478" si="1763">(J472-J471)/J471</f>
        <v>-0.1702127659574468</v>
      </c>
      <c r="AV472" s="6">
        <f t="shared" ref="AV472:AV478" si="1764">(M472-M471)/M471</f>
        <v>-1.4454045561665357E-2</v>
      </c>
      <c r="AW472" s="6">
        <f t="shared" ref="AW472:AW478" si="1765">(N472-N471)/N471</f>
        <v>1.1397562675058719E-3</v>
      </c>
      <c r="AX472" s="6">
        <f t="shared" ref="AX472:AX478" si="1766">(O472-O471)/O471</f>
        <v>1.1854360711261642E-3</v>
      </c>
      <c r="AZ472" s="2">
        <f t="shared" ref="AZ472:AZ478" si="1767">E472/B472</f>
        <v>4.8860937628071997E-2</v>
      </c>
      <c r="BA472" s="17">
        <f t="shared" ref="BA472:BA478" si="1768">AF472/AE472</f>
        <v>1.6446372717182928E-2</v>
      </c>
      <c r="BB472" s="2">
        <f t="shared" ref="BB472:BB478" si="1769">H472/E472</f>
        <v>1.5598924632793472E-3</v>
      </c>
      <c r="BC472" s="2">
        <f t="shared" ref="BC472:BC478" si="1770">(H472-J472)/E472</f>
        <v>1.3899600440952843E-3</v>
      </c>
      <c r="BD472" s="2">
        <f t="shared" ref="BD472:BD478" si="1771">J472/E472</f>
        <v>1.6993241918406295E-4</v>
      </c>
      <c r="BE472" s="2">
        <f t="shared" ref="BE472:BE478" si="1772">M472/E472</f>
        <v>2.7332976039528896E-2</v>
      </c>
      <c r="BF472" s="2">
        <f t="shared" ref="BF472:BF478" si="1773">N472/E472</f>
        <v>0.94534711964549478</v>
      </c>
      <c r="BG472" s="2">
        <f t="shared" ref="BG472:BG478" si="1774">O472/E472</f>
        <v>2.5760011851696928E-2</v>
      </c>
      <c r="BH472" s="2">
        <f t="shared" ref="BH472:BH478" si="1775">I472/G472</f>
        <v>4.8107374453325288E-2</v>
      </c>
      <c r="BI472" s="2">
        <f t="shared" ref="BI472:BI478" si="1776">J472/G472</f>
        <v>5.8814658422560702E-3</v>
      </c>
      <c r="BJ472" s="2">
        <f t="shared" ref="BJ472:BJ478" si="1777">M472/G472</f>
        <v>0.94601115970441862</v>
      </c>
    </row>
    <row r="473" spans="1:62" ht="15.6" customHeight="1">
      <c r="A473" s="4">
        <v>44362</v>
      </c>
      <c r="B473">
        <f>Foglio1!S244</f>
        <v>4712325</v>
      </c>
      <c r="C473">
        <f>Foglio1!T244</f>
        <v>1798205</v>
      </c>
      <c r="E473">
        <f>Foglio1!R244</f>
        <v>229703</v>
      </c>
      <c r="G473">
        <f>Foglio1!K244</f>
        <v>6367</v>
      </c>
      <c r="H473" s="5">
        <f>Foglio1!I244</f>
        <v>343</v>
      </c>
      <c r="I473" s="5">
        <f>Foglio1!G244</f>
        <v>309</v>
      </c>
      <c r="J473" s="5">
        <f>Foglio1!H244</f>
        <v>34</v>
      </c>
      <c r="K473" s="5">
        <f>Foglio1!V244</f>
        <v>4</v>
      </c>
      <c r="M473" s="5">
        <f>Foglio1!J244</f>
        <v>6024</v>
      </c>
      <c r="N473" s="5">
        <f>Foglio1!N244</f>
        <v>217416</v>
      </c>
      <c r="O473" s="5">
        <f>Foglio1!O244</f>
        <v>5920</v>
      </c>
      <c r="Q473">
        <f t="shared" si="1743"/>
        <v>343</v>
      </c>
      <c r="R473">
        <f t="shared" si="1744"/>
        <v>223679</v>
      </c>
      <c r="Z473">
        <f t="shared" si="1745"/>
        <v>217416</v>
      </c>
      <c r="AA473">
        <f t="shared" si="1746"/>
        <v>6024</v>
      </c>
      <c r="AB473">
        <f t="shared" si="1747"/>
        <v>343</v>
      </c>
      <c r="AC473">
        <f t="shared" si="1748"/>
        <v>5920</v>
      </c>
      <c r="AE473" s="3">
        <f t="shared" si="1749"/>
        <v>15260</v>
      </c>
      <c r="AF473" s="3">
        <f t="shared" si="1750"/>
        <v>200</v>
      </c>
      <c r="AG473" s="3">
        <f t="shared" si="1751"/>
        <v>-264</v>
      </c>
      <c r="AH473" s="3">
        <f t="shared" si="1752"/>
        <v>-15</v>
      </c>
      <c r="AI473" s="3">
        <f t="shared" si="1753"/>
        <v>-5</v>
      </c>
      <c r="AJ473" s="3">
        <f t="shared" si="1754"/>
        <v>-249</v>
      </c>
      <c r="AK473" s="3">
        <f t="shared" si="1755"/>
        <v>456</v>
      </c>
      <c r="AL473" s="3">
        <f t="shared" si="1756"/>
        <v>8</v>
      </c>
      <c r="AM473" s="3"/>
      <c r="AN473" s="3">
        <f t="shared" si="1757"/>
        <v>15060</v>
      </c>
      <c r="AO473" s="3">
        <f t="shared" si="1758"/>
        <v>200</v>
      </c>
      <c r="AQ473" s="6">
        <f t="shared" si="1759"/>
        <v>3.2488373058495038E-3</v>
      </c>
      <c r="AR473" s="6">
        <f t="shared" si="1760"/>
        <v>8.714483035080152E-4</v>
      </c>
      <c r="AS473" s="6">
        <f t="shared" si="1761"/>
        <v>-3.9812999547579553E-2</v>
      </c>
      <c r="AT473" s="6">
        <f t="shared" si="1762"/>
        <v>-4.189944134078212E-2</v>
      </c>
      <c r="AU473" s="6">
        <f t="shared" si="1763"/>
        <v>-0.12820512820512819</v>
      </c>
      <c r="AV473" s="6">
        <f t="shared" si="1764"/>
        <v>-3.9693926351028218E-2</v>
      </c>
      <c r="AW473" s="6">
        <f t="shared" si="1765"/>
        <v>2.1017699115044247E-3</v>
      </c>
      <c r="AX473" s="6">
        <f t="shared" si="1766"/>
        <v>1.3531799729364006E-3</v>
      </c>
      <c r="AZ473" s="2">
        <f t="shared" si="1767"/>
        <v>4.8745152339874691E-2</v>
      </c>
      <c r="BA473" s="17">
        <f t="shared" si="1768"/>
        <v>1.310615989515072E-2</v>
      </c>
      <c r="BB473" s="2">
        <f t="shared" si="1769"/>
        <v>1.4932325655302716E-3</v>
      </c>
      <c r="BC473" s="2">
        <f t="shared" si="1770"/>
        <v>1.3452153432911194E-3</v>
      </c>
      <c r="BD473" s="2">
        <f t="shared" si="1771"/>
        <v>1.4801722223915231E-4</v>
      </c>
      <c r="BE473" s="2">
        <f t="shared" si="1772"/>
        <v>2.6225169022607454E-2</v>
      </c>
      <c r="BF473" s="2">
        <f t="shared" si="1773"/>
        <v>0.94650918795139816</v>
      </c>
      <c r="BG473" s="2">
        <f t="shared" si="1774"/>
        <v>2.5772410460464166E-2</v>
      </c>
      <c r="BH473" s="2">
        <f t="shared" si="1775"/>
        <v>4.8531490497879692E-2</v>
      </c>
      <c r="BI473" s="2">
        <f t="shared" si="1776"/>
        <v>5.3400345531647558E-3</v>
      </c>
      <c r="BJ473" s="2">
        <f t="shared" si="1777"/>
        <v>0.94612847494895558</v>
      </c>
    </row>
    <row r="474" spans="1:62" ht="15.6" customHeight="1">
      <c r="A474" s="4">
        <v>44363</v>
      </c>
      <c r="B474">
        <f>Foglio1!S245</f>
        <v>4726745</v>
      </c>
      <c r="C474">
        <f>Foglio1!T245</f>
        <v>1804496</v>
      </c>
      <c r="E474">
        <f>Foglio1!R245</f>
        <v>229871</v>
      </c>
      <c r="G474">
        <f>Foglio1!K245</f>
        <v>6003</v>
      </c>
      <c r="H474" s="5">
        <f>Foglio1!I245</f>
        <v>328</v>
      </c>
      <c r="I474" s="5">
        <f>Foglio1!G245</f>
        <v>292</v>
      </c>
      <c r="J474" s="5">
        <f>Foglio1!H245</f>
        <v>36</v>
      </c>
      <c r="K474" s="5">
        <f>Foglio1!V245</f>
        <v>3</v>
      </c>
      <c r="M474" s="5">
        <f>Foglio1!J245</f>
        <v>5675</v>
      </c>
      <c r="N474" s="5">
        <f>Foglio1!N245</f>
        <v>217940</v>
      </c>
      <c r="O474" s="5">
        <f>Foglio1!O245</f>
        <v>5928</v>
      </c>
      <c r="Q474">
        <f t="shared" si="1743"/>
        <v>328</v>
      </c>
      <c r="R474">
        <f t="shared" si="1744"/>
        <v>224196</v>
      </c>
      <c r="Z474">
        <f t="shared" si="1745"/>
        <v>217940</v>
      </c>
      <c r="AA474">
        <f t="shared" si="1746"/>
        <v>5675</v>
      </c>
      <c r="AB474">
        <f t="shared" si="1747"/>
        <v>328</v>
      </c>
      <c r="AC474">
        <f t="shared" si="1748"/>
        <v>5928</v>
      </c>
      <c r="AE474" s="3">
        <f t="shared" si="1749"/>
        <v>14420</v>
      </c>
      <c r="AF474" s="3">
        <f t="shared" si="1750"/>
        <v>168</v>
      </c>
      <c r="AG474" s="3">
        <f t="shared" si="1751"/>
        <v>-364</v>
      </c>
      <c r="AH474" s="3">
        <f t="shared" si="1752"/>
        <v>-15</v>
      </c>
      <c r="AI474" s="3">
        <f t="shared" si="1753"/>
        <v>2</v>
      </c>
      <c r="AJ474" s="3">
        <f t="shared" si="1754"/>
        <v>-349</v>
      </c>
      <c r="AK474" s="3">
        <f t="shared" si="1755"/>
        <v>524</v>
      </c>
      <c r="AL474" s="3">
        <f t="shared" si="1756"/>
        <v>8</v>
      </c>
      <c r="AM474" s="3"/>
      <c r="AN474" s="3">
        <f t="shared" si="1757"/>
        <v>14252</v>
      </c>
      <c r="AO474" s="3">
        <f t="shared" si="1758"/>
        <v>168</v>
      </c>
      <c r="AQ474" s="6">
        <f t="shared" si="1759"/>
        <v>3.0600605858042474E-3</v>
      </c>
      <c r="AR474" s="6">
        <f t="shared" si="1760"/>
        <v>7.3137921576992904E-4</v>
      </c>
      <c r="AS474" s="6">
        <f t="shared" si="1761"/>
        <v>-5.7169781686822678E-2</v>
      </c>
      <c r="AT474" s="6">
        <f t="shared" si="1762"/>
        <v>-4.3731778425655975E-2</v>
      </c>
      <c r="AU474" s="6">
        <f t="shared" si="1763"/>
        <v>5.8823529411764705E-2</v>
      </c>
      <c r="AV474" s="6">
        <f t="shared" si="1764"/>
        <v>-5.7934926958831338E-2</v>
      </c>
      <c r="AW474" s="6">
        <f t="shared" si="1765"/>
        <v>2.4101262096625823E-3</v>
      </c>
      <c r="AX474" s="6">
        <f t="shared" si="1766"/>
        <v>1.3513513513513514E-3</v>
      </c>
      <c r="AZ474" s="2">
        <f t="shared" si="1767"/>
        <v>4.8631986705438945E-2</v>
      </c>
      <c r="BA474" s="17">
        <f t="shared" si="1768"/>
        <v>1.1650485436893204E-2</v>
      </c>
      <c r="BB474" s="2">
        <f t="shared" si="1769"/>
        <v>1.4268872541555917E-3</v>
      </c>
      <c r="BC474" s="2">
        <f t="shared" si="1770"/>
        <v>1.2702776774799779E-3</v>
      </c>
      <c r="BD474" s="2">
        <f t="shared" si="1771"/>
        <v>1.5660957667561372E-4</v>
      </c>
      <c r="BE474" s="2">
        <f t="shared" si="1772"/>
        <v>2.4687759656502994E-2</v>
      </c>
      <c r="BF474" s="2">
        <f t="shared" si="1773"/>
        <v>0.94809697613009036</v>
      </c>
      <c r="BG474" s="2">
        <f t="shared" si="1774"/>
        <v>2.5788376959251059E-2</v>
      </c>
      <c r="BH474" s="2">
        <f t="shared" si="1775"/>
        <v>4.8642345493919707E-2</v>
      </c>
      <c r="BI474" s="2">
        <f t="shared" si="1776"/>
        <v>5.9970014992503746E-3</v>
      </c>
      <c r="BJ474" s="2">
        <f t="shared" si="1777"/>
        <v>0.94536065300682992</v>
      </c>
    </row>
    <row r="475" spans="1:62" ht="15.6" customHeight="1">
      <c r="A475" s="4">
        <v>44364</v>
      </c>
      <c r="B475">
        <f>Foglio1!S246</f>
        <v>4739951</v>
      </c>
      <c r="C475">
        <f>Foglio1!T246</f>
        <v>1809647</v>
      </c>
      <c r="E475">
        <f>Foglio1!R246</f>
        <v>230099</v>
      </c>
      <c r="G475">
        <f>Foglio1!K246</f>
        <v>5901</v>
      </c>
      <c r="H475" s="5">
        <f>Foglio1!I246</f>
        <v>318</v>
      </c>
      <c r="I475" s="5">
        <f>Foglio1!G246</f>
        <v>283</v>
      </c>
      <c r="J475" s="5">
        <f>Foglio1!H246</f>
        <v>35</v>
      </c>
      <c r="K475" s="5">
        <f>Foglio1!V246</f>
        <v>0</v>
      </c>
      <c r="M475" s="5">
        <f>Foglio1!J246</f>
        <v>5583</v>
      </c>
      <c r="N475" s="5">
        <f>Foglio1!N246</f>
        <v>218270</v>
      </c>
      <c r="O475" s="5">
        <f>Foglio1!O246</f>
        <v>5928</v>
      </c>
      <c r="Q475">
        <f t="shared" si="1743"/>
        <v>318</v>
      </c>
      <c r="R475">
        <f t="shared" si="1744"/>
        <v>224516</v>
      </c>
      <c r="Z475">
        <f t="shared" si="1745"/>
        <v>218270</v>
      </c>
      <c r="AA475">
        <f t="shared" si="1746"/>
        <v>5583</v>
      </c>
      <c r="AB475">
        <f t="shared" si="1747"/>
        <v>318</v>
      </c>
      <c r="AC475">
        <f t="shared" si="1748"/>
        <v>5928</v>
      </c>
      <c r="AE475" s="3">
        <f t="shared" si="1749"/>
        <v>13206</v>
      </c>
      <c r="AF475" s="3">
        <f t="shared" si="1750"/>
        <v>228</v>
      </c>
      <c r="AG475" s="3">
        <f t="shared" si="1751"/>
        <v>-102</v>
      </c>
      <c r="AH475" s="3">
        <f t="shared" si="1752"/>
        <v>-10</v>
      </c>
      <c r="AI475" s="3">
        <f t="shared" si="1753"/>
        <v>-1</v>
      </c>
      <c r="AJ475" s="3">
        <f t="shared" si="1754"/>
        <v>-92</v>
      </c>
      <c r="AK475" s="3">
        <f t="shared" si="1755"/>
        <v>330</v>
      </c>
      <c r="AL475" s="3">
        <f t="shared" si="1756"/>
        <v>0</v>
      </c>
      <c r="AM475" s="3"/>
      <c r="AN475" s="3">
        <f t="shared" si="1757"/>
        <v>12978</v>
      </c>
      <c r="AO475" s="3">
        <f t="shared" si="1758"/>
        <v>228</v>
      </c>
      <c r="AQ475" s="6">
        <f t="shared" si="1759"/>
        <v>2.7938888177805234E-3</v>
      </c>
      <c r="AR475" s="6">
        <f t="shared" si="1760"/>
        <v>9.9186065227888694E-4</v>
      </c>
      <c r="AS475" s="6">
        <f t="shared" si="1761"/>
        <v>-1.6991504247876061E-2</v>
      </c>
      <c r="AT475" s="6">
        <f t="shared" si="1762"/>
        <v>-3.048780487804878E-2</v>
      </c>
      <c r="AU475" s="6">
        <f t="shared" si="1763"/>
        <v>-2.7777777777777776E-2</v>
      </c>
      <c r="AV475" s="6">
        <f t="shared" si="1764"/>
        <v>-1.6211453744493391E-2</v>
      </c>
      <c r="AW475" s="6">
        <f t="shared" si="1765"/>
        <v>1.5141782141873911E-3</v>
      </c>
      <c r="AX475" s="6">
        <f t="shared" si="1766"/>
        <v>0</v>
      </c>
      <c r="AZ475" s="2">
        <f t="shared" si="1767"/>
        <v>4.8544594659311879E-2</v>
      </c>
      <c r="BA475" s="17">
        <f t="shared" si="1768"/>
        <v>1.7264879600181735E-2</v>
      </c>
      <c r="BB475" s="2">
        <f t="shared" si="1769"/>
        <v>1.3820138288301992E-3</v>
      </c>
      <c r="BC475" s="2">
        <f t="shared" si="1770"/>
        <v>1.2299053885501457E-3</v>
      </c>
      <c r="BD475" s="2">
        <f t="shared" si="1771"/>
        <v>1.5210844028005336E-4</v>
      </c>
      <c r="BE475" s="2">
        <f t="shared" si="1772"/>
        <v>2.4263469202386798E-2</v>
      </c>
      <c r="BF475" s="2">
        <f t="shared" si="1773"/>
        <v>0.94859169314077851</v>
      </c>
      <c r="BG475" s="2">
        <f t="shared" si="1774"/>
        <v>2.5762823828004468E-2</v>
      </c>
      <c r="BH475" s="2">
        <f t="shared" si="1775"/>
        <v>4.7957973224877139E-2</v>
      </c>
      <c r="BI475" s="2">
        <f t="shared" si="1776"/>
        <v>5.9311981020166073E-3</v>
      </c>
      <c r="BJ475" s="2">
        <f t="shared" si="1777"/>
        <v>0.94611082867310625</v>
      </c>
    </row>
    <row r="476" spans="1:62" ht="15.6" customHeight="1">
      <c r="A476" s="4">
        <v>44365</v>
      </c>
      <c r="B476">
        <f>Foglio1!S247</f>
        <v>4754159</v>
      </c>
      <c r="C476">
        <f>Foglio1!T247</f>
        <v>1813148</v>
      </c>
      <c r="E476">
        <f>Foglio1!R247</f>
        <v>230269</v>
      </c>
      <c r="G476">
        <f>Foglio1!K247</f>
        <v>5702</v>
      </c>
      <c r="H476" s="5">
        <f>Foglio1!I247</f>
        <v>289</v>
      </c>
      <c r="I476" s="5">
        <f>Foglio1!G247</f>
        <v>259</v>
      </c>
      <c r="J476" s="5">
        <f>Foglio1!H247</f>
        <v>30</v>
      </c>
      <c r="K476" s="5">
        <f>Foglio1!V247</f>
        <v>0</v>
      </c>
      <c r="M476" s="5">
        <f>Foglio1!J247</f>
        <v>5413</v>
      </c>
      <c r="N476" s="5">
        <f>Foglio1!N247</f>
        <v>218636</v>
      </c>
      <c r="O476" s="5">
        <f>Foglio1!O247</f>
        <v>5931</v>
      </c>
      <c r="Q476">
        <f t="shared" si="1743"/>
        <v>289</v>
      </c>
      <c r="R476">
        <f t="shared" si="1744"/>
        <v>224856</v>
      </c>
      <c r="Z476">
        <f t="shared" si="1745"/>
        <v>218636</v>
      </c>
      <c r="AA476">
        <f t="shared" si="1746"/>
        <v>5413</v>
      </c>
      <c r="AB476">
        <f t="shared" si="1747"/>
        <v>289</v>
      </c>
      <c r="AC476">
        <f t="shared" si="1748"/>
        <v>5931</v>
      </c>
      <c r="AE476" s="3">
        <f t="shared" si="1749"/>
        <v>14208</v>
      </c>
      <c r="AF476" s="3">
        <f t="shared" si="1750"/>
        <v>170</v>
      </c>
      <c r="AG476" s="3">
        <f t="shared" si="1751"/>
        <v>-199</v>
      </c>
      <c r="AH476" s="3">
        <f t="shared" si="1752"/>
        <v>-29</v>
      </c>
      <c r="AI476" s="3">
        <f t="shared" si="1753"/>
        <v>-5</v>
      </c>
      <c r="AJ476" s="3">
        <f t="shared" si="1754"/>
        <v>-170</v>
      </c>
      <c r="AK476" s="3">
        <f t="shared" si="1755"/>
        <v>366</v>
      </c>
      <c r="AL476" s="3">
        <f t="shared" si="1756"/>
        <v>3</v>
      </c>
      <c r="AM476" s="3"/>
      <c r="AN476" s="3">
        <f t="shared" si="1757"/>
        <v>14038</v>
      </c>
      <c r="AO476" s="3">
        <f t="shared" si="1758"/>
        <v>170</v>
      </c>
      <c r="AQ476" s="6">
        <f t="shared" si="1759"/>
        <v>2.9974993412379158E-3</v>
      </c>
      <c r="AR476" s="6">
        <f t="shared" si="1760"/>
        <v>7.3881242421740202E-4</v>
      </c>
      <c r="AS476" s="6">
        <f t="shared" si="1761"/>
        <v>-3.3723097780037285E-2</v>
      </c>
      <c r="AT476" s="6">
        <f t="shared" si="1762"/>
        <v>-9.1194968553459113E-2</v>
      </c>
      <c r="AU476" s="6">
        <f t="shared" si="1763"/>
        <v>-0.14285714285714285</v>
      </c>
      <c r="AV476" s="6">
        <f t="shared" si="1764"/>
        <v>-3.0449579079348022E-2</v>
      </c>
      <c r="AW476" s="6">
        <f t="shared" si="1765"/>
        <v>1.6768222843267513E-3</v>
      </c>
      <c r="AX476" s="6">
        <f t="shared" si="1766"/>
        <v>5.0607287449392713E-4</v>
      </c>
      <c r="AZ476" s="2">
        <f t="shared" si="1767"/>
        <v>4.8435275303160871E-2</v>
      </c>
      <c r="BA476" s="17">
        <f t="shared" si="1768"/>
        <v>1.1965090090090089E-2</v>
      </c>
      <c r="BB476" s="2">
        <f t="shared" si="1769"/>
        <v>1.2550538717760532E-3</v>
      </c>
      <c r="BC476" s="2">
        <f t="shared" si="1770"/>
        <v>1.1247714629411688E-3</v>
      </c>
      <c r="BD476" s="2">
        <f t="shared" si="1771"/>
        <v>1.3028240883488441E-4</v>
      </c>
      <c r="BE476" s="2">
        <f t="shared" si="1772"/>
        <v>2.3507289300774312E-2</v>
      </c>
      <c r="BF476" s="2">
        <f t="shared" si="1773"/>
        <v>0.94948082460079297</v>
      </c>
      <c r="BG476" s="2">
        <f t="shared" si="1774"/>
        <v>2.5756832226656649E-2</v>
      </c>
      <c r="BH476" s="2">
        <f t="shared" si="1775"/>
        <v>4.5422658716239919E-2</v>
      </c>
      <c r="BI476" s="2">
        <f t="shared" si="1776"/>
        <v>5.2613118204138899E-3</v>
      </c>
      <c r="BJ476" s="2">
        <f t="shared" si="1777"/>
        <v>0.94931602946334614</v>
      </c>
    </row>
    <row r="477" spans="1:62" ht="15.6" customHeight="1">
      <c r="A477" s="4">
        <v>44366</v>
      </c>
      <c r="B477">
        <f>Foglio1!S248</f>
        <v>4767684</v>
      </c>
      <c r="C477">
        <f>Foglio1!T248</f>
        <v>1817563</v>
      </c>
      <c r="E477">
        <f>Foglio1!R248</f>
        <v>230452</v>
      </c>
      <c r="G477">
        <f>Foglio1!K248</f>
        <v>5615</v>
      </c>
      <c r="H477" s="5">
        <f>Foglio1!I248</f>
        <v>268</v>
      </c>
      <c r="I477" s="5">
        <f>Foglio1!G248</f>
        <v>240</v>
      </c>
      <c r="J477" s="5">
        <f>Foglio1!H248</f>
        <v>28</v>
      </c>
      <c r="K477" s="5">
        <f>Foglio1!V248</f>
        <v>4</v>
      </c>
      <c r="M477" s="5">
        <f>Foglio1!J248</f>
        <v>5347</v>
      </c>
      <c r="N477" s="5">
        <f>Foglio1!N248</f>
        <v>218901</v>
      </c>
      <c r="O477" s="5">
        <f>Foglio1!O248</f>
        <v>5936</v>
      </c>
      <c r="Q477">
        <f t="shared" si="1743"/>
        <v>268</v>
      </c>
      <c r="R477">
        <f t="shared" si="1744"/>
        <v>225105</v>
      </c>
      <c r="Z477">
        <f t="shared" si="1745"/>
        <v>218901</v>
      </c>
      <c r="AA477">
        <f t="shared" si="1746"/>
        <v>5347</v>
      </c>
      <c r="AB477">
        <f t="shared" si="1747"/>
        <v>268</v>
      </c>
      <c r="AC477">
        <f t="shared" si="1748"/>
        <v>5936</v>
      </c>
      <c r="AE477" s="3">
        <f t="shared" si="1749"/>
        <v>13525</v>
      </c>
      <c r="AF477" s="3">
        <f t="shared" si="1750"/>
        <v>183</v>
      </c>
      <c r="AG477" s="3">
        <f t="shared" si="1751"/>
        <v>-87</v>
      </c>
      <c r="AH477" s="3">
        <f t="shared" si="1752"/>
        <v>-21</v>
      </c>
      <c r="AI477" s="3">
        <f t="shared" si="1753"/>
        <v>-2</v>
      </c>
      <c r="AJ477" s="3">
        <f t="shared" si="1754"/>
        <v>-66</v>
      </c>
      <c r="AK477" s="3">
        <f t="shared" si="1755"/>
        <v>265</v>
      </c>
      <c r="AL477" s="3">
        <f t="shared" si="1756"/>
        <v>5</v>
      </c>
      <c r="AM477" s="3"/>
      <c r="AN477" s="3">
        <f t="shared" si="1757"/>
        <v>13342</v>
      </c>
      <c r="AO477" s="3">
        <f t="shared" si="1758"/>
        <v>183</v>
      </c>
      <c r="AQ477" s="6">
        <f t="shared" si="1759"/>
        <v>2.8448775062003607E-3</v>
      </c>
      <c r="AR477" s="6">
        <f t="shared" si="1760"/>
        <v>7.9472269389279499E-4</v>
      </c>
      <c r="AS477" s="6">
        <f t="shared" si="1761"/>
        <v>-1.5257804279200281E-2</v>
      </c>
      <c r="AT477" s="6">
        <f t="shared" si="1762"/>
        <v>-7.2664359861591699E-2</v>
      </c>
      <c r="AU477" s="6">
        <f t="shared" si="1763"/>
        <v>-6.6666666666666666E-2</v>
      </c>
      <c r="AV477" s="6">
        <f t="shared" si="1764"/>
        <v>-1.2192869019028265E-2</v>
      </c>
      <c r="AW477" s="6">
        <f t="shared" si="1765"/>
        <v>1.212060227958799E-3</v>
      </c>
      <c r="AX477" s="6">
        <f t="shared" si="1766"/>
        <v>8.4302815714044845E-4</v>
      </c>
      <c r="AZ477" s="2">
        <f t="shared" si="1767"/>
        <v>4.83362571848302E-2</v>
      </c>
      <c r="BA477" s="17">
        <f t="shared" si="1768"/>
        <v>1.3530499075785582E-2</v>
      </c>
      <c r="BB477" s="2">
        <f t="shared" si="1769"/>
        <v>1.1629319771579332E-3</v>
      </c>
      <c r="BC477" s="2">
        <f t="shared" si="1770"/>
        <v>1.0414316213354625E-3</v>
      </c>
      <c r="BD477" s="2">
        <f t="shared" si="1771"/>
        <v>1.2150035582247062E-4</v>
      </c>
      <c r="BE477" s="2">
        <f t="shared" si="1772"/>
        <v>2.3202228663669659E-2</v>
      </c>
      <c r="BF477" s="2">
        <f t="shared" si="1773"/>
        <v>0.94987676392480869</v>
      </c>
      <c r="BG477" s="2">
        <f t="shared" si="1774"/>
        <v>2.5758075434363772E-2</v>
      </c>
      <c r="BH477" s="2">
        <f t="shared" si="1775"/>
        <v>4.2742653606411399E-2</v>
      </c>
      <c r="BI477" s="2">
        <f t="shared" si="1776"/>
        <v>4.9866429207479964E-3</v>
      </c>
      <c r="BJ477" s="2">
        <f t="shared" si="1777"/>
        <v>0.9522707034728406</v>
      </c>
    </row>
    <row r="478" spans="1:62" ht="15.6" customHeight="1">
      <c r="A478" s="4">
        <v>44367</v>
      </c>
      <c r="B478">
        <f>Foglio1!S249</f>
        <v>4773519</v>
      </c>
      <c r="C478">
        <f>Foglio1!T249</f>
        <v>1820106</v>
      </c>
      <c r="E478">
        <f>Foglio1!R249</f>
        <v>230587</v>
      </c>
      <c r="G478">
        <f>Foglio1!K249</f>
        <v>5560</v>
      </c>
      <c r="H478" s="5">
        <f>Foglio1!I249</f>
        <v>265</v>
      </c>
      <c r="I478" s="5">
        <f>Foglio1!G249</f>
        <v>239</v>
      </c>
      <c r="J478" s="5">
        <f>Foglio1!H249</f>
        <v>26</v>
      </c>
      <c r="K478" s="5">
        <f>Foglio1!V249</f>
        <v>0</v>
      </c>
      <c r="M478" s="5">
        <f>Foglio1!J249</f>
        <v>5295</v>
      </c>
      <c r="N478" s="5">
        <f>Foglio1!N249</f>
        <v>219091</v>
      </c>
      <c r="O478" s="5">
        <f>Foglio1!O249</f>
        <v>5936</v>
      </c>
      <c r="Q478">
        <f t="shared" si="1743"/>
        <v>265</v>
      </c>
      <c r="R478">
        <f t="shared" si="1744"/>
        <v>225292</v>
      </c>
      <c r="Z478">
        <f t="shared" si="1745"/>
        <v>219091</v>
      </c>
      <c r="AA478">
        <f t="shared" si="1746"/>
        <v>5295</v>
      </c>
      <c r="AB478">
        <f t="shared" si="1747"/>
        <v>265</v>
      </c>
      <c r="AC478">
        <f t="shared" si="1748"/>
        <v>5936</v>
      </c>
      <c r="AE478" s="3">
        <f t="shared" si="1749"/>
        <v>5835</v>
      </c>
      <c r="AF478" s="3">
        <f t="shared" si="1750"/>
        <v>135</v>
      </c>
      <c r="AG478" s="3">
        <f t="shared" si="1751"/>
        <v>-55</v>
      </c>
      <c r="AH478" s="3">
        <f t="shared" si="1752"/>
        <v>-3</v>
      </c>
      <c r="AI478" s="3">
        <f t="shared" si="1753"/>
        <v>-2</v>
      </c>
      <c r="AJ478" s="3">
        <f t="shared" si="1754"/>
        <v>-52</v>
      </c>
      <c r="AK478" s="3">
        <f t="shared" si="1755"/>
        <v>190</v>
      </c>
      <c r="AL478" s="3">
        <f t="shared" si="1756"/>
        <v>0</v>
      </c>
      <c r="AM478" s="3"/>
      <c r="AN478" s="3">
        <f t="shared" si="1757"/>
        <v>5700</v>
      </c>
      <c r="AO478" s="3">
        <f t="shared" si="1758"/>
        <v>135</v>
      </c>
      <c r="AQ478" s="6">
        <f t="shared" si="1759"/>
        <v>1.2238646688832566E-3</v>
      </c>
      <c r="AR478" s="6">
        <f t="shared" si="1760"/>
        <v>5.8580528700119766E-4</v>
      </c>
      <c r="AS478" s="6">
        <f t="shared" si="1761"/>
        <v>-9.7951914514692786E-3</v>
      </c>
      <c r="AT478" s="6">
        <f t="shared" si="1762"/>
        <v>-1.1194029850746268E-2</v>
      </c>
      <c r="AU478" s="6">
        <f t="shared" si="1763"/>
        <v>-7.1428571428571425E-2</v>
      </c>
      <c r="AV478" s="6">
        <f t="shared" si="1764"/>
        <v>-9.7250794838227052E-3</v>
      </c>
      <c r="AW478" s="6">
        <f t="shared" si="1765"/>
        <v>8.6797227970635124E-4</v>
      </c>
      <c r="AX478" s="6">
        <f t="shared" si="1766"/>
        <v>0</v>
      </c>
      <c r="AZ478" s="2">
        <f t="shared" si="1767"/>
        <v>4.8305453482011908E-2</v>
      </c>
      <c r="BA478" s="17">
        <f t="shared" si="1768"/>
        <v>2.313624678663239E-2</v>
      </c>
      <c r="BB478" s="2">
        <f t="shared" si="1769"/>
        <v>1.1492408505249646E-3</v>
      </c>
      <c r="BC478" s="2">
        <f t="shared" si="1770"/>
        <v>1.0364851444357227E-3</v>
      </c>
      <c r="BD478" s="2">
        <f t="shared" si="1771"/>
        <v>1.127557060892418E-4</v>
      </c>
      <c r="BE478" s="2">
        <f t="shared" si="1772"/>
        <v>2.2963133220866745E-2</v>
      </c>
      <c r="BF478" s="2">
        <f t="shared" si="1773"/>
        <v>0.95014463087684908</v>
      </c>
      <c r="BG478" s="2">
        <f t="shared" si="1774"/>
        <v>2.5742995051759206E-2</v>
      </c>
      <c r="BH478" s="2">
        <f t="shared" si="1775"/>
        <v>4.2985611510791367E-2</v>
      </c>
      <c r="BI478" s="2">
        <f t="shared" si="1776"/>
        <v>4.6762589928057551E-3</v>
      </c>
      <c r="BJ478" s="2">
        <f t="shared" si="1777"/>
        <v>0.95233812949640284</v>
      </c>
    </row>
    <row r="479" spans="1:62" ht="15.6" customHeight="1">
      <c r="A479" s="4">
        <v>44368</v>
      </c>
      <c r="B479">
        <f>Foglio1!S250</f>
        <v>4789615</v>
      </c>
      <c r="C479">
        <f>Foglio1!T250</f>
        <v>1822473</v>
      </c>
      <c r="E479">
        <f>Foglio1!R250</f>
        <v>230672</v>
      </c>
      <c r="G479">
        <f>Foglio1!K250</f>
        <v>5509</v>
      </c>
      <c r="H479" s="5">
        <f>Foglio1!I250</f>
        <v>262</v>
      </c>
      <c r="I479" s="5">
        <f>Foglio1!G250</f>
        <v>237</v>
      </c>
      <c r="J479" s="5">
        <f>Foglio1!H250</f>
        <v>25</v>
      </c>
      <c r="K479" s="5">
        <f>Foglio1!V250</f>
        <v>0</v>
      </c>
      <c r="M479" s="5">
        <f>Foglio1!J250</f>
        <v>5247</v>
      </c>
      <c r="N479" s="5">
        <f>Foglio1!N250</f>
        <v>219225</v>
      </c>
      <c r="O479" s="5">
        <f>Foglio1!O250</f>
        <v>5938</v>
      </c>
      <c r="Q479">
        <f t="shared" ref="Q479:Q485" si="1778">H479+L479</f>
        <v>262</v>
      </c>
      <c r="R479">
        <f t="shared" ref="R479:R485" si="1779">Q479+N479+O479</f>
        <v>225425</v>
      </c>
      <c r="Z479">
        <f t="shared" ref="Z479:Z485" si="1780">N479</f>
        <v>219225</v>
      </c>
      <c r="AA479">
        <f t="shared" ref="AA479:AA485" si="1781">M479</f>
        <v>5247</v>
      </c>
      <c r="AB479">
        <f t="shared" ref="AB479:AB485" si="1782">H479</f>
        <v>262</v>
      </c>
      <c r="AC479">
        <f t="shared" ref="AC479:AC485" si="1783">O479</f>
        <v>5938</v>
      </c>
      <c r="AE479" s="3">
        <f t="shared" ref="AE479:AE485" si="1784">B479-B478</f>
        <v>16096</v>
      </c>
      <c r="AF479" s="3">
        <f t="shared" ref="AF479:AF485" si="1785">E479-E478</f>
        <v>85</v>
      </c>
      <c r="AG479" s="3">
        <f t="shared" ref="AG479:AG485" si="1786">G479-G478</f>
        <v>-51</v>
      </c>
      <c r="AH479" s="3">
        <f t="shared" ref="AH479:AH485" si="1787">H479-H478</f>
        <v>-3</v>
      </c>
      <c r="AI479" s="3">
        <f t="shared" ref="AI479:AI485" si="1788">J479-J478</f>
        <v>-1</v>
      </c>
      <c r="AJ479" s="3">
        <f t="shared" ref="AJ479:AJ485" si="1789">M479-M478</f>
        <v>-48</v>
      </c>
      <c r="AK479" s="3">
        <f t="shared" ref="AK479:AK485" si="1790">N479-N478</f>
        <v>134</v>
      </c>
      <c r="AL479" s="3">
        <f t="shared" ref="AL479:AL485" si="1791">O479-O478</f>
        <v>2</v>
      </c>
      <c r="AM479" s="3"/>
      <c r="AN479" s="3">
        <f t="shared" ref="AN479:AN485" si="1792">AE479-AF479</f>
        <v>16011</v>
      </c>
      <c r="AO479" s="3">
        <f t="shared" ref="AO479:AO485" si="1793">AF479</f>
        <v>85</v>
      </c>
      <c r="AQ479" s="6">
        <f t="shared" ref="AQ479:AQ485" si="1794">(B479-B478)/B478</f>
        <v>3.3719358821029098E-3</v>
      </c>
      <c r="AR479" s="6">
        <f t="shared" ref="AR479:AR485" si="1795">(E479-E478)/E478</f>
        <v>3.686244237532905E-4</v>
      </c>
      <c r="AS479" s="6">
        <f t="shared" ref="AS479:AS485" si="1796">(G479-G478)/G478</f>
        <v>-9.1726618705035966E-3</v>
      </c>
      <c r="AT479" s="6">
        <f t="shared" ref="AT479:AT485" si="1797">(H479-H478)/H478</f>
        <v>-1.1320754716981131E-2</v>
      </c>
      <c r="AU479" s="6">
        <f t="shared" ref="AU479:AU485" si="1798">(J479-J478)/J478</f>
        <v>-3.8461538461538464E-2</v>
      </c>
      <c r="AV479" s="6">
        <f t="shared" ref="AV479:AV485" si="1799">(M479-M478)/M478</f>
        <v>-9.0651558073654385E-3</v>
      </c>
      <c r="AW479" s="6">
        <f t="shared" ref="AW479:AW485" si="1800">(N479-N478)/N478</f>
        <v>6.1161800347800681E-4</v>
      </c>
      <c r="AX479" s="6">
        <f t="shared" ref="AX479:AX485" si="1801">(O479-O478)/O478</f>
        <v>3.3692722371967657E-4</v>
      </c>
      <c r="AZ479" s="2">
        <f t="shared" ref="AZ479:AZ485" si="1802">E479/B479</f>
        <v>4.8160864704156807E-2</v>
      </c>
      <c r="BA479" s="17">
        <f t="shared" ref="BA479:BA485" si="1803">AF479/AE479</f>
        <v>5.2808151093439362E-3</v>
      </c>
      <c r="BB479" s="2">
        <f t="shared" ref="BB479:BB485" si="1804">H479/E479</f>
        <v>1.1358118887424568E-3</v>
      </c>
      <c r="BC479" s="2">
        <f t="shared" ref="BC479:BC485" si="1805">(H479-J479)/E479</f>
        <v>1.0274328917250469E-3</v>
      </c>
      <c r="BD479" s="2">
        <f t="shared" ref="BD479:BD485" si="1806">J479/E479</f>
        <v>1.0837899701741001E-4</v>
      </c>
      <c r="BE479" s="2">
        <f t="shared" ref="BE479:BE485" si="1807">M479/E479</f>
        <v>2.2746583894014013E-2</v>
      </c>
      <c r="BF479" s="2">
        <f t="shared" ref="BF479:BF485" si="1808">N479/E479</f>
        <v>0.95037542484566828</v>
      </c>
      <c r="BG479" s="2">
        <f t="shared" ref="BG479:BG485" si="1809">O479/E479</f>
        <v>2.5742179371575222E-2</v>
      </c>
      <c r="BH479" s="2">
        <f t="shared" ref="BH479:BH485" si="1810">I479/G479</f>
        <v>4.3020511889635141E-2</v>
      </c>
      <c r="BI479" s="2">
        <f t="shared" ref="BI479:BI485" si="1811">J479/G479</f>
        <v>4.5380286803412594E-3</v>
      </c>
      <c r="BJ479" s="2">
        <f t="shared" ref="BJ479:BJ485" si="1812">M479/G479</f>
        <v>0.95244145943002356</v>
      </c>
    </row>
    <row r="480" spans="1:62" ht="15.6" customHeight="1">
      <c r="A480" s="4">
        <v>44369</v>
      </c>
      <c r="B480">
        <f>Foglio1!S251</f>
        <v>4802925</v>
      </c>
      <c r="C480">
        <f>Foglio1!T251</f>
        <v>1828065</v>
      </c>
      <c r="E480">
        <f>Foglio1!R251</f>
        <v>230805</v>
      </c>
      <c r="G480">
        <f>Foglio1!K251</f>
        <v>5209</v>
      </c>
      <c r="H480" s="5">
        <f>Foglio1!I251</f>
        <v>251</v>
      </c>
      <c r="I480" s="5">
        <f>Foglio1!G251</f>
        <v>226</v>
      </c>
      <c r="J480" s="5">
        <f>Foglio1!H251</f>
        <v>25</v>
      </c>
      <c r="K480" s="5">
        <f>Foglio1!V251</f>
        <v>2</v>
      </c>
      <c r="M480" s="5">
        <f>Foglio1!J251</f>
        <v>4958</v>
      </c>
      <c r="N480" s="5">
        <f>Foglio1!N251</f>
        <v>219651</v>
      </c>
      <c r="O480" s="5">
        <f>Foglio1!O251</f>
        <v>5945</v>
      </c>
      <c r="Q480">
        <f t="shared" si="1778"/>
        <v>251</v>
      </c>
      <c r="R480">
        <f t="shared" si="1779"/>
        <v>225847</v>
      </c>
      <c r="Z480">
        <f t="shared" si="1780"/>
        <v>219651</v>
      </c>
      <c r="AA480">
        <f t="shared" si="1781"/>
        <v>4958</v>
      </c>
      <c r="AB480">
        <f t="shared" si="1782"/>
        <v>251</v>
      </c>
      <c r="AC480">
        <f t="shared" si="1783"/>
        <v>5945</v>
      </c>
      <c r="AE480" s="3">
        <f t="shared" si="1784"/>
        <v>13310</v>
      </c>
      <c r="AF480" s="3">
        <f t="shared" si="1785"/>
        <v>133</v>
      </c>
      <c r="AG480" s="3">
        <f t="shared" si="1786"/>
        <v>-300</v>
      </c>
      <c r="AH480" s="3">
        <f t="shared" si="1787"/>
        <v>-11</v>
      </c>
      <c r="AI480" s="3">
        <f t="shared" si="1788"/>
        <v>0</v>
      </c>
      <c r="AJ480" s="3">
        <f t="shared" si="1789"/>
        <v>-289</v>
      </c>
      <c r="AK480" s="3">
        <f t="shared" si="1790"/>
        <v>426</v>
      </c>
      <c r="AL480" s="3">
        <f t="shared" si="1791"/>
        <v>7</v>
      </c>
      <c r="AM480" s="3"/>
      <c r="AN480" s="3">
        <f t="shared" si="1792"/>
        <v>13177</v>
      </c>
      <c r="AO480" s="3">
        <f t="shared" si="1793"/>
        <v>133</v>
      </c>
      <c r="AQ480" s="6">
        <f t="shared" si="1794"/>
        <v>2.778928995336786E-3</v>
      </c>
      <c r="AR480" s="6">
        <f t="shared" si="1795"/>
        <v>5.7657626413262124E-4</v>
      </c>
      <c r="AS480" s="6">
        <f t="shared" si="1796"/>
        <v>-5.4456344164095116E-2</v>
      </c>
      <c r="AT480" s="6">
        <f t="shared" si="1797"/>
        <v>-4.1984732824427481E-2</v>
      </c>
      <c r="AU480" s="6">
        <f t="shared" si="1798"/>
        <v>0</v>
      </c>
      <c r="AV480" s="6">
        <f t="shared" si="1799"/>
        <v>-5.5079092814941874E-2</v>
      </c>
      <c r="AW480" s="6">
        <f t="shared" si="1800"/>
        <v>1.9432090318166268E-3</v>
      </c>
      <c r="AX480" s="6">
        <f t="shared" si="1801"/>
        <v>1.1788480970023577E-3</v>
      </c>
      <c r="AZ480" s="2">
        <f t="shared" si="1802"/>
        <v>4.8055091428660657E-2</v>
      </c>
      <c r="BA480" s="17">
        <f t="shared" si="1803"/>
        <v>9.9924868519909848E-3</v>
      </c>
      <c r="BB480" s="2">
        <f t="shared" si="1804"/>
        <v>1.0874981044604753E-3</v>
      </c>
      <c r="BC480" s="2">
        <f t="shared" si="1805"/>
        <v>9.7918156019150362E-4</v>
      </c>
      <c r="BD480" s="2">
        <f t="shared" si="1806"/>
        <v>1.0831654426897165E-4</v>
      </c>
      <c r="BE480" s="2">
        <f t="shared" si="1807"/>
        <v>2.1481337059422456E-2</v>
      </c>
      <c r="BF480" s="2">
        <f t="shared" si="1808"/>
        <v>0.95167349060895556</v>
      </c>
      <c r="BG480" s="2">
        <f t="shared" si="1809"/>
        <v>2.5757674227161458E-2</v>
      </c>
      <c r="BH480" s="2">
        <f t="shared" si="1810"/>
        <v>4.338644653484354E-2</v>
      </c>
      <c r="BI480" s="2">
        <f t="shared" si="1811"/>
        <v>4.7993856786331347E-3</v>
      </c>
      <c r="BJ480" s="2">
        <f t="shared" si="1812"/>
        <v>0.95181416778652328</v>
      </c>
    </row>
    <row r="481" spans="1:62" ht="15.6" customHeight="1">
      <c r="A481" s="4">
        <v>44370</v>
      </c>
      <c r="B481">
        <f>Foglio1!S252</f>
        <v>4815390</v>
      </c>
      <c r="C481">
        <f>Foglio1!T252</f>
        <v>1832077</v>
      </c>
      <c r="E481">
        <f>Foglio1!R252</f>
        <v>230963</v>
      </c>
      <c r="G481">
        <f>Foglio1!K252</f>
        <v>4908</v>
      </c>
      <c r="H481" s="5">
        <f>Foglio1!I252</f>
        <v>231</v>
      </c>
      <c r="I481" s="5">
        <f>Foglio1!G252</f>
        <v>206</v>
      </c>
      <c r="J481" s="5">
        <f>Foglio1!H252</f>
        <v>25</v>
      </c>
      <c r="K481" s="5">
        <f>Foglio1!V252</f>
        <v>0</v>
      </c>
      <c r="M481" s="5">
        <f>Foglio1!J252</f>
        <v>4677</v>
      </c>
      <c r="N481" s="5">
        <f>Foglio1!N252</f>
        <v>220104</v>
      </c>
      <c r="O481" s="5">
        <f>Foglio1!O252</f>
        <v>5951</v>
      </c>
      <c r="Q481">
        <f t="shared" si="1778"/>
        <v>231</v>
      </c>
      <c r="R481">
        <f t="shared" si="1779"/>
        <v>226286</v>
      </c>
      <c r="Z481">
        <f t="shared" si="1780"/>
        <v>220104</v>
      </c>
      <c r="AA481">
        <f t="shared" si="1781"/>
        <v>4677</v>
      </c>
      <c r="AB481">
        <f t="shared" si="1782"/>
        <v>231</v>
      </c>
      <c r="AC481">
        <f t="shared" si="1783"/>
        <v>5951</v>
      </c>
      <c r="AE481" s="3">
        <f t="shared" si="1784"/>
        <v>12465</v>
      </c>
      <c r="AF481" s="3">
        <f t="shared" si="1785"/>
        <v>158</v>
      </c>
      <c r="AG481" s="3">
        <f t="shared" si="1786"/>
        <v>-301</v>
      </c>
      <c r="AH481" s="3">
        <f t="shared" si="1787"/>
        <v>-20</v>
      </c>
      <c r="AI481" s="3">
        <f t="shared" si="1788"/>
        <v>0</v>
      </c>
      <c r="AJ481" s="3">
        <f t="shared" si="1789"/>
        <v>-281</v>
      </c>
      <c r="AK481" s="3">
        <f t="shared" si="1790"/>
        <v>453</v>
      </c>
      <c r="AL481" s="3">
        <f t="shared" si="1791"/>
        <v>6</v>
      </c>
      <c r="AM481" s="3"/>
      <c r="AN481" s="3">
        <f t="shared" si="1792"/>
        <v>12307</v>
      </c>
      <c r="AO481" s="3">
        <f t="shared" si="1793"/>
        <v>158</v>
      </c>
      <c r="AQ481" s="6">
        <f t="shared" si="1794"/>
        <v>2.5952934930276862E-3</v>
      </c>
      <c r="AR481" s="6">
        <f t="shared" si="1795"/>
        <v>6.8456055977990078E-4</v>
      </c>
      <c r="AS481" s="6">
        <f t="shared" si="1796"/>
        <v>-5.7784603570742943E-2</v>
      </c>
      <c r="AT481" s="6">
        <f t="shared" si="1797"/>
        <v>-7.9681274900398405E-2</v>
      </c>
      <c r="AU481" s="6">
        <f t="shared" si="1798"/>
        <v>0</v>
      </c>
      <c r="AV481" s="6">
        <f t="shared" si="1799"/>
        <v>-5.6676079064138768E-2</v>
      </c>
      <c r="AW481" s="6">
        <f t="shared" si="1800"/>
        <v>2.0623625660707214E-3</v>
      </c>
      <c r="AX481" s="6">
        <f t="shared" si="1801"/>
        <v>1.009251471825063E-3</v>
      </c>
      <c r="AZ481" s="2">
        <f t="shared" si="1802"/>
        <v>4.7963508667003087E-2</v>
      </c>
      <c r="BA481" s="17">
        <f t="shared" si="1803"/>
        <v>1.2675491375852386E-2</v>
      </c>
      <c r="BB481" s="2">
        <f t="shared" si="1804"/>
        <v>1.0001601988197243E-3</v>
      </c>
      <c r="BC481" s="2">
        <f t="shared" si="1805"/>
        <v>8.9191775306001397E-4</v>
      </c>
      <c r="BD481" s="2">
        <f t="shared" si="1806"/>
        <v>1.0824244575971043E-4</v>
      </c>
      <c r="BE481" s="2">
        <f t="shared" si="1807"/>
        <v>2.0249996752726627E-2</v>
      </c>
      <c r="BF481" s="2">
        <f t="shared" si="1808"/>
        <v>0.95298381125981213</v>
      </c>
      <c r="BG481" s="2">
        <f t="shared" si="1809"/>
        <v>2.576603178864147E-2</v>
      </c>
      <c r="BH481" s="2">
        <f t="shared" si="1810"/>
        <v>4.1972290138549306E-2</v>
      </c>
      <c r="BI481" s="2">
        <f t="shared" si="1811"/>
        <v>5.0937245313773432E-3</v>
      </c>
      <c r="BJ481" s="2">
        <f t="shared" si="1812"/>
        <v>0.95293398533007334</v>
      </c>
    </row>
    <row r="482" spans="1:62" ht="15.6" customHeight="1">
      <c r="A482" s="4">
        <v>44371</v>
      </c>
      <c r="B482">
        <f>Foglio1!S253</f>
        <v>4832352</v>
      </c>
      <c r="C482">
        <f>Foglio1!T253</f>
        <v>1837126</v>
      </c>
      <c r="E482">
        <f>Foglio1!R253</f>
        <v>231082</v>
      </c>
      <c r="G482">
        <f>Foglio1!K253</f>
        <v>4753</v>
      </c>
      <c r="H482" s="5">
        <f>Foglio1!I253</f>
        <v>212</v>
      </c>
      <c r="I482" s="5">
        <f>Foglio1!G253</f>
        <v>185</v>
      </c>
      <c r="J482" s="5">
        <f>Foglio1!H253</f>
        <v>27</v>
      </c>
      <c r="K482" s="5">
        <f>Foglio1!V253</f>
        <v>4</v>
      </c>
      <c r="M482" s="5">
        <f>Foglio1!J253</f>
        <v>4541</v>
      </c>
      <c r="N482" s="5">
        <f>Foglio1!N253</f>
        <v>220372</v>
      </c>
      <c r="O482" s="5">
        <f>Foglio1!O253</f>
        <v>5957</v>
      </c>
      <c r="Q482">
        <f t="shared" si="1778"/>
        <v>212</v>
      </c>
      <c r="R482">
        <f t="shared" si="1779"/>
        <v>226541</v>
      </c>
      <c r="Z482">
        <f t="shared" si="1780"/>
        <v>220372</v>
      </c>
      <c r="AA482">
        <f t="shared" si="1781"/>
        <v>4541</v>
      </c>
      <c r="AB482">
        <f t="shared" si="1782"/>
        <v>212</v>
      </c>
      <c r="AC482">
        <f t="shared" si="1783"/>
        <v>5957</v>
      </c>
      <c r="AE482" s="3">
        <f t="shared" si="1784"/>
        <v>16962</v>
      </c>
      <c r="AF482" s="3">
        <f t="shared" si="1785"/>
        <v>119</v>
      </c>
      <c r="AG482" s="3">
        <f t="shared" si="1786"/>
        <v>-155</v>
      </c>
      <c r="AH482" s="3">
        <f t="shared" si="1787"/>
        <v>-19</v>
      </c>
      <c r="AI482" s="3">
        <f t="shared" si="1788"/>
        <v>2</v>
      </c>
      <c r="AJ482" s="3">
        <f t="shared" si="1789"/>
        <v>-136</v>
      </c>
      <c r="AK482" s="3">
        <f t="shared" si="1790"/>
        <v>268</v>
      </c>
      <c r="AL482" s="3">
        <f t="shared" si="1791"/>
        <v>6</v>
      </c>
      <c r="AM482" s="3"/>
      <c r="AN482" s="3">
        <f t="shared" si="1792"/>
        <v>16843</v>
      </c>
      <c r="AO482" s="3">
        <f t="shared" si="1793"/>
        <v>119</v>
      </c>
      <c r="AQ482" s="6">
        <f t="shared" si="1794"/>
        <v>3.5224561250490616E-3</v>
      </c>
      <c r="AR482" s="6">
        <f t="shared" si="1795"/>
        <v>5.1523404181622165E-4</v>
      </c>
      <c r="AS482" s="6">
        <f t="shared" si="1796"/>
        <v>-3.1581092094539527E-2</v>
      </c>
      <c r="AT482" s="6">
        <f t="shared" si="1797"/>
        <v>-8.2251082251082255E-2</v>
      </c>
      <c r="AU482" s="6">
        <f t="shared" si="1798"/>
        <v>0.08</v>
      </c>
      <c r="AV482" s="6">
        <f t="shared" si="1799"/>
        <v>-2.9078469104126578E-2</v>
      </c>
      <c r="AW482" s="6">
        <f t="shared" si="1800"/>
        <v>1.2176062225129939E-3</v>
      </c>
      <c r="AX482" s="6">
        <f t="shared" si="1801"/>
        <v>1.008233910267182E-3</v>
      </c>
      <c r="AZ482" s="2">
        <f t="shared" si="1802"/>
        <v>4.7819778029415075E-2</v>
      </c>
      <c r="BA482" s="17">
        <f t="shared" si="1803"/>
        <v>7.0156821129583775E-3</v>
      </c>
      <c r="BB482" s="2">
        <f t="shared" si="1804"/>
        <v>9.1742325235197894E-4</v>
      </c>
      <c r="BC482" s="2">
        <f t="shared" si="1805"/>
        <v>8.0058161172224575E-4</v>
      </c>
      <c r="BD482" s="2">
        <f t="shared" si="1806"/>
        <v>1.1684164062973317E-4</v>
      </c>
      <c r="BE482" s="2">
        <f t="shared" si="1807"/>
        <v>1.9651032966652531E-2</v>
      </c>
      <c r="BF482" s="2">
        <f t="shared" si="1808"/>
        <v>0.95365281588353923</v>
      </c>
      <c r="BG482" s="2">
        <f t="shared" si="1809"/>
        <v>2.5778727897456315E-2</v>
      </c>
      <c r="BH482" s="2">
        <f t="shared" si="1810"/>
        <v>3.8922785609088996E-2</v>
      </c>
      <c r="BI482" s="2">
        <f t="shared" si="1811"/>
        <v>5.6806227645697458E-3</v>
      </c>
      <c r="BJ482" s="2">
        <f t="shared" si="1812"/>
        <v>0.95539659162634127</v>
      </c>
    </row>
    <row r="483" spans="1:62" ht="15.6" customHeight="1">
      <c r="A483" s="4">
        <v>44372</v>
      </c>
      <c r="B483">
        <f>Foglio1!S254</f>
        <v>4843984</v>
      </c>
      <c r="C483">
        <f>Foglio1!T254</f>
        <v>1839745</v>
      </c>
      <c r="E483">
        <f>Foglio1!R254</f>
        <v>231149</v>
      </c>
      <c r="G483">
        <f>Foglio1!K254</f>
        <v>4431</v>
      </c>
      <c r="H483" s="5">
        <f>Foglio1!I254</f>
        <v>198</v>
      </c>
      <c r="I483" s="5">
        <f>Foglio1!G254</f>
        <v>175</v>
      </c>
      <c r="J483" s="5">
        <f>Foglio1!H254</f>
        <v>23</v>
      </c>
      <c r="K483" s="5">
        <f>Foglio1!V254</f>
        <v>0</v>
      </c>
      <c r="M483" s="5">
        <f>Foglio1!J254</f>
        <v>4233</v>
      </c>
      <c r="N483" s="5">
        <f>Foglio1!N254</f>
        <v>220755</v>
      </c>
      <c r="O483" s="5">
        <f>Foglio1!O254</f>
        <v>5963</v>
      </c>
      <c r="Q483">
        <f t="shared" si="1778"/>
        <v>198</v>
      </c>
      <c r="R483">
        <f t="shared" si="1779"/>
        <v>226916</v>
      </c>
      <c r="Z483">
        <f t="shared" si="1780"/>
        <v>220755</v>
      </c>
      <c r="AA483">
        <f t="shared" si="1781"/>
        <v>4233</v>
      </c>
      <c r="AB483">
        <f t="shared" si="1782"/>
        <v>198</v>
      </c>
      <c r="AC483">
        <f t="shared" si="1783"/>
        <v>5963</v>
      </c>
      <c r="AE483" s="3">
        <f t="shared" si="1784"/>
        <v>11632</v>
      </c>
      <c r="AF483" s="3">
        <f t="shared" si="1785"/>
        <v>67</v>
      </c>
      <c r="AG483" s="3">
        <f t="shared" si="1786"/>
        <v>-322</v>
      </c>
      <c r="AH483" s="3">
        <f t="shared" si="1787"/>
        <v>-14</v>
      </c>
      <c r="AI483" s="3">
        <f t="shared" si="1788"/>
        <v>-4</v>
      </c>
      <c r="AJ483" s="3">
        <f t="shared" si="1789"/>
        <v>-308</v>
      </c>
      <c r="AK483" s="3">
        <f t="shared" si="1790"/>
        <v>383</v>
      </c>
      <c r="AL483" s="3">
        <f t="shared" si="1791"/>
        <v>6</v>
      </c>
      <c r="AM483" s="3"/>
      <c r="AN483" s="3">
        <f t="shared" si="1792"/>
        <v>11565</v>
      </c>
      <c r="AO483" s="3">
        <f t="shared" si="1793"/>
        <v>67</v>
      </c>
      <c r="AQ483" s="6">
        <f t="shared" si="1794"/>
        <v>2.4071094158703669E-3</v>
      </c>
      <c r="AR483" s="6">
        <f t="shared" si="1795"/>
        <v>2.8994036748859709E-4</v>
      </c>
      <c r="AS483" s="6">
        <f t="shared" si="1796"/>
        <v>-6.774668630338733E-2</v>
      </c>
      <c r="AT483" s="6">
        <f t="shared" si="1797"/>
        <v>-6.6037735849056603E-2</v>
      </c>
      <c r="AU483" s="6">
        <f t="shared" si="1798"/>
        <v>-0.14814814814814814</v>
      </c>
      <c r="AV483" s="6">
        <f t="shared" si="1799"/>
        <v>-6.7826469940541728E-2</v>
      </c>
      <c r="AW483" s="6">
        <f t="shared" si="1800"/>
        <v>1.7379703410596629E-3</v>
      </c>
      <c r="AX483" s="6">
        <f t="shared" si="1801"/>
        <v>1.0072183985227463E-3</v>
      </c>
      <c r="AZ483" s="2">
        <f t="shared" si="1802"/>
        <v>4.771877859216711E-2</v>
      </c>
      <c r="BA483" s="17">
        <f t="shared" si="1803"/>
        <v>5.7599724896836317E-3</v>
      </c>
      <c r="BB483" s="2">
        <f t="shared" si="1804"/>
        <v>8.5659033783403783E-4</v>
      </c>
      <c r="BC483" s="2">
        <f t="shared" si="1805"/>
        <v>7.5708741980281115E-4</v>
      </c>
      <c r="BD483" s="2">
        <f t="shared" si="1806"/>
        <v>9.950291803122661E-5</v>
      </c>
      <c r="BE483" s="2">
        <f t="shared" si="1807"/>
        <v>1.831286313157314E-2</v>
      </c>
      <c r="BF483" s="2">
        <f t="shared" si="1808"/>
        <v>0.95503333347754049</v>
      </c>
      <c r="BG483" s="2">
        <f t="shared" si="1809"/>
        <v>2.5797213053052361E-2</v>
      </c>
      <c r="BH483" s="2">
        <f t="shared" si="1810"/>
        <v>3.9494470774091628E-2</v>
      </c>
      <c r="BI483" s="2">
        <f t="shared" si="1811"/>
        <v>5.1907018731663281E-3</v>
      </c>
      <c r="BJ483" s="2">
        <f t="shared" si="1812"/>
        <v>0.95531482735274209</v>
      </c>
    </row>
    <row r="484" spans="1:62" ht="15.6" customHeight="1">
      <c r="A484" s="4">
        <v>44373</v>
      </c>
      <c r="B484">
        <f>Foglio1!S255</f>
        <v>4857295</v>
      </c>
      <c r="C484">
        <f>Foglio1!T255</f>
        <v>1843817</v>
      </c>
      <c r="E484">
        <f>Foglio1!R255</f>
        <v>231260</v>
      </c>
      <c r="G484">
        <f>Foglio1!K255</f>
        <v>4372</v>
      </c>
      <c r="H484" s="5">
        <f>Foglio1!I255</f>
        <v>186</v>
      </c>
      <c r="I484" s="5">
        <f>Foglio1!G255</f>
        <v>166</v>
      </c>
      <c r="J484" s="5">
        <f>Foglio1!H255</f>
        <v>20</v>
      </c>
      <c r="K484" s="5">
        <f>Foglio1!V255</f>
        <v>0</v>
      </c>
      <c r="M484" s="5">
        <f>Foglio1!J255</f>
        <v>4186</v>
      </c>
      <c r="N484" s="5">
        <f>Foglio1!N255</f>
        <v>220924</v>
      </c>
      <c r="O484" s="5">
        <f>Foglio1!O255</f>
        <v>5964</v>
      </c>
      <c r="Q484">
        <f t="shared" si="1778"/>
        <v>186</v>
      </c>
      <c r="R484">
        <f t="shared" si="1779"/>
        <v>227074</v>
      </c>
      <c r="Z484">
        <f t="shared" si="1780"/>
        <v>220924</v>
      </c>
      <c r="AA484">
        <f t="shared" si="1781"/>
        <v>4186</v>
      </c>
      <c r="AB484">
        <f t="shared" si="1782"/>
        <v>186</v>
      </c>
      <c r="AC484">
        <f t="shared" si="1783"/>
        <v>5964</v>
      </c>
      <c r="AE484" s="3">
        <f t="shared" si="1784"/>
        <v>13311</v>
      </c>
      <c r="AF484" s="3">
        <f t="shared" si="1785"/>
        <v>111</v>
      </c>
      <c r="AG484" s="3">
        <f t="shared" si="1786"/>
        <v>-59</v>
      </c>
      <c r="AH484" s="3">
        <f t="shared" si="1787"/>
        <v>-12</v>
      </c>
      <c r="AI484" s="3">
        <f t="shared" si="1788"/>
        <v>-3</v>
      </c>
      <c r="AJ484" s="3">
        <f t="shared" si="1789"/>
        <v>-47</v>
      </c>
      <c r="AK484" s="3">
        <f t="shared" si="1790"/>
        <v>169</v>
      </c>
      <c r="AL484" s="3">
        <f t="shared" si="1791"/>
        <v>1</v>
      </c>
      <c r="AM484" s="3"/>
      <c r="AN484" s="3">
        <f t="shared" si="1792"/>
        <v>13200</v>
      </c>
      <c r="AO484" s="3">
        <f t="shared" si="1793"/>
        <v>111</v>
      </c>
      <c r="AQ484" s="6">
        <f t="shared" si="1794"/>
        <v>2.7479446670344082E-3</v>
      </c>
      <c r="AR484" s="6">
        <f t="shared" si="1795"/>
        <v>4.802097348463545E-4</v>
      </c>
      <c r="AS484" s="6">
        <f t="shared" si="1796"/>
        <v>-1.331527871812232E-2</v>
      </c>
      <c r="AT484" s="6">
        <f t="shared" si="1797"/>
        <v>-6.0606060606060608E-2</v>
      </c>
      <c r="AU484" s="6">
        <f t="shared" si="1798"/>
        <v>-0.13043478260869565</v>
      </c>
      <c r="AV484" s="6">
        <f t="shared" si="1799"/>
        <v>-1.1103236475313017E-2</v>
      </c>
      <c r="AW484" s="6">
        <f t="shared" si="1800"/>
        <v>7.6555457407533241E-4</v>
      </c>
      <c r="AX484" s="6">
        <f t="shared" si="1801"/>
        <v>1.6770082173402651E-4</v>
      </c>
      <c r="AZ484" s="2">
        <f t="shared" si="1802"/>
        <v>4.7610861600952792E-2</v>
      </c>
      <c r="BA484" s="17">
        <f t="shared" si="1803"/>
        <v>8.338967771016453E-3</v>
      </c>
      <c r="BB484" s="2">
        <f t="shared" si="1804"/>
        <v>8.042895442359249E-4</v>
      </c>
      <c r="BC484" s="2">
        <f t="shared" si="1805"/>
        <v>7.1780679754388996E-4</v>
      </c>
      <c r="BD484" s="2">
        <f t="shared" si="1806"/>
        <v>8.6482746692034934E-5</v>
      </c>
      <c r="BE484" s="2">
        <f t="shared" si="1807"/>
        <v>1.8100838882642911E-2</v>
      </c>
      <c r="BF484" s="2">
        <f t="shared" si="1808"/>
        <v>0.95530571650955631</v>
      </c>
      <c r="BG484" s="2">
        <f t="shared" si="1809"/>
        <v>2.5789155063564818E-2</v>
      </c>
      <c r="BH484" s="2">
        <f t="shared" si="1810"/>
        <v>3.796889295516926E-2</v>
      </c>
      <c r="BI484" s="2">
        <f t="shared" si="1811"/>
        <v>4.5745654162854532E-3</v>
      </c>
      <c r="BJ484" s="2">
        <f t="shared" si="1812"/>
        <v>0.95745654162854532</v>
      </c>
    </row>
    <row r="485" spans="1:62" ht="15.6" customHeight="1">
      <c r="A485" s="4">
        <v>44374</v>
      </c>
      <c r="B485">
        <f>Foglio1!S256</f>
        <v>4861815</v>
      </c>
      <c r="C485">
        <f>Foglio1!T256</f>
        <v>1846120</v>
      </c>
      <c r="E485">
        <f>Foglio1!R256</f>
        <v>231371</v>
      </c>
      <c r="G485">
        <f>Foglio1!K256</f>
        <v>4368</v>
      </c>
      <c r="H485" s="5">
        <f>Foglio1!I256</f>
        <v>185</v>
      </c>
      <c r="I485" s="5">
        <f>Foglio1!G256</f>
        <v>162</v>
      </c>
      <c r="J485" s="5">
        <f>Foglio1!H256</f>
        <v>23</v>
      </c>
      <c r="K485" s="5">
        <f>Foglio1!V256</f>
        <v>3</v>
      </c>
      <c r="M485" s="5">
        <f>Foglio1!J256</f>
        <v>4183</v>
      </c>
      <c r="N485" s="5">
        <f>Foglio1!N256</f>
        <v>221038</v>
      </c>
      <c r="O485" s="5">
        <f>Foglio1!O256</f>
        <v>5965</v>
      </c>
      <c r="Q485">
        <f t="shared" si="1778"/>
        <v>185</v>
      </c>
      <c r="R485">
        <f t="shared" si="1779"/>
        <v>227188</v>
      </c>
      <c r="Z485">
        <f t="shared" si="1780"/>
        <v>221038</v>
      </c>
      <c r="AA485">
        <f t="shared" si="1781"/>
        <v>4183</v>
      </c>
      <c r="AB485">
        <f t="shared" si="1782"/>
        <v>185</v>
      </c>
      <c r="AC485">
        <f t="shared" si="1783"/>
        <v>5965</v>
      </c>
      <c r="AE485" s="3">
        <f t="shared" si="1784"/>
        <v>4520</v>
      </c>
      <c r="AF485" s="3">
        <f t="shared" si="1785"/>
        <v>111</v>
      </c>
      <c r="AG485" s="3">
        <f t="shared" si="1786"/>
        <v>-4</v>
      </c>
      <c r="AH485" s="3">
        <f t="shared" si="1787"/>
        <v>-1</v>
      </c>
      <c r="AI485" s="3">
        <f t="shared" si="1788"/>
        <v>3</v>
      </c>
      <c r="AJ485" s="3">
        <f t="shared" si="1789"/>
        <v>-3</v>
      </c>
      <c r="AK485" s="3">
        <f t="shared" si="1790"/>
        <v>114</v>
      </c>
      <c r="AL485" s="3">
        <f t="shared" si="1791"/>
        <v>1</v>
      </c>
      <c r="AM485" s="3"/>
      <c r="AN485" s="3">
        <f t="shared" si="1792"/>
        <v>4409</v>
      </c>
      <c r="AO485" s="3">
        <f t="shared" si="1793"/>
        <v>111</v>
      </c>
      <c r="AQ485" s="6">
        <f t="shared" si="1794"/>
        <v>9.3055908689918974E-4</v>
      </c>
      <c r="AR485" s="6">
        <f t="shared" si="1795"/>
        <v>4.7997924414079391E-4</v>
      </c>
      <c r="AS485" s="6">
        <f t="shared" si="1796"/>
        <v>-9.1491308325709062E-4</v>
      </c>
      <c r="AT485" s="6">
        <f t="shared" si="1797"/>
        <v>-5.3763440860215058E-3</v>
      </c>
      <c r="AU485" s="6">
        <f t="shared" si="1798"/>
        <v>0.15</v>
      </c>
      <c r="AV485" s="6">
        <f t="shared" si="1799"/>
        <v>-7.16674629718108E-4</v>
      </c>
      <c r="AW485" s="6">
        <f t="shared" si="1800"/>
        <v>5.1601455704224075E-4</v>
      </c>
      <c r="AX485" s="6">
        <f t="shared" si="1801"/>
        <v>1.6767270288397049E-4</v>
      </c>
      <c r="AZ485" s="2">
        <f t="shared" si="1802"/>
        <v>4.7589429050673461E-2</v>
      </c>
      <c r="BA485" s="17">
        <f t="shared" si="1803"/>
        <v>2.4557522123893807E-2</v>
      </c>
      <c r="BB485" s="2">
        <f t="shared" si="1804"/>
        <v>7.9958162431765438E-4</v>
      </c>
      <c r="BC485" s="2">
        <f t="shared" si="1805"/>
        <v>7.0017417913221624E-4</v>
      </c>
      <c r="BD485" s="2">
        <f t="shared" si="1806"/>
        <v>9.9407445185438107E-5</v>
      </c>
      <c r="BE485" s="2">
        <f t="shared" si="1807"/>
        <v>1.8079188835247288E-2</v>
      </c>
      <c r="BF485" s="2">
        <f t="shared" si="1808"/>
        <v>0.9553401247347334</v>
      </c>
      <c r="BG485" s="2">
        <f t="shared" si="1809"/>
        <v>2.5781104805701664E-2</v>
      </c>
      <c r="BH485" s="2">
        <f t="shared" si="1810"/>
        <v>3.7087912087912088E-2</v>
      </c>
      <c r="BI485" s="2">
        <f t="shared" si="1811"/>
        <v>5.2655677655677659E-3</v>
      </c>
      <c r="BJ485" s="2">
        <f t="shared" si="1812"/>
        <v>0.95764652014652019</v>
      </c>
    </row>
    <row r="486" spans="1:62" ht="15.6" customHeight="1">
      <c r="A486" s="4">
        <v>44375</v>
      </c>
      <c r="B486">
        <f>Foglio1!S257</f>
        <v>4874707</v>
      </c>
      <c r="C486">
        <f>Foglio1!T257</f>
        <v>1849332</v>
      </c>
      <c r="E486">
        <f>Foglio1!R257</f>
        <v>231455</v>
      </c>
      <c r="G486">
        <f>Foglio1!K257</f>
        <v>4352</v>
      </c>
      <c r="H486" s="5">
        <f>Foglio1!I257</f>
        <v>195</v>
      </c>
      <c r="I486" s="5">
        <f>Foglio1!G257</f>
        <v>171</v>
      </c>
      <c r="J486" s="5">
        <f>Foglio1!H257</f>
        <v>24</v>
      </c>
      <c r="K486" s="5">
        <f>Foglio1!V257</f>
        <v>1</v>
      </c>
      <c r="M486" s="5">
        <f>Foglio1!J257</f>
        <v>4157</v>
      </c>
      <c r="N486" s="5">
        <f>Foglio1!N257</f>
        <v>221138</v>
      </c>
      <c r="O486" s="5">
        <f>Foglio1!O257</f>
        <v>5965</v>
      </c>
      <c r="Q486">
        <f t="shared" ref="Q486:Q492" si="1813">H486+L486</f>
        <v>195</v>
      </c>
      <c r="R486">
        <f t="shared" ref="R486:R492" si="1814">Q486+N486+O486</f>
        <v>227298</v>
      </c>
      <c r="Z486">
        <f t="shared" ref="Z486:Z492" si="1815">N486</f>
        <v>221138</v>
      </c>
      <c r="AA486">
        <f t="shared" ref="AA486:AA492" si="1816">M486</f>
        <v>4157</v>
      </c>
      <c r="AB486">
        <f t="shared" ref="AB486:AB492" si="1817">H486</f>
        <v>195</v>
      </c>
      <c r="AC486">
        <f t="shared" ref="AC486:AC492" si="1818">O486</f>
        <v>5965</v>
      </c>
      <c r="AE486" s="3">
        <f t="shared" ref="AE486:AE492" si="1819">B486-B485</f>
        <v>12892</v>
      </c>
      <c r="AF486" s="3">
        <f t="shared" ref="AF486:AF492" si="1820">E486-E485</f>
        <v>84</v>
      </c>
      <c r="AG486" s="3">
        <f t="shared" ref="AG486:AG492" si="1821">G486-G485</f>
        <v>-16</v>
      </c>
      <c r="AH486" s="3">
        <f t="shared" ref="AH486:AH492" si="1822">H486-H485</f>
        <v>10</v>
      </c>
      <c r="AI486" s="3">
        <f t="shared" ref="AI486:AI492" si="1823">J486-J485</f>
        <v>1</v>
      </c>
      <c r="AJ486" s="3">
        <f t="shared" ref="AJ486:AJ492" si="1824">M486-M485</f>
        <v>-26</v>
      </c>
      <c r="AK486" s="3">
        <f t="shared" ref="AK486:AK492" si="1825">N486-N485</f>
        <v>100</v>
      </c>
      <c r="AL486" s="3">
        <f t="shared" ref="AL486:AL492" si="1826">O486-O485</f>
        <v>0</v>
      </c>
      <c r="AM486" s="3"/>
      <c r="AN486" s="3">
        <f t="shared" ref="AN486:AN492" si="1827">AE486-AF486</f>
        <v>12808</v>
      </c>
      <c r="AO486" s="3">
        <f t="shared" ref="AO486:AO492" si="1828">AF486</f>
        <v>84</v>
      </c>
      <c r="AQ486" s="6">
        <f t="shared" ref="AQ486:AQ492" si="1829">(B486-B485)/B485</f>
        <v>2.6516846074974058E-3</v>
      </c>
      <c r="AR486" s="6">
        <f t="shared" ref="AR486:AR492" si="1830">(E486-E485)/E485</f>
        <v>3.6305327806855658E-4</v>
      </c>
      <c r="AS486" s="6">
        <f t="shared" ref="AS486:AS492" si="1831">(G486-G485)/G485</f>
        <v>-3.663003663003663E-3</v>
      </c>
      <c r="AT486" s="6">
        <f t="shared" ref="AT486:AT492" si="1832">(H486-H485)/H485</f>
        <v>5.4054054054054057E-2</v>
      </c>
      <c r="AU486" s="6">
        <f t="shared" ref="AU486:AU492" si="1833">(J486-J485)/J485</f>
        <v>4.3478260869565216E-2</v>
      </c>
      <c r="AV486" s="6">
        <f t="shared" ref="AV486:AV492" si="1834">(M486-M485)/M485</f>
        <v>-6.2156347119292372E-3</v>
      </c>
      <c r="AW486" s="6">
        <f t="shared" ref="AW486:AW492" si="1835">(N486-N485)/N485</f>
        <v>4.5241089767370315E-4</v>
      </c>
      <c r="AX486" s="6">
        <f t="shared" ref="AX486:AX492" si="1836">(O486-O485)/O485</f>
        <v>0</v>
      </c>
      <c r="AZ486" s="2">
        <f t="shared" ref="AZ486:AZ492" si="1837">E486/B486</f>
        <v>4.7480802435920767E-2</v>
      </c>
      <c r="BA486" s="17">
        <f t="shared" ref="BA486:BA492" si="1838">AF486/AE486</f>
        <v>6.5156686317095871E-3</v>
      </c>
      <c r="BB486" s="2">
        <f t="shared" ref="BB486:BB492" si="1839">H486/E486</f>
        <v>8.4249638158605342E-4</v>
      </c>
      <c r="BC486" s="2">
        <f t="shared" ref="BC486:BC492" si="1840">(H486-J486)/E486</f>
        <v>7.3880451923700075E-4</v>
      </c>
      <c r="BD486" s="2">
        <f t="shared" ref="BD486:BD492" si="1841">J486/E486</f>
        <v>1.0369186234905273E-4</v>
      </c>
      <c r="BE486" s="2">
        <f t="shared" ref="BE486:BE492" si="1842">M486/E486</f>
        <v>1.796029465770884E-2</v>
      </c>
      <c r="BF486" s="2">
        <f t="shared" ref="BF486:BF492" si="1843">N486/E486</f>
        <v>0.95542546067270095</v>
      </c>
      <c r="BG486" s="2">
        <f t="shared" ref="BG486:BG492" si="1844">O486/E486</f>
        <v>2.5771748288004149E-2</v>
      </c>
      <c r="BH486" s="2">
        <f t="shared" ref="BH486:BH492" si="1845">I486/G486</f>
        <v>3.9292279411764705E-2</v>
      </c>
      <c r="BI486" s="2">
        <f t="shared" ref="BI486:BI492" si="1846">J486/G486</f>
        <v>5.5147058823529415E-3</v>
      </c>
      <c r="BJ486" s="2">
        <f t="shared" ref="BJ486:BJ492" si="1847">M486/G486</f>
        <v>0.95519301470588236</v>
      </c>
    </row>
    <row r="487" spans="1:62" ht="15.6" customHeight="1">
      <c r="A487" s="4">
        <v>44376</v>
      </c>
      <c r="B487">
        <f>Foglio1!S258</f>
        <v>4889132</v>
      </c>
      <c r="C487">
        <f>Foglio1!T258</f>
        <v>1853917</v>
      </c>
      <c r="E487">
        <f>Foglio1!R258</f>
        <v>231554</v>
      </c>
      <c r="G487">
        <f>Foglio1!K258</f>
        <v>4227</v>
      </c>
      <c r="H487" s="5">
        <f>Foglio1!I258</f>
        <v>186</v>
      </c>
      <c r="I487" s="5">
        <f>Foglio1!G258</f>
        <v>162</v>
      </c>
      <c r="J487" s="5">
        <f>Foglio1!H258</f>
        <v>24</v>
      </c>
      <c r="K487" s="5">
        <f>Foglio1!V258</f>
        <v>1</v>
      </c>
      <c r="M487" s="5">
        <f>Foglio1!J258</f>
        <v>4041</v>
      </c>
      <c r="N487" s="5">
        <f>Foglio1!N258</f>
        <v>221360</v>
      </c>
      <c r="O487" s="5">
        <f>Foglio1!O258</f>
        <v>5967</v>
      </c>
      <c r="Q487">
        <f t="shared" si="1813"/>
        <v>186</v>
      </c>
      <c r="R487">
        <f t="shared" si="1814"/>
        <v>227513</v>
      </c>
      <c r="Z487">
        <f t="shared" si="1815"/>
        <v>221360</v>
      </c>
      <c r="AA487">
        <f t="shared" si="1816"/>
        <v>4041</v>
      </c>
      <c r="AB487">
        <f t="shared" si="1817"/>
        <v>186</v>
      </c>
      <c r="AC487">
        <f t="shared" si="1818"/>
        <v>5967</v>
      </c>
      <c r="AE487" s="3">
        <f t="shared" si="1819"/>
        <v>14425</v>
      </c>
      <c r="AF487" s="3">
        <f t="shared" si="1820"/>
        <v>99</v>
      </c>
      <c r="AG487" s="3">
        <f t="shared" si="1821"/>
        <v>-125</v>
      </c>
      <c r="AH487" s="3">
        <f t="shared" si="1822"/>
        <v>-9</v>
      </c>
      <c r="AI487" s="3">
        <f t="shared" si="1823"/>
        <v>0</v>
      </c>
      <c r="AJ487" s="3">
        <f t="shared" si="1824"/>
        <v>-116</v>
      </c>
      <c r="AK487" s="3">
        <f t="shared" si="1825"/>
        <v>222</v>
      </c>
      <c r="AL487" s="3">
        <f t="shared" si="1826"/>
        <v>2</v>
      </c>
      <c r="AM487" s="3"/>
      <c r="AN487" s="3">
        <f t="shared" si="1827"/>
        <v>14326</v>
      </c>
      <c r="AO487" s="3">
        <f t="shared" si="1828"/>
        <v>99</v>
      </c>
      <c r="AQ487" s="6">
        <f t="shared" si="1829"/>
        <v>2.9591522116098464E-3</v>
      </c>
      <c r="AR487" s="6">
        <f t="shared" si="1830"/>
        <v>4.2772893218984251E-4</v>
      </c>
      <c r="AS487" s="6">
        <f t="shared" si="1831"/>
        <v>-2.8722426470588234E-2</v>
      </c>
      <c r="AT487" s="6">
        <f t="shared" si="1832"/>
        <v>-4.6153846153846156E-2</v>
      </c>
      <c r="AU487" s="6">
        <f t="shared" si="1833"/>
        <v>0</v>
      </c>
      <c r="AV487" s="6">
        <f t="shared" si="1834"/>
        <v>-2.7904738994467163E-2</v>
      </c>
      <c r="AW487" s="6">
        <f t="shared" si="1835"/>
        <v>1.0038980184319294E-3</v>
      </c>
      <c r="AX487" s="6">
        <f t="shared" si="1836"/>
        <v>3.3528918692372173E-4</v>
      </c>
      <c r="AZ487" s="2">
        <f t="shared" si="1837"/>
        <v>4.7360963050291957E-2</v>
      </c>
      <c r="BA487" s="17">
        <f t="shared" si="1838"/>
        <v>6.8630849220103988E-3</v>
      </c>
      <c r="BB487" s="2">
        <f t="shared" si="1839"/>
        <v>8.0326835209065708E-4</v>
      </c>
      <c r="BC487" s="2">
        <f t="shared" si="1840"/>
        <v>6.9962082278863678E-4</v>
      </c>
      <c r="BD487" s="2">
        <f t="shared" si="1841"/>
        <v>1.0364752930202027E-4</v>
      </c>
      <c r="BE487" s="2">
        <f t="shared" si="1842"/>
        <v>1.7451652746227661E-2</v>
      </c>
      <c r="BF487" s="2">
        <f t="shared" si="1843"/>
        <v>0.95597571192896691</v>
      </c>
      <c r="BG487" s="2">
        <f t="shared" si="1844"/>
        <v>2.5769366972714789E-2</v>
      </c>
      <c r="BH487" s="2">
        <f t="shared" si="1845"/>
        <v>3.8325053229240597E-2</v>
      </c>
      <c r="BI487" s="2">
        <f t="shared" si="1846"/>
        <v>5.6777856635911996E-3</v>
      </c>
      <c r="BJ487" s="2">
        <f t="shared" si="1847"/>
        <v>0.95599716110716826</v>
      </c>
    </row>
    <row r="488" spans="1:62" ht="15.6" customHeight="1">
      <c r="A488" s="4">
        <v>44377</v>
      </c>
      <c r="B488">
        <f>Foglio1!S259</f>
        <v>4904513</v>
      </c>
      <c r="C488">
        <f>Foglio1!T259</f>
        <v>1858901</v>
      </c>
      <c r="E488">
        <f>Foglio1!R259</f>
        <v>231696</v>
      </c>
      <c r="G488">
        <f>Foglio1!K259</f>
        <v>4031</v>
      </c>
      <c r="H488" s="5">
        <f>Foglio1!I259</f>
        <v>175</v>
      </c>
      <c r="I488" s="5">
        <f>Foglio1!G259</f>
        <v>155</v>
      </c>
      <c r="J488" s="5">
        <f>Foglio1!H259</f>
        <v>20</v>
      </c>
      <c r="K488" s="5">
        <f>Foglio1!V259</f>
        <v>0</v>
      </c>
      <c r="M488" s="5">
        <f>Foglio1!J259</f>
        <v>3856</v>
      </c>
      <c r="N488" s="5">
        <f>Foglio1!N259</f>
        <v>221695</v>
      </c>
      <c r="O488" s="5">
        <f>Foglio1!O259</f>
        <v>5970</v>
      </c>
      <c r="Q488">
        <f t="shared" si="1813"/>
        <v>175</v>
      </c>
      <c r="R488">
        <f t="shared" si="1814"/>
        <v>227840</v>
      </c>
      <c r="Z488">
        <f t="shared" si="1815"/>
        <v>221695</v>
      </c>
      <c r="AA488">
        <f t="shared" si="1816"/>
        <v>3856</v>
      </c>
      <c r="AB488">
        <f t="shared" si="1817"/>
        <v>175</v>
      </c>
      <c r="AC488">
        <f t="shared" si="1818"/>
        <v>5970</v>
      </c>
      <c r="AE488" s="3">
        <f t="shared" si="1819"/>
        <v>15381</v>
      </c>
      <c r="AF488" s="3">
        <f t="shared" si="1820"/>
        <v>142</v>
      </c>
      <c r="AG488" s="3">
        <f t="shared" si="1821"/>
        <v>-196</v>
      </c>
      <c r="AH488" s="3">
        <f t="shared" si="1822"/>
        <v>-11</v>
      </c>
      <c r="AI488" s="3">
        <f t="shared" si="1823"/>
        <v>-4</v>
      </c>
      <c r="AJ488" s="3">
        <f t="shared" si="1824"/>
        <v>-185</v>
      </c>
      <c r="AK488" s="3">
        <f t="shared" si="1825"/>
        <v>335</v>
      </c>
      <c r="AL488" s="3">
        <f t="shared" si="1826"/>
        <v>3</v>
      </c>
      <c r="AM488" s="3"/>
      <c r="AN488" s="3">
        <f t="shared" si="1827"/>
        <v>15239</v>
      </c>
      <c r="AO488" s="3">
        <f t="shared" si="1828"/>
        <v>142</v>
      </c>
      <c r="AQ488" s="6">
        <f t="shared" si="1829"/>
        <v>3.1459571964921381E-3</v>
      </c>
      <c r="AR488" s="6">
        <f t="shared" si="1830"/>
        <v>6.1324788170361987E-4</v>
      </c>
      <c r="AS488" s="6">
        <f t="shared" si="1831"/>
        <v>-4.6368582919328126E-2</v>
      </c>
      <c r="AT488" s="6">
        <f t="shared" si="1832"/>
        <v>-5.9139784946236562E-2</v>
      </c>
      <c r="AU488" s="6">
        <f t="shared" si="1833"/>
        <v>-0.16666666666666666</v>
      </c>
      <c r="AV488" s="6">
        <f t="shared" si="1834"/>
        <v>-4.5780747339767384E-2</v>
      </c>
      <c r="AW488" s="6">
        <f t="shared" si="1835"/>
        <v>1.513371882905674E-3</v>
      </c>
      <c r="AX488" s="6">
        <f t="shared" si="1836"/>
        <v>5.0276520864756154E-4</v>
      </c>
      <c r="AZ488" s="2">
        <f t="shared" si="1837"/>
        <v>4.7241387677023183E-2</v>
      </c>
      <c r="BA488" s="17">
        <f t="shared" si="1838"/>
        <v>9.2321695598465633E-3</v>
      </c>
      <c r="BB488" s="2">
        <f t="shared" si="1839"/>
        <v>7.5530004833920306E-4</v>
      </c>
      <c r="BC488" s="2">
        <f t="shared" si="1840"/>
        <v>6.689800428147227E-4</v>
      </c>
      <c r="BD488" s="2">
        <f t="shared" si="1841"/>
        <v>8.6320005524480355E-5</v>
      </c>
      <c r="BE488" s="2">
        <f t="shared" si="1842"/>
        <v>1.6642497065119811E-2</v>
      </c>
      <c r="BF488" s="2">
        <f t="shared" si="1843"/>
        <v>0.95683568123748364</v>
      </c>
      <c r="BG488" s="2">
        <f t="shared" si="1844"/>
        <v>2.5766521649057385E-2</v>
      </c>
      <c r="BH488" s="2">
        <f t="shared" si="1845"/>
        <v>3.8451997023071199E-2</v>
      </c>
      <c r="BI488" s="2">
        <f t="shared" si="1846"/>
        <v>4.9615480029769291E-3</v>
      </c>
      <c r="BJ488" s="2">
        <f t="shared" si="1847"/>
        <v>0.95658645497395189</v>
      </c>
    </row>
    <row r="489" spans="1:62" ht="15.6" customHeight="1">
      <c r="A489" s="4">
        <v>44378</v>
      </c>
      <c r="B489">
        <f>Foglio1!S260</f>
        <v>4914973</v>
      </c>
      <c r="C489">
        <f>Foglio1!T260</f>
        <v>1863365</v>
      </c>
      <c r="E489">
        <f>Foglio1!R260</f>
        <v>231833</v>
      </c>
      <c r="G489">
        <f>Foglio1!K260</f>
        <v>3885</v>
      </c>
      <c r="H489" s="5">
        <f>Foglio1!I260</f>
        <v>169</v>
      </c>
      <c r="I489" s="5">
        <f>Foglio1!G260</f>
        <v>151</v>
      </c>
      <c r="J489" s="5">
        <f>Foglio1!H260</f>
        <v>18</v>
      </c>
      <c r="K489" s="5">
        <f>Foglio1!V260</f>
        <v>0</v>
      </c>
      <c r="M489" s="5">
        <f>Foglio1!J260</f>
        <v>3716</v>
      </c>
      <c r="N489" s="5">
        <f>Foglio1!N260</f>
        <v>221974</v>
      </c>
      <c r="O489" s="5">
        <f>Foglio1!O260</f>
        <v>5974</v>
      </c>
      <c r="Q489">
        <f t="shared" si="1813"/>
        <v>169</v>
      </c>
      <c r="R489">
        <f t="shared" si="1814"/>
        <v>228117</v>
      </c>
      <c r="Z489">
        <f t="shared" si="1815"/>
        <v>221974</v>
      </c>
      <c r="AA489">
        <f t="shared" si="1816"/>
        <v>3716</v>
      </c>
      <c r="AB489">
        <f t="shared" si="1817"/>
        <v>169</v>
      </c>
      <c r="AC489">
        <f t="shared" si="1818"/>
        <v>5974</v>
      </c>
      <c r="AE489" s="3">
        <f t="shared" si="1819"/>
        <v>10460</v>
      </c>
      <c r="AF489" s="3">
        <f t="shared" si="1820"/>
        <v>137</v>
      </c>
      <c r="AG489" s="3">
        <f t="shared" si="1821"/>
        <v>-146</v>
      </c>
      <c r="AH489" s="3">
        <f t="shared" si="1822"/>
        <v>-6</v>
      </c>
      <c r="AI489" s="3">
        <f t="shared" si="1823"/>
        <v>-2</v>
      </c>
      <c r="AJ489" s="3">
        <f t="shared" si="1824"/>
        <v>-140</v>
      </c>
      <c r="AK489" s="3">
        <f t="shared" si="1825"/>
        <v>279</v>
      </c>
      <c r="AL489" s="3">
        <f t="shared" si="1826"/>
        <v>4</v>
      </c>
      <c r="AM489" s="3"/>
      <c r="AN489" s="3">
        <f t="shared" si="1827"/>
        <v>10323</v>
      </c>
      <c r="AO489" s="3">
        <f t="shared" si="1828"/>
        <v>137</v>
      </c>
      <c r="AQ489" s="6">
        <f t="shared" si="1829"/>
        <v>2.1327295900734691E-3</v>
      </c>
      <c r="AR489" s="6">
        <f t="shared" si="1830"/>
        <v>5.9129203784269045E-4</v>
      </c>
      <c r="AS489" s="6">
        <f t="shared" si="1831"/>
        <v>-3.6219300421731583E-2</v>
      </c>
      <c r="AT489" s="6">
        <f t="shared" si="1832"/>
        <v>-3.4285714285714287E-2</v>
      </c>
      <c r="AU489" s="6">
        <f t="shared" si="1833"/>
        <v>-0.1</v>
      </c>
      <c r="AV489" s="6">
        <f t="shared" si="1834"/>
        <v>-3.6307053941908717E-2</v>
      </c>
      <c r="AW489" s="6">
        <f t="shared" si="1835"/>
        <v>1.2584857574595729E-3</v>
      </c>
      <c r="AX489" s="6">
        <f t="shared" si="1836"/>
        <v>6.700167504187605E-4</v>
      </c>
      <c r="AZ489" s="2">
        <f t="shared" si="1837"/>
        <v>4.7168723002140603E-2</v>
      </c>
      <c r="BA489" s="17">
        <f t="shared" si="1838"/>
        <v>1.3097514340344169E-2</v>
      </c>
      <c r="BB489" s="2">
        <f t="shared" si="1839"/>
        <v>7.2897301074480332E-4</v>
      </c>
      <c r="BC489" s="2">
        <f t="shared" si="1840"/>
        <v>6.5133091492583018E-4</v>
      </c>
      <c r="BD489" s="2">
        <f t="shared" si="1841"/>
        <v>7.7642095818973144E-5</v>
      </c>
      <c r="BE489" s="2">
        <f t="shared" si="1842"/>
        <v>1.6028779336850232E-2</v>
      </c>
      <c r="BF489" s="2">
        <f t="shared" si="1843"/>
        <v>0.95747369874004129</v>
      </c>
      <c r="BG489" s="2">
        <f t="shared" si="1844"/>
        <v>2.5768548912363642E-2</v>
      </c>
      <c r="BH489" s="2">
        <f t="shared" si="1845"/>
        <v>3.8867438867438868E-2</v>
      </c>
      <c r="BI489" s="2">
        <f t="shared" si="1846"/>
        <v>4.633204633204633E-3</v>
      </c>
      <c r="BJ489" s="2">
        <f t="shared" si="1847"/>
        <v>0.95649935649935647</v>
      </c>
    </row>
    <row r="490" spans="1:62" ht="15.6" customHeight="1">
      <c r="A490" s="4">
        <v>44379</v>
      </c>
      <c r="B490">
        <f>Foglio1!S261</f>
        <v>4928454</v>
      </c>
      <c r="C490">
        <f>Foglio1!T261</f>
        <v>1866747</v>
      </c>
      <c r="E490">
        <f>Foglio1!R261</f>
        <v>231948</v>
      </c>
      <c r="G490">
        <f>Foglio1!K261</f>
        <v>3725</v>
      </c>
      <c r="H490" s="5">
        <f>Foglio1!I261</f>
        <v>173</v>
      </c>
      <c r="I490" s="5">
        <f>Foglio1!G261</f>
        <v>154</v>
      </c>
      <c r="J490" s="5">
        <f>Foglio1!H261</f>
        <v>19</v>
      </c>
      <c r="K490" s="5">
        <f>Foglio1!V261</f>
        <v>1</v>
      </c>
      <c r="M490" s="5">
        <f>Foglio1!J261</f>
        <v>3552</v>
      </c>
      <c r="N490" s="5">
        <f>Foglio1!N261</f>
        <v>222244</v>
      </c>
      <c r="O490" s="5">
        <f>Foglio1!O261</f>
        <v>5979</v>
      </c>
      <c r="Q490">
        <f t="shared" si="1813"/>
        <v>173</v>
      </c>
      <c r="R490">
        <f t="shared" si="1814"/>
        <v>228396</v>
      </c>
      <c r="Z490">
        <f t="shared" si="1815"/>
        <v>222244</v>
      </c>
      <c r="AA490">
        <f t="shared" si="1816"/>
        <v>3552</v>
      </c>
      <c r="AB490">
        <f t="shared" si="1817"/>
        <v>173</v>
      </c>
      <c r="AC490">
        <f t="shared" si="1818"/>
        <v>5979</v>
      </c>
      <c r="AE490" s="3">
        <f t="shared" si="1819"/>
        <v>13481</v>
      </c>
      <c r="AF490" s="3">
        <f t="shared" si="1820"/>
        <v>115</v>
      </c>
      <c r="AG490" s="3">
        <f t="shared" si="1821"/>
        <v>-160</v>
      </c>
      <c r="AH490" s="3">
        <f t="shared" si="1822"/>
        <v>4</v>
      </c>
      <c r="AI490" s="3">
        <f t="shared" si="1823"/>
        <v>1</v>
      </c>
      <c r="AJ490" s="3">
        <f t="shared" si="1824"/>
        <v>-164</v>
      </c>
      <c r="AK490" s="3">
        <f t="shared" si="1825"/>
        <v>270</v>
      </c>
      <c r="AL490" s="3">
        <f t="shared" si="1826"/>
        <v>5</v>
      </c>
      <c r="AM490" s="3"/>
      <c r="AN490" s="3">
        <f t="shared" si="1827"/>
        <v>13366</v>
      </c>
      <c r="AO490" s="3">
        <f t="shared" si="1828"/>
        <v>115</v>
      </c>
      <c r="AQ490" s="6">
        <f t="shared" si="1829"/>
        <v>2.7428431448148342E-3</v>
      </c>
      <c r="AR490" s="6">
        <f t="shared" si="1830"/>
        <v>4.96046723287884E-4</v>
      </c>
      <c r="AS490" s="6">
        <f t="shared" si="1831"/>
        <v>-4.1184041184041183E-2</v>
      </c>
      <c r="AT490" s="6">
        <f t="shared" si="1832"/>
        <v>2.3668639053254437E-2</v>
      </c>
      <c r="AU490" s="6">
        <f t="shared" si="1833"/>
        <v>5.5555555555555552E-2</v>
      </c>
      <c r="AV490" s="6">
        <f t="shared" si="1834"/>
        <v>-4.4133476856835309E-2</v>
      </c>
      <c r="AW490" s="6">
        <f t="shared" si="1835"/>
        <v>1.2163586726373359E-3</v>
      </c>
      <c r="AX490" s="6">
        <f t="shared" si="1836"/>
        <v>8.3696016069635085E-4</v>
      </c>
      <c r="AZ490" s="2">
        <f t="shared" si="1837"/>
        <v>4.7063034371427635E-2</v>
      </c>
      <c r="BA490" s="17">
        <f t="shared" si="1838"/>
        <v>8.530524441806988E-3</v>
      </c>
      <c r="BB490" s="2">
        <f t="shared" si="1839"/>
        <v>7.458568299791332E-4</v>
      </c>
      <c r="BC490" s="2">
        <f t="shared" si="1840"/>
        <v>6.6394191801610707E-4</v>
      </c>
      <c r="BD490" s="2">
        <f t="shared" si="1841"/>
        <v>8.1914911963026202E-5</v>
      </c>
      <c r="BE490" s="2">
        <f t="shared" si="1842"/>
        <v>1.5313777225929949E-2</v>
      </c>
      <c r="BF490" s="2">
        <f t="shared" si="1843"/>
        <v>0.95816303654267332</v>
      </c>
      <c r="BG490" s="2">
        <f t="shared" si="1844"/>
        <v>2.5777329401417561E-2</v>
      </c>
      <c r="BH490" s="2">
        <f t="shared" si="1845"/>
        <v>4.1342281879194628E-2</v>
      </c>
      <c r="BI490" s="2">
        <f t="shared" si="1846"/>
        <v>5.100671140939597E-3</v>
      </c>
      <c r="BJ490" s="2">
        <f t="shared" si="1847"/>
        <v>0.95355704697986576</v>
      </c>
    </row>
    <row r="491" spans="1:62" ht="15.6" customHeight="1">
      <c r="A491" s="4">
        <v>44380</v>
      </c>
      <c r="B491">
        <f>Foglio1!S262</f>
        <v>4937286</v>
      </c>
      <c r="C491">
        <f>Foglio1!T262</f>
        <v>1870528</v>
      </c>
      <c r="E491">
        <f>Foglio1!R262</f>
        <v>232082</v>
      </c>
      <c r="G491">
        <f>Foglio1!K262</f>
        <v>3675</v>
      </c>
      <c r="H491" s="5">
        <f>Foglio1!I262</f>
        <v>162</v>
      </c>
      <c r="I491" s="5">
        <f>Foglio1!G262</f>
        <v>145</v>
      </c>
      <c r="J491" s="5">
        <f>Foglio1!H262</f>
        <v>17</v>
      </c>
      <c r="K491" s="5">
        <f>Foglio1!V262</f>
        <v>0</v>
      </c>
      <c r="M491" s="5">
        <f>Foglio1!J262</f>
        <v>3513</v>
      </c>
      <c r="N491" s="5">
        <f>Foglio1!N262</f>
        <v>222428</v>
      </c>
      <c r="O491" s="5">
        <f>Foglio1!O262</f>
        <v>5979</v>
      </c>
      <c r="Q491">
        <f t="shared" si="1813"/>
        <v>162</v>
      </c>
      <c r="R491">
        <f t="shared" si="1814"/>
        <v>228569</v>
      </c>
      <c r="Z491">
        <f t="shared" si="1815"/>
        <v>222428</v>
      </c>
      <c r="AA491">
        <f t="shared" si="1816"/>
        <v>3513</v>
      </c>
      <c r="AB491">
        <f t="shared" si="1817"/>
        <v>162</v>
      </c>
      <c r="AC491">
        <f t="shared" si="1818"/>
        <v>5979</v>
      </c>
      <c r="AE491" s="3">
        <f t="shared" si="1819"/>
        <v>8832</v>
      </c>
      <c r="AF491" s="3">
        <f t="shared" si="1820"/>
        <v>134</v>
      </c>
      <c r="AG491" s="3">
        <f t="shared" si="1821"/>
        <v>-50</v>
      </c>
      <c r="AH491" s="3">
        <f t="shared" si="1822"/>
        <v>-11</v>
      </c>
      <c r="AI491" s="3">
        <f t="shared" si="1823"/>
        <v>-2</v>
      </c>
      <c r="AJ491" s="3">
        <f t="shared" si="1824"/>
        <v>-39</v>
      </c>
      <c r="AK491" s="3">
        <f t="shared" si="1825"/>
        <v>184</v>
      </c>
      <c r="AL491" s="3">
        <f t="shared" si="1826"/>
        <v>0</v>
      </c>
      <c r="AM491" s="3"/>
      <c r="AN491" s="3">
        <f t="shared" si="1827"/>
        <v>8698</v>
      </c>
      <c r="AO491" s="3">
        <f t="shared" si="1828"/>
        <v>134</v>
      </c>
      <c r="AQ491" s="6">
        <f t="shared" si="1829"/>
        <v>1.7920426973651372E-3</v>
      </c>
      <c r="AR491" s="6">
        <f t="shared" si="1830"/>
        <v>5.7771569489713215E-4</v>
      </c>
      <c r="AS491" s="6">
        <f t="shared" si="1831"/>
        <v>-1.3422818791946308E-2</v>
      </c>
      <c r="AT491" s="6">
        <f t="shared" si="1832"/>
        <v>-6.358381502890173E-2</v>
      </c>
      <c r="AU491" s="6">
        <f t="shared" si="1833"/>
        <v>-0.10526315789473684</v>
      </c>
      <c r="AV491" s="6">
        <f t="shared" si="1834"/>
        <v>-1.097972972972973E-2</v>
      </c>
      <c r="AW491" s="6">
        <f t="shared" si="1835"/>
        <v>8.2791886395133275E-4</v>
      </c>
      <c r="AX491" s="6">
        <f t="shared" si="1836"/>
        <v>0</v>
      </c>
      <c r="AZ491" s="2">
        <f t="shared" si="1837"/>
        <v>4.7005986689853493E-2</v>
      </c>
      <c r="BA491" s="17">
        <f t="shared" si="1838"/>
        <v>1.5172101449275362E-2</v>
      </c>
      <c r="BB491" s="2">
        <f t="shared" si="1839"/>
        <v>6.9802914487120929E-4</v>
      </c>
      <c r="BC491" s="2">
        <f t="shared" si="1840"/>
        <v>6.2477917287855154E-4</v>
      </c>
      <c r="BD491" s="2">
        <f t="shared" si="1841"/>
        <v>7.3249971992657764E-5</v>
      </c>
      <c r="BE491" s="2">
        <f t="shared" si="1842"/>
        <v>1.5136891271188632E-2</v>
      </c>
      <c r="BF491" s="2">
        <f t="shared" si="1843"/>
        <v>0.95840263355193422</v>
      </c>
      <c r="BG491" s="2">
        <f t="shared" si="1844"/>
        <v>2.5762446032005931E-2</v>
      </c>
      <c r="BH491" s="2">
        <f t="shared" si="1845"/>
        <v>3.9455782312925167E-2</v>
      </c>
      <c r="BI491" s="2">
        <f t="shared" si="1846"/>
        <v>4.6258503401360547E-3</v>
      </c>
      <c r="BJ491" s="2">
        <f t="shared" si="1847"/>
        <v>0.9559183673469388</v>
      </c>
    </row>
    <row r="492" spans="1:62" ht="15.6" customHeight="1">
      <c r="A492" s="4">
        <v>44381</v>
      </c>
      <c r="B492">
        <f>Foglio1!S263</f>
        <v>4943683</v>
      </c>
      <c r="C492">
        <f>Foglio1!T263</f>
        <v>1874059</v>
      </c>
      <c r="E492">
        <f>Foglio1!R263</f>
        <v>232184</v>
      </c>
      <c r="G492">
        <f>Foglio1!K263</f>
        <v>3563</v>
      </c>
      <c r="H492" s="5">
        <f>Foglio1!I263</f>
        <v>158</v>
      </c>
      <c r="I492" s="5">
        <f>Foglio1!G263</f>
        <v>143</v>
      </c>
      <c r="J492" s="5">
        <f>Foglio1!H263</f>
        <v>15</v>
      </c>
      <c r="K492" s="5">
        <f>Foglio1!V263</f>
        <v>0</v>
      </c>
      <c r="M492" s="5">
        <f>Foglio1!J263</f>
        <v>3405</v>
      </c>
      <c r="N492" s="5">
        <f>Foglio1!N263</f>
        <v>222640</v>
      </c>
      <c r="O492" s="5">
        <f>Foglio1!O263</f>
        <v>5981</v>
      </c>
      <c r="Q492">
        <f t="shared" si="1813"/>
        <v>158</v>
      </c>
      <c r="R492">
        <f t="shared" si="1814"/>
        <v>228779</v>
      </c>
      <c r="Z492">
        <f t="shared" si="1815"/>
        <v>222640</v>
      </c>
      <c r="AA492">
        <f t="shared" si="1816"/>
        <v>3405</v>
      </c>
      <c r="AB492">
        <f t="shared" si="1817"/>
        <v>158</v>
      </c>
      <c r="AC492">
        <f t="shared" si="1818"/>
        <v>5981</v>
      </c>
      <c r="AE492" s="3">
        <f t="shared" si="1819"/>
        <v>6397</v>
      </c>
      <c r="AF492" s="3">
        <f t="shared" si="1820"/>
        <v>102</v>
      </c>
      <c r="AG492" s="3">
        <f t="shared" si="1821"/>
        <v>-112</v>
      </c>
      <c r="AH492" s="3">
        <f t="shared" si="1822"/>
        <v>-4</v>
      </c>
      <c r="AI492" s="3">
        <f t="shared" si="1823"/>
        <v>-2</v>
      </c>
      <c r="AJ492" s="3">
        <f t="shared" si="1824"/>
        <v>-108</v>
      </c>
      <c r="AK492" s="3">
        <f t="shared" si="1825"/>
        <v>212</v>
      </c>
      <c r="AL492" s="3">
        <f t="shared" si="1826"/>
        <v>2</v>
      </c>
      <c r="AM492" s="3"/>
      <c r="AN492" s="3">
        <f t="shared" si="1827"/>
        <v>6295</v>
      </c>
      <c r="AO492" s="3">
        <f t="shared" si="1828"/>
        <v>102</v>
      </c>
      <c r="AQ492" s="6">
        <f t="shared" si="1829"/>
        <v>1.2956510925233012E-3</v>
      </c>
      <c r="AR492" s="6">
        <f t="shared" si="1830"/>
        <v>4.3949983195594661E-4</v>
      </c>
      <c r="AS492" s="6">
        <f t="shared" si="1831"/>
        <v>-3.0476190476190476E-2</v>
      </c>
      <c r="AT492" s="6">
        <f t="shared" si="1832"/>
        <v>-2.4691358024691357E-2</v>
      </c>
      <c r="AU492" s="6">
        <f t="shared" si="1833"/>
        <v>-0.11764705882352941</v>
      </c>
      <c r="AV492" s="6">
        <f t="shared" si="1834"/>
        <v>-3.0742954739538857E-2</v>
      </c>
      <c r="AW492" s="6">
        <f t="shared" si="1835"/>
        <v>9.5311741327530706E-4</v>
      </c>
      <c r="AX492" s="6">
        <f t="shared" si="1836"/>
        <v>3.345040976751965E-4</v>
      </c>
      <c r="AZ492" s="2">
        <f t="shared" si="1837"/>
        <v>4.6965794530110447E-2</v>
      </c>
      <c r="BA492" s="17">
        <f t="shared" si="1838"/>
        <v>1.5944974206659371E-2</v>
      </c>
      <c r="BB492" s="2">
        <f t="shared" si="1839"/>
        <v>6.804947800020673E-4</v>
      </c>
      <c r="BC492" s="2">
        <f t="shared" si="1840"/>
        <v>6.1589084519174451E-4</v>
      </c>
      <c r="BD492" s="2">
        <f t="shared" si="1841"/>
        <v>6.4603934810322851E-5</v>
      </c>
      <c r="BE492" s="2">
        <f t="shared" si="1842"/>
        <v>1.4665093201943286E-2</v>
      </c>
      <c r="BF492" s="2">
        <f t="shared" si="1843"/>
        <v>0.95889466974468529</v>
      </c>
      <c r="BG492" s="2">
        <f t="shared" si="1844"/>
        <v>2.5759742273369395E-2</v>
      </c>
      <c r="BH492" s="2">
        <f t="shared" si="1845"/>
        <v>4.0134717934325007E-2</v>
      </c>
      <c r="BI492" s="2">
        <f t="shared" si="1846"/>
        <v>4.2099354476564689E-3</v>
      </c>
      <c r="BJ492" s="2">
        <f t="shared" si="1847"/>
        <v>0.95565534661801854</v>
      </c>
    </row>
    <row r="493" spans="1:62" ht="15.6" customHeight="1">
      <c r="A493" s="4">
        <v>44382</v>
      </c>
      <c r="B493">
        <f>Foglio1!S264</f>
        <v>4951486</v>
      </c>
      <c r="C493">
        <f>Foglio1!T264</f>
        <v>1876630</v>
      </c>
      <c r="E493">
        <f>Foglio1!R264</f>
        <v>232242</v>
      </c>
      <c r="G493">
        <f>Foglio1!K264</f>
        <v>3578</v>
      </c>
      <c r="H493" s="5">
        <f>Foglio1!I264</f>
        <v>157</v>
      </c>
      <c r="I493" s="5">
        <f>Foglio1!G264</f>
        <v>140</v>
      </c>
      <c r="J493" s="5">
        <f>Foglio1!H264</f>
        <v>17</v>
      </c>
      <c r="K493" s="5">
        <f>Foglio1!V264</f>
        <v>2</v>
      </c>
      <c r="M493" s="5">
        <f>Foglio1!J264</f>
        <v>3421</v>
      </c>
      <c r="N493" s="5">
        <f>Foglio1!N264</f>
        <v>222683</v>
      </c>
      <c r="O493" s="5">
        <f>Foglio1!O264</f>
        <v>5981</v>
      </c>
      <c r="Q493">
        <f t="shared" ref="Q493:Q499" si="1848">H493+L493</f>
        <v>157</v>
      </c>
      <c r="R493">
        <f t="shared" ref="R493:R499" si="1849">Q493+N493+O493</f>
        <v>228821</v>
      </c>
      <c r="Z493">
        <f t="shared" ref="Z493:Z499" si="1850">N493</f>
        <v>222683</v>
      </c>
      <c r="AA493">
        <f t="shared" ref="AA493:AA499" si="1851">M493</f>
        <v>3421</v>
      </c>
      <c r="AB493">
        <f t="shared" ref="AB493:AB499" si="1852">H493</f>
        <v>157</v>
      </c>
      <c r="AC493">
        <f t="shared" ref="AC493:AC499" si="1853">O493</f>
        <v>5981</v>
      </c>
      <c r="AE493" s="3">
        <f t="shared" ref="AE493:AE499" si="1854">B493-B492</f>
        <v>7803</v>
      </c>
      <c r="AF493" s="3">
        <f t="shared" ref="AF493:AF499" si="1855">E493-E492</f>
        <v>58</v>
      </c>
      <c r="AG493" s="3">
        <f t="shared" ref="AG493:AG499" si="1856">G493-G492</f>
        <v>15</v>
      </c>
      <c r="AH493" s="3">
        <f t="shared" ref="AH493:AH499" si="1857">H493-H492</f>
        <v>-1</v>
      </c>
      <c r="AI493" s="3">
        <f t="shared" ref="AI493:AI499" si="1858">J493-J492</f>
        <v>2</v>
      </c>
      <c r="AJ493" s="3">
        <f t="shared" ref="AJ493:AJ499" si="1859">M493-M492</f>
        <v>16</v>
      </c>
      <c r="AK493" s="3">
        <f t="shared" ref="AK493:AK499" si="1860">N493-N492</f>
        <v>43</v>
      </c>
      <c r="AL493" s="3">
        <f t="shared" ref="AL493:AL499" si="1861">O493-O492</f>
        <v>0</v>
      </c>
      <c r="AM493" s="3"/>
      <c r="AN493" s="3">
        <f t="shared" ref="AN493:AN499" si="1862">AE493-AF493</f>
        <v>7745</v>
      </c>
      <c r="AO493" s="3">
        <f t="shared" ref="AO493:AO499" si="1863">AF493</f>
        <v>58</v>
      </c>
      <c r="AQ493" s="6">
        <f t="shared" ref="AQ493:AQ499" si="1864">(B493-B492)/B492</f>
        <v>1.5783779016575294E-3</v>
      </c>
      <c r="AR493" s="6">
        <f t="shared" ref="AR493:AR499" si="1865">(E493-E492)/E492</f>
        <v>2.498018812665817E-4</v>
      </c>
      <c r="AS493" s="6">
        <f t="shared" ref="AS493:AS499" si="1866">(G493-G492)/G492</f>
        <v>4.2099354476564689E-3</v>
      </c>
      <c r="AT493" s="6">
        <f t="shared" ref="AT493:AT499" si="1867">(H493-H492)/H492</f>
        <v>-6.3291139240506328E-3</v>
      </c>
      <c r="AU493" s="6">
        <f t="shared" ref="AU493:AU499" si="1868">(J493-J492)/J492</f>
        <v>0.13333333333333333</v>
      </c>
      <c r="AV493" s="6">
        <f t="shared" ref="AV493:AV499" si="1869">(M493-M492)/M492</f>
        <v>4.698972099853157E-3</v>
      </c>
      <c r="AW493" s="6">
        <f t="shared" ref="AW493:AW499" si="1870">(N493-N492)/N492</f>
        <v>1.9313690262306863E-4</v>
      </c>
      <c r="AX493" s="6">
        <f t="shared" ref="AX493:AX499" si="1871">(O493-O492)/O492</f>
        <v>0</v>
      </c>
      <c r="AZ493" s="2">
        <f t="shared" ref="AZ493:AZ499" si="1872">E493/B493</f>
        <v>4.6903495233552112E-2</v>
      </c>
      <c r="BA493" s="17">
        <f t="shared" ref="BA493:BA499" si="1873">AF493/AE493</f>
        <v>7.4330385749070867E-3</v>
      </c>
      <c r="BB493" s="2">
        <f t="shared" ref="BB493:BB499" si="1874">H493/E493</f>
        <v>6.7601898020168622E-4</v>
      </c>
      <c r="BC493" s="2">
        <f t="shared" ref="BC493:BC499" si="1875">(H493-J493)/E493</f>
        <v>6.0281947279131249E-4</v>
      </c>
      <c r="BD493" s="2">
        <f t="shared" ref="BD493:BD499" si="1876">J493/E493</f>
        <v>7.3199507410373662E-5</v>
      </c>
      <c r="BE493" s="2">
        <f t="shared" ref="BE493:BE499" si="1877">M493/E493</f>
        <v>1.473032440299343E-2</v>
      </c>
      <c r="BF493" s="2">
        <f t="shared" ref="BF493:BF499" si="1878">N493/E493</f>
        <v>0.95884034756848457</v>
      </c>
      <c r="BG493" s="2">
        <f t="shared" ref="BG493:BG499" si="1879">O493/E493</f>
        <v>2.5753309048320287E-2</v>
      </c>
      <c r="BH493" s="2">
        <f t="shared" ref="BH493:BH499" si="1880">I493/G493</f>
        <v>3.9128004471771942E-2</v>
      </c>
      <c r="BI493" s="2">
        <f t="shared" ref="BI493:BI499" si="1881">J493/G493</f>
        <v>4.7512576858580215E-3</v>
      </c>
      <c r="BJ493" s="2">
        <f t="shared" ref="BJ493:BJ499" si="1882">M493/G493</f>
        <v>0.95612073784237006</v>
      </c>
    </row>
    <row r="494" spans="1:62" ht="15.6" customHeight="1">
      <c r="A494" s="4">
        <v>44383</v>
      </c>
      <c r="B494">
        <f>Foglio1!S265</f>
        <v>4965613</v>
      </c>
      <c r="C494">
        <f>Foglio1!T265</f>
        <v>1880813</v>
      </c>
      <c r="E494">
        <f>Foglio1!R265</f>
        <v>232386</v>
      </c>
      <c r="G494">
        <f>Foglio1!K265</f>
        <v>3478</v>
      </c>
      <c r="H494" s="5">
        <f>Foglio1!I265</f>
        <v>155</v>
      </c>
      <c r="I494" s="5">
        <f>Foglio1!G265</f>
        <v>137</v>
      </c>
      <c r="J494" s="5">
        <f>Foglio1!H265</f>
        <v>18</v>
      </c>
      <c r="K494" s="5">
        <f>Foglio1!V265</f>
        <v>1</v>
      </c>
      <c r="M494" s="5">
        <f>Foglio1!J265</f>
        <v>3323</v>
      </c>
      <c r="N494" s="5">
        <f>Foglio1!N265</f>
        <v>222923</v>
      </c>
      <c r="O494" s="5">
        <f>Foglio1!O265</f>
        <v>5985</v>
      </c>
      <c r="Q494">
        <f t="shared" si="1848"/>
        <v>155</v>
      </c>
      <c r="R494">
        <f t="shared" si="1849"/>
        <v>229063</v>
      </c>
      <c r="Z494">
        <f t="shared" si="1850"/>
        <v>222923</v>
      </c>
      <c r="AA494">
        <f t="shared" si="1851"/>
        <v>3323</v>
      </c>
      <c r="AB494">
        <f t="shared" si="1852"/>
        <v>155</v>
      </c>
      <c r="AC494">
        <f t="shared" si="1853"/>
        <v>5985</v>
      </c>
      <c r="AE494" s="3">
        <f t="shared" si="1854"/>
        <v>14127</v>
      </c>
      <c r="AF494" s="3">
        <f t="shared" si="1855"/>
        <v>144</v>
      </c>
      <c r="AG494" s="3">
        <f t="shared" si="1856"/>
        <v>-100</v>
      </c>
      <c r="AH494" s="3">
        <f t="shared" si="1857"/>
        <v>-2</v>
      </c>
      <c r="AI494" s="3">
        <f t="shared" si="1858"/>
        <v>1</v>
      </c>
      <c r="AJ494" s="3">
        <f t="shared" si="1859"/>
        <v>-98</v>
      </c>
      <c r="AK494" s="3">
        <f t="shared" si="1860"/>
        <v>240</v>
      </c>
      <c r="AL494" s="3">
        <f t="shared" si="1861"/>
        <v>4</v>
      </c>
      <c r="AM494" s="3"/>
      <c r="AN494" s="3">
        <f t="shared" si="1862"/>
        <v>13983</v>
      </c>
      <c r="AO494" s="3">
        <f t="shared" si="1863"/>
        <v>144</v>
      </c>
      <c r="AQ494" s="6">
        <f t="shared" si="1864"/>
        <v>2.8530828926912042E-3</v>
      </c>
      <c r="AR494" s="6">
        <f t="shared" si="1865"/>
        <v>6.2004288629963569E-4</v>
      </c>
      <c r="AS494" s="6">
        <f t="shared" si="1866"/>
        <v>-2.7948574622694244E-2</v>
      </c>
      <c r="AT494" s="6">
        <f t="shared" si="1867"/>
        <v>-1.2738853503184714E-2</v>
      </c>
      <c r="AU494" s="6">
        <f t="shared" si="1868"/>
        <v>5.8823529411764705E-2</v>
      </c>
      <c r="AV494" s="6">
        <f t="shared" si="1869"/>
        <v>-2.8646594562993278E-2</v>
      </c>
      <c r="AW494" s="6">
        <f t="shared" si="1870"/>
        <v>1.0777652537463569E-3</v>
      </c>
      <c r="AX494" s="6">
        <f t="shared" si="1871"/>
        <v>6.6878448419996654E-4</v>
      </c>
      <c r="AZ494" s="2">
        <f t="shared" si="1872"/>
        <v>4.6799055826541459E-2</v>
      </c>
      <c r="BA494" s="17">
        <f t="shared" si="1873"/>
        <v>1.0193246973879804E-2</v>
      </c>
      <c r="BB494" s="2">
        <f t="shared" si="1874"/>
        <v>6.6699370874321175E-4</v>
      </c>
      <c r="BC494" s="2">
        <f t="shared" si="1875"/>
        <v>5.8953637482464516E-4</v>
      </c>
      <c r="BD494" s="2">
        <f t="shared" si="1876"/>
        <v>7.7457333918566518E-5</v>
      </c>
      <c r="BE494" s="2">
        <f t="shared" si="1877"/>
        <v>1.429948447841092E-2</v>
      </c>
      <c r="BF494" s="2">
        <f t="shared" si="1878"/>
        <v>0.95927895828492249</v>
      </c>
      <c r="BG494" s="2">
        <f t="shared" si="1879"/>
        <v>2.5754563527923369E-2</v>
      </c>
      <c r="BH494" s="2">
        <f t="shared" si="1880"/>
        <v>3.9390454284071307E-2</v>
      </c>
      <c r="BI494" s="2">
        <f t="shared" si="1881"/>
        <v>5.1753881541115581E-3</v>
      </c>
      <c r="BJ494" s="2">
        <f t="shared" si="1882"/>
        <v>0.95543415756181715</v>
      </c>
    </row>
    <row r="495" spans="1:62" ht="15.6" customHeight="1">
      <c r="A495" s="4">
        <v>44384</v>
      </c>
      <c r="B495">
        <f>Foglio1!S266</f>
        <v>4976504</v>
      </c>
      <c r="C495">
        <f>Foglio1!T266</f>
        <v>1884834</v>
      </c>
      <c r="E495">
        <f>Foglio1!R266</f>
        <v>232495</v>
      </c>
      <c r="G495">
        <f>Foglio1!K266</f>
        <v>3357</v>
      </c>
      <c r="H495" s="5">
        <f>Foglio1!I266</f>
        <v>148</v>
      </c>
      <c r="I495" s="5">
        <f>Foglio1!G266</f>
        <v>129</v>
      </c>
      <c r="J495" s="5">
        <f>Foglio1!H266</f>
        <v>19</v>
      </c>
      <c r="K495" s="5">
        <f>Foglio1!V266</f>
        <v>1</v>
      </c>
      <c r="M495" s="5">
        <f>Foglio1!J266</f>
        <v>3209</v>
      </c>
      <c r="N495" s="5">
        <f>Foglio1!N266</f>
        <v>223151</v>
      </c>
      <c r="O495" s="5">
        <f>Foglio1!O266</f>
        <v>5987</v>
      </c>
      <c r="Q495">
        <f t="shared" si="1848"/>
        <v>148</v>
      </c>
      <c r="R495">
        <f t="shared" si="1849"/>
        <v>229286</v>
      </c>
      <c r="Z495">
        <f t="shared" si="1850"/>
        <v>223151</v>
      </c>
      <c r="AA495">
        <f t="shared" si="1851"/>
        <v>3209</v>
      </c>
      <c r="AB495">
        <f t="shared" si="1852"/>
        <v>148</v>
      </c>
      <c r="AC495">
        <f t="shared" si="1853"/>
        <v>5987</v>
      </c>
      <c r="AE495" s="3">
        <f t="shared" si="1854"/>
        <v>10891</v>
      </c>
      <c r="AF495" s="3">
        <f t="shared" si="1855"/>
        <v>109</v>
      </c>
      <c r="AG495" s="3">
        <f t="shared" si="1856"/>
        <v>-121</v>
      </c>
      <c r="AH495" s="3">
        <f t="shared" si="1857"/>
        <v>-7</v>
      </c>
      <c r="AI495" s="3">
        <f t="shared" si="1858"/>
        <v>1</v>
      </c>
      <c r="AJ495" s="3">
        <f t="shared" si="1859"/>
        <v>-114</v>
      </c>
      <c r="AK495" s="3">
        <f t="shared" si="1860"/>
        <v>228</v>
      </c>
      <c r="AL495" s="3">
        <f t="shared" si="1861"/>
        <v>2</v>
      </c>
      <c r="AM495" s="3"/>
      <c r="AN495" s="3">
        <f t="shared" si="1862"/>
        <v>10782</v>
      </c>
      <c r="AO495" s="3">
        <f t="shared" si="1863"/>
        <v>109</v>
      </c>
      <c r="AQ495" s="6">
        <f t="shared" si="1864"/>
        <v>2.1932840920144202E-3</v>
      </c>
      <c r="AR495" s="6">
        <f t="shared" si="1865"/>
        <v>4.6904718872909729E-4</v>
      </c>
      <c r="AS495" s="6">
        <f t="shared" si="1866"/>
        <v>-3.4790109258194361E-2</v>
      </c>
      <c r="AT495" s="6">
        <f t="shared" si="1867"/>
        <v>-4.5161290322580643E-2</v>
      </c>
      <c r="AU495" s="6">
        <f t="shared" si="1868"/>
        <v>5.5555555555555552E-2</v>
      </c>
      <c r="AV495" s="6">
        <f t="shared" si="1869"/>
        <v>-3.4306349684020465E-2</v>
      </c>
      <c r="AW495" s="6">
        <f t="shared" si="1870"/>
        <v>1.0227746800464735E-3</v>
      </c>
      <c r="AX495" s="6">
        <f t="shared" si="1871"/>
        <v>3.3416875522138681E-4</v>
      </c>
      <c r="AZ495" s="2">
        <f t="shared" si="1872"/>
        <v>4.6718539762049822E-2</v>
      </c>
      <c r="BA495" s="17">
        <f t="shared" si="1873"/>
        <v>1.000826370397576E-2</v>
      </c>
      <c r="BB495" s="2">
        <f t="shared" si="1874"/>
        <v>6.365728295232156E-4</v>
      </c>
      <c r="BC495" s="2">
        <f t="shared" si="1875"/>
        <v>5.5485064194928926E-4</v>
      </c>
      <c r="BD495" s="2">
        <f t="shared" si="1876"/>
        <v>8.1722187573926323E-5</v>
      </c>
      <c r="BE495" s="2">
        <f t="shared" si="1877"/>
        <v>1.3802447364459451E-2</v>
      </c>
      <c r="BF495" s="2">
        <f t="shared" si="1878"/>
        <v>0.9598098883846965</v>
      </c>
      <c r="BG495" s="2">
        <f t="shared" si="1879"/>
        <v>2.5751091421320888E-2</v>
      </c>
      <c r="BH495" s="2">
        <f t="shared" si="1880"/>
        <v>3.8427167113494191E-2</v>
      </c>
      <c r="BI495" s="2">
        <f t="shared" si="1881"/>
        <v>5.6598153112898423E-3</v>
      </c>
      <c r="BJ495" s="2">
        <f t="shared" si="1882"/>
        <v>0.95591301757521596</v>
      </c>
    </row>
    <row r="496" spans="1:62" ht="15.6" customHeight="1">
      <c r="A496" s="4">
        <v>44385</v>
      </c>
      <c r="B496">
        <f>Foglio1!S267</f>
        <v>4988354</v>
      </c>
      <c r="C496">
        <f>Foglio1!T267</f>
        <v>1889650</v>
      </c>
      <c r="E496">
        <f>Foglio1!R267</f>
        <v>232714</v>
      </c>
      <c r="G496">
        <f>Foglio1!K267</f>
        <v>3457</v>
      </c>
      <c r="H496" s="5">
        <f>Foglio1!I267</f>
        <v>148</v>
      </c>
      <c r="I496" s="5">
        <f>Foglio1!G267</f>
        <v>128</v>
      </c>
      <c r="J496" s="5">
        <f>Foglio1!H267</f>
        <v>20</v>
      </c>
      <c r="K496" s="5">
        <f>Foglio1!V267</f>
        <v>2</v>
      </c>
      <c r="M496" s="5">
        <f>Foglio1!J267</f>
        <v>3309</v>
      </c>
      <c r="N496" s="5">
        <f>Foglio1!N267</f>
        <v>223270</v>
      </c>
      <c r="O496" s="5">
        <f>Foglio1!O267</f>
        <v>5987</v>
      </c>
      <c r="Q496">
        <f t="shared" si="1848"/>
        <v>148</v>
      </c>
      <c r="R496">
        <f t="shared" si="1849"/>
        <v>229405</v>
      </c>
      <c r="Z496">
        <f t="shared" si="1850"/>
        <v>223270</v>
      </c>
      <c r="AA496">
        <f t="shared" si="1851"/>
        <v>3309</v>
      </c>
      <c r="AB496">
        <f t="shared" si="1852"/>
        <v>148</v>
      </c>
      <c r="AC496">
        <f t="shared" si="1853"/>
        <v>5987</v>
      </c>
      <c r="AE496" s="3">
        <f t="shared" si="1854"/>
        <v>11850</v>
      </c>
      <c r="AF496" s="3">
        <f t="shared" si="1855"/>
        <v>219</v>
      </c>
      <c r="AG496" s="3">
        <f t="shared" si="1856"/>
        <v>100</v>
      </c>
      <c r="AH496" s="3">
        <f t="shared" si="1857"/>
        <v>0</v>
      </c>
      <c r="AI496" s="3">
        <f t="shared" si="1858"/>
        <v>1</v>
      </c>
      <c r="AJ496" s="3">
        <f t="shared" si="1859"/>
        <v>100</v>
      </c>
      <c r="AK496" s="3">
        <f t="shared" si="1860"/>
        <v>119</v>
      </c>
      <c r="AL496" s="3">
        <f t="shared" si="1861"/>
        <v>0</v>
      </c>
      <c r="AM496" s="3"/>
      <c r="AN496" s="3">
        <f t="shared" si="1862"/>
        <v>11631</v>
      </c>
      <c r="AO496" s="3">
        <f t="shared" si="1863"/>
        <v>219</v>
      </c>
      <c r="AQ496" s="6">
        <f t="shared" si="1864"/>
        <v>2.3811896865751541E-3</v>
      </c>
      <c r="AR496" s="6">
        <f t="shared" si="1865"/>
        <v>9.4195574098367705E-4</v>
      </c>
      <c r="AS496" s="6">
        <f t="shared" si="1866"/>
        <v>2.978850163836759E-2</v>
      </c>
      <c r="AT496" s="6">
        <f t="shared" si="1867"/>
        <v>0</v>
      </c>
      <c r="AU496" s="6">
        <f t="shared" si="1868"/>
        <v>5.2631578947368418E-2</v>
      </c>
      <c r="AV496" s="6">
        <f t="shared" si="1869"/>
        <v>3.1162355874104083E-2</v>
      </c>
      <c r="AW496" s="6">
        <f t="shared" si="1870"/>
        <v>5.3327119304865311E-4</v>
      </c>
      <c r="AX496" s="6">
        <f t="shared" si="1871"/>
        <v>0</v>
      </c>
      <c r="AZ496" s="2">
        <f t="shared" si="1872"/>
        <v>4.6651460581987568E-2</v>
      </c>
      <c r="BA496" s="17">
        <f t="shared" si="1873"/>
        <v>1.8481012658227849E-2</v>
      </c>
      <c r="BB496" s="2">
        <f t="shared" si="1874"/>
        <v>6.3597377037909197E-4</v>
      </c>
      <c r="BC496" s="2">
        <f t="shared" si="1875"/>
        <v>5.5003136897651198E-4</v>
      </c>
      <c r="BD496" s="2">
        <f t="shared" si="1876"/>
        <v>8.5942401402579996E-5</v>
      </c>
      <c r="BE496" s="2">
        <f t="shared" si="1877"/>
        <v>1.4219170312056859E-2</v>
      </c>
      <c r="BF496" s="2">
        <f t="shared" si="1878"/>
        <v>0.95941799805770178</v>
      </c>
      <c r="BG496" s="2">
        <f t="shared" si="1879"/>
        <v>2.5726857859862319E-2</v>
      </c>
      <c r="BH496" s="2">
        <f t="shared" si="1880"/>
        <v>3.7026323401793459E-2</v>
      </c>
      <c r="BI496" s="2">
        <f t="shared" si="1881"/>
        <v>5.7853630315302289E-3</v>
      </c>
      <c r="BJ496" s="2">
        <f t="shared" si="1882"/>
        <v>0.95718831356667633</v>
      </c>
    </row>
    <row r="497" spans="1:62" ht="15.6" customHeight="1">
      <c r="A497" s="4">
        <v>44386</v>
      </c>
      <c r="B497">
        <f>Foglio1!S268</f>
        <v>4998353</v>
      </c>
      <c r="C497">
        <f>Foglio1!T268</f>
        <v>1893125</v>
      </c>
      <c r="E497">
        <f>Foglio1!R268</f>
        <v>232915</v>
      </c>
      <c r="G497">
        <f>Foglio1!K268</f>
        <v>3509</v>
      </c>
      <c r="H497" s="5">
        <f>Foglio1!I268</f>
        <v>148</v>
      </c>
      <c r="I497" s="5">
        <f>Foglio1!G268</f>
        <v>128</v>
      </c>
      <c r="J497" s="5">
        <f>Foglio1!H268</f>
        <v>20</v>
      </c>
      <c r="K497" s="5">
        <f>Foglio1!V268</f>
        <v>3</v>
      </c>
      <c r="M497" s="5">
        <f>Foglio1!J268</f>
        <v>3361</v>
      </c>
      <c r="N497" s="5">
        <f>Foglio1!N268</f>
        <v>223418</v>
      </c>
      <c r="O497" s="5">
        <f>Foglio1!O268</f>
        <v>5988</v>
      </c>
      <c r="Q497">
        <f t="shared" si="1848"/>
        <v>148</v>
      </c>
      <c r="R497">
        <f t="shared" si="1849"/>
        <v>229554</v>
      </c>
      <c r="Z497">
        <f t="shared" si="1850"/>
        <v>223418</v>
      </c>
      <c r="AA497">
        <f t="shared" si="1851"/>
        <v>3361</v>
      </c>
      <c r="AB497">
        <f t="shared" si="1852"/>
        <v>148</v>
      </c>
      <c r="AC497">
        <f t="shared" si="1853"/>
        <v>5988</v>
      </c>
      <c r="AE497" s="3">
        <f t="shared" si="1854"/>
        <v>9999</v>
      </c>
      <c r="AF497" s="3">
        <f t="shared" si="1855"/>
        <v>201</v>
      </c>
      <c r="AG497" s="3">
        <f t="shared" si="1856"/>
        <v>52</v>
      </c>
      <c r="AH497" s="3">
        <f t="shared" si="1857"/>
        <v>0</v>
      </c>
      <c r="AI497" s="3">
        <f t="shared" si="1858"/>
        <v>0</v>
      </c>
      <c r="AJ497" s="3">
        <f t="shared" si="1859"/>
        <v>52</v>
      </c>
      <c r="AK497" s="3">
        <f t="shared" si="1860"/>
        <v>148</v>
      </c>
      <c r="AL497" s="3">
        <f t="shared" si="1861"/>
        <v>1</v>
      </c>
      <c r="AM497" s="3"/>
      <c r="AN497" s="3">
        <f t="shared" si="1862"/>
        <v>9798</v>
      </c>
      <c r="AO497" s="3">
        <f t="shared" si="1863"/>
        <v>201</v>
      </c>
      <c r="AQ497" s="6">
        <f t="shared" si="1864"/>
        <v>2.0044688087493389E-3</v>
      </c>
      <c r="AR497" s="6">
        <f t="shared" si="1865"/>
        <v>8.6372113409592893E-4</v>
      </c>
      <c r="AS497" s="6">
        <f t="shared" si="1866"/>
        <v>1.5041943881978595E-2</v>
      </c>
      <c r="AT497" s="6">
        <f t="shared" si="1867"/>
        <v>0</v>
      </c>
      <c r="AU497" s="6">
        <f t="shared" si="1868"/>
        <v>0</v>
      </c>
      <c r="AV497" s="6">
        <f t="shared" si="1869"/>
        <v>1.5714717437292233E-2</v>
      </c>
      <c r="AW497" s="6">
        <f t="shared" si="1870"/>
        <v>6.6287454651319032E-4</v>
      </c>
      <c r="AX497" s="6">
        <f t="shared" si="1871"/>
        <v>1.6702856188408218E-4</v>
      </c>
      <c r="AZ497" s="2">
        <f t="shared" si="1872"/>
        <v>4.659834949632409E-2</v>
      </c>
      <c r="BA497" s="17">
        <f t="shared" si="1873"/>
        <v>2.0102010201020103E-2</v>
      </c>
      <c r="BB497" s="2">
        <f t="shared" si="1874"/>
        <v>6.3542494042891182E-4</v>
      </c>
      <c r="BC497" s="2">
        <f t="shared" si="1875"/>
        <v>5.4955670523581569E-4</v>
      </c>
      <c r="BD497" s="2">
        <f t="shared" si="1876"/>
        <v>8.5868235193096198E-5</v>
      </c>
      <c r="BE497" s="2">
        <f t="shared" si="1877"/>
        <v>1.4430156924199815E-2</v>
      </c>
      <c r="BF497" s="2">
        <f t="shared" si="1878"/>
        <v>0.95922546851855828</v>
      </c>
      <c r="BG497" s="2">
        <f t="shared" si="1879"/>
        <v>2.5708949616813002E-2</v>
      </c>
      <c r="BH497" s="2">
        <f t="shared" si="1880"/>
        <v>3.6477628954117984E-2</v>
      </c>
      <c r="BI497" s="2">
        <f t="shared" si="1881"/>
        <v>5.6996295240809344E-3</v>
      </c>
      <c r="BJ497" s="2">
        <f t="shared" si="1882"/>
        <v>0.95782274152180114</v>
      </c>
    </row>
    <row r="498" spans="1:62" ht="15.6" customHeight="1">
      <c r="A498" s="4">
        <v>44387</v>
      </c>
      <c r="B498">
        <f>Foglio1!S269</f>
        <v>5008554</v>
      </c>
      <c r="C498">
        <f>Foglio1!T269</f>
        <v>1897283</v>
      </c>
      <c r="E498">
        <f>Foglio1!R269</f>
        <v>233107</v>
      </c>
      <c r="G498">
        <f>Foglio1!K269</f>
        <v>3547</v>
      </c>
      <c r="H498" s="5">
        <f>Foglio1!I269</f>
        <v>149</v>
      </c>
      <c r="I498" s="5">
        <f>Foglio1!G269</f>
        <v>131</v>
      </c>
      <c r="J498" s="5">
        <f>Foglio1!H269</f>
        <v>18</v>
      </c>
      <c r="K498" s="5">
        <f>Foglio1!V269</f>
        <v>0</v>
      </c>
      <c r="M498" s="5">
        <f>Foglio1!J269</f>
        <v>3398</v>
      </c>
      <c r="N498" s="5">
        <f>Foglio1!N269</f>
        <v>223570</v>
      </c>
      <c r="O498" s="5">
        <f>Foglio1!O269</f>
        <v>5990</v>
      </c>
      <c r="Q498">
        <f t="shared" si="1848"/>
        <v>149</v>
      </c>
      <c r="R498">
        <f t="shared" si="1849"/>
        <v>229709</v>
      </c>
      <c r="Z498">
        <f t="shared" si="1850"/>
        <v>223570</v>
      </c>
      <c r="AA498">
        <f t="shared" si="1851"/>
        <v>3398</v>
      </c>
      <c r="AB498">
        <f t="shared" si="1852"/>
        <v>149</v>
      </c>
      <c r="AC498">
        <f t="shared" si="1853"/>
        <v>5990</v>
      </c>
      <c r="AE498" s="3">
        <f t="shared" si="1854"/>
        <v>10201</v>
      </c>
      <c r="AF498" s="3">
        <f t="shared" si="1855"/>
        <v>192</v>
      </c>
      <c r="AG498" s="3">
        <f t="shared" si="1856"/>
        <v>38</v>
      </c>
      <c r="AH498" s="3">
        <f t="shared" si="1857"/>
        <v>1</v>
      </c>
      <c r="AI498" s="3">
        <f t="shared" si="1858"/>
        <v>-2</v>
      </c>
      <c r="AJ498" s="3">
        <f t="shared" si="1859"/>
        <v>37</v>
      </c>
      <c r="AK498" s="3">
        <f t="shared" si="1860"/>
        <v>152</v>
      </c>
      <c r="AL498" s="3">
        <f t="shared" si="1861"/>
        <v>2</v>
      </c>
      <c r="AM498" s="3"/>
      <c r="AN498" s="3">
        <f t="shared" si="1862"/>
        <v>10009</v>
      </c>
      <c r="AO498" s="3">
        <f t="shared" si="1863"/>
        <v>192</v>
      </c>
      <c r="AQ498" s="6">
        <f t="shared" si="1864"/>
        <v>2.0408722633235388E-3</v>
      </c>
      <c r="AR498" s="6">
        <f t="shared" si="1865"/>
        <v>8.2433505785372348E-4</v>
      </c>
      <c r="AS498" s="6">
        <f t="shared" si="1866"/>
        <v>1.0829296095753777E-2</v>
      </c>
      <c r="AT498" s="6">
        <f t="shared" si="1867"/>
        <v>6.7567567567567571E-3</v>
      </c>
      <c r="AU498" s="6">
        <f t="shared" si="1868"/>
        <v>-0.1</v>
      </c>
      <c r="AV498" s="6">
        <f t="shared" si="1869"/>
        <v>1.1008628384409401E-2</v>
      </c>
      <c r="AW498" s="6">
        <f t="shared" si="1870"/>
        <v>6.8033909532803981E-4</v>
      </c>
      <c r="AX498" s="6">
        <f t="shared" si="1871"/>
        <v>3.3400133600534405E-4</v>
      </c>
      <c r="AZ498" s="2">
        <f t="shared" si="1872"/>
        <v>4.6541776329056248E-2</v>
      </c>
      <c r="BA498" s="17">
        <f t="shared" si="1873"/>
        <v>1.8821684148612881E-2</v>
      </c>
      <c r="BB498" s="2">
        <f t="shared" si="1874"/>
        <v>6.391914442723728E-4</v>
      </c>
      <c r="BC498" s="2">
        <f t="shared" si="1875"/>
        <v>5.6197368590389825E-4</v>
      </c>
      <c r="BD498" s="2">
        <f t="shared" si="1876"/>
        <v>7.7217758368474561E-5</v>
      </c>
      <c r="BE498" s="2">
        <f t="shared" si="1877"/>
        <v>1.4576996829782031E-2</v>
      </c>
      <c r="BF498" s="2">
        <f t="shared" si="1878"/>
        <v>0.95908745769110326</v>
      </c>
      <c r="BG498" s="2">
        <f t="shared" si="1879"/>
        <v>2.569635403484237E-2</v>
      </c>
      <c r="BH498" s="2">
        <f t="shared" si="1880"/>
        <v>3.6932619114744852E-2</v>
      </c>
      <c r="BI498" s="2">
        <f t="shared" si="1881"/>
        <v>5.0747110234000562E-3</v>
      </c>
      <c r="BJ498" s="2">
        <f t="shared" si="1882"/>
        <v>0.95799266986185505</v>
      </c>
    </row>
    <row r="499" spans="1:62" ht="15.6" customHeight="1">
      <c r="A499" s="4">
        <v>44388</v>
      </c>
      <c r="B499">
        <f>Foglio1!S270</f>
        <v>5015876</v>
      </c>
      <c r="C499">
        <f>Foglio1!T270</f>
        <v>1900393</v>
      </c>
      <c r="E499">
        <f>Foglio1!R270</f>
        <v>233290</v>
      </c>
      <c r="G499">
        <f>Foglio1!K270</f>
        <v>3650</v>
      </c>
      <c r="H499" s="5">
        <f>Foglio1!I270</f>
        <v>146</v>
      </c>
      <c r="I499" s="5">
        <f>Foglio1!G270</f>
        <v>129</v>
      </c>
      <c r="J499" s="5">
        <f>Foglio1!H270</f>
        <v>17</v>
      </c>
      <c r="K499" s="5">
        <f>Foglio1!V270</f>
        <v>0</v>
      </c>
      <c r="M499" s="5">
        <f>Foglio1!J270</f>
        <v>3504</v>
      </c>
      <c r="N499" s="5">
        <f>Foglio1!N270</f>
        <v>223648</v>
      </c>
      <c r="O499" s="5">
        <f>Foglio1!O270</f>
        <v>5992</v>
      </c>
      <c r="Q499">
        <f t="shared" si="1848"/>
        <v>146</v>
      </c>
      <c r="R499">
        <f t="shared" si="1849"/>
        <v>229786</v>
      </c>
      <c r="Z499">
        <f t="shared" si="1850"/>
        <v>223648</v>
      </c>
      <c r="AA499">
        <f t="shared" si="1851"/>
        <v>3504</v>
      </c>
      <c r="AB499">
        <f t="shared" si="1852"/>
        <v>146</v>
      </c>
      <c r="AC499">
        <f t="shared" si="1853"/>
        <v>5992</v>
      </c>
      <c r="AE499" s="3">
        <f t="shared" si="1854"/>
        <v>7322</v>
      </c>
      <c r="AF499" s="3">
        <f t="shared" si="1855"/>
        <v>183</v>
      </c>
      <c r="AG499" s="3">
        <f t="shared" si="1856"/>
        <v>103</v>
      </c>
      <c r="AH499" s="3">
        <f t="shared" si="1857"/>
        <v>-3</v>
      </c>
      <c r="AI499" s="3">
        <f t="shared" si="1858"/>
        <v>-1</v>
      </c>
      <c r="AJ499" s="3">
        <f t="shared" si="1859"/>
        <v>106</v>
      </c>
      <c r="AK499" s="3">
        <f t="shared" si="1860"/>
        <v>78</v>
      </c>
      <c r="AL499" s="3">
        <f t="shared" si="1861"/>
        <v>2</v>
      </c>
      <c r="AM499" s="3"/>
      <c r="AN499" s="3">
        <f t="shared" si="1862"/>
        <v>7139</v>
      </c>
      <c r="AO499" s="3">
        <f t="shared" si="1863"/>
        <v>183</v>
      </c>
      <c r="AQ499" s="6">
        <f t="shared" si="1864"/>
        <v>1.4618989832195081E-3</v>
      </c>
      <c r="AR499" s="6">
        <f t="shared" si="1865"/>
        <v>7.8504721007949143E-4</v>
      </c>
      <c r="AS499" s="6">
        <f t="shared" si="1866"/>
        <v>2.9038624189455877E-2</v>
      </c>
      <c r="AT499" s="6">
        <f t="shared" si="1867"/>
        <v>-2.0134228187919462E-2</v>
      </c>
      <c r="AU499" s="6">
        <f t="shared" si="1868"/>
        <v>-5.5555555555555552E-2</v>
      </c>
      <c r="AV499" s="6">
        <f t="shared" si="1869"/>
        <v>3.1194820482636845E-2</v>
      </c>
      <c r="AW499" s="6">
        <f t="shared" si="1870"/>
        <v>3.4888401842823278E-4</v>
      </c>
      <c r="AX499" s="6">
        <f t="shared" si="1871"/>
        <v>3.33889816360601E-4</v>
      </c>
      <c r="AZ499" s="2">
        <f t="shared" si="1872"/>
        <v>4.6510320430568859E-2</v>
      </c>
      <c r="BA499" s="17">
        <f t="shared" si="1873"/>
        <v>2.4993171264681781E-2</v>
      </c>
      <c r="BB499" s="2">
        <f t="shared" si="1874"/>
        <v>6.2583051138068494E-4</v>
      </c>
      <c r="BC499" s="2">
        <f t="shared" si="1875"/>
        <v>5.5295983539800251E-4</v>
      </c>
      <c r="BD499" s="2">
        <f t="shared" si="1876"/>
        <v>7.2870675982682494E-5</v>
      </c>
      <c r="BE499" s="2">
        <f t="shared" si="1877"/>
        <v>1.501993227313644E-2</v>
      </c>
      <c r="BF499" s="2">
        <f t="shared" si="1878"/>
        <v>0.95866946718676327</v>
      </c>
      <c r="BG499" s="2">
        <f t="shared" si="1879"/>
        <v>2.568477002871962E-2</v>
      </c>
      <c r="BH499" s="2">
        <f t="shared" si="1880"/>
        <v>3.5342465753424659E-2</v>
      </c>
      <c r="BI499" s="2">
        <f t="shared" si="1881"/>
        <v>4.6575342465753422E-3</v>
      </c>
      <c r="BJ499" s="2">
        <f t="shared" si="1882"/>
        <v>0.96</v>
      </c>
    </row>
    <row r="500" spans="1:62" ht="15.6" customHeight="1">
      <c r="A500" s="4">
        <v>44389</v>
      </c>
      <c r="B500">
        <f>Foglio1!S271</f>
        <v>5022569</v>
      </c>
      <c r="C500">
        <f>Foglio1!T271</f>
        <v>1902891</v>
      </c>
      <c r="E500">
        <f>Foglio1!R271</f>
        <v>233440</v>
      </c>
      <c r="G500">
        <f>Foglio1!K271</f>
        <v>3735</v>
      </c>
      <c r="H500" s="5">
        <f>Foglio1!I271</f>
        <v>158</v>
      </c>
      <c r="I500" s="5">
        <f>Foglio1!G271</f>
        <v>140</v>
      </c>
      <c r="J500" s="5">
        <f>Foglio1!H271</f>
        <v>18</v>
      </c>
      <c r="K500" s="5">
        <f>Foglio1!V271</f>
        <v>1</v>
      </c>
      <c r="M500" s="5">
        <f>Foglio1!J271</f>
        <v>3577</v>
      </c>
      <c r="N500" s="5">
        <f>Foglio1!N271</f>
        <v>223713</v>
      </c>
      <c r="O500" s="5">
        <f>Foglio1!O271</f>
        <v>5992</v>
      </c>
      <c r="Q500">
        <f t="shared" ref="Q500:Q506" si="1883">H500+L500</f>
        <v>158</v>
      </c>
      <c r="R500">
        <f t="shared" ref="R500:R506" si="1884">Q500+N500+O500</f>
        <v>229863</v>
      </c>
      <c r="Z500">
        <f t="shared" ref="Z500:Z506" si="1885">N500</f>
        <v>223713</v>
      </c>
      <c r="AA500">
        <f t="shared" ref="AA500:AA506" si="1886">M500</f>
        <v>3577</v>
      </c>
      <c r="AB500">
        <f t="shared" ref="AB500:AB506" si="1887">H500</f>
        <v>158</v>
      </c>
      <c r="AC500">
        <f t="shared" ref="AC500:AC506" si="1888">O500</f>
        <v>5992</v>
      </c>
      <c r="AE500" s="3">
        <f t="shared" ref="AE500:AE506" si="1889">B500-B499</f>
        <v>6693</v>
      </c>
      <c r="AF500" s="3">
        <f t="shared" ref="AF500:AF506" si="1890">E500-E499</f>
        <v>150</v>
      </c>
      <c r="AG500" s="3">
        <f t="shared" ref="AG500:AG506" si="1891">G500-G499</f>
        <v>85</v>
      </c>
      <c r="AH500" s="3">
        <f t="shared" ref="AH500:AH506" si="1892">H500-H499</f>
        <v>12</v>
      </c>
      <c r="AI500" s="3">
        <f t="shared" ref="AI500:AI506" si="1893">J500-J499</f>
        <v>1</v>
      </c>
      <c r="AJ500" s="3">
        <f t="shared" ref="AJ500:AJ506" si="1894">M500-M499</f>
        <v>73</v>
      </c>
      <c r="AK500" s="3">
        <f t="shared" ref="AK500:AK506" si="1895">N500-N499</f>
        <v>65</v>
      </c>
      <c r="AL500" s="3">
        <f t="shared" ref="AL500:AL506" si="1896">O500-O499</f>
        <v>0</v>
      </c>
      <c r="AM500" s="3"/>
      <c r="AN500" s="3">
        <f t="shared" ref="AN500:AN506" si="1897">AE500-AF500</f>
        <v>6543</v>
      </c>
      <c r="AO500" s="3">
        <f t="shared" ref="AO500:AO506" si="1898">AF500</f>
        <v>150</v>
      </c>
      <c r="AQ500" s="6">
        <f t="shared" ref="AQ500:AQ506" si="1899">(B500-B499)/B499</f>
        <v>1.3343631301890237E-3</v>
      </c>
      <c r="AR500" s="6">
        <f t="shared" ref="AR500:AR506" si="1900">(E500-E499)/E499</f>
        <v>6.4297655278837493E-4</v>
      </c>
      <c r="AS500" s="6">
        <f t="shared" ref="AS500:AS506" si="1901">(G500-G499)/G499</f>
        <v>2.3287671232876714E-2</v>
      </c>
      <c r="AT500" s="6">
        <f t="shared" ref="AT500:AT506" si="1902">(H500-H499)/H499</f>
        <v>8.2191780821917804E-2</v>
      </c>
      <c r="AU500" s="6">
        <f t="shared" ref="AU500:AU506" si="1903">(J500-J499)/J499</f>
        <v>5.8823529411764705E-2</v>
      </c>
      <c r="AV500" s="6">
        <f t="shared" ref="AV500:AV506" si="1904">(M500-M499)/M499</f>
        <v>2.0833333333333332E-2</v>
      </c>
      <c r="AW500" s="6">
        <f t="shared" ref="AW500:AW506" si="1905">(N500-N499)/N499</f>
        <v>2.9063528401774218E-4</v>
      </c>
      <c r="AX500" s="6">
        <f t="shared" ref="AX500:AX506" si="1906">(O500-O499)/O499</f>
        <v>0</v>
      </c>
      <c r="AZ500" s="2">
        <f t="shared" ref="AZ500:AZ506" si="1907">E500/B500</f>
        <v>4.647820667072966E-2</v>
      </c>
      <c r="BA500" s="17">
        <f t="shared" ref="BA500:BA506" si="1908">AF500/AE500</f>
        <v>2.2411474675033616E-2</v>
      </c>
      <c r="BB500" s="2">
        <f t="shared" ref="BB500:BB506" si="1909">H500/E500</f>
        <v>6.7683344756682665E-4</v>
      </c>
      <c r="BC500" s="2">
        <f t="shared" ref="BC500:BC506" si="1910">(H500-J500)/E500</f>
        <v>5.9972583961617548E-4</v>
      </c>
      <c r="BD500" s="2">
        <f t="shared" ref="BD500:BD506" si="1911">J500/E500</f>
        <v>7.7107607950651131E-5</v>
      </c>
      <c r="BE500" s="2">
        <f t="shared" ref="BE500:BE506" si="1912">M500/E500</f>
        <v>1.5322995202193284E-2</v>
      </c>
      <c r="BF500" s="2">
        <f t="shared" ref="BF500:BF506" si="1913">N500/E500</f>
        <v>0.95833190541466762</v>
      </c>
      <c r="BG500" s="2">
        <f t="shared" ref="BG500:BG506" si="1914">O500/E500</f>
        <v>2.566826593557231E-2</v>
      </c>
      <c r="BH500" s="2">
        <f t="shared" ref="BH500:BH506" si="1915">I500/G500</f>
        <v>3.7483266398929051E-2</v>
      </c>
      <c r="BI500" s="2">
        <f t="shared" ref="BI500:BI506" si="1916">J500/G500</f>
        <v>4.8192771084337354E-3</v>
      </c>
      <c r="BJ500" s="2">
        <f t="shared" ref="BJ500:BJ506" si="1917">M500/G500</f>
        <v>0.95769745649263727</v>
      </c>
    </row>
    <row r="501" spans="1:62" ht="15.6" customHeight="1">
      <c r="A501" s="4">
        <v>44390</v>
      </c>
      <c r="B501">
        <f>Foglio1!S272</f>
        <v>5038068</v>
      </c>
      <c r="C501">
        <f>Foglio1!T272</f>
        <v>1907421</v>
      </c>
      <c r="E501">
        <f>Foglio1!R272</f>
        <v>233614</v>
      </c>
      <c r="G501">
        <f>Foglio1!K272</f>
        <v>3795</v>
      </c>
      <c r="H501" s="5">
        <f>Foglio1!I272</f>
        <v>159</v>
      </c>
      <c r="I501" s="5">
        <f>Foglio1!G272</f>
        <v>139</v>
      </c>
      <c r="J501" s="5">
        <f>Foglio1!H272</f>
        <v>20</v>
      </c>
      <c r="K501" s="5">
        <f>Foglio1!V272</f>
        <v>2</v>
      </c>
      <c r="M501" s="5">
        <f>Foglio1!J272</f>
        <v>3636</v>
      </c>
      <c r="N501" s="5">
        <f>Foglio1!N272</f>
        <v>223823</v>
      </c>
      <c r="O501" s="5">
        <f>Foglio1!O272</f>
        <v>5996</v>
      </c>
      <c r="Q501">
        <f t="shared" si="1883"/>
        <v>159</v>
      </c>
      <c r="R501">
        <f t="shared" si="1884"/>
        <v>229978</v>
      </c>
      <c r="Z501">
        <f t="shared" si="1885"/>
        <v>223823</v>
      </c>
      <c r="AA501">
        <f t="shared" si="1886"/>
        <v>3636</v>
      </c>
      <c r="AB501">
        <f t="shared" si="1887"/>
        <v>159</v>
      </c>
      <c r="AC501">
        <f t="shared" si="1888"/>
        <v>5996</v>
      </c>
      <c r="AE501" s="3">
        <f t="shared" si="1889"/>
        <v>15499</v>
      </c>
      <c r="AF501" s="3">
        <f t="shared" si="1890"/>
        <v>174</v>
      </c>
      <c r="AG501" s="3">
        <f t="shared" si="1891"/>
        <v>60</v>
      </c>
      <c r="AH501" s="3">
        <f t="shared" si="1892"/>
        <v>1</v>
      </c>
      <c r="AI501" s="3">
        <f t="shared" si="1893"/>
        <v>2</v>
      </c>
      <c r="AJ501" s="3">
        <f t="shared" si="1894"/>
        <v>59</v>
      </c>
      <c r="AK501" s="3">
        <f t="shared" si="1895"/>
        <v>110</v>
      </c>
      <c r="AL501" s="3">
        <f t="shared" si="1896"/>
        <v>4</v>
      </c>
      <c r="AM501" s="3"/>
      <c r="AN501" s="3">
        <f t="shared" si="1897"/>
        <v>15325</v>
      </c>
      <c r="AO501" s="3">
        <f t="shared" si="1898"/>
        <v>174</v>
      </c>
      <c r="AQ501" s="6">
        <f t="shared" si="1899"/>
        <v>3.0858709955005098E-3</v>
      </c>
      <c r="AR501" s="6">
        <f t="shared" si="1900"/>
        <v>7.4537354352296093E-4</v>
      </c>
      <c r="AS501" s="6">
        <f t="shared" si="1901"/>
        <v>1.6064257028112448E-2</v>
      </c>
      <c r="AT501" s="6">
        <f t="shared" si="1902"/>
        <v>6.3291139240506328E-3</v>
      </c>
      <c r="AU501" s="6">
        <f t="shared" si="1903"/>
        <v>0.1111111111111111</v>
      </c>
      <c r="AV501" s="6">
        <f t="shared" si="1904"/>
        <v>1.6494268940452892E-2</v>
      </c>
      <c r="AW501" s="6">
        <f t="shared" si="1905"/>
        <v>4.9170142101710669E-4</v>
      </c>
      <c r="AX501" s="6">
        <f t="shared" si="1906"/>
        <v>6.6755674232309744E-4</v>
      </c>
      <c r="AZ501" s="2">
        <f t="shared" si="1907"/>
        <v>4.6369759201344646E-2</v>
      </c>
      <c r="BA501" s="17">
        <f t="shared" si="1908"/>
        <v>1.1226530743918963E-2</v>
      </c>
      <c r="BB501" s="2">
        <f t="shared" si="1909"/>
        <v>6.8060989495492569E-4</v>
      </c>
      <c r="BC501" s="2">
        <f t="shared" si="1910"/>
        <v>5.9499858741342553E-4</v>
      </c>
      <c r="BD501" s="2">
        <f t="shared" si="1911"/>
        <v>8.5611307541500083E-5</v>
      </c>
      <c r="BE501" s="2">
        <f t="shared" si="1912"/>
        <v>1.5564135711044714E-2</v>
      </c>
      <c r="BF501" s="2">
        <f t="shared" si="1913"/>
        <v>0.95808898439305867</v>
      </c>
      <c r="BG501" s="2">
        <f t="shared" si="1914"/>
        <v>2.5666270000941724E-2</v>
      </c>
      <c r="BH501" s="2">
        <f t="shared" si="1915"/>
        <v>3.6627140974967061E-2</v>
      </c>
      <c r="BI501" s="2">
        <f t="shared" si="1916"/>
        <v>5.270092226613966E-3</v>
      </c>
      <c r="BJ501" s="2">
        <f t="shared" si="1917"/>
        <v>0.95810276679841899</v>
      </c>
    </row>
    <row r="502" spans="1:62" ht="15.6" customHeight="1">
      <c r="A502" s="4">
        <v>44391</v>
      </c>
      <c r="B502">
        <f>Foglio1!S273</f>
        <v>5050007</v>
      </c>
      <c r="C502">
        <f>Foglio1!T273</f>
        <v>1912275</v>
      </c>
      <c r="E502">
        <f>Foglio1!R273</f>
        <v>233902</v>
      </c>
      <c r="G502">
        <f>Foglio1!K273</f>
        <v>3938</v>
      </c>
      <c r="H502" s="5">
        <f>Foglio1!I273</f>
        <v>157</v>
      </c>
      <c r="I502" s="5">
        <f>Foglio1!G273</f>
        <v>137</v>
      </c>
      <c r="J502" s="5">
        <f>Foglio1!H273</f>
        <v>20</v>
      </c>
      <c r="K502" s="5">
        <f>Foglio1!V273</f>
        <v>0</v>
      </c>
      <c r="M502" s="5">
        <f>Foglio1!J273</f>
        <v>3781</v>
      </c>
      <c r="N502" s="5">
        <f>Foglio1!N273</f>
        <v>223958</v>
      </c>
      <c r="O502" s="5">
        <f>Foglio1!O273</f>
        <v>6006</v>
      </c>
      <c r="Q502">
        <f t="shared" si="1883"/>
        <v>157</v>
      </c>
      <c r="R502">
        <f t="shared" si="1884"/>
        <v>230121</v>
      </c>
      <c r="Z502">
        <f t="shared" si="1885"/>
        <v>223958</v>
      </c>
      <c r="AA502">
        <f t="shared" si="1886"/>
        <v>3781</v>
      </c>
      <c r="AB502">
        <f t="shared" si="1887"/>
        <v>157</v>
      </c>
      <c r="AC502">
        <f t="shared" si="1888"/>
        <v>6006</v>
      </c>
      <c r="AE502" s="3">
        <f t="shared" si="1889"/>
        <v>11939</v>
      </c>
      <c r="AF502" s="3">
        <f t="shared" si="1890"/>
        <v>288</v>
      </c>
      <c r="AG502" s="3">
        <f t="shared" si="1891"/>
        <v>143</v>
      </c>
      <c r="AH502" s="3">
        <f t="shared" si="1892"/>
        <v>-2</v>
      </c>
      <c r="AI502" s="3">
        <f t="shared" si="1893"/>
        <v>0</v>
      </c>
      <c r="AJ502" s="3">
        <f t="shared" si="1894"/>
        <v>145</v>
      </c>
      <c r="AK502" s="3">
        <f t="shared" si="1895"/>
        <v>135</v>
      </c>
      <c r="AL502" s="3">
        <f t="shared" si="1896"/>
        <v>10</v>
      </c>
      <c r="AM502" s="3"/>
      <c r="AN502" s="3">
        <f t="shared" si="1897"/>
        <v>11651</v>
      </c>
      <c r="AO502" s="3">
        <f t="shared" si="1898"/>
        <v>288</v>
      </c>
      <c r="AQ502" s="6">
        <f t="shared" si="1899"/>
        <v>2.3697576134343564E-3</v>
      </c>
      <c r="AR502" s="6">
        <f t="shared" si="1900"/>
        <v>1.2328028285976012E-3</v>
      </c>
      <c r="AS502" s="6">
        <f t="shared" si="1901"/>
        <v>3.7681159420289857E-2</v>
      </c>
      <c r="AT502" s="6">
        <f t="shared" si="1902"/>
        <v>-1.2578616352201259E-2</v>
      </c>
      <c r="AU502" s="6">
        <f t="shared" si="1903"/>
        <v>0</v>
      </c>
      <c r="AV502" s="6">
        <f t="shared" si="1904"/>
        <v>3.987898789878988E-2</v>
      </c>
      <c r="AW502" s="6">
        <f t="shared" si="1905"/>
        <v>6.0315517172051126E-4</v>
      </c>
      <c r="AX502" s="6">
        <f t="shared" si="1906"/>
        <v>1.667778519012675E-3</v>
      </c>
      <c r="AZ502" s="2">
        <f t="shared" si="1907"/>
        <v>4.6317163520763434E-2</v>
      </c>
      <c r="BA502" s="17">
        <f t="shared" si="1908"/>
        <v>2.4122623335287714E-2</v>
      </c>
      <c r="BB502" s="2">
        <f t="shared" si="1909"/>
        <v>6.7122128070730479E-4</v>
      </c>
      <c r="BC502" s="2">
        <f t="shared" si="1910"/>
        <v>5.85715385075801E-4</v>
      </c>
      <c r="BD502" s="2">
        <f t="shared" si="1911"/>
        <v>8.5505895631503791E-5</v>
      </c>
      <c r="BE502" s="2">
        <f t="shared" si="1912"/>
        <v>1.6164889569135792E-2</v>
      </c>
      <c r="BF502" s="2">
        <f t="shared" si="1913"/>
        <v>0.95748646869201637</v>
      </c>
      <c r="BG502" s="2">
        <f t="shared" si="1914"/>
        <v>2.5677420458140587E-2</v>
      </c>
      <c r="BH502" s="2">
        <f t="shared" si="1915"/>
        <v>3.4789233113255456E-2</v>
      </c>
      <c r="BI502" s="2">
        <f t="shared" si="1916"/>
        <v>5.0787201625190452E-3</v>
      </c>
      <c r="BJ502" s="2">
        <f t="shared" si="1917"/>
        <v>0.96013204672422547</v>
      </c>
    </row>
    <row r="503" spans="1:62" ht="15.6" customHeight="1">
      <c r="A503" s="4">
        <v>44392</v>
      </c>
      <c r="B503">
        <f>Foglio1!S274</f>
        <v>5062086</v>
      </c>
      <c r="C503">
        <f>Foglio1!T274</f>
        <v>1916265</v>
      </c>
      <c r="E503">
        <f>Foglio1!R274</f>
        <v>234275</v>
      </c>
      <c r="G503">
        <f>Foglio1!K274</f>
        <v>4140</v>
      </c>
      <c r="H503" s="5">
        <f>Foglio1!I274</f>
        <v>161</v>
      </c>
      <c r="I503" s="5">
        <f>Foglio1!G274</f>
        <v>140</v>
      </c>
      <c r="J503" s="5">
        <f>Foglio1!H274</f>
        <v>21</v>
      </c>
      <c r="K503" s="5">
        <f>Foglio1!V274</f>
        <v>1</v>
      </c>
      <c r="M503" s="5">
        <f>Foglio1!J274</f>
        <v>3979</v>
      </c>
      <c r="N503" s="5">
        <f>Foglio1!N274</f>
        <v>224129</v>
      </c>
      <c r="O503" s="5">
        <f>Foglio1!O274</f>
        <v>6006</v>
      </c>
      <c r="Q503">
        <f t="shared" si="1883"/>
        <v>161</v>
      </c>
      <c r="R503">
        <f t="shared" si="1884"/>
        <v>230296</v>
      </c>
      <c r="Z503">
        <f t="shared" si="1885"/>
        <v>224129</v>
      </c>
      <c r="AA503">
        <f t="shared" si="1886"/>
        <v>3979</v>
      </c>
      <c r="AB503">
        <f t="shared" si="1887"/>
        <v>161</v>
      </c>
      <c r="AC503">
        <f t="shared" si="1888"/>
        <v>6006</v>
      </c>
      <c r="AE503" s="3">
        <f t="shared" si="1889"/>
        <v>12079</v>
      </c>
      <c r="AF503" s="3">
        <f t="shared" si="1890"/>
        <v>373</v>
      </c>
      <c r="AG503" s="3">
        <f t="shared" si="1891"/>
        <v>202</v>
      </c>
      <c r="AH503" s="3">
        <f t="shared" si="1892"/>
        <v>4</v>
      </c>
      <c r="AI503" s="3">
        <f t="shared" si="1893"/>
        <v>1</v>
      </c>
      <c r="AJ503" s="3">
        <f t="shared" si="1894"/>
        <v>198</v>
      </c>
      <c r="AK503" s="3">
        <f t="shared" si="1895"/>
        <v>171</v>
      </c>
      <c r="AL503" s="3">
        <f t="shared" si="1896"/>
        <v>0</v>
      </c>
      <c r="AM503" s="3"/>
      <c r="AN503" s="3">
        <f t="shared" si="1897"/>
        <v>11706</v>
      </c>
      <c r="AO503" s="3">
        <f t="shared" si="1898"/>
        <v>373</v>
      </c>
      <c r="AQ503" s="6">
        <f t="shared" si="1899"/>
        <v>2.3918778726445332E-3</v>
      </c>
      <c r="AR503" s="6">
        <f t="shared" si="1900"/>
        <v>1.5946849535275456E-3</v>
      </c>
      <c r="AS503" s="6">
        <f t="shared" si="1901"/>
        <v>5.1295073641442354E-2</v>
      </c>
      <c r="AT503" s="6">
        <f t="shared" si="1902"/>
        <v>2.5477707006369428E-2</v>
      </c>
      <c r="AU503" s="6">
        <f t="shared" si="1903"/>
        <v>0.05</v>
      </c>
      <c r="AV503" s="6">
        <f t="shared" si="1904"/>
        <v>5.2367098651150489E-2</v>
      </c>
      <c r="AW503" s="6">
        <f t="shared" si="1905"/>
        <v>7.6353602014663468E-4</v>
      </c>
      <c r="AX503" s="6">
        <f t="shared" si="1906"/>
        <v>0</v>
      </c>
      <c r="AZ503" s="2">
        <f t="shared" si="1907"/>
        <v>4.6280327912248037E-2</v>
      </c>
      <c r="BA503" s="17">
        <f t="shared" si="1908"/>
        <v>3.0880039738388938E-2</v>
      </c>
      <c r="BB503" s="2">
        <f t="shared" si="1909"/>
        <v>6.8722654999466438E-4</v>
      </c>
      <c r="BC503" s="2">
        <f t="shared" si="1910"/>
        <v>5.9758830434318642E-4</v>
      </c>
      <c r="BD503" s="2">
        <f t="shared" si="1911"/>
        <v>8.9638245651477958E-5</v>
      </c>
      <c r="BE503" s="2">
        <f t="shared" si="1912"/>
        <v>1.698431330701099E-2</v>
      </c>
      <c r="BF503" s="2">
        <f t="shared" si="1913"/>
        <v>0.95669192188667163</v>
      </c>
      <c r="BG503" s="2">
        <f t="shared" si="1914"/>
        <v>2.5636538256322696E-2</v>
      </c>
      <c r="BH503" s="2">
        <f t="shared" si="1915"/>
        <v>3.3816425120772944E-2</v>
      </c>
      <c r="BI503" s="2">
        <f t="shared" si="1916"/>
        <v>5.0724637681159417E-3</v>
      </c>
      <c r="BJ503" s="2">
        <f t="shared" si="1917"/>
        <v>0.96111111111111114</v>
      </c>
    </row>
    <row r="504" spans="1:62" ht="15.6" customHeight="1">
      <c r="A504" s="4">
        <v>44393</v>
      </c>
      <c r="B504">
        <f>Foglio1!S275</f>
        <v>5071669</v>
      </c>
      <c r="C504">
        <f>Foglio1!T275</f>
        <v>1920876</v>
      </c>
      <c r="E504">
        <f>Foglio1!R275</f>
        <v>234661</v>
      </c>
      <c r="G504">
        <f>Foglio1!K275</f>
        <v>4409</v>
      </c>
      <c r="H504" s="5">
        <f>Foglio1!I275</f>
        <v>167</v>
      </c>
      <c r="I504" s="5">
        <f>Foglio1!G275</f>
        <v>144</v>
      </c>
      <c r="J504" s="5">
        <f>Foglio1!H275</f>
        <v>23</v>
      </c>
      <c r="K504" s="5">
        <f>Foglio1!V275</f>
        <v>2</v>
      </c>
      <c r="M504" s="5">
        <f>Foglio1!J275</f>
        <v>4242</v>
      </c>
      <c r="N504" s="5">
        <f>Foglio1!N275</f>
        <v>224246</v>
      </c>
      <c r="O504" s="5">
        <f>Foglio1!O275</f>
        <v>6006</v>
      </c>
      <c r="Q504">
        <f t="shared" si="1883"/>
        <v>167</v>
      </c>
      <c r="R504">
        <f t="shared" si="1884"/>
        <v>230419</v>
      </c>
      <c r="Z504">
        <f t="shared" si="1885"/>
        <v>224246</v>
      </c>
      <c r="AA504">
        <f t="shared" si="1886"/>
        <v>4242</v>
      </c>
      <c r="AB504">
        <f t="shared" si="1887"/>
        <v>167</v>
      </c>
      <c r="AC504">
        <f t="shared" si="1888"/>
        <v>6006</v>
      </c>
      <c r="AE504" s="3">
        <f t="shared" si="1889"/>
        <v>9583</v>
      </c>
      <c r="AF504" s="3">
        <f t="shared" si="1890"/>
        <v>386</v>
      </c>
      <c r="AG504" s="3">
        <f t="shared" si="1891"/>
        <v>269</v>
      </c>
      <c r="AH504" s="3">
        <f t="shared" si="1892"/>
        <v>6</v>
      </c>
      <c r="AI504" s="3">
        <f t="shared" si="1893"/>
        <v>2</v>
      </c>
      <c r="AJ504" s="3">
        <f t="shared" si="1894"/>
        <v>263</v>
      </c>
      <c r="AK504" s="3">
        <f t="shared" si="1895"/>
        <v>117</v>
      </c>
      <c r="AL504" s="3">
        <f t="shared" si="1896"/>
        <v>0</v>
      </c>
      <c r="AM504" s="3"/>
      <c r="AN504" s="3">
        <f t="shared" si="1897"/>
        <v>9197</v>
      </c>
      <c r="AO504" s="3">
        <f t="shared" si="1898"/>
        <v>386</v>
      </c>
      <c r="AQ504" s="6">
        <f t="shared" si="1899"/>
        <v>1.8930930845505194E-3</v>
      </c>
      <c r="AR504" s="6">
        <f t="shared" si="1900"/>
        <v>1.6476363248319283E-3</v>
      </c>
      <c r="AS504" s="6">
        <f t="shared" si="1901"/>
        <v>6.4975845410628022E-2</v>
      </c>
      <c r="AT504" s="6">
        <f t="shared" si="1902"/>
        <v>3.7267080745341616E-2</v>
      </c>
      <c r="AU504" s="6">
        <f t="shared" si="1903"/>
        <v>9.5238095238095233E-2</v>
      </c>
      <c r="AV504" s="6">
        <f t="shared" si="1904"/>
        <v>6.6097009298818801E-2</v>
      </c>
      <c r="AW504" s="6">
        <f t="shared" si="1905"/>
        <v>5.2202080052112844E-4</v>
      </c>
      <c r="AX504" s="6">
        <f t="shared" si="1906"/>
        <v>0</v>
      </c>
      <c r="AZ504" s="2">
        <f t="shared" si="1907"/>
        <v>4.6268989557480981E-2</v>
      </c>
      <c r="BA504" s="17">
        <f t="shared" si="1908"/>
        <v>4.0279661901283521E-2</v>
      </c>
      <c r="BB504" s="2">
        <f t="shared" si="1909"/>
        <v>7.116649123629406E-4</v>
      </c>
      <c r="BC504" s="2">
        <f t="shared" si="1910"/>
        <v>6.1365118191774519E-4</v>
      </c>
      <c r="BD504" s="2">
        <f t="shared" si="1911"/>
        <v>9.8013730445195403E-5</v>
      </c>
      <c r="BE504" s="2">
        <f t="shared" si="1912"/>
        <v>1.8077141067326909E-2</v>
      </c>
      <c r="BF504" s="2">
        <f t="shared" si="1913"/>
        <v>0.95561682597449082</v>
      </c>
      <c r="BG504" s="2">
        <f t="shared" si="1914"/>
        <v>2.5594368045819289E-2</v>
      </c>
      <c r="BH504" s="2">
        <f t="shared" si="1915"/>
        <v>3.2660467226128372E-2</v>
      </c>
      <c r="BI504" s="2">
        <f t="shared" si="1916"/>
        <v>5.2166024041732815E-3</v>
      </c>
      <c r="BJ504" s="2">
        <f t="shared" si="1917"/>
        <v>0.96212293036969831</v>
      </c>
    </row>
    <row r="505" spans="1:62" ht="15.6" customHeight="1">
      <c r="A505" s="4">
        <v>44394</v>
      </c>
      <c r="B505">
        <f>Foglio1!S276</f>
        <v>5084845</v>
      </c>
      <c r="C505">
        <f>Foglio1!T276</f>
        <v>1925293</v>
      </c>
      <c r="E505">
        <f>Foglio1!R276</f>
        <v>235092</v>
      </c>
      <c r="G505">
        <f>Foglio1!K276</f>
        <v>4787</v>
      </c>
      <c r="H505" s="5">
        <f>Foglio1!I276</f>
        <v>166</v>
      </c>
      <c r="I505" s="5">
        <f>Foglio1!G276</f>
        <v>143</v>
      </c>
      <c r="J505" s="5">
        <f>Foglio1!H276</f>
        <v>23</v>
      </c>
      <c r="K505" s="5">
        <f>Foglio1!V276</f>
        <v>0</v>
      </c>
      <c r="M505" s="5">
        <f>Foglio1!J276</f>
        <v>4621</v>
      </c>
      <c r="N505" s="5">
        <f>Foglio1!N276</f>
        <v>224299</v>
      </c>
      <c r="O505" s="5">
        <f>Foglio1!O276</f>
        <v>6006</v>
      </c>
      <c r="Q505">
        <f t="shared" si="1883"/>
        <v>166</v>
      </c>
      <c r="R505">
        <f t="shared" si="1884"/>
        <v>230471</v>
      </c>
      <c r="Z505">
        <f t="shared" si="1885"/>
        <v>224299</v>
      </c>
      <c r="AA505">
        <f t="shared" si="1886"/>
        <v>4621</v>
      </c>
      <c r="AB505">
        <f t="shared" si="1887"/>
        <v>166</v>
      </c>
      <c r="AC505">
        <f t="shared" si="1888"/>
        <v>6006</v>
      </c>
      <c r="AE505" s="3">
        <f t="shared" si="1889"/>
        <v>13176</v>
      </c>
      <c r="AF505" s="3">
        <f t="shared" si="1890"/>
        <v>431</v>
      </c>
      <c r="AG505" s="3">
        <f t="shared" si="1891"/>
        <v>378</v>
      </c>
      <c r="AH505" s="3">
        <f t="shared" si="1892"/>
        <v>-1</v>
      </c>
      <c r="AI505" s="3">
        <f t="shared" si="1893"/>
        <v>0</v>
      </c>
      <c r="AJ505" s="3">
        <f t="shared" si="1894"/>
        <v>379</v>
      </c>
      <c r="AK505" s="3">
        <f t="shared" si="1895"/>
        <v>53</v>
      </c>
      <c r="AL505" s="3">
        <f t="shared" si="1896"/>
        <v>0</v>
      </c>
      <c r="AM505" s="3"/>
      <c r="AN505" s="3">
        <f t="shared" si="1897"/>
        <v>12745</v>
      </c>
      <c r="AO505" s="3">
        <f t="shared" si="1898"/>
        <v>431</v>
      </c>
      <c r="AQ505" s="6">
        <f t="shared" si="1899"/>
        <v>2.5979613417200531E-3</v>
      </c>
      <c r="AR505" s="6">
        <f t="shared" si="1900"/>
        <v>1.8366920792121401E-3</v>
      </c>
      <c r="AS505" s="6">
        <f t="shared" si="1901"/>
        <v>8.5733726468586985E-2</v>
      </c>
      <c r="AT505" s="6">
        <f t="shared" si="1902"/>
        <v>-5.9880239520958087E-3</v>
      </c>
      <c r="AU505" s="6">
        <f t="shared" si="1903"/>
        <v>0</v>
      </c>
      <c r="AV505" s="6">
        <f t="shared" si="1904"/>
        <v>8.9344648750589339E-2</v>
      </c>
      <c r="AW505" s="6">
        <f t="shared" si="1905"/>
        <v>2.3634758256557529E-4</v>
      </c>
      <c r="AX505" s="6">
        <f t="shared" si="1906"/>
        <v>0</v>
      </c>
      <c r="AZ505" s="2">
        <f t="shared" si="1907"/>
        <v>4.6233857669211155E-2</v>
      </c>
      <c r="BA505" s="17">
        <f t="shared" si="1908"/>
        <v>3.2710989678202795E-2</v>
      </c>
      <c r="BB505" s="2">
        <f t="shared" si="1909"/>
        <v>7.0610654552260394E-4</v>
      </c>
      <c r="BC505" s="2">
        <f t="shared" si="1910"/>
        <v>6.0827250608272508E-4</v>
      </c>
      <c r="BD505" s="2">
        <f t="shared" si="1911"/>
        <v>9.7834039439878852E-5</v>
      </c>
      <c r="BE505" s="2">
        <f t="shared" si="1912"/>
        <v>1.965613461963827E-2</v>
      </c>
      <c r="BF505" s="2">
        <f t="shared" si="1913"/>
        <v>0.95409031357936469</v>
      </c>
      <c r="BG505" s="2">
        <f t="shared" si="1914"/>
        <v>2.5547445255474453E-2</v>
      </c>
      <c r="BH505" s="2">
        <f t="shared" si="1915"/>
        <v>2.9872571547942345E-2</v>
      </c>
      <c r="BI505" s="2">
        <f t="shared" si="1916"/>
        <v>4.8046793398788387E-3</v>
      </c>
      <c r="BJ505" s="2">
        <f t="shared" si="1917"/>
        <v>0.96532274911217886</v>
      </c>
    </row>
    <row r="506" spans="1:62" ht="15.6" customHeight="1">
      <c r="A506" s="4">
        <v>44395</v>
      </c>
      <c r="B506">
        <f>Foglio1!S277</f>
        <v>5090677</v>
      </c>
      <c r="C506">
        <f>Foglio1!T277</f>
        <v>1928449</v>
      </c>
      <c r="E506">
        <f>Foglio1!R277</f>
        <v>235496</v>
      </c>
      <c r="G506">
        <f>Foglio1!K277</f>
        <v>5123</v>
      </c>
      <c r="H506" s="5">
        <f>Foglio1!I277</f>
        <v>170</v>
      </c>
      <c r="I506" s="5">
        <f>Foglio1!G277</f>
        <v>149</v>
      </c>
      <c r="J506" s="5">
        <f>Foglio1!H277</f>
        <v>21</v>
      </c>
      <c r="K506" s="5">
        <f>Foglio1!V277</f>
        <v>0</v>
      </c>
      <c r="M506" s="5">
        <f>Foglio1!J277</f>
        <v>4953</v>
      </c>
      <c r="N506" s="5">
        <f>Foglio1!N277</f>
        <v>224367</v>
      </c>
      <c r="O506" s="5">
        <f>Foglio1!O277</f>
        <v>6006</v>
      </c>
      <c r="Q506">
        <f t="shared" si="1883"/>
        <v>170</v>
      </c>
      <c r="R506">
        <f t="shared" si="1884"/>
        <v>230543</v>
      </c>
      <c r="Z506">
        <f t="shared" si="1885"/>
        <v>224367</v>
      </c>
      <c r="AA506">
        <f t="shared" si="1886"/>
        <v>4953</v>
      </c>
      <c r="AB506">
        <f t="shared" si="1887"/>
        <v>170</v>
      </c>
      <c r="AC506">
        <f t="shared" si="1888"/>
        <v>6006</v>
      </c>
      <c r="AE506" s="3">
        <f t="shared" si="1889"/>
        <v>5832</v>
      </c>
      <c r="AF506" s="3">
        <f t="shared" si="1890"/>
        <v>404</v>
      </c>
      <c r="AG506" s="3">
        <f t="shared" si="1891"/>
        <v>336</v>
      </c>
      <c r="AH506" s="3">
        <f t="shared" si="1892"/>
        <v>4</v>
      </c>
      <c r="AI506" s="3">
        <f t="shared" si="1893"/>
        <v>-2</v>
      </c>
      <c r="AJ506" s="3">
        <f t="shared" si="1894"/>
        <v>332</v>
      </c>
      <c r="AK506" s="3">
        <f t="shared" si="1895"/>
        <v>68</v>
      </c>
      <c r="AL506" s="3">
        <f t="shared" si="1896"/>
        <v>0</v>
      </c>
      <c r="AM506" s="3"/>
      <c r="AN506" s="3">
        <f t="shared" si="1897"/>
        <v>5428</v>
      </c>
      <c r="AO506" s="3">
        <f t="shared" si="1898"/>
        <v>404</v>
      </c>
      <c r="AQ506" s="6">
        <f t="shared" si="1899"/>
        <v>1.1469376156008689E-3</v>
      </c>
      <c r="AR506" s="6">
        <f t="shared" si="1900"/>
        <v>1.7184761710309156E-3</v>
      </c>
      <c r="AS506" s="6">
        <f t="shared" si="1901"/>
        <v>7.019009818257782E-2</v>
      </c>
      <c r="AT506" s="6">
        <f t="shared" si="1902"/>
        <v>2.4096385542168676E-2</v>
      </c>
      <c r="AU506" s="6">
        <f t="shared" si="1903"/>
        <v>-8.6956521739130432E-2</v>
      </c>
      <c r="AV506" s="6">
        <f t="shared" si="1904"/>
        <v>7.1845920796364426E-2</v>
      </c>
      <c r="AW506" s="6">
        <f t="shared" si="1905"/>
        <v>3.0316675509030355E-4</v>
      </c>
      <c r="AX506" s="6">
        <f t="shared" si="1906"/>
        <v>0</v>
      </c>
      <c r="AZ506" s="2">
        <f t="shared" si="1907"/>
        <v>4.6260251828980706E-2</v>
      </c>
      <c r="BA506" s="17">
        <f t="shared" si="1908"/>
        <v>6.9272976680384082E-2</v>
      </c>
      <c r="BB506" s="2">
        <f t="shared" si="1909"/>
        <v>7.2188062642252946E-4</v>
      </c>
      <c r="BC506" s="2">
        <f t="shared" si="1910"/>
        <v>6.3270713727621702E-4</v>
      </c>
      <c r="BD506" s="2">
        <f t="shared" si="1911"/>
        <v>8.9173489146312466E-5</v>
      </c>
      <c r="BE506" s="2">
        <f t="shared" si="1912"/>
        <v>2.1032204368651698E-2</v>
      </c>
      <c r="BF506" s="2">
        <f t="shared" si="1913"/>
        <v>0.95274229710908043</v>
      </c>
      <c r="BG506" s="2">
        <f t="shared" si="1914"/>
        <v>2.5503617895845366E-2</v>
      </c>
      <c r="BH506" s="2">
        <f t="shared" si="1915"/>
        <v>2.9084520788600431E-2</v>
      </c>
      <c r="BI506" s="2">
        <f t="shared" si="1916"/>
        <v>4.0991606480577786E-3</v>
      </c>
      <c r="BJ506" s="2">
        <f t="shared" si="1917"/>
        <v>0.96681631856334183</v>
      </c>
    </row>
    <row r="507" spans="1:62" ht="15.6" customHeight="1">
      <c r="A507" s="4">
        <v>44396</v>
      </c>
      <c r="B507">
        <f>Foglio1!S278</f>
        <v>5100200</v>
      </c>
      <c r="C507">
        <f>Foglio1!T278</f>
        <v>1931050</v>
      </c>
      <c r="E507">
        <f>Foglio1!R278</f>
        <v>235796</v>
      </c>
      <c r="G507">
        <f>Foglio1!K278</f>
        <v>5381</v>
      </c>
      <c r="H507" s="5">
        <f>Foglio1!I278</f>
        <v>176</v>
      </c>
      <c r="I507" s="5">
        <f>Foglio1!G278</f>
        <v>154</v>
      </c>
      <c r="J507" s="5">
        <f>Foglio1!H278</f>
        <v>22</v>
      </c>
      <c r="K507" s="5">
        <f>Foglio1!V278</f>
        <v>3</v>
      </c>
      <c r="M507" s="5">
        <f>Foglio1!J278</f>
        <v>5205</v>
      </c>
      <c r="N507" s="5">
        <f>Foglio1!N278</f>
        <v>224408</v>
      </c>
      <c r="O507" s="5">
        <f>Foglio1!O278</f>
        <v>6007</v>
      </c>
      <c r="Q507">
        <f t="shared" ref="Q507:Q513" si="1918">H507+L507</f>
        <v>176</v>
      </c>
      <c r="R507">
        <f t="shared" ref="R507:R513" si="1919">Q507+N507+O507</f>
        <v>230591</v>
      </c>
      <c r="Z507">
        <f t="shared" ref="Z507:Z513" si="1920">N507</f>
        <v>224408</v>
      </c>
      <c r="AA507">
        <f t="shared" ref="AA507:AA513" si="1921">M507</f>
        <v>5205</v>
      </c>
      <c r="AB507">
        <f t="shared" ref="AB507:AB513" si="1922">H507</f>
        <v>176</v>
      </c>
      <c r="AC507">
        <f t="shared" ref="AC507:AC513" si="1923">O507</f>
        <v>6007</v>
      </c>
      <c r="AE507" s="3">
        <f t="shared" ref="AE507:AE513" si="1924">B507-B506</f>
        <v>9523</v>
      </c>
      <c r="AF507" s="3">
        <f t="shared" ref="AF507:AF513" si="1925">E507-E506</f>
        <v>300</v>
      </c>
      <c r="AG507" s="3">
        <f t="shared" ref="AG507:AG513" si="1926">G507-G506</f>
        <v>258</v>
      </c>
      <c r="AH507" s="3">
        <f t="shared" ref="AH507:AH513" si="1927">H507-H506</f>
        <v>6</v>
      </c>
      <c r="AI507" s="3">
        <f t="shared" ref="AI507:AI513" si="1928">J507-J506</f>
        <v>1</v>
      </c>
      <c r="AJ507" s="3">
        <f t="shared" ref="AJ507:AJ513" si="1929">M507-M506</f>
        <v>252</v>
      </c>
      <c r="AK507" s="3">
        <f t="shared" ref="AK507:AK513" si="1930">N507-N506</f>
        <v>41</v>
      </c>
      <c r="AL507" s="3">
        <f t="shared" ref="AL507:AL513" si="1931">O507-O506</f>
        <v>1</v>
      </c>
      <c r="AM507" s="3"/>
      <c r="AN507" s="3">
        <f t="shared" ref="AN507:AN513" si="1932">AE507-AF507</f>
        <v>9223</v>
      </c>
      <c r="AO507" s="3">
        <f t="shared" ref="AO507:AO513" si="1933">AF507</f>
        <v>300</v>
      </c>
      <c r="AQ507" s="6">
        <f t="shared" ref="AQ507:AQ513" si="1934">(B507-B506)/B506</f>
        <v>1.8706745684316645E-3</v>
      </c>
      <c r="AR507" s="6">
        <f t="shared" ref="AR507:AR513" si="1935">(E507-E506)/E506</f>
        <v>1.2739069878044639E-3</v>
      </c>
      <c r="AS507" s="6">
        <f t="shared" ref="AS507:AS513" si="1936">(G507-G506)/G506</f>
        <v>5.0361116533281278E-2</v>
      </c>
      <c r="AT507" s="6">
        <f t="shared" ref="AT507:AT513" si="1937">(H507-H506)/H506</f>
        <v>3.5294117647058823E-2</v>
      </c>
      <c r="AU507" s="6">
        <f t="shared" ref="AU507:AU513" si="1938">(J507-J506)/J506</f>
        <v>4.7619047619047616E-2</v>
      </c>
      <c r="AV507" s="6">
        <f t="shared" ref="AV507:AV513" si="1939">(M507-M506)/M506</f>
        <v>5.0878255602665054E-2</v>
      </c>
      <c r="AW507" s="6">
        <f t="shared" ref="AW507:AW513" si="1940">(N507-N506)/N506</f>
        <v>1.8273632040362442E-4</v>
      </c>
      <c r="AX507" s="6">
        <f t="shared" ref="AX507:AX513" si="1941">(O507-O506)/O506</f>
        <v>1.665001665001665E-4</v>
      </c>
      <c r="AZ507" s="2">
        <f t="shared" ref="AZ507:AZ513" si="1942">E507/B507</f>
        <v>4.6232696756989919E-2</v>
      </c>
      <c r="BA507" s="17">
        <f t="shared" ref="BA507:BA513" si="1943">AF507/AE507</f>
        <v>3.150267772760685E-2</v>
      </c>
      <c r="BB507" s="2">
        <f t="shared" ref="BB507:BB513" si="1944">H507/E507</f>
        <v>7.4640791192386643E-4</v>
      </c>
      <c r="BC507" s="2">
        <f t="shared" ref="BC507:BC513" si="1945">(H507-J507)/E507</f>
        <v>6.5310692293338312E-4</v>
      </c>
      <c r="BD507" s="2">
        <f t="shared" ref="BD507:BD513" si="1946">J507/E507</f>
        <v>9.3300988990483304E-5</v>
      </c>
      <c r="BE507" s="2">
        <f t="shared" ref="BE507:BE513" si="1947">M507/E507</f>
        <v>2.2074165804339345E-2</v>
      </c>
      <c r="BF507" s="2">
        <f t="shared" ref="BF507:BF513" si="1948">N507/E507</f>
        <v>0.95170401533528981</v>
      </c>
      <c r="BG507" s="2">
        <f t="shared" ref="BG507:BG513" si="1949">O507/E507</f>
        <v>2.5475410948446964E-2</v>
      </c>
      <c r="BH507" s="2">
        <f t="shared" ref="BH507:BH513" si="1950">I507/G507</f>
        <v>2.8619215759152574E-2</v>
      </c>
      <c r="BI507" s="2">
        <f t="shared" ref="BI507:BI513" si="1951">J507/G507</f>
        <v>4.0884593941646532E-3</v>
      </c>
      <c r="BJ507" s="2">
        <f t="shared" ref="BJ507:BJ513" si="1952">M507/G507</f>
        <v>0.96729232484668282</v>
      </c>
    </row>
    <row r="508" spans="1:62" ht="15.6" customHeight="1">
      <c r="A508" s="4">
        <v>44397</v>
      </c>
      <c r="B508">
        <f>Foglio1!S279</f>
        <v>5118238</v>
      </c>
      <c r="C508">
        <f>Foglio1!T279</f>
        <v>1937581</v>
      </c>
      <c r="E508">
        <f>Foglio1!R279</f>
        <v>236348</v>
      </c>
      <c r="G508">
        <f>Foglio1!K279</f>
        <v>5800</v>
      </c>
      <c r="H508" s="5">
        <f>Foglio1!I279</f>
        <v>177</v>
      </c>
      <c r="I508" s="5">
        <f>Foglio1!G279</f>
        <v>156</v>
      </c>
      <c r="J508" s="5">
        <f>Foglio1!H279</f>
        <v>21</v>
      </c>
      <c r="K508" s="5">
        <f>Foglio1!V279</f>
        <v>0</v>
      </c>
      <c r="M508" s="5">
        <f>Foglio1!J279</f>
        <v>5623</v>
      </c>
      <c r="N508" s="5">
        <f>Foglio1!N279</f>
        <v>224538</v>
      </c>
      <c r="O508" s="5">
        <f>Foglio1!O279</f>
        <v>6010</v>
      </c>
      <c r="Q508">
        <f t="shared" si="1918"/>
        <v>177</v>
      </c>
      <c r="R508">
        <f t="shared" si="1919"/>
        <v>230725</v>
      </c>
      <c r="Z508">
        <f t="shared" si="1920"/>
        <v>224538</v>
      </c>
      <c r="AA508">
        <f t="shared" si="1921"/>
        <v>5623</v>
      </c>
      <c r="AB508">
        <f t="shared" si="1922"/>
        <v>177</v>
      </c>
      <c r="AC508">
        <f t="shared" si="1923"/>
        <v>6010</v>
      </c>
      <c r="AE508" s="3">
        <f t="shared" si="1924"/>
        <v>18038</v>
      </c>
      <c r="AF508" s="3">
        <f t="shared" si="1925"/>
        <v>552</v>
      </c>
      <c r="AG508" s="3">
        <f t="shared" si="1926"/>
        <v>419</v>
      </c>
      <c r="AH508" s="3">
        <f t="shared" si="1927"/>
        <v>1</v>
      </c>
      <c r="AI508" s="3">
        <f t="shared" si="1928"/>
        <v>-1</v>
      </c>
      <c r="AJ508" s="3">
        <f t="shared" si="1929"/>
        <v>418</v>
      </c>
      <c r="AK508" s="3">
        <f t="shared" si="1930"/>
        <v>130</v>
      </c>
      <c r="AL508" s="3">
        <f t="shared" si="1931"/>
        <v>3</v>
      </c>
      <c r="AM508" s="3"/>
      <c r="AN508" s="3">
        <f t="shared" si="1932"/>
        <v>17486</v>
      </c>
      <c r="AO508" s="3">
        <f t="shared" si="1933"/>
        <v>552</v>
      </c>
      <c r="AQ508" s="6">
        <f t="shared" si="1934"/>
        <v>3.5367240500372536E-3</v>
      </c>
      <c r="AR508" s="6">
        <f t="shared" si="1935"/>
        <v>2.3410066328521262E-3</v>
      </c>
      <c r="AS508" s="6">
        <f t="shared" si="1936"/>
        <v>7.786656755249953E-2</v>
      </c>
      <c r="AT508" s="6">
        <f t="shared" si="1937"/>
        <v>5.681818181818182E-3</v>
      </c>
      <c r="AU508" s="6">
        <f t="shared" si="1938"/>
        <v>-4.5454545454545456E-2</v>
      </c>
      <c r="AV508" s="6">
        <f t="shared" si="1939"/>
        <v>8.03073967339097E-2</v>
      </c>
      <c r="AW508" s="6">
        <f t="shared" si="1940"/>
        <v>5.7930198566896014E-4</v>
      </c>
      <c r="AX508" s="6">
        <f t="shared" si="1941"/>
        <v>4.99417346429166E-4</v>
      </c>
      <c r="AZ508" s="2">
        <f t="shared" si="1942"/>
        <v>4.6177610341683994E-2</v>
      </c>
      <c r="BA508" s="17">
        <f t="shared" si="1943"/>
        <v>3.0602062312895001E-2</v>
      </c>
      <c r="BB508" s="2">
        <f t="shared" si="1944"/>
        <v>7.4889569617682405E-4</v>
      </c>
      <c r="BC508" s="2">
        <f t="shared" si="1945"/>
        <v>6.6004366442703132E-4</v>
      </c>
      <c r="BD508" s="2">
        <f t="shared" si="1946"/>
        <v>8.8852031749792678E-5</v>
      </c>
      <c r="BE508" s="2">
        <f t="shared" si="1947"/>
        <v>2.3791189263289724E-2</v>
      </c>
      <c r="BF508" s="2">
        <f t="shared" si="1948"/>
        <v>0.95003130976356898</v>
      </c>
      <c r="BG508" s="2">
        <f t="shared" si="1949"/>
        <v>2.5428605276964476E-2</v>
      </c>
      <c r="BH508" s="2">
        <f t="shared" si="1950"/>
        <v>2.6896551724137931E-2</v>
      </c>
      <c r="BI508" s="2">
        <f t="shared" si="1951"/>
        <v>3.620689655172414E-3</v>
      </c>
      <c r="BJ508" s="2">
        <f t="shared" si="1952"/>
        <v>0.96948275862068967</v>
      </c>
    </row>
    <row r="509" spans="1:62" ht="15.6" customHeight="1">
      <c r="A509" s="4">
        <v>44398</v>
      </c>
      <c r="B509">
        <f>Foglio1!S280</f>
        <v>5132472</v>
      </c>
      <c r="C509">
        <f>Foglio1!T280</f>
        <v>1943685</v>
      </c>
      <c r="E509">
        <f>Foglio1!R280</f>
        <v>236898</v>
      </c>
      <c r="G509">
        <f>Foglio1!K280</f>
        <v>6191</v>
      </c>
      <c r="H509" s="5">
        <f>Foglio1!I280</f>
        <v>185</v>
      </c>
      <c r="I509" s="5">
        <f>Foglio1!G280</f>
        <v>165</v>
      </c>
      <c r="J509" s="5">
        <f>Foglio1!H280</f>
        <v>20</v>
      </c>
      <c r="K509" s="5">
        <f>Foglio1!V280</f>
        <v>0</v>
      </c>
      <c r="M509" s="5">
        <f>Foglio1!J280</f>
        <v>6006</v>
      </c>
      <c r="N509" s="5">
        <f>Foglio1!N280</f>
        <v>224688</v>
      </c>
      <c r="O509" s="5">
        <f>Foglio1!O280</f>
        <v>6019</v>
      </c>
      <c r="Q509">
        <f t="shared" si="1918"/>
        <v>185</v>
      </c>
      <c r="R509">
        <f t="shared" si="1919"/>
        <v>230892</v>
      </c>
      <c r="Z509">
        <f t="shared" si="1920"/>
        <v>224688</v>
      </c>
      <c r="AA509">
        <f t="shared" si="1921"/>
        <v>6006</v>
      </c>
      <c r="AB509">
        <f t="shared" si="1922"/>
        <v>185</v>
      </c>
      <c r="AC509">
        <f t="shared" si="1923"/>
        <v>6019</v>
      </c>
      <c r="AE509" s="3">
        <f t="shared" si="1924"/>
        <v>14234</v>
      </c>
      <c r="AF509" s="3">
        <f t="shared" si="1925"/>
        <v>550</v>
      </c>
      <c r="AG509" s="3">
        <f t="shared" si="1926"/>
        <v>391</v>
      </c>
      <c r="AH509" s="3">
        <f t="shared" si="1927"/>
        <v>8</v>
      </c>
      <c r="AI509" s="3">
        <f t="shared" si="1928"/>
        <v>-1</v>
      </c>
      <c r="AJ509" s="3">
        <f t="shared" si="1929"/>
        <v>383</v>
      </c>
      <c r="AK509" s="3">
        <f t="shared" si="1930"/>
        <v>150</v>
      </c>
      <c r="AL509" s="3">
        <f t="shared" si="1931"/>
        <v>9</v>
      </c>
      <c r="AM509" s="3"/>
      <c r="AN509" s="3">
        <f t="shared" si="1932"/>
        <v>13684</v>
      </c>
      <c r="AO509" s="3">
        <f t="shared" si="1933"/>
        <v>550</v>
      </c>
      <c r="AQ509" s="6">
        <f t="shared" si="1934"/>
        <v>2.7810351921891872E-3</v>
      </c>
      <c r="AR509" s="6">
        <f t="shared" si="1935"/>
        <v>2.3270770220183796E-3</v>
      </c>
      <c r="AS509" s="6">
        <f t="shared" si="1936"/>
        <v>6.7413793103448277E-2</v>
      </c>
      <c r="AT509" s="6">
        <f t="shared" si="1937"/>
        <v>4.519774011299435E-2</v>
      </c>
      <c r="AU509" s="6">
        <f t="shared" si="1938"/>
        <v>-4.7619047619047616E-2</v>
      </c>
      <c r="AV509" s="6">
        <f t="shared" si="1939"/>
        <v>6.8113106882447094E-2</v>
      </c>
      <c r="AW509" s="6">
        <f t="shared" si="1940"/>
        <v>6.6803837212409481E-4</v>
      </c>
      <c r="AX509" s="6">
        <f t="shared" si="1941"/>
        <v>1.497504159733777E-3</v>
      </c>
      <c r="AZ509" s="2">
        <f t="shared" si="1942"/>
        <v>4.6156705774527365E-2</v>
      </c>
      <c r="BA509" s="17">
        <f t="shared" si="1943"/>
        <v>3.8639876352395672E-2</v>
      </c>
      <c r="BB509" s="2">
        <f t="shared" si="1944"/>
        <v>7.8092681238338868E-4</v>
      </c>
      <c r="BC509" s="2">
        <f t="shared" si="1945"/>
        <v>6.9650229212572497E-4</v>
      </c>
      <c r="BD509" s="2">
        <f t="shared" si="1946"/>
        <v>8.4424520257663641E-5</v>
      </c>
      <c r="BE509" s="2">
        <f t="shared" si="1947"/>
        <v>2.5352683433376391E-2</v>
      </c>
      <c r="BF509" s="2">
        <f t="shared" si="1948"/>
        <v>0.94845883038269641</v>
      </c>
      <c r="BG509" s="2">
        <f t="shared" si="1949"/>
        <v>2.5407559371543872E-2</v>
      </c>
      <c r="BH509" s="2">
        <f t="shared" si="1950"/>
        <v>2.665159101922145E-2</v>
      </c>
      <c r="BI509" s="2">
        <f t="shared" si="1951"/>
        <v>3.2304958811177516E-3</v>
      </c>
      <c r="BJ509" s="2">
        <f t="shared" si="1952"/>
        <v>0.97011791309966078</v>
      </c>
    </row>
    <row r="510" spans="1:62" ht="15.6" customHeight="1">
      <c r="A510" s="4">
        <v>44399</v>
      </c>
      <c r="B510">
        <f>Foglio1!S281</f>
        <v>5145624</v>
      </c>
      <c r="C510">
        <f>Foglio1!T281</f>
        <v>1949333</v>
      </c>
      <c r="E510">
        <f>Foglio1!R281</f>
        <v>237418</v>
      </c>
      <c r="G510">
        <f>Foglio1!K281</f>
        <v>6603</v>
      </c>
      <c r="H510" s="5">
        <f>Foglio1!I281</f>
        <v>180</v>
      </c>
      <c r="I510" s="5">
        <f>Foglio1!G281</f>
        <v>158</v>
      </c>
      <c r="J510" s="5">
        <f>Foglio1!H281</f>
        <v>22</v>
      </c>
      <c r="K510" s="5">
        <f>Foglio1!V281</f>
        <v>3</v>
      </c>
      <c r="M510" s="5">
        <f>Foglio1!J281</f>
        <v>6423</v>
      </c>
      <c r="N510" s="5">
        <f>Foglio1!N281</f>
        <v>224794</v>
      </c>
      <c r="O510" s="5">
        <f>Foglio1!O281</f>
        <v>6021</v>
      </c>
      <c r="Q510">
        <f t="shared" si="1918"/>
        <v>180</v>
      </c>
      <c r="R510">
        <f t="shared" si="1919"/>
        <v>230995</v>
      </c>
      <c r="Z510">
        <f t="shared" si="1920"/>
        <v>224794</v>
      </c>
      <c r="AA510">
        <f t="shared" si="1921"/>
        <v>6423</v>
      </c>
      <c r="AB510">
        <f t="shared" si="1922"/>
        <v>180</v>
      </c>
      <c r="AC510">
        <f t="shared" si="1923"/>
        <v>6021</v>
      </c>
      <c r="AE510" s="3">
        <f t="shared" si="1924"/>
        <v>13152</v>
      </c>
      <c r="AF510" s="3">
        <f t="shared" si="1925"/>
        <v>520</v>
      </c>
      <c r="AG510" s="3">
        <f t="shared" si="1926"/>
        <v>412</v>
      </c>
      <c r="AH510" s="3">
        <f t="shared" si="1927"/>
        <v>-5</v>
      </c>
      <c r="AI510" s="3">
        <f t="shared" si="1928"/>
        <v>2</v>
      </c>
      <c r="AJ510" s="3">
        <f t="shared" si="1929"/>
        <v>417</v>
      </c>
      <c r="AK510" s="3">
        <f t="shared" si="1930"/>
        <v>106</v>
      </c>
      <c r="AL510" s="3">
        <f t="shared" si="1931"/>
        <v>2</v>
      </c>
      <c r="AM510" s="3"/>
      <c r="AN510" s="3">
        <f t="shared" si="1932"/>
        <v>12632</v>
      </c>
      <c r="AO510" s="3">
        <f t="shared" si="1933"/>
        <v>520</v>
      </c>
      <c r="AQ510" s="6">
        <f t="shared" si="1934"/>
        <v>2.5625078909344268E-3</v>
      </c>
      <c r="AR510" s="6">
        <f t="shared" si="1935"/>
        <v>2.1950375266992545E-3</v>
      </c>
      <c r="AS510" s="6">
        <f t="shared" si="1936"/>
        <v>6.6548215151025686E-2</v>
      </c>
      <c r="AT510" s="6">
        <f t="shared" si="1937"/>
        <v>-2.7027027027027029E-2</v>
      </c>
      <c r="AU510" s="6">
        <f t="shared" si="1938"/>
        <v>0.1</v>
      </c>
      <c r="AV510" s="6">
        <f t="shared" si="1939"/>
        <v>6.9430569430569425E-2</v>
      </c>
      <c r="AW510" s="6">
        <f t="shared" si="1940"/>
        <v>4.717652923164566E-4</v>
      </c>
      <c r="AX510" s="6">
        <f t="shared" si="1941"/>
        <v>3.3228110981890682E-4</v>
      </c>
      <c r="AZ510" s="2">
        <f t="shared" si="1942"/>
        <v>4.6139787905218103E-2</v>
      </c>
      <c r="BA510" s="17">
        <f t="shared" si="1943"/>
        <v>3.9537712895377129E-2</v>
      </c>
      <c r="BB510" s="2">
        <f t="shared" si="1944"/>
        <v>7.5815650034959439E-4</v>
      </c>
      <c r="BC510" s="2">
        <f t="shared" si="1945"/>
        <v>6.6549292808464392E-4</v>
      </c>
      <c r="BD510" s="2">
        <f t="shared" si="1946"/>
        <v>9.2663572264950424E-5</v>
      </c>
      <c r="BE510" s="2">
        <f t="shared" si="1947"/>
        <v>2.7053551120808025E-2</v>
      </c>
      <c r="BF510" s="2">
        <f t="shared" si="1948"/>
        <v>0.94682795744214843</v>
      </c>
      <c r="BG510" s="2">
        <f t="shared" si="1949"/>
        <v>2.5360334936693932E-2</v>
      </c>
      <c r="BH510" s="2">
        <f t="shared" si="1950"/>
        <v>2.3928517340602758E-2</v>
      </c>
      <c r="BI510" s="2">
        <f t="shared" si="1951"/>
        <v>3.3318188702105103E-3</v>
      </c>
      <c r="BJ510" s="2">
        <f t="shared" si="1952"/>
        <v>0.97273966378918675</v>
      </c>
    </row>
    <row r="511" spans="1:62" ht="15.6" customHeight="1">
      <c r="A511" s="4">
        <v>44400</v>
      </c>
      <c r="B511">
        <f>Foglio1!S282</f>
        <v>5161037</v>
      </c>
      <c r="C511">
        <f>Foglio1!T282</f>
        <v>1954023</v>
      </c>
      <c r="E511">
        <f>Foglio1!R282</f>
        <v>237902</v>
      </c>
      <c r="G511">
        <f>Foglio1!K282</f>
        <v>6903</v>
      </c>
      <c r="H511" s="5">
        <f>Foglio1!I282</f>
        <v>193</v>
      </c>
      <c r="I511" s="5">
        <f>Foglio1!G282</f>
        <v>172</v>
      </c>
      <c r="J511" s="5">
        <f>Foglio1!H282</f>
        <v>21</v>
      </c>
      <c r="K511" s="5">
        <f>Foglio1!V282</f>
        <v>0</v>
      </c>
      <c r="M511" s="5">
        <f>Foglio1!J282</f>
        <v>6710</v>
      </c>
      <c r="N511" s="5">
        <f>Foglio1!N282</f>
        <v>224976</v>
      </c>
      <c r="O511" s="5">
        <f>Foglio1!O282</f>
        <v>6023</v>
      </c>
      <c r="Q511">
        <f t="shared" si="1918"/>
        <v>193</v>
      </c>
      <c r="R511">
        <f t="shared" si="1919"/>
        <v>231192</v>
      </c>
      <c r="Z511">
        <f t="shared" si="1920"/>
        <v>224976</v>
      </c>
      <c r="AA511">
        <f t="shared" si="1921"/>
        <v>6710</v>
      </c>
      <c r="AB511">
        <f t="shared" si="1922"/>
        <v>193</v>
      </c>
      <c r="AC511">
        <f t="shared" si="1923"/>
        <v>6023</v>
      </c>
      <c r="AE511" s="3">
        <f t="shared" si="1924"/>
        <v>15413</v>
      </c>
      <c r="AF511" s="3">
        <f t="shared" si="1925"/>
        <v>484</v>
      </c>
      <c r="AG511" s="3">
        <f t="shared" si="1926"/>
        <v>300</v>
      </c>
      <c r="AH511" s="3">
        <f t="shared" si="1927"/>
        <v>13</v>
      </c>
      <c r="AI511" s="3">
        <f t="shared" si="1928"/>
        <v>-1</v>
      </c>
      <c r="AJ511" s="3">
        <f t="shared" si="1929"/>
        <v>287</v>
      </c>
      <c r="AK511" s="3">
        <f t="shared" si="1930"/>
        <v>182</v>
      </c>
      <c r="AL511" s="3">
        <f t="shared" si="1931"/>
        <v>2</v>
      </c>
      <c r="AM511" s="3"/>
      <c r="AN511" s="3">
        <f t="shared" si="1932"/>
        <v>14929</v>
      </c>
      <c r="AO511" s="3">
        <f t="shared" si="1933"/>
        <v>484</v>
      </c>
      <c r="AQ511" s="6">
        <f t="shared" si="1934"/>
        <v>2.9953607181558545E-3</v>
      </c>
      <c r="AR511" s="6">
        <f t="shared" si="1935"/>
        <v>2.0385985898289092E-3</v>
      </c>
      <c r="AS511" s="6">
        <f t="shared" si="1936"/>
        <v>4.5433893684688781E-2</v>
      </c>
      <c r="AT511" s="6">
        <f t="shared" si="1937"/>
        <v>7.2222222222222215E-2</v>
      </c>
      <c r="AU511" s="6">
        <f t="shared" si="1938"/>
        <v>-4.5454545454545456E-2</v>
      </c>
      <c r="AV511" s="6">
        <f t="shared" si="1939"/>
        <v>4.4683169858321659E-2</v>
      </c>
      <c r="AW511" s="6">
        <f t="shared" si="1940"/>
        <v>8.0963015027091473E-4</v>
      </c>
      <c r="AX511" s="6">
        <f t="shared" si="1941"/>
        <v>3.3217073575817971E-4</v>
      </c>
      <c r="AZ511" s="2">
        <f t="shared" si="1942"/>
        <v>4.6095774938253689E-2</v>
      </c>
      <c r="BA511" s="17">
        <f t="shared" si="1943"/>
        <v>3.1402063193408165E-2</v>
      </c>
      <c r="BB511" s="2">
        <f t="shared" si="1944"/>
        <v>8.112584173315063E-4</v>
      </c>
      <c r="BC511" s="2">
        <f t="shared" si="1945"/>
        <v>7.229867760674564E-4</v>
      </c>
      <c r="BD511" s="2">
        <f t="shared" si="1946"/>
        <v>8.82716412640499E-5</v>
      </c>
      <c r="BE511" s="2">
        <f t="shared" si="1947"/>
        <v>2.8204891089608327E-2</v>
      </c>
      <c r="BF511" s="2">
        <f t="shared" si="1948"/>
        <v>0.94566670309623291</v>
      </c>
      <c r="BG511" s="2">
        <f t="shared" si="1949"/>
        <v>2.5317147396827264E-2</v>
      </c>
      <c r="BH511" s="2">
        <f t="shared" si="1950"/>
        <v>2.4916702882804578E-2</v>
      </c>
      <c r="BI511" s="2">
        <f t="shared" si="1951"/>
        <v>3.0421555845284659E-3</v>
      </c>
      <c r="BJ511" s="2">
        <f t="shared" si="1952"/>
        <v>0.97204114153266696</v>
      </c>
    </row>
    <row r="512" spans="1:62" ht="15.6" customHeight="1">
      <c r="A512" s="4">
        <v>44401</v>
      </c>
      <c r="B512">
        <f>Foglio1!S283</f>
        <v>5174772</v>
      </c>
      <c r="C512">
        <f>Foglio1!T283</f>
        <v>1959486</v>
      </c>
      <c r="E512">
        <f>Foglio1!R283</f>
        <v>238528</v>
      </c>
      <c r="G512">
        <f>Foglio1!K283</f>
        <v>7472</v>
      </c>
      <c r="H512" s="5">
        <f>Foglio1!I283</f>
        <v>209</v>
      </c>
      <c r="I512" s="5">
        <f>Foglio1!G283</f>
        <v>182</v>
      </c>
      <c r="J512" s="5">
        <f>Foglio1!H283</f>
        <v>27</v>
      </c>
      <c r="K512" s="5">
        <f>Foglio1!V283</f>
        <v>6</v>
      </c>
      <c r="M512" s="5">
        <f>Foglio1!J283</f>
        <v>7263</v>
      </c>
      <c r="N512" s="5">
        <f>Foglio1!N283</f>
        <v>225032</v>
      </c>
      <c r="O512" s="5">
        <f>Foglio1!O283</f>
        <v>6024</v>
      </c>
      <c r="Q512">
        <f t="shared" si="1918"/>
        <v>209</v>
      </c>
      <c r="R512">
        <f t="shared" si="1919"/>
        <v>231265</v>
      </c>
      <c r="Z512">
        <f t="shared" si="1920"/>
        <v>225032</v>
      </c>
      <c r="AA512">
        <f t="shared" si="1921"/>
        <v>7263</v>
      </c>
      <c r="AB512">
        <f t="shared" si="1922"/>
        <v>209</v>
      </c>
      <c r="AC512">
        <f t="shared" si="1923"/>
        <v>6024</v>
      </c>
      <c r="AE512" s="3">
        <f t="shared" si="1924"/>
        <v>13735</v>
      </c>
      <c r="AF512" s="3">
        <f t="shared" si="1925"/>
        <v>626</v>
      </c>
      <c r="AG512" s="3">
        <f t="shared" si="1926"/>
        <v>569</v>
      </c>
      <c r="AH512" s="3">
        <f t="shared" si="1927"/>
        <v>16</v>
      </c>
      <c r="AI512" s="3">
        <f t="shared" si="1928"/>
        <v>6</v>
      </c>
      <c r="AJ512" s="3">
        <f t="shared" si="1929"/>
        <v>553</v>
      </c>
      <c r="AK512" s="3">
        <f t="shared" si="1930"/>
        <v>56</v>
      </c>
      <c r="AL512" s="3">
        <f t="shared" si="1931"/>
        <v>1</v>
      </c>
      <c r="AM512" s="3"/>
      <c r="AN512" s="3">
        <f t="shared" si="1932"/>
        <v>13109</v>
      </c>
      <c r="AO512" s="3">
        <f t="shared" si="1933"/>
        <v>626</v>
      </c>
      <c r="AQ512" s="6">
        <f t="shared" si="1934"/>
        <v>2.6612868692861532E-3</v>
      </c>
      <c r="AR512" s="6">
        <f t="shared" si="1935"/>
        <v>2.6313355919664401E-3</v>
      </c>
      <c r="AS512" s="6">
        <f t="shared" si="1936"/>
        <v>8.2427929885557E-2</v>
      </c>
      <c r="AT512" s="6">
        <f t="shared" si="1937"/>
        <v>8.2901554404145081E-2</v>
      </c>
      <c r="AU512" s="6">
        <f t="shared" si="1938"/>
        <v>0.2857142857142857</v>
      </c>
      <c r="AV512" s="6">
        <f t="shared" si="1939"/>
        <v>8.2414307004470944E-2</v>
      </c>
      <c r="AW512" s="6">
        <f t="shared" si="1940"/>
        <v>2.489154398691416E-4</v>
      </c>
      <c r="AX512" s="6">
        <f t="shared" si="1941"/>
        <v>1.6603021749958492E-4</v>
      </c>
      <c r="AZ512" s="2">
        <f t="shared" si="1942"/>
        <v>4.6094397975408388E-2</v>
      </c>
      <c r="BA512" s="17">
        <f t="shared" si="1943"/>
        <v>4.5576993083363666E-2</v>
      </c>
      <c r="BB512" s="2">
        <f t="shared" si="1944"/>
        <v>8.7620740541990874E-4</v>
      </c>
      <c r="BC512" s="2">
        <f t="shared" si="1945"/>
        <v>7.630131473034612E-4</v>
      </c>
      <c r="BD512" s="2">
        <f t="shared" si="1946"/>
        <v>1.1319425811644754E-4</v>
      </c>
      <c r="BE512" s="2">
        <f t="shared" si="1947"/>
        <v>3.0449255433324388E-2</v>
      </c>
      <c r="BF512" s="2">
        <f t="shared" si="1948"/>
        <v>0.94341964046149718</v>
      </c>
      <c r="BG512" s="2">
        <f t="shared" si="1949"/>
        <v>2.5254896699758517E-2</v>
      </c>
      <c r="BH512" s="2">
        <f t="shared" si="1950"/>
        <v>2.4357601713062099E-2</v>
      </c>
      <c r="BI512" s="2">
        <f t="shared" si="1951"/>
        <v>3.6134903640256959E-3</v>
      </c>
      <c r="BJ512" s="2">
        <f t="shared" si="1952"/>
        <v>0.97202890792291219</v>
      </c>
    </row>
    <row r="513" spans="1:62" ht="15.6" customHeight="1">
      <c r="A513" s="4">
        <v>44402</v>
      </c>
      <c r="B513">
        <f>Foglio1!S284</f>
        <v>5182797</v>
      </c>
      <c r="C513">
        <f>Foglio1!T284</f>
        <v>1963393</v>
      </c>
      <c r="E513">
        <f>Foglio1!R284</f>
        <v>239096</v>
      </c>
      <c r="G513">
        <f>Foglio1!K284</f>
        <v>7921</v>
      </c>
      <c r="H513" s="5">
        <f>Foglio1!I284</f>
        <v>221</v>
      </c>
      <c r="I513" s="5">
        <f>Foglio1!G284</f>
        <v>192</v>
      </c>
      <c r="J513" s="5">
        <f>Foglio1!H284</f>
        <v>29</v>
      </c>
      <c r="K513" s="5">
        <f>Foglio1!V284</f>
        <v>3</v>
      </c>
      <c r="M513" s="5">
        <f>Foglio1!J284</f>
        <v>7700</v>
      </c>
      <c r="N513" s="5">
        <f>Foglio1!N284</f>
        <v>225151</v>
      </c>
      <c r="O513" s="5">
        <f>Foglio1!O284</f>
        <v>6024</v>
      </c>
      <c r="Q513">
        <f t="shared" si="1918"/>
        <v>221</v>
      </c>
      <c r="R513">
        <f t="shared" si="1919"/>
        <v>231396</v>
      </c>
      <c r="Z513">
        <f t="shared" si="1920"/>
        <v>225151</v>
      </c>
      <c r="AA513">
        <f t="shared" si="1921"/>
        <v>7700</v>
      </c>
      <c r="AB513">
        <f t="shared" si="1922"/>
        <v>221</v>
      </c>
      <c r="AC513">
        <f t="shared" si="1923"/>
        <v>6024</v>
      </c>
      <c r="AE513" s="3">
        <f t="shared" si="1924"/>
        <v>8025</v>
      </c>
      <c r="AF513" s="3">
        <f t="shared" si="1925"/>
        <v>568</v>
      </c>
      <c r="AG513" s="3">
        <f t="shared" si="1926"/>
        <v>449</v>
      </c>
      <c r="AH513" s="3">
        <f t="shared" si="1927"/>
        <v>12</v>
      </c>
      <c r="AI513" s="3">
        <f t="shared" si="1928"/>
        <v>2</v>
      </c>
      <c r="AJ513" s="3">
        <f t="shared" si="1929"/>
        <v>437</v>
      </c>
      <c r="AK513" s="3">
        <f t="shared" si="1930"/>
        <v>119</v>
      </c>
      <c r="AL513" s="3">
        <f t="shared" si="1931"/>
        <v>0</v>
      </c>
      <c r="AM513" s="3"/>
      <c r="AN513" s="3">
        <f t="shared" si="1932"/>
        <v>7457</v>
      </c>
      <c r="AO513" s="3">
        <f t="shared" si="1933"/>
        <v>568</v>
      </c>
      <c r="AQ513" s="6">
        <f t="shared" si="1934"/>
        <v>1.5507929624725494E-3</v>
      </c>
      <c r="AR513" s="6">
        <f t="shared" si="1935"/>
        <v>2.3812718003756372E-3</v>
      </c>
      <c r="AS513" s="6">
        <f t="shared" si="1936"/>
        <v>6.0091006423982872E-2</v>
      </c>
      <c r="AT513" s="6">
        <f t="shared" si="1937"/>
        <v>5.7416267942583733E-2</v>
      </c>
      <c r="AU513" s="6">
        <f t="shared" si="1938"/>
        <v>7.407407407407407E-2</v>
      </c>
      <c r="AV513" s="6">
        <f t="shared" si="1939"/>
        <v>6.0167974666115932E-2</v>
      </c>
      <c r="AW513" s="6">
        <f t="shared" si="1940"/>
        <v>5.2881367983220165E-4</v>
      </c>
      <c r="AX513" s="6">
        <f t="shared" si="1941"/>
        <v>0</v>
      </c>
      <c r="AZ513" s="2">
        <f t="shared" si="1942"/>
        <v>4.6132619124383996E-2</v>
      </c>
      <c r="BA513" s="17">
        <f t="shared" si="1943"/>
        <v>7.0778816199376954E-2</v>
      </c>
      <c r="BB513" s="2">
        <f t="shared" si="1944"/>
        <v>9.2431491953023058E-4</v>
      </c>
      <c r="BC513" s="2">
        <f t="shared" si="1945"/>
        <v>8.0302472646970259E-4</v>
      </c>
      <c r="BD513" s="2">
        <f t="shared" si="1946"/>
        <v>1.2129019306052799E-4</v>
      </c>
      <c r="BE513" s="2">
        <f t="shared" si="1947"/>
        <v>3.2204637467795359E-2</v>
      </c>
      <c r="BF513" s="2">
        <f t="shared" si="1948"/>
        <v>0.94167614681968748</v>
      </c>
      <c r="BG513" s="2">
        <f t="shared" si="1949"/>
        <v>2.5194900792986918E-2</v>
      </c>
      <c r="BH513" s="2">
        <f t="shared" si="1950"/>
        <v>2.4239363716702437E-2</v>
      </c>
      <c r="BI513" s="2">
        <f t="shared" si="1951"/>
        <v>3.6611538947102637E-3</v>
      </c>
      <c r="BJ513" s="2">
        <f t="shared" si="1952"/>
        <v>0.97209948238858734</v>
      </c>
    </row>
    <row r="514" spans="1:62" ht="15.6" customHeight="1">
      <c r="A514" s="4">
        <v>44403</v>
      </c>
      <c r="B514">
        <f>Foglio1!S285</f>
        <v>5189192</v>
      </c>
      <c r="C514">
        <f>Foglio1!T285</f>
        <v>1966299</v>
      </c>
      <c r="E514">
        <f>Foglio1!R285</f>
        <v>239553</v>
      </c>
      <c r="G514">
        <f>Foglio1!K285</f>
        <v>8367</v>
      </c>
      <c r="H514" s="5">
        <f>Foglio1!I285</f>
        <v>244</v>
      </c>
      <c r="I514" s="5">
        <f>Foglio1!G285</f>
        <v>216</v>
      </c>
      <c r="J514" s="5">
        <f>Foglio1!H285</f>
        <v>28</v>
      </c>
      <c r="K514" s="5">
        <f>Foglio1!V285</f>
        <v>0</v>
      </c>
      <c r="M514" s="5">
        <f>Foglio1!J285</f>
        <v>8123</v>
      </c>
      <c r="N514" s="5">
        <f>Foglio1!N285</f>
        <v>225162</v>
      </c>
      <c r="O514" s="5">
        <f>Foglio1!O285</f>
        <v>6024</v>
      </c>
      <c r="Q514">
        <f t="shared" ref="Q514:Q520" si="1953">H514+L514</f>
        <v>244</v>
      </c>
      <c r="R514">
        <f t="shared" ref="R514:R520" si="1954">Q514+N514+O514</f>
        <v>231430</v>
      </c>
      <c r="Z514">
        <f t="shared" ref="Z514:Z520" si="1955">N514</f>
        <v>225162</v>
      </c>
      <c r="AA514">
        <f t="shared" ref="AA514:AA520" si="1956">M514</f>
        <v>8123</v>
      </c>
      <c r="AB514">
        <f t="shared" ref="AB514:AB520" si="1957">H514</f>
        <v>244</v>
      </c>
      <c r="AC514">
        <f t="shared" ref="AC514:AC520" si="1958">O514</f>
        <v>6024</v>
      </c>
      <c r="AE514" s="3">
        <f t="shared" ref="AE514:AE520" si="1959">B514-B513</f>
        <v>6395</v>
      </c>
      <c r="AF514" s="3">
        <f t="shared" ref="AF514:AF520" si="1960">E514-E513</f>
        <v>457</v>
      </c>
      <c r="AG514" s="3">
        <f t="shared" ref="AG514:AG520" si="1961">G514-G513</f>
        <v>446</v>
      </c>
      <c r="AH514" s="3">
        <f t="shared" ref="AH514:AH520" si="1962">H514-H513</f>
        <v>23</v>
      </c>
      <c r="AI514" s="3">
        <f t="shared" ref="AI514:AI520" si="1963">J514-J513</f>
        <v>-1</v>
      </c>
      <c r="AJ514" s="3">
        <f t="shared" ref="AJ514:AJ520" si="1964">M514-M513</f>
        <v>423</v>
      </c>
      <c r="AK514" s="3">
        <f t="shared" ref="AK514:AK520" si="1965">N514-N513</f>
        <v>11</v>
      </c>
      <c r="AL514" s="3">
        <f t="shared" ref="AL514:AL520" si="1966">O514-O513</f>
        <v>0</v>
      </c>
      <c r="AM514" s="3"/>
      <c r="AN514" s="3">
        <f t="shared" ref="AN514:AN520" si="1967">AE514-AF514</f>
        <v>5938</v>
      </c>
      <c r="AO514" s="3">
        <f t="shared" ref="AO514:AO520" si="1968">AF514</f>
        <v>457</v>
      </c>
      <c r="AQ514" s="6">
        <f t="shared" ref="AQ514:AQ520" si="1969">(B514-B513)/B513</f>
        <v>1.2338897317413745E-3</v>
      </c>
      <c r="AR514" s="6">
        <f t="shared" ref="AR514:AR520" si="1970">(E514-E513)/E513</f>
        <v>1.9113661458159065E-3</v>
      </c>
      <c r="AS514" s="6">
        <f t="shared" ref="AS514:AS520" si="1971">(G514-G513)/G513</f>
        <v>5.6306021966923366E-2</v>
      </c>
      <c r="AT514" s="6">
        <f t="shared" ref="AT514:AT520" si="1972">(H514-H513)/H513</f>
        <v>0.10407239819004525</v>
      </c>
      <c r="AU514" s="6">
        <f t="shared" ref="AU514:AU520" si="1973">(J514-J513)/J513</f>
        <v>-3.4482758620689655E-2</v>
      </c>
      <c r="AV514" s="6">
        <f t="shared" ref="AV514:AV520" si="1974">(M514-M513)/M513</f>
        <v>5.4935064935064934E-2</v>
      </c>
      <c r="AW514" s="6">
        <f t="shared" ref="AW514:AW520" si="1975">(N514-N513)/N513</f>
        <v>4.8856101016651046E-5</v>
      </c>
      <c r="AX514" s="6">
        <f t="shared" ref="AX514:AX520" si="1976">(O514-O513)/O513</f>
        <v>0</v>
      </c>
      <c r="AZ514" s="2">
        <f t="shared" ref="AZ514:AZ520" si="1977">E514/B514</f>
        <v>4.6163834369589714E-2</v>
      </c>
      <c r="BA514" s="17">
        <f t="shared" ref="BA514:BA520" si="1978">AF514/AE514</f>
        <v>7.1462079749804536E-2</v>
      </c>
      <c r="BB514" s="2">
        <f t="shared" ref="BB514:BB520" si="1979">H514/E514</f>
        <v>1.0185637416354628E-3</v>
      </c>
      <c r="BC514" s="2">
        <f t="shared" ref="BC514:BC520" si="1980">(H514-J514)/E514</f>
        <v>9.0167937784122929E-4</v>
      </c>
      <c r="BD514" s="2">
        <f t="shared" ref="BD514:BD520" si="1981">J514/E514</f>
        <v>1.1688436379423343E-4</v>
      </c>
      <c r="BE514" s="2">
        <f t="shared" ref="BE514:BE520" si="1982">M514/E514</f>
        <v>3.3908988825019935E-2</v>
      </c>
      <c r="BF514" s="2">
        <f t="shared" ref="BF514:BF520" si="1983">N514/E514</f>
        <v>0.93992561145132814</v>
      </c>
      <c r="BG514" s="2">
        <f t="shared" ref="BG514:BG520" si="1984">O514/E514</f>
        <v>2.5146835982016506E-2</v>
      </c>
      <c r="BH514" s="2">
        <f t="shared" ref="BH514:BH520" si="1985">I514/G514</f>
        <v>2.5815704553603443E-2</v>
      </c>
      <c r="BI514" s="2">
        <f t="shared" ref="BI514:BI520" si="1986">J514/G514</f>
        <v>3.3464802199115575E-3</v>
      </c>
      <c r="BJ514" s="2">
        <f t="shared" ref="BJ514:BJ520" si="1987">M514/G514</f>
        <v>0.97083781522648505</v>
      </c>
    </row>
    <row r="515" spans="1:62" ht="15.6" customHeight="1">
      <c r="A515" s="4">
        <v>44404</v>
      </c>
      <c r="B515">
        <f>Foglio1!S286</f>
        <v>5200567</v>
      </c>
      <c r="C515">
        <f>Foglio1!T286</f>
        <v>1971953</v>
      </c>
      <c r="E515">
        <f>Foglio1!R286</f>
        <v>239989</v>
      </c>
      <c r="G515">
        <f>Foglio1!K286</f>
        <v>8508</v>
      </c>
      <c r="H515" s="5">
        <f>Foglio1!I286</f>
        <v>264</v>
      </c>
      <c r="I515" s="5">
        <f>Foglio1!G286</f>
        <v>234</v>
      </c>
      <c r="J515" s="5">
        <f>Foglio1!H286</f>
        <v>30</v>
      </c>
      <c r="K515" s="5">
        <f>Foglio1!V286</f>
        <v>3</v>
      </c>
      <c r="M515" s="5">
        <f>Foglio1!J286</f>
        <v>8244</v>
      </c>
      <c r="N515" s="5">
        <f>Foglio1!N286</f>
        <v>225451</v>
      </c>
      <c r="O515" s="5">
        <f>Foglio1!O286</f>
        <v>6030</v>
      </c>
      <c r="Q515">
        <f t="shared" si="1953"/>
        <v>264</v>
      </c>
      <c r="R515">
        <f t="shared" si="1954"/>
        <v>231745</v>
      </c>
      <c r="Z515">
        <f t="shared" si="1955"/>
        <v>225451</v>
      </c>
      <c r="AA515">
        <f t="shared" si="1956"/>
        <v>8244</v>
      </c>
      <c r="AB515">
        <f t="shared" si="1957"/>
        <v>264</v>
      </c>
      <c r="AC515">
        <f t="shared" si="1958"/>
        <v>6030</v>
      </c>
      <c r="AE515" s="3">
        <f t="shared" si="1959"/>
        <v>11375</v>
      </c>
      <c r="AF515" s="3">
        <f t="shared" si="1960"/>
        <v>436</v>
      </c>
      <c r="AG515" s="3">
        <f t="shared" si="1961"/>
        <v>141</v>
      </c>
      <c r="AH515" s="3">
        <f t="shared" si="1962"/>
        <v>20</v>
      </c>
      <c r="AI515" s="3">
        <f t="shared" si="1963"/>
        <v>2</v>
      </c>
      <c r="AJ515" s="3">
        <f t="shared" si="1964"/>
        <v>121</v>
      </c>
      <c r="AK515" s="3">
        <f t="shared" si="1965"/>
        <v>289</v>
      </c>
      <c r="AL515" s="3">
        <f t="shared" si="1966"/>
        <v>6</v>
      </c>
      <c r="AM515" s="3"/>
      <c r="AN515" s="3">
        <f t="shared" si="1967"/>
        <v>10939</v>
      </c>
      <c r="AO515" s="3">
        <f t="shared" si="1968"/>
        <v>436</v>
      </c>
      <c r="AQ515" s="6">
        <f t="shared" si="1969"/>
        <v>2.1920561043029434E-3</v>
      </c>
      <c r="AR515" s="6">
        <f t="shared" si="1970"/>
        <v>1.8200565219387776E-3</v>
      </c>
      <c r="AS515" s="6">
        <f t="shared" si="1971"/>
        <v>1.6851918250268914E-2</v>
      </c>
      <c r="AT515" s="6">
        <f t="shared" si="1972"/>
        <v>8.1967213114754092E-2</v>
      </c>
      <c r="AU515" s="6">
        <f t="shared" si="1973"/>
        <v>7.1428571428571425E-2</v>
      </c>
      <c r="AV515" s="6">
        <f t="shared" si="1974"/>
        <v>1.4895974393696909E-2</v>
      </c>
      <c r="AW515" s="6">
        <f t="shared" si="1975"/>
        <v>1.283520309821373E-3</v>
      </c>
      <c r="AX515" s="6">
        <f t="shared" si="1976"/>
        <v>9.9601593625498006E-4</v>
      </c>
      <c r="AZ515" s="2">
        <f t="shared" si="1977"/>
        <v>4.6146699004166278E-2</v>
      </c>
      <c r="BA515" s="17">
        <f t="shared" si="1978"/>
        <v>3.8329670329670329E-2</v>
      </c>
      <c r="BB515" s="2">
        <f t="shared" si="1979"/>
        <v>1.1000504189775365E-3</v>
      </c>
      <c r="BC515" s="2">
        <f t="shared" si="1980"/>
        <v>9.7504468954827091E-4</v>
      </c>
      <c r="BD515" s="2">
        <f t="shared" si="1981"/>
        <v>1.250057294292655E-4</v>
      </c>
      <c r="BE515" s="2">
        <f t="shared" si="1982"/>
        <v>3.4351574447162164E-2</v>
      </c>
      <c r="BF515" s="2">
        <f t="shared" si="1983"/>
        <v>0.93942222351857796</v>
      </c>
      <c r="BG515" s="2">
        <f t="shared" si="1984"/>
        <v>2.5126151615282366E-2</v>
      </c>
      <c r="BH515" s="2">
        <f t="shared" si="1985"/>
        <v>2.7503526093088856E-2</v>
      </c>
      <c r="BI515" s="2">
        <f t="shared" si="1986"/>
        <v>3.526093088857546E-3</v>
      </c>
      <c r="BJ515" s="2">
        <f t="shared" si="1987"/>
        <v>0.96897038081805364</v>
      </c>
    </row>
    <row r="516" spans="1:62" ht="15.6" customHeight="1">
      <c r="A516" s="4">
        <v>44405</v>
      </c>
      <c r="B516">
        <f>Foglio1!S287</f>
        <v>5223333</v>
      </c>
      <c r="C516">
        <f>Foglio1!T287</f>
        <v>1977824</v>
      </c>
      <c r="E516">
        <f>Foglio1!R287</f>
        <v>240616</v>
      </c>
      <c r="G516">
        <f>Foglio1!K287</f>
        <v>8943</v>
      </c>
      <c r="H516" s="5">
        <f>Foglio1!I287</f>
        <v>289</v>
      </c>
      <c r="I516" s="5">
        <f>Foglio1!G287</f>
        <v>263</v>
      </c>
      <c r="J516" s="5">
        <f>Foglio1!H287</f>
        <v>26</v>
      </c>
      <c r="K516" s="5">
        <f>Foglio1!V287</f>
        <v>1</v>
      </c>
      <c r="M516" s="5">
        <f>Foglio1!J287</f>
        <v>8654</v>
      </c>
      <c r="N516" s="5">
        <f>Foglio1!N287</f>
        <v>225637</v>
      </c>
      <c r="O516" s="5">
        <f>Foglio1!O287</f>
        <v>6036</v>
      </c>
      <c r="Q516">
        <f t="shared" si="1953"/>
        <v>289</v>
      </c>
      <c r="R516">
        <f t="shared" si="1954"/>
        <v>231962</v>
      </c>
      <c r="Z516">
        <f t="shared" si="1955"/>
        <v>225637</v>
      </c>
      <c r="AA516">
        <f t="shared" si="1956"/>
        <v>8654</v>
      </c>
      <c r="AB516">
        <f t="shared" si="1957"/>
        <v>289</v>
      </c>
      <c r="AC516">
        <f t="shared" si="1958"/>
        <v>6036</v>
      </c>
      <c r="AE516" s="3">
        <f t="shared" si="1959"/>
        <v>22766</v>
      </c>
      <c r="AF516" s="3">
        <f t="shared" si="1960"/>
        <v>627</v>
      </c>
      <c r="AG516" s="3">
        <f t="shared" si="1961"/>
        <v>435</v>
      </c>
      <c r="AH516" s="3">
        <f t="shared" si="1962"/>
        <v>25</v>
      </c>
      <c r="AI516" s="3">
        <f t="shared" si="1963"/>
        <v>-4</v>
      </c>
      <c r="AJ516" s="3">
        <f t="shared" si="1964"/>
        <v>410</v>
      </c>
      <c r="AK516" s="3">
        <f t="shared" si="1965"/>
        <v>186</v>
      </c>
      <c r="AL516" s="3">
        <f t="shared" si="1966"/>
        <v>6</v>
      </c>
      <c r="AM516" s="3"/>
      <c r="AN516" s="3">
        <f t="shared" si="1967"/>
        <v>22139</v>
      </c>
      <c r="AO516" s="3">
        <f t="shared" si="1968"/>
        <v>627</v>
      </c>
      <c r="AQ516" s="6">
        <f t="shared" si="1969"/>
        <v>4.3775995963517052E-3</v>
      </c>
      <c r="AR516" s="6">
        <f t="shared" si="1970"/>
        <v>2.612619745071649E-3</v>
      </c>
      <c r="AS516" s="6">
        <f t="shared" si="1971"/>
        <v>5.1128349788434412E-2</v>
      </c>
      <c r="AT516" s="6">
        <f t="shared" si="1972"/>
        <v>9.4696969696969696E-2</v>
      </c>
      <c r="AU516" s="6">
        <f t="shared" si="1973"/>
        <v>-0.13333333333333333</v>
      </c>
      <c r="AV516" s="6">
        <f t="shared" si="1974"/>
        <v>4.973313925278991E-2</v>
      </c>
      <c r="AW516" s="6">
        <f t="shared" si="1975"/>
        <v>8.2501297399434912E-4</v>
      </c>
      <c r="AX516" s="6">
        <f t="shared" si="1976"/>
        <v>9.9502487562189048E-4</v>
      </c>
      <c r="AZ516" s="2">
        <f t="shared" si="1977"/>
        <v>4.6065606002910403E-2</v>
      </c>
      <c r="BA516" s="17">
        <f t="shared" si="1978"/>
        <v>2.7541070016691559E-2</v>
      </c>
      <c r="BB516" s="2">
        <f t="shared" si="1979"/>
        <v>1.2010838846959471E-3</v>
      </c>
      <c r="BC516" s="2">
        <f t="shared" si="1980"/>
        <v>1.0930278950693221E-3</v>
      </c>
      <c r="BD516" s="2">
        <f t="shared" si="1981"/>
        <v>1.08055989626625E-4</v>
      </c>
      <c r="BE516" s="2">
        <f t="shared" si="1982"/>
        <v>3.5966020547262029E-2</v>
      </c>
      <c r="BF516" s="2">
        <f t="shared" si="1983"/>
        <v>0.93774728197626089</v>
      </c>
      <c r="BG516" s="2">
        <f t="shared" si="1984"/>
        <v>2.5085613591781096E-2</v>
      </c>
      <c r="BH516" s="2">
        <f t="shared" si="1985"/>
        <v>2.9408475902940847E-2</v>
      </c>
      <c r="BI516" s="2">
        <f t="shared" si="1986"/>
        <v>2.9073018002907301E-3</v>
      </c>
      <c r="BJ516" s="2">
        <f t="shared" si="1987"/>
        <v>0.96768422229676843</v>
      </c>
    </row>
    <row r="517" spans="1:62" ht="15.6" customHeight="1">
      <c r="A517" s="4">
        <v>44406</v>
      </c>
      <c r="B517">
        <f>Foglio1!S288</f>
        <v>5237379</v>
      </c>
      <c r="C517">
        <f>Foglio1!T288</f>
        <v>1983336</v>
      </c>
      <c r="E517">
        <f>Foglio1!R288</f>
        <v>241335</v>
      </c>
      <c r="G517">
        <f>Foglio1!K288</f>
        <v>9475</v>
      </c>
      <c r="H517" s="5">
        <f>Foglio1!I288</f>
        <v>296</v>
      </c>
      <c r="I517" s="5">
        <f>Foglio1!G288</f>
        <v>267</v>
      </c>
      <c r="J517" s="5">
        <f>Foglio1!H288</f>
        <v>29</v>
      </c>
      <c r="K517" s="5">
        <f>Foglio1!V288</f>
        <v>3</v>
      </c>
      <c r="M517" s="5">
        <f>Foglio1!J288</f>
        <v>9179</v>
      </c>
      <c r="N517" s="5">
        <f>Foglio1!N288</f>
        <v>225821</v>
      </c>
      <c r="O517" s="5">
        <f>Foglio1!O288</f>
        <v>6039</v>
      </c>
      <c r="Q517">
        <f t="shared" si="1953"/>
        <v>296</v>
      </c>
      <c r="R517">
        <f t="shared" si="1954"/>
        <v>232156</v>
      </c>
      <c r="Z517">
        <f t="shared" si="1955"/>
        <v>225821</v>
      </c>
      <c r="AA517">
        <f t="shared" si="1956"/>
        <v>9179</v>
      </c>
      <c r="AB517">
        <f t="shared" si="1957"/>
        <v>296</v>
      </c>
      <c r="AC517">
        <f t="shared" si="1958"/>
        <v>6039</v>
      </c>
      <c r="AE517" s="3">
        <f t="shared" si="1959"/>
        <v>14046</v>
      </c>
      <c r="AF517" s="3">
        <f t="shared" si="1960"/>
        <v>719</v>
      </c>
      <c r="AG517" s="3">
        <f t="shared" si="1961"/>
        <v>532</v>
      </c>
      <c r="AH517" s="3">
        <f t="shared" si="1962"/>
        <v>7</v>
      </c>
      <c r="AI517" s="3">
        <f t="shared" si="1963"/>
        <v>3</v>
      </c>
      <c r="AJ517" s="3">
        <f t="shared" si="1964"/>
        <v>525</v>
      </c>
      <c r="AK517" s="3">
        <f t="shared" si="1965"/>
        <v>184</v>
      </c>
      <c r="AL517" s="3">
        <f t="shared" si="1966"/>
        <v>3</v>
      </c>
      <c r="AM517" s="3"/>
      <c r="AN517" s="3">
        <f t="shared" si="1967"/>
        <v>13327</v>
      </c>
      <c r="AO517" s="3">
        <f t="shared" si="1968"/>
        <v>719</v>
      </c>
      <c r="AQ517" s="6">
        <f t="shared" si="1969"/>
        <v>2.6890875998141417E-3</v>
      </c>
      <c r="AR517" s="6">
        <f t="shared" si="1970"/>
        <v>2.9881637131362834E-3</v>
      </c>
      <c r="AS517" s="6">
        <f t="shared" si="1971"/>
        <v>5.9487867605948784E-2</v>
      </c>
      <c r="AT517" s="6">
        <f t="shared" si="1972"/>
        <v>2.4221453287197232E-2</v>
      </c>
      <c r="AU517" s="6">
        <f t="shared" si="1973"/>
        <v>0.11538461538461539</v>
      </c>
      <c r="AV517" s="6">
        <f t="shared" si="1974"/>
        <v>6.0665588167321469E-2</v>
      </c>
      <c r="AW517" s="6">
        <f t="shared" si="1975"/>
        <v>8.1546909416452089E-4</v>
      </c>
      <c r="AX517" s="6">
        <f t="shared" si="1976"/>
        <v>4.9701789264413514E-4</v>
      </c>
      <c r="AZ517" s="2">
        <f t="shared" si="1977"/>
        <v>4.607934617678041E-2</v>
      </c>
      <c r="BA517" s="17">
        <f t="shared" si="1978"/>
        <v>5.1188950590915563E-2</v>
      </c>
      <c r="BB517" s="2">
        <f t="shared" si="1979"/>
        <v>1.2265108666376613E-3</v>
      </c>
      <c r="BC517" s="2">
        <f t="shared" si="1980"/>
        <v>1.1063459506495121E-3</v>
      </c>
      <c r="BD517" s="2">
        <f t="shared" si="1981"/>
        <v>1.2016491598814926E-4</v>
      </c>
      <c r="BE517" s="2">
        <f t="shared" si="1982"/>
        <v>3.8034267719145587E-2</v>
      </c>
      <c r="BF517" s="2">
        <f t="shared" si="1983"/>
        <v>0.93571591356413286</v>
      </c>
      <c r="BG517" s="2">
        <f t="shared" si="1984"/>
        <v>2.5023307850083908E-2</v>
      </c>
      <c r="BH517" s="2">
        <f t="shared" si="1985"/>
        <v>2.8179419525065964E-2</v>
      </c>
      <c r="BI517" s="2">
        <f t="shared" si="1986"/>
        <v>3.0606860158311345E-3</v>
      </c>
      <c r="BJ517" s="2">
        <f t="shared" si="1987"/>
        <v>0.96875989445910293</v>
      </c>
    </row>
    <row r="518" spans="1:62" ht="15.6" customHeight="1">
      <c r="A518" s="4">
        <v>44407</v>
      </c>
      <c r="B518">
        <f>Foglio1!S289</f>
        <v>5250612</v>
      </c>
      <c r="C518">
        <f>Foglio1!T289</f>
        <v>1988852</v>
      </c>
      <c r="E518">
        <f>Foglio1!R289</f>
        <v>242059</v>
      </c>
      <c r="G518">
        <f>Foglio1!K289</f>
        <v>9995</v>
      </c>
      <c r="H518" s="5">
        <f>Foglio1!I289</f>
        <v>298</v>
      </c>
      <c r="I518" s="5">
        <f>Foglio1!G289</f>
        <v>268</v>
      </c>
      <c r="J518" s="5">
        <f>Foglio1!H289</f>
        <v>30</v>
      </c>
      <c r="K518" s="5">
        <f>Foglio1!V289</f>
        <v>3</v>
      </c>
      <c r="M518" s="5">
        <f>Foglio1!J289</f>
        <v>9697</v>
      </c>
      <c r="N518" s="5">
        <f>Foglio1!N289</f>
        <v>226021</v>
      </c>
      <c r="O518" s="5">
        <f>Foglio1!O289</f>
        <v>6043</v>
      </c>
      <c r="Q518">
        <f t="shared" si="1953"/>
        <v>298</v>
      </c>
      <c r="R518">
        <f t="shared" si="1954"/>
        <v>232362</v>
      </c>
      <c r="Z518">
        <f t="shared" si="1955"/>
        <v>226021</v>
      </c>
      <c r="AA518">
        <f t="shared" si="1956"/>
        <v>9697</v>
      </c>
      <c r="AB518">
        <f t="shared" si="1957"/>
        <v>298</v>
      </c>
      <c r="AC518">
        <f t="shared" si="1958"/>
        <v>6043</v>
      </c>
      <c r="AE518" s="3">
        <f t="shared" si="1959"/>
        <v>13233</v>
      </c>
      <c r="AF518" s="3">
        <f t="shared" si="1960"/>
        <v>724</v>
      </c>
      <c r="AG518" s="3">
        <f t="shared" si="1961"/>
        <v>520</v>
      </c>
      <c r="AH518" s="3">
        <f t="shared" si="1962"/>
        <v>2</v>
      </c>
      <c r="AI518" s="3">
        <f t="shared" si="1963"/>
        <v>1</v>
      </c>
      <c r="AJ518" s="3">
        <f t="shared" si="1964"/>
        <v>518</v>
      </c>
      <c r="AK518" s="3">
        <f t="shared" si="1965"/>
        <v>200</v>
      </c>
      <c r="AL518" s="3">
        <f t="shared" si="1966"/>
        <v>4</v>
      </c>
      <c r="AM518" s="3"/>
      <c r="AN518" s="3">
        <f t="shared" si="1967"/>
        <v>12509</v>
      </c>
      <c r="AO518" s="3">
        <f t="shared" si="1968"/>
        <v>724</v>
      </c>
      <c r="AQ518" s="6">
        <f t="shared" si="1969"/>
        <v>2.5266454843157235E-3</v>
      </c>
      <c r="AR518" s="6">
        <f t="shared" si="1970"/>
        <v>2.9999792819110365E-3</v>
      </c>
      <c r="AS518" s="6">
        <f t="shared" si="1971"/>
        <v>5.488126649076517E-2</v>
      </c>
      <c r="AT518" s="6">
        <f t="shared" si="1972"/>
        <v>6.7567567567567571E-3</v>
      </c>
      <c r="AU518" s="6">
        <f t="shared" si="1973"/>
        <v>3.4482758620689655E-2</v>
      </c>
      <c r="AV518" s="6">
        <f t="shared" si="1974"/>
        <v>5.6433162653883866E-2</v>
      </c>
      <c r="AW518" s="6">
        <f t="shared" si="1975"/>
        <v>8.8565722408456252E-4</v>
      </c>
      <c r="AX518" s="6">
        <f t="shared" si="1976"/>
        <v>6.6236131809902302E-4</v>
      </c>
      <c r="AZ518" s="2">
        <f t="shared" si="1977"/>
        <v>4.6101102119143443E-2</v>
      </c>
      <c r="BA518" s="17">
        <f t="shared" si="1978"/>
        <v>5.471170558452354E-2</v>
      </c>
      <c r="BB518" s="2">
        <f t="shared" si="1979"/>
        <v>1.231104813289322E-3</v>
      </c>
      <c r="BC518" s="2">
        <f t="shared" si="1980"/>
        <v>1.107168087119256E-3</v>
      </c>
      <c r="BD518" s="2">
        <f t="shared" si="1981"/>
        <v>1.2393672617006597E-4</v>
      </c>
      <c r="BE518" s="2">
        <f t="shared" si="1982"/>
        <v>4.006048112237099E-2</v>
      </c>
      <c r="BF518" s="2">
        <f t="shared" si="1983"/>
        <v>0.93374342618948269</v>
      </c>
      <c r="BG518" s="2">
        <f t="shared" si="1984"/>
        <v>2.4964987874856955E-2</v>
      </c>
      <c r="BH518" s="2">
        <f t="shared" si="1985"/>
        <v>2.6813406703351677E-2</v>
      </c>
      <c r="BI518" s="2">
        <f t="shared" si="1986"/>
        <v>3.0015007503751876E-3</v>
      </c>
      <c r="BJ518" s="2">
        <f t="shared" si="1987"/>
        <v>0.97018509254627316</v>
      </c>
    </row>
    <row r="519" spans="1:62" ht="15.6" customHeight="1">
      <c r="A519" s="4">
        <v>44408</v>
      </c>
      <c r="B519">
        <f>Foglio1!S290</f>
        <v>5271222</v>
      </c>
      <c r="C519">
        <f>Foglio1!T290</f>
        <v>1994863</v>
      </c>
      <c r="E519">
        <f>Foglio1!R290</f>
        <v>242960</v>
      </c>
      <c r="G519">
        <f>Foglio1!K290</f>
        <v>10670</v>
      </c>
      <c r="H519" s="5">
        <f>Foglio1!I290</f>
        <v>306</v>
      </c>
      <c r="I519" s="5">
        <f>Foglio1!G290</f>
        <v>275</v>
      </c>
      <c r="J519" s="5">
        <f>Foglio1!H290</f>
        <v>31</v>
      </c>
      <c r="K519" s="5">
        <f>Foglio1!V290</f>
        <v>1</v>
      </c>
      <c r="M519" s="5">
        <f>Foglio1!J290</f>
        <v>10364</v>
      </c>
      <c r="N519" s="5">
        <f>Foglio1!N290</f>
        <v>226243</v>
      </c>
      <c r="O519" s="5">
        <f>Foglio1!O290</f>
        <v>6047</v>
      </c>
      <c r="Q519">
        <f t="shared" si="1953"/>
        <v>306</v>
      </c>
      <c r="R519">
        <f t="shared" si="1954"/>
        <v>232596</v>
      </c>
      <c r="Z519">
        <f t="shared" si="1955"/>
        <v>226243</v>
      </c>
      <c r="AA519">
        <f t="shared" si="1956"/>
        <v>10364</v>
      </c>
      <c r="AB519">
        <f t="shared" si="1957"/>
        <v>306</v>
      </c>
      <c r="AC519">
        <f t="shared" si="1958"/>
        <v>6047</v>
      </c>
      <c r="AE519" s="3">
        <f t="shared" si="1959"/>
        <v>20610</v>
      </c>
      <c r="AF519" s="3">
        <f t="shared" si="1960"/>
        <v>901</v>
      </c>
      <c r="AG519" s="3">
        <f t="shared" si="1961"/>
        <v>675</v>
      </c>
      <c r="AH519" s="3">
        <f t="shared" si="1962"/>
        <v>8</v>
      </c>
      <c r="AI519" s="3">
        <f t="shared" si="1963"/>
        <v>1</v>
      </c>
      <c r="AJ519" s="3">
        <f t="shared" si="1964"/>
        <v>667</v>
      </c>
      <c r="AK519" s="3">
        <f t="shared" si="1965"/>
        <v>222</v>
      </c>
      <c r="AL519" s="3">
        <f t="shared" si="1966"/>
        <v>4</v>
      </c>
      <c r="AM519" s="3"/>
      <c r="AN519" s="3">
        <f t="shared" si="1967"/>
        <v>19709</v>
      </c>
      <c r="AO519" s="3">
        <f t="shared" si="1968"/>
        <v>901</v>
      </c>
      <c r="AQ519" s="6">
        <f t="shared" si="1969"/>
        <v>3.9252567129317495E-3</v>
      </c>
      <c r="AR519" s="6">
        <f t="shared" si="1970"/>
        <v>3.7222330093076481E-3</v>
      </c>
      <c r="AS519" s="6">
        <f t="shared" si="1971"/>
        <v>6.7533766883441718E-2</v>
      </c>
      <c r="AT519" s="6">
        <f t="shared" si="1972"/>
        <v>2.6845637583892617E-2</v>
      </c>
      <c r="AU519" s="6">
        <f t="shared" si="1973"/>
        <v>3.3333333333333333E-2</v>
      </c>
      <c r="AV519" s="6">
        <f t="shared" si="1974"/>
        <v>6.8784160049499846E-2</v>
      </c>
      <c r="AW519" s="6">
        <f t="shared" si="1975"/>
        <v>9.8220961769039162E-4</v>
      </c>
      <c r="AX519" s="6">
        <f t="shared" si="1976"/>
        <v>6.6192288598378288E-4</v>
      </c>
      <c r="AZ519" s="2">
        <f t="shared" si="1977"/>
        <v>4.6091779097901776E-2</v>
      </c>
      <c r="BA519" s="17">
        <f t="shared" si="1978"/>
        <v>4.3716642406598741E-2</v>
      </c>
      <c r="BB519" s="2">
        <f t="shared" si="1979"/>
        <v>1.2594665788607177E-3</v>
      </c>
      <c r="BC519" s="2">
        <f t="shared" si="1980"/>
        <v>1.1318735594336516E-3</v>
      </c>
      <c r="BD519" s="2">
        <f t="shared" si="1981"/>
        <v>1.2759301942706619E-4</v>
      </c>
      <c r="BE519" s="2">
        <f t="shared" si="1982"/>
        <v>4.2657227527164963E-2</v>
      </c>
      <c r="BF519" s="2">
        <f t="shared" si="1983"/>
        <v>0.9311944352979914</v>
      </c>
      <c r="BG519" s="2">
        <f t="shared" si="1984"/>
        <v>2.4888870595982878E-2</v>
      </c>
      <c r="BH519" s="2">
        <f t="shared" si="1985"/>
        <v>2.5773195876288658E-2</v>
      </c>
      <c r="BI519" s="2">
        <f t="shared" si="1986"/>
        <v>2.9053420805998124E-3</v>
      </c>
      <c r="BJ519" s="2">
        <f t="shared" si="1987"/>
        <v>0.97132146204311154</v>
      </c>
    </row>
    <row r="520" spans="1:62" ht="15.6" customHeight="1">
      <c r="A520" s="4">
        <v>44409</v>
      </c>
      <c r="B520">
        <f>Foglio1!S291</f>
        <v>5280504</v>
      </c>
      <c r="C520">
        <f>Foglio1!T291</f>
        <v>1999003</v>
      </c>
      <c r="E520">
        <f>Foglio1!R291</f>
        <v>243541</v>
      </c>
      <c r="G520">
        <f>Foglio1!K291</f>
        <v>11219</v>
      </c>
      <c r="H520" s="5">
        <f>Foglio1!I291</f>
        <v>328</v>
      </c>
      <c r="I520" s="5">
        <f>Foglio1!G291</f>
        <v>295</v>
      </c>
      <c r="J520" s="5">
        <f>Foglio1!H291</f>
        <v>33</v>
      </c>
      <c r="K520" s="5">
        <f>Foglio1!V291</f>
        <v>3</v>
      </c>
      <c r="M520" s="5">
        <f>Foglio1!J291</f>
        <v>10891</v>
      </c>
      <c r="N520" s="5">
        <f>Foglio1!N291</f>
        <v>226275</v>
      </c>
      <c r="O520" s="5">
        <f>Foglio1!O291</f>
        <v>6047</v>
      </c>
      <c r="Q520">
        <f t="shared" si="1953"/>
        <v>328</v>
      </c>
      <c r="R520">
        <f t="shared" si="1954"/>
        <v>232650</v>
      </c>
      <c r="Z520">
        <f t="shared" si="1955"/>
        <v>226275</v>
      </c>
      <c r="AA520">
        <f t="shared" si="1956"/>
        <v>10891</v>
      </c>
      <c r="AB520">
        <f t="shared" si="1957"/>
        <v>328</v>
      </c>
      <c r="AC520">
        <f t="shared" si="1958"/>
        <v>6047</v>
      </c>
      <c r="AE520" s="3">
        <f t="shared" si="1959"/>
        <v>9282</v>
      </c>
      <c r="AF520" s="3">
        <f t="shared" si="1960"/>
        <v>581</v>
      </c>
      <c r="AG520" s="3">
        <f t="shared" si="1961"/>
        <v>549</v>
      </c>
      <c r="AH520" s="3">
        <f t="shared" si="1962"/>
        <v>22</v>
      </c>
      <c r="AI520" s="3">
        <f t="shared" si="1963"/>
        <v>2</v>
      </c>
      <c r="AJ520" s="3">
        <f t="shared" si="1964"/>
        <v>527</v>
      </c>
      <c r="AK520" s="3">
        <f t="shared" si="1965"/>
        <v>32</v>
      </c>
      <c r="AL520" s="3">
        <f t="shared" si="1966"/>
        <v>0</v>
      </c>
      <c r="AM520" s="3"/>
      <c r="AN520" s="3">
        <f t="shared" si="1967"/>
        <v>8701</v>
      </c>
      <c r="AO520" s="3">
        <f t="shared" si="1968"/>
        <v>581</v>
      </c>
      <c r="AQ520" s="6">
        <f t="shared" si="1969"/>
        <v>1.7608820117991615E-3</v>
      </c>
      <c r="AR520" s="6">
        <f t="shared" si="1970"/>
        <v>2.3913401382943695E-3</v>
      </c>
      <c r="AS520" s="6">
        <f t="shared" si="1971"/>
        <v>5.1452671040299908E-2</v>
      </c>
      <c r="AT520" s="6">
        <f t="shared" si="1972"/>
        <v>7.1895424836601302E-2</v>
      </c>
      <c r="AU520" s="6">
        <f t="shared" si="1973"/>
        <v>6.4516129032258063E-2</v>
      </c>
      <c r="AV520" s="6">
        <f t="shared" si="1974"/>
        <v>5.08490930142802E-2</v>
      </c>
      <c r="AW520" s="6">
        <f t="shared" si="1975"/>
        <v>1.4144084015859054E-4</v>
      </c>
      <c r="AX520" s="6">
        <f t="shared" si="1976"/>
        <v>0</v>
      </c>
      <c r="AZ520" s="2">
        <f t="shared" si="1977"/>
        <v>4.6120786955184581E-2</v>
      </c>
      <c r="BA520" s="17">
        <f t="shared" si="1978"/>
        <v>6.2594268476621417E-2</v>
      </c>
      <c r="BB520" s="2">
        <f t="shared" si="1979"/>
        <v>1.3467958167207987E-3</v>
      </c>
      <c r="BC520" s="2">
        <f t="shared" si="1980"/>
        <v>1.2112950180873036E-3</v>
      </c>
      <c r="BD520" s="2">
        <f t="shared" si="1981"/>
        <v>1.3550079863349499E-4</v>
      </c>
      <c r="BE520" s="2">
        <f t="shared" si="1982"/>
        <v>4.4719369633860417E-2</v>
      </c>
      <c r="BF520" s="2">
        <f t="shared" si="1983"/>
        <v>0.92910433972103257</v>
      </c>
      <c r="BG520" s="2">
        <f t="shared" si="1984"/>
        <v>2.4829494828386187E-2</v>
      </c>
      <c r="BH520" s="2">
        <f t="shared" si="1985"/>
        <v>2.6294678670113199E-2</v>
      </c>
      <c r="BI520" s="2">
        <f t="shared" si="1986"/>
        <v>2.9414386308940191E-3</v>
      </c>
      <c r="BJ520" s="2">
        <f t="shared" si="1987"/>
        <v>0.97076388269899283</v>
      </c>
    </row>
    <row r="521" spans="1:62" ht="15.6" customHeight="1">
      <c r="A521" s="4">
        <v>44410</v>
      </c>
      <c r="B521">
        <f>Foglio1!S292</f>
        <v>5288222</v>
      </c>
      <c r="C521">
        <f>Foglio1!T292</f>
        <v>2002592</v>
      </c>
      <c r="E521">
        <f>Foglio1!R292</f>
        <v>243803</v>
      </c>
      <c r="G521">
        <f>Foglio1!K292</f>
        <v>11349</v>
      </c>
      <c r="H521" s="5">
        <f>Foglio1!I292</f>
        <v>354</v>
      </c>
      <c r="I521" s="5">
        <f>Foglio1!G292</f>
        <v>320</v>
      </c>
      <c r="J521" s="5">
        <f>Foglio1!H292</f>
        <v>34</v>
      </c>
      <c r="K521" s="5">
        <f>Foglio1!V292</f>
        <v>1</v>
      </c>
      <c r="M521" s="5">
        <f>Foglio1!J292</f>
        <v>10995</v>
      </c>
      <c r="N521" s="5">
        <f>Foglio1!N292</f>
        <v>226404</v>
      </c>
      <c r="O521" s="5">
        <f>Foglio1!O292</f>
        <v>6050</v>
      </c>
      <c r="Q521">
        <f t="shared" ref="Q521:Q527" si="1988">H521+L521</f>
        <v>354</v>
      </c>
      <c r="R521">
        <f t="shared" ref="R521:R527" si="1989">Q521+N521+O521</f>
        <v>232808</v>
      </c>
      <c r="Z521">
        <f t="shared" ref="Z521:Z527" si="1990">N521</f>
        <v>226404</v>
      </c>
      <c r="AA521">
        <f t="shared" ref="AA521:AA527" si="1991">M521</f>
        <v>10995</v>
      </c>
      <c r="AB521">
        <f t="shared" ref="AB521:AB527" si="1992">H521</f>
        <v>354</v>
      </c>
      <c r="AC521">
        <f t="shared" ref="AC521:AC527" si="1993">O521</f>
        <v>6050</v>
      </c>
      <c r="AE521" s="3">
        <f t="shared" ref="AE521:AE527" si="1994">B521-B520</f>
        <v>7718</v>
      </c>
      <c r="AF521" s="3">
        <f t="shared" ref="AF521:AF527" si="1995">E521-E520</f>
        <v>262</v>
      </c>
      <c r="AG521" s="3">
        <f t="shared" ref="AG521:AG527" si="1996">G521-G520</f>
        <v>130</v>
      </c>
      <c r="AH521" s="3">
        <f t="shared" ref="AH521:AH527" si="1997">H521-H520</f>
        <v>26</v>
      </c>
      <c r="AI521" s="3">
        <f t="shared" ref="AI521:AI527" si="1998">J521-J520</f>
        <v>1</v>
      </c>
      <c r="AJ521" s="3">
        <f t="shared" ref="AJ521:AJ527" si="1999">M521-M520</f>
        <v>104</v>
      </c>
      <c r="AK521" s="3">
        <f t="shared" ref="AK521:AK527" si="2000">N521-N520</f>
        <v>129</v>
      </c>
      <c r="AL521" s="3">
        <f t="shared" ref="AL521:AL527" si="2001">O521-O520</f>
        <v>3</v>
      </c>
      <c r="AM521" s="3"/>
      <c r="AN521" s="3">
        <f t="shared" ref="AN521:AN527" si="2002">AE521-AF521</f>
        <v>7456</v>
      </c>
      <c r="AO521" s="3">
        <f t="shared" ref="AO521:AO527" si="2003">AF521</f>
        <v>262</v>
      </c>
      <c r="AQ521" s="6">
        <f t="shared" ref="AQ521:AQ527" si="2004">(B521-B520)/B520</f>
        <v>1.4616029076012442E-3</v>
      </c>
      <c r="AR521" s="6">
        <f t="shared" ref="AR521:AR527" si="2005">(E521-E520)/E520</f>
        <v>1.0757942194538086E-3</v>
      </c>
      <c r="AS521" s="6">
        <f t="shared" ref="AS521:AS527" si="2006">(G521-G520)/G520</f>
        <v>1.1587485515643106E-2</v>
      </c>
      <c r="AT521" s="6">
        <f t="shared" ref="AT521:AT527" si="2007">(H521-H520)/H520</f>
        <v>7.926829268292683E-2</v>
      </c>
      <c r="AU521" s="6">
        <f t="shared" ref="AU521:AU527" si="2008">(J521-J520)/J520</f>
        <v>3.0303030303030304E-2</v>
      </c>
      <c r="AV521" s="6">
        <f t="shared" ref="AV521:AV527" si="2009">(M521-M520)/M520</f>
        <v>9.549169038655771E-3</v>
      </c>
      <c r="AW521" s="6">
        <f t="shared" ref="AW521:AW527" si="2010">(N521-N520)/N520</f>
        <v>5.7010275107722901E-4</v>
      </c>
      <c r="AX521" s="6">
        <f t="shared" ref="AX521:AX527" si="2011">(O521-O520)/O520</f>
        <v>4.9611377542583103E-4</v>
      </c>
      <c r="AZ521" s="2">
        <f t="shared" ref="AZ521:AZ527" si="2012">E521/B521</f>
        <v>4.6103019124386233E-2</v>
      </c>
      <c r="BA521" s="17">
        <f t="shared" ref="BA521:BA527" si="2013">AF521/AE521</f>
        <v>3.3946618294895051E-2</v>
      </c>
      <c r="BB521" s="2">
        <f t="shared" ref="BB521:BB527" si="2014">H521/E521</f>
        <v>1.4519919771290755E-3</v>
      </c>
      <c r="BC521" s="2">
        <f t="shared" ref="BC521:BC527" si="2015">(H521-J521)/E521</f>
        <v>1.3125351205686558E-3</v>
      </c>
      <c r="BD521" s="2">
        <f t="shared" ref="BD521:BD527" si="2016">J521/E521</f>
        <v>1.3945685656041969E-4</v>
      </c>
      <c r="BE521" s="2">
        <f t="shared" ref="BE521:BE527" si="2017">M521/E521</f>
        <v>4.5097886408288657E-2</v>
      </c>
      <c r="BF521" s="2">
        <f t="shared" ref="BF521:BF527" si="2018">N521/E521</f>
        <v>0.92863500449133107</v>
      </c>
      <c r="BG521" s="2">
        <f t="shared" ref="BG521:BG527" si="2019">O521/E521</f>
        <v>2.481511712325115E-2</v>
      </c>
      <c r="BH521" s="2">
        <f t="shared" ref="BH521:BH527" si="2020">I521/G521</f>
        <v>2.8196316856110671E-2</v>
      </c>
      <c r="BI521" s="2">
        <f t="shared" ref="BI521:BI527" si="2021">J521/G521</f>
        <v>2.9958586659617589E-3</v>
      </c>
      <c r="BJ521" s="2">
        <f t="shared" ref="BJ521:BJ527" si="2022">M521/G521</f>
        <v>0.96880782447792757</v>
      </c>
    </row>
    <row r="522" spans="1:62" ht="15.6" customHeight="1">
      <c r="A522" s="4">
        <v>44411</v>
      </c>
      <c r="B522">
        <f>Foglio1!S293</f>
        <v>5302518</v>
      </c>
      <c r="C522">
        <f>Foglio1!T293</f>
        <v>2008416</v>
      </c>
      <c r="E522">
        <f>Foglio1!R293</f>
        <v>244612</v>
      </c>
      <c r="G522">
        <f>Foglio1!K293</f>
        <v>11757</v>
      </c>
      <c r="H522" s="5">
        <f>Foglio1!I293</f>
        <v>370</v>
      </c>
      <c r="I522" s="5">
        <f>Foglio1!G293</f>
        <v>338</v>
      </c>
      <c r="J522" s="5">
        <f>Foglio1!H293</f>
        <v>32</v>
      </c>
      <c r="K522" s="5">
        <f>Foglio1!V293</f>
        <v>0</v>
      </c>
      <c r="M522" s="5">
        <f>Foglio1!J293</f>
        <v>11387</v>
      </c>
      <c r="N522" s="5">
        <f>Foglio1!N293</f>
        <v>226799</v>
      </c>
      <c r="O522" s="5">
        <f>Foglio1!O293</f>
        <v>6056</v>
      </c>
      <c r="Q522">
        <f t="shared" si="1988"/>
        <v>370</v>
      </c>
      <c r="R522">
        <f t="shared" si="1989"/>
        <v>233225</v>
      </c>
      <c r="Z522">
        <f t="shared" si="1990"/>
        <v>226799</v>
      </c>
      <c r="AA522">
        <f t="shared" si="1991"/>
        <v>11387</v>
      </c>
      <c r="AB522">
        <f t="shared" si="1992"/>
        <v>370</v>
      </c>
      <c r="AC522">
        <f t="shared" si="1993"/>
        <v>6056</v>
      </c>
      <c r="AE522" s="3">
        <f t="shared" si="1994"/>
        <v>14296</v>
      </c>
      <c r="AF522" s="3">
        <f t="shared" si="1995"/>
        <v>809</v>
      </c>
      <c r="AG522" s="3">
        <f t="shared" si="1996"/>
        <v>408</v>
      </c>
      <c r="AH522" s="3">
        <f t="shared" si="1997"/>
        <v>16</v>
      </c>
      <c r="AI522" s="3">
        <f t="shared" si="1998"/>
        <v>-2</v>
      </c>
      <c r="AJ522" s="3">
        <f t="shared" si="1999"/>
        <v>392</v>
      </c>
      <c r="AK522" s="3">
        <f t="shared" si="2000"/>
        <v>395</v>
      </c>
      <c r="AL522" s="3">
        <f t="shared" si="2001"/>
        <v>6</v>
      </c>
      <c r="AM522" s="3"/>
      <c r="AN522" s="3">
        <f t="shared" si="2002"/>
        <v>13487</v>
      </c>
      <c r="AO522" s="3">
        <f t="shared" si="2003"/>
        <v>809</v>
      </c>
      <c r="AQ522" s="6">
        <f t="shared" si="2004"/>
        <v>2.7033660841016128E-3</v>
      </c>
      <c r="AR522" s="6">
        <f t="shared" si="2005"/>
        <v>3.318252851687633E-3</v>
      </c>
      <c r="AS522" s="6">
        <f t="shared" si="2006"/>
        <v>3.5950303991541102E-2</v>
      </c>
      <c r="AT522" s="6">
        <f t="shared" si="2007"/>
        <v>4.519774011299435E-2</v>
      </c>
      <c r="AU522" s="6">
        <f t="shared" si="2008"/>
        <v>-5.8823529411764705E-2</v>
      </c>
      <c r="AV522" s="6">
        <f t="shared" si="2009"/>
        <v>3.5652569349704413E-2</v>
      </c>
      <c r="AW522" s="6">
        <f t="shared" si="2010"/>
        <v>1.7446688221056164E-3</v>
      </c>
      <c r="AX522" s="6">
        <f t="shared" si="2011"/>
        <v>9.9173553719008266E-4</v>
      </c>
      <c r="AZ522" s="2">
        <f t="shared" si="2012"/>
        <v>4.6131290832016038E-2</v>
      </c>
      <c r="BA522" s="17">
        <f t="shared" si="2013"/>
        <v>5.6589255735870175E-2</v>
      </c>
      <c r="BB522" s="2">
        <f t="shared" si="2014"/>
        <v>1.5125995454025149E-3</v>
      </c>
      <c r="BC522" s="2">
        <f t="shared" si="2015"/>
        <v>1.3817801252595948E-3</v>
      </c>
      <c r="BD522" s="2">
        <f t="shared" si="2016"/>
        <v>1.3081942014292022E-4</v>
      </c>
      <c r="BE522" s="2">
        <f t="shared" si="2017"/>
        <v>4.6551273036482266E-2</v>
      </c>
      <c r="BF522" s="2">
        <f t="shared" si="2018"/>
        <v>0.92717855215606759</v>
      </c>
      <c r="BG522" s="2">
        <f t="shared" si="2019"/>
        <v>2.4757575262047651E-2</v>
      </c>
      <c r="BH522" s="2">
        <f t="shared" si="2020"/>
        <v>2.8748830483966998E-2</v>
      </c>
      <c r="BI522" s="2">
        <f t="shared" si="2021"/>
        <v>2.7217827677128519E-3</v>
      </c>
      <c r="BJ522" s="2">
        <f t="shared" si="2022"/>
        <v>0.96852938674832012</v>
      </c>
    </row>
    <row r="523" spans="1:62" ht="15.6" customHeight="1">
      <c r="A523" s="4">
        <v>44412</v>
      </c>
      <c r="B523">
        <f>Foglio1!S294</f>
        <v>5318107</v>
      </c>
      <c r="C523">
        <f>Foglio1!T294</f>
        <v>2015101</v>
      </c>
      <c r="E523">
        <f>Foglio1!R294</f>
        <v>245420</v>
      </c>
      <c r="G523">
        <f>Foglio1!K294</f>
        <v>12095</v>
      </c>
      <c r="H523" s="5">
        <f>Foglio1!I294</f>
        <v>387</v>
      </c>
      <c r="I523" s="5">
        <f>Foglio1!G294</f>
        <v>351</v>
      </c>
      <c r="J523" s="5">
        <f>Foglio1!H294</f>
        <v>36</v>
      </c>
      <c r="K523" s="5">
        <f>Foglio1!V294</f>
        <v>6</v>
      </c>
      <c r="M523" s="5">
        <f>Foglio1!J294</f>
        <v>11708</v>
      </c>
      <c r="N523" s="5">
        <f>Foglio1!N294</f>
        <v>227263</v>
      </c>
      <c r="O523" s="5">
        <f>Foglio1!O294</f>
        <v>6062</v>
      </c>
      <c r="Q523">
        <f t="shared" si="1988"/>
        <v>387</v>
      </c>
      <c r="R523">
        <f t="shared" si="1989"/>
        <v>233712</v>
      </c>
      <c r="Z523">
        <f t="shared" si="1990"/>
        <v>227263</v>
      </c>
      <c r="AA523">
        <f t="shared" si="1991"/>
        <v>11708</v>
      </c>
      <c r="AB523">
        <f t="shared" si="1992"/>
        <v>387</v>
      </c>
      <c r="AC523">
        <f t="shared" si="1993"/>
        <v>6062</v>
      </c>
      <c r="AE523" s="3">
        <f t="shared" si="1994"/>
        <v>15589</v>
      </c>
      <c r="AF523" s="3">
        <f t="shared" si="1995"/>
        <v>808</v>
      </c>
      <c r="AG523" s="3">
        <f t="shared" si="1996"/>
        <v>338</v>
      </c>
      <c r="AH523" s="3">
        <f t="shared" si="1997"/>
        <v>17</v>
      </c>
      <c r="AI523" s="3">
        <f t="shared" si="1998"/>
        <v>4</v>
      </c>
      <c r="AJ523" s="3">
        <f t="shared" si="1999"/>
        <v>321</v>
      </c>
      <c r="AK523" s="3">
        <f t="shared" si="2000"/>
        <v>464</v>
      </c>
      <c r="AL523" s="3">
        <f t="shared" si="2001"/>
        <v>6</v>
      </c>
      <c r="AM523" s="3"/>
      <c r="AN523" s="3">
        <f t="shared" si="2002"/>
        <v>14781</v>
      </c>
      <c r="AO523" s="3">
        <f t="shared" si="2003"/>
        <v>808</v>
      </c>
      <c r="AQ523" s="6">
        <f t="shared" si="2004"/>
        <v>2.9399240134592658E-3</v>
      </c>
      <c r="AR523" s="6">
        <f t="shared" si="2005"/>
        <v>3.3031903586087353E-3</v>
      </c>
      <c r="AS523" s="6">
        <f t="shared" si="2006"/>
        <v>2.8748830483966998E-2</v>
      </c>
      <c r="AT523" s="6">
        <f t="shared" si="2007"/>
        <v>4.5945945945945948E-2</v>
      </c>
      <c r="AU523" s="6">
        <f t="shared" si="2008"/>
        <v>0.125</v>
      </c>
      <c r="AV523" s="6">
        <f t="shared" si="2009"/>
        <v>2.8190041275138314E-2</v>
      </c>
      <c r="AW523" s="6">
        <f t="shared" si="2010"/>
        <v>2.0458643997548491E-3</v>
      </c>
      <c r="AX523" s="6">
        <f t="shared" si="2011"/>
        <v>9.9075297225891673E-4</v>
      </c>
      <c r="AZ523" s="2">
        <f t="shared" si="2012"/>
        <v>4.6147999654764377E-2</v>
      </c>
      <c r="BA523" s="17">
        <f t="shared" si="2013"/>
        <v>5.183141959073706E-2</v>
      </c>
      <c r="BB523" s="2">
        <f t="shared" si="2014"/>
        <v>1.5768885991361747E-3</v>
      </c>
      <c r="BC523" s="2">
        <f t="shared" si="2015"/>
        <v>1.4302012875886236E-3</v>
      </c>
      <c r="BD523" s="2">
        <f t="shared" si="2016"/>
        <v>1.4668731154755113E-4</v>
      </c>
      <c r="BE523" s="2">
        <f t="shared" si="2017"/>
        <v>4.7705973433298021E-2</v>
      </c>
      <c r="BF523" s="2">
        <f t="shared" si="2018"/>
        <v>0.92601662456197542</v>
      </c>
      <c r="BG523" s="2">
        <f t="shared" si="2019"/>
        <v>2.4700513405590416E-2</v>
      </c>
      <c r="BH523" s="2">
        <f t="shared" si="2020"/>
        <v>2.9020256304257957E-2</v>
      </c>
      <c r="BI523" s="2">
        <f t="shared" si="2021"/>
        <v>2.9764365440264574E-3</v>
      </c>
      <c r="BJ523" s="2">
        <f t="shared" si="2022"/>
        <v>0.96800330715171556</v>
      </c>
    </row>
    <row r="524" spans="1:62" ht="15.6" customHeight="1">
      <c r="A524" s="4">
        <v>44413</v>
      </c>
      <c r="B524">
        <f>Foglio1!S295</f>
        <v>5340028</v>
      </c>
      <c r="C524">
        <f>Foglio1!T295</f>
        <v>2021313</v>
      </c>
      <c r="E524">
        <f>Foglio1!R295</f>
        <v>246251</v>
      </c>
      <c r="G524">
        <f>Foglio1!K295</f>
        <v>12547</v>
      </c>
      <c r="H524" s="5">
        <f>Foglio1!I295</f>
        <v>402</v>
      </c>
      <c r="I524" s="5">
        <f>Foglio1!G295</f>
        <v>362</v>
      </c>
      <c r="J524" s="5">
        <f>Foglio1!H295</f>
        <v>40</v>
      </c>
      <c r="K524" s="5">
        <f>Foglio1!V295</f>
        <v>5</v>
      </c>
      <c r="M524" s="5">
        <f>Foglio1!J295</f>
        <v>12145</v>
      </c>
      <c r="N524" s="5">
        <f>Foglio1!N295</f>
        <v>227637</v>
      </c>
      <c r="O524" s="5">
        <f>Foglio1!O295</f>
        <v>6067</v>
      </c>
      <c r="Q524">
        <f t="shared" si="1988"/>
        <v>402</v>
      </c>
      <c r="R524">
        <f t="shared" si="1989"/>
        <v>234106</v>
      </c>
      <c r="Z524">
        <f t="shared" si="1990"/>
        <v>227637</v>
      </c>
      <c r="AA524">
        <f t="shared" si="1991"/>
        <v>12145</v>
      </c>
      <c r="AB524">
        <f t="shared" si="1992"/>
        <v>402</v>
      </c>
      <c r="AC524">
        <f t="shared" si="1993"/>
        <v>6067</v>
      </c>
      <c r="AE524" s="3">
        <f t="shared" si="1994"/>
        <v>21921</v>
      </c>
      <c r="AF524" s="3">
        <f t="shared" si="1995"/>
        <v>831</v>
      </c>
      <c r="AG524" s="3">
        <f t="shared" si="1996"/>
        <v>452</v>
      </c>
      <c r="AH524" s="3">
        <f t="shared" si="1997"/>
        <v>15</v>
      </c>
      <c r="AI524" s="3">
        <f t="shared" si="1998"/>
        <v>4</v>
      </c>
      <c r="AJ524" s="3">
        <f t="shared" si="1999"/>
        <v>437</v>
      </c>
      <c r="AK524" s="3">
        <f t="shared" si="2000"/>
        <v>374</v>
      </c>
      <c r="AL524" s="3">
        <f t="shared" si="2001"/>
        <v>5</v>
      </c>
      <c r="AM524" s="3"/>
      <c r="AN524" s="3">
        <f t="shared" si="2002"/>
        <v>21090</v>
      </c>
      <c r="AO524" s="3">
        <f t="shared" si="2003"/>
        <v>831</v>
      </c>
      <c r="AQ524" s="6">
        <f t="shared" si="2004"/>
        <v>4.1219554251164933E-3</v>
      </c>
      <c r="AR524" s="6">
        <f t="shared" si="2005"/>
        <v>3.3860321082226389E-3</v>
      </c>
      <c r="AS524" s="6">
        <f t="shared" si="2006"/>
        <v>3.7370814386109966E-2</v>
      </c>
      <c r="AT524" s="6">
        <f t="shared" si="2007"/>
        <v>3.875968992248062E-2</v>
      </c>
      <c r="AU524" s="6">
        <f t="shared" si="2008"/>
        <v>0.1111111111111111</v>
      </c>
      <c r="AV524" s="6">
        <f t="shared" si="2009"/>
        <v>3.7324906047147249E-2</v>
      </c>
      <c r="AW524" s="6">
        <f t="shared" si="2010"/>
        <v>1.6456704346946049E-3</v>
      </c>
      <c r="AX524" s="6">
        <f t="shared" si="2011"/>
        <v>8.2481029363246452E-4</v>
      </c>
      <c r="AZ524" s="2">
        <f t="shared" si="2012"/>
        <v>4.61141776784691E-2</v>
      </c>
      <c r="BA524" s="17">
        <f t="shared" si="2013"/>
        <v>3.790885452306008E-2</v>
      </c>
      <c r="BB524" s="2">
        <f t="shared" si="2014"/>
        <v>1.6324806802815014E-3</v>
      </c>
      <c r="BC524" s="2">
        <f t="shared" si="2015"/>
        <v>1.4700447916962773E-3</v>
      </c>
      <c r="BD524" s="2">
        <f t="shared" si="2016"/>
        <v>1.6243588858522401E-4</v>
      </c>
      <c r="BE524" s="2">
        <f t="shared" si="2017"/>
        <v>4.9319596671688642E-2</v>
      </c>
      <c r="BF524" s="2">
        <f t="shared" si="2018"/>
        <v>0.92441045924686605</v>
      </c>
      <c r="BG524" s="2">
        <f t="shared" si="2019"/>
        <v>2.4637463401163854E-2</v>
      </c>
      <c r="BH524" s="2">
        <f t="shared" si="2020"/>
        <v>2.8851518291224995E-2</v>
      </c>
      <c r="BI524" s="2">
        <f t="shared" si="2021"/>
        <v>3.1880130708535903E-3</v>
      </c>
      <c r="BJ524" s="2">
        <f t="shared" si="2022"/>
        <v>0.9679604686379214</v>
      </c>
    </row>
    <row r="525" spans="1:62" ht="15.6" customHeight="1">
      <c r="A525" s="4">
        <v>44414</v>
      </c>
      <c r="B525">
        <f>Foglio1!S296</f>
        <v>5354575</v>
      </c>
      <c r="C525">
        <f>Foglio1!T296</f>
        <v>2028073</v>
      </c>
      <c r="E525">
        <f>Foglio1!R296</f>
        <v>247040</v>
      </c>
      <c r="G525">
        <f>Foglio1!K296</f>
        <v>12979</v>
      </c>
      <c r="H525" s="5">
        <f>Foglio1!I296</f>
        <v>417</v>
      </c>
      <c r="I525" s="5">
        <f>Foglio1!G296</f>
        <v>375</v>
      </c>
      <c r="J525" s="5">
        <f>Foglio1!H296</f>
        <v>42</v>
      </c>
      <c r="K525" s="5">
        <f>Foglio1!V296</f>
        <v>3</v>
      </c>
      <c r="M525" s="5">
        <f>Foglio1!J296</f>
        <v>12562</v>
      </c>
      <c r="N525" s="5">
        <f>Foglio1!N296</f>
        <v>227985</v>
      </c>
      <c r="O525" s="5">
        <f>Foglio1!O296</f>
        <v>6076</v>
      </c>
      <c r="Q525">
        <f t="shared" si="1988"/>
        <v>417</v>
      </c>
      <c r="R525">
        <f t="shared" si="1989"/>
        <v>234478</v>
      </c>
      <c r="Z525">
        <f t="shared" si="1990"/>
        <v>227985</v>
      </c>
      <c r="AA525">
        <f t="shared" si="1991"/>
        <v>12562</v>
      </c>
      <c r="AB525">
        <f t="shared" si="1992"/>
        <v>417</v>
      </c>
      <c r="AC525">
        <f t="shared" si="1993"/>
        <v>6076</v>
      </c>
      <c r="AE525" s="3">
        <f t="shared" si="1994"/>
        <v>14547</v>
      </c>
      <c r="AF525" s="3">
        <f t="shared" si="1995"/>
        <v>789</v>
      </c>
      <c r="AG525" s="3">
        <f t="shared" si="1996"/>
        <v>432</v>
      </c>
      <c r="AH525" s="3">
        <f t="shared" si="1997"/>
        <v>15</v>
      </c>
      <c r="AI525" s="3">
        <f t="shared" si="1998"/>
        <v>2</v>
      </c>
      <c r="AJ525" s="3">
        <f t="shared" si="1999"/>
        <v>417</v>
      </c>
      <c r="AK525" s="3">
        <f t="shared" si="2000"/>
        <v>348</v>
      </c>
      <c r="AL525" s="3">
        <f t="shared" si="2001"/>
        <v>9</v>
      </c>
      <c r="AM525" s="3"/>
      <c r="AN525" s="3">
        <f t="shared" si="2002"/>
        <v>13758</v>
      </c>
      <c r="AO525" s="3">
        <f t="shared" si="2003"/>
        <v>789</v>
      </c>
      <c r="AQ525" s="6">
        <f t="shared" si="2004"/>
        <v>2.7241430194748042E-3</v>
      </c>
      <c r="AR525" s="6">
        <f t="shared" si="2005"/>
        <v>3.2040479023435439E-3</v>
      </c>
      <c r="AS525" s="6">
        <f t="shared" si="2006"/>
        <v>3.4430541165218778E-2</v>
      </c>
      <c r="AT525" s="6">
        <f t="shared" si="2007"/>
        <v>3.7313432835820892E-2</v>
      </c>
      <c r="AU525" s="6">
        <f t="shared" si="2008"/>
        <v>0.05</v>
      </c>
      <c r="AV525" s="6">
        <f t="shared" si="2009"/>
        <v>3.4335117332235487E-2</v>
      </c>
      <c r="AW525" s="6">
        <f t="shared" si="2010"/>
        <v>1.528749719948866E-3</v>
      </c>
      <c r="AX525" s="6">
        <f t="shared" si="2011"/>
        <v>1.4834349761002142E-3</v>
      </c>
      <c r="AZ525" s="2">
        <f t="shared" si="2012"/>
        <v>4.6136247974862619E-2</v>
      </c>
      <c r="BA525" s="17">
        <f t="shared" si="2013"/>
        <v>5.423798721385853E-2</v>
      </c>
      <c r="BB525" s="2">
        <f t="shared" si="2014"/>
        <v>1.6879857512953368E-3</v>
      </c>
      <c r="BC525" s="2">
        <f t="shared" si="2015"/>
        <v>1.5179727979274611E-3</v>
      </c>
      <c r="BD525" s="2">
        <f t="shared" si="2016"/>
        <v>1.7001295336787565E-4</v>
      </c>
      <c r="BE525" s="2">
        <f t="shared" si="2017"/>
        <v>5.0850064766839377E-2</v>
      </c>
      <c r="BF525" s="2">
        <f t="shared" si="2018"/>
        <v>0.92286674222797926</v>
      </c>
      <c r="BG525" s="2">
        <f t="shared" si="2019"/>
        <v>2.459520725388601E-2</v>
      </c>
      <c r="BH525" s="2">
        <f t="shared" si="2020"/>
        <v>2.889282687418137E-2</v>
      </c>
      <c r="BI525" s="2">
        <f t="shared" si="2021"/>
        <v>3.2359966099083136E-3</v>
      </c>
      <c r="BJ525" s="2">
        <f t="shared" si="2022"/>
        <v>0.96787117651591037</v>
      </c>
    </row>
    <row r="526" spans="1:62" ht="15.6" customHeight="1">
      <c r="A526" s="4">
        <v>44415</v>
      </c>
      <c r="B526">
        <f>Foglio1!S297</f>
        <v>5372237</v>
      </c>
      <c r="C526">
        <f>Foglio1!T297</f>
        <v>2034361</v>
      </c>
      <c r="E526">
        <f>Foglio1!R297</f>
        <v>247816</v>
      </c>
      <c r="G526">
        <f>Foglio1!K297</f>
        <v>13411</v>
      </c>
      <c r="H526" s="5">
        <f>Foglio1!I297</f>
        <v>441</v>
      </c>
      <c r="I526" s="5">
        <f>Foglio1!G297</f>
        <v>394</v>
      </c>
      <c r="J526" s="5">
        <f>Foglio1!H297</f>
        <v>47</v>
      </c>
      <c r="K526" s="5">
        <f>Foglio1!V297</f>
        <v>5</v>
      </c>
      <c r="M526" s="5">
        <f>Foglio1!J297</f>
        <v>12970</v>
      </c>
      <c r="N526" s="5">
        <f>Foglio1!N297</f>
        <v>228322</v>
      </c>
      <c r="O526" s="5">
        <f>Foglio1!O297</f>
        <v>6083</v>
      </c>
      <c r="Q526">
        <f t="shared" si="1988"/>
        <v>441</v>
      </c>
      <c r="R526">
        <f t="shared" si="1989"/>
        <v>234846</v>
      </c>
      <c r="Z526">
        <f t="shared" si="1990"/>
        <v>228322</v>
      </c>
      <c r="AA526">
        <f t="shared" si="1991"/>
        <v>12970</v>
      </c>
      <c r="AB526">
        <f t="shared" si="1992"/>
        <v>441</v>
      </c>
      <c r="AC526">
        <f t="shared" si="1993"/>
        <v>6083</v>
      </c>
      <c r="AE526" s="3">
        <f t="shared" si="1994"/>
        <v>17662</v>
      </c>
      <c r="AF526" s="3">
        <f t="shared" si="1995"/>
        <v>776</v>
      </c>
      <c r="AG526" s="3">
        <f t="shared" si="1996"/>
        <v>432</v>
      </c>
      <c r="AH526" s="3">
        <f t="shared" si="1997"/>
        <v>24</v>
      </c>
      <c r="AI526" s="3">
        <f t="shared" si="1998"/>
        <v>5</v>
      </c>
      <c r="AJ526" s="3">
        <f t="shared" si="1999"/>
        <v>408</v>
      </c>
      <c r="AK526" s="3">
        <f t="shared" si="2000"/>
        <v>337</v>
      </c>
      <c r="AL526" s="3">
        <f t="shared" si="2001"/>
        <v>7</v>
      </c>
      <c r="AM526" s="3"/>
      <c r="AN526" s="3">
        <f t="shared" si="2002"/>
        <v>16886</v>
      </c>
      <c r="AO526" s="3">
        <f t="shared" si="2003"/>
        <v>776</v>
      </c>
      <c r="AQ526" s="6">
        <f t="shared" si="2004"/>
        <v>3.2984877417908984E-3</v>
      </c>
      <c r="AR526" s="6">
        <f t="shared" si="2005"/>
        <v>3.1411917098445596E-3</v>
      </c>
      <c r="AS526" s="6">
        <f t="shared" si="2006"/>
        <v>3.3284536559056936E-2</v>
      </c>
      <c r="AT526" s="6">
        <f t="shared" si="2007"/>
        <v>5.7553956834532377E-2</v>
      </c>
      <c r="AU526" s="6">
        <f t="shared" si="2008"/>
        <v>0.11904761904761904</v>
      </c>
      <c r="AV526" s="6">
        <f t="shared" si="2009"/>
        <v>3.2478904633020222E-2</v>
      </c>
      <c r="AW526" s="6">
        <f t="shared" si="2010"/>
        <v>1.4781674232953923E-3</v>
      </c>
      <c r="AX526" s="6">
        <f t="shared" si="2011"/>
        <v>1.152073732718894E-3</v>
      </c>
      <c r="AZ526" s="2">
        <f t="shared" si="2012"/>
        <v>4.6129014784716309E-2</v>
      </c>
      <c r="BA526" s="17">
        <f t="shared" si="2013"/>
        <v>4.3936134073151396E-2</v>
      </c>
      <c r="BB526" s="2">
        <f t="shared" si="2014"/>
        <v>1.7795461148594118E-3</v>
      </c>
      <c r="BC526" s="2">
        <f t="shared" si="2015"/>
        <v>1.5898892726861865E-3</v>
      </c>
      <c r="BD526" s="2">
        <f t="shared" si="2016"/>
        <v>1.896568421732253E-4</v>
      </c>
      <c r="BE526" s="2">
        <f t="shared" si="2017"/>
        <v>5.2337217935887914E-2</v>
      </c>
      <c r="BF526" s="2">
        <f t="shared" si="2018"/>
        <v>0.92133679826968395</v>
      </c>
      <c r="BG526" s="2">
        <f t="shared" si="2019"/>
        <v>2.4546437679568711E-2</v>
      </c>
      <c r="BH526" s="2">
        <f t="shared" si="2020"/>
        <v>2.93788680933562E-2</v>
      </c>
      <c r="BI526" s="2">
        <f t="shared" si="2021"/>
        <v>3.5045857877861455E-3</v>
      </c>
      <c r="BJ526" s="2">
        <f t="shared" si="2022"/>
        <v>0.96711654611885767</v>
      </c>
    </row>
    <row r="527" spans="1:62" ht="15.6" customHeight="1">
      <c r="A527" s="4">
        <v>44416</v>
      </c>
      <c r="B527">
        <f>Foglio1!S298</f>
        <v>5381320</v>
      </c>
      <c r="C527">
        <f>Foglio1!T298</f>
        <v>2038784</v>
      </c>
      <c r="E527">
        <f>Foglio1!R298</f>
        <v>248638</v>
      </c>
      <c r="G527">
        <f>Foglio1!K298</f>
        <v>14077</v>
      </c>
      <c r="H527" s="5">
        <f>Foglio1!I298</f>
        <v>472</v>
      </c>
      <c r="I527" s="5">
        <f>Foglio1!G298</f>
        <v>418</v>
      </c>
      <c r="J527" s="5">
        <f>Foglio1!H298</f>
        <v>54</v>
      </c>
      <c r="K527" s="5">
        <f>Foglio1!V298</f>
        <v>8</v>
      </c>
      <c r="M527" s="5">
        <f>Foglio1!J298</f>
        <v>13605</v>
      </c>
      <c r="N527" s="5">
        <f>Foglio1!N298</f>
        <v>228475</v>
      </c>
      <c r="O527" s="5">
        <f>Foglio1!O298</f>
        <v>6086</v>
      </c>
      <c r="Q527">
        <f t="shared" si="1988"/>
        <v>472</v>
      </c>
      <c r="R527">
        <f t="shared" si="1989"/>
        <v>235033</v>
      </c>
      <c r="Z527">
        <f t="shared" si="1990"/>
        <v>228475</v>
      </c>
      <c r="AA527">
        <f t="shared" si="1991"/>
        <v>13605</v>
      </c>
      <c r="AB527">
        <f t="shared" si="1992"/>
        <v>472</v>
      </c>
      <c r="AC527">
        <f t="shared" si="1993"/>
        <v>6086</v>
      </c>
      <c r="AE527" s="3">
        <f t="shared" si="1994"/>
        <v>9083</v>
      </c>
      <c r="AF527" s="3">
        <f t="shared" si="1995"/>
        <v>822</v>
      </c>
      <c r="AG527" s="3">
        <f t="shared" si="1996"/>
        <v>666</v>
      </c>
      <c r="AH527" s="3">
        <f t="shared" si="1997"/>
        <v>31</v>
      </c>
      <c r="AI527" s="3">
        <f t="shared" si="1998"/>
        <v>7</v>
      </c>
      <c r="AJ527" s="3">
        <f t="shared" si="1999"/>
        <v>635</v>
      </c>
      <c r="AK527" s="3">
        <f t="shared" si="2000"/>
        <v>153</v>
      </c>
      <c r="AL527" s="3">
        <f t="shared" si="2001"/>
        <v>3</v>
      </c>
      <c r="AM527" s="3"/>
      <c r="AN527" s="3">
        <f t="shared" si="2002"/>
        <v>8261</v>
      </c>
      <c r="AO527" s="3">
        <f t="shared" si="2003"/>
        <v>822</v>
      </c>
      <c r="AQ527" s="6">
        <f t="shared" si="2004"/>
        <v>1.6907295787583459E-3</v>
      </c>
      <c r="AR527" s="6">
        <f t="shared" si="2005"/>
        <v>3.3169771120508764E-3</v>
      </c>
      <c r="AS527" s="6">
        <f t="shared" si="2006"/>
        <v>4.9660726269480281E-2</v>
      </c>
      <c r="AT527" s="6">
        <f t="shared" si="2007"/>
        <v>7.029478458049887E-2</v>
      </c>
      <c r="AU527" s="6">
        <f t="shared" si="2008"/>
        <v>0.14893617021276595</v>
      </c>
      <c r="AV527" s="6">
        <f t="shared" si="2009"/>
        <v>4.8959136468774096E-2</v>
      </c>
      <c r="AW527" s="6">
        <f t="shared" si="2010"/>
        <v>6.7010625344907635E-4</v>
      </c>
      <c r="AX527" s="6">
        <f t="shared" si="2011"/>
        <v>4.9317770836758174E-4</v>
      </c>
      <c r="AZ527" s="2">
        <f t="shared" si="2012"/>
        <v>4.6203905361509819E-2</v>
      </c>
      <c r="BA527" s="17">
        <f t="shared" si="2013"/>
        <v>9.0498733898491682E-2</v>
      </c>
      <c r="BB527" s="2">
        <f t="shared" si="2014"/>
        <v>1.8983421681319831E-3</v>
      </c>
      <c r="BC527" s="2">
        <f t="shared" si="2015"/>
        <v>1.6811589539812901E-3</v>
      </c>
      <c r="BD527" s="2">
        <f t="shared" si="2016"/>
        <v>2.1718321415069297E-4</v>
      </c>
      <c r="BE527" s="2">
        <f t="shared" si="2017"/>
        <v>5.471810423185515E-2</v>
      </c>
      <c r="BF527" s="2">
        <f t="shared" si="2018"/>
        <v>0.91890620098295517</v>
      </c>
      <c r="BG527" s="2">
        <f t="shared" si="2019"/>
        <v>2.4477352617057732E-2</v>
      </c>
      <c r="BH527" s="2">
        <f t="shared" si="2020"/>
        <v>2.9693826809689565E-2</v>
      </c>
      <c r="BI527" s="2">
        <f t="shared" si="2021"/>
        <v>3.8360446117780777E-3</v>
      </c>
      <c r="BJ527" s="2">
        <f t="shared" si="2022"/>
        <v>0.96647012857853232</v>
      </c>
    </row>
    <row r="528" spans="1:62" ht="15.6" customHeight="1">
      <c r="A528" s="4">
        <v>44417</v>
      </c>
      <c r="B528">
        <f>Foglio1!S299</f>
        <v>5398676</v>
      </c>
      <c r="C528">
        <f>Foglio1!T299</f>
        <v>2043444</v>
      </c>
      <c r="E528">
        <f>Foglio1!R299</f>
        <v>249561</v>
      </c>
      <c r="G528">
        <f>Foglio1!K299</f>
        <v>14939</v>
      </c>
      <c r="H528" s="5">
        <f>Foglio1!I299</f>
        <v>494</v>
      </c>
      <c r="I528" s="5">
        <f>Foglio1!G299</f>
        <v>442</v>
      </c>
      <c r="J528" s="5">
        <f>Foglio1!H299</f>
        <v>52</v>
      </c>
      <c r="K528" s="5">
        <f>Foglio1!V299</f>
        <v>1</v>
      </c>
      <c r="M528" s="5">
        <f>Foglio1!J299</f>
        <v>14445</v>
      </c>
      <c r="N528" s="5">
        <f>Foglio1!N299</f>
        <v>228534</v>
      </c>
      <c r="O528" s="5">
        <f>Foglio1!O299</f>
        <v>6088</v>
      </c>
      <c r="Q528">
        <f t="shared" ref="Q528:Q534" si="2023">H528+L528</f>
        <v>494</v>
      </c>
      <c r="R528">
        <f t="shared" ref="R528:R534" si="2024">Q528+N528+O528</f>
        <v>235116</v>
      </c>
      <c r="Z528">
        <f t="shared" ref="Z528:Z534" si="2025">N528</f>
        <v>228534</v>
      </c>
      <c r="AA528">
        <f t="shared" ref="AA528:AA534" si="2026">M528</f>
        <v>14445</v>
      </c>
      <c r="AB528">
        <f t="shared" ref="AB528:AB534" si="2027">H528</f>
        <v>494</v>
      </c>
      <c r="AC528">
        <f t="shared" ref="AC528:AC534" si="2028">O528</f>
        <v>6088</v>
      </c>
      <c r="AE528" s="3">
        <f t="shared" ref="AE528:AE534" si="2029">B528-B527</f>
        <v>17356</v>
      </c>
      <c r="AF528" s="3">
        <f t="shared" ref="AF528:AF534" si="2030">E528-E527</f>
        <v>923</v>
      </c>
      <c r="AG528" s="3">
        <f t="shared" ref="AG528:AG534" si="2031">G528-G527</f>
        <v>862</v>
      </c>
      <c r="AH528" s="3">
        <f t="shared" ref="AH528:AH534" si="2032">H528-H527</f>
        <v>22</v>
      </c>
      <c r="AI528" s="3">
        <f t="shared" ref="AI528:AI534" si="2033">J528-J527</f>
        <v>-2</v>
      </c>
      <c r="AJ528" s="3">
        <f t="shared" ref="AJ528:AJ534" si="2034">M528-M527</f>
        <v>840</v>
      </c>
      <c r="AK528" s="3">
        <f t="shared" ref="AK528:AK534" si="2035">N528-N527</f>
        <v>59</v>
      </c>
      <c r="AL528" s="3">
        <f t="shared" ref="AL528:AL534" si="2036">O528-O527</f>
        <v>2</v>
      </c>
      <c r="AM528" s="3"/>
      <c r="AN528" s="3">
        <f t="shared" ref="AN528:AN534" si="2037">AE528-AF528</f>
        <v>16433</v>
      </c>
      <c r="AO528" s="3">
        <f t="shared" ref="AO528:AO534" si="2038">AF528</f>
        <v>923</v>
      </c>
      <c r="AQ528" s="6">
        <f t="shared" ref="AQ528:AQ534" si="2039">(B528-B527)/B527</f>
        <v>3.2252309842194854E-3</v>
      </c>
      <c r="AR528" s="6">
        <f t="shared" ref="AR528:AR534" si="2040">(E528-E527)/E527</f>
        <v>3.7122241974275856E-3</v>
      </c>
      <c r="AS528" s="6">
        <f t="shared" ref="AS528:AS534" si="2041">(G528-G527)/G527</f>
        <v>6.1234638062087093E-2</v>
      </c>
      <c r="AT528" s="6">
        <f t="shared" ref="AT528:AT534" si="2042">(H528-H527)/H527</f>
        <v>4.6610169491525424E-2</v>
      </c>
      <c r="AU528" s="6">
        <f t="shared" ref="AU528:AU534" si="2043">(J528-J527)/J527</f>
        <v>-3.7037037037037035E-2</v>
      </c>
      <c r="AV528" s="6">
        <f t="shared" ref="AV528:AV534" si="2044">(M528-M527)/M527</f>
        <v>6.1742006615214992E-2</v>
      </c>
      <c r="AW528" s="6">
        <f t="shared" ref="AW528:AW534" si="2045">(N528-N527)/N527</f>
        <v>2.5823394244446878E-4</v>
      </c>
      <c r="AX528" s="6">
        <f t="shared" ref="AX528:AX534" si="2046">(O528-O527)/O527</f>
        <v>3.2862306933946765E-4</v>
      </c>
      <c r="AZ528" s="2">
        <f t="shared" ref="AZ528:AZ534" si="2047">E528/B528</f>
        <v>4.6226334012265231E-2</v>
      </c>
      <c r="BA528" s="17">
        <f t="shared" ref="BA528:BA534" si="2048">AF528/AE528</f>
        <v>5.3180456326342475E-2</v>
      </c>
      <c r="BB528" s="2">
        <f t="shared" ref="BB528:BB534" si="2049">H528/E528</f>
        <v>1.9794759597853832E-3</v>
      </c>
      <c r="BC528" s="2">
        <f t="shared" ref="BC528:BC534" si="2050">(H528-J528)/E528</f>
        <v>1.7711100692816585E-3</v>
      </c>
      <c r="BD528" s="2">
        <f t="shared" ref="BD528:BD534" si="2051">J528/E528</f>
        <v>2.0836589050372454E-4</v>
      </c>
      <c r="BE528" s="2">
        <f t="shared" ref="BE528:BE534" si="2052">M528/E528</f>
        <v>5.7881640160121171E-2</v>
      </c>
      <c r="BF528" s="2">
        <f t="shared" ref="BF528:BF534" si="2053">N528/E528</f>
        <v>0.91574404654573427</v>
      </c>
      <c r="BG528" s="2">
        <f t="shared" ref="BG528:BG534" si="2054">O528/E528</f>
        <v>2.4394837334359133E-2</v>
      </c>
      <c r="BH528" s="2">
        <f t="shared" ref="BH528:BH534" si="2055">I528/G528</f>
        <v>2.9586987080795234E-2</v>
      </c>
      <c r="BI528" s="2">
        <f t="shared" ref="BI528:BI534" si="2056">J528/G528</f>
        <v>3.4808220095053216E-3</v>
      </c>
      <c r="BJ528" s="2">
        <f t="shared" ref="BJ528:BJ534" si="2057">M528/G528</f>
        <v>0.9669321909096994</v>
      </c>
    </row>
    <row r="529" spans="1:62" ht="15.6" customHeight="1">
      <c r="A529" s="4">
        <v>44418</v>
      </c>
      <c r="B529">
        <f>Foglio1!S300</f>
        <v>5417435</v>
      </c>
      <c r="C529">
        <f>Foglio1!T300</f>
        <v>2049840</v>
      </c>
      <c r="E529">
        <f>Foglio1!R300</f>
        <v>250409</v>
      </c>
      <c r="G529">
        <f>Foglio1!K300</f>
        <v>15197</v>
      </c>
      <c r="H529" s="5">
        <f>Foglio1!I300</f>
        <v>498</v>
      </c>
      <c r="I529" s="5">
        <f>Foglio1!G300</f>
        <v>448</v>
      </c>
      <c r="J529" s="5">
        <f>Foglio1!H300</f>
        <v>50</v>
      </c>
      <c r="K529" s="5">
        <f>Foglio1!V300</f>
        <v>2</v>
      </c>
      <c r="M529" s="5">
        <f>Foglio1!J300</f>
        <v>14699</v>
      </c>
      <c r="N529" s="5">
        <f>Foglio1!N300</f>
        <v>229112</v>
      </c>
      <c r="O529" s="5">
        <f>Foglio1!O300</f>
        <v>6100</v>
      </c>
      <c r="Q529">
        <f t="shared" si="2023"/>
        <v>498</v>
      </c>
      <c r="R529">
        <f t="shared" si="2024"/>
        <v>235710</v>
      </c>
      <c r="Z529">
        <f t="shared" si="2025"/>
        <v>229112</v>
      </c>
      <c r="AA529">
        <f t="shared" si="2026"/>
        <v>14699</v>
      </c>
      <c r="AB529">
        <f t="shared" si="2027"/>
        <v>498</v>
      </c>
      <c r="AC529">
        <f t="shared" si="2028"/>
        <v>6100</v>
      </c>
      <c r="AE529" s="3">
        <f t="shared" si="2029"/>
        <v>18759</v>
      </c>
      <c r="AF529" s="3">
        <f t="shared" si="2030"/>
        <v>848</v>
      </c>
      <c r="AG529" s="3">
        <f t="shared" si="2031"/>
        <v>258</v>
      </c>
      <c r="AH529" s="3">
        <f t="shared" si="2032"/>
        <v>4</v>
      </c>
      <c r="AI529" s="3">
        <f t="shared" si="2033"/>
        <v>-2</v>
      </c>
      <c r="AJ529" s="3">
        <f t="shared" si="2034"/>
        <v>254</v>
      </c>
      <c r="AK529" s="3">
        <f t="shared" si="2035"/>
        <v>578</v>
      </c>
      <c r="AL529" s="3">
        <f t="shared" si="2036"/>
        <v>12</v>
      </c>
      <c r="AM529" s="3"/>
      <c r="AN529" s="3">
        <f t="shared" si="2037"/>
        <v>17911</v>
      </c>
      <c r="AO529" s="3">
        <f t="shared" si="2038"/>
        <v>848</v>
      </c>
      <c r="AQ529" s="6">
        <f t="shared" si="2039"/>
        <v>3.4747408438661627E-3</v>
      </c>
      <c r="AR529" s="6">
        <f t="shared" si="2040"/>
        <v>3.3979668297530463E-3</v>
      </c>
      <c r="AS529" s="6">
        <f t="shared" si="2041"/>
        <v>1.7270232277930248E-2</v>
      </c>
      <c r="AT529" s="6">
        <f t="shared" si="2042"/>
        <v>8.0971659919028341E-3</v>
      </c>
      <c r="AU529" s="6">
        <f t="shared" si="2043"/>
        <v>-3.8461538461538464E-2</v>
      </c>
      <c r="AV529" s="6">
        <f t="shared" si="2044"/>
        <v>1.7583939079266184E-2</v>
      </c>
      <c r="AW529" s="6">
        <f t="shared" si="2045"/>
        <v>2.5291641506296654E-3</v>
      </c>
      <c r="AX529" s="6">
        <f t="shared" si="2046"/>
        <v>1.9710906701708277E-3</v>
      </c>
      <c r="AZ529" s="2">
        <f t="shared" si="2047"/>
        <v>4.6222797320133978E-2</v>
      </c>
      <c r="BA529" s="17">
        <f t="shared" si="2048"/>
        <v>4.5204968281891356E-2</v>
      </c>
      <c r="BB529" s="2">
        <f t="shared" si="2049"/>
        <v>1.9887464108718136E-3</v>
      </c>
      <c r="BC529" s="2">
        <f t="shared" si="2050"/>
        <v>1.7890730764469327E-3</v>
      </c>
      <c r="BD529" s="2">
        <f t="shared" si="2051"/>
        <v>1.9967333442488089E-4</v>
      </c>
      <c r="BE529" s="2">
        <f t="shared" si="2052"/>
        <v>5.8699966854226487E-2</v>
      </c>
      <c r="BF529" s="2">
        <f t="shared" si="2053"/>
        <v>0.91495113993506627</v>
      </c>
      <c r="BG529" s="2">
        <f t="shared" si="2054"/>
        <v>2.4360146799835468E-2</v>
      </c>
      <c r="BH529" s="2">
        <f t="shared" si="2055"/>
        <v>2.947950253339475E-2</v>
      </c>
      <c r="BI529" s="2">
        <f t="shared" si="2056"/>
        <v>3.2901230506020927E-3</v>
      </c>
      <c r="BJ529" s="2">
        <f t="shared" si="2057"/>
        <v>0.96723037441600312</v>
      </c>
    </row>
    <row r="530" spans="1:62" ht="15.6" customHeight="1">
      <c r="A530" s="4">
        <v>44419</v>
      </c>
      <c r="B530">
        <f>Foglio1!S301</f>
        <v>5431841</v>
      </c>
      <c r="C530">
        <f>Foglio1!T301</f>
        <v>2056140</v>
      </c>
      <c r="E530">
        <f>Foglio1!R301</f>
        <v>251277</v>
      </c>
      <c r="G530">
        <f>Foglio1!K301</f>
        <v>15584</v>
      </c>
      <c r="H530" s="5">
        <f>Foglio1!I301</f>
        <v>518</v>
      </c>
      <c r="I530" s="5">
        <f>Foglio1!G301</f>
        <v>459</v>
      </c>
      <c r="J530" s="5">
        <f>Foglio1!H301</f>
        <v>59</v>
      </c>
      <c r="K530" s="5">
        <f>Foglio1!V301</f>
        <v>11</v>
      </c>
      <c r="M530" s="5">
        <f>Foglio1!J301</f>
        <v>15066</v>
      </c>
      <c r="N530" s="5">
        <f>Foglio1!N301</f>
        <v>229584</v>
      </c>
      <c r="O530" s="5">
        <f>Foglio1!O301</f>
        <v>6109</v>
      </c>
      <c r="Q530">
        <f t="shared" si="2023"/>
        <v>518</v>
      </c>
      <c r="R530">
        <f t="shared" si="2024"/>
        <v>236211</v>
      </c>
      <c r="Z530">
        <f t="shared" si="2025"/>
        <v>229584</v>
      </c>
      <c r="AA530">
        <f t="shared" si="2026"/>
        <v>15066</v>
      </c>
      <c r="AB530">
        <f t="shared" si="2027"/>
        <v>518</v>
      </c>
      <c r="AC530">
        <f t="shared" si="2028"/>
        <v>6109</v>
      </c>
      <c r="AE530" s="3">
        <f t="shared" si="2029"/>
        <v>14406</v>
      </c>
      <c r="AF530" s="3">
        <f t="shared" si="2030"/>
        <v>868</v>
      </c>
      <c r="AG530" s="3">
        <f t="shared" si="2031"/>
        <v>387</v>
      </c>
      <c r="AH530" s="3">
        <f t="shared" si="2032"/>
        <v>20</v>
      </c>
      <c r="AI530" s="3">
        <f t="shared" si="2033"/>
        <v>9</v>
      </c>
      <c r="AJ530" s="3">
        <f t="shared" si="2034"/>
        <v>367</v>
      </c>
      <c r="AK530" s="3">
        <f t="shared" si="2035"/>
        <v>472</v>
      </c>
      <c r="AL530" s="3">
        <f t="shared" si="2036"/>
        <v>9</v>
      </c>
      <c r="AM530" s="3"/>
      <c r="AN530" s="3">
        <f t="shared" si="2037"/>
        <v>13538</v>
      </c>
      <c r="AO530" s="3">
        <f t="shared" si="2038"/>
        <v>868</v>
      </c>
      <c r="AQ530" s="6">
        <f t="shared" si="2039"/>
        <v>2.6591920346067835E-3</v>
      </c>
      <c r="AR530" s="6">
        <f t="shared" si="2040"/>
        <v>3.4663290856159325E-3</v>
      </c>
      <c r="AS530" s="6">
        <f t="shared" si="2041"/>
        <v>2.5465552411660194E-2</v>
      </c>
      <c r="AT530" s="6">
        <f t="shared" si="2042"/>
        <v>4.0160642570281124E-2</v>
      </c>
      <c r="AU530" s="6">
        <f t="shared" si="2043"/>
        <v>0.18</v>
      </c>
      <c r="AV530" s="6">
        <f t="shared" si="2044"/>
        <v>2.4967684876522213E-2</v>
      </c>
      <c r="AW530" s="6">
        <f t="shared" si="2045"/>
        <v>2.0601277977583018E-3</v>
      </c>
      <c r="AX530" s="6">
        <f t="shared" si="2046"/>
        <v>1.4754098360655738E-3</v>
      </c>
      <c r="AZ530" s="2">
        <f t="shared" si="2047"/>
        <v>4.6260006506081454E-2</v>
      </c>
      <c r="BA530" s="17">
        <f t="shared" si="2048"/>
        <v>6.0252672497570457E-2</v>
      </c>
      <c r="BB530" s="2">
        <f t="shared" si="2049"/>
        <v>2.0614700111828777E-3</v>
      </c>
      <c r="BC530" s="2">
        <f t="shared" si="2050"/>
        <v>1.8266693728435153E-3</v>
      </c>
      <c r="BD530" s="2">
        <f t="shared" si="2051"/>
        <v>2.3480063833936253E-4</v>
      </c>
      <c r="BE530" s="2">
        <f t="shared" si="2052"/>
        <v>5.9957735885098916E-2</v>
      </c>
      <c r="BF530" s="2">
        <f t="shared" si="2053"/>
        <v>0.91366897885600351</v>
      </c>
      <c r="BG530" s="2">
        <f t="shared" si="2054"/>
        <v>2.4311815247714672E-2</v>
      </c>
      <c r="BH530" s="2">
        <f t="shared" si="2055"/>
        <v>2.945328542094456E-2</v>
      </c>
      <c r="BI530" s="2">
        <f t="shared" si="2056"/>
        <v>3.785934291581109E-3</v>
      </c>
      <c r="BJ530" s="2">
        <f t="shared" si="2057"/>
        <v>0.96676078028747436</v>
      </c>
    </row>
    <row r="531" spans="1:62" ht="15.6" customHeight="1">
      <c r="A531" s="4">
        <v>44420</v>
      </c>
      <c r="B531">
        <f>Foglio1!S302</f>
        <v>5448443</v>
      </c>
      <c r="C531">
        <f>Foglio1!T302</f>
        <v>2063140</v>
      </c>
      <c r="E531">
        <f>Foglio1!R302</f>
        <v>252411</v>
      </c>
      <c r="G531">
        <f>Foglio1!K302</f>
        <v>16234</v>
      </c>
      <c r="H531" s="5">
        <f>Foglio1!I302</f>
        <v>532</v>
      </c>
      <c r="I531" s="5">
        <f>Foglio1!G302</f>
        <v>473</v>
      </c>
      <c r="J531" s="5">
        <f>Foglio1!H302</f>
        <v>59</v>
      </c>
      <c r="K531" s="5">
        <f>Foglio1!V302</f>
        <v>2</v>
      </c>
      <c r="M531" s="5">
        <f>Foglio1!J302</f>
        <v>15702</v>
      </c>
      <c r="N531" s="5">
        <f>Foglio1!N302</f>
        <v>230056</v>
      </c>
      <c r="O531" s="5">
        <f>Foglio1!O302</f>
        <v>6121</v>
      </c>
      <c r="Q531">
        <f t="shared" si="2023"/>
        <v>532</v>
      </c>
      <c r="R531">
        <f t="shared" si="2024"/>
        <v>236709</v>
      </c>
      <c r="Z531">
        <f t="shared" si="2025"/>
        <v>230056</v>
      </c>
      <c r="AA531">
        <f t="shared" si="2026"/>
        <v>15702</v>
      </c>
      <c r="AB531">
        <f t="shared" si="2027"/>
        <v>532</v>
      </c>
      <c r="AC531">
        <f t="shared" si="2028"/>
        <v>6121</v>
      </c>
      <c r="AE531" s="3">
        <f t="shared" si="2029"/>
        <v>16602</v>
      </c>
      <c r="AF531" s="3">
        <f t="shared" si="2030"/>
        <v>1134</v>
      </c>
      <c r="AG531" s="3">
        <f t="shared" si="2031"/>
        <v>650</v>
      </c>
      <c r="AH531" s="3">
        <f t="shared" si="2032"/>
        <v>14</v>
      </c>
      <c r="AI531" s="3">
        <f t="shared" si="2033"/>
        <v>0</v>
      </c>
      <c r="AJ531" s="3">
        <f t="shared" si="2034"/>
        <v>636</v>
      </c>
      <c r="AK531" s="3">
        <f t="shared" si="2035"/>
        <v>472</v>
      </c>
      <c r="AL531" s="3">
        <f t="shared" si="2036"/>
        <v>12</v>
      </c>
      <c r="AM531" s="3"/>
      <c r="AN531" s="3">
        <f t="shared" si="2037"/>
        <v>15468</v>
      </c>
      <c r="AO531" s="3">
        <f t="shared" si="2038"/>
        <v>1134</v>
      </c>
      <c r="AQ531" s="6">
        <f t="shared" si="2039"/>
        <v>3.0564223069121503E-3</v>
      </c>
      <c r="AR531" s="6">
        <f t="shared" si="2040"/>
        <v>4.5129478623192731E-3</v>
      </c>
      <c r="AS531" s="6">
        <f t="shared" si="2041"/>
        <v>4.1709445585215603E-2</v>
      </c>
      <c r="AT531" s="6">
        <f t="shared" si="2042"/>
        <v>2.7027027027027029E-2</v>
      </c>
      <c r="AU531" s="6">
        <f t="shared" si="2043"/>
        <v>0</v>
      </c>
      <c r="AV531" s="6">
        <f t="shared" si="2044"/>
        <v>4.2214257268020708E-2</v>
      </c>
      <c r="AW531" s="6">
        <f t="shared" si="2045"/>
        <v>2.0558923966826955E-3</v>
      </c>
      <c r="AX531" s="6">
        <f t="shared" si="2046"/>
        <v>1.9643149451628746E-3</v>
      </c>
      <c r="AZ531" s="2">
        <f t="shared" si="2047"/>
        <v>4.6327180076950421E-2</v>
      </c>
      <c r="BA531" s="17">
        <f t="shared" si="2048"/>
        <v>6.8305023491145644E-2</v>
      </c>
      <c r="BB531" s="2">
        <f t="shared" si="2049"/>
        <v>2.1076735958417028E-3</v>
      </c>
      <c r="BC531" s="2">
        <f t="shared" si="2050"/>
        <v>1.8739278399118897E-3</v>
      </c>
      <c r="BD531" s="2">
        <f t="shared" si="2051"/>
        <v>2.3374575592981288E-4</v>
      </c>
      <c r="BE531" s="2">
        <f t="shared" si="2052"/>
        <v>6.220806541711732E-2</v>
      </c>
      <c r="BF531" s="2">
        <f t="shared" si="2053"/>
        <v>0.91143412925744127</v>
      </c>
      <c r="BG531" s="2">
        <f t="shared" si="2054"/>
        <v>2.4250131729599739E-2</v>
      </c>
      <c r="BH531" s="2">
        <f t="shared" si="2055"/>
        <v>2.9136380436121719E-2</v>
      </c>
      <c r="BI531" s="2">
        <f t="shared" si="2056"/>
        <v>3.6343476653936183E-3</v>
      </c>
      <c r="BJ531" s="2">
        <f t="shared" si="2057"/>
        <v>0.96722927189848462</v>
      </c>
    </row>
    <row r="532" spans="1:62" ht="15.6" customHeight="1">
      <c r="A532" s="4">
        <v>44421</v>
      </c>
      <c r="B532">
        <f>Foglio1!S303</f>
        <v>5462397</v>
      </c>
      <c r="C532">
        <f>Foglio1!T303</f>
        <v>2069633</v>
      </c>
      <c r="E532">
        <f>Foglio1!R303</f>
        <v>253512</v>
      </c>
      <c r="G532">
        <f>Foglio1!K303</f>
        <v>16930</v>
      </c>
      <c r="H532" s="5">
        <f>Foglio1!I303</f>
        <v>564</v>
      </c>
      <c r="I532" s="5">
        <f>Foglio1!G303</f>
        <v>499</v>
      </c>
      <c r="J532" s="5">
        <f>Foglio1!H303</f>
        <v>65</v>
      </c>
      <c r="K532" s="5">
        <f>Foglio1!V303</f>
        <v>7</v>
      </c>
      <c r="M532" s="5">
        <f>Foglio1!J303</f>
        <v>16366</v>
      </c>
      <c r="N532" s="5">
        <f>Foglio1!N303</f>
        <v>230448</v>
      </c>
      <c r="O532" s="5">
        <f>Foglio1!O303</f>
        <v>6134</v>
      </c>
      <c r="Q532">
        <f t="shared" si="2023"/>
        <v>564</v>
      </c>
      <c r="R532">
        <f t="shared" si="2024"/>
        <v>237146</v>
      </c>
      <c r="Z532">
        <f t="shared" si="2025"/>
        <v>230448</v>
      </c>
      <c r="AA532">
        <f t="shared" si="2026"/>
        <v>16366</v>
      </c>
      <c r="AB532">
        <f t="shared" si="2027"/>
        <v>564</v>
      </c>
      <c r="AC532">
        <f t="shared" si="2028"/>
        <v>6134</v>
      </c>
      <c r="AE532" s="3">
        <f t="shared" si="2029"/>
        <v>13954</v>
      </c>
      <c r="AF532" s="3">
        <f t="shared" si="2030"/>
        <v>1101</v>
      </c>
      <c r="AG532" s="3">
        <f t="shared" si="2031"/>
        <v>696</v>
      </c>
      <c r="AH532" s="3">
        <f t="shared" si="2032"/>
        <v>32</v>
      </c>
      <c r="AI532" s="3">
        <f t="shared" si="2033"/>
        <v>6</v>
      </c>
      <c r="AJ532" s="3">
        <f t="shared" si="2034"/>
        <v>664</v>
      </c>
      <c r="AK532" s="3">
        <f t="shared" si="2035"/>
        <v>392</v>
      </c>
      <c r="AL532" s="3">
        <f t="shared" si="2036"/>
        <v>13</v>
      </c>
      <c r="AM532" s="3"/>
      <c r="AN532" s="3">
        <f t="shared" si="2037"/>
        <v>12853</v>
      </c>
      <c r="AO532" s="3">
        <f t="shared" si="2038"/>
        <v>1101</v>
      </c>
      <c r="AQ532" s="6">
        <f t="shared" si="2039"/>
        <v>2.5610986478155321E-3</v>
      </c>
      <c r="AR532" s="6">
        <f t="shared" si="2040"/>
        <v>4.361933513198712E-3</v>
      </c>
      <c r="AS532" s="6">
        <f t="shared" si="2041"/>
        <v>4.2872982629050142E-2</v>
      </c>
      <c r="AT532" s="6">
        <f t="shared" si="2042"/>
        <v>6.0150375939849621E-2</v>
      </c>
      <c r="AU532" s="6">
        <f t="shared" si="2043"/>
        <v>0.10169491525423729</v>
      </c>
      <c r="AV532" s="6">
        <f t="shared" si="2044"/>
        <v>4.2287606674309003E-2</v>
      </c>
      <c r="AW532" s="6">
        <f t="shared" si="2045"/>
        <v>1.7039329554543242E-3</v>
      </c>
      <c r="AX532" s="6">
        <f t="shared" si="2046"/>
        <v>2.1238359745139684E-3</v>
      </c>
      <c r="AZ532" s="2">
        <f t="shared" si="2047"/>
        <v>4.6410394557554129E-2</v>
      </c>
      <c r="BA532" s="17">
        <f t="shared" si="2048"/>
        <v>7.8902106922746171E-2</v>
      </c>
      <c r="BB532" s="2">
        <f t="shared" si="2049"/>
        <v>2.2247467575499387E-3</v>
      </c>
      <c r="BC532" s="2">
        <f t="shared" si="2050"/>
        <v>1.9683486383287574E-3</v>
      </c>
      <c r="BD532" s="2">
        <f t="shared" si="2051"/>
        <v>2.5639811922118085E-4</v>
      </c>
      <c r="BE532" s="2">
        <f t="shared" si="2052"/>
        <v>6.4557101833443778E-2</v>
      </c>
      <c r="BF532" s="2">
        <f t="shared" si="2053"/>
        <v>0.90902205812742587</v>
      </c>
      <c r="BG532" s="2">
        <f t="shared" si="2054"/>
        <v>2.4196093281580358E-2</v>
      </c>
      <c r="BH532" s="2">
        <f t="shared" si="2055"/>
        <v>2.9474305965741288E-2</v>
      </c>
      <c r="BI532" s="2">
        <f t="shared" si="2056"/>
        <v>3.8393384524512699E-3</v>
      </c>
      <c r="BJ532" s="2">
        <f t="shared" si="2057"/>
        <v>0.96668635558180749</v>
      </c>
    </row>
    <row r="533" spans="1:62" ht="15.6" customHeight="1">
      <c r="A533" s="4">
        <v>44422</v>
      </c>
      <c r="B533">
        <f>Foglio1!S304</f>
        <v>5481011</v>
      </c>
      <c r="C533">
        <f>Foglio1!T304</f>
        <v>2075770</v>
      </c>
      <c r="E533">
        <f>Foglio1!R304</f>
        <v>254525</v>
      </c>
      <c r="G533">
        <f>Foglio1!K304</f>
        <v>17487</v>
      </c>
      <c r="H533" s="5">
        <f>Foglio1!I304</f>
        <v>596</v>
      </c>
      <c r="I533" s="5">
        <f>Foglio1!G304</f>
        <v>531</v>
      </c>
      <c r="J533" s="5">
        <f>Foglio1!H304</f>
        <v>65</v>
      </c>
      <c r="K533" s="5">
        <f>Foglio1!V304</f>
        <v>7</v>
      </c>
      <c r="M533" s="5">
        <f>Foglio1!J304</f>
        <v>16891</v>
      </c>
      <c r="N533" s="5">
        <f>Foglio1!N304</f>
        <v>230901</v>
      </c>
      <c r="O533" s="5">
        <f>Foglio1!O304</f>
        <v>6137</v>
      </c>
      <c r="Q533">
        <f t="shared" si="2023"/>
        <v>596</v>
      </c>
      <c r="R533">
        <f t="shared" si="2024"/>
        <v>237634</v>
      </c>
      <c r="Z533">
        <f t="shared" si="2025"/>
        <v>230901</v>
      </c>
      <c r="AA533">
        <f t="shared" si="2026"/>
        <v>16891</v>
      </c>
      <c r="AB533">
        <f t="shared" si="2027"/>
        <v>596</v>
      </c>
      <c r="AC533">
        <f t="shared" si="2028"/>
        <v>6137</v>
      </c>
      <c r="AE533" s="3">
        <f t="shared" si="2029"/>
        <v>18614</v>
      </c>
      <c r="AF533" s="3">
        <f t="shared" si="2030"/>
        <v>1013</v>
      </c>
      <c r="AG533" s="3">
        <f t="shared" si="2031"/>
        <v>557</v>
      </c>
      <c r="AH533" s="3">
        <f t="shared" si="2032"/>
        <v>32</v>
      </c>
      <c r="AI533" s="3">
        <f t="shared" si="2033"/>
        <v>0</v>
      </c>
      <c r="AJ533" s="3">
        <f t="shared" si="2034"/>
        <v>525</v>
      </c>
      <c r="AK533" s="3">
        <f t="shared" si="2035"/>
        <v>453</v>
      </c>
      <c r="AL533" s="3">
        <f t="shared" si="2036"/>
        <v>3</v>
      </c>
      <c r="AM533" s="3"/>
      <c r="AN533" s="3">
        <f t="shared" si="2037"/>
        <v>17601</v>
      </c>
      <c r="AO533" s="3">
        <f t="shared" si="2038"/>
        <v>1013</v>
      </c>
      <c r="AQ533" s="6">
        <f t="shared" si="2039"/>
        <v>3.4076615083085317E-3</v>
      </c>
      <c r="AR533" s="6">
        <f t="shared" si="2040"/>
        <v>3.9958660734008651E-3</v>
      </c>
      <c r="AS533" s="6">
        <f t="shared" si="2041"/>
        <v>3.2900177200236268E-2</v>
      </c>
      <c r="AT533" s="6">
        <f t="shared" si="2042"/>
        <v>5.6737588652482268E-2</v>
      </c>
      <c r="AU533" s="6">
        <f t="shared" si="2043"/>
        <v>0</v>
      </c>
      <c r="AV533" s="6">
        <f t="shared" si="2044"/>
        <v>3.2078699743370402E-2</v>
      </c>
      <c r="AW533" s="6">
        <f t="shared" si="2045"/>
        <v>1.9657363049364715E-3</v>
      </c>
      <c r="AX533" s="6">
        <f t="shared" si="2046"/>
        <v>4.8907727420932504E-4</v>
      </c>
      <c r="AZ533" s="2">
        <f t="shared" si="2047"/>
        <v>4.6437600654331834E-2</v>
      </c>
      <c r="BA533" s="17">
        <f t="shared" si="2048"/>
        <v>5.4421403244869451E-2</v>
      </c>
      <c r="BB533" s="2">
        <f t="shared" si="2049"/>
        <v>2.3416167370592278E-3</v>
      </c>
      <c r="BC533" s="2">
        <f t="shared" si="2050"/>
        <v>2.0862390727826342E-3</v>
      </c>
      <c r="BD533" s="2">
        <f t="shared" si="2051"/>
        <v>2.5537766427659363E-4</v>
      </c>
      <c r="BE533" s="2">
        <f t="shared" si="2052"/>
        <v>6.6362832727629897E-2</v>
      </c>
      <c r="BF533" s="2">
        <f t="shared" si="2053"/>
        <v>0.90718397014045771</v>
      </c>
      <c r="BG533" s="2">
        <f t="shared" si="2054"/>
        <v>2.4111580394853158E-2</v>
      </c>
      <c r="BH533" s="2">
        <f t="shared" si="2055"/>
        <v>3.0365414307771486E-2</v>
      </c>
      <c r="BI533" s="2">
        <f t="shared" si="2056"/>
        <v>3.7170469491622348E-3</v>
      </c>
      <c r="BJ533" s="2">
        <f t="shared" si="2057"/>
        <v>0.9659175387430663</v>
      </c>
    </row>
    <row r="534" spans="1:62" ht="15.6" customHeight="1">
      <c r="A534" s="4">
        <v>44423</v>
      </c>
      <c r="B534">
        <f>Foglio1!S305</f>
        <v>5489876</v>
      </c>
      <c r="C534">
        <f>Foglio1!T305</f>
        <v>2080136</v>
      </c>
      <c r="E534">
        <f>Foglio1!R305</f>
        <v>255471</v>
      </c>
      <c r="G534">
        <f>Foglio1!K305</f>
        <v>18036</v>
      </c>
      <c r="H534" s="5">
        <f>Foglio1!I305</f>
        <v>606</v>
      </c>
      <c r="I534" s="5">
        <f>Foglio1!G305</f>
        <v>538</v>
      </c>
      <c r="J534" s="5">
        <f>Foglio1!H305</f>
        <v>68</v>
      </c>
      <c r="K534" s="5">
        <f>Foglio1!V305</f>
        <v>3</v>
      </c>
      <c r="M534" s="5">
        <f>Foglio1!J305</f>
        <v>17430</v>
      </c>
      <c r="N534" s="5">
        <f>Foglio1!N305</f>
        <v>231294</v>
      </c>
      <c r="O534" s="5">
        <f>Foglio1!O305</f>
        <v>6141</v>
      </c>
      <c r="Q534">
        <f t="shared" si="2023"/>
        <v>606</v>
      </c>
      <c r="R534">
        <f t="shared" si="2024"/>
        <v>238041</v>
      </c>
      <c r="Z534">
        <f t="shared" si="2025"/>
        <v>231294</v>
      </c>
      <c r="AA534">
        <f t="shared" si="2026"/>
        <v>17430</v>
      </c>
      <c r="AB534">
        <f t="shared" si="2027"/>
        <v>606</v>
      </c>
      <c r="AC534">
        <f t="shared" si="2028"/>
        <v>6141</v>
      </c>
      <c r="AE534" s="3">
        <f t="shared" si="2029"/>
        <v>8865</v>
      </c>
      <c r="AF534" s="3">
        <f t="shared" si="2030"/>
        <v>946</v>
      </c>
      <c r="AG534" s="3">
        <f t="shared" si="2031"/>
        <v>549</v>
      </c>
      <c r="AH534" s="3">
        <f t="shared" si="2032"/>
        <v>10</v>
      </c>
      <c r="AI534" s="3">
        <f t="shared" si="2033"/>
        <v>3</v>
      </c>
      <c r="AJ534" s="3">
        <f t="shared" si="2034"/>
        <v>539</v>
      </c>
      <c r="AK534" s="3">
        <f t="shared" si="2035"/>
        <v>393</v>
      </c>
      <c r="AL534" s="3">
        <f t="shared" si="2036"/>
        <v>4</v>
      </c>
      <c r="AM534" s="3"/>
      <c r="AN534" s="3">
        <f t="shared" si="2037"/>
        <v>7919</v>
      </c>
      <c r="AO534" s="3">
        <f t="shared" si="2038"/>
        <v>946</v>
      </c>
      <c r="AQ534" s="6">
        <f t="shared" si="2039"/>
        <v>1.6174023369046331E-3</v>
      </c>
      <c r="AR534" s="6">
        <f t="shared" si="2040"/>
        <v>3.7167272370101168E-3</v>
      </c>
      <c r="AS534" s="6">
        <f t="shared" si="2041"/>
        <v>3.1394750386001029E-2</v>
      </c>
      <c r="AT534" s="6">
        <f t="shared" si="2042"/>
        <v>1.6778523489932886E-2</v>
      </c>
      <c r="AU534" s="6">
        <f t="shared" si="2043"/>
        <v>4.6153846153846156E-2</v>
      </c>
      <c r="AV534" s="6">
        <f t="shared" si="2044"/>
        <v>3.1910484873601326E-2</v>
      </c>
      <c r="AW534" s="6">
        <f t="shared" si="2045"/>
        <v>1.7020281419309574E-3</v>
      </c>
      <c r="AX534" s="6">
        <f t="shared" si="2046"/>
        <v>6.5178425941013528E-4</v>
      </c>
      <c r="AZ534" s="2">
        <f t="shared" si="2047"/>
        <v>4.6534930843611037E-2</v>
      </c>
      <c r="BA534" s="17">
        <f t="shared" si="2048"/>
        <v>0.10671178793006204</v>
      </c>
      <c r="BB534" s="2">
        <f t="shared" si="2049"/>
        <v>2.3720891999483309E-3</v>
      </c>
      <c r="BC534" s="2">
        <f t="shared" si="2050"/>
        <v>2.1059141742115544E-3</v>
      </c>
      <c r="BD534" s="2">
        <f t="shared" si="2051"/>
        <v>2.6617502573677638E-4</v>
      </c>
      <c r="BE534" s="2">
        <f t="shared" si="2052"/>
        <v>6.8226922038117824E-2</v>
      </c>
      <c r="BF534" s="2">
        <f t="shared" si="2053"/>
        <v>0.90536303533473461</v>
      </c>
      <c r="BG534" s="2">
        <f t="shared" si="2054"/>
        <v>2.4037953427199173E-2</v>
      </c>
      <c r="BH534" s="2">
        <f t="shared" si="2055"/>
        <v>2.9829230428032823E-2</v>
      </c>
      <c r="BI534" s="2">
        <f t="shared" si="2056"/>
        <v>3.7702373031714351E-3</v>
      </c>
      <c r="BJ534" s="2">
        <f t="shared" si="2057"/>
        <v>0.96640053226879574</v>
      </c>
    </row>
    <row r="535" spans="1:62" ht="15.6" customHeight="1">
      <c r="A535" s="4">
        <v>44424</v>
      </c>
      <c r="B535">
        <f>Foglio1!S306</f>
        <v>5497904</v>
      </c>
      <c r="C535">
        <f>Foglio1!T306</f>
        <v>2084591</v>
      </c>
      <c r="E535">
        <f>Foglio1!R306</f>
        <v>256352</v>
      </c>
      <c r="G535">
        <f>Foglio1!K306</f>
        <v>18733</v>
      </c>
      <c r="H535" s="5">
        <f>Foglio1!I306</f>
        <v>654</v>
      </c>
      <c r="I535" s="5">
        <f>Foglio1!G306</f>
        <v>583</v>
      </c>
      <c r="J535" s="5">
        <f>Foglio1!H306</f>
        <v>71</v>
      </c>
      <c r="K535" s="5">
        <f>Foglio1!V306</f>
        <v>7</v>
      </c>
      <c r="M535" s="5">
        <f>Foglio1!J306</f>
        <v>18079</v>
      </c>
      <c r="N535" s="5">
        <f>Foglio1!N306</f>
        <v>231471</v>
      </c>
      <c r="O535" s="5">
        <f>Foglio1!O306</f>
        <v>6148</v>
      </c>
      <c r="Q535">
        <f t="shared" ref="Q535:Q541" si="2058">H535+L535</f>
        <v>654</v>
      </c>
      <c r="R535">
        <f t="shared" ref="R535:R541" si="2059">Q535+N535+O535</f>
        <v>238273</v>
      </c>
      <c r="Z535">
        <f t="shared" ref="Z535:Z541" si="2060">N535</f>
        <v>231471</v>
      </c>
      <c r="AA535">
        <f t="shared" ref="AA535:AA541" si="2061">M535</f>
        <v>18079</v>
      </c>
      <c r="AB535">
        <f t="shared" ref="AB535:AB541" si="2062">H535</f>
        <v>654</v>
      </c>
      <c r="AC535">
        <f t="shared" ref="AC535:AC541" si="2063">O535</f>
        <v>6148</v>
      </c>
      <c r="AE535" s="3">
        <f t="shared" ref="AE535:AE541" si="2064">B535-B534</f>
        <v>8028</v>
      </c>
      <c r="AF535" s="3">
        <f t="shared" ref="AF535:AF541" si="2065">E535-E534</f>
        <v>881</v>
      </c>
      <c r="AG535" s="3">
        <f t="shared" ref="AG535:AG541" si="2066">G535-G534</f>
        <v>697</v>
      </c>
      <c r="AH535" s="3">
        <f t="shared" ref="AH535:AH541" si="2067">H535-H534</f>
        <v>48</v>
      </c>
      <c r="AI535" s="3">
        <f t="shared" ref="AI535:AI541" si="2068">J535-J534</f>
        <v>3</v>
      </c>
      <c r="AJ535" s="3">
        <f t="shared" ref="AJ535:AJ541" si="2069">M535-M534</f>
        <v>649</v>
      </c>
      <c r="AK535" s="3">
        <f t="shared" ref="AK535:AK541" si="2070">N535-N534</f>
        <v>177</v>
      </c>
      <c r="AL535" s="3">
        <f t="shared" ref="AL535:AL541" si="2071">O535-O534</f>
        <v>7</v>
      </c>
      <c r="AM535" s="3"/>
      <c r="AN535" s="3">
        <f t="shared" ref="AN535:AN541" si="2072">AE535-AF535</f>
        <v>7147</v>
      </c>
      <c r="AO535" s="3">
        <f t="shared" ref="AO535:AO541" si="2073">AF535</f>
        <v>881</v>
      </c>
      <c r="AQ535" s="6">
        <f t="shared" ref="AQ535:AQ541" si="2074">(B535-B534)/B534</f>
        <v>1.462328110871721E-3</v>
      </c>
      <c r="AR535" s="6">
        <f t="shared" ref="AR535:AR541" si="2075">(E535-E534)/E534</f>
        <v>3.4485323187367647E-3</v>
      </c>
      <c r="AS535" s="6">
        <f t="shared" ref="AS535:AS541" si="2076">(G535-G534)/G534</f>
        <v>3.8644932357507211E-2</v>
      </c>
      <c r="AT535" s="6">
        <f t="shared" ref="AT535:AT541" si="2077">(H535-H534)/H534</f>
        <v>7.9207920792079209E-2</v>
      </c>
      <c r="AU535" s="6">
        <f t="shared" ref="AU535:AU541" si="2078">(J535-J534)/J534</f>
        <v>4.4117647058823532E-2</v>
      </c>
      <c r="AV535" s="6">
        <f t="shared" ref="AV535:AV541" si="2079">(M535-M534)/M534</f>
        <v>3.7234652897303502E-2</v>
      </c>
      <c r="AW535" s="6">
        <f t="shared" ref="AW535:AW541" si="2080">(N535-N534)/N534</f>
        <v>7.6525979921658149E-4</v>
      </c>
      <c r="AX535" s="6">
        <f t="shared" ref="AX535:AX541" si="2081">(O535-O534)/O534</f>
        <v>1.1398794984530207E-3</v>
      </c>
      <c r="AZ535" s="2">
        <f t="shared" ref="AZ535:AZ541" si="2082">E535/B535</f>
        <v>4.6627223756544309E-2</v>
      </c>
      <c r="BA535" s="17">
        <f t="shared" ref="BA535:BA541" si="2083">AF535/AE535</f>
        <v>0.10974090682610863</v>
      </c>
      <c r="BB535" s="2">
        <f t="shared" ref="BB535:BB541" si="2084">H535/E535</f>
        <v>2.5511796280114842E-3</v>
      </c>
      <c r="BC535" s="2">
        <f t="shared" ref="BC535:BC541" si="2085">(H535-J535)/E535</f>
        <v>2.2742167020347024E-3</v>
      </c>
      <c r="BD535" s="2">
        <f t="shared" ref="BD535:BD541" si="2086">J535/E535</f>
        <v>2.7696292597678191E-4</v>
      </c>
      <c r="BE535" s="2">
        <f t="shared" ref="BE535:BE541" si="2087">M535/E535</f>
        <v>7.0524123080763945E-2</v>
      </c>
      <c r="BF535" s="2">
        <f t="shared" ref="BF535:BF541" si="2088">N535/E535</f>
        <v>0.90294204843340409</v>
      </c>
      <c r="BG535" s="2">
        <f t="shared" ref="BG535:BG541" si="2089">O535/E535</f>
        <v>2.3982648857820497E-2</v>
      </c>
      <c r="BH535" s="2">
        <f t="shared" ref="BH535:BH541" si="2090">I535/G535</f>
        <v>3.1121550205519672E-2</v>
      </c>
      <c r="BI535" s="2">
        <f t="shared" ref="BI535:BI541" si="2091">J535/G535</f>
        <v>3.7901030267442483E-3</v>
      </c>
      <c r="BJ535" s="2">
        <f t="shared" ref="BJ535:BJ541" si="2092">M535/G535</f>
        <v>0.96508834676773603</v>
      </c>
    </row>
    <row r="536" spans="1:62" ht="15.6" customHeight="1">
      <c r="A536" s="4">
        <v>44425</v>
      </c>
      <c r="B536">
        <f>Foglio1!S307</f>
        <v>5524769</v>
      </c>
      <c r="C536">
        <f>Foglio1!T307</f>
        <v>2091953</v>
      </c>
      <c r="E536">
        <f>Foglio1!R307</f>
        <v>257581</v>
      </c>
      <c r="G536">
        <f>Foglio1!K307</f>
        <v>19949</v>
      </c>
      <c r="H536" s="5">
        <f>Foglio1!I307</f>
        <v>684</v>
      </c>
      <c r="I536" s="5">
        <f>Foglio1!G307</f>
        <v>607</v>
      </c>
      <c r="J536" s="5">
        <f>Foglio1!H307</f>
        <v>77</v>
      </c>
      <c r="K536" s="5">
        <f>Foglio1!V307</f>
        <v>9</v>
      </c>
      <c r="M536" s="5">
        <f>Foglio1!J307</f>
        <v>19265</v>
      </c>
      <c r="N536" s="5">
        <f>Foglio1!N307</f>
        <v>231484</v>
      </c>
      <c r="O536" s="5">
        <f>Foglio1!O307</f>
        <v>6148</v>
      </c>
      <c r="Q536">
        <f t="shared" si="2058"/>
        <v>684</v>
      </c>
      <c r="R536">
        <f t="shared" si="2059"/>
        <v>238316</v>
      </c>
      <c r="Z536">
        <f t="shared" si="2060"/>
        <v>231484</v>
      </c>
      <c r="AA536">
        <f t="shared" si="2061"/>
        <v>19265</v>
      </c>
      <c r="AB536">
        <f t="shared" si="2062"/>
        <v>684</v>
      </c>
      <c r="AC536">
        <f t="shared" si="2063"/>
        <v>6148</v>
      </c>
      <c r="AE536" s="3">
        <f t="shared" si="2064"/>
        <v>26865</v>
      </c>
      <c r="AF536" s="3">
        <f t="shared" si="2065"/>
        <v>1229</v>
      </c>
      <c r="AG536" s="3">
        <f t="shared" si="2066"/>
        <v>1216</v>
      </c>
      <c r="AH536" s="3">
        <f t="shared" si="2067"/>
        <v>30</v>
      </c>
      <c r="AI536" s="3">
        <f t="shared" si="2068"/>
        <v>6</v>
      </c>
      <c r="AJ536" s="3">
        <f t="shared" si="2069"/>
        <v>1186</v>
      </c>
      <c r="AK536" s="3">
        <f t="shared" si="2070"/>
        <v>13</v>
      </c>
      <c r="AL536" s="3">
        <f t="shared" si="2071"/>
        <v>0</v>
      </c>
      <c r="AM536" s="3"/>
      <c r="AN536" s="3">
        <f t="shared" si="2072"/>
        <v>25636</v>
      </c>
      <c r="AO536" s="3">
        <f t="shared" si="2073"/>
        <v>1229</v>
      </c>
      <c r="AQ536" s="6">
        <f t="shared" si="2074"/>
        <v>4.8864076200675751E-3</v>
      </c>
      <c r="AR536" s="6">
        <f t="shared" si="2075"/>
        <v>4.7941892397952816E-3</v>
      </c>
      <c r="AS536" s="6">
        <f t="shared" si="2076"/>
        <v>6.4912187049591633E-2</v>
      </c>
      <c r="AT536" s="6">
        <f t="shared" si="2077"/>
        <v>4.5871559633027525E-2</v>
      </c>
      <c r="AU536" s="6">
        <f t="shared" si="2078"/>
        <v>8.4507042253521125E-2</v>
      </c>
      <c r="AV536" s="6">
        <f t="shared" si="2079"/>
        <v>6.5600973505171745E-2</v>
      </c>
      <c r="AW536" s="6">
        <f t="shared" si="2080"/>
        <v>5.6162543039948846E-5</v>
      </c>
      <c r="AX536" s="6">
        <f t="shared" si="2081"/>
        <v>0</v>
      </c>
      <c r="AZ536" s="2">
        <f t="shared" si="2082"/>
        <v>4.6622944778324668E-2</v>
      </c>
      <c r="BA536" s="17">
        <f t="shared" si="2083"/>
        <v>4.5747254792480922E-2</v>
      </c>
      <c r="BB536" s="2">
        <f t="shared" si="2084"/>
        <v>2.655475365030806E-3</v>
      </c>
      <c r="BC536" s="2">
        <f t="shared" si="2085"/>
        <v>2.3565402727685658E-3</v>
      </c>
      <c r="BD536" s="2">
        <f t="shared" si="2086"/>
        <v>2.9893509226223985E-4</v>
      </c>
      <c r="BE536" s="2">
        <f t="shared" si="2087"/>
        <v>7.4792007174442218E-2</v>
      </c>
      <c r="BF536" s="2">
        <f t="shared" si="2088"/>
        <v>0.89868429736665356</v>
      </c>
      <c r="BG536" s="2">
        <f t="shared" si="2089"/>
        <v>2.3868220093873384E-2</v>
      </c>
      <c r="BH536" s="2">
        <f t="shared" si="2090"/>
        <v>3.0427590355406285E-2</v>
      </c>
      <c r="BI536" s="2">
        <f t="shared" si="2091"/>
        <v>3.8598425986264974E-3</v>
      </c>
      <c r="BJ536" s="2">
        <f t="shared" si="2092"/>
        <v>0.9657125670459672</v>
      </c>
    </row>
    <row r="537" spans="1:62" ht="15.6" customHeight="1">
      <c r="A537" s="4">
        <v>44426</v>
      </c>
      <c r="B537">
        <f>Foglio1!S308</f>
        <v>5539807</v>
      </c>
      <c r="C537">
        <f>Foglio1!T308</f>
        <v>2098864</v>
      </c>
      <c r="E537">
        <f>Foglio1!R308</f>
        <v>258578</v>
      </c>
      <c r="G537">
        <f>Foglio1!K308</f>
        <v>19717</v>
      </c>
      <c r="H537" s="5">
        <f>Foglio1!I308</f>
        <v>701</v>
      </c>
      <c r="I537" s="5">
        <f>Foglio1!G308</f>
        <v>621</v>
      </c>
      <c r="J537" s="5">
        <f>Foglio1!H308</f>
        <v>80</v>
      </c>
      <c r="K537" s="5">
        <f>Foglio1!V308</f>
        <v>8</v>
      </c>
      <c r="M537" s="5">
        <f>Foglio1!J308</f>
        <v>19016</v>
      </c>
      <c r="N537" s="5">
        <f>Foglio1!N308</f>
        <v>232688</v>
      </c>
      <c r="O537" s="5">
        <f>Foglio1!O308</f>
        <v>6173</v>
      </c>
      <c r="Q537">
        <f t="shared" si="2058"/>
        <v>701</v>
      </c>
      <c r="R537">
        <f t="shared" si="2059"/>
        <v>239562</v>
      </c>
      <c r="Z537">
        <f t="shared" si="2060"/>
        <v>232688</v>
      </c>
      <c r="AA537">
        <f t="shared" si="2061"/>
        <v>19016</v>
      </c>
      <c r="AB537">
        <f t="shared" si="2062"/>
        <v>701</v>
      </c>
      <c r="AC537">
        <f t="shared" si="2063"/>
        <v>6173</v>
      </c>
      <c r="AE537" s="3">
        <f t="shared" si="2064"/>
        <v>15038</v>
      </c>
      <c r="AF537" s="3">
        <f t="shared" si="2065"/>
        <v>997</v>
      </c>
      <c r="AG537" s="3">
        <f t="shared" si="2066"/>
        <v>-232</v>
      </c>
      <c r="AH537" s="3">
        <f t="shared" si="2067"/>
        <v>17</v>
      </c>
      <c r="AI537" s="3">
        <f t="shared" si="2068"/>
        <v>3</v>
      </c>
      <c r="AJ537" s="3">
        <f t="shared" si="2069"/>
        <v>-249</v>
      </c>
      <c r="AK537" s="3">
        <f t="shared" si="2070"/>
        <v>1204</v>
      </c>
      <c r="AL537" s="3">
        <f t="shared" si="2071"/>
        <v>25</v>
      </c>
      <c r="AM537" s="3"/>
      <c r="AN537" s="3">
        <f t="shared" si="2072"/>
        <v>14041</v>
      </c>
      <c r="AO537" s="3">
        <f t="shared" si="2073"/>
        <v>997</v>
      </c>
      <c r="AQ537" s="6">
        <f t="shared" si="2074"/>
        <v>2.7219237582603003E-3</v>
      </c>
      <c r="AR537" s="6">
        <f t="shared" si="2075"/>
        <v>3.8706271037071832E-3</v>
      </c>
      <c r="AS537" s="6">
        <f t="shared" si="2076"/>
        <v>-1.1629655621835681E-2</v>
      </c>
      <c r="AT537" s="6">
        <f t="shared" si="2077"/>
        <v>2.4853801169590642E-2</v>
      </c>
      <c r="AU537" s="6">
        <f t="shared" si="2078"/>
        <v>3.896103896103896E-2</v>
      </c>
      <c r="AV537" s="6">
        <f t="shared" si="2079"/>
        <v>-1.2924993511549443E-2</v>
      </c>
      <c r="AW537" s="6">
        <f t="shared" si="2080"/>
        <v>5.2012234106892921E-3</v>
      </c>
      <c r="AX537" s="6">
        <f t="shared" si="2081"/>
        <v>4.0663630448926477E-3</v>
      </c>
      <c r="AZ537" s="2">
        <f t="shared" si="2082"/>
        <v>4.6676355331512452E-2</v>
      </c>
      <c r="BA537" s="17">
        <f t="shared" si="2083"/>
        <v>6.6298709934831765E-2</v>
      </c>
      <c r="BB537" s="2">
        <f t="shared" si="2084"/>
        <v>2.7109808259016622E-3</v>
      </c>
      <c r="BC537" s="2">
        <f t="shared" si="2085"/>
        <v>2.4015964235163086E-3</v>
      </c>
      <c r="BD537" s="2">
        <f t="shared" si="2086"/>
        <v>3.0938440238535372E-4</v>
      </c>
      <c r="BE537" s="2">
        <f t="shared" si="2087"/>
        <v>7.3540672446998578E-2</v>
      </c>
      <c r="BF537" s="2">
        <f t="shared" si="2088"/>
        <v>0.89987547277803992</v>
      </c>
      <c r="BG537" s="2">
        <f t="shared" si="2089"/>
        <v>2.3872873949059858E-2</v>
      </c>
      <c r="BH537" s="2">
        <f t="shared" si="2090"/>
        <v>3.1495663640513261E-2</v>
      </c>
      <c r="BI537" s="2">
        <f t="shared" si="2091"/>
        <v>4.0574123852513064E-3</v>
      </c>
      <c r="BJ537" s="2">
        <f t="shared" si="2092"/>
        <v>0.96444692397423548</v>
      </c>
    </row>
    <row r="538" spans="1:62" ht="15.6" customHeight="1">
      <c r="A538" s="4">
        <v>44427</v>
      </c>
      <c r="B538">
        <f>Foglio1!S309</f>
        <v>5556072</v>
      </c>
      <c r="C538">
        <f>Foglio1!T309</f>
        <v>2106912</v>
      </c>
      <c r="E538">
        <f>Foglio1!R309</f>
        <v>259955</v>
      </c>
      <c r="G538">
        <f>Foglio1!K309</f>
        <v>20702</v>
      </c>
      <c r="H538" s="5">
        <f>Foglio1!I309</f>
        <v>724</v>
      </c>
      <c r="I538" s="5">
        <f>Foglio1!G309</f>
        <v>641</v>
      </c>
      <c r="J538" s="5">
        <f>Foglio1!H309</f>
        <v>83</v>
      </c>
      <c r="K538" s="5">
        <f>Foglio1!V309</f>
        <v>7</v>
      </c>
      <c r="M538" s="5">
        <f>Foglio1!J309</f>
        <v>19978</v>
      </c>
      <c r="N538" s="5">
        <f>Foglio1!N309</f>
        <v>233064</v>
      </c>
      <c r="O538" s="5">
        <f>Foglio1!O309</f>
        <v>6189</v>
      </c>
      <c r="Q538">
        <f t="shared" si="2058"/>
        <v>724</v>
      </c>
      <c r="R538">
        <f t="shared" si="2059"/>
        <v>239977</v>
      </c>
      <c r="Z538">
        <f t="shared" si="2060"/>
        <v>233064</v>
      </c>
      <c r="AA538">
        <f t="shared" si="2061"/>
        <v>19978</v>
      </c>
      <c r="AB538">
        <f t="shared" si="2062"/>
        <v>724</v>
      </c>
      <c r="AC538">
        <f t="shared" si="2063"/>
        <v>6189</v>
      </c>
      <c r="AE538" s="3">
        <f t="shared" si="2064"/>
        <v>16265</v>
      </c>
      <c r="AF538" s="3">
        <f t="shared" si="2065"/>
        <v>1377</v>
      </c>
      <c r="AG538" s="3">
        <f t="shared" si="2066"/>
        <v>985</v>
      </c>
      <c r="AH538" s="3">
        <f t="shared" si="2067"/>
        <v>23</v>
      </c>
      <c r="AI538" s="3">
        <f t="shared" si="2068"/>
        <v>3</v>
      </c>
      <c r="AJ538" s="3">
        <f t="shared" si="2069"/>
        <v>962</v>
      </c>
      <c r="AK538" s="3">
        <f t="shared" si="2070"/>
        <v>376</v>
      </c>
      <c r="AL538" s="3">
        <f t="shared" si="2071"/>
        <v>16</v>
      </c>
      <c r="AM538" s="3"/>
      <c r="AN538" s="3">
        <f t="shared" si="2072"/>
        <v>14888</v>
      </c>
      <c r="AO538" s="3">
        <f t="shared" si="2073"/>
        <v>1377</v>
      </c>
      <c r="AQ538" s="6">
        <f t="shared" si="2074"/>
        <v>2.9360228614462563E-3</v>
      </c>
      <c r="AR538" s="6">
        <f t="shared" si="2075"/>
        <v>5.3252790260579011E-3</v>
      </c>
      <c r="AS538" s="6">
        <f t="shared" si="2076"/>
        <v>4.9956889993406702E-2</v>
      </c>
      <c r="AT538" s="6">
        <f t="shared" si="2077"/>
        <v>3.2810271041369472E-2</v>
      </c>
      <c r="AU538" s="6">
        <f t="shared" si="2078"/>
        <v>3.7499999999999999E-2</v>
      </c>
      <c r="AV538" s="6">
        <f t="shared" si="2079"/>
        <v>5.0588977702986961E-2</v>
      </c>
      <c r="AW538" s="6">
        <f t="shared" si="2080"/>
        <v>1.6158976827339614E-3</v>
      </c>
      <c r="AX538" s="6">
        <f t="shared" si="2081"/>
        <v>2.5919326097521463E-3</v>
      </c>
      <c r="AZ538" s="2">
        <f t="shared" si="2082"/>
        <v>4.6787550629293503E-2</v>
      </c>
      <c r="BA538" s="17">
        <f t="shared" si="2083"/>
        <v>8.4660313556716882E-2</v>
      </c>
      <c r="BB538" s="2">
        <f t="shared" si="2084"/>
        <v>2.7850974207074301E-3</v>
      </c>
      <c r="BC538" s="2">
        <f t="shared" si="2085"/>
        <v>2.4658113904329594E-3</v>
      </c>
      <c r="BD538" s="2">
        <f t="shared" si="2086"/>
        <v>3.192860302744706E-4</v>
      </c>
      <c r="BE538" s="2">
        <f t="shared" si="2087"/>
        <v>7.6851762805100879E-2</v>
      </c>
      <c r="BF538" s="2">
        <f t="shared" si="2088"/>
        <v>0.89655517301071341</v>
      </c>
      <c r="BG538" s="2">
        <f t="shared" si="2089"/>
        <v>2.3807966763478294E-2</v>
      </c>
      <c r="BH538" s="2">
        <f t="shared" si="2090"/>
        <v>3.0963191962129263E-2</v>
      </c>
      <c r="BI538" s="2">
        <f t="shared" si="2091"/>
        <v>4.0092744662351461E-3</v>
      </c>
      <c r="BJ538" s="2">
        <f t="shared" si="2092"/>
        <v>0.96502753357163562</v>
      </c>
    </row>
    <row r="539" spans="1:62" ht="15.6" customHeight="1">
      <c r="A539" s="4">
        <v>44428</v>
      </c>
      <c r="B539">
        <f>Foglio1!S310</f>
        <v>5573615</v>
      </c>
      <c r="C539">
        <f>Foglio1!T310</f>
        <v>2114311</v>
      </c>
      <c r="E539">
        <f>Foglio1!R310</f>
        <v>261463</v>
      </c>
      <c r="G539">
        <f>Foglio1!K310</f>
        <v>21265</v>
      </c>
      <c r="H539" s="5">
        <f>Foglio1!I310</f>
        <v>746</v>
      </c>
      <c r="I539" s="5">
        <f>Foglio1!G310</f>
        <v>663</v>
      </c>
      <c r="J539" s="5">
        <f>Foglio1!H310</f>
        <v>83</v>
      </c>
      <c r="K539" s="5">
        <f>Foglio1!V310</f>
        <v>3</v>
      </c>
      <c r="M539" s="5">
        <f>Foglio1!J310</f>
        <v>20519</v>
      </c>
      <c r="N539" s="5">
        <f>Foglio1!N310</f>
        <v>233997</v>
      </c>
      <c r="O539" s="5">
        <f>Foglio1!O310</f>
        <v>6201</v>
      </c>
      <c r="Q539">
        <f t="shared" si="2058"/>
        <v>746</v>
      </c>
      <c r="R539">
        <f t="shared" si="2059"/>
        <v>240944</v>
      </c>
      <c r="Z539">
        <f t="shared" si="2060"/>
        <v>233997</v>
      </c>
      <c r="AA539">
        <f t="shared" si="2061"/>
        <v>20519</v>
      </c>
      <c r="AB539">
        <f t="shared" si="2062"/>
        <v>746</v>
      </c>
      <c r="AC539">
        <f t="shared" si="2063"/>
        <v>6201</v>
      </c>
      <c r="AE539" s="3">
        <f t="shared" si="2064"/>
        <v>17543</v>
      </c>
      <c r="AF539" s="3">
        <f t="shared" si="2065"/>
        <v>1508</v>
      </c>
      <c r="AG539" s="3">
        <f t="shared" si="2066"/>
        <v>563</v>
      </c>
      <c r="AH539" s="3">
        <f t="shared" si="2067"/>
        <v>22</v>
      </c>
      <c r="AI539" s="3">
        <f t="shared" si="2068"/>
        <v>0</v>
      </c>
      <c r="AJ539" s="3">
        <f t="shared" si="2069"/>
        <v>541</v>
      </c>
      <c r="AK539" s="3">
        <f t="shared" si="2070"/>
        <v>933</v>
      </c>
      <c r="AL539" s="3">
        <f t="shared" si="2071"/>
        <v>12</v>
      </c>
      <c r="AM539" s="3"/>
      <c r="AN539" s="3">
        <f t="shared" si="2072"/>
        <v>16035</v>
      </c>
      <c r="AO539" s="3">
        <f t="shared" si="2073"/>
        <v>1508</v>
      </c>
      <c r="AQ539" s="6">
        <f t="shared" si="2074"/>
        <v>3.1574464837748682E-3</v>
      </c>
      <c r="AR539" s="6">
        <f t="shared" si="2075"/>
        <v>5.8010040199265259E-3</v>
      </c>
      <c r="AS539" s="6">
        <f t="shared" si="2076"/>
        <v>2.7195440054101051E-2</v>
      </c>
      <c r="AT539" s="6">
        <f t="shared" si="2077"/>
        <v>3.0386740331491711E-2</v>
      </c>
      <c r="AU539" s="6">
        <f t="shared" si="2078"/>
        <v>0</v>
      </c>
      <c r="AV539" s="6">
        <f t="shared" si="2079"/>
        <v>2.7079787766543198E-2</v>
      </c>
      <c r="AW539" s="6">
        <f t="shared" si="2080"/>
        <v>4.0031922562043043E-3</v>
      </c>
      <c r="AX539" s="6">
        <f t="shared" si="2081"/>
        <v>1.9389238972370335E-3</v>
      </c>
      <c r="AZ539" s="2">
        <f t="shared" si="2082"/>
        <v>4.6910846909949823E-2</v>
      </c>
      <c r="BA539" s="17">
        <f t="shared" si="2083"/>
        <v>8.5960212050390464E-2</v>
      </c>
      <c r="BB539" s="2">
        <f t="shared" si="2084"/>
        <v>2.8531761664174283E-3</v>
      </c>
      <c r="BC539" s="2">
        <f t="shared" si="2085"/>
        <v>2.535731633156508E-3</v>
      </c>
      <c r="BD539" s="2">
        <f t="shared" si="2086"/>
        <v>3.1744453326092029E-4</v>
      </c>
      <c r="BE539" s="2">
        <f t="shared" si="2087"/>
        <v>7.8477643108202697E-2</v>
      </c>
      <c r="BF539" s="2">
        <f t="shared" si="2088"/>
        <v>0.89495263192115138</v>
      </c>
      <c r="BG539" s="2">
        <f t="shared" si="2089"/>
        <v>2.3716548804228514E-2</v>
      </c>
      <c r="BH539" s="2">
        <f t="shared" si="2090"/>
        <v>3.1177992005643074E-2</v>
      </c>
      <c r="BI539" s="2">
        <f t="shared" si="2091"/>
        <v>3.9031272043263581E-3</v>
      </c>
      <c r="BJ539" s="2">
        <f t="shared" si="2092"/>
        <v>0.96491888079003052</v>
      </c>
    </row>
    <row r="540" spans="1:62" ht="15.6" customHeight="1">
      <c r="A540" s="4">
        <v>44429</v>
      </c>
      <c r="B540">
        <f>Foglio1!S311</f>
        <v>5594427</v>
      </c>
      <c r="C540">
        <f>Foglio1!T311</f>
        <v>2122236</v>
      </c>
      <c r="E540">
        <f>Foglio1!R311</f>
        <v>263202</v>
      </c>
      <c r="G540">
        <f>Foglio1!K311</f>
        <v>22629</v>
      </c>
      <c r="H540" s="5">
        <f>Foglio1!I311</f>
        <v>761</v>
      </c>
      <c r="I540" s="5">
        <f>Foglio1!G311</f>
        <v>677</v>
      </c>
      <c r="J540" s="5">
        <f>Foglio1!H311</f>
        <v>84</v>
      </c>
      <c r="K540" s="5">
        <f>Foglio1!V311</f>
        <v>5</v>
      </c>
      <c r="M540" s="5">
        <f>Foglio1!J311</f>
        <v>21868</v>
      </c>
      <c r="N540" s="5">
        <f>Foglio1!N311</f>
        <v>234360</v>
      </c>
      <c r="O540" s="5">
        <f>Foglio1!O311</f>
        <v>6213</v>
      </c>
      <c r="Q540">
        <f t="shared" si="2058"/>
        <v>761</v>
      </c>
      <c r="R540">
        <f t="shared" si="2059"/>
        <v>241334</v>
      </c>
      <c r="Z540">
        <f t="shared" si="2060"/>
        <v>234360</v>
      </c>
      <c r="AA540">
        <f t="shared" si="2061"/>
        <v>21868</v>
      </c>
      <c r="AB540">
        <f t="shared" si="2062"/>
        <v>761</v>
      </c>
      <c r="AC540">
        <f t="shared" si="2063"/>
        <v>6213</v>
      </c>
      <c r="AE540" s="3">
        <f t="shared" si="2064"/>
        <v>20812</v>
      </c>
      <c r="AF540" s="3">
        <f t="shared" si="2065"/>
        <v>1739</v>
      </c>
      <c r="AG540" s="3">
        <f t="shared" si="2066"/>
        <v>1364</v>
      </c>
      <c r="AH540" s="3">
        <f t="shared" si="2067"/>
        <v>15</v>
      </c>
      <c r="AI540" s="3">
        <f t="shared" si="2068"/>
        <v>1</v>
      </c>
      <c r="AJ540" s="3">
        <f t="shared" si="2069"/>
        <v>1349</v>
      </c>
      <c r="AK540" s="3">
        <f t="shared" si="2070"/>
        <v>363</v>
      </c>
      <c r="AL540" s="3">
        <f t="shared" si="2071"/>
        <v>12</v>
      </c>
      <c r="AM540" s="3"/>
      <c r="AN540" s="3">
        <f t="shared" si="2072"/>
        <v>19073</v>
      </c>
      <c r="AO540" s="3">
        <f t="shared" si="2073"/>
        <v>1739</v>
      </c>
      <c r="AQ540" s="6">
        <f t="shared" si="2074"/>
        <v>3.7340218152850527E-3</v>
      </c>
      <c r="AR540" s="6">
        <f t="shared" si="2075"/>
        <v>6.6510366667559082E-3</v>
      </c>
      <c r="AS540" s="6">
        <f t="shared" si="2076"/>
        <v>6.4142957912062079E-2</v>
      </c>
      <c r="AT540" s="6">
        <f t="shared" si="2077"/>
        <v>2.0107238605898123E-2</v>
      </c>
      <c r="AU540" s="6">
        <f t="shared" si="2078"/>
        <v>1.2048192771084338E-2</v>
      </c>
      <c r="AV540" s="6">
        <f t="shared" si="2079"/>
        <v>6.5743944636678195E-2</v>
      </c>
      <c r="AW540" s="6">
        <f t="shared" si="2080"/>
        <v>1.5513019397684585E-3</v>
      </c>
      <c r="AX540" s="6">
        <f t="shared" si="2081"/>
        <v>1.9351717464925011E-3</v>
      </c>
      <c r="AZ540" s="2">
        <f t="shared" si="2082"/>
        <v>4.7047177485737147E-2</v>
      </c>
      <c r="BA540" s="17">
        <f t="shared" si="2083"/>
        <v>8.3557562944455127E-2</v>
      </c>
      <c r="BB540" s="2">
        <f t="shared" si="2084"/>
        <v>2.891315415536356E-3</v>
      </c>
      <c r="BC540" s="2">
        <f t="shared" si="2085"/>
        <v>2.5721689044916072E-3</v>
      </c>
      <c r="BD540" s="2">
        <f t="shared" si="2086"/>
        <v>3.1914651104474891E-4</v>
      </c>
      <c r="BE540" s="2">
        <f t="shared" si="2087"/>
        <v>8.3084475041982964E-2</v>
      </c>
      <c r="BF540" s="2">
        <f t="shared" si="2088"/>
        <v>0.89041876581484947</v>
      </c>
      <c r="BG540" s="2">
        <f t="shared" si="2089"/>
        <v>2.3605443727631251E-2</v>
      </c>
      <c r="BH540" s="2">
        <f t="shared" si="2090"/>
        <v>2.991736267621194E-2</v>
      </c>
      <c r="BI540" s="2">
        <f t="shared" si="2091"/>
        <v>3.7120509081267402E-3</v>
      </c>
      <c r="BJ540" s="2">
        <f t="shared" si="2092"/>
        <v>0.96637058641566131</v>
      </c>
    </row>
    <row r="541" spans="1:62" ht="15.6" customHeight="1">
      <c r="A541" s="4">
        <v>44430</v>
      </c>
      <c r="B541">
        <f>Foglio1!S312</f>
        <v>5605642</v>
      </c>
      <c r="C541">
        <f>Foglio1!T312</f>
        <v>2128723</v>
      </c>
      <c r="E541">
        <f>Foglio1!R312</f>
        <v>264552</v>
      </c>
      <c r="G541">
        <f>Foglio1!K312</f>
        <v>23460</v>
      </c>
      <c r="H541" s="5">
        <f>Foglio1!I312</f>
        <v>788</v>
      </c>
      <c r="I541" s="5">
        <f>Foglio1!G312</f>
        <v>704</v>
      </c>
      <c r="J541" s="5">
        <f>Foglio1!H312</f>
        <v>84</v>
      </c>
      <c r="K541" s="5">
        <f>Foglio1!V312</f>
        <v>6</v>
      </c>
      <c r="M541" s="5">
        <f>Foglio1!J312</f>
        <v>22672</v>
      </c>
      <c r="N541" s="5">
        <f>Foglio1!N312</f>
        <v>234873</v>
      </c>
      <c r="O541" s="5">
        <f>Foglio1!O312</f>
        <v>6219</v>
      </c>
      <c r="Q541">
        <f t="shared" si="2058"/>
        <v>788</v>
      </c>
      <c r="R541">
        <f t="shared" si="2059"/>
        <v>241880</v>
      </c>
      <c r="Z541">
        <f t="shared" si="2060"/>
        <v>234873</v>
      </c>
      <c r="AA541">
        <f t="shared" si="2061"/>
        <v>22672</v>
      </c>
      <c r="AB541">
        <f t="shared" si="2062"/>
        <v>788</v>
      </c>
      <c r="AC541">
        <f t="shared" si="2063"/>
        <v>6219</v>
      </c>
      <c r="AE541" s="3">
        <f t="shared" si="2064"/>
        <v>11215</v>
      </c>
      <c r="AF541" s="3">
        <f t="shared" si="2065"/>
        <v>1350</v>
      </c>
      <c r="AG541" s="3">
        <f t="shared" si="2066"/>
        <v>831</v>
      </c>
      <c r="AH541" s="3">
        <f t="shared" si="2067"/>
        <v>27</v>
      </c>
      <c r="AI541" s="3">
        <f t="shared" si="2068"/>
        <v>0</v>
      </c>
      <c r="AJ541" s="3">
        <f t="shared" si="2069"/>
        <v>804</v>
      </c>
      <c r="AK541" s="3">
        <f t="shared" si="2070"/>
        <v>513</v>
      </c>
      <c r="AL541" s="3">
        <f t="shared" si="2071"/>
        <v>6</v>
      </c>
      <c r="AM541" s="3"/>
      <c r="AN541" s="3">
        <f t="shared" si="2072"/>
        <v>9865</v>
      </c>
      <c r="AO541" s="3">
        <f t="shared" si="2073"/>
        <v>1350</v>
      </c>
      <c r="AQ541" s="6">
        <f t="shared" si="2074"/>
        <v>2.004673579617716E-3</v>
      </c>
      <c r="AR541" s="6">
        <f t="shared" si="2075"/>
        <v>5.129140356076322E-3</v>
      </c>
      <c r="AS541" s="6">
        <f t="shared" si="2076"/>
        <v>3.6722789341110965E-2</v>
      </c>
      <c r="AT541" s="6">
        <f t="shared" si="2077"/>
        <v>3.5479632063074903E-2</v>
      </c>
      <c r="AU541" s="6">
        <f t="shared" si="2078"/>
        <v>0</v>
      </c>
      <c r="AV541" s="6">
        <f t="shared" si="2079"/>
        <v>3.676605085055789E-2</v>
      </c>
      <c r="AW541" s="6">
        <f t="shared" si="2080"/>
        <v>2.1889400921658985E-3</v>
      </c>
      <c r="AX541" s="6">
        <f t="shared" si="2081"/>
        <v>9.6571704490584255E-4</v>
      </c>
      <c r="AZ541" s="2">
        <f t="shared" si="2082"/>
        <v>4.7193880736586459E-2</v>
      </c>
      <c r="BA541" s="17">
        <f t="shared" si="2083"/>
        <v>0.12037449843958983</v>
      </c>
      <c r="BB541" s="2">
        <f t="shared" si="2084"/>
        <v>2.978620460249781E-3</v>
      </c>
      <c r="BC541" s="2">
        <f t="shared" si="2085"/>
        <v>2.6611025431673169E-3</v>
      </c>
      <c r="BD541" s="2">
        <f t="shared" si="2086"/>
        <v>3.1751791708246391E-4</v>
      </c>
      <c r="BE541" s="2">
        <f t="shared" si="2087"/>
        <v>8.5699597810638364E-2</v>
      </c>
      <c r="BF541" s="2">
        <f t="shared" si="2088"/>
        <v>0.88781411593939941</v>
      </c>
      <c r="BG541" s="2">
        <f t="shared" si="2089"/>
        <v>2.3507665789712421E-2</v>
      </c>
      <c r="BH541" s="2">
        <f t="shared" si="2090"/>
        <v>3.0008525149190109E-2</v>
      </c>
      <c r="BI541" s="2">
        <f t="shared" si="2091"/>
        <v>3.5805626598465474E-3</v>
      </c>
      <c r="BJ541" s="2">
        <f t="shared" si="2092"/>
        <v>0.96641091219096331</v>
      </c>
    </row>
    <row r="542" spans="1:62" ht="15.6" customHeight="1">
      <c r="A542" s="4">
        <v>44431</v>
      </c>
      <c r="B542">
        <f>Foglio1!S313</f>
        <v>5618207</v>
      </c>
      <c r="C542">
        <f>Foglio1!T313</f>
        <v>2133932</v>
      </c>
      <c r="E542">
        <f>Foglio1!R313</f>
        <v>265673</v>
      </c>
      <c r="G542">
        <f>Foglio1!K313</f>
        <v>24146</v>
      </c>
      <c r="H542" s="5">
        <f>Foglio1!I313</f>
        <v>817</v>
      </c>
      <c r="I542" s="5">
        <f>Foglio1!G313</f>
        <v>729</v>
      </c>
      <c r="J542" s="5">
        <f>Foglio1!H313</f>
        <v>88</v>
      </c>
      <c r="K542" s="5">
        <f>Foglio1!V313</f>
        <v>12</v>
      </c>
      <c r="M542" s="5">
        <f>Foglio1!J313</f>
        <v>23329</v>
      </c>
      <c r="N542" s="5">
        <f>Foglio1!N313</f>
        <v>235288</v>
      </c>
      <c r="O542" s="5">
        <f>Foglio1!O313</f>
        <v>6239</v>
      </c>
      <c r="Q542">
        <f t="shared" ref="Q542:Q548" si="2093">H542+L542</f>
        <v>817</v>
      </c>
      <c r="R542">
        <f t="shared" ref="R542:R548" si="2094">Q542+N542+O542</f>
        <v>242344</v>
      </c>
      <c r="Z542">
        <f t="shared" ref="Z542:Z548" si="2095">N542</f>
        <v>235288</v>
      </c>
      <c r="AA542">
        <f t="shared" ref="AA542:AA548" si="2096">M542</f>
        <v>23329</v>
      </c>
      <c r="AB542">
        <f t="shared" ref="AB542:AB548" si="2097">H542</f>
        <v>817</v>
      </c>
      <c r="AC542">
        <f t="shared" ref="AC542:AC548" si="2098">O542</f>
        <v>6239</v>
      </c>
      <c r="AE542" s="3">
        <f t="shared" ref="AE542:AE548" si="2099">B542-B541</f>
        <v>12565</v>
      </c>
      <c r="AF542" s="3">
        <f t="shared" ref="AF542:AF548" si="2100">E542-E541</f>
        <v>1121</v>
      </c>
      <c r="AG542" s="3">
        <f t="shared" ref="AG542:AG548" si="2101">G542-G541</f>
        <v>686</v>
      </c>
      <c r="AH542" s="3">
        <f t="shared" ref="AH542:AH548" si="2102">H542-H541</f>
        <v>29</v>
      </c>
      <c r="AI542" s="3">
        <f t="shared" ref="AI542:AI548" si="2103">J542-J541</f>
        <v>4</v>
      </c>
      <c r="AJ542" s="3">
        <f t="shared" ref="AJ542:AJ548" si="2104">M542-M541</f>
        <v>657</v>
      </c>
      <c r="AK542" s="3">
        <f t="shared" ref="AK542:AK548" si="2105">N542-N541</f>
        <v>415</v>
      </c>
      <c r="AL542" s="3">
        <f t="shared" ref="AL542:AL548" si="2106">O542-O541</f>
        <v>20</v>
      </c>
      <c r="AM542" s="3"/>
      <c r="AN542" s="3">
        <f t="shared" ref="AN542:AN548" si="2107">AE542-AF542</f>
        <v>11444</v>
      </c>
      <c r="AO542" s="3">
        <f t="shared" ref="AO542:AO548" si="2108">AF542</f>
        <v>1121</v>
      </c>
      <c r="AQ542" s="6">
        <f t="shared" ref="AQ542:AQ548" si="2109">(B542-B541)/B541</f>
        <v>2.2414916971151564E-3</v>
      </c>
      <c r="AR542" s="6">
        <f t="shared" ref="AR542:AR548" si="2110">(E542-E541)/E541</f>
        <v>4.2373522029695489E-3</v>
      </c>
      <c r="AS542" s="6">
        <f t="shared" ref="AS542:AS548" si="2111">(G542-G541)/G541</f>
        <v>2.9241261722080136E-2</v>
      </c>
      <c r="AT542" s="6">
        <f t="shared" ref="AT542:AT548" si="2112">(H542-H541)/H541</f>
        <v>3.6802030456852791E-2</v>
      </c>
      <c r="AU542" s="6">
        <f t="shared" ref="AU542:AU548" si="2113">(J542-J541)/J541</f>
        <v>4.7619047619047616E-2</v>
      </c>
      <c r="AV542" s="6">
        <f t="shared" ref="AV542:AV548" si="2114">(M542-M541)/M541</f>
        <v>2.8978475652787581E-2</v>
      </c>
      <c r="AW542" s="6">
        <f t="shared" ref="AW542:AW548" si="2115">(N542-N541)/N541</f>
        <v>1.7669123313450248E-3</v>
      </c>
      <c r="AX542" s="6">
        <f t="shared" ref="AX542:AX548" si="2116">(O542-O541)/O541</f>
        <v>3.2159511175430134E-3</v>
      </c>
      <c r="AZ542" s="2">
        <f t="shared" ref="AZ542:AZ548" si="2117">E542/B542</f>
        <v>4.7287862479969141E-2</v>
      </c>
      <c r="BA542" s="17">
        <f t="shared" ref="BA542:BA548" si="2118">AF542/AE542</f>
        <v>8.9216076402705929E-2</v>
      </c>
      <c r="BB542" s="2">
        <f t="shared" ref="BB542:BB548" si="2119">H542/E542</f>
        <v>3.0752089975270352E-3</v>
      </c>
      <c r="BC542" s="2">
        <f t="shared" ref="BC542:BC548" si="2120">(H542-J542)/E542</f>
        <v>2.7439747358594963E-3</v>
      </c>
      <c r="BD542" s="2">
        <f t="shared" ref="BD542:BD548" si="2121">J542/E542</f>
        <v>3.3123426166753868E-4</v>
      </c>
      <c r="BE542" s="2">
        <f t="shared" ref="BE542:BE548" si="2122">M542/E542</f>
        <v>8.781095557320466E-2</v>
      </c>
      <c r="BF542" s="2">
        <f t="shared" ref="BF542:BF548" si="2123">N542/E542</f>
        <v>0.88563007908217994</v>
      </c>
      <c r="BG542" s="2">
        <f t="shared" ref="BG542:BG548" si="2124">O542/E542</f>
        <v>2.3483756347088339E-2</v>
      </c>
      <c r="BH542" s="2">
        <f t="shared" ref="BH542:BH548" si="2125">I542/G542</f>
        <v>3.0191336039095504E-2</v>
      </c>
      <c r="BI542" s="2">
        <f t="shared" ref="BI542:BI548" si="2126">J542/G542</f>
        <v>3.6444959827714733E-3</v>
      </c>
      <c r="BJ542" s="2">
        <f t="shared" ref="BJ542:BJ548" si="2127">M542/G542</f>
        <v>0.96616416797813298</v>
      </c>
    </row>
    <row r="543" spans="1:62" ht="15.6" customHeight="1">
      <c r="A543" s="4">
        <v>44432</v>
      </c>
      <c r="B543">
        <f>Foglio1!S314</f>
        <v>5638134</v>
      </c>
      <c r="C543">
        <f>Foglio1!T314</f>
        <v>2142993</v>
      </c>
      <c r="E543">
        <f>Foglio1!R314</f>
        <v>267164</v>
      </c>
      <c r="G543">
        <f>Foglio1!K314</f>
        <v>24947</v>
      </c>
      <c r="H543" s="5">
        <f>Foglio1!I314</f>
        <v>842</v>
      </c>
      <c r="I543" s="5">
        <f>Foglio1!G314</f>
        <v>740</v>
      </c>
      <c r="J543" s="5">
        <f>Foglio1!H314</f>
        <v>102</v>
      </c>
      <c r="K543" s="5">
        <f>Foglio1!V314</f>
        <v>17</v>
      </c>
      <c r="M543" s="5">
        <f>Foglio1!J314</f>
        <v>24105</v>
      </c>
      <c r="N543" s="5">
        <f>Foglio1!N314</f>
        <v>235967</v>
      </c>
      <c r="O543" s="5">
        <f>Foglio1!O314</f>
        <v>6250</v>
      </c>
      <c r="Q543">
        <f t="shared" si="2093"/>
        <v>842</v>
      </c>
      <c r="R543">
        <f t="shared" si="2094"/>
        <v>243059</v>
      </c>
      <c r="Z543">
        <f t="shared" si="2095"/>
        <v>235967</v>
      </c>
      <c r="AA543">
        <f t="shared" si="2096"/>
        <v>24105</v>
      </c>
      <c r="AB543">
        <f t="shared" si="2097"/>
        <v>842</v>
      </c>
      <c r="AC543">
        <f t="shared" si="2098"/>
        <v>6250</v>
      </c>
      <c r="AE543" s="3">
        <f t="shared" si="2099"/>
        <v>19927</v>
      </c>
      <c r="AF543" s="3">
        <f t="shared" si="2100"/>
        <v>1491</v>
      </c>
      <c r="AG543" s="3">
        <f t="shared" si="2101"/>
        <v>801</v>
      </c>
      <c r="AH543" s="3">
        <f t="shared" si="2102"/>
        <v>25</v>
      </c>
      <c r="AI543" s="3">
        <f t="shared" si="2103"/>
        <v>14</v>
      </c>
      <c r="AJ543" s="3">
        <f t="shared" si="2104"/>
        <v>776</v>
      </c>
      <c r="AK543" s="3">
        <f t="shared" si="2105"/>
        <v>679</v>
      </c>
      <c r="AL543" s="3">
        <f t="shared" si="2106"/>
        <v>11</v>
      </c>
      <c r="AM543" s="3"/>
      <c r="AN543" s="3">
        <f t="shared" si="2107"/>
        <v>18436</v>
      </c>
      <c r="AO543" s="3">
        <f t="shared" si="2108"/>
        <v>1491</v>
      </c>
      <c r="AQ543" s="6">
        <f t="shared" si="2109"/>
        <v>3.5468611249104918E-3</v>
      </c>
      <c r="AR543" s="6">
        <f t="shared" si="2110"/>
        <v>5.6121623198443198E-3</v>
      </c>
      <c r="AS543" s="6">
        <f t="shared" si="2111"/>
        <v>3.3173196388635799E-2</v>
      </c>
      <c r="AT543" s="6">
        <f t="shared" si="2112"/>
        <v>3.0599755201958383E-2</v>
      </c>
      <c r="AU543" s="6">
        <f t="shared" si="2113"/>
        <v>0.15909090909090909</v>
      </c>
      <c r="AV543" s="6">
        <f t="shared" si="2114"/>
        <v>3.3263320330918597E-2</v>
      </c>
      <c r="AW543" s="6">
        <f t="shared" si="2115"/>
        <v>2.8858250314508179E-3</v>
      </c>
      <c r="AX543" s="6">
        <f t="shared" si="2116"/>
        <v>1.7631030613880429E-3</v>
      </c>
      <c r="AZ543" s="2">
        <f t="shared" si="2117"/>
        <v>4.7385180983637497E-2</v>
      </c>
      <c r="BA543" s="17">
        <f t="shared" si="2118"/>
        <v>7.4823104330807452E-2</v>
      </c>
      <c r="BB543" s="2">
        <f t="shared" si="2119"/>
        <v>3.151622224551212E-3</v>
      </c>
      <c r="BC543" s="2">
        <f t="shared" si="2120"/>
        <v>2.7698342591067661E-3</v>
      </c>
      <c r="BD543" s="2">
        <f t="shared" si="2121"/>
        <v>3.8178796544444609E-4</v>
      </c>
      <c r="BE543" s="2">
        <f t="shared" si="2122"/>
        <v>9.0225479480768367E-2</v>
      </c>
      <c r="BF543" s="2">
        <f t="shared" si="2123"/>
        <v>0.88322902786303548</v>
      </c>
      <c r="BG543" s="2">
        <f t="shared" si="2124"/>
        <v>2.3393870431644981E-2</v>
      </c>
      <c r="BH543" s="2">
        <f t="shared" si="2125"/>
        <v>2.9662885316871768E-2</v>
      </c>
      <c r="BI543" s="2">
        <f t="shared" si="2126"/>
        <v>4.088667976109352E-3</v>
      </c>
      <c r="BJ543" s="2">
        <f t="shared" si="2127"/>
        <v>0.96624844670701893</v>
      </c>
    </row>
    <row r="544" spans="1:62" ht="15.6" customHeight="1">
      <c r="A544" s="4">
        <v>44433</v>
      </c>
      <c r="B544">
        <f>Foglio1!S315</f>
        <v>5659653</v>
      </c>
      <c r="C544">
        <f>Foglio1!T315</f>
        <v>2151225</v>
      </c>
      <c r="E544">
        <f>Foglio1!R315</f>
        <v>268573</v>
      </c>
      <c r="G544">
        <f>Foglio1!K315</f>
        <v>25506</v>
      </c>
      <c r="H544" s="5">
        <f>Foglio1!I315</f>
        <v>853</v>
      </c>
      <c r="I544" s="5">
        <f>Foglio1!G315</f>
        <v>751</v>
      </c>
      <c r="J544" s="5">
        <f>Foglio1!H315</f>
        <v>102</v>
      </c>
      <c r="K544" s="5">
        <f>Foglio1!V315</f>
        <v>6</v>
      </c>
      <c r="M544" s="5">
        <f>Foglio1!J315</f>
        <v>24653</v>
      </c>
      <c r="N544" s="5">
        <f>Foglio1!N315</f>
        <v>236808</v>
      </c>
      <c r="O544" s="5">
        <f>Foglio1!O315</f>
        <v>6259</v>
      </c>
      <c r="Q544">
        <f t="shared" si="2093"/>
        <v>853</v>
      </c>
      <c r="R544">
        <f t="shared" si="2094"/>
        <v>243920</v>
      </c>
      <c r="Z544">
        <f t="shared" si="2095"/>
        <v>236808</v>
      </c>
      <c r="AA544">
        <f t="shared" si="2096"/>
        <v>24653</v>
      </c>
      <c r="AB544">
        <f t="shared" si="2097"/>
        <v>853</v>
      </c>
      <c r="AC544">
        <f t="shared" si="2098"/>
        <v>6259</v>
      </c>
      <c r="AE544" s="3">
        <f t="shared" si="2099"/>
        <v>21519</v>
      </c>
      <c r="AF544" s="3">
        <f t="shared" si="2100"/>
        <v>1409</v>
      </c>
      <c r="AG544" s="3">
        <f t="shared" si="2101"/>
        <v>559</v>
      </c>
      <c r="AH544" s="3">
        <f t="shared" si="2102"/>
        <v>11</v>
      </c>
      <c r="AI544" s="3">
        <f t="shared" si="2103"/>
        <v>0</v>
      </c>
      <c r="AJ544" s="3">
        <f t="shared" si="2104"/>
        <v>548</v>
      </c>
      <c r="AK544" s="3">
        <f t="shared" si="2105"/>
        <v>841</v>
      </c>
      <c r="AL544" s="3">
        <f t="shared" si="2106"/>
        <v>9</v>
      </c>
      <c r="AM544" s="3"/>
      <c r="AN544" s="3">
        <f t="shared" si="2107"/>
        <v>20110</v>
      </c>
      <c r="AO544" s="3">
        <f t="shared" si="2108"/>
        <v>1409</v>
      </c>
      <c r="AQ544" s="6">
        <f t="shared" si="2109"/>
        <v>3.8166882872950518E-3</v>
      </c>
      <c r="AR544" s="6">
        <f t="shared" si="2110"/>
        <v>5.2739141501100444E-3</v>
      </c>
      <c r="AS544" s="6">
        <f t="shared" si="2111"/>
        <v>2.2407503908285567E-2</v>
      </c>
      <c r="AT544" s="6">
        <f t="shared" si="2112"/>
        <v>1.3064133016627079E-2</v>
      </c>
      <c r="AU544" s="6">
        <f t="shared" si="2113"/>
        <v>0</v>
      </c>
      <c r="AV544" s="6">
        <f t="shared" si="2114"/>
        <v>2.2733872640531009E-2</v>
      </c>
      <c r="AW544" s="6">
        <f t="shared" si="2115"/>
        <v>3.5640576860323687E-3</v>
      </c>
      <c r="AX544" s="6">
        <f t="shared" si="2116"/>
        <v>1.4400000000000001E-3</v>
      </c>
      <c r="AZ544" s="2">
        <f t="shared" si="2117"/>
        <v>4.7453969351124531E-2</v>
      </c>
      <c r="BA544" s="17">
        <f t="shared" si="2118"/>
        <v>6.5477020307635109E-2</v>
      </c>
      <c r="BB544" s="2">
        <f t="shared" si="2119"/>
        <v>3.1760452465437704E-3</v>
      </c>
      <c r="BC544" s="2">
        <f t="shared" si="2120"/>
        <v>2.7962602346475632E-3</v>
      </c>
      <c r="BD544" s="2">
        <f t="shared" si="2121"/>
        <v>3.79785011896207E-4</v>
      </c>
      <c r="BE544" s="2">
        <f t="shared" si="2122"/>
        <v>9.1792548022325407E-2</v>
      </c>
      <c r="BF544" s="2">
        <f t="shared" si="2123"/>
        <v>0.88172675585408811</v>
      </c>
      <c r="BG544" s="2">
        <f t="shared" si="2124"/>
        <v>2.330465087704274E-2</v>
      </c>
      <c r="BH544" s="2">
        <f t="shared" si="2125"/>
        <v>2.9444052379832195E-2</v>
      </c>
      <c r="BI544" s="2">
        <f t="shared" si="2126"/>
        <v>3.9990590449306045E-3</v>
      </c>
      <c r="BJ544" s="2">
        <f t="shared" si="2127"/>
        <v>0.96655688857523725</v>
      </c>
    </row>
    <row r="545" spans="1:62" ht="15.6" customHeight="1">
      <c r="A545" s="4">
        <v>44434</v>
      </c>
      <c r="B545">
        <f>Foglio1!S316</f>
        <v>5676735</v>
      </c>
      <c r="C545">
        <f>Foglio1!T316</f>
        <v>2158445</v>
      </c>
      <c r="E545">
        <f>Foglio1!R316</f>
        <v>269670</v>
      </c>
      <c r="G545">
        <f>Foglio1!K316</f>
        <v>26110</v>
      </c>
      <c r="H545" s="5">
        <f>Foglio1!I316</f>
        <v>855</v>
      </c>
      <c r="I545" s="5">
        <f>Foglio1!G316</f>
        <v>752</v>
      </c>
      <c r="J545" s="5">
        <f>Foglio1!H316</f>
        <v>103</v>
      </c>
      <c r="K545" s="5">
        <f>Foglio1!V316</f>
        <v>9</v>
      </c>
      <c r="M545" s="5">
        <f>Foglio1!J316</f>
        <v>25255</v>
      </c>
      <c r="N545" s="5">
        <f>Foglio1!N316</f>
        <v>237286</v>
      </c>
      <c r="O545" s="5">
        <f>Foglio1!O316</f>
        <v>6274</v>
      </c>
      <c r="Q545">
        <f t="shared" si="2093"/>
        <v>855</v>
      </c>
      <c r="R545">
        <f t="shared" si="2094"/>
        <v>244415</v>
      </c>
      <c r="Z545">
        <f t="shared" si="2095"/>
        <v>237286</v>
      </c>
      <c r="AA545">
        <f t="shared" si="2096"/>
        <v>25255</v>
      </c>
      <c r="AB545">
        <f t="shared" si="2097"/>
        <v>855</v>
      </c>
      <c r="AC545">
        <f t="shared" si="2098"/>
        <v>6274</v>
      </c>
      <c r="AE545" s="3">
        <f t="shared" si="2099"/>
        <v>17082</v>
      </c>
      <c r="AF545" s="3">
        <f t="shared" si="2100"/>
        <v>1097</v>
      </c>
      <c r="AG545" s="3">
        <f t="shared" si="2101"/>
        <v>604</v>
      </c>
      <c r="AH545" s="3">
        <f t="shared" si="2102"/>
        <v>2</v>
      </c>
      <c r="AI545" s="3">
        <f t="shared" si="2103"/>
        <v>1</v>
      </c>
      <c r="AJ545" s="3">
        <f t="shared" si="2104"/>
        <v>602</v>
      </c>
      <c r="AK545" s="3">
        <f t="shared" si="2105"/>
        <v>478</v>
      </c>
      <c r="AL545" s="3">
        <f t="shared" si="2106"/>
        <v>15</v>
      </c>
      <c r="AM545" s="3"/>
      <c r="AN545" s="3">
        <f t="shared" si="2107"/>
        <v>15985</v>
      </c>
      <c r="AO545" s="3">
        <f t="shared" si="2108"/>
        <v>1097</v>
      </c>
      <c r="AQ545" s="6">
        <f t="shared" si="2109"/>
        <v>3.018206239852514E-3</v>
      </c>
      <c r="AR545" s="6">
        <f t="shared" si="2110"/>
        <v>4.0845505691190108E-3</v>
      </c>
      <c r="AS545" s="6">
        <f t="shared" si="2111"/>
        <v>2.3680702579785148E-2</v>
      </c>
      <c r="AT545" s="6">
        <f t="shared" si="2112"/>
        <v>2.3446658851113715E-3</v>
      </c>
      <c r="AU545" s="6">
        <f t="shared" si="2113"/>
        <v>9.8039215686274508E-3</v>
      </c>
      <c r="AV545" s="6">
        <f t="shared" si="2114"/>
        <v>2.4418934815235469E-2</v>
      </c>
      <c r="AW545" s="6">
        <f t="shared" si="2115"/>
        <v>2.0185128880781055E-3</v>
      </c>
      <c r="AX545" s="6">
        <f t="shared" si="2116"/>
        <v>2.3965489694839433E-3</v>
      </c>
      <c r="AZ545" s="2">
        <f t="shared" si="2117"/>
        <v>4.750441935373062E-2</v>
      </c>
      <c r="BA545" s="17">
        <f t="shared" si="2118"/>
        <v>6.4219646411427231E-2</v>
      </c>
      <c r="BB545" s="2">
        <f t="shared" si="2119"/>
        <v>3.1705417732784515E-3</v>
      </c>
      <c r="BC545" s="2">
        <f t="shared" si="2120"/>
        <v>2.7885934660881817E-3</v>
      </c>
      <c r="BD545" s="2">
        <f t="shared" si="2121"/>
        <v>3.819483071902696E-4</v>
      </c>
      <c r="BE545" s="2">
        <f t="shared" si="2122"/>
        <v>9.3651499981458816E-2</v>
      </c>
      <c r="BF545" s="2">
        <f t="shared" si="2123"/>
        <v>0.87991248563058555</v>
      </c>
      <c r="BG545" s="2">
        <f t="shared" si="2124"/>
        <v>2.3265472614677197E-2</v>
      </c>
      <c r="BH545" s="2">
        <f t="shared" si="2125"/>
        <v>2.8801225584067409E-2</v>
      </c>
      <c r="BI545" s="2">
        <f t="shared" si="2126"/>
        <v>3.9448487169666795E-3</v>
      </c>
      <c r="BJ545" s="2">
        <f t="shared" si="2127"/>
        <v>0.96725392569896596</v>
      </c>
    </row>
    <row r="546" spans="1:62" ht="15.6" customHeight="1">
      <c r="A546" s="4">
        <v>44435</v>
      </c>
      <c r="B546">
        <f>Foglio1!S317</f>
        <v>5699324</v>
      </c>
      <c r="C546">
        <f>Foglio1!T317</f>
        <v>2167385</v>
      </c>
      <c r="E546">
        <f>Foglio1!R317</f>
        <v>271351</v>
      </c>
      <c r="G546">
        <f>Foglio1!K317</f>
        <v>26525</v>
      </c>
      <c r="H546" s="5">
        <f>Foglio1!I317</f>
        <v>881</v>
      </c>
      <c r="I546" s="5">
        <f>Foglio1!G317</f>
        <v>778</v>
      </c>
      <c r="J546" s="5">
        <f>Foglio1!H317</f>
        <v>103</v>
      </c>
      <c r="K546" s="5">
        <f>Foglio1!V317</f>
        <v>8</v>
      </c>
      <c r="M546" s="5">
        <f>Foglio1!J317</f>
        <v>25644</v>
      </c>
      <c r="N546" s="5">
        <f>Foglio1!N317</f>
        <v>238541</v>
      </c>
      <c r="O546" s="5">
        <f>Foglio1!O317</f>
        <v>6285</v>
      </c>
      <c r="Q546">
        <f t="shared" si="2093"/>
        <v>881</v>
      </c>
      <c r="R546">
        <f t="shared" si="2094"/>
        <v>245707</v>
      </c>
      <c r="Z546">
        <f t="shared" si="2095"/>
        <v>238541</v>
      </c>
      <c r="AA546">
        <f t="shared" si="2096"/>
        <v>25644</v>
      </c>
      <c r="AB546">
        <f t="shared" si="2097"/>
        <v>881</v>
      </c>
      <c r="AC546">
        <f t="shared" si="2098"/>
        <v>6285</v>
      </c>
      <c r="AE546" s="3">
        <f t="shared" si="2099"/>
        <v>22589</v>
      </c>
      <c r="AF546" s="3">
        <f t="shared" si="2100"/>
        <v>1681</v>
      </c>
      <c r="AG546" s="3">
        <f t="shared" si="2101"/>
        <v>415</v>
      </c>
      <c r="AH546" s="3">
        <f t="shared" si="2102"/>
        <v>26</v>
      </c>
      <c r="AI546" s="3">
        <f t="shared" si="2103"/>
        <v>0</v>
      </c>
      <c r="AJ546" s="3">
        <f t="shared" si="2104"/>
        <v>389</v>
      </c>
      <c r="AK546" s="3">
        <f t="shared" si="2105"/>
        <v>1255</v>
      </c>
      <c r="AL546" s="3">
        <f t="shared" si="2106"/>
        <v>11</v>
      </c>
      <c r="AM546" s="3"/>
      <c r="AN546" s="3">
        <f t="shared" si="2107"/>
        <v>20908</v>
      </c>
      <c r="AO546" s="3">
        <f t="shared" si="2108"/>
        <v>1681</v>
      </c>
      <c r="AQ546" s="6">
        <f t="shared" si="2109"/>
        <v>3.979223972935147E-3</v>
      </c>
      <c r="AR546" s="6">
        <f t="shared" si="2110"/>
        <v>6.2335447027848856E-3</v>
      </c>
      <c r="AS546" s="6">
        <f t="shared" si="2111"/>
        <v>1.5894293374186137E-2</v>
      </c>
      <c r="AT546" s="6">
        <f t="shared" si="2112"/>
        <v>3.0409356725146199E-2</v>
      </c>
      <c r="AU546" s="6">
        <f t="shared" si="2113"/>
        <v>0</v>
      </c>
      <c r="AV546" s="6">
        <f t="shared" si="2114"/>
        <v>1.5402890516729361E-2</v>
      </c>
      <c r="AW546" s="6">
        <f t="shared" si="2115"/>
        <v>5.2889761722141214E-3</v>
      </c>
      <c r="AX546" s="6">
        <f t="shared" si="2116"/>
        <v>1.7532674529805547E-3</v>
      </c>
      <c r="AZ546" s="2">
        <f t="shared" si="2117"/>
        <v>4.7611085104128141E-2</v>
      </c>
      <c r="BA546" s="17">
        <f t="shared" si="2118"/>
        <v>7.4416751516224705E-2</v>
      </c>
      <c r="BB546" s="2">
        <f t="shared" si="2119"/>
        <v>3.2467173513272478E-3</v>
      </c>
      <c r="BC546" s="2">
        <f t="shared" si="2120"/>
        <v>2.867135186529624E-3</v>
      </c>
      <c r="BD546" s="2">
        <f t="shared" si="2121"/>
        <v>3.7958216479762373E-4</v>
      </c>
      <c r="BE546" s="2">
        <f t="shared" si="2122"/>
        <v>9.450490324340062E-2</v>
      </c>
      <c r="BF546" s="2">
        <f t="shared" si="2123"/>
        <v>0.87908649682514528</v>
      </c>
      <c r="BG546" s="2">
        <f t="shared" si="2124"/>
        <v>2.3161882580126848E-2</v>
      </c>
      <c r="BH546" s="2">
        <f t="shared" si="2125"/>
        <v>2.933081998114986E-2</v>
      </c>
      <c r="BI546" s="2">
        <f t="shared" si="2126"/>
        <v>3.8831291234684259E-3</v>
      </c>
      <c r="BJ546" s="2">
        <f t="shared" si="2127"/>
        <v>0.96678605089538172</v>
      </c>
    </row>
    <row r="547" spans="1:62" ht="15.6" customHeight="1">
      <c r="A547" s="4">
        <v>44436</v>
      </c>
      <c r="B547">
        <f>Foglio1!S318</f>
        <v>5719440</v>
      </c>
      <c r="C547">
        <f>Foglio1!T318</f>
        <v>2174622</v>
      </c>
      <c r="E547">
        <f>Foglio1!R318</f>
        <v>272490</v>
      </c>
      <c r="G547">
        <f>Foglio1!K318</f>
        <v>26929</v>
      </c>
      <c r="H547" s="5">
        <f>Foglio1!I318</f>
        <v>902</v>
      </c>
      <c r="I547" s="5">
        <f>Foglio1!G318</f>
        <v>798</v>
      </c>
      <c r="J547" s="5">
        <f>Foglio1!H318</f>
        <v>104</v>
      </c>
      <c r="K547" s="5">
        <f>Foglio1!V318</f>
        <v>10</v>
      </c>
      <c r="M547" s="5">
        <f>Foglio1!J318</f>
        <v>26027</v>
      </c>
      <c r="N547" s="5">
        <f>Foglio1!N318</f>
        <v>239257</v>
      </c>
      <c r="O547" s="5">
        <f>Foglio1!O318</f>
        <v>6304</v>
      </c>
      <c r="Q547">
        <f t="shared" si="2093"/>
        <v>902</v>
      </c>
      <c r="R547">
        <f t="shared" si="2094"/>
        <v>246463</v>
      </c>
      <c r="Z547">
        <f t="shared" si="2095"/>
        <v>239257</v>
      </c>
      <c r="AA547">
        <f t="shared" si="2096"/>
        <v>26027</v>
      </c>
      <c r="AB547">
        <f t="shared" si="2097"/>
        <v>902</v>
      </c>
      <c r="AC547">
        <f t="shared" si="2098"/>
        <v>6304</v>
      </c>
      <c r="AE547" s="3">
        <f t="shared" si="2099"/>
        <v>20116</v>
      </c>
      <c r="AF547" s="3">
        <f t="shared" si="2100"/>
        <v>1139</v>
      </c>
      <c r="AG547" s="3">
        <f t="shared" si="2101"/>
        <v>404</v>
      </c>
      <c r="AH547" s="3">
        <f t="shared" si="2102"/>
        <v>21</v>
      </c>
      <c r="AI547" s="3">
        <f t="shared" si="2103"/>
        <v>1</v>
      </c>
      <c r="AJ547" s="3">
        <f t="shared" si="2104"/>
        <v>383</v>
      </c>
      <c r="AK547" s="3">
        <f t="shared" si="2105"/>
        <v>716</v>
      </c>
      <c r="AL547" s="3">
        <f t="shared" si="2106"/>
        <v>19</v>
      </c>
      <c r="AM547" s="3"/>
      <c r="AN547" s="3">
        <f t="shared" si="2107"/>
        <v>18977</v>
      </c>
      <c r="AO547" s="3">
        <f t="shared" si="2108"/>
        <v>1139</v>
      </c>
      <c r="AQ547" s="6">
        <f t="shared" si="2109"/>
        <v>3.5295413982430199E-3</v>
      </c>
      <c r="AR547" s="6">
        <f t="shared" si="2110"/>
        <v>4.1975153951892569E-3</v>
      </c>
      <c r="AS547" s="6">
        <f t="shared" si="2111"/>
        <v>1.5230914231856739E-2</v>
      </c>
      <c r="AT547" s="6">
        <f t="shared" si="2112"/>
        <v>2.383654937570942E-2</v>
      </c>
      <c r="AU547" s="6">
        <f t="shared" si="2113"/>
        <v>9.7087378640776691E-3</v>
      </c>
      <c r="AV547" s="6">
        <f t="shared" si="2114"/>
        <v>1.4935267508968959E-2</v>
      </c>
      <c r="AW547" s="6">
        <f t="shared" si="2115"/>
        <v>3.001580441098176E-3</v>
      </c>
      <c r="AX547" s="6">
        <f t="shared" si="2116"/>
        <v>3.0230708035003978E-3</v>
      </c>
      <c r="AZ547" s="2">
        <f t="shared" si="2117"/>
        <v>4.7642776215853298E-2</v>
      </c>
      <c r="BA547" s="17">
        <f t="shared" si="2118"/>
        <v>5.6621594750447403E-2</v>
      </c>
      <c r="BB547" s="2">
        <f t="shared" si="2119"/>
        <v>3.3102132188337187E-3</v>
      </c>
      <c r="BC547" s="2">
        <f t="shared" si="2120"/>
        <v>2.9285478366178576E-3</v>
      </c>
      <c r="BD547" s="2">
        <f t="shared" si="2121"/>
        <v>3.8166538221586112E-4</v>
      </c>
      <c r="BE547" s="2">
        <f t="shared" si="2122"/>
        <v>9.5515431758963626E-2</v>
      </c>
      <c r="BF547" s="2">
        <f t="shared" si="2123"/>
        <v>0.8780395610848104</v>
      </c>
      <c r="BG547" s="2">
        <f t="shared" si="2124"/>
        <v>2.3134793937392199E-2</v>
      </c>
      <c r="BH547" s="2">
        <f t="shared" si="2125"/>
        <v>2.9633480634260464E-2</v>
      </c>
      <c r="BI547" s="2">
        <f t="shared" si="2126"/>
        <v>3.8620075012068774E-3</v>
      </c>
      <c r="BJ547" s="2">
        <f t="shared" si="2127"/>
        <v>0.96650451186453268</v>
      </c>
    </row>
    <row r="548" spans="1:62" ht="15.6" customHeight="1">
      <c r="A548" s="4">
        <v>44437</v>
      </c>
      <c r="B548">
        <f>Foglio1!S319</f>
        <v>5732946</v>
      </c>
      <c r="C548">
        <f>Foglio1!T319</f>
        <v>2181456</v>
      </c>
      <c r="E548">
        <f>Foglio1!R319</f>
        <v>273859</v>
      </c>
      <c r="G548">
        <f>Foglio1!K319</f>
        <v>27424</v>
      </c>
      <c r="H548" s="5">
        <f>Foglio1!I319</f>
        <v>914</v>
      </c>
      <c r="I548" s="5">
        <f>Foglio1!G319</f>
        <v>806</v>
      </c>
      <c r="J548" s="5">
        <f>Foglio1!H319</f>
        <v>108</v>
      </c>
      <c r="K548" s="5">
        <f>Foglio1!V319</f>
        <v>10</v>
      </c>
      <c r="M548" s="5">
        <f>Foglio1!J319</f>
        <v>26510</v>
      </c>
      <c r="N548" s="5">
        <f>Foglio1!N319</f>
        <v>240121</v>
      </c>
      <c r="O548" s="5">
        <f>Foglio1!O319</f>
        <v>6314</v>
      </c>
      <c r="Q548">
        <f t="shared" si="2093"/>
        <v>914</v>
      </c>
      <c r="R548">
        <f t="shared" si="2094"/>
        <v>247349</v>
      </c>
      <c r="Z548">
        <f t="shared" si="2095"/>
        <v>240121</v>
      </c>
      <c r="AA548">
        <f t="shared" si="2096"/>
        <v>26510</v>
      </c>
      <c r="AB548">
        <f t="shared" si="2097"/>
        <v>914</v>
      </c>
      <c r="AC548">
        <f t="shared" si="2098"/>
        <v>6314</v>
      </c>
      <c r="AE548" s="3">
        <f t="shared" si="2099"/>
        <v>13506</v>
      </c>
      <c r="AF548" s="3">
        <f t="shared" si="2100"/>
        <v>1369</v>
      </c>
      <c r="AG548" s="3">
        <f t="shared" si="2101"/>
        <v>495</v>
      </c>
      <c r="AH548" s="3">
        <f t="shared" si="2102"/>
        <v>12</v>
      </c>
      <c r="AI548" s="3">
        <f t="shared" si="2103"/>
        <v>4</v>
      </c>
      <c r="AJ548" s="3">
        <f t="shared" si="2104"/>
        <v>483</v>
      </c>
      <c r="AK548" s="3">
        <f t="shared" si="2105"/>
        <v>864</v>
      </c>
      <c r="AL548" s="3">
        <f t="shared" si="2106"/>
        <v>10</v>
      </c>
      <c r="AM548" s="3"/>
      <c r="AN548" s="3">
        <f t="shared" si="2107"/>
        <v>12137</v>
      </c>
      <c r="AO548" s="3">
        <f t="shared" si="2108"/>
        <v>1369</v>
      </c>
      <c r="AQ548" s="6">
        <f t="shared" si="2109"/>
        <v>2.3614199991607572E-3</v>
      </c>
      <c r="AR548" s="6">
        <f t="shared" si="2110"/>
        <v>5.0240375793607107E-3</v>
      </c>
      <c r="AS548" s="6">
        <f t="shared" si="2111"/>
        <v>1.838167031824427E-2</v>
      </c>
      <c r="AT548" s="6">
        <f t="shared" si="2112"/>
        <v>1.3303769401330377E-2</v>
      </c>
      <c r="AU548" s="6">
        <f t="shared" si="2113"/>
        <v>3.8461538461538464E-2</v>
      </c>
      <c r="AV548" s="6">
        <f t="shared" si="2114"/>
        <v>1.8557651669420219E-2</v>
      </c>
      <c r="AW548" s="6">
        <f t="shared" si="2115"/>
        <v>3.6111796102099416E-3</v>
      </c>
      <c r="AX548" s="6">
        <f t="shared" si="2116"/>
        <v>1.5862944162436548E-3</v>
      </c>
      <c r="AZ548" s="2">
        <f t="shared" si="2117"/>
        <v>4.7769331858349966E-2</v>
      </c>
      <c r="BA548" s="17">
        <f t="shared" si="2118"/>
        <v>0.10136235747075374</v>
      </c>
      <c r="BB548" s="2">
        <f t="shared" si="2119"/>
        <v>3.3374838876940325E-3</v>
      </c>
      <c r="BC548" s="2">
        <f t="shared" si="2120"/>
        <v>2.9431203648592891E-3</v>
      </c>
      <c r="BD548" s="2">
        <f t="shared" si="2121"/>
        <v>3.9436352283474344E-4</v>
      </c>
      <c r="BE548" s="2">
        <f t="shared" si="2122"/>
        <v>9.6801638799528231E-2</v>
      </c>
      <c r="BF548" s="2">
        <f t="shared" si="2123"/>
        <v>0.87680521728334659</v>
      </c>
      <c r="BG548" s="2">
        <f t="shared" si="2124"/>
        <v>2.3055660029431203E-2</v>
      </c>
      <c r="BH548" s="2">
        <f t="shared" si="2125"/>
        <v>2.9390315052508751E-2</v>
      </c>
      <c r="BI548" s="2">
        <f t="shared" si="2126"/>
        <v>3.9381563593932321E-3</v>
      </c>
      <c r="BJ548" s="2">
        <f t="shared" si="2127"/>
        <v>0.96667152858809802</v>
      </c>
    </row>
    <row r="549" spans="1:62" ht="15.6" customHeight="1">
      <c r="A549" s="4">
        <v>44438</v>
      </c>
      <c r="B549">
        <f>Foglio1!S320</f>
        <v>5744189</v>
      </c>
      <c r="C549">
        <f>Foglio1!T320</f>
        <v>2188272</v>
      </c>
      <c r="E549">
        <f>Foglio1!R320</f>
        <v>275459</v>
      </c>
      <c r="G549">
        <f>Foglio1!K320</f>
        <v>28489</v>
      </c>
      <c r="H549" s="5">
        <f>Foglio1!I320</f>
        <v>947</v>
      </c>
      <c r="I549" s="5">
        <f>Foglio1!G320</f>
        <v>831</v>
      </c>
      <c r="J549" s="5">
        <f>Foglio1!H320</f>
        <v>116</v>
      </c>
      <c r="K549" s="5">
        <f>Foglio1!V320</f>
        <v>14</v>
      </c>
      <c r="M549" s="5">
        <f>Foglio1!J320</f>
        <v>27542</v>
      </c>
      <c r="N549" s="5">
        <f>Foglio1!N320</f>
        <v>240647</v>
      </c>
      <c r="O549" s="5">
        <f>Foglio1!O320</f>
        <v>6323</v>
      </c>
      <c r="Q549">
        <f t="shared" ref="Q549:Q555" si="2128">H549+L549</f>
        <v>947</v>
      </c>
      <c r="R549">
        <f t="shared" ref="R549:R555" si="2129">Q549+N549+O549</f>
        <v>247917</v>
      </c>
      <c r="Z549">
        <f t="shared" ref="Z549:Z555" si="2130">N549</f>
        <v>240647</v>
      </c>
      <c r="AA549">
        <f t="shared" ref="AA549:AA555" si="2131">M549</f>
        <v>27542</v>
      </c>
      <c r="AB549">
        <f t="shared" ref="AB549:AB555" si="2132">H549</f>
        <v>947</v>
      </c>
      <c r="AC549">
        <f t="shared" ref="AC549:AC555" si="2133">O549</f>
        <v>6323</v>
      </c>
      <c r="AE549" s="3">
        <f t="shared" ref="AE549:AE555" si="2134">B549-B548</f>
        <v>11243</v>
      </c>
      <c r="AF549" s="3">
        <f t="shared" ref="AF549:AF555" si="2135">E549-E548</f>
        <v>1600</v>
      </c>
      <c r="AG549" s="3">
        <f t="shared" ref="AG549:AG555" si="2136">G549-G548</f>
        <v>1065</v>
      </c>
      <c r="AH549" s="3">
        <f t="shared" ref="AH549:AH555" si="2137">H549-H548</f>
        <v>33</v>
      </c>
      <c r="AI549" s="3">
        <f t="shared" ref="AI549:AI555" si="2138">J549-J548</f>
        <v>8</v>
      </c>
      <c r="AJ549" s="3">
        <f t="shared" ref="AJ549:AJ555" si="2139">M549-M548</f>
        <v>1032</v>
      </c>
      <c r="AK549" s="3">
        <f t="shared" ref="AK549:AK555" si="2140">N549-N548</f>
        <v>526</v>
      </c>
      <c r="AL549" s="3">
        <f t="shared" ref="AL549:AL555" si="2141">O549-O548</f>
        <v>9</v>
      </c>
      <c r="AM549" s="3"/>
      <c r="AN549" s="3">
        <f t="shared" ref="AN549:AN555" si="2142">AE549-AF549</f>
        <v>9643</v>
      </c>
      <c r="AO549" s="3">
        <f t="shared" ref="AO549:AO555" si="2143">AF549</f>
        <v>1600</v>
      </c>
      <c r="AQ549" s="6">
        <f t="shared" ref="AQ549:AQ555" si="2144">(B549-B548)/B548</f>
        <v>1.9611208617698475E-3</v>
      </c>
      <c r="AR549" s="6">
        <f t="shared" ref="AR549:AR555" si="2145">(E549-E548)/E548</f>
        <v>5.842422560514717E-3</v>
      </c>
      <c r="AS549" s="6">
        <f t="shared" ref="AS549:AS555" si="2146">(G549-G548)/G548</f>
        <v>3.8834597432905488E-2</v>
      </c>
      <c r="AT549" s="6">
        <f t="shared" ref="AT549:AT555" si="2147">(H549-H548)/H548</f>
        <v>3.6105032822757115E-2</v>
      </c>
      <c r="AU549" s="6">
        <f t="shared" ref="AU549:AU555" si="2148">(J549-J548)/J548</f>
        <v>7.407407407407407E-2</v>
      </c>
      <c r="AV549" s="6">
        <f t="shared" ref="AV549:AV555" si="2149">(M549-M548)/M548</f>
        <v>3.8928706148623163E-2</v>
      </c>
      <c r="AW549" s="6">
        <f t="shared" ref="AW549:AW555" si="2150">(N549-N548)/N548</f>
        <v>2.1905622581948267E-3</v>
      </c>
      <c r="AX549" s="6">
        <f t="shared" ref="AX549:AX555" si="2151">(O549-O548)/O548</f>
        <v>1.4254038644282547E-3</v>
      </c>
      <c r="AZ549" s="2">
        <f t="shared" ref="AZ549:AZ555" si="2152">E549/B549</f>
        <v>4.7954376153013074E-2</v>
      </c>
      <c r="BA549" s="17">
        <f t="shared" ref="BA549:BA555" si="2153">AF549/AE549</f>
        <v>0.14231077114649116</v>
      </c>
      <c r="BB549" s="2">
        <f t="shared" ref="BB549:BB555" si="2154">H549/E549</f>
        <v>3.4378981990060226E-3</v>
      </c>
      <c r="BC549" s="2">
        <f t="shared" ref="BC549:BC555" si="2155">(H549-J549)/E549</f>
        <v>3.0167828969102479E-3</v>
      </c>
      <c r="BD549" s="2">
        <f t="shared" ref="BD549:BD555" si="2156">J549/E549</f>
        <v>4.2111530209577467E-4</v>
      </c>
      <c r="BE549" s="2">
        <f t="shared" ref="BE549:BE555" si="2157">M549/E549</f>
        <v>9.9985841813119189E-2</v>
      </c>
      <c r="BF549" s="2">
        <f t="shared" ref="BF549:BF555" si="2158">N549/E549</f>
        <v>0.87362184571932666</v>
      </c>
      <c r="BG549" s="2">
        <f t="shared" ref="BG549:BG555" si="2159">O549/E549</f>
        <v>2.2954414268548131E-2</v>
      </c>
      <c r="BH549" s="2">
        <f t="shared" ref="BH549:BH555" si="2160">I549/G549</f>
        <v>2.9169153006423532E-2</v>
      </c>
      <c r="BI549" s="2">
        <f t="shared" ref="BI549:BI555" si="2161">J549/G549</f>
        <v>4.0717469900663416E-3</v>
      </c>
      <c r="BJ549" s="2">
        <f t="shared" ref="BJ549:BJ555" si="2162">M549/G549</f>
        <v>0.96675910000351017</v>
      </c>
    </row>
    <row r="550" spans="1:62" ht="15.6" customHeight="1">
      <c r="A550" s="4">
        <v>44439</v>
      </c>
      <c r="B550">
        <f>Foglio1!S321</f>
        <v>5765302</v>
      </c>
      <c r="C550">
        <f>Foglio1!T321</f>
        <v>2196652</v>
      </c>
      <c r="E550">
        <f>Foglio1!R321</f>
        <v>276550</v>
      </c>
      <c r="G550">
        <f>Foglio1!K321</f>
        <v>28443</v>
      </c>
      <c r="H550" s="5">
        <f>Foglio1!I321</f>
        <v>941</v>
      </c>
      <c r="I550" s="5">
        <f>Foglio1!G321</f>
        <v>824</v>
      </c>
      <c r="J550" s="5">
        <f>Foglio1!H321</f>
        <v>117</v>
      </c>
      <c r="K550" s="5">
        <f>Foglio1!V321</f>
        <v>4</v>
      </c>
      <c r="M550" s="5">
        <f>Foglio1!J321</f>
        <v>27502</v>
      </c>
      <c r="N550" s="5">
        <f>Foglio1!N321</f>
        <v>241765</v>
      </c>
      <c r="O550" s="5">
        <f>Foglio1!O321</f>
        <v>6342</v>
      </c>
      <c r="Q550">
        <f t="shared" si="2128"/>
        <v>941</v>
      </c>
      <c r="R550">
        <f t="shared" si="2129"/>
        <v>249048</v>
      </c>
      <c r="Z550">
        <f t="shared" si="2130"/>
        <v>241765</v>
      </c>
      <c r="AA550">
        <f t="shared" si="2131"/>
        <v>27502</v>
      </c>
      <c r="AB550">
        <f t="shared" si="2132"/>
        <v>941</v>
      </c>
      <c r="AC550">
        <f t="shared" si="2133"/>
        <v>6342</v>
      </c>
      <c r="AE550" s="3">
        <f t="shared" si="2134"/>
        <v>21113</v>
      </c>
      <c r="AF550" s="3">
        <f t="shared" si="2135"/>
        <v>1091</v>
      </c>
      <c r="AG550" s="3">
        <f t="shared" si="2136"/>
        <v>-46</v>
      </c>
      <c r="AH550" s="3">
        <f t="shared" si="2137"/>
        <v>-6</v>
      </c>
      <c r="AI550" s="3">
        <f t="shared" si="2138"/>
        <v>1</v>
      </c>
      <c r="AJ550" s="3">
        <f t="shared" si="2139"/>
        <v>-40</v>
      </c>
      <c r="AK550" s="3">
        <f t="shared" si="2140"/>
        <v>1118</v>
      </c>
      <c r="AL550" s="3">
        <f t="shared" si="2141"/>
        <v>19</v>
      </c>
      <c r="AM550" s="3"/>
      <c r="AN550" s="3">
        <f t="shared" si="2142"/>
        <v>20022</v>
      </c>
      <c r="AO550" s="3">
        <f t="shared" si="2143"/>
        <v>1091</v>
      </c>
      <c r="AQ550" s="6">
        <f t="shared" si="2144"/>
        <v>3.6755406202685879E-3</v>
      </c>
      <c r="AR550" s="6">
        <f t="shared" si="2145"/>
        <v>3.9606620222973291E-3</v>
      </c>
      <c r="AS550" s="6">
        <f t="shared" si="2146"/>
        <v>-1.6146582891642389E-3</v>
      </c>
      <c r="AT550" s="6">
        <f t="shared" si="2147"/>
        <v>-6.3357972544878568E-3</v>
      </c>
      <c r="AU550" s="6">
        <f t="shared" si="2148"/>
        <v>8.6206896551724137E-3</v>
      </c>
      <c r="AV550" s="6">
        <f t="shared" si="2149"/>
        <v>-1.4523273545857236E-3</v>
      </c>
      <c r="AW550" s="6">
        <f t="shared" si="2150"/>
        <v>4.6458090065531667E-3</v>
      </c>
      <c r="AX550" s="6">
        <f t="shared" si="2151"/>
        <v>3.0049027360430176E-3</v>
      </c>
      <c r="AZ550" s="2">
        <f t="shared" si="2152"/>
        <v>4.7967998901011603E-2</v>
      </c>
      <c r="BA550" s="17">
        <f t="shared" si="2153"/>
        <v>5.1674323876284754E-2</v>
      </c>
      <c r="BB550" s="2">
        <f t="shared" si="2154"/>
        <v>3.4026396673295968E-3</v>
      </c>
      <c r="BC550" s="2">
        <f t="shared" si="2155"/>
        <v>2.9795696980654492E-3</v>
      </c>
      <c r="BD550" s="2">
        <f t="shared" si="2156"/>
        <v>4.2306996926414755E-4</v>
      </c>
      <c r="BE550" s="2">
        <f t="shared" si="2157"/>
        <v>9.944675465557766E-2</v>
      </c>
      <c r="BF550" s="2">
        <f t="shared" si="2158"/>
        <v>0.87421804375338996</v>
      </c>
      <c r="BG550" s="2">
        <f t="shared" si="2159"/>
        <v>2.2932561923702768E-2</v>
      </c>
      <c r="BH550" s="2">
        <f t="shared" si="2160"/>
        <v>2.897022114404247E-2</v>
      </c>
      <c r="BI550" s="2">
        <f t="shared" si="2161"/>
        <v>4.1134901381710788E-3</v>
      </c>
      <c r="BJ550" s="2">
        <f t="shared" si="2162"/>
        <v>0.96691628871778645</v>
      </c>
    </row>
    <row r="551" spans="1:62" ht="15.6" customHeight="1">
      <c r="A551" s="4">
        <v>44440</v>
      </c>
      <c r="B551">
        <f>Foglio1!S322</f>
        <v>5786261</v>
      </c>
      <c r="C551">
        <f>Foglio1!T322</f>
        <v>2205304</v>
      </c>
      <c r="E551">
        <f>Foglio1!R322</f>
        <v>277705</v>
      </c>
      <c r="G551">
        <f>Foglio1!K322</f>
        <v>28300</v>
      </c>
      <c r="H551" s="5">
        <f>Foglio1!I322</f>
        <v>950</v>
      </c>
      <c r="I551" s="5">
        <f>Foglio1!G322</f>
        <v>836</v>
      </c>
      <c r="J551" s="5">
        <f>Foglio1!H322</f>
        <v>114</v>
      </c>
      <c r="K551" s="5">
        <f>Foglio1!V322</f>
        <v>5</v>
      </c>
      <c r="M551" s="5">
        <f>Foglio1!J322</f>
        <v>27350</v>
      </c>
      <c r="N551" s="5">
        <f>Foglio1!N322</f>
        <v>243036</v>
      </c>
      <c r="O551" s="5">
        <f>Foglio1!O322</f>
        <v>6369</v>
      </c>
      <c r="Q551">
        <f t="shared" si="2128"/>
        <v>950</v>
      </c>
      <c r="R551">
        <f t="shared" si="2129"/>
        <v>250355</v>
      </c>
      <c r="Z551">
        <f t="shared" si="2130"/>
        <v>243036</v>
      </c>
      <c r="AA551">
        <f t="shared" si="2131"/>
        <v>27350</v>
      </c>
      <c r="AB551">
        <f t="shared" si="2132"/>
        <v>950</v>
      </c>
      <c r="AC551">
        <f t="shared" si="2133"/>
        <v>6369</v>
      </c>
      <c r="AE551" s="3">
        <f t="shared" si="2134"/>
        <v>20959</v>
      </c>
      <c r="AF551" s="3">
        <f t="shared" si="2135"/>
        <v>1155</v>
      </c>
      <c r="AG551" s="3">
        <f t="shared" si="2136"/>
        <v>-143</v>
      </c>
      <c r="AH551" s="3">
        <f t="shared" si="2137"/>
        <v>9</v>
      </c>
      <c r="AI551" s="3">
        <f t="shared" si="2138"/>
        <v>-3</v>
      </c>
      <c r="AJ551" s="3">
        <f t="shared" si="2139"/>
        <v>-152</v>
      </c>
      <c r="AK551" s="3">
        <f t="shared" si="2140"/>
        <v>1271</v>
      </c>
      <c r="AL551" s="3">
        <f t="shared" si="2141"/>
        <v>27</v>
      </c>
      <c r="AM551" s="3"/>
      <c r="AN551" s="3">
        <f t="shared" si="2142"/>
        <v>19804</v>
      </c>
      <c r="AO551" s="3">
        <f t="shared" si="2143"/>
        <v>1155</v>
      </c>
      <c r="AQ551" s="6">
        <f t="shared" si="2144"/>
        <v>3.6353689711310874E-3</v>
      </c>
      <c r="AR551" s="6">
        <f t="shared" si="2145"/>
        <v>4.1764599529922255E-3</v>
      </c>
      <c r="AS551" s="6">
        <f t="shared" si="2146"/>
        <v>-5.0275990577646522E-3</v>
      </c>
      <c r="AT551" s="6">
        <f t="shared" si="2147"/>
        <v>9.5642933049946872E-3</v>
      </c>
      <c r="AU551" s="6">
        <f t="shared" si="2148"/>
        <v>-2.564102564102564E-2</v>
      </c>
      <c r="AV551" s="6">
        <f t="shared" si="2149"/>
        <v>-5.526870773034688E-3</v>
      </c>
      <c r="AW551" s="6">
        <f t="shared" si="2150"/>
        <v>5.25717121998635E-3</v>
      </c>
      <c r="AX551" s="6">
        <f t="shared" si="2151"/>
        <v>4.2573320719016088E-3</v>
      </c>
      <c r="AZ551" s="2">
        <f t="shared" si="2152"/>
        <v>4.7993859938222624E-2</v>
      </c>
      <c r="BA551" s="17">
        <f t="shared" si="2153"/>
        <v>5.5107591011021521E-2</v>
      </c>
      <c r="BB551" s="2">
        <f t="shared" si="2154"/>
        <v>3.4208962748240039E-3</v>
      </c>
      <c r="BC551" s="2">
        <f t="shared" si="2155"/>
        <v>3.0103887218451233E-3</v>
      </c>
      <c r="BD551" s="2">
        <f t="shared" si="2156"/>
        <v>4.1050755297888046E-4</v>
      </c>
      <c r="BE551" s="2">
        <f t="shared" si="2157"/>
        <v>9.8485803280459486E-2</v>
      </c>
      <c r="BF551" s="2">
        <f t="shared" si="2158"/>
        <v>0.87515889162960692</v>
      </c>
      <c r="BG551" s="2">
        <f t="shared" si="2159"/>
        <v>2.293440881510956E-2</v>
      </c>
      <c r="BH551" s="2">
        <f t="shared" si="2160"/>
        <v>2.9540636042402826E-2</v>
      </c>
      <c r="BI551" s="2">
        <f t="shared" si="2161"/>
        <v>4.0282685512367487E-3</v>
      </c>
      <c r="BJ551" s="2">
        <f t="shared" si="2162"/>
        <v>0.96643109540636041</v>
      </c>
    </row>
    <row r="552" spans="1:62" ht="15.6" customHeight="1">
      <c r="A552" s="4">
        <v>44441</v>
      </c>
      <c r="B552">
        <f>Foglio1!S323</f>
        <v>5808957</v>
      </c>
      <c r="C552">
        <f>Foglio1!T323</f>
        <v>2213756</v>
      </c>
      <c r="E552">
        <f>Foglio1!R323</f>
        <v>278887</v>
      </c>
      <c r="G552">
        <f>Foglio1!K323</f>
        <v>28125</v>
      </c>
      <c r="H552" s="5">
        <f>Foglio1!I323</f>
        <v>967</v>
      </c>
      <c r="I552" s="5">
        <f>Foglio1!G323</f>
        <v>849</v>
      </c>
      <c r="J552" s="5">
        <f>Foglio1!H323</f>
        <v>118</v>
      </c>
      <c r="K552" s="5">
        <f>Foglio1!V323</f>
        <v>12</v>
      </c>
      <c r="M552" s="5">
        <f>Foglio1!J323</f>
        <v>27158</v>
      </c>
      <c r="N552" s="5">
        <f>Foglio1!N323</f>
        <v>244370</v>
      </c>
      <c r="O552" s="5">
        <f>Foglio1!O323</f>
        <v>6392</v>
      </c>
      <c r="Q552">
        <f t="shared" si="2128"/>
        <v>967</v>
      </c>
      <c r="R552">
        <f t="shared" si="2129"/>
        <v>251729</v>
      </c>
      <c r="Z552">
        <f t="shared" si="2130"/>
        <v>244370</v>
      </c>
      <c r="AA552">
        <f t="shared" si="2131"/>
        <v>27158</v>
      </c>
      <c r="AB552">
        <f t="shared" si="2132"/>
        <v>967</v>
      </c>
      <c r="AC552">
        <f t="shared" si="2133"/>
        <v>6392</v>
      </c>
      <c r="AE552" s="3">
        <f t="shared" si="2134"/>
        <v>22696</v>
      </c>
      <c r="AF552" s="3">
        <f t="shared" si="2135"/>
        <v>1182</v>
      </c>
      <c r="AG552" s="3">
        <f t="shared" si="2136"/>
        <v>-175</v>
      </c>
      <c r="AH552" s="3">
        <f t="shared" si="2137"/>
        <v>17</v>
      </c>
      <c r="AI552" s="3">
        <f t="shared" si="2138"/>
        <v>4</v>
      </c>
      <c r="AJ552" s="3">
        <f t="shared" si="2139"/>
        <v>-192</v>
      </c>
      <c r="AK552" s="3">
        <f t="shared" si="2140"/>
        <v>1334</v>
      </c>
      <c r="AL552" s="3">
        <f t="shared" si="2141"/>
        <v>23</v>
      </c>
      <c r="AM552" s="3"/>
      <c r="AN552" s="3">
        <f t="shared" si="2142"/>
        <v>21514</v>
      </c>
      <c r="AO552" s="3">
        <f t="shared" si="2143"/>
        <v>1182</v>
      </c>
      <c r="AQ552" s="6">
        <f t="shared" si="2144"/>
        <v>3.9223947900034238E-3</v>
      </c>
      <c r="AR552" s="6">
        <f t="shared" si="2145"/>
        <v>4.2563151545704971E-3</v>
      </c>
      <c r="AS552" s="6">
        <f t="shared" si="2146"/>
        <v>-6.183745583038869E-3</v>
      </c>
      <c r="AT552" s="6">
        <f t="shared" si="2147"/>
        <v>1.7894736842105262E-2</v>
      </c>
      <c r="AU552" s="6">
        <f t="shared" si="2148"/>
        <v>3.5087719298245612E-2</v>
      </c>
      <c r="AV552" s="6">
        <f t="shared" si="2149"/>
        <v>-7.0201096892138944E-3</v>
      </c>
      <c r="AW552" s="6">
        <f t="shared" si="2150"/>
        <v>5.4888987639691239E-3</v>
      </c>
      <c r="AX552" s="6">
        <f t="shared" si="2151"/>
        <v>3.6112419532108651E-3</v>
      </c>
      <c r="AZ552" s="2">
        <f t="shared" si="2152"/>
        <v>4.8009823450233836E-2</v>
      </c>
      <c r="BA552" s="17">
        <f t="shared" si="2153"/>
        <v>5.2079661614381385E-2</v>
      </c>
      <c r="BB552" s="2">
        <f t="shared" si="2154"/>
        <v>3.467354161362846E-3</v>
      </c>
      <c r="BC552" s="2">
        <f t="shared" si="2155"/>
        <v>3.0442437259535224E-3</v>
      </c>
      <c r="BD552" s="2">
        <f t="shared" si="2156"/>
        <v>4.2311043540932348E-4</v>
      </c>
      <c r="BE552" s="2">
        <f t="shared" si="2157"/>
        <v>9.7379942413952605E-2</v>
      </c>
      <c r="BF552" s="2">
        <f t="shared" si="2158"/>
        <v>0.87623302627946087</v>
      </c>
      <c r="BG552" s="2">
        <f t="shared" si="2159"/>
        <v>2.2919677145223694E-2</v>
      </c>
      <c r="BH552" s="2">
        <f t="shared" si="2160"/>
        <v>3.0186666666666667E-2</v>
      </c>
      <c r="BI552" s="2">
        <f t="shared" si="2161"/>
        <v>4.1955555555555557E-3</v>
      </c>
      <c r="BJ552" s="2">
        <f t="shared" si="2162"/>
        <v>0.9656177777777778</v>
      </c>
    </row>
    <row r="553" spans="1:62" ht="15.6" customHeight="1">
      <c r="A553" s="4">
        <v>44442</v>
      </c>
      <c r="B553">
        <f>Foglio1!S324</f>
        <v>5830935</v>
      </c>
      <c r="C553">
        <f>Foglio1!T324</f>
        <v>2223120</v>
      </c>
      <c r="E553">
        <f>Foglio1!R324</f>
        <v>280235</v>
      </c>
      <c r="G553">
        <f>Foglio1!K324</f>
        <v>28130</v>
      </c>
      <c r="H553" s="5">
        <f>Foglio1!I324</f>
        <v>957</v>
      </c>
      <c r="I553" s="5">
        <f>Foglio1!G324</f>
        <v>842</v>
      </c>
      <c r="J553" s="5">
        <f>Foglio1!H324</f>
        <v>115</v>
      </c>
      <c r="K553" s="5">
        <f>Foglio1!V324</f>
        <v>12</v>
      </c>
      <c r="M553" s="5">
        <f>Foglio1!J324</f>
        <v>27173</v>
      </c>
      <c r="N553" s="5">
        <f>Foglio1!N324</f>
        <v>245692</v>
      </c>
      <c r="O553" s="5">
        <f>Foglio1!O324</f>
        <v>6413</v>
      </c>
      <c r="Q553">
        <f t="shared" si="2128"/>
        <v>957</v>
      </c>
      <c r="R553">
        <f t="shared" si="2129"/>
        <v>253062</v>
      </c>
      <c r="Z553">
        <f t="shared" si="2130"/>
        <v>245692</v>
      </c>
      <c r="AA553">
        <f t="shared" si="2131"/>
        <v>27173</v>
      </c>
      <c r="AB553">
        <f t="shared" si="2132"/>
        <v>957</v>
      </c>
      <c r="AC553">
        <f t="shared" si="2133"/>
        <v>6413</v>
      </c>
      <c r="AE553" s="3">
        <f t="shared" si="2134"/>
        <v>21978</v>
      </c>
      <c r="AF553" s="3">
        <f t="shared" si="2135"/>
        <v>1348</v>
      </c>
      <c r="AG553" s="3">
        <f t="shared" si="2136"/>
        <v>5</v>
      </c>
      <c r="AH553" s="3">
        <f t="shared" si="2137"/>
        <v>-10</v>
      </c>
      <c r="AI553" s="3">
        <f t="shared" si="2138"/>
        <v>-3</v>
      </c>
      <c r="AJ553" s="3">
        <f t="shared" si="2139"/>
        <v>15</v>
      </c>
      <c r="AK553" s="3">
        <f t="shared" si="2140"/>
        <v>1322</v>
      </c>
      <c r="AL553" s="3">
        <f t="shared" si="2141"/>
        <v>21</v>
      </c>
      <c r="AM553" s="3"/>
      <c r="AN553" s="3">
        <f t="shared" si="2142"/>
        <v>20630</v>
      </c>
      <c r="AO553" s="3">
        <f t="shared" si="2143"/>
        <v>1348</v>
      </c>
      <c r="AQ553" s="6">
        <f t="shared" si="2144"/>
        <v>3.7834674968329081E-3</v>
      </c>
      <c r="AR553" s="6">
        <f t="shared" si="2145"/>
        <v>4.8334988723031189E-3</v>
      </c>
      <c r="AS553" s="6">
        <f t="shared" si="2146"/>
        <v>1.7777777777777779E-4</v>
      </c>
      <c r="AT553" s="6">
        <f t="shared" si="2147"/>
        <v>-1.0341261633919338E-2</v>
      </c>
      <c r="AU553" s="6">
        <f t="shared" si="2148"/>
        <v>-2.5423728813559324E-2</v>
      </c>
      <c r="AV553" s="6">
        <f t="shared" si="2149"/>
        <v>5.5232344060681933E-4</v>
      </c>
      <c r="AW553" s="6">
        <f t="shared" si="2150"/>
        <v>5.4098293571223964E-3</v>
      </c>
      <c r="AX553" s="6">
        <f t="shared" si="2151"/>
        <v>3.2853566958698371E-3</v>
      </c>
      <c r="AZ553" s="2">
        <f t="shared" si="2152"/>
        <v>4.8060045258607756E-2</v>
      </c>
      <c r="BA553" s="17">
        <f t="shared" si="2153"/>
        <v>6.1334061334061336E-2</v>
      </c>
      <c r="BB553" s="2">
        <f t="shared" si="2154"/>
        <v>3.4149909897050689E-3</v>
      </c>
      <c r="BC553" s="2">
        <f t="shared" si="2155"/>
        <v>3.0046211215586918E-3</v>
      </c>
      <c r="BD553" s="2">
        <f t="shared" si="2156"/>
        <v>4.1036986814637716E-4</v>
      </c>
      <c r="BE553" s="2">
        <f t="shared" si="2157"/>
        <v>9.6965047192534834E-2</v>
      </c>
      <c r="BF553" s="2">
        <f t="shared" si="2158"/>
        <v>0.87673559690973646</v>
      </c>
      <c r="BG553" s="2">
        <f t="shared" si="2159"/>
        <v>2.2884364908023622E-2</v>
      </c>
      <c r="BH553" s="2">
        <f t="shared" si="2160"/>
        <v>2.9932456452186278E-2</v>
      </c>
      <c r="BI553" s="2">
        <f t="shared" si="2161"/>
        <v>4.088162104514753E-3</v>
      </c>
      <c r="BJ553" s="2">
        <f t="shared" si="2162"/>
        <v>0.96597938144329898</v>
      </c>
    </row>
    <row r="554" spans="1:62" ht="15.6" customHeight="1">
      <c r="A554" s="4">
        <v>44443</v>
      </c>
      <c r="B554">
        <f>Foglio1!S325</f>
        <v>5849195</v>
      </c>
      <c r="C554">
        <f>Foglio1!T325</f>
        <v>2231379</v>
      </c>
      <c r="E554">
        <f>Foglio1!R325</f>
        <v>281435</v>
      </c>
      <c r="G554">
        <f>Foglio1!K325</f>
        <v>28285</v>
      </c>
      <c r="H554" s="5">
        <f>Foglio1!I325</f>
        <v>965</v>
      </c>
      <c r="I554" s="5">
        <f>Foglio1!G325</f>
        <v>848</v>
      </c>
      <c r="J554" s="5">
        <f>Foglio1!H325</f>
        <v>117</v>
      </c>
      <c r="K554" s="5">
        <f>Foglio1!V325</f>
        <v>12</v>
      </c>
      <c r="M554" s="5">
        <f>Foglio1!J325</f>
        <v>27320</v>
      </c>
      <c r="N554" s="5">
        <f>Foglio1!N325</f>
        <v>246715</v>
      </c>
      <c r="O554" s="5">
        <f>Foglio1!O325</f>
        <v>6435</v>
      </c>
      <c r="Q554">
        <f t="shared" si="2128"/>
        <v>965</v>
      </c>
      <c r="R554">
        <f t="shared" si="2129"/>
        <v>254115</v>
      </c>
      <c r="Z554">
        <f t="shared" si="2130"/>
        <v>246715</v>
      </c>
      <c r="AA554">
        <f t="shared" si="2131"/>
        <v>27320</v>
      </c>
      <c r="AB554">
        <f t="shared" si="2132"/>
        <v>965</v>
      </c>
      <c r="AC554">
        <f t="shared" si="2133"/>
        <v>6435</v>
      </c>
      <c r="AE554" s="3">
        <f t="shared" si="2134"/>
        <v>18260</v>
      </c>
      <c r="AF554" s="3">
        <f t="shared" si="2135"/>
        <v>1200</v>
      </c>
      <c r="AG554" s="3">
        <f t="shared" si="2136"/>
        <v>155</v>
      </c>
      <c r="AH554" s="3">
        <f t="shared" si="2137"/>
        <v>8</v>
      </c>
      <c r="AI554" s="3">
        <f t="shared" si="2138"/>
        <v>2</v>
      </c>
      <c r="AJ554" s="3">
        <f t="shared" si="2139"/>
        <v>147</v>
      </c>
      <c r="AK554" s="3">
        <f t="shared" si="2140"/>
        <v>1023</v>
      </c>
      <c r="AL554" s="3">
        <f t="shared" si="2141"/>
        <v>22</v>
      </c>
      <c r="AM554" s="3"/>
      <c r="AN554" s="3">
        <f t="shared" si="2142"/>
        <v>17060</v>
      </c>
      <c r="AO554" s="3">
        <f t="shared" si="2143"/>
        <v>1200</v>
      </c>
      <c r="AQ554" s="6">
        <f t="shared" si="2144"/>
        <v>3.1315732382542422E-3</v>
      </c>
      <c r="AR554" s="6">
        <f t="shared" si="2145"/>
        <v>4.282120363266544E-3</v>
      </c>
      <c r="AS554" s="6">
        <f t="shared" si="2146"/>
        <v>5.5101315321720587E-3</v>
      </c>
      <c r="AT554" s="6">
        <f t="shared" si="2147"/>
        <v>8.3594566353187051E-3</v>
      </c>
      <c r="AU554" s="6">
        <f t="shared" si="2148"/>
        <v>1.7391304347826087E-2</v>
      </c>
      <c r="AV554" s="6">
        <f t="shared" si="2149"/>
        <v>5.4097817686674272E-3</v>
      </c>
      <c r="AW554" s="6">
        <f t="shared" si="2150"/>
        <v>4.1637497354411216E-3</v>
      </c>
      <c r="AX554" s="6">
        <f t="shared" si="2151"/>
        <v>3.4305317324185248E-3</v>
      </c>
      <c r="AZ554" s="2">
        <f t="shared" si="2152"/>
        <v>4.8115167984654296E-2</v>
      </c>
      <c r="BA554" s="17">
        <f t="shared" si="2153"/>
        <v>6.5717415115005479E-2</v>
      </c>
      <c r="BB554" s="2">
        <f t="shared" si="2154"/>
        <v>3.4288556860376284E-3</v>
      </c>
      <c r="BC554" s="2">
        <f t="shared" si="2155"/>
        <v>3.0131291417201129E-3</v>
      </c>
      <c r="BD554" s="2">
        <f t="shared" si="2156"/>
        <v>4.1572654431751559E-4</v>
      </c>
      <c r="BE554" s="2">
        <f t="shared" si="2157"/>
        <v>9.7073924707303638E-2</v>
      </c>
      <c r="BF554" s="2">
        <f t="shared" si="2158"/>
        <v>0.87663225966919534</v>
      </c>
      <c r="BG554" s="2">
        <f t="shared" si="2159"/>
        <v>2.2864959937463358E-2</v>
      </c>
      <c r="BH554" s="2">
        <f t="shared" si="2160"/>
        <v>2.9980555064521831E-2</v>
      </c>
      <c r="BI554" s="2">
        <f t="shared" si="2161"/>
        <v>4.1364680926286018E-3</v>
      </c>
      <c r="BJ554" s="2">
        <f t="shared" si="2162"/>
        <v>0.96588297684284952</v>
      </c>
    </row>
    <row r="555" spans="1:62" ht="15.6" customHeight="1">
      <c r="A555" s="4">
        <v>44444</v>
      </c>
      <c r="B555">
        <f>Foglio1!S326</f>
        <v>5863437</v>
      </c>
      <c r="C555">
        <f>Foglio1!T326</f>
        <v>2237410</v>
      </c>
      <c r="E555">
        <f>Foglio1!R326</f>
        <v>282459</v>
      </c>
      <c r="G555">
        <f>Foglio1!K326</f>
        <v>28462</v>
      </c>
      <c r="H555" s="5">
        <f>Foglio1!I326</f>
        <v>965</v>
      </c>
      <c r="I555" s="5">
        <f>Foglio1!G326</f>
        <v>845</v>
      </c>
      <c r="J555" s="5">
        <f>Foglio1!H326</f>
        <v>120</v>
      </c>
      <c r="K555" s="5">
        <f>Foglio1!V326</f>
        <v>10</v>
      </c>
      <c r="M555" s="5">
        <f>Foglio1!J326</f>
        <v>27497</v>
      </c>
      <c r="N555" s="5">
        <f>Foglio1!N326</f>
        <v>247552</v>
      </c>
      <c r="O555" s="5">
        <f>Foglio1!O326</f>
        <v>6445</v>
      </c>
      <c r="Q555">
        <f t="shared" si="2128"/>
        <v>965</v>
      </c>
      <c r="R555">
        <f t="shared" si="2129"/>
        <v>254962</v>
      </c>
      <c r="Z555">
        <f t="shared" si="2130"/>
        <v>247552</v>
      </c>
      <c r="AA555">
        <f t="shared" si="2131"/>
        <v>27497</v>
      </c>
      <c r="AB555">
        <f t="shared" si="2132"/>
        <v>965</v>
      </c>
      <c r="AC555">
        <f t="shared" si="2133"/>
        <v>6445</v>
      </c>
      <c r="AE555" s="3">
        <f t="shared" si="2134"/>
        <v>14242</v>
      </c>
      <c r="AF555" s="3">
        <f t="shared" si="2135"/>
        <v>1024</v>
      </c>
      <c r="AG555" s="3">
        <f t="shared" si="2136"/>
        <v>177</v>
      </c>
      <c r="AH555" s="3">
        <f t="shared" si="2137"/>
        <v>0</v>
      </c>
      <c r="AI555" s="3">
        <f t="shared" si="2138"/>
        <v>3</v>
      </c>
      <c r="AJ555" s="3">
        <f t="shared" si="2139"/>
        <v>177</v>
      </c>
      <c r="AK555" s="3">
        <f t="shared" si="2140"/>
        <v>837</v>
      </c>
      <c r="AL555" s="3">
        <f t="shared" si="2141"/>
        <v>10</v>
      </c>
      <c r="AM555" s="3"/>
      <c r="AN555" s="3">
        <f t="shared" si="2142"/>
        <v>13218</v>
      </c>
      <c r="AO555" s="3">
        <f t="shared" si="2143"/>
        <v>1024</v>
      </c>
      <c r="AQ555" s="6">
        <f t="shared" si="2144"/>
        <v>2.434864968598243E-3</v>
      </c>
      <c r="AR555" s="6">
        <f t="shared" si="2145"/>
        <v>3.6384955673601366E-3</v>
      </c>
      <c r="AS555" s="6">
        <f t="shared" si="2146"/>
        <v>6.25773378115609E-3</v>
      </c>
      <c r="AT555" s="6">
        <f t="shared" si="2147"/>
        <v>0</v>
      </c>
      <c r="AU555" s="6">
        <f t="shared" si="2148"/>
        <v>2.564102564102564E-2</v>
      </c>
      <c r="AV555" s="6">
        <f t="shared" si="2149"/>
        <v>6.4787701317715963E-3</v>
      </c>
      <c r="AW555" s="6">
        <f t="shared" si="2150"/>
        <v>3.3925784812435401E-3</v>
      </c>
      <c r="AX555" s="6">
        <f t="shared" si="2151"/>
        <v>1.554001554001554E-3</v>
      </c>
      <c r="AZ555" s="2">
        <f t="shared" si="2152"/>
        <v>4.8172940205548381E-2</v>
      </c>
      <c r="BA555" s="17">
        <f t="shared" si="2153"/>
        <v>7.19000140429715E-2</v>
      </c>
      <c r="BB555" s="2">
        <f t="shared" si="2154"/>
        <v>3.4164250386781799E-3</v>
      </c>
      <c r="BC555" s="2">
        <f t="shared" si="2155"/>
        <v>2.9915846193606858E-3</v>
      </c>
      <c r="BD555" s="2">
        <f t="shared" si="2156"/>
        <v>4.2484041931749387E-4</v>
      </c>
      <c r="BE555" s="2">
        <f t="shared" si="2157"/>
        <v>9.7348641749776074E-2</v>
      </c>
      <c r="BF555" s="2">
        <f t="shared" si="2158"/>
        <v>0.87641746235736873</v>
      </c>
      <c r="BG555" s="2">
        <f t="shared" si="2159"/>
        <v>2.2817470854177065E-2</v>
      </c>
      <c r="BH555" s="2">
        <f t="shared" si="2160"/>
        <v>2.9688707750685123E-2</v>
      </c>
      <c r="BI555" s="2">
        <f t="shared" si="2161"/>
        <v>4.216147846251142E-3</v>
      </c>
      <c r="BJ555" s="2">
        <f t="shared" si="2162"/>
        <v>0.96609514440306377</v>
      </c>
    </row>
    <row r="556" spans="1:62" ht="15.6" customHeight="1">
      <c r="A556" s="4">
        <v>44445</v>
      </c>
      <c r="B556">
        <f>Foglio1!S327</f>
        <v>5876241</v>
      </c>
      <c r="C556">
        <f>Foglio1!T327</f>
        <v>2244083</v>
      </c>
      <c r="E556">
        <f>Foglio1!R327</f>
        <v>283402</v>
      </c>
      <c r="G556">
        <f>Foglio1!K327</f>
        <v>28951</v>
      </c>
      <c r="H556" s="5">
        <f>Foglio1!I327</f>
        <v>975</v>
      </c>
      <c r="I556" s="5">
        <f>Foglio1!G327</f>
        <v>855</v>
      </c>
      <c r="J556" s="5">
        <f>Foglio1!H327</f>
        <v>120</v>
      </c>
      <c r="K556" s="5">
        <f>Foglio1!V327</f>
        <v>6</v>
      </c>
      <c r="M556" s="5">
        <f>Foglio1!J327</f>
        <v>27976</v>
      </c>
      <c r="N556" s="5">
        <f>Foglio1!N327</f>
        <v>247996</v>
      </c>
      <c r="O556" s="5">
        <f>Foglio1!O327</f>
        <v>6455</v>
      </c>
      <c r="Q556">
        <f t="shared" ref="Q556:Q562" si="2163">H556+L556</f>
        <v>975</v>
      </c>
      <c r="R556">
        <f t="shared" ref="R556:R562" si="2164">Q556+N556+O556</f>
        <v>255426</v>
      </c>
      <c r="Z556">
        <f t="shared" ref="Z556:Z562" si="2165">N556</f>
        <v>247996</v>
      </c>
      <c r="AA556">
        <f t="shared" ref="AA556:AA562" si="2166">M556</f>
        <v>27976</v>
      </c>
      <c r="AB556">
        <f t="shared" ref="AB556:AB562" si="2167">H556</f>
        <v>975</v>
      </c>
      <c r="AC556">
        <f t="shared" ref="AC556:AC562" si="2168">O556</f>
        <v>6455</v>
      </c>
      <c r="AE556" s="3">
        <f t="shared" ref="AE556:AE562" si="2169">B556-B555</f>
        <v>12804</v>
      </c>
      <c r="AF556" s="3">
        <f t="shared" ref="AF556:AF562" si="2170">E556-E555</f>
        <v>943</v>
      </c>
      <c r="AG556" s="3">
        <f t="shared" ref="AG556:AG562" si="2171">G556-G555</f>
        <v>489</v>
      </c>
      <c r="AH556" s="3">
        <f t="shared" ref="AH556:AH562" si="2172">H556-H555</f>
        <v>10</v>
      </c>
      <c r="AI556" s="3">
        <f t="shared" ref="AI556:AI562" si="2173">J556-J555</f>
        <v>0</v>
      </c>
      <c r="AJ556" s="3">
        <f t="shared" ref="AJ556:AJ562" si="2174">M556-M555</f>
        <v>479</v>
      </c>
      <c r="AK556" s="3">
        <f t="shared" ref="AK556:AK562" si="2175">N556-N555</f>
        <v>444</v>
      </c>
      <c r="AL556" s="3">
        <f t="shared" ref="AL556:AL562" si="2176">O556-O555</f>
        <v>10</v>
      </c>
      <c r="AM556" s="3"/>
      <c r="AN556" s="3">
        <f t="shared" ref="AN556:AN562" si="2177">AE556-AF556</f>
        <v>11861</v>
      </c>
      <c r="AO556" s="3">
        <f t="shared" ref="AO556:AO562" si="2178">AF556</f>
        <v>943</v>
      </c>
      <c r="AQ556" s="6">
        <f t="shared" ref="AQ556:AQ562" si="2179">(B556-B555)/B555</f>
        <v>2.1837021528499411E-3</v>
      </c>
      <c r="AR556" s="6">
        <f t="shared" ref="AR556:AR562" si="2180">(E556-E555)/E555</f>
        <v>3.3385376284699726E-3</v>
      </c>
      <c r="AS556" s="6">
        <f t="shared" ref="AS556:AS562" si="2181">(G556-G555)/G555</f>
        <v>1.7180802473473405E-2</v>
      </c>
      <c r="AT556" s="6">
        <f t="shared" ref="AT556:AT562" si="2182">(H556-H555)/H555</f>
        <v>1.0362694300518135E-2</v>
      </c>
      <c r="AU556" s="6">
        <f t="shared" ref="AU556:AU562" si="2183">(J556-J555)/J555</f>
        <v>0</v>
      </c>
      <c r="AV556" s="6">
        <f t="shared" ref="AV556:AV562" si="2184">(M556-M555)/M555</f>
        <v>1.7420082190784451E-2</v>
      </c>
      <c r="AW556" s="6">
        <f t="shared" ref="AW556:AW562" si="2185">(N556-N555)/N555</f>
        <v>1.7935625646328852E-3</v>
      </c>
      <c r="AX556" s="6">
        <f t="shared" ref="AX556:AX562" si="2186">(O556-O555)/O555</f>
        <v>1.5515903801396431E-3</v>
      </c>
      <c r="AZ556" s="2">
        <f t="shared" ref="AZ556:AZ562" si="2187">E556/B556</f>
        <v>4.8228450807242251E-2</v>
      </c>
      <c r="BA556" s="17">
        <f t="shared" ref="BA556:BA562" si="2188">AF556/AE556</f>
        <v>7.3648859731333963E-2</v>
      </c>
      <c r="BB556" s="2">
        <f t="shared" ref="BB556:BB562" si="2189">H556/E556</f>
        <v>3.4403426934178304E-3</v>
      </c>
      <c r="BC556" s="2">
        <f t="shared" ref="BC556:BC562" si="2190">(H556-J556)/E556</f>
        <v>3.0169159003817897E-3</v>
      </c>
      <c r="BD556" s="2">
        <f t="shared" ref="BD556:BD562" si="2191">J556/E556</f>
        <v>4.2342679303604067E-4</v>
      </c>
      <c r="BE556" s="2">
        <f t="shared" ref="BE556:BE562" si="2192">M556/E556</f>
        <v>9.8714899683135612E-2</v>
      </c>
      <c r="BF556" s="2">
        <f t="shared" ref="BF556:BF562" si="2193">N556/E556</f>
        <v>0.87506792471471617</v>
      </c>
      <c r="BG556" s="2">
        <f t="shared" ref="BG556:BG562" si="2194">O556/E556</f>
        <v>2.2776832908730355E-2</v>
      </c>
      <c r="BH556" s="2">
        <f t="shared" ref="BH556:BH562" si="2195">I556/G556</f>
        <v>2.9532658630099132E-2</v>
      </c>
      <c r="BI556" s="2">
        <f t="shared" ref="BI556:BI562" si="2196">J556/G556</f>
        <v>4.1449345445753166E-3</v>
      </c>
      <c r="BJ556" s="2">
        <f t="shared" ref="BJ556:BJ562" si="2197">M556/G556</f>
        <v>0.96632240682532555</v>
      </c>
    </row>
    <row r="557" spans="1:62" ht="15.6" customHeight="1">
      <c r="A557" s="4">
        <v>44446</v>
      </c>
      <c r="B557">
        <f>Foglio1!S328</f>
        <v>5900706</v>
      </c>
      <c r="C557">
        <f>Foglio1!T328</f>
        <v>2253348</v>
      </c>
      <c r="E557">
        <f>Foglio1!R328</f>
        <v>284277</v>
      </c>
      <c r="G557">
        <f>Foglio1!K328</f>
        <v>28547</v>
      </c>
      <c r="H557" s="5">
        <f>Foglio1!I328</f>
        <v>966</v>
      </c>
      <c r="I557" s="5">
        <f>Foglio1!G328</f>
        <v>850</v>
      </c>
      <c r="J557" s="5">
        <f>Foglio1!H328</f>
        <v>116</v>
      </c>
      <c r="K557" s="5">
        <f>Foglio1!V328</f>
        <v>4</v>
      </c>
      <c r="M557" s="5">
        <f>Foglio1!J328</f>
        <v>27581</v>
      </c>
      <c r="N557" s="5">
        <f>Foglio1!N328</f>
        <v>249246</v>
      </c>
      <c r="O557" s="5">
        <f>Foglio1!O328</f>
        <v>6484</v>
      </c>
      <c r="Q557">
        <f t="shared" si="2163"/>
        <v>966</v>
      </c>
      <c r="R557">
        <f t="shared" si="2164"/>
        <v>256696</v>
      </c>
      <c r="Z557">
        <f t="shared" si="2165"/>
        <v>249246</v>
      </c>
      <c r="AA557">
        <f t="shared" si="2166"/>
        <v>27581</v>
      </c>
      <c r="AB557">
        <f t="shared" si="2167"/>
        <v>966</v>
      </c>
      <c r="AC557">
        <f t="shared" si="2168"/>
        <v>6484</v>
      </c>
      <c r="AE557" s="3">
        <f t="shared" si="2169"/>
        <v>24465</v>
      </c>
      <c r="AF557" s="3">
        <f t="shared" si="2170"/>
        <v>875</v>
      </c>
      <c r="AG557" s="3">
        <f t="shared" si="2171"/>
        <v>-404</v>
      </c>
      <c r="AH557" s="3">
        <f t="shared" si="2172"/>
        <v>-9</v>
      </c>
      <c r="AI557" s="3">
        <f t="shared" si="2173"/>
        <v>-4</v>
      </c>
      <c r="AJ557" s="3">
        <f t="shared" si="2174"/>
        <v>-395</v>
      </c>
      <c r="AK557" s="3">
        <f t="shared" si="2175"/>
        <v>1250</v>
      </c>
      <c r="AL557" s="3">
        <f t="shared" si="2176"/>
        <v>29</v>
      </c>
      <c r="AM557" s="3"/>
      <c r="AN557" s="3">
        <f t="shared" si="2177"/>
        <v>23590</v>
      </c>
      <c r="AO557" s="3">
        <f t="shared" si="2178"/>
        <v>875</v>
      </c>
      <c r="AQ557" s="6">
        <f t="shared" si="2179"/>
        <v>4.1633758724327341E-3</v>
      </c>
      <c r="AR557" s="6">
        <f t="shared" si="2180"/>
        <v>3.0874870325544633E-3</v>
      </c>
      <c r="AS557" s="6">
        <f t="shared" si="2181"/>
        <v>-1.3954612966736901E-2</v>
      </c>
      <c r="AT557" s="6">
        <f t="shared" si="2182"/>
        <v>-9.2307692307692316E-3</v>
      </c>
      <c r="AU557" s="6">
        <f t="shared" si="2183"/>
        <v>-3.3333333333333333E-2</v>
      </c>
      <c r="AV557" s="6">
        <f t="shared" si="2184"/>
        <v>-1.4119245067200458E-2</v>
      </c>
      <c r="AW557" s="6">
        <f t="shared" si="2185"/>
        <v>5.040403877481895E-3</v>
      </c>
      <c r="AX557" s="6">
        <f t="shared" si="2186"/>
        <v>4.4926413632842754E-3</v>
      </c>
      <c r="AZ557" s="2">
        <f t="shared" si="2187"/>
        <v>4.817677749069349E-2</v>
      </c>
      <c r="BA557" s="17">
        <f t="shared" si="2188"/>
        <v>3.5765379113018601E-2</v>
      </c>
      <c r="BB557" s="2">
        <f t="shared" si="2189"/>
        <v>3.3980941124325923E-3</v>
      </c>
      <c r="BC557" s="2">
        <f t="shared" si="2190"/>
        <v>2.9900414032791962E-3</v>
      </c>
      <c r="BD557" s="2">
        <f t="shared" si="2191"/>
        <v>4.0805270915339616E-4</v>
      </c>
      <c r="BE557" s="2">
        <f t="shared" si="2192"/>
        <v>9.7021566992757061E-2</v>
      </c>
      <c r="BF557" s="2">
        <f t="shared" si="2193"/>
        <v>0.8767715995314429</v>
      </c>
      <c r="BG557" s="2">
        <f t="shared" si="2194"/>
        <v>2.2808739363367421E-2</v>
      </c>
      <c r="BH557" s="2">
        <f t="shared" si="2195"/>
        <v>2.9775458016604195E-2</v>
      </c>
      <c r="BI557" s="2">
        <f t="shared" si="2196"/>
        <v>4.0634742705012786E-3</v>
      </c>
      <c r="BJ557" s="2">
        <f t="shared" si="2197"/>
        <v>0.96616106771289456</v>
      </c>
    </row>
    <row r="558" spans="1:62" ht="15.6" customHeight="1">
      <c r="A558" s="4">
        <v>44447</v>
      </c>
      <c r="B558">
        <f>Foglio1!S329</f>
        <v>5920063</v>
      </c>
      <c r="C558">
        <f>Foglio1!T329</f>
        <v>2262154</v>
      </c>
      <c r="E558">
        <f>Foglio1!R329</f>
        <v>285154</v>
      </c>
      <c r="G558">
        <f>Foglio1!K329</f>
        <v>28016</v>
      </c>
      <c r="H558" s="5">
        <f>Foglio1!I329</f>
        <v>939</v>
      </c>
      <c r="I558" s="5">
        <f>Foglio1!G329</f>
        <v>823</v>
      </c>
      <c r="J558" s="5">
        <f>Foglio1!H329</f>
        <v>116</v>
      </c>
      <c r="K558" s="5">
        <f>Foglio1!V329</f>
        <v>6</v>
      </c>
      <c r="M558" s="5">
        <f>Foglio1!J329</f>
        <v>27077</v>
      </c>
      <c r="N558" s="5">
        <f>Foglio1!N329</f>
        <v>250625</v>
      </c>
      <c r="O558" s="5">
        <f>Foglio1!O329</f>
        <v>6513</v>
      </c>
      <c r="Q558">
        <f t="shared" si="2163"/>
        <v>939</v>
      </c>
      <c r="R558">
        <f t="shared" si="2164"/>
        <v>258077</v>
      </c>
      <c r="Z558">
        <f t="shared" si="2165"/>
        <v>250625</v>
      </c>
      <c r="AA558">
        <f t="shared" si="2166"/>
        <v>27077</v>
      </c>
      <c r="AB558">
        <f t="shared" si="2167"/>
        <v>939</v>
      </c>
      <c r="AC558">
        <f t="shared" si="2168"/>
        <v>6513</v>
      </c>
      <c r="AE558" s="3">
        <f t="shared" si="2169"/>
        <v>19357</v>
      </c>
      <c r="AF558" s="3">
        <f t="shared" si="2170"/>
        <v>877</v>
      </c>
      <c r="AG558" s="3">
        <f t="shared" si="2171"/>
        <v>-531</v>
      </c>
      <c r="AH558" s="3">
        <f t="shared" si="2172"/>
        <v>-27</v>
      </c>
      <c r="AI558" s="3">
        <f t="shared" si="2173"/>
        <v>0</v>
      </c>
      <c r="AJ558" s="3">
        <f t="shared" si="2174"/>
        <v>-504</v>
      </c>
      <c r="AK558" s="3">
        <f t="shared" si="2175"/>
        <v>1379</v>
      </c>
      <c r="AL558" s="3">
        <f t="shared" si="2176"/>
        <v>29</v>
      </c>
      <c r="AM558" s="3"/>
      <c r="AN558" s="3">
        <f t="shared" si="2177"/>
        <v>18480</v>
      </c>
      <c r="AO558" s="3">
        <f t="shared" si="2178"/>
        <v>877</v>
      </c>
      <c r="AQ558" s="6">
        <f t="shared" si="2179"/>
        <v>3.2804549150559272E-3</v>
      </c>
      <c r="AR558" s="6">
        <f t="shared" si="2180"/>
        <v>3.0850191890304177E-3</v>
      </c>
      <c r="AS558" s="6">
        <f t="shared" si="2181"/>
        <v>-1.8600903772725681E-2</v>
      </c>
      <c r="AT558" s="6">
        <f t="shared" si="2182"/>
        <v>-2.7950310559006212E-2</v>
      </c>
      <c r="AU558" s="6">
        <f t="shared" si="2183"/>
        <v>0</v>
      </c>
      <c r="AV558" s="6">
        <f t="shared" si="2184"/>
        <v>-1.8273449113520177E-2</v>
      </c>
      <c r="AW558" s="6">
        <f t="shared" si="2185"/>
        <v>5.532686582733524E-3</v>
      </c>
      <c r="AX558" s="6">
        <f t="shared" si="2186"/>
        <v>4.472547809993831E-3</v>
      </c>
      <c r="AZ558" s="2">
        <f t="shared" si="2187"/>
        <v>4.8167392813218371E-2</v>
      </c>
      <c r="BA558" s="17">
        <f t="shared" si="2188"/>
        <v>4.530660742883711E-2</v>
      </c>
      <c r="BB558" s="2">
        <f t="shared" si="2189"/>
        <v>3.2929574896371785E-3</v>
      </c>
      <c r="BC558" s="2">
        <f t="shared" si="2190"/>
        <v>2.8861597592879638E-3</v>
      </c>
      <c r="BD558" s="2">
        <f t="shared" si="2191"/>
        <v>4.0679773034921484E-4</v>
      </c>
      <c r="BE558" s="2">
        <f t="shared" si="2192"/>
        <v>9.4955708143669743E-2</v>
      </c>
      <c r="BF558" s="2">
        <f t="shared" si="2193"/>
        <v>0.87891104455837898</v>
      </c>
      <c r="BG558" s="2">
        <f t="shared" si="2194"/>
        <v>2.2840289808314103E-2</v>
      </c>
      <c r="BH558" s="2">
        <f t="shared" si="2195"/>
        <v>2.9376070816676186E-2</v>
      </c>
      <c r="BI558" s="2">
        <f t="shared" si="2196"/>
        <v>4.1404911479154772E-3</v>
      </c>
      <c r="BJ558" s="2">
        <f t="shared" si="2197"/>
        <v>0.96648343803540837</v>
      </c>
    </row>
    <row r="559" spans="1:62" ht="15.6" customHeight="1">
      <c r="A559" s="4">
        <v>44448</v>
      </c>
      <c r="B559">
        <f>Foglio1!S330</f>
        <v>5939355</v>
      </c>
      <c r="C559">
        <f>Foglio1!T330</f>
        <v>2270021</v>
      </c>
      <c r="E559">
        <f>Foglio1!R330</f>
        <v>286083</v>
      </c>
      <c r="G559">
        <f>Foglio1!K330</f>
        <v>27189</v>
      </c>
      <c r="H559" s="5">
        <f>Foglio1!I330</f>
        <v>926</v>
      </c>
      <c r="I559" s="5">
        <f>Foglio1!G330</f>
        <v>809</v>
      </c>
      <c r="J559" s="5">
        <f>Foglio1!H330</f>
        <v>117</v>
      </c>
      <c r="K559" s="5">
        <f>Foglio1!V330</f>
        <v>7</v>
      </c>
      <c r="M559" s="5">
        <f>Foglio1!J330</f>
        <v>26263</v>
      </c>
      <c r="N559" s="5">
        <f>Foglio1!N330</f>
        <v>252369</v>
      </c>
      <c r="O559" s="5">
        <f>Foglio1!O330</f>
        <v>6525</v>
      </c>
      <c r="Q559">
        <f t="shared" si="2163"/>
        <v>926</v>
      </c>
      <c r="R559">
        <f t="shared" si="2164"/>
        <v>259820</v>
      </c>
      <c r="Z559">
        <f t="shared" si="2165"/>
        <v>252369</v>
      </c>
      <c r="AA559">
        <f t="shared" si="2166"/>
        <v>26263</v>
      </c>
      <c r="AB559">
        <f t="shared" si="2167"/>
        <v>926</v>
      </c>
      <c r="AC559">
        <f t="shared" si="2168"/>
        <v>6525</v>
      </c>
      <c r="AE559" s="3">
        <f t="shared" si="2169"/>
        <v>19292</v>
      </c>
      <c r="AF559" s="3">
        <f t="shared" si="2170"/>
        <v>929</v>
      </c>
      <c r="AG559" s="3">
        <f t="shared" si="2171"/>
        <v>-827</v>
      </c>
      <c r="AH559" s="3">
        <f t="shared" si="2172"/>
        <v>-13</v>
      </c>
      <c r="AI559" s="3">
        <f t="shared" si="2173"/>
        <v>1</v>
      </c>
      <c r="AJ559" s="3">
        <f t="shared" si="2174"/>
        <v>-814</v>
      </c>
      <c r="AK559" s="3">
        <f t="shared" si="2175"/>
        <v>1744</v>
      </c>
      <c r="AL559" s="3">
        <f t="shared" si="2176"/>
        <v>12</v>
      </c>
      <c r="AM559" s="3"/>
      <c r="AN559" s="3">
        <f t="shared" si="2177"/>
        <v>18363</v>
      </c>
      <c r="AO559" s="3">
        <f t="shared" si="2178"/>
        <v>929</v>
      </c>
      <c r="AQ559" s="6">
        <f t="shared" si="2179"/>
        <v>3.2587491045281106E-3</v>
      </c>
      <c r="AR559" s="6">
        <f t="shared" si="2180"/>
        <v>3.2578887197794878E-3</v>
      </c>
      <c r="AS559" s="6">
        <f t="shared" si="2181"/>
        <v>-2.9518846373500857E-2</v>
      </c>
      <c r="AT559" s="6">
        <f t="shared" si="2182"/>
        <v>-1.3844515441959531E-2</v>
      </c>
      <c r="AU559" s="6">
        <f t="shared" si="2183"/>
        <v>8.6206896551724137E-3</v>
      </c>
      <c r="AV559" s="6">
        <f t="shared" si="2184"/>
        <v>-3.0062414595413083E-2</v>
      </c>
      <c r="AW559" s="6">
        <f t="shared" si="2185"/>
        <v>6.9586034912718208E-3</v>
      </c>
      <c r="AX559" s="6">
        <f t="shared" si="2186"/>
        <v>1.8424689083371719E-3</v>
      </c>
      <c r="AZ559" s="2">
        <f t="shared" si="2187"/>
        <v>4.8167351505340225E-2</v>
      </c>
      <c r="BA559" s="17">
        <f t="shared" si="2188"/>
        <v>4.815467551316608E-2</v>
      </c>
      <c r="BB559" s="2">
        <f t="shared" si="2189"/>
        <v>3.2368228800732654E-3</v>
      </c>
      <c r="BC559" s="2">
        <f t="shared" si="2190"/>
        <v>2.8278506587249156E-3</v>
      </c>
      <c r="BD559" s="2">
        <f t="shared" si="2191"/>
        <v>4.0897222134834993E-4</v>
      </c>
      <c r="BE559" s="2">
        <f t="shared" si="2192"/>
        <v>9.1802029480954825E-2</v>
      </c>
      <c r="BF559" s="2">
        <f t="shared" si="2193"/>
        <v>0.88215308144839089</v>
      </c>
      <c r="BG559" s="2">
        <f t="shared" si="2194"/>
        <v>2.2808066190581056E-2</v>
      </c>
      <c r="BH559" s="2">
        <f t="shared" si="2195"/>
        <v>2.9754680201552097E-2</v>
      </c>
      <c r="BI559" s="2">
        <f t="shared" si="2196"/>
        <v>4.3032108573320092E-3</v>
      </c>
      <c r="BJ559" s="2">
        <f t="shared" si="2197"/>
        <v>0.96594210894111587</v>
      </c>
    </row>
    <row r="560" spans="1:62" ht="15.6" customHeight="1">
      <c r="A560" s="4">
        <v>44449</v>
      </c>
      <c r="B560">
        <f>Foglio1!S331</f>
        <v>5960165</v>
      </c>
      <c r="C560">
        <f>Foglio1!T331</f>
        <v>2278140</v>
      </c>
      <c r="E560">
        <f>Foglio1!R331</f>
        <v>287056</v>
      </c>
      <c r="G560">
        <f>Foglio1!K331</f>
        <v>26353</v>
      </c>
      <c r="H560" s="5">
        <f>Foglio1!I331</f>
        <v>901</v>
      </c>
      <c r="I560" s="5">
        <f>Foglio1!G331</f>
        <v>793</v>
      </c>
      <c r="J560" s="5">
        <f>Foglio1!H331</f>
        <v>108</v>
      </c>
      <c r="K560" s="5">
        <f>Foglio1!V331</f>
        <v>5</v>
      </c>
      <c r="M560" s="5">
        <f>Foglio1!J331</f>
        <v>25452</v>
      </c>
      <c r="N560" s="5">
        <f>Foglio1!N331</f>
        <v>254160</v>
      </c>
      <c r="O560" s="5">
        <f>Foglio1!O331</f>
        <v>6543</v>
      </c>
      <c r="Q560">
        <f t="shared" si="2163"/>
        <v>901</v>
      </c>
      <c r="R560">
        <f t="shared" si="2164"/>
        <v>261604</v>
      </c>
      <c r="Z560">
        <f t="shared" si="2165"/>
        <v>254160</v>
      </c>
      <c r="AA560">
        <f t="shared" si="2166"/>
        <v>25452</v>
      </c>
      <c r="AB560">
        <f t="shared" si="2167"/>
        <v>901</v>
      </c>
      <c r="AC560">
        <f t="shared" si="2168"/>
        <v>6543</v>
      </c>
      <c r="AE560" s="3">
        <f t="shared" si="2169"/>
        <v>20810</v>
      </c>
      <c r="AF560" s="3">
        <f t="shared" si="2170"/>
        <v>973</v>
      </c>
      <c r="AG560" s="3">
        <f t="shared" si="2171"/>
        <v>-836</v>
      </c>
      <c r="AH560" s="3">
        <f t="shared" si="2172"/>
        <v>-25</v>
      </c>
      <c r="AI560" s="3">
        <f t="shared" si="2173"/>
        <v>-9</v>
      </c>
      <c r="AJ560" s="3">
        <f t="shared" si="2174"/>
        <v>-811</v>
      </c>
      <c r="AK560" s="3">
        <f t="shared" si="2175"/>
        <v>1791</v>
      </c>
      <c r="AL560" s="3">
        <f t="shared" si="2176"/>
        <v>18</v>
      </c>
      <c r="AM560" s="3"/>
      <c r="AN560" s="3">
        <f t="shared" si="2177"/>
        <v>19837</v>
      </c>
      <c r="AO560" s="3">
        <f t="shared" si="2178"/>
        <v>973</v>
      </c>
      <c r="AQ560" s="6">
        <f t="shared" si="2179"/>
        <v>3.5037474607933017E-3</v>
      </c>
      <c r="AR560" s="6">
        <f t="shared" si="2180"/>
        <v>3.4011108664268761E-3</v>
      </c>
      <c r="AS560" s="6">
        <f t="shared" si="2181"/>
        <v>-3.0747728860936407E-2</v>
      </c>
      <c r="AT560" s="6">
        <f t="shared" si="2182"/>
        <v>-2.6997840172786176E-2</v>
      </c>
      <c r="AU560" s="6">
        <f t="shared" si="2183"/>
        <v>-7.6923076923076927E-2</v>
      </c>
      <c r="AV560" s="6">
        <f t="shared" si="2184"/>
        <v>-3.0879945170011042E-2</v>
      </c>
      <c r="AW560" s="6">
        <f t="shared" si="2185"/>
        <v>7.0967511857637031E-3</v>
      </c>
      <c r="AX560" s="6">
        <f t="shared" si="2186"/>
        <v>2.7586206896551722E-3</v>
      </c>
      <c r="AZ560" s="2">
        <f t="shared" si="2187"/>
        <v>4.8162425033535149E-2</v>
      </c>
      <c r="BA560" s="17">
        <f t="shared" si="2188"/>
        <v>4.6756367131186929E-2</v>
      </c>
      <c r="BB560" s="2">
        <f t="shared" si="2189"/>
        <v>3.1387603812496516E-3</v>
      </c>
      <c r="BC560" s="2">
        <f t="shared" si="2190"/>
        <v>2.762527172398417E-3</v>
      </c>
      <c r="BD560" s="2">
        <f t="shared" si="2191"/>
        <v>3.7623320885123461E-4</v>
      </c>
      <c r="BE560" s="2">
        <f t="shared" si="2192"/>
        <v>8.8665626219274291E-2</v>
      </c>
      <c r="BF560" s="2">
        <f t="shared" si="2193"/>
        <v>0.88540215149657209</v>
      </c>
      <c r="BG560" s="2">
        <f t="shared" si="2194"/>
        <v>2.2793461902903964E-2</v>
      </c>
      <c r="BH560" s="2">
        <f t="shared" si="2195"/>
        <v>3.0091450688726141E-2</v>
      </c>
      <c r="BI560" s="2">
        <f t="shared" si="2196"/>
        <v>4.0982051379349601E-3</v>
      </c>
      <c r="BJ560" s="2">
        <f t="shared" si="2197"/>
        <v>0.96581034417333889</v>
      </c>
    </row>
    <row r="561" spans="1:62" ht="15.6" customHeight="1">
      <c r="A561" s="4">
        <v>44450</v>
      </c>
      <c r="B561">
        <f>Foglio1!S332</f>
        <v>5978606</v>
      </c>
      <c r="C561">
        <f>Foglio1!T332</f>
        <v>2285341</v>
      </c>
      <c r="E561">
        <f>Foglio1!R332</f>
        <v>287826</v>
      </c>
      <c r="G561">
        <f>Foglio1!K332</f>
        <v>26255</v>
      </c>
      <c r="H561" s="5">
        <f>Foglio1!I332</f>
        <v>907</v>
      </c>
      <c r="I561" s="5">
        <f>Foglio1!G332</f>
        <v>801</v>
      </c>
      <c r="J561" s="5">
        <f>Foglio1!H332</f>
        <v>106</v>
      </c>
      <c r="K561" s="5">
        <f>Foglio1!V332</f>
        <v>5</v>
      </c>
      <c r="M561" s="5">
        <f>Foglio1!J332</f>
        <v>25348</v>
      </c>
      <c r="N561" s="5">
        <f>Foglio1!N332</f>
        <v>255003</v>
      </c>
      <c r="O561" s="5">
        <f>Foglio1!O332</f>
        <v>6568</v>
      </c>
      <c r="Q561">
        <f t="shared" si="2163"/>
        <v>907</v>
      </c>
      <c r="R561">
        <f t="shared" si="2164"/>
        <v>262478</v>
      </c>
      <c r="Z561">
        <f t="shared" si="2165"/>
        <v>255003</v>
      </c>
      <c r="AA561">
        <f t="shared" si="2166"/>
        <v>25348</v>
      </c>
      <c r="AB561">
        <f t="shared" si="2167"/>
        <v>907</v>
      </c>
      <c r="AC561">
        <f t="shared" si="2168"/>
        <v>6568</v>
      </c>
      <c r="AE561" s="3">
        <f t="shared" si="2169"/>
        <v>18441</v>
      </c>
      <c r="AF561" s="3">
        <f t="shared" si="2170"/>
        <v>770</v>
      </c>
      <c r="AG561" s="3">
        <f t="shared" si="2171"/>
        <v>-98</v>
      </c>
      <c r="AH561" s="3">
        <f t="shared" si="2172"/>
        <v>6</v>
      </c>
      <c r="AI561" s="3">
        <f t="shared" si="2173"/>
        <v>-2</v>
      </c>
      <c r="AJ561" s="3">
        <f t="shared" si="2174"/>
        <v>-104</v>
      </c>
      <c r="AK561" s="3">
        <f t="shared" si="2175"/>
        <v>843</v>
      </c>
      <c r="AL561" s="3">
        <f t="shared" si="2176"/>
        <v>25</v>
      </c>
      <c r="AM561" s="3"/>
      <c r="AN561" s="3">
        <f t="shared" si="2177"/>
        <v>17671</v>
      </c>
      <c r="AO561" s="3">
        <f t="shared" si="2178"/>
        <v>770</v>
      </c>
      <c r="AQ561" s="6">
        <f t="shared" si="2179"/>
        <v>3.0940418595793908E-3</v>
      </c>
      <c r="AR561" s="6">
        <f t="shared" si="2180"/>
        <v>2.6824034334763948E-3</v>
      </c>
      <c r="AS561" s="6">
        <f t="shared" si="2181"/>
        <v>-3.7187416992372786E-3</v>
      </c>
      <c r="AT561" s="6">
        <f t="shared" si="2182"/>
        <v>6.6592674805771362E-3</v>
      </c>
      <c r="AU561" s="6">
        <f t="shared" si="2183"/>
        <v>-1.8518518518518517E-2</v>
      </c>
      <c r="AV561" s="6">
        <f t="shared" si="2184"/>
        <v>-4.0861228980040862E-3</v>
      </c>
      <c r="AW561" s="6">
        <f t="shared" si="2185"/>
        <v>3.3168083097261567E-3</v>
      </c>
      <c r="AX561" s="6">
        <f t="shared" si="2186"/>
        <v>3.8208772734219776E-3</v>
      </c>
      <c r="AZ561" s="2">
        <f t="shared" si="2187"/>
        <v>4.8142660680432867E-2</v>
      </c>
      <c r="BA561" s="17">
        <f t="shared" si="2188"/>
        <v>4.1754785532237951E-2</v>
      </c>
      <c r="BB561" s="2">
        <f t="shared" si="2189"/>
        <v>3.1512094112415138E-3</v>
      </c>
      <c r="BC561" s="2">
        <f t="shared" si="2190"/>
        <v>2.7829313543599257E-3</v>
      </c>
      <c r="BD561" s="2">
        <f t="shared" si="2191"/>
        <v>3.6827805688158818E-4</v>
      </c>
      <c r="BE561" s="2">
        <f t="shared" si="2192"/>
        <v>8.8067096092778283E-2</v>
      </c>
      <c r="BF561" s="2">
        <f t="shared" si="2193"/>
        <v>0.88596235225448705</v>
      </c>
      <c r="BG561" s="2">
        <f t="shared" si="2194"/>
        <v>2.2819342241493124E-2</v>
      </c>
      <c r="BH561" s="2">
        <f t="shared" si="2195"/>
        <v>3.0508474576271188E-2</v>
      </c>
      <c r="BI561" s="2">
        <f t="shared" si="2196"/>
        <v>4.037326223576462E-3</v>
      </c>
      <c r="BJ561" s="2">
        <f t="shared" si="2197"/>
        <v>0.9654541992001523</v>
      </c>
    </row>
    <row r="562" spans="1:62" ht="15.6" customHeight="1">
      <c r="A562" s="4">
        <v>44451</v>
      </c>
      <c r="B562">
        <f>Foglio1!S333</f>
        <v>5994498</v>
      </c>
      <c r="C562">
        <f>Foglio1!T333</f>
        <v>2291847</v>
      </c>
      <c r="E562">
        <f>Foglio1!R333</f>
        <v>288711</v>
      </c>
      <c r="G562">
        <f>Foglio1!K333</f>
        <v>26190</v>
      </c>
      <c r="H562" s="5">
        <f>Foglio1!I333</f>
        <v>892</v>
      </c>
      <c r="I562" s="5">
        <f>Foglio1!G333</f>
        <v>786</v>
      </c>
      <c r="J562" s="5">
        <f>Foglio1!H333</f>
        <v>106</v>
      </c>
      <c r="K562" s="5">
        <f>Foglio1!V333</f>
        <v>7</v>
      </c>
      <c r="M562" s="5">
        <f>Foglio1!J333</f>
        <v>25298</v>
      </c>
      <c r="N562" s="5">
        <f>Foglio1!N333</f>
        <v>255944</v>
      </c>
      <c r="O562" s="5">
        <f>Foglio1!O333</f>
        <v>6577</v>
      </c>
      <c r="Q562">
        <f t="shared" si="2163"/>
        <v>892</v>
      </c>
      <c r="R562">
        <f t="shared" si="2164"/>
        <v>263413</v>
      </c>
      <c r="Z562">
        <f t="shared" si="2165"/>
        <v>255944</v>
      </c>
      <c r="AA562">
        <f t="shared" si="2166"/>
        <v>25298</v>
      </c>
      <c r="AB562">
        <f t="shared" si="2167"/>
        <v>892</v>
      </c>
      <c r="AC562">
        <f t="shared" si="2168"/>
        <v>6577</v>
      </c>
      <c r="AE562" s="3">
        <f t="shared" si="2169"/>
        <v>15892</v>
      </c>
      <c r="AF562" s="3">
        <f t="shared" si="2170"/>
        <v>885</v>
      </c>
      <c r="AG562" s="3">
        <f t="shared" si="2171"/>
        <v>-65</v>
      </c>
      <c r="AH562" s="3">
        <f t="shared" si="2172"/>
        <v>-15</v>
      </c>
      <c r="AI562" s="3">
        <f t="shared" si="2173"/>
        <v>0</v>
      </c>
      <c r="AJ562" s="3">
        <f t="shared" si="2174"/>
        <v>-50</v>
      </c>
      <c r="AK562" s="3">
        <f t="shared" si="2175"/>
        <v>941</v>
      </c>
      <c r="AL562" s="3">
        <f t="shared" si="2176"/>
        <v>9</v>
      </c>
      <c r="AM562" s="3"/>
      <c r="AN562" s="3">
        <f t="shared" si="2177"/>
        <v>15007</v>
      </c>
      <c r="AO562" s="3">
        <f t="shared" si="2178"/>
        <v>885</v>
      </c>
      <c r="AQ562" s="6">
        <f t="shared" si="2179"/>
        <v>2.6581447247067294E-3</v>
      </c>
      <c r="AR562" s="6">
        <f t="shared" si="2180"/>
        <v>3.0747743428321279E-3</v>
      </c>
      <c r="AS562" s="6">
        <f t="shared" si="2181"/>
        <v>-2.4757189106836791E-3</v>
      </c>
      <c r="AT562" s="6">
        <f t="shared" si="2182"/>
        <v>-1.6538037486218304E-2</v>
      </c>
      <c r="AU562" s="6">
        <f t="shared" si="2183"/>
        <v>0</v>
      </c>
      <c r="AV562" s="6">
        <f t="shared" si="2184"/>
        <v>-1.9725422124033452E-3</v>
      </c>
      <c r="AW562" s="6">
        <f t="shared" si="2185"/>
        <v>3.6901526648706095E-3</v>
      </c>
      <c r="AX562" s="6">
        <f t="shared" si="2186"/>
        <v>1.3702801461632156E-3</v>
      </c>
      <c r="AZ562" s="2">
        <f t="shared" si="2187"/>
        <v>4.816266516395535E-2</v>
      </c>
      <c r="BA562" s="17">
        <f t="shared" si="2188"/>
        <v>5.5688396677573623E-2</v>
      </c>
      <c r="BB562" s="2">
        <f t="shared" si="2189"/>
        <v>3.0895947850965153E-3</v>
      </c>
      <c r="BC562" s="2">
        <f t="shared" si="2190"/>
        <v>2.7224456290200236E-3</v>
      </c>
      <c r="BD562" s="2">
        <f t="shared" si="2191"/>
        <v>3.6714915607649173E-4</v>
      </c>
      <c r="BE562" s="2">
        <f t="shared" si="2192"/>
        <v>8.7623956136066869E-2</v>
      </c>
      <c r="BF562" s="2">
        <f t="shared" si="2193"/>
        <v>0.88650588304567546</v>
      </c>
      <c r="BG562" s="2">
        <f t="shared" si="2194"/>
        <v>2.2780566033161188E-2</v>
      </c>
      <c r="BH562" s="2">
        <f t="shared" si="2195"/>
        <v>3.0011454753722796E-2</v>
      </c>
      <c r="BI562" s="2">
        <f t="shared" si="2196"/>
        <v>4.0473463153875523E-3</v>
      </c>
      <c r="BJ562" s="2">
        <f t="shared" si="2197"/>
        <v>0.9659411989308897</v>
      </c>
    </row>
    <row r="563" spans="1:62" ht="15.6" customHeight="1">
      <c r="A563" s="4">
        <v>44452</v>
      </c>
      <c r="B563">
        <f>Foglio1!S334</f>
        <v>6006805</v>
      </c>
      <c r="C563">
        <f>Foglio1!T334</f>
        <v>2297466</v>
      </c>
      <c r="E563">
        <f>Foglio1!R334</f>
        <v>289329</v>
      </c>
      <c r="G563">
        <f>Foglio1!K334</f>
        <v>26014</v>
      </c>
      <c r="H563" s="5">
        <f>Foglio1!I334</f>
        <v>895</v>
      </c>
      <c r="I563" s="5">
        <f>Foglio1!G334</f>
        <v>792</v>
      </c>
      <c r="J563" s="5">
        <f>Foglio1!H334</f>
        <v>103</v>
      </c>
      <c r="K563" s="5">
        <f>Foglio1!V334</f>
        <v>7</v>
      </c>
      <c r="M563" s="5">
        <f>Foglio1!J334</f>
        <v>25119</v>
      </c>
      <c r="N563" s="5">
        <f>Foglio1!N334</f>
        <v>256730</v>
      </c>
      <c r="O563" s="5">
        <f>Foglio1!O334</f>
        <v>6585</v>
      </c>
      <c r="Q563">
        <f t="shared" ref="Q563:Q569" si="2198">H563+L563</f>
        <v>895</v>
      </c>
      <c r="R563">
        <f t="shared" ref="R563:R569" si="2199">Q563+N563+O563</f>
        <v>264210</v>
      </c>
      <c r="Z563">
        <f t="shared" ref="Z563:Z569" si="2200">N563</f>
        <v>256730</v>
      </c>
      <c r="AA563">
        <f t="shared" ref="AA563:AA569" si="2201">M563</f>
        <v>25119</v>
      </c>
      <c r="AB563">
        <f t="shared" ref="AB563:AB569" si="2202">H563</f>
        <v>895</v>
      </c>
      <c r="AC563">
        <f t="shared" ref="AC563:AC569" si="2203">O563</f>
        <v>6585</v>
      </c>
      <c r="AE563" s="3">
        <f t="shared" ref="AE563:AE569" si="2204">B563-B562</f>
        <v>12307</v>
      </c>
      <c r="AF563" s="3">
        <f t="shared" ref="AF563:AF569" si="2205">E563-E562</f>
        <v>618</v>
      </c>
      <c r="AG563" s="3">
        <f t="shared" ref="AG563:AG569" si="2206">G563-G562</f>
        <v>-176</v>
      </c>
      <c r="AH563" s="3">
        <f t="shared" ref="AH563:AH569" si="2207">H563-H562</f>
        <v>3</v>
      </c>
      <c r="AI563" s="3">
        <f t="shared" ref="AI563:AI569" si="2208">J563-J562</f>
        <v>-3</v>
      </c>
      <c r="AJ563" s="3">
        <f t="shared" ref="AJ563:AJ569" si="2209">M563-M562</f>
        <v>-179</v>
      </c>
      <c r="AK563" s="3">
        <f t="shared" ref="AK563:AK569" si="2210">N563-N562</f>
        <v>786</v>
      </c>
      <c r="AL563" s="3">
        <f t="shared" ref="AL563:AL569" si="2211">O563-O562</f>
        <v>8</v>
      </c>
      <c r="AM563" s="3"/>
      <c r="AN563" s="3">
        <f t="shared" ref="AN563:AN569" si="2212">AE563-AF563</f>
        <v>11689</v>
      </c>
      <c r="AO563" s="3">
        <f t="shared" ref="AO563:AO569" si="2213">AF563</f>
        <v>618</v>
      </c>
      <c r="AQ563" s="6">
        <f t="shared" ref="AQ563:AQ569" si="2214">(B563-B562)/B562</f>
        <v>2.0530493128865838E-3</v>
      </c>
      <c r="AR563" s="6">
        <f t="shared" ref="AR563:AR569" si="2215">(E563-E562)/E562</f>
        <v>2.1405488533516215E-3</v>
      </c>
      <c r="AS563" s="6">
        <f t="shared" ref="AS563:AS569" si="2216">(G563-G562)/G562</f>
        <v>-6.7201221840397099E-3</v>
      </c>
      <c r="AT563" s="6">
        <f t="shared" ref="AT563:AT569" si="2217">(H563-H562)/H562</f>
        <v>3.3632286995515697E-3</v>
      </c>
      <c r="AU563" s="6">
        <f t="shared" ref="AU563:AU569" si="2218">(J563-J562)/J562</f>
        <v>-2.8301886792452831E-2</v>
      </c>
      <c r="AV563" s="6">
        <f t="shared" ref="AV563:AV569" si="2219">(M563-M562)/M562</f>
        <v>-7.0756581547948456E-3</v>
      </c>
      <c r="AW563" s="6">
        <f t="shared" ref="AW563:AW569" si="2220">(N563-N562)/N562</f>
        <v>3.070984277810771E-3</v>
      </c>
      <c r="AX563" s="6">
        <f t="shared" ref="AX563:AX569" si="2221">(O563-O562)/O562</f>
        <v>1.2163600425726016E-3</v>
      </c>
      <c r="AZ563" s="2">
        <f t="shared" ref="AZ563:AZ569" si="2222">E563/B563</f>
        <v>4.8166870740768176E-2</v>
      </c>
      <c r="BA563" s="17">
        <f t="shared" ref="BA563:BA569" si="2223">AF563/AE563</f>
        <v>5.0215324612009428E-2</v>
      </c>
      <c r="BB563" s="2">
        <f t="shared" ref="BB563:BB569" si="2224">H563/E563</f>
        <v>3.0933643015390784E-3</v>
      </c>
      <c r="BC563" s="2">
        <f t="shared" ref="BC563:BC569" si="2225">(H563-J563)/E563</f>
        <v>2.7373681863898883E-3</v>
      </c>
      <c r="BD563" s="2">
        <f t="shared" ref="BD563:BD569" si="2226">J563/E563</f>
        <v>3.5599611514919001E-4</v>
      </c>
      <c r="BE563" s="2">
        <f t="shared" ref="BE563:BE569" si="2227">M563/E563</f>
        <v>8.6818120547888386E-2</v>
      </c>
      <c r="BF563" s="2">
        <f t="shared" ref="BF563:BF569" si="2228">N563/E563</f>
        <v>0.88732895769176268</v>
      </c>
      <c r="BG563" s="2">
        <f t="shared" ref="BG563:BG569" si="2229">O563/E563</f>
        <v>2.2759557458809868E-2</v>
      </c>
      <c r="BH563" s="2">
        <f t="shared" ref="BH563:BH569" si="2230">I563/G563</f>
        <v>3.0445144921965095E-2</v>
      </c>
      <c r="BI563" s="2">
        <f t="shared" ref="BI563:BI569" si="2231">J563/G563</f>
        <v>3.95940647343738E-3</v>
      </c>
      <c r="BJ563" s="2">
        <f t="shared" ref="BJ563:BJ569" si="2232">M563/G563</f>
        <v>0.96559544860459756</v>
      </c>
    </row>
    <row r="564" spans="1:62" ht="15.6" customHeight="1">
      <c r="A564" s="4">
        <v>44453</v>
      </c>
      <c r="B564">
        <f>Foglio1!S335</f>
        <v>6028605</v>
      </c>
      <c r="C564">
        <f>Foglio1!T335</f>
        <v>2305682</v>
      </c>
      <c r="E564">
        <f>Foglio1!R335</f>
        <v>290013</v>
      </c>
      <c r="G564">
        <f>Foglio1!K335</f>
        <v>25504</v>
      </c>
      <c r="H564" s="5">
        <f>Foglio1!I335</f>
        <v>871</v>
      </c>
      <c r="I564" s="5">
        <f>Foglio1!G335</f>
        <v>772</v>
      </c>
      <c r="J564" s="5">
        <f>Foglio1!H335</f>
        <v>99</v>
      </c>
      <c r="K564" s="5">
        <f>Foglio1!V335</f>
        <v>5</v>
      </c>
      <c r="M564" s="5">
        <f>Foglio1!J335</f>
        <v>24633</v>
      </c>
      <c r="N564" s="5">
        <f>Foglio1!N335</f>
        <v>257900</v>
      </c>
      <c r="O564" s="5">
        <f>Foglio1!O335</f>
        <v>6609</v>
      </c>
      <c r="Q564">
        <f t="shared" si="2198"/>
        <v>871</v>
      </c>
      <c r="R564">
        <f t="shared" si="2199"/>
        <v>265380</v>
      </c>
      <c r="Z564">
        <f t="shared" si="2200"/>
        <v>257900</v>
      </c>
      <c r="AA564">
        <f t="shared" si="2201"/>
        <v>24633</v>
      </c>
      <c r="AB564">
        <f t="shared" si="2202"/>
        <v>871</v>
      </c>
      <c r="AC564">
        <f t="shared" si="2203"/>
        <v>6609</v>
      </c>
      <c r="AE564" s="3">
        <f t="shared" si="2204"/>
        <v>21800</v>
      </c>
      <c r="AF564" s="3">
        <f t="shared" si="2205"/>
        <v>684</v>
      </c>
      <c r="AG564" s="3">
        <f t="shared" si="2206"/>
        <v>-510</v>
      </c>
      <c r="AH564" s="3">
        <f t="shared" si="2207"/>
        <v>-24</v>
      </c>
      <c r="AI564" s="3">
        <f t="shared" si="2208"/>
        <v>-4</v>
      </c>
      <c r="AJ564" s="3">
        <f t="shared" si="2209"/>
        <v>-486</v>
      </c>
      <c r="AK564" s="3">
        <f t="shared" si="2210"/>
        <v>1170</v>
      </c>
      <c r="AL564" s="3">
        <f t="shared" si="2211"/>
        <v>24</v>
      </c>
      <c r="AM564" s="3"/>
      <c r="AN564" s="3">
        <f t="shared" si="2212"/>
        <v>21116</v>
      </c>
      <c r="AO564" s="3">
        <f t="shared" si="2213"/>
        <v>684</v>
      </c>
      <c r="AQ564" s="6">
        <f t="shared" si="2214"/>
        <v>3.6292171961633513E-3</v>
      </c>
      <c r="AR564" s="6">
        <f t="shared" si="2215"/>
        <v>2.3640907064276309E-3</v>
      </c>
      <c r="AS564" s="6">
        <f t="shared" si="2216"/>
        <v>-1.9604828169447221E-2</v>
      </c>
      <c r="AT564" s="6">
        <f t="shared" si="2217"/>
        <v>-2.6815642458100558E-2</v>
      </c>
      <c r="AU564" s="6">
        <f t="shared" si="2218"/>
        <v>-3.8834951456310676E-2</v>
      </c>
      <c r="AV564" s="6">
        <f t="shared" si="2219"/>
        <v>-1.9347903977069151E-2</v>
      </c>
      <c r="AW564" s="6">
        <f t="shared" si="2220"/>
        <v>4.5573170256689903E-3</v>
      </c>
      <c r="AX564" s="6">
        <f t="shared" si="2221"/>
        <v>3.6446469248291574E-3</v>
      </c>
      <c r="AZ564" s="2">
        <f t="shared" si="2222"/>
        <v>4.8106153911228217E-2</v>
      </c>
      <c r="BA564" s="17">
        <f t="shared" si="2223"/>
        <v>3.1376146788990825E-2</v>
      </c>
      <c r="BB564" s="2">
        <f t="shared" si="2224"/>
        <v>3.0033136445607612E-3</v>
      </c>
      <c r="BC564" s="2">
        <f t="shared" si="2225"/>
        <v>2.6619496367404219E-3</v>
      </c>
      <c r="BD564" s="2">
        <f t="shared" si="2226"/>
        <v>3.4136400782033908E-4</v>
      </c>
      <c r="BE564" s="2">
        <f t="shared" si="2227"/>
        <v>8.4937571764024375E-2</v>
      </c>
      <c r="BF564" s="2">
        <f t="shared" si="2228"/>
        <v>0.88927048097843886</v>
      </c>
      <c r="BG564" s="2">
        <f t="shared" si="2229"/>
        <v>2.2788633612975971E-2</v>
      </c>
      <c r="BH564" s="2">
        <f t="shared" si="2230"/>
        <v>3.0269761606022585E-2</v>
      </c>
      <c r="BI564" s="2">
        <f t="shared" si="2231"/>
        <v>3.8817440401505646E-3</v>
      </c>
      <c r="BJ564" s="2">
        <f t="shared" si="2232"/>
        <v>0.9658484943538268</v>
      </c>
    </row>
    <row r="565" spans="1:62" ht="15.6" customHeight="1">
      <c r="A565" s="4">
        <v>44454</v>
      </c>
      <c r="B565">
        <f>Foglio1!S336</f>
        <v>6047680</v>
      </c>
      <c r="C565">
        <f>Foglio1!T336</f>
        <v>2313216</v>
      </c>
      <c r="E565">
        <f>Foglio1!R336</f>
        <v>290484</v>
      </c>
      <c r="G565">
        <f>Foglio1!K336</f>
        <v>23616</v>
      </c>
      <c r="H565" s="5">
        <f>Foglio1!I336</f>
        <v>830</v>
      </c>
      <c r="I565" s="5">
        <f>Foglio1!G336</f>
        <v>732</v>
      </c>
      <c r="J565" s="5">
        <f>Foglio1!H336</f>
        <v>98</v>
      </c>
      <c r="K565" s="5">
        <f>Foglio1!V336</f>
        <v>8</v>
      </c>
      <c r="M565" s="5">
        <f>Foglio1!J336</f>
        <v>22786</v>
      </c>
      <c r="N565" s="5">
        <f>Foglio1!N336</f>
        <v>260231</v>
      </c>
      <c r="O565" s="5">
        <f>Foglio1!O336</f>
        <v>6637</v>
      </c>
      <c r="Q565">
        <f t="shared" si="2198"/>
        <v>830</v>
      </c>
      <c r="R565">
        <f t="shared" si="2199"/>
        <v>267698</v>
      </c>
      <c r="Z565">
        <f t="shared" si="2200"/>
        <v>260231</v>
      </c>
      <c r="AA565">
        <f t="shared" si="2201"/>
        <v>22786</v>
      </c>
      <c r="AB565">
        <f t="shared" si="2202"/>
        <v>830</v>
      </c>
      <c r="AC565">
        <f t="shared" si="2203"/>
        <v>6637</v>
      </c>
      <c r="AE565" s="3">
        <f t="shared" si="2204"/>
        <v>19075</v>
      </c>
      <c r="AF565" s="3">
        <f t="shared" si="2205"/>
        <v>471</v>
      </c>
      <c r="AG565" s="3">
        <f t="shared" si="2206"/>
        <v>-1888</v>
      </c>
      <c r="AH565" s="3">
        <f t="shared" si="2207"/>
        <v>-41</v>
      </c>
      <c r="AI565" s="3">
        <f t="shared" si="2208"/>
        <v>-1</v>
      </c>
      <c r="AJ565" s="3">
        <f t="shared" si="2209"/>
        <v>-1847</v>
      </c>
      <c r="AK565" s="3">
        <f t="shared" si="2210"/>
        <v>2331</v>
      </c>
      <c r="AL565" s="3">
        <f t="shared" si="2211"/>
        <v>28</v>
      </c>
      <c r="AM565" s="3"/>
      <c r="AN565" s="3">
        <f t="shared" si="2212"/>
        <v>18604</v>
      </c>
      <c r="AO565" s="3">
        <f t="shared" si="2213"/>
        <v>471</v>
      </c>
      <c r="AQ565" s="6">
        <f t="shared" si="2214"/>
        <v>3.1640819061789583E-3</v>
      </c>
      <c r="AR565" s="6">
        <f t="shared" si="2215"/>
        <v>1.6240651281149467E-3</v>
      </c>
      <c r="AS565" s="6">
        <f t="shared" si="2216"/>
        <v>-7.4027603513174403E-2</v>
      </c>
      <c r="AT565" s="6">
        <f t="shared" si="2217"/>
        <v>-4.7072330654420208E-2</v>
      </c>
      <c r="AU565" s="6">
        <f t="shared" si="2218"/>
        <v>-1.0101010101010102E-2</v>
      </c>
      <c r="AV565" s="6">
        <f t="shared" si="2219"/>
        <v>-7.4980716924450935E-2</v>
      </c>
      <c r="AW565" s="6">
        <f t="shared" si="2220"/>
        <v>9.0383869716944547E-3</v>
      </c>
      <c r="AX565" s="6">
        <f t="shared" si="2221"/>
        <v>4.2366469965198971E-3</v>
      </c>
      <c r="AZ565" s="2">
        <f t="shared" si="2222"/>
        <v>4.8032303296470714E-2</v>
      </c>
      <c r="BA565" s="17">
        <f t="shared" si="2223"/>
        <v>2.4692005242463958E-2</v>
      </c>
      <c r="BB565" s="2">
        <f t="shared" si="2224"/>
        <v>2.8573002299610304E-3</v>
      </c>
      <c r="BC565" s="2">
        <f t="shared" si="2225"/>
        <v>2.5199322510017766E-3</v>
      </c>
      <c r="BD565" s="2">
        <f t="shared" si="2226"/>
        <v>3.3736797895925419E-4</v>
      </c>
      <c r="BE565" s="2">
        <f t="shared" si="2227"/>
        <v>7.8441497638424146E-2</v>
      </c>
      <c r="BF565" s="2">
        <f t="shared" si="2228"/>
        <v>0.89585312788311922</v>
      </c>
      <c r="BG565" s="2">
        <f t="shared" si="2229"/>
        <v>2.2848074248495616E-2</v>
      </c>
      <c r="BH565" s="2">
        <f t="shared" si="2230"/>
        <v>3.0995934959349592E-2</v>
      </c>
      <c r="BI565" s="2">
        <f t="shared" si="2231"/>
        <v>4.1497289972899729E-3</v>
      </c>
      <c r="BJ565" s="2">
        <f t="shared" si="2232"/>
        <v>0.96485433604336046</v>
      </c>
    </row>
    <row r="566" spans="1:62" ht="15.6" customHeight="1">
      <c r="A566" s="4">
        <v>44455</v>
      </c>
      <c r="B566">
        <f>Foglio1!S337</f>
        <v>6066362</v>
      </c>
      <c r="C566">
        <f>Foglio1!T337</f>
        <v>2321187</v>
      </c>
      <c r="E566">
        <f>Foglio1!R337</f>
        <v>291362</v>
      </c>
      <c r="G566">
        <f>Foglio1!K337</f>
        <v>22720</v>
      </c>
      <c r="H566" s="5">
        <f>Foglio1!I337</f>
        <v>796</v>
      </c>
      <c r="I566" s="5">
        <f>Foglio1!G337</f>
        <v>697</v>
      </c>
      <c r="J566" s="5">
        <f>Foglio1!H337</f>
        <v>99</v>
      </c>
      <c r="K566" s="5">
        <f>Foglio1!V337</f>
        <v>10</v>
      </c>
      <c r="M566" s="5">
        <f>Foglio1!J337</f>
        <v>21924</v>
      </c>
      <c r="N566" s="5">
        <f>Foglio1!N337</f>
        <v>261985</v>
      </c>
      <c r="O566" s="5">
        <f>Foglio1!O337</f>
        <v>6657</v>
      </c>
      <c r="Q566">
        <f t="shared" si="2198"/>
        <v>796</v>
      </c>
      <c r="R566">
        <f t="shared" si="2199"/>
        <v>269438</v>
      </c>
      <c r="Z566">
        <f t="shared" si="2200"/>
        <v>261985</v>
      </c>
      <c r="AA566">
        <f t="shared" si="2201"/>
        <v>21924</v>
      </c>
      <c r="AB566">
        <f t="shared" si="2202"/>
        <v>796</v>
      </c>
      <c r="AC566">
        <f t="shared" si="2203"/>
        <v>6657</v>
      </c>
      <c r="AE566" s="3">
        <f t="shared" si="2204"/>
        <v>18682</v>
      </c>
      <c r="AF566" s="3">
        <f t="shared" si="2205"/>
        <v>878</v>
      </c>
      <c r="AG566" s="3">
        <f t="shared" si="2206"/>
        <v>-896</v>
      </c>
      <c r="AH566" s="3">
        <f t="shared" si="2207"/>
        <v>-34</v>
      </c>
      <c r="AI566" s="3">
        <f t="shared" si="2208"/>
        <v>1</v>
      </c>
      <c r="AJ566" s="3">
        <f t="shared" si="2209"/>
        <v>-862</v>
      </c>
      <c r="AK566" s="3">
        <f t="shared" si="2210"/>
        <v>1754</v>
      </c>
      <c r="AL566" s="3">
        <f t="shared" si="2211"/>
        <v>20</v>
      </c>
      <c r="AM566" s="3"/>
      <c r="AN566" s="3">
        <f t="shared" si="2212"/>
        <v>17804</v>
      </c>
      <c r="AO566" s="3">
        <f t="shared" si="2213"/>
        <v>878</v>
      </c>
      <c r="AQ566" s="6">
        <f t="shared" si="2214"/>
        <v>3.0891184718768189E-3</v>
      </c>
      <c r="AR566" s="6">
        <f t="shared" si="2215"/>
        <v>3.0225416890431143E-3</v>
      </c>
      <c r="AS566" s="6">
        <f t="shared" si="2216"/>
        <v>-3.7940379403794036E-2</v>
      </c>
      <c r="AT566" s="6">
        <f t="shared" si="2217"/>
        <v>-4.0963855421686748E-2</v>
      </c>
      <c r="AU566" s="6">
        <f t="shared" si="2218"/>
        <v>1.020408163265306E-2</v>
      </c>
      <c r="AV566" s="6">
        <f t="shared" si="2219"/>
        <v>-3.7830246642675328E-2</v>
      </c>
      <c r="AW566" s="6">
        <f t="shared" si="2220"/>
        <v>6.7401654683723307E-3</v>
      </c>
      <c r="AX566" s="6">
        <f t="shared" si="2221"/>
        <v>3.0134096730450506E-3</v>
      </c>
      <c r="AZ566" s="2">
        <f t="shared" si="2222"/>
        <v>4.8029115308318229E-2</v>
      </c>
      <c r="BA566" s="17">
        <f t="shared" si="2223"/>
        <v>4.6997109517182313E-2</v>
      </c>
      <c r="BB566" s="2">
        <f t="shared" si="2224"/>
        <v>2.7319966227579437E-3</v>
      </c>
      <c r="BC566" s="2">
        <f t="shared" si="2225"/>
        <v>2.3922131231938278E-3</v>
      </c>
      <c r="BD566" s="2">
        <f t="shared" si="2226"/>
        <v>3.3978349956411612E-4</v>
      </c>
      <c r="BE566" s="2">
        <f t="shared" si="2227"/>
        <v>7.5246600448926074E-2</v>
      </c>
      <c r="BF566" s="2">
        <f t="shared" si="2228"/>
        <v>0.89917353670005007</v>
      </c>
      <c r="BG566" s="2">
        <f t="shared" si="2229"/>
        <v>2.2847866228265869E-2</v>
      </c>
      <c r="BH566" s="2">
        <f t="shared" si="2230"/>
        <v>3.0677816901408451E-2</v>
      </c>
      <c r="BI566" s="2">
        <f t="shared" si="2231"/>
        <v>4.3573943661971834E-3</v>
      </c>
      <c r="BJ566" s="2">
        <f t="shared" si="2232"/>
        <v>0.96496478873239433</v>
      </c>
    </row>
    <row r="567" spans="1:62" ht="15.6" customHeight="1">
      <c r="A567" s="4">
        <v>44456</v>
      </c>
      <c r="B567">
        <f>Foglio1!S338</f>
        <v>6085120</v>
      </c>
      <c r="C567">
        <f>Foglio1!T338</f>
        <v>2327567</v>
      </c>
      <c r="E567">
        <f>Foglio1!R338</f>
        <v>291964</v>
      </c>
      <c r="G567">
        <f>Foglio1!K338</f>
        <v>21777</v>
      </c>
      <c r="H567" s="5">
        <f>Foglio1!I338</f>
        <v>795</v>
      </c>
      <c r="I567" s="5">
        <f>Foglio1!G338</f>
        <v>696</v>
      </c>
      <c r="J567" s="5">
        <f>Foglio1!H338</f>
        <v>99</v>
      </c>
      <c r="K567" s="5">
        <f>Foglio1!V338</f>
        <v>6</v>
      </c>
      <c r="M567" s="5">
        <f>Foglio1!J338</f>
        <v>20982</v>
      </c>
      <c r="N567" s="5">
        <f>Foglio1!N338</f>
        <v>263514</v>
      </c>
      <c r="O567" s="5">
        <f>Foglio1!O338</f>
        <v>6673</v>
      </c>
      <c r="Q567">
        <f t="shared" si="2198"/>
        <v>795</v>
      </c>
      <c r="R567">
        <f t="shared" si="2199"/>
        <v>270982</v>
      </c>
      <c r="Z567">
        <f t="shared" si="2200"/>
        <v>263514</v>
      </c>
      <c r="AA567">
        <f t="shared" si="2201"/>
        <v>20982</v>
      </c>
      <c r="AB567">
        <f t="shared" si="2202"/>
        <v>795</v>
      </c>
      <c r="AC567">
        <f t="shared" si="2203"/>
        <v>6673</v>
      </c>
      <c r="AE567" s="3">
        <f t="shared" si="2204"/>
        <v>18758</v>
      </c>
      <c r="AF567" s="3">
        <f t="shared" si="2205"/>
        <v>602</v>
      </c>
      <c r="AG567" s="3">
        <f t="shared" si="2206"/>
        <v>-943</v>
      </c>
      <c r="AH567" s="3">
        <f t="shared" si="2207"/>
        <v>-1</v>
      </c>
      <c r="AI567" s="3">
        <f t="shared" si="2208"/>
        <v>0</v>
      </c>
      <c r="AJ567" s="3">
        <f t="shared" si="2209"/>
        <v>-942</v>
      </c>
      <c r="AK567" s="3">
        <f t="shared" si="2210"/>
        <v>1529</v>
      </c>
      <c r="AL567" s="3">
        <f t="shared" si="2211"/>
        <v>16</v>
      </c>
      <c r="AM567" s="3"/>
      <c r="AN567" s="3">
        <f t="shared" si="2212"/>
        <v>18156</v>
      </c>
      <c r="AO567" s="3">
        <f t="shared" si="2213"/>
        <v>602</v>
      </c>
      <c r="AQ567" s="6">
        <f t="shared" si="2214"/>
        <v>3.0921333082331716E-3</v>
      </c>
      <c r="AR567" s="6">
        <f t="shared" si="2215"/>
        <v>2.0661582498747262E-3</v>
      </c>
      <c r="AS567" s="6">
        <f t="shared" si="2216"/>
        <v>-4.1505281690140845E-2</v>
      </c>
      <c r="AT567" s="6">
        <f t="shared" si="2217"/>
        <v>-1.2562814070351759E-3</v>
      </c>
      <c r="AU567" s="6">
        <f t="shared" si="2218"/>
        <v>0</v>
      </c>
      <c r="AV567" s="6">
        <f t="shared" si="2219"/>
        <v>-4.2966611932129174E-2</v>
      </c>
      <c r="AW567" s="6">
        <f t="shared" si="2220"/>
        <v>5.8362119968700501E-3</v>
      </c>
      <c r="AX567" s="6">
        <f t="shared" si="2221"/>
        <v>2.4034850533273247E-3</v>
      </c>
      <c r="AZ567" s="2">
        <f t="shared" si="2222"/>
        <v>4.7979990534286913E-2</v>
      </c>
      <c r="BA567" s="17">
        <f t="shared" si="2223"/>
        <v>3.2092973664569785E-2</v>
      </c>
      <c r="BB567" s="2">
        <f t="shared" si="2224"/>
        <v>2.7229384444657561E-3</v>
      </c>
      <c r="BC567" s="2">
        <f t="shared" si="2225"/>
        <v>2.3838555438341715E-3</v>
      </c>
      <c r="BD567" s="2">
        <f t="shared" si="2226"/>
        <v>3.3908290063158471E-4</v>
      </c>
      <c r="BE567" s="2">
        <f t="shared" si="2227"/>
        <v>7.1865024455069801E-2</v>
      </c>
      <c r="BF567" s="2">
        <f t="shared" si="2228"/>
        <v>0.90255647956597385</v>
      </c>
      <c r="BG567" s="2">
        <f t="shared" si="2229"/>
        <v>2.2855557534490555E-2</v>
      </c>
      <c r="BH567" s="2">
        <f t="shared" si="2230"/>
        <v>3.1960325113652016E-2</v>
      </c>
      <c r="BI567" s="2">
        <f t="shared" si="2231"/>
        <v>4.5460807273729163E-3</v>
      </c>
      <c r="BJ567" s="2">
        <f t="shared" si="2232"/>
        <v>0.96349359415897506</v>
      </c>
    </row>
    <row r="568" spans="1:62" ht="15.6" customHeight="1">
      <c r="A568" s="4">
        <v>44457</v>
      </c>
      <c r="B568">
        <f>Foglio1!S339</f>
        <v>6103160</v>
      </c>
      <c r="C568">
        <f>Foglio1!T339</f>
        <v>2334174</v>
      </c>
      <c r="E568">
        <f>Foglio1!R339</f>
        <v>292607</v>
      </c>
      <c r="G568">
        <f>Foglio1!K339</f>
        <v>20738</v>
      </c>
      <c r="H568" s="5">
        <f>Foglio1!I339</f>
        <v>766</v>
      </c>
      <c r="I568" s="5">
        <f>Foglio1!G339</f>
        <v>666</v>
      </c>
      <c r="J568" s="5">
        <f>Foglio1!H339</f>
        <v>100</v>
      </c>
      <c r="K568" s="5">
        <f>Foglio1!V339</f>
        <v>7</v>
      </c>
      <c r="M568" s="5">
        <f>Foglio1!J339</f>
        <v>19972</v>
      </c>
      <c r="N568" s="5">
        <f>Foglio1!N339</f>
        <v>265178</v>
      </c>
      <c r="O568" s="5">
        <f>Foglio1!O339</f>
        <v>6691</v>
      </c>
      <c r="Q568">
        <f t="shared" si="2198"/>
        <v>766</v>
      </c>
      <c r="R568">
        <f t="shared" si="2199"/>
        <v>272635</v>
      </c>
      <c r="Z568">
        <f t="shared" si="2200"/>
        <v>265178</v>
      </c>
      <c r="AA568">
        <f t="shared" si="2201"/>
        <v>19972</v>
      </c>
      <c r="AB568">
        <f t="shared" si="2202"/>
        <v>766</v>
      </c>
      <c r="AC568">
        <f t="shared" si="2203"/>
        <v>6691</v>
      </c>
      <c r="AE568" s="3">
        <f t="shared" si="2204"/>
        <v>18040</v>
      </c>
      <c r="AF568" s="3">
        <f t="shared" si="2205"/>
        <v>643</v>
      </c>
      <c r="AG568" s="3">
        <f t="shared" si="2206"/>
        <v>-1039</v>
      </c>
      <c r="AH568" s="3">
        <f t="shared" si="2207"/>
        <v>-29</v>
      </c>
      <c r="AI568" s="3">
        <f t="shared" si="2208"/>
        <v>1</v>
      </c>
      <c r="AJ568" s="3">
        <f t="shared" si="2209"/>
        <v>-1010</v>
      </c>
      <c r="AK568" s="3">
        <f t="shared" si="2210"/>
        <v>1664</v>
      </c>
      <c r="AL568" s="3">
        <f t="shared" si="2211"/>
        <v>18</v>
      </c>
      <c r="AM568" s="3"/>
      <c r="AN568" s="3">
        <f t="shared" si="2212"/>
        <v>17397</v>
      </c>
      <c r="AO568" s="3">
        <f t="shared" si="2213"/>
        <v>643</v>
      </c>
      <c r="AQ568" s="6">
        <f t="shared" si="2214"/>
        <v>2.9646087505258729E-3</v>
      </c>
      <c r="AR568" s="6">
        <f t="shared" si="2215"/>
        <v>2.2023263142031211E-3</v>
      </c>
      <c r="AS568" s="6">
        <f t="shared" si="2216"/>
        <v>-4.7710887633742025E-2</v>
      </c>
      <c r="AT568" s="6">
        <f t="shared" si="2217"/>
        <v>-3.6477987421383647E-2</v>
      </c>
      <c r="AU568" s="6">
        <f t="shared" si="2218"/>
        <v>1.0101010101010102E-2</v>
      </c>
      <c r="AV568" s="6">
        <f t="shared" si="2219"/>
        <v>-4.8136497950624343E-2</v>
      </c>
      <c r="AW568" s="6">
        <f t="shared" si="2220"/>
        <v>6.3146550088420354E-3</v>
      </c>
      <c r="AX568" s="6">
        <f t="shared" si="2221"/>
        <v>2.6974374344372848E-3</v>
      </c>
      <c r="AZ568" s="2">
        <f t="shared" si="2222"/>
        <v>4.7943524338211682E-2</v>
      </c>
      <c r="BA568" s="17">
        <f t="shared" si="2223"/>
        <v>3.5643015521064303E-2</v>
      </c>
      <c r="BB568" s="2">
        <f t="shared" si="2224"/>
        <v>2.6178457794926299E-3</v>
      </c>
      <c r="BC568" s="2">
        <f t="shared" si="2225"/>
        <v>2.2760904557990753E-3</v>
      </c>
      <c r="BD568" s="2">
        <f t="shared" si="2226"/>
        <v>3.4175532369355483E-4</v>
      </c>
      <c r="BE568" s="2">
        <f t="shared" si="2227"/>
        <v>6.8255373248076776E-2</v>
      </c>
      <c r="BF568" s="2">
        <f t="shared" si="2228"/>
        <v>0.90625993226409485</v>
      </c>
      <c r="BG568" s="2">
        <f t="shared" si="2229"/>
        <v>2.2866848708335753E-2</v>
      </c>
      <c r="BH568" s="2">
        <f t="shared" si="2230"/>
        <v>3.2114958048027775E-2</v>
      </c>
      <c r="BI568" s="2">
        <f t="shared" si="2231"/>
        <v>4.8220657729771436E-3</v>
      </c>
      <c r="BJ568" s="2">
        <f t="shared" si="2232"/>
        <v>0.96306297617899506</v>
      </c>
    </row>
    <row r="569" spans="1:62" ht="15.6" customHeight="1">
      <c r="A569" s="4">
        <v>44458</v>
      </c>
      <c r="B569">
        <f>Foglio1!S340</f>
        <v>6117236</v>
      </c>
      <c r="C569">
        <f>Foglio1!T340</f>
        <v>2339050</v>
      </c>
      <c r="E569">
        <f>Foglio1!R340</f>
        <v>293145</v>
      </c>
      <c r="G569">
        <f>Foglio1!K340</f>
        <v>21036</v>
      </c>
      <c r="H569" s="5">
        <f>Foglio1!I340</f>
        <v>758</v>
      </c>
      <c r="I569" s="5">
        <f>Foglio1!G340</f>
        <v>657</v>
      </c>
      <c r="J569" s="5">
        <f>Foglio1!H340</f>
        <v>101</v>
      </c>
      <c r="K569" s="5">
        <f>Foglio1!V340</f>
        <v>7</v>
      </c>
      <c r="M569" s="5">
        <f>Foglio1!J340</f>
        <v>20278</v>
      </c>
      <c r="N569" s="5">
        <f>Foglio1!N340</f>
        <v>265416</v>
      </c>
      <c r="O569" s="5">
        <f>Foglio1!O340</f>
        <v>6693</v>
      </c>
      <c r="Q569">
        <f t="shared" si="2198"/>
        <v>758</v>
      </c>
      <c r="R569">
        <f t="shared" si="2199"/>
        <v>272867</v>
      </c>
      <c r="Z569">
        <f t="shared" si="2200"/>
        <v>265416</v>
      </c>
      <c r="AA569">
        <f t="shared" si="2201"/>
        <v>20278</v>
      </c>
      <c r="AB569">
        <f t="shared" si="2202"/>
        <v>758</v>
      </c>
      <c r="AC569">
        <f t="shared" si="2203"/>
        <v>6693</v>
      </c>
      <c r="AE569" s="3">
        <f t="shared" si="2204"/>
        <v>14076</v>
      </c>
      <c r="AF569" s="3">
        <f t="shared" si="2205"/>
        <v>538</v>
      </c>
      <c r="AG569" s="3">
        <f t="shared" si="2206"/>
        <v>298</v>
      </c>
      <c r="AH569" s="3">
        <f t="shared" si="2207"/>
        <v>-8</v>
      </c>
      <c r="AI569" s="3">
        <f t="shared" si="2208"/>
        <v>1</v>
      </c>
      <c r="AJ569" s="3">
        <f t="shared" si="2209"/>
        <v>306</v>
      </c>
      <c r="AK569" s="3">
        <f t="shared" si="2210"/>
        <v>238</v>
      </c>
      <c r="AL569" s="3">
        <f t="shared" si="2211"/>
        <v>2</v>
      </c>
      <c r="AM569" s="3"/>
      <c r="AN569" s="3">
        <f t="shared" si="2212"/>
        <v>13538</v>
      </c>
      <c r="AO569" s="3">
        <f t="shared" si="2213"/>
        <v>538</v>
      </c>
      <c r="AQ569" s="6">
        <f t="shared" si="2214"/>
        <v>2.3063462206463535E-3</v>
      </c>
      <c r="AR569" s="6">
        <f t="shared" si="2215"/>
        <v>1.8386436414713251E-3</v>
      </c>
      <c r="AS569" s="6">
        <f t="shared" si="2216"/>
        <v>1.4369756003471887E-2</v>
      </c>
      <c r="AT569" s="6">
        <f t="shared" si="2217"/>
        <v>-1.0443864229765013E-2</v>
      </c>
      <c r="AU569" s="6">
        <f t="shared" si="2218"/>
        <v>0.01</v>
      </c>
      <c r="AV569" s="6">
        <f t="shared" si="2219"/>
        <v>1.5321450030042059E-2</v>
      </c>
      <c r="AW569" s="6">
        <f t="shared" si="2220"/>
        <v>8.9751035153745791E-4</v>
      </c>
      <c r="AX569" s="6">
        <f t="shared" si="2221"/>
        <v>2.9890898221491554E-4</v>
      </c>
      <c r="AZ569" s="2">
        <f t="shared" si="2222"/>
        <v>4.7921152625139851E-2</v>
      </c>
      <c r="BA569" s="17">
        <f t="shared" si="2223"/>
        <v>3.8221085535663543E-2</v>
      </c>
      <c r="BB569" s="2">
        <f t="shared" si="2224"/>
        <v>2.5857510788176502E-3</v>
      </c>
      <c r="BC569" s="2">
        <f t="shared" si="2225"/>
        <v>2.2412116870490712E-3</v>
      </c>
      <c r="BD569" s="2">
        <f t="shared" si="2226"/>
        <v>3.4453939176857867E-4</v>
      </c>
      <c r="BE569" s="2">
        <f t="shared" si="2227"/>
        <v>6.9173958280032061E-2</v>
      </c>
      <c r="BF569" s="2">
        <f t="shared" si="2228"/>
        <v>0.90540858619454534</v>
      </c>
      <c r="BG569" s="2">
        <f t="shared" si="2229"/>
        <v>2.2831704446604921E-2</v>
      </c>
      <c r="BH569" s="2">
        <f t="shared" si="2230"/>
        <v>3.123217341699943E-2</v>
      </c>
      <c r="BI569" s="2">
        <f t="shared" si="2231"/>
        <v>4.8012930214869744E-3</v>
      </c>
      <c r="BJ569" s="2">
        <f t="shared" si="2232"/>
        <v>0.96396653356151363</v>
      </c>
    </row>
    <row r="570" spans="1:62" ht="15.6" customHeight="1">
      <c r="A570" s="4">
        <v>44459</v>
      </c>
      <c r="B570">
        <f>Foglio1!S341</f>
        <v>6129743</v>
      </c>
      <c r="C570">
        <f>Foglio1!T341</f>
        <v>2343767</v>
      </c>
      <c r="E570">
        <f>Foglio1!R341</f>
        <v>293659</v>
      </c>
      <c r="G570">
        <f>Foglio1!K341</f>
        <v>21042</v>
      </c>
      <c r="H570" s="5">
        <f>Foglio1!I341</f>
        <v>756</v>
      </c>
      <c r="I570" s="5">
        <f>Foglio1!G341</f>
        <v>660</v>
      </c>
      <c r="J570" s="5">
        <f>Foglio1!H341</f>
        <v>96</v>
      </c>
      <c r="K570" s="5">
        <f>Foglio1!V341</f>
        <v>2</v>
      </c>
      <c r="M570" s="5">
        <f>Foglio1!J341</f>
        <v>20286</v>
      </c>
      <c r="N570" s="5">
        <f>Foglio1!N341</f>
        <v>265917</v>
      </c>
      <c r="O570" s="5">
        <f>Foglio1!O341</f>
        <v>6700</v>
      </c>
      <c r="Q570">
        <f t="shared" ref="Q570:Q576" si="2233">H570+L570</f>
        <v>756</v>
      </c>
      <c r="R570">
        <f t="shared" ref="R570:R576" si="2234">Q570+N570+O570</f>
        <v>273373</v>
      </c>
      <c r="Z570">
        <f t="shared" ref="Z570:Z576" si="2235">N570</f>
        <v>265917</v>
      </c>
      <c r="AA570">
        <f t="shared" ref="AA570:AA576" si="2236">M570</f>
        <v>20286</v>
      </c>
      <c r="AB570">
        <f t="shared" ref="AB570:AB576" si="2237">H570</f>
        <v>756</v>
      </c>
      <c r="AC570">
        <f t="shared" ref="AC570:AC576" si="2238">O570</f>
        <v>6700</v>
      </c>
      <c r="AE570" s="3">
        <f t="shared" ref="AE570:AE576" si="2239">B570-B569</f>
        <v>12507</v>
      </c>
      <c r="AF570" s="3">
        <f t="shared" ref="AF570:AF576" si="2240">E570-E569</f>
        <v>514</v>
      </c>
      <c r="AG570" s="3">
        <f t="shared" ref="AG570:AG576" si="2241">G570-G569</f>
        <v>6</v>
      </c>
      <c r="AH570" s="3">
        <f t="shared" ref="AH570:AH576" si="2242">H570-H569</f>
        <v>-2</v>
      </c>
      <c r="AI570" s="3">
        <f t="shared" ref="AI570:AI576" si="2243">J570-J569</f>
        <v>-5</v>
      </c>
      <c r="AJ570" s="3">
        <f t="shared" ref="AJ570:AJ576" si="2244">M570-M569</f>
        <v>8</v>
      </c>
      <c r="AK570" s="3">
        <f t="shared" ref="AK570:AK576" si="2245">N570-N569</f>
        <v>501</v>
      </c>
      <c r="AL570" s="3">
        <f t="shared" ref="AL570:AL576" si="2246">O570-O569</f>
        <v>7</v>
      </c>
      <c r="AM570" s="3"/>
      <c r="AN570" s="3">
        <f t="shared" ref="AN570:AN576" si="2247">AE570-AF570</f>
        <v>11993</v>
      </c>
      <c r="AO570" s="3">
        <f t="shared" ref="AO570:AO576" si="2248">AF570</f>
        <v>514</v>
      </c>
      <c r="AQ570" s="6">
        <f t="shared" ref="AQ570:AQ576" si="2249">(B570-B569)/B569</f>
        <v>2.0445508396275702E-3</v>
      </c>
      <c r="AR570" s="6">
        <f t="shared" ref="AR570:AR576" si="2250">(E570-E569)/E569</f>
        <v>1.7533984888024698E-3</v>
      </c>
      <c r="AS570" s="6">
        <f t="shared" ref="AS570:AS576" si="2251">(G570-G569)/G569</f>
        <v>2.8522532800912719E-4</v>
      </c>
      <c r="AT570" s="6">
        <f t="shared" ref="AT570:AT576" si="2252">(H570-H569)/H569</f>
        <v>-2.6385224274406332E-3</v>
      </c>
      <c r="AU570" s="6">
        <f t="shared" ref="AU570:AU576" si="2253">(J570-J569)/J569</f>
        <v>-4.9504950495049507E-2</v>
      </c>
      <c r="AV570" s="6">
        <f t="shared" ref="AV570:AV576" si="2254">(M570-M569)/M569</f>
        <v>3.9451622447973171E-4</v>
      </c>
      <c r="AW570" s="6">
        <f t="shared" ref="AW570:AW576" si="2255">(N570-N569)/N569</f>
        <v>1.8876028574012116E-3</v>
      </c>
      <c r="AX570" s="6">
        <f t="shared" ref="AX570:AX576" si="2256">(O570-O569)/O569</f>
        <v>1.0458688181682356E-3</v>
      </c>
      <c r="AZ570" s="2">
        <f t="shared" ref="AZ570:AZ576" si="2257">E570/B570</f>
        <v>4.7907228736995988E-2</v>
      </c>
      <c r="BA570" s="17">
        <f t="shared" ref="BA570:BA576" si="2258">AF570/AE570</f>
        <v>4.109698568801471E-2</v>
      </c>
      <c r="BB570" s="2">
        <f t="shared" ref="BB570:BB576" si="2259">H570/E570</f>
        <v>2.5744145420368522E-3</v>
      </c>
      <c r="BC570" s="2">
        <f t="shared" ref="BC570:BC576" si="2260">(H570-J570)/E570</f>
        <v>2.2475047589210614E-3</v>
      </c>
      <c r="BD570" s="2">
        <f t="shared" ref="BD570:BD576" si="2261">J570/E570</f>
        <v>3.2690978311579076E-4</v>
      </c>
      <c r="BE570" s="2">
        <f t="shared" ref="BE570:BE576" si="2262">M570/E570</f>
        <v>6.9080123544655536E-2</v>
      </c>
      <c r="BF570" s="2">
        <f t="shared" ref="BF570:BF576" si="2263">N570/E570</f>
        <v>0.90552988330001805</v>
      </c>
      <c r="BG570" s="2">
        <f t="shared" ref="BG570:BG576" si="2264">O570/E570</f>
        <v>2.2815578613289565E-2</v>
      </c>
      <c r="BH570" s="2">
        <f t="shared" ref="BH570:BH576" si="2265">I570/G570</f>
        <v>3.1365839749073282E-2</v>
      </c>
      <c r="BI570" s="2">
        <f t="shared" ref="BI570:BI576" si="2266">J570/G570</f>
        <v>4.5623039635015687E-3</v>
      </c>
      <c r="BJ570" s="2">
        <f t="shared" ref="BJ570:BJ576" si="2267">M570/G570</f>
        <v>0.9640718562874252</v>
      </c>
    </row>
    <row r="571" spans="1:62" ht="15.6" customHeight="1">
      <c r="A571" s="4">
        <v>44460</v>
      </c>
      <c r="B571">
        <f>Foglio1!S342</f>
        <v>6147557</v>
      </c>
      <c r="C571">
        <f>Foglio1!T342</f>
        <v>2351449</v>
      </c>
      <c r="E571">
        <f>Foglio1!R342</f>
        <v>294151</v>
      </c>
      <c r="G571">
        <f>Foglio1!K342</f>
        <v>20439</v>
      </c>
      <c r="H571" s="5">
        <f>Foglio1!I342</f>
        <v>736</v>
      </c>
      <c r="I571" s="5">
        <f>Foglio1!G342</f>
        <v>646</v>
      </c>
      <c r="J571" s="5">
        <f>Foglio1!H342</f>
        <v>90</v>
      </c>
      <c r="K571" s="5">
        <f>Foglio1!V342</f>
        <v>4</v>
      </c>
      <c r="M571" s="5">
        <f>Foglio1!J342</f>
        <v>19703</v>
      </c>
      <c r="N571" s="5">
        <f>Foglio1!N342</f>
        <v>266989</v>
      </c>
      <c r="O571" s="5">
        <f>Foglio1!O342</f>
        <v>6723</v>
      </c>
      <c r="Q571">
        <f t="shared" si="2233"/>
        <v>736</v>
      </c>
      <c r="R571">
        <f t="shared" si="2234"/>
        <v>274448</v>
      </c>
      <c r="Z571">
        <f t="shared" si="2235"/>
        <v>266989</v>
      </c>
      <c r="AA571">
        <f t="shared" si="2236"/>
        <v>19703</v>
      </c>
      <c r="AB571">
        <f t="shared" si="2237"/>
        <v>736</v>
      </c>
      <c r="AC571">
        <f t="shared" si="2238"/>
        <v>6723</v>
      </c>
      <c r="AE571" s="3">
        <f t="shared" si="2239"/>
        <v>17814</v>
      </c>
      <c r="AF571" s="3">
        <f t="shared" si="2240"/>
        <v>492</v>
      </c>
      <c r="AG571" s="3">
        <f t="shared" si="2241"/>
        <v>-603</v>
      </c>
      <c r="AH571" s="3">
        <f t="shared" si="2242"/>
        <v>-20</v>
      </c>
      <c r="AI571" s="3">
        <f t="shared" si="2243"/>
        <v>-6</v>
      </c>
      <c r="AJ571" s="3">
        <f t="shared" si="2244"/>
        <v>-583</v>
      </c>
      <c r="AK571" s="3">
        <f t="shared" si="2245"/>
        <v>1072</v>
      </c>
      <c r="AL571" s="3">
        <f t="shared" si="2246"/>
        <v>23</v>
      </c>
      <c r="AM571" s="3"/>
      <c r="AN571" s="3">
        <f t="shared" si="2247"/>
        <v>17322</v>
      </c>
      <c r="AO571" s="3">
        <f t="shared" si="2248"/>
        <v>492</v>
      </c>
      <c r="AQ571" s="6">
        <f t="shared" si="2249"/>
        <v>2.9061577296144391E-3</v>
      </c>
      <c r="AR571" s="6">
        <f t="shared" si="2250"/>
        <v>1.6754126384684277E-3</v>
      </c>
      <c r="AS571" s="6">
        <f t="shared" si="2251"/>
        <v>-2.8656971770744225E-2</v>
      </c>
      <c r="AT571" s="6">
        <f t="shared" si="2252"/>
        <v>-2.6455026455026454E-2</v>
      </c>
      <c r="AU571" s="6">
        <f t="shared" si="2253"/>
        <v>-6.25E-2</v>
      </c>
      <c r="AV571" s="6">
        <f t="shared" si="2254"/>
        <v>-2.8739031844621905E-2</v>
      </c>
      <c r="AW571" s="6">
        <f t="shared" si="2255"/>
        <v>4.0313330851355876E-3</v>
      </c>
      <c r="AX571" s="6">
        <f t="shared" si="2256"/>
        <v>3.4328358208955225E-3</v>
      </c>
      <c r="AZ571" s="2">
        <f t="shared" si="2257"/>
        <v>4.7848438005536183E-2</v>
      </c>
      <c r="BA571" s="17">
        <f t="shared" si="2258"/>
        <v>2.7618726844055239E-2</v>
      </c>
      <c r="BB571" s="2">
        <f t="shared" si="2259"/>
        <v>2.5021162600161141E-3</v>
      </c>
      <c r="BC571" s="2">
        <f t="shared" si="2260"/>
        <v>2.196150956481535E-3</v>
      </c>
      <c r="BD571" s="2">
        <f t="shared" si="2261"/>
        <v>3.059653035345792E-4</v>
      </c>
      <c r="BE571" s="2">
        <f t="shared" si="2262"/>
        <v>6.698260417268681E-2</v>
      </c>
      <c r="BF571" s="2">
        <f t="shared" si="2263"/>
        <v>0.90765967139326398</v>
      </c>
      <c r="BG571" s="2">
        <f t="shared" si="2264"/>
        <v>2.2855608174033065E-2</v>
      </c>
      <c r="BH571" s="2">
        <f t="shared" si="2265"/>
        <v>3.160624296687705E-2</v>
      </c>
      <c r="BI571" s="2">
        <f t="shared" si="2266"/>
        <v>4.4033465433729636E-3</v>
      </c>
      <c r="BJ571" s="2">
        <f t="shared" si="2267"/>
        <v>0.96399041048974998</v>
      </c>
    </row>
    <row r="572" spans="1:62" ht="15.6" customHeight="1">
      <c r="A572" s="4">
        <v>44461</v>
      </c>
      <c r="B572">
        <f>Foglio1!S343</f>
        <v>6165526</v>
      </c>
      <c r="C572">
        <f>Foglio1!T343</f>
        <v>2357592</v>
      </c>
      <c r="E572">
        <f>Foglio1!R343</f>
        <v>294565</v>
      </c>
      <c r="G572">
        <f>Foglio1!K343</f>
        <v>19233</v>
      </c>
      <c r="H572" s="5">
        <f>Foglio1!I343</f>
        <v>696</v>
      </c>
      <c r="I572" s="5">
        <f>Foglio1!G343</f>
        <v>604</v>
      </c>
      <c r="J572" s="5">
        <f>Foglio1!H343</f>
        <v>92</v>
      </c>
      <c r="K572" s="5">
        <f>Foglio1!V343</f>
        <v>11</v>
      </c>
      <c r="M572" s="5">
        <f>Foglio1!J343</f>
        <v>18537</v>
      </c>
      <c r="N572" s="5">
        <f>Foglio1!N343</f>
        <v>268591</v>
      </c>
      <c r="O572" s="5">
        <f>Foglio1!O343</f>
        <v>6741</v>
      </c>
      <c r="Q572">
        <f t="shared" si="2233"/>
        <v>696</v>
      </c>
      <c r="R572">
        <f t="shared" si="2234"/>
        <v>276028</v>
      </c>
      <c r="Z572">
        <f t="shared" si="2235"/>
        <v>268591</v>
      </c>
      <c r="AA572">
        <f t="shared" si="2236"/>
        <v>18537</v>
      </c>
      <c r="AB572">
        <f t="shared" si="2237"/>
        <v>696</v>
      </c>
      <c r="AC572">
        <f t="shared" si="2238"/>
        <v>6741</v>
      </c>
      <c r="AE572" s="3">
        <f t="shared" si="2239"/>
        <v>17969</v>
      </c>
      <c r="AF572" s="3">
        <f t="shared" si="2240"/>
        <v>414</v>
      </c>
      <c r="AG572" s="3">
        <f t="shared" si="2241"/>
        <v>-1206</v>
      </c>
      <c r="AH572" s="3">
        <f t="shared" si="2242"/>
        <v>-40</v>
      </c>
      <c r="AI572" s="3">
        <f t="shared" si="2243"/>
        <v>2</v>
      </c>
      <c r="AJ572" s="3">
        <f t="shared" si="2244"/>
        <v>-1166</v>
      </c>
      <c r="AK572" s="3">
        <f t="shared" si="2245"/>
        <v>1602</v>
      </c>
      <c r="AL572" s="3">
        <f t="shared" si="2246"/>
        <v>18</v>
      </c>
      <c r="AM572" s="3"/>
      <c r="AN572" s="3">
        <f t="shared" si="2247"/>
        <v>17555</v>
      </c>
      <c r="AO572" s="3">
        <f t="shared" si="2248"/>
        <v>414</v>
      </c>
      <c r="AQ572" s="6">
        <f t="shared" si="2249"/>
        <v>2.9229497180750011E-3</v>
      </c>
      <c r="AR572" s="6">
        <f t="shared" si="2250"/>
        <v>1.4074403962590642E-3</v>
      </c>
      <c r="AS572" s="6">
        <f t="shared" si="2251"/>
        <v>-5.9004843681197711E-2</v>
      </c>
      <c r="AT572" s="6">
        <f t="shared" si="2252"/>
        <v>-5.434782608695652E-2</v>
      </c>
      <c r="AU572" s="6">
        <f t="shared" si="2253"/>
        <v>2.2222222222222223E-2</v>
      </c>
      <c r="AV572" s="6">
        <f t="shared" si="2254"/>
        <v>-5.9178805258082529E-2</v>
      </c>
      <c r="AW572" s="6">
        <f t="shared" si="2255"/>
        <v>6.0002472011955552E-3</v>
      </c>
      <c r="AX572" s="6">
        <f t="shared" si="2256"/>
        <v>2.6773761713520749E-3</v>
      </c>
      <c r="AZ572" s="2">
        <f t="shared" si="2257"/>
        <v>4.7776134590949745E-2</v>
      </c>
      <c r="BA572" s="17">
        <f t="shared" si="2258"/>
        <v>2.3039679447938114E-2</v>
      </c>
      <c r="BB572" s="2">
        <f t="shared" si="2259"/>
        <v>2.3628061718126729E-3</v>
      </c>
      <c r="BC572" s="2">
        <f t="shared" si="2260"/>
        <v>2.0504812180673197E-3</v>
      </c>
      <c r="BD572" s="2">
        <f t="shared" si="2261"/>
        <v>3.1232495374535331E-4</v>
      </c>
      <c r="BE572" s="2">
        <f t="shared" si="2262"/>
        <v>6.2930083343234938E-2</v>
      </c>
      <c r="BF572" s="2">
        <f t="shared" si="2263"/>
        <v>0.91182251795019775</v>
      </c>
      <c r="BG572" s="2">
        <f t="shared" si="2264"/>
        <v>2.2884592534754639E-2</v>
      </c>
      <c r="BH572" s="2">
        <f t="shared" si="2265"/>
        <v>3.1404357094577028E-2</v>
      </c>
      <c r="BI572" s="2">
        <f t="shared" si="2266"/>
        <v>4.7834451203660373E-3</v>
      </c>
      <c r="BJ572" s="2">
        <f t="shared" si="2267"/>
        <v>0.96381219778505689</v>
      </c>
    </row>
    <row r="573" spans="1:62" ht="15.6" customHeight="1">
      <c r="A573" s="4">
        <v>44462</v>
      </c>
      <c r="B573">
        <f>Foglio1!S344</f>
        <v>6187006</v>
      </c>
      <c r="C573">
        <f>Foglio1!T344</f>
        <v>2364752</v>
      </c>
      <c r="E573">
        <f>Foglio1!R344</f>
        <v>295212</v>
      </c>
      <c r="G573">
        <f>Foglio1!K344</f>
        <v>18416</v>
      </c>
      <c r="H573" s="5">
        <f>Foglio1!I344</f>
        <v>656</v>
      </c>
      <c r="I573" s="5">
        <f>Foglio1!G344</f>
        <v>574</v>
      </c>
      <c r="J573" s="5">
        <f>Foglio1!H344</f>
        <v>82</v>
      </c>
      <c r="K573" s="5">
        <f>Foglio1!V344</f>
        <v>2</v>
      </c>
      <c r="M573" s="5">
        <f>Foglio1!J344</f>
        <v>17760</v>
      </c>
      <c r="N573" s="5">
        <f>Foglio1!N344</f>
        <v>270040</v>
      </c>
      <c r="O573" s="5">
        <f>Foglio1!O344</f>
        <v>6756</v>
      </c>
      <c r="Q573">
        <f t="shared" si="2233"/>
        <v>656</v>
      </c>
      <c r="R573">
        <f t="shared" si="2234"/>
        <v>277452</v>
      </c>
      <c r="Z573">
        <f t="shared" si="2235"/>
        <v>270040</v>
      </c>
      <c r="AA573">
        <f t="shared" si="2236"/>
        <v>17760</v>
      </c>
      <c r="AB573">
        <f t="shared" si="2237"/>
        <v>656</v>
      </c>
      <c r="AC573">
        <f t="shared" si="2238"/>
        <v>6756</v>
      </c>
      <c r="AE573" s="3">
        <f t="shared" si="2239"/>
        <v>21480</v>
      </c>
      <c r="AF573" s="3">
        <f t="shared" si="2240"/>
        <v>647</v>
      </c>
      <c r="AG573" s="3">
        <f t="shared" si="2241"/>
        <v>-817</v>
      </c>
      <c r="AH573" s="3">
        <f t="shared" si="2242"/>
        <v>-40</v>
      </c>
      <c r="AI573" s="3">
        <f t="shared" si="2243"/>
        <v>-10</v>
      </c>
      <c r="AJ573" s="3">
        <f t="shared" si="2244"/>
        <v>-777</v>
      </c>
      <c r="AK573" s="3">
        <f t="shared" si="2245"/>
        <v>1449</v>
      </c>
      <c r="AL573" s="3">
        <f t="shared" si="2246"/>
        <v>15</v>
      </c>
      <c r="AM573" s="3"/>
      <c r="AN573" s="3">
        <f t="shared" si="2247"/>
        <v>20833</v>
      </c>
      <c r="AO573" s="3">
        <f t="shared" si="2248"/>
        <v>647</v>
      </c>
      <c r="AQ573" s="6">
        <f t="shared" si="2249"/>
        <v>3.4838876683027532E-3</v>
      </c>
      <c r="AR573" s="6">
        <f t="shared" si="2250"/>
        <v>2.1964591855787347E-3</v>
      </c>
      <c r="AS573" s="6">
        <f t="shared" si="2251"/>
        <v>-4.2479072427598401E-2</v>
      </c>
      <c r="AT573" s="6">
        <f t="shared" si="2252"/>
        <v>-5.7471264367816091E-2</v>
      </c>
      <c r="AU573" s="6">
        <f t="shared" si="2253"/>
        <v>-0.10869565217391304</v>
      </c>
      <c r="AV573" s="6">
        <f t="shared" si="2254"/>
        <v>-4.1916167664670656E-2</v>
      </c>
      <c r="AW573" s="6">
        <f t="shared" si="2255"/>
        <v>5.394819632824629E-3</v>
      </c>
      <c r="AX573" s="6">
        <f t="shared" si="2256"/>
        <v>2.2251891410769915E-3</v>
      </c>
      <c r="AZ573" s="2">
        <f t="shared" si="2257"/>
        <v>4.7714839778723345E-2</v>
      </c>
      <c r="BA573" s="17">
        <f t="shared" si="2258"/>
        <v>3.0121042830540037E-2</v>
      </c>
      <c r="BB573" s="2">
        <f t="shared" si="2259"/>
        <v>2.2221318916575208E-3</v>
      </c>
      <c r="BC573" s="2">
        <f t="shared" si="2260"/>
        <v>1.9443654052003305E-3</v>
      </c>
      <c r="BD573" s="2">
        <f t="shared" si="2261"/>
        <v>2.7776648645719011E-4</v>
      </c>
      <c r="BE573" s="2">
        <f t="shared" si="2262"/>
        <v>6.0160156091215805E-2</v>
      </c>
      <c r="BF573" s="2">
        <f t="shared" si="2263"/>
        <v>0.91473246344999526</v>
      </c>
      <c r="BG573" s="2">
        <f t="shared" si="2264"/>
        <v>2.2885248567131419E-2</v>
      </c>
      <c r="BH573" s="2">
        <f t="shared" si="2265"/>
        <v>3.1168549087749783E-2</v>
      </c>
      <c r="BI573" s="2">
        <f t="shared" si="2266"/>
        <v>4.4526498696785405E-3</v>
      </c>
      <c r="BJ573" s="2">
        <f t="shared" si="2267"/>
        <v>0.96437880104257168</v>
      </c>
    </row>
    <row r="574" spans="1:62" ht="15.6" customHeight="1">
      <c r="A574" s="4">
        <v>44463</v>
      </c>
      <c r="B574">
        <f>Foglio1!S345</f>
        <v>6200510</v>
      </c>
      <c r="C574">
        <f>Foglio1!T345</f>
        <v>2370467</v>
      </c>
      <c r="E574">
        <f>Foglio1!R345</f>
        <v>295676</v>
      </c>
      <c r="G574">
        <f>Foglio1!K345</f>
        <v>17568</v>
      </c>
      <c r="H574" s="5">
        <f>Foglio1!I345</f>
        <v>623</v>
      </c>
      <c r="I574" s="5">
        <f>Foglio1!G345</f>
        <v>543</v>
      </c>
      <c r="J574" s="5">
        <f>Foglio1!H345</f>
        <v>80</v>
      </c>
      <c r="K574" s="5">
        <f>Foglio1!V345</f>
        <v>6</v>
      </c>
      <c r="M574" s="5">
        <f>Foglio1!J345</f>
        <v>16945</v>
      </c>
      <c r="N574" s="5">
        <f>Foglio1!N345</f>
        <v>271339</v>
      </c>
      <c r="O574" s="5">
        <f>Foglio1!O345</f>
        <v>6769</v>
      </c>
      <c r="Q574">
        <f t="shared" si="2233"/>
        <v>623</v>
      </c>
      <c r="R574">
        <f t="shared" si="2234"/>
        <v>278731</v>
      </c>
      <c r="Z574">
        <f t="shared" si="2235"/>
        <v>271339</v>
      </c>
      <c r="AA574">
        <f t="shared" si="2236"/>
        <v>16945</v>
      </c>
      <c r="AB574">
        <f t="shared" si="2237"/>
        <v>623</v>
      </c>
      <c r="AC574">
        <f t="shared" si="2238"/>
        <v>6769</v>
      </c>
      <c r="AE574" s="3">
        <f t="shared" si="2239"/>
        <v>13504</v>
      </c>
      <c r="AF574" s="3">
        <f t="shared" si="2240"/>
        <v>464</v>
      </c>
      <c r="AG574" s="3">
        <f t="shared" si="2241"/>
        <v>-848</v>
      </c>
      <c r="AH574" s="3">
        <f t="shared" si="2242"/>
        <v>-33</v>
      </c>
      <c r="AI574" s="3">
        <f t="shared" si="2243"/>
        <v>-2</v>
      </c>
      <c r="AJ574" s="3">
        <f t="shared" si="2244"/>
        <v>-815</v>
      </c>
      <c r="AK574" s="3">
        <f t="shared" si="2245"/>
        <v>1299</v>
      </c>
      <c r="AL574" s="3">
        <f t="shared" si="2246"/>
        <v>13</v>
      </c>
      <c r="AM574" s="3"/>
      <c r="AN574" s="3">
        <f t="shared" si="2247"/>
        <v>13040</v>
      </c>
      <c r="AO574" s="3">
        <f t="shared" si="2248"/>
        <v>464</v>
      </c>
      <c r="AQ574" s="6">
        <f t="shared" si="2249"/>
        <v>2.1826389048273105E-3</v>
      </c>
      <c r="AR574" s="6">
        <f t="shared" si="2250"/>
        <v>1.571751825806539E-3</v>
      </c>
      <c r="AS574" s="6">
        <f t="shared" si="2251"/>
        <v>-4.6046915725456126E-2</v>
      </c>
      <c r="AT574" s="6">
        <f t="shared" si="2252"/>
        <v>-5.0304878048780491E-2</v>
      </c>
      <c r="AU574" s="6">
        <f t="shared" si="2253"/>
        <v>-2.4390243902439025E-2</v>
      </c>
      <c r="AV574" s="6">
        <f t="shared" si="2254"/>
        <v>-4.5889639639639643E-2</v>
      </c>
      <c r="AW574" s="6">
        <f t="shared" si="2255"/>
        <v>4.8103984594874832E-3</v>
      </c>
      <c r="AX574" s="6">
        <f t="shared" si="2256"/>
        <v>1.9242155121373594E-3</v>
      </c>
      <c r="AZ574" s="2">
        <f t="shared" si="2257"/>
        <v>4.7685754881453303E-2</v>
      </c>
      <c r="BA574" s="17">
        <f t="shared" si="2258"/>
        <v>3.4360189573459717E-2</v>
      </c>
      <c r="BB574" s="2">
        <f t="shared" si="2259"/>
        <v>2.1070360800335502E-3</v>
      </c>
      <c r="BC574" s="2">
        <f t="shared" si="2260"/>
        <v>1.8364696492106224E-3</v>
      </c>
      <c r="BD574" s="2">
        <f t="shared" si="2261"/>
        <v>2.7056643082292781E-4</v>
      </c>
      <c r="BE574" s="2">
        <f t="shared" si="2262"/>
        <v>5.7309352128681393E-2</v>
      </c>
      <c r="BF574" s="2">
        <f t="shared" si="2263"/>
        <v>0.91769030966328002</v>
      </c>
      <c r="BG574" s="2">
        <f t="shared" si="2264"/>
        <v>2.2893302128004979E-2</v>
      </c>
      <c r="BH574" s="2">
        <f t="shared" si="2265"/>
        <v>3.0908469945355191E-2</v>
      </c>
      <c r="BI574" s="2">
        <f t="shared" si="2266"/>
        <v>4.5537340619307837E-3</v>
      </c>
      <c r="BJ574" s="2">
        <f t="shared" si="2267"/>
        <v>0.96453779599271405</v>
      </c>
    </row>
    <row r="575" spans="1:62" ht="15.6" customHeight="1">
      <c r="A575" s="4">
        <v>44464</v>
      </c>
      <c r="B575">
        <f>Foglio1!S346</f>
        <v>6214049</v>
      </c>
      <c r="C575">
        <f>Foglio1!T346</f>
        <v>2376526</v>
      </c>
      <c r="E575">
        <f>Foglio1!R346</f>
        <v>296100</v>
      </c>
      <c r="G575">
        <f>Foglio1!K346</f>
        <v>17267</v>
      </c>
      <c r="H575" s="5">
        <f>Foglio1!I346</f>
        <v>608</v>
      </c>
      <c r="I575" s="5">
        <f>Foglio1!G346</f>
        <v>531</v>
      </c>
      <c r="J575" s="5">
        <f>Foglio1!H346</f>
        <v>77</v>
      </c>
      <c r="K575" s="5">
        <f>Foglio1!V346</f>
        <v>1</v>
      </c>
      <c r="M575" s="5">
        <f>Foglio1!J346</f>
        <v>16659</v>
      </c>
      <c r="N575" s="5">
        <f>Foglio1!N346</f>
        <v>272051</v>
      </c>
      <c r="O575" s="5">
        <f>Foglio1!O346</f>
        <v>6782</v>
      </c>
      <c r="Q575">
        <f t="shared" si="2233"/>
        <v>608</v>
      </c>
      <c r="R575">
        <f t="shared" si="2234"/>
        <v>279441</v>
      </c>
      <c r="Z575">
        <f t="shared" si="2235"/>
        <v>272051</v>
      </c>
      <c r="AA575">
        <f t="shared" si="2236"/>
        <v>16659</v>
      </c>
      <c r="AB575">
        <f t="shared" si="2237"/>
        <v>608</v>
      </c>
      <c r="AC575">
        <f t="shared" si="2238"/>
        <v>6782</v>
      </c>
      <c r="AE575" s="3">
        <f t="shared" si="2239"/>
        <v>13539</v>
      </c>
      <c r="AF575" s="3">
        <f t="shared" si="2240"/>
        <v>424</v>
      </c>
      <c r="AG575" s="3">
        <f t="shared" si="2241"/>
        <v>-301</v>
      </c>
      <c r="AH575" s="3">
        <f t="shared" si="2242"/>
        <v>-15</v>
      </c>
      <c r="AI575" s="3">
        <f t="shared" si="2243"/>
        <v>-3</v>
      </c>
      <c r="AJ575" s="3">
        <f t="shared" si="2244"/>
        <v>-286</v>
      </c>
      <c r="AK575" s="3">
        <f t="shared" si="2245"/>
        <v>712</v>
      </c>
      <c r="AL575" s="3">
        <f t="shared" si="2246"/>
        <v>13</v>
      </c>
      <c r="AM575" s="3"/>
      <c r="AN575" s="3">
        <f t="shared" si="2247"/>
        <v>13115</v>
      </c>
      <c r="AO575" s="3">
        <f t="shared" si="2248"/>
        <v>424</v>
      </c>
      <c r="AQ575" s="6">
        <f t="shared" si="2249"/>
        <v>2.1835300644624392E-3</v>
      </c>
      <c r="AR575" s="6">
        <f t="shared" si="2250"/>
        <v>1.4340020833615173E-3</v>
      </c>
      <c r="AS575" s="6">
        <f t="shared" si="2251"/>
        <v>-1.7133424408014571E-2</v>
      </c>
      <c r="AT575" s="6">
        <f t="shared" si="2252"/>
        <v>-2.4077046548956663E-2</v>
      </c>
      <c r="AU575" s="6">
        <f t="shared" si="2253"/>
        <v>-3.7499999999999999E-2</v>
      </c>
      <c r="AV575" s="6">
        <f t="shared" si="2254"/>
        <v>-1.6878135143110061E-2</v>
      </c>
      <c r="AW575" s="6">
        <f t="shared" si="2255"/>
        <v>2.6240238225982994E-3</v>
      </c>
      <c r="AX575" s="6">
        <f t="shared" si="2256"/>
        <v>1.9205200177278771E-3</v>
      </c>
      <c r="AZ575" s="2">
        <f t="shared" si="2257"/>
        <v>4.7650090947142516E-2</v>
      </c>
      <c r="BA575" s="17">
        <f t="shared" si="2258"/>
        <v>3.1316936258217E-2</v>
      </c>
      <c r="BB575" s="2">
        <f t="shared" si="2259"/>
        <v>2.0533603512326915E-3</v>
      </c>
      <c r="BC575" s="2">
        <f t="shared" si="2260"/>
        <v>1.7933130699088146E-3</v>
      </c>
      <c r="BD575" s="2">
        <f t="shared" si="2261"/>
        <v>2.6004728132387708E-4</v>
      </c>
      <c r="BE575" s="2">
        <f t="shared" si="2262"/>
        <v>5.6261398176291791E-2</v>
      </c>
      <c r="BF575" s="2">
        <f t="shared" si="2263"/>
        <v>0.91878081729145555</v>
      </c>
      <c r="BG575" s="2">
        <f t="shared" si="2264"/>
        <v>2.2904424181019924E-2</v>
      </c>
      <c r="BH575" s="2">
        <f t="shared" si="2265"/>
        <v>3.0752302079110443E-2</v>
      </c>
      <c r="BI575" s="2">
        <f t="shared" si="2266"/>
        <v>4.4593733711704407E-3</v>
      </c>
      <c r="BJ575" s="2">
        <f t="shared" si="2267"/>
        <v>0.96478832454971908</v>
      </c>
    </row>
    <row r="576" spans="1:62" ht="15.6" customHeight="1">
      <c r="A576" s="4">
        <v>44465</v>
      </c>
      <c r="B576">
        <f>Foglio1!S347</f>
        <v>6224820</v>
      </c>
      <c r="C576">
        <f>Foglio1!T347</f>
        <v>2381531</v>
      </c>
      <c r="E576">
        <f>Foglio1!R347</f>
        <v>296522</v>
      </c>
      <c r="G576">
        <f>Foglio1!K347</f>
        <v>17003</v>
      </c>
      <c r="H576" s="5">
        <f>Foglio1!I347</f>
        <v>607</v>
      </c>
      <c r="I576" s="5">
        <f>Foglio1!G347</f>
        <v>534</v>
      </c>
      <c r="J576" s="5">
        <f>Foglio1!H347</f>
        <v>73</v>
      </c>
      <c r="K576" s="5">
        <f>Foglio1!V347</f>
        <v>0</v>
      </c>
      <c r="M576" s="5">
        <f>Foglio1!J347</f>
        <v>16396</v>
      </c>
      <c r="N576" s="5">
        <f>Foglio1!N347</f>
        <v>272734</v>
      </c>
      <c r="O576" s="5">
        <f>Foglio1!O347</f>
        <v>6785</v>
      </c>
      <c r="Q576">
        <f t="shared" si="2233"/>
        <v>607</v>
      </c>
      <c r="R576">
        <f t="shared" si="2234"/>
        <v>280126</v>
      </c>
      <c r="Z576">
        <f t="shared" si="2235"/>
        <v>272734</v>
      </c>
      <c r="AA576">
        <f t="shared" si="2236"/>
        <v>16396</v>
      </c>
      <c r="AB576">
        <f t="shared" si="2237"/>
        <v>607</v>
      </c>
      <c r="AC576">
        <f t="shared" si="2238"/>
        <v>6785</v>
      </c>
      <c r="AE576" s="3">
        <f t="shared" si="2239"/>
        <v>10771</v>
      </c>
      <c r="AF576" s="3">
        <f t="shared" si="2240"/>
        <v>422</v>
      </c>
      <c r="AG576" s="3">
        <f t="shared" si="2241"/>
        <v>-264</v>
      </c>
      <c r="AH576" s="3">
        <f t="shared" si="2242"/>
        <v>-1</v>
      </c>
      <c r="AI576" s="3">
        <f t="shared" si="2243"/>
        <v>-4</v>
      </c>
      <c r="AJ576" s="3">
        <f t="shared" si="2244"/>
        <v>-263</v>
      </c>
      <c r="AK576" s="3">
        <f t="shared" si="2245"/>
        <v>683</v>
      </c>
      <c r="AL576" s="3">
        <f t="shared" si="2246"/>
        <v>3</v>
      </c>
      <c r="AM576" s="3"/>
      <c r="AN576" s="3">
        <f t="shared" si="2247"/>
        <v>10349</v>
      </c>
      <c r="AO576" s="3">
        <f t="shared" si="2248"/>
        <v>422</v>
      </c>
      <c r="AQ576" s="6">
        <f t="shared" si="2249"/>
        <v>1.7333303937577577E-3</v>
      </c>
      <c r="AR576" s="6">
        <f t="shared" si="2250"/>
        <v>1.425194191151638E-3</v>
      </c>
      <c r="AS576" s="6">
        <f t="shared" si="2251"/>
        <v>-1.5289280129727226E-2</v>
      </c>
      <c r="AT576" s="6">
        <f t="shared" si="2252"/>
        <v>-1.6447368421052631E-3</v>
      </c>
      <c r="AU576" s="6">
        <f t="shared" si="2253"/>
        <v>-5.1948051948051951E-2</v>
      </c>
      <c r="AV576" s="6">
        <f t="shared" si="2254"/>
        <v>-1.5787262140584669E-2</v>
      </c>
      <c r="AW576" s="6">
        <f t="shared" si="2255"/>
        <v>2.5105586820118285E-3</v>
      </c>
      <c r="AX576" s="6">
        <f t="shared" si="2256"/>
        <v>4.423473901503981E-4</v>
      </c>
      <c r="AZ576" s="2">
        <f t="shared" si="2257"/>
        <v>4.7635433635028805E-2</v>
      </c>
      <c r="BA576" s="17">
        <f t="shared" si="2258"/>
        <v>3.9179277690093772E-2</v>
      </c>
      <c r="BB576" s="2">
        <f t="shared" si="2259"/>
        <v>2.0470656477428319E-3</v>
      </c>
      <c r="BC576" s="2">
        <f t="shared" si="2260"/>
        <v>1.8008781810455886E-3</v>
      </c>
      <c r="BD576" s="2">
        <f t="shared" si="2261"/>
        <v>2.4618746669724338E-4</v>
      </c>
      <c r="BE576" s="2">
        <f t="shared" si="2262"/>
        <v>5.5294379506410994E-2</v>
      </c>
      <c r="BF576" s="2">
        <f t="shared" si="2263"/>
        <v>0.91977661016720513</v>
      </c>
      <c r="BG576" s="2">
        <f t="shared" si="2264"/>
        <v>2.2881944678641044E-2</v>
      </c>
      <c r="BH576" s="2">
        <f t="shared" si="2265"/>
        <v>3.1406222431335645E-2</v>
      </c>
      <c r="BI576" s="2">
        <f t="shared" si="2266"/>
        <v>4.2933599952949481E-3</v>
      </c>
      <c r="BJ576" s="2">
        <f t="shared" si="2267"/>
        <v>0.96430041757336937</v>
      </c>
    </row>
    <row r="577" spans="1:62" ht="15.6" customHeight="1">
      <c r="A577" s="4">
        <v>44466</v>
      </c>
      <c r="B577">
        <f>Foglio1!S348</f>
        <v>6237097</v>
      </c>
      <c r="C577">
        <f>Foglio1!T348</f>
        <v>2384397</v>
      </c>
      <c r="E577">
        <f>Foglio1!R348</f>
        <v>296749</v>
      </c>
      <c r="G577">
        <f>Foglio1!K348</f>
        <v>16833</v>
      </c>
      <c r="H577" s="5">
        <f>Foglio1!I348</f>
        <v>615</v>
      </c>
      <c r="I577" s="5">
        <f>Foglio1!G348</f>
        <v>543</v>
      </c>
      <c r="J577" s="5">
        <f>Foglio1!H348</f>
        <v>72</v>
      </c>
      <c r="K577" s="5">
        <f>Foglio1!V348</f>
        <v>0</v>
      </c>
      <c r="M577" s="5">
        <f>Foglio1!J348</f>
        <v>16218</v>
      </c>
      <c r="N577" s="5">
        <f>Foglio1!N348</f>
        <v>273124</v>
      </c>
      <c r="O577" s="5">
        <f>Foglio1!O348</f>
        <v>6792</v>
      </c>
      <c r="Q577">
        <f t="shared" ref="Q577:Q583" si="2268">H577+L577</f>
        <v>615</v>
      </c>
      <c r="R577">
        <f t="shared" ref="R577:R583" si="2269">Q577+N577+O577</f>
        <v>280531</v>
      </c>
      <c r="Z577">
        <f t="shared" ref="Z577:Z583" si="2270">N577</f>
        <v>273124</v>
      </c>
      <c r="AA577">
        <f t="shared" ref="AA577:AA583" si="2271">M577</f>
        <v>16218</v>
      </c>
      <c r="AB577">
        <f t="shared" ref="AB577:AB583" si="2272">H577</f>
        <v>615</v>
      </c>
      <c r="AC577">
        <f t="shared" ref="AC577:AC583" si="2273">O577</f>
        <v>6792</v>
      </c>
      <c r="AE577" s="3">
        <f t="shared" ref="AE577:AE583" si="2274">B577-B576</f>
        <v>12277</v>
      </c>
      <c r="AF577" s="3">
        <f t="shared" ref="AF577:AF583" si="2275">E577-E576</f>
        <v>227</v>
      </c>
      <c r="AG577" s="3">
        <f t="shared" ref="AG577:AG583" si="2276">G577-G576</f>
        <v>-170</v>
      </c>
      <c r="AH577" s="3">
        <f t="shared" ref="AH577:AH583" si="2277">H577-H576</f>
        <v>8</v>
      </c>
      <c r="AI577" s="3">
        <f t="shared" ref="AI577:AI583" si="2278">J577-J576</f>
        <v>-1</v>
      </c>
      <c r="AJ577" s="3">
        <f t="shared" ref="AJ577:AJ583" si="2279">M577-M576</f>
        <v>-178</v>
      </c>
      <c r="AK577" s="3">
        <f t="shared" ref="AK577:AK583" si="2280">N577-N576</f>
        <v>390</v>
      </c>
      <c r="AL577" s="3">
        <f t="shared" ref="AL577:AL583" si="2281">O577-O576</f>
        <v>7</v>
      </c>
      <c r="AM577" s="3"/>
      <c r="AN577" s="3">
        <f t="shared" ref="AN577:AN583" si="2282">AE577-AF577</f>
        <v>12050</v>
      </c>
      <c r="AO577" s="3">
        <f t="shared" ref="AO577:AO583" si="2283">AF577</f>
        <v>227</v>
      </c>
      <c r="AQ577" s="6">
        <f t="shared" ref="AQ577:AQ583" si="2284">(B577-B576)/B576</f>
        <v>1.9722658647157668E-3</v>
      </c>
      <c r="AR577" s="6">
        <f t="shared" ref="AR577:AR583" si="2285">(E577-E576)/E576</f>
        <v>7.6554184849690751E-4</v>
      </c>
      <c r="AS577" s="6">
        <f t="shared" ref="AS577:AS583" si="2286">(G577-G576)/G576</f>
        <v>-9.9982356054813849E-3</v>
      </c>
      <c r="AT577" s="6">
        <f t="shared" ref="AT577:AT583" si="2287">(H577-H576)/H576</f>
        <v>1.3179571663920923E-2</v>
      </c>
      <c r="AU577" s="6">
        <f t="shared" ref="AU577:AU583" si="2288">(J577-J576)/J576</f>
        <v>-1.3698630136986301E-2</v>
      </c>
      <c r="AV577" s="6">
        <f t="shared" ref="AV577:AV583" si="2289">(M577-M576)/M576</f>
        <v>-1.0856306416199073E-2</v>
      </c>
      <c r="AW577" s="6">
        <f t="shared" ref="AW577:AW583" si="2290">(N577-N576)/N576</f>
        <v>1.4299647275367207E-3</v>
      </c>
      <c r="AX577" s="6">
        <f t="shared" ref="AX577:AX583" si="2291">(O577-O576)/O576</f>
        <v>1.0316875460574797E-3</v>
      </c>
      <c r="AZ577" s="2">
        <f t="shared" ref="AZ577:AZ583" si="2292">E577/B577</f>
        <v>4.7578063961487213E-2</v>
      </c>
      <c r="BA577" s="17">
        <f t="shared" ref="BA577:BA583" si="2293">AF577/AE577</f>
        <v>1.8489859086095951E-2</v>
      </c>
      <c r="BB577" s="2">
        <f t="shared" ref="BB577:BB583" si="2294">H577/E577</f>
        <v>2.0724585424045238E-3</v>
      </c>
      <c r="BC577" s="2">
        <f t="shared" ref="BC577:BC583" si="2295">(H577-J577)/E577</f>
        <v>1.8298292496352136E-3</v>
      </c>
      <c r="BD577" s="2">
        <f t="shared" ref="BD577:BD583" si="2296">J577/E577</f>
        <v>2.4262929276931008E-4</v>
      </c>
      <c r="BE577" s="2">
        <f t="shared" ref="BE577:BE583" si="2297">M577/E577</f>
        <v>5.4652248196287098E-2</v>
      </c>
      <c r="BF577" s="2">
        <f t="shared" ref="BF577:BF583" si="2298">N577/E577</f>
        <v>0.92038726331007015</v>
      </c>
      <c r="BG577" s="2">
        <f t="shared" ref="BG577:BG583" si="2299">O577/E577</f>
        <v>2.2888029951238252E-2</v>
      </c>
      <c r="BH577" s="2">
        <f t="shared" ref="BH577:BH583" si="2300">I577/G577</f>
        <v>3.2258064516129031E-2</v>
      </c>
      <c r="BI577" s="2">
        <f t="shared" ref="BI577:BI583" si="2301">J577/G577</f>
        <v>4.2773124220281591E-3</v>
      </c>
      <c r="BJ577" s="2">
        <f t="shared" ref="BJ577:BJ583" si="2302">M577/G577</f>
        <v>0.96346462306184277</v>
      </c>
    </row>
    <row r="578" spans="1:62" ht="15.6" customHeight="1">
      <c r="A578" s="4">
        <v>44467</v>
      </c>
      <c r="B578">
        <f>Foglio1!S349</f>
        <v>6257448</v>
      </c>
      <c r="C578">
        <f>Foglio1!T349</f>
        <v>2393189</v>
      </c>
      <c r="E578">
        <f>Foglio1!R349</f>
        <v>297302</v>
      </c>
      <c r="G578">
        <f>Foglio1!K349</f>
        <v>16597</v>
      </c>
      <c r="H578" s="5">
        <f>Foglio1!I349</f>
        <v>596</v>
      </c>
      <c r="I578" s="5">
        <f>Foglio1!G349</f>
        <v>526</v>
      </c>
      <c r="J578" s="5">
        <f>Foglio1!H349</f>
        <v>70</v>
      </c>
      <c r="K578" s="5">
        <f>Foglio1!V349</f>
        <v>2</v>
      </c>
      <c r="M578" s="5">
        <f>Foglio1!J349</f>
        <v>16001</v>
      </c>
      <c r="N578" s="5">
        <f>Foglio1!N349</f>
        <v>273900</v>
      </c>
      <c r="O578" s="5">
        <f>Foglio1!O349</f>
        <v>6805</v>
      </c>
      <c r="Q578">
        <f t="shared" si="2268"/>
        <v>596</v>
      </c>
      <c r="R578">
        <f t="shared" si="2269"/>
        <v>281301</v>
      </c>
      <c r="Z578">
        <f t="shared" si="2270"/>
        <v>273900</v>
      </c>
      <c r="AA578">
        <f t="shared" si="2271"/>
        <v>16001</v>
      </c>
      <c r="AB578">
        <f t="shared" si="2272"/>
        <v>596</v>
      </c>
      <c r="AC578">
        <f t="shared" si="2273"/>
        <v>6805</v>
      </c>
      <c r="AE578" s="3">
        <f t="shared" si="2274"/>
        <v>20351</v>
      </c>
      <c r="AF578" s="3">
        <f t="shared" si="2275"/>
        <v>553</v>
      </c>
      <c r="AG578" s="3">
        <f t="shared" si="2276"/>
        <v>-236</v>
      </c>
      <c r="AH578" s="3">
        <f t="shared" si="2277"/>
        <v>-19</v>
      </c>
      <c r="AI578" s="3">
        <f t="shared" si="2278"/>
        <v>-2</v>
      </c>
      <c r="AJ578" s="3">
        <f t="shared" si="2279"/>
        <v>-217</v>
      </c>
      <c r="AK578" s="3">
        <f t="shared" si="2280"/>
        <v>776</v>
      </c>
      <c r="AL578" s="3">
        <f t="shared" si="2281"/>
        <v>13</v>
      </c>
      <c r="AM578" s="3"/>
      <c r="AN578" s="3">
        <f t="shared" si="2282"/>
        <v>19798</v>
      </c>
      <c r="AO578" s="3">
        <f t="shared" si="2283"/>
        <v>553</v>
      </c>
      <c r="AQ578" s="6">
        <f t="shared" si="2284"/>
        <v>3.2628961839137661E-3</v>
      </c>
      <c r="AR578" s="6">
        <f t="shared" si="2285"/>
        <v>1.86352776251984E-3</v>
      </c>
      <c r="AS578" s="6">
        <f t="shared" si="2286"/>
        <v>-1.4020079605536744E-2</v>
      </c>
      <c r="AT578" s="6">
        <f t="shared" si="2287"/>
        <v>-3.0894308943089432E-2</v>
      </c>
      <c r="AU578" s="6">
        <f t="shared" si="2288"/>
        <v>-2.7777777777777776E-2</v>
      </c>
      <c r="AV578" s="6">
        <f t="shared" si="2289"/>
        <v>-1.338019484523369E-2</v>
      </c>
      <c r="AW578" s="6">
        <f t="shared" si="2290"/>
        <v>2.8412003339142659E-3</v>
      </c>
      <c r="AX578" s="6">
        <f t="shared" si="2291"/>
        <v>1.9140164899882214E-3</v>
      </c>
      <c r="AZ578" s="2">
        <f t="shared" si="2292"/>
        <v>4.751170125584743E-2</v>
      </c>
      <c r="BA578" s="17">
        <f t="shared" si="2293"/>
        <v>2.7173111886393788E-2</v>
      </c>
      <c r="BB578" s="2">
        <f t="shared" si="2294"/>
        <v>2.0046955620883814E-3</v>
      </c>
      <c r="BC578" s="2">
        <f t="shared" si="2295"/>
        <v>1.7692447410377326E-3</v>
      </c>
      <c r="BD578" s="2">
        <f t="shared" si="2296"/>
        <v>2.3545082105064883E-4</v>
      </c>
      <c r="BE578" s="2">
        <f t="shared" si="2297"/>
        <v>5.3820694109020455E-2</v>
      </c>
      <c r="BF578" s="2">
        <f t="shared" si="2298"/>
        <v>0.92128542693961024</v>
      </c>
      <c r="BG578" s="2">
        <f t="shared" si="2299"/>
        <v>2.2889183389280934E-2</v>
      </c>
      <c r="BH578" s="2">
        <f t="shared" si="2300"/>
        <v>3.1692474543592218E-2</v>
      </c>
      <c r="BI578" s="2">
        <f t="shared" si="2301"/>
        <v>4.2176296921130323E-3</v>
      </c>
      <c r="BJ578" s="2">
        <f t="shared" si="2302"/>
        <v>0.96408989576429471</v>
      </c>
    </row>
    <row r="579" spans="1:62" ht="15.6" customHeight="1">
      <c r="A579" s="4">
        <v>44468</v>
      </c>
      <c r="B579">
        <f>Foglio1!S350</f>
        <v>6273095</v>
      </c>
      <c r="C579">
        <f>Foglio1!T350</f>
        <v>2398736</v>
      </c>
      <c r="E579">
        <f>Foglio1!R350</f>
        <v>297580</v>
      </c>
      <c r="G579">
        <f>Foglio1!K350</f>
        <v>15267</v>
      </c>
      <c r="H579" s="5">
        <f>Foglio1!I350</f>
        <v>572</v>
      </c>
      <c r="I579" s="5">
        <f>Foglio1!G350</f>
        <v>507</v>
      </c>
      <c r="J579" s="5">
        <f>Foglio1!H350</f>
        <v>65</v>
      </c>
      <c r="K579" s="5">
        <f>Foglio1!V350</f>
        <v>0</v>
      </c>
      <c r="M579" s="5">
        <f>Foglio1!J350</f>
        <v>14695</v>
      </c>
      <c r="N579" s="5">
        <f>Foglio1!N350</f>
        <v>275501</v>
      </c>
      <c r="O579" s="5">
        <f>Foglio1!O350</f>
        <v>6812</v>
      </c>
      <c r="Q579">
        <f t="shared" si="2268"/>
        <v>572</v>
      </c>
      <c r="R579">
        <f t="shared" si="2269"/>
        <v>282885</v>
      </c>
      <c r="Z579">
        <f t="shared" si="2270"/>
        <v>275501</v>
      </c>
      <c r="AA579">
        <f t="shared" si="2271"/>
        <v>14695</v>
      </c>
      <c r="AB579">
        <f t="shared" si="2272"/>
        <v>572</v>
      </c>
      <c r="AC579">
        <f t="shared" si="2273"/>
        <v>6812</v>
      </c>
      <c r="AE579" s="3">
        <f t="shared" si="2274"/>
        <v>15647</v>
      </c>
      <c r="AF579" s="3">
        <f t="shared" si="2275"/>
        <v>278</v>
      </c>
      <c r="AG579" s="3">
        <f t="shared" si="2276"/>
        <v>-1330</v>
      </c>
      <c r="AH579" s="3">
        <f t="shared" si="2277"/>
        <v>-24</v>
      </c>
      <c r="AI579" s="3">
        <f t="shared" si="2278"/>
        <v>-5</v>
      </c>
      <c r="AJ579" s="3">
        <f t="shared" si="2279"/>
        <v>-1306</v>
      </c>
      <c r="AK579" s="3">
        <f t="shared" si="2280"/>
        <v>1601</v>
      </c>
      <c r="AL579" s="3">
        <f t="shared" si="2281"/>
        <v>7</v>
      </c>
      <c r="AM579" s="3"/>
      <c r="AN579" s="3">
        <f t="shared" si="2282"/>
        <v>15369</v>
      </c>
      <c r="AO579" s="3">
        <f t="shared" si="2283"/>
        <v>278</v>
      </c>
      <c r="AQ579" s="6">
        <f t="shared" si="2284"/>
        <v>2.5005401563065327E-3</v>
      </c>
      <c r="AR579" s="6">
        <f t="shared" si="2285"/>
        <v>9.3507611788686256E-4</v>
      </c>
      <c r="AS579" s="6">
        <f t="shared" si="2286"/>
        <v>-8.013496415014762E-2</v>
      </c>
      <c r="AT579" s="6">
        <f t="shared" si="2287"/>
        <v>-4.0268456375838924E-2</v>
      </c>
      <c r="AU579" s="6">
        <f t="shared" si="2288"/>
        <v>-7.1428571428571425E-2</v>
      </c>
      <c r="AV579" s="6">
        <f t="shared" si="2289"/>
        <v>-8.1619898756327733E-2</v>
      </c>
      <c r="AW579" s="6">
        <f t="shared" si="2290"/>
        <v>5.8451989777290984E-3</v>
      </c>
      <c r="AX579" s="6">
        <f t="shared" si="2291"/>
        <v>1.0286554004408524E-3</v>
      </c>
      <c r="AZ579" s="2">
        <f t="shared" si="2292"/>
        <v>4.7437508917049717E-2</v>
      </c>
      <c r="BA579" s="17">
        <f t="shared" si="2293"/>
        <v>1.776698408640634E-2</v>
      </c>
      <c r="BB579" s="2">
        <f t="shared" si="2294"/>
        <v>1.9221721889911957E-3</v>
      </c>
      <c r="BC579" s="2">
        <f t="shared" si="2295"/>
        <v>1.703743531151287E-3</v>
      </c>
      <c r="BD579" s="2">
        <f t="shared" si="2296"/>
        <v>2.1842865783990861E-4</v>
      </c>
      <c r="BE579" s="2">
        <f t="shared" si="2297"/>
        <v>4.938167887626857E-2</v>
      </c>
      <c r="BF579" s="2">
        <f t="shared" si="2298"/>
        <v>0.92580482559311783</v>
      </c>
      <c r="BG579" s="2">
        <f t="shared" si="2299"/>
        <v>2.2891323341622419E-2</v>
      </c>
      <c r="BH579" s="2">
        <f t="shared" si="2300"/>
        <v>3.3208881902141878E-2</v>
      </c>
      <c r="BI579" s="2">
        <f t="shared" si="2301"/>
        <v>4.2575489618130605E-3</v>
      </c>
      <c r="BJ579" s="2">
        <f t="shared" si="2302"/>
        <v>0.96253356913604504</v>
      </c>
    </row>
    <row r="580" spans="1:62" ht="15.6" customHeight="1">
      <c r="A580" s="4">
        <v>44469</v>
      </c>
      <c r="B580">
        <f>Foglio1!S351</f>
        <v>6293575</v>
      </c>
      <c r="C580">
        <f>Foglio1!T351</f>
        <v>2409049</v>
      </c>
      <c r="E580">
        <f>Foglio1!R351</f>
        <v>298376</v>
      </c>
      <c r="G580">
        <f>Foglio1!K351</f>
        <v>14409</v>
      </c>
      <c r="H580" s="5">
        <f>Foglio1!I351</f>
        <v>545</v>
      </c>
      <c r="I580" s="5">
        <f>Foglio1!G351</f>
        <v>482</v>
      </c>
      <c r="J580" s="5">
        <f>Foglio1!H351</f>
        <v>63</v>
      </c>
      <c r="K580" s="5">
        <f>Foglio1!V351</f>
        <v>3</v>
      </c>
      <c r="M580" s="5">
        <f>Foglio1!J351</f>
        <v>13864</v>
      </c>
      <c r="N580" s="5">
        <f>Foglio1!N351</f>
        <v>277148</v>
      </c>
      <c r="O580" s="5">
        <f>Foglio1!O351</f>
        <v>6819</v>
      </c>
      <c r="Q580">
        <f t="shared" si="2268"/>
        <v>545</v>
      </c>
      <c r="R580">
        <f t="shared" si="2269"/>
        <v>284512</v>
      </c>
      <c r="Z580">
        <f t="shared" si="2270"/>
        <v>277148</v>
      </c>
      <c r="AA580">
        <f t="shared" si="2271"/>
        <v>13864</v>
      </c>
      <c r="AB580">
        <f t="shared" si="2272"/>
        <v>545</v>
      </c>
      <c r="AC580">
        <f t="shared" si="2273"/>
        <v>6819</v>
      </c>
      <c r="AE580" s="3">
        <f t="shared" si="2274"/>
        <v>20480</v>
      </c>
      <c r="AF580" s="3">
        <f t="shared" si="2275"/>
        <v>796</v>
      </c>
      <c r="AG580" s="3">
        <f t="shared" si="2276"/>
        <v>-858</v>
      </c>
      <c r="AH580" s="3">
        <f t="shared" si="2277"/>
        <v>-27</v>
      </c>
      <c r="AI580" s="3">
        <f t="shared" si="2278"/>
        <v>-2</v>
      </c>
      <c r="AJ580" s="3">
        <f t="shared" si="2279"/>
        <v>-831</v>
      </c>
      <c r="AK580" s="3">
        <f t="shared" si="2280"/>
        <v>1647</v>
      </c>
      <c r="AL580" s="3">
        <f t="shared" si="2281"/>
        <v>7</v>
      </c>
      <c r="AM580" s="3"/>
      <c r="AN580" s="3">
        <f t="shared" si="2282"/>
        <v>19684</v>
      </c>
      <c r="AO580" s="3">
        <f t="shared" si="2283"/>
        <v>796</v>
      </c>
      <c r="AQ580" s="6">
        <f t="shared" si="2284"/>
        <v>3.2647361469896438E-3</v>
      </c>
      <c r="AR580" s="6">
        <f t="shared" si="2285"/>
        <v>2.6749109483164193E-3</v>
      </c>
      <c r="AS580" s="6">
        <f t="shared" si="2286"/>
        <v>-5.6199646295932403E-2</v>
      </c>
      <c r="AT580" s="6">
        <f t="shared" si="2287"/>
        <v>-4.72027972027972E-2</v>
      </c>
      <c r="AU580" s="6">
        <f t="shared" si="2288"/>
        <v>-3.0769230769230771E-2</v>
      </c>
      <c r="AV580" s="6">
        <f t="shared" si="2289"/>
        <v>-5.6549846886696155E-2</v>
      </c>
      <c r="AW580" s="6">
        <f t="shared" si="2290"/>
        <v>5.9781997161534803E-3</v>
      </c>
      <c r="AX580" s="6">
        <f t="shared" si="2291"/>
        <v>1.0275983558426305E-3</v>
      </c>
      <c r="AZ580" s="2">
        <f t="shared" si="2292"/>
        <v>4.740962012846435E-2</v>
      </c>
      <c r="BA580" s="17">
        <f t="shared" si="2293"/>
        <v>3.8867187499999997E-2</v>
      </c>
      <c r="BB580" s="2">
        <f t="shared" si="2294"/>
        <v>1.826554414564174E-3</v>
      </c>
      <c r="BC580" s="2">
        <f t="shared" si="2295"/>
        <v>1.6154114271925357E-3</v>
      </c>
      <c r="BD580" s="2">
        <f t="shared" si="2296"/>
        <v>2.1114298737163846E-4</v>
      </c>
      <c r="BE580" s="2">
        <f t="shared" si="2297"/>
        <v>4.6464863125720568E-2</v>
      </c>
      <c r="BF580" s="2">
        <f t="shared" si="2298"/>
        <v>0.92885486768372794</v>
      </c>
      <c r="BG580" s="2">
        <f t="shared" si="2299"/>
        <v>2.2853714775987344E-2</v>
      </c>
      <c r="BH580" s="2">
        <f t="shared" si="2300"/>
        <v>3.3451315150253312E-2</v>
      </c>
      <c r="BI580" s="2">
        <f t="shared" si="2301"/>
        <v>4.3722673329169267E-3</v>
      </c>
      <c r="BJ580" s="2">
        <f t="shared" si="2302"/>
        <v>0.96217641751682981</v>
      </c>
    </row>
    <row r="581" spans="1:62" ht="15.6" customHeight="1">
      <c r="A581" s="4">
        <v>44470</v>
      </c>
      <c r="B581">
        <f>Foglio1!S352</f>
        <v>6307520</v>
      </c>
      <c r="C581">
        <f>Foglio1!T352</f>
        <v>2415114</v>
      </c>
      <c r="E581">
        <f>Foglio1!R352</f>
        <v>298810</v>
      </c>
      <c r="G581">
        <f>Foglio1!K352</f>
        <v>14301</v>
      </c>
      <c r="H581" s="5">
        <f>Foglio1!I352</f>
        <v>524</v>
      </c>
      <c r="I581" s="5">
        <f>Foglio1!G352</f>
        <v>463</v>
      </c>
      <c r="J581" s="5">
        <f>Foglio1!H352</f>
        <v>61</v>
      </c>
      <c r="K581" s="5">
        <f>Foglio1!V352</f>
        <v>4</v>
      </c>
      <c r="M581" s="5">
        <f>Foglio1!J352</f>
        <v>13777</v>
      </c>
      <c r="N581" s="5">
        <f>Foglio1!N352</f>
        <v>277677</v>
      </c>
      <c r="O581" s="5">
        <f>Foglio1!O352</f>
        <v>6832</v>
      </c>
      <c r="Q581">
        <f t="shared" si="2268"/>
        <v>524</v>
      </c>
      <c r="R581">
        <f t="shared" si="2269"/>
        <v>285033</v>
      </c>
      <c r="Z581">
        <f t="shared" si="2270"/>
        <v>277677</v>
      </c>
      <c r="AA581">
        <f t="shared" si="2271"/>
        <v>13777</v>
      </c>
      <c r="AB581">
        <f t="shared" si="2272"/>
        <v>524</v>
      </c>
      <c r="AC581">
        <f t="shared" si="2273"/>
        <v>6832</v>
      </c>
      <c r="AE581" s="3">
        <f t="shared" si="2274"/>
        <v>13945</v>
      </c>
      <c r="AF581" s="3">
        <f t="shared" si="2275"/>
        <v>434</v>
      </c>
      <c r="AG581" s="3">
        <f t="shared" si="2276"/>
        <v>-108</v>
      </c>
      <c r="AH581" s="3">
        <f t="shared" si="2277"/>
        <v>-21</v>
      </c>
      <c r="AI581" s="3">
        <f t="shared" si="2278"/>
        <v>-2</v>
      </c>
      <c r="AJ581" s="3">
        <f t="shared" si="2279"/>
        <v>-87</v>
      </c>
      <c r="AK581" s="3">
        <f t="shared" si="2280"/>
        <v>529</v>
      </c>
      <c r="AL581" s="3">
        <f t="shared" si="2281"/>
        <v>13</v>
      </c>
      <c r="AM581" s="3"/>
      <c r="AN581" s="3">
        <f t="shared" si="2282"/>
        <v>13511</v>
      </c>
      <c r="AO581" s="3">
        <f t="shared" si="2283"/>
        <v>434</v>
      </c>
      <c r="AQ581" s="6">
        <f t="shared" si="2284"/>
        <v>2.2157517785996034E-3</v>
      </c>
      <c r="AR581" s="6">
        <f t="shared" si="2285"/>
        <v>1.4545405796712871E-3</v>
      </c>
      <c r="AS581" s="6">
        <f t="shared" si="2286"/>
        <v>-7.4953154278575894E-3</v>
      </c>
      <c r="AT581" s="6">
        <f t="shared" si="2287"/>
        <v>-3.8532110091743121E-2</v>
      </c>
      <c r="AU581" s="6">
        <f t="shared" si="2288"/>
        <v>-3.1746031746031744E-2</v>
      </c>
      <c r="AV581" s="6">
        <f t="shared" si="2289"/>
        <v>-6.275245239469129E-3</v>
      </c>
      <c r="AW581" s="6">
        <f t="shared" si="2290"/>
        <v>1.9087274669129851E-3</v>
      </c>
      <c r="AX581" s="6">
        <f t="shared" si="2291"/>
        <v>1.9064378941193723E-3</v>
      </c>
      <c r="AZ581" s="2">
        <f t="shared" si="2292"/>
        <v>4.7373611181573738E-2</v>
      </c>
      <c r="BA581" s="17">
        <f t="shared" si="2293"/>
        <v>3.1122266045177482E-2</v>
      </c>
      <c r="BB581" s="2">
        <f t="shared" si="2294"/>
        <v>1.7536227033901142E-3</v>
      </c>
      <c r="BC581" s="2">
        <f t="shared" si="2295"/>
        <v>1.5494796024229443E-3</v>
      </c>
      <c r="BD581" s="2">
        <f t="shared" si="2296"/>
        <v>2.0414310096716977E-4</v>
      </c>
      <c r="BE581" s="2">
        <f t="shared" si="2297"/>
        <v>4.610622134466718E-2</v>
      </c>
      <c r="BF581" s="2">
        <f t="shared" si="2298"/>
        <v>0.92927612864361964</v>
      </c>
      <c r="BG581" s="2">
        <f t="shared" si="2299"/>
        <v>2.2864027308323015E-2</v>
      </c>
      <c r="BH581" s="2">
        <f t="shared" si="2300"/>
        <v>3.2375358366547792E-2</v>
      </c>
      <c r="BI581" s="2">
        <f t="shared" si="2301"/>
        <v>4.2654359834976572E-3</v>
      </c>
      <c r="BJ581" s="2">
        <f t="shared" si="2302"/>
        <v>0.96335920564995459</v>
      </c>
    </row>
    <row r="582" spans="1:62" ht="15.6" customHeight="1">
      <c r="A582" s="4">
        <v>44471</v>
      </c>
      <c r="B582">
        <f>Foglio1!S353</f>
        <v>6323423</v>
      </c>
      <c r="C582">
        <f>Foglio1!T353</f>
        <v>2421850</v>
      </c>
      <c r="E582">
        <f>Foglio1!R353</f>
        <v>299220</v>
      </c>
      <c r="G582">
        <f>Foglio1!K353</f>
        <v>13863</v>
      </c>
      <c r="H582" s="5">
        <f>Foglio1!I353</f>
        <v>505</v>
      </c>
      <c r="I582" s="5">
        <f>Foglio1!G353</f>
        <v>450</v>
      </c>
      <c r="J582" s="5">
        <f>Foglio1!H353</f>
        <v>55</v>
      </c>
      <c r="K582" s="5">
        <f>Foglio1!V353</f>
        <v>1</v>
      </c>
      <c r="M582" s="5">
        <f>Foglio1!J353</f>
        <v>13358</v>
      </c>
      <c r="N582" s="5">
        <f>Foglio1!N353</f>
        <v>278518</v>
      </c>
      <c r="O582" s="5">
        <f>Foglio1!O353</f>
        <v>6839</v>
      </c>
      <c r="Q582">
        <f t="shared" si="2268"/>
        <v>505</v>
      </c>
      <c r="R582">
        <f t="shared" si="2269"/>
        <v>285862</v>
      </c>
      <c r="Z582">
        <f t="shared" si="2270"/>
        <v>278518</v>
      </c>
      <c r="AA582">
        <f t="shared" si="2271"/>
        <v>13358</v>
      </c>
      <c r="AB582">
        <f t="shared" si="2272"/>
        <v>505</v>
      </c>
      <c r="AC582">
        <f t="shared" si="2273"/>
        <v>6839</v>
      </c>
      <c r="AE582" s="3">
        <f t="shared" si="2274"/>
        <v>15903</v>
      </c>
      <c r="AF582" s="3">
        <f t="shared" si="2275"/>
        <v>410</v>
      </c>
      <c r="AG582" s="3">
        <f t="shared" si="2276"/>
        <v>-438</v>
      </c>
      <c r="AH582" s="3">
        <f t="shared" si="2277"/>
        <v>-19</v>
      </c>
      <c r="AI582" s="3">
        <f t="shared" si="2278"/>
        <v>-6</v>
      </c>
      <c r="AJ582" s="3">
        <f t="shared" si="2279"/>
        <v>-419</v>
      </c>
      <c r="AK582" s="3">
        <f t="shared" si="2280"/>
        <v>841</v>
      </c>
      <c r="AL582" s="3">
        <f t="shared" si="2281"/>
        <v>7</v>
      </c>
      <c r="AM582" s="3"/>
      <c r="AN582" s="3">
        <f t="shared" si="2282"/>
        <v>15493</v>
      </c>
      <c r="AO582" s="3">
        <f t="shared" si="2283"/>
        <v>410</v>
      </c>
      <c r="AQ582" s="6">
        <f t="shared" si="2284"/>
        <v>2.5212761909593627E-3</v>
      </c>
      <c r="AR582" s="6">
        <f t="shared" si="2285"/>
        <v>1.3721093671563869E-3</v>
      </c>
      <c r="AS582" s="6">
        <f t="shared" si="2286"/>
        <v>-3.0627228865114327E-2</v>
      </c>
      <c r="AT582" s="6">
        <f t="shared" si="2287"/>
        <v>-3.6259541984732822E-2</v>
      </c>
      <c r="AU582" s="6">
        <f t="shared" si="2288"/>
        <v>-9.8360655737704916E-2</v>
      </c>
      <c r="AV582" s="6">
        <f t="shared" si="2289"/>
        <v>-3.0413007185889525E-2</v>
      </c>
      <c r="AW582" s="6">
        <f t="shared" si="2290"/>
        <v>3.0286988119289679E-3</v>
      </c>
      <c r="AX582" s="6">
        <f t="shared" si="2291"/>
        <v>1.0245901639344263E-3</v>
      </c>
      <c r="AZ582" s="2">
        <f t="shared" si="2292"/>
        <v>4.7319307912818735E-2</v>
      </c>
      <c r="BA582" s="17">
        <f t="shared" si="2293"/>
        <v>2.578129912595108E-2</v>
      </c>
      <c r="BB582" s="2">
        <f t="shared" si="2294"/>
        <v>1.6877214089967248E-3</v>
      </c>
      <c r="BC582" s="2">
        <f t="shared" si="2295"/>
        <v>1.503910166432725E-3</v>
      </c>
      <c r="BD582" s="2">
        <f t="shared" si="2296"/>
        <v>1.8381124256399974E-4</v>
      </c>
      <c r="BE582" s="2">
        <f t="shared" si="2297"/>
        <v>4.4642737784907426E-2</v>
      </c>
      <c r="BF582" s="2">
        <f t="shared" si="2298"/>
        <v>0.93081344829891055</v>
      </c>
      <c r="BG582" s="2">
        <f t="shared" si="2299"/>
        <v>2.2856092507185347E-2</v>
      </c>
      <c r="BH582" s="2">
        <f t="shared" si="2300"/>
        <v>3.2460506383899586E-2</v>
      </c>
      <c r="BI582" s="2">
        <f t="shared" si="2301"/>
        <v>3.9673952246988388E-3</v>
      </c>
      <c r="BJ582" s="2">
        <f t="shared" si="2302"/>
        <v>0.96357209839140157</v>
      </c>
    </row>
    <row r="583" spans="1:62" ht="15.6" customHeight="1">
      <c r="A583" s="4">
        <v>44472</v>
      </c>
      <c r="B583">
        <f>Foglio1!S354</f>
        <v>6334808</v>
      </c>
      <c r="C583">
        <f>Foglio1!T354</f>
        <v>2426879</v>
      </c>
      <c r="E583">
        <f>Foglio1!R354</f>
        <v>299622</v>
      </c>
      <c r="G583">
        <f>Foglio1!K354</f>
        <v>13839</v>
      </c>
      <c r="H583" s="5">
        <f>Foglio1!I354</f>
        <v>474</v>
      </c>
      <c r="I583" s="5">
        <f>Foglio1!G354</f>
        <v>424</v>
      </c>
      <c r="J583" s="5">
        <f>Foglio1!H354</f>
        <v>50</v>
      </c>
      <c r="K583" s="5">
        <f>Foglio1!V354</f>
        <v>2</v>
      </c>
      <c r="M583" s="5">
        <f>Foglio1!J354</f>
        <v>13365</v>
      </c>
      <c r="N583" s="5">
        <f>Foglio1!N354</f>
        <v>278937</v>
      </c>
      <c r="O583" s="5">
        <f>Foglio1!O354</f>
        <v>6846</v>
      </c>
      <c r="Q583">
        <f t="shared" si="2268"/>
        <v>474</v>
      </c>
      <c r="R583">
        <f t="shared" si="2269"/>
        <v>286257</v>
      </c>
      <c r="Z583">
        <f t="shared" si="2270"/>
        <v>278937</v>
      </c>
      <c r="AA583">
        <f t="shared" si="2271"/>
        <v>13365</v>
      </c>
      <c r="AB583">
        <f t="shared" si="2272"/>
        <v>474</v>
      </c>
      <c r="AC583">
        <f t="shared" si="2273"/>
        <v>6846</v>
      </c>
      <c r="AE583" s="3">
        <f t="shared" si="2274"/>
        <v>11385</v>
      </c>
      <c r="AF583" s="3">
        <f t="shared" si="2275"/>
        <v>402</v>
      </c>
      <c r="AG583" s="3">
        <f t="shared" si="2276"/>
        <v>-24</v>
      </c>
      <c r="AH583" s="3">
        <f t="shared" si="2277"/>
        <v>-31</v>
      </c>
      <c r="AI583" s="3">
        <f t="shared" si="2278"/>
        <v>-5</v>
      </c>
      <c r="AJ583" s="3">
        <f t="shared" si="2279"/>
        <v>7</v>
      </c>
      <c r="AK583" s="3">
        <f t="shared" si="2280"/>
        <v>419</v>
      </c>
      <c r="AL583" s="3">
        <f t="shared" si="2281"/>
        <v>7</v>
      </c>
      <c r="AM583" s="3"/>
      <c r="AN583" s="3">
        <f t="shared" si="2282"/>
        <v>10983</v>
      </c>
      <c r="AO583" s="3">
        <f t="shared" si="2283"/>
        <v>402</v>
      </c>
      <c r="AQ583" s="6">
        <f t="shared" si="2284"/>
        <v>1.8004489024378094E-3</v>
      </c>
      <c r="AR583" s="6">
        <f t="shared" si="2285"/>
        <v>1.3434930820132344E-3</v>
      </c>
      <c r="AS583" s="6">
        <f t="shared" si="2286"/>
        <v>-1.7312270071413113E-3</v>
      </c>
      <c r="AT583" s="6">
        <f t="shared" si="2287"/>
        <v>-6.1386138613861385E-2</v>
      </c>
      <c r="AU583" s="6">
        <f t="shared" si="2288"/>
        <v>-9.0909090909090912E-2</v>
      </c>
      <c r="AV583" s="6">
        <f t="shared" si="2289"/>
        <v>5.2403054349453506E-4</v>
      </c>
      <c r="AW583" s="6">
        <f t="shared" si="2290"/>
        <v>1.5043910986004495E-3</v>
      </c>
      <c r="AX583" s="6">
        <f t="shared" si="2291"/>
        <v>1.0235414534288639E-3</v>
      </c>
      <c r="AZ583" s="2">
        <f t="shared" si="2292"/>
        <v>4.7297723940488805E-2</v>
      </c>
      <c r="BA583" s="17">
        <f t="shared" si="2293"/>
        <v>3.5309617918313572E-2</v>
      </c>
      <c r="BB583" s="2">
        <f t="shared" si="2294"/>
        <v>1.5819933115725814E-3</v>
      </c>
      <c r="BC583" s="2">
        <f t="shared" si="2295"/>
        <v>1.4151163799720982E-3</v>
      </c>
      <c r="BD583" s="2">
        <f t="shared" si="2296"/>
        <v>1.6687693160048327E-4</v>
      </c>
      <c r="BE583" s="2">
        <f t="shared" si="2297"/>
        <v>4.460620381680918E-2</v>
      </c>
      <c r="BF583" s="2">
        <f t="shared" si="2298"/>
        <v>0.93096301339688003</v>
      </c>
      <c r="BG583" s="2">
        <f t="shared" si="2299"/>
        <v>2.284878947473817E-2</v>
      </c>
      <c r="BH583" s="2">
        <f t="shared" si="2300"/>
        <v>3.0638051882361444E-2</v>
      </c>
      <c r="BI583" s="2">
        <f t="shared" si="2301"/>
        <v>3.6129778163162076E-3</v>
      </c>
      <c r="BJ583" s="2">
        <f t="shared" si="2302"/>
        <v>0.96574897030132234</v>
      </c>
    </row>
    <row r="584" spans="1:62" ht="15.6" customHeight="1">
      <c r="A584" s="4">
        <v>44473</v>
      </c>
      <c r="B584">
        <f>Foglio1!S355</f>
        <v>6346546</v>
      </c>
      <c r="C584">
        <f>Foglio1!T355</f>
        <v>2429668</v>
      </c>
      <c r="E584">
        <f>Foglio1!R355</f>
        <v>299805</v>
      </c>
      <c r="G584">
        <f>Foglio1!K355</f>
        <v>13617</v>
      </c>
      <c r="H584" s="5">
        <f>Foglio1!I355</f>
        <v>486</v>
      </c>
      <c r="I584" s="5">
        <f>Foglio1!G355</f>
        <v>436</v>
      </c>
      <c r="J584" s="5">
        <f>Foglio1!H355</f>
        <v>50</v>
      </c>
      <c r="K584" s="5">
        <f>Foglio1!V355</f>
        <v>2</v>
      </c>
      <c r="M584" s="5">
        <f>Foglio1!J355</f>
        <v>13131</v>
      </c>
      <c r="N584" s="5">
        <f>Foglio1!N355</f>
        <v>279336</v>
      </c>
      <c r="O584" s="5">
        <f>Foglio1!O355</f>
        <v>6852</v>
      </c>
      <c r="Q584">
        <f t="shared" ref="Q584:Q590" si="2303">H584+L584</f>
        <v>486</v>
      </c>
      <c r="R584">
        <f t="shared" ref="R584:R590" si="2304">Q584+N584+O584</f>
        <v>286674</v>
      </c>
      <c r="Z584">
        <f t="shared" ref="Z584:Z590" si="2305">N584</f>
        <v>279336</v>
      </c>
      <c r="AA584">
        <f t="shared" ref="AA584:AA590" si="2306">M584</f>
        <v>13131</v>
      </c>
      <c r="AB584">
        <f t="shared" ref="AB584:AB590" si="2307">H584</f>
        <v>486</v>
      </c>
      <c r="AC584">
        <f t="shared" ref="AC584:AC590" si="2308">O584</f>
        <v>6852</v>
      </c>
      <c r="AE584" s="3">
        <f t="shared" ref="AE584:AE590" si="2309">B584-B583</f>
        <v>11738</v>
      </c>
      <c r="AF584" s="3">
        <f t="shared" ref="AF584:AF590" si="2310">E584-E583</f>
        <v>183</v>
      </c>
      <c r="AG584" s="3">
        <f t="shared" ref="AG584:AG590" si="2311">G584-G583</f>
        <v>-222</v>
      </c>
      <c r="AH584" s="3">
        <f t="shared" ref="AH584:AH590" si="2312">H584-H583</f>
        <v>12</v>
      </c>
      <c r="AI584" s="3">
        <f t="shared" ref="AI584:AI590" si="2313">J584-J583</f>
        <v>0</v>
      </c>
      <c r="AJ584" s="3">
        <f t="shared" ref="AJ584:AJ590" si="2314">M584-M583</f>
        <v>-234</v>
      </c>
      <c r="AK584" s="3">
        <f t="shared" ref="AK584:AK590" si="2315">N584-N583</f>
        <v>399</v>
      </c>
      <c r="AL584" s="3">
        <f t="shared" ref="AL584:AL590" si="2316">O584-O583</f>
        <v>6</v>
      </c>
      <c r="AM584" s="3"/>
      <c r="AN584" s="3">
        <f t="shared" ref="AN584:AN590" si="2317">AE584-AF584</f>
        <v>11555</v>
      </c>
      <c r="AO584" s="3">
        <f t="shared" ref="AO584:AO590" si="2318">AF584</f>
        <v>183</v>
      </c>
      <c r="AQ584" s="6">
        <f t="shared" ref="AQ584:AQ590" si="2319">(B584-B583)/B583</f>
        <v>1.8529369793054502E-3</v>
      </c>
      <c r="AR584" s="6">
        <f t="shared" ref="AR584:AR590" si="2320">(E584-E583)/E583</f>
        <v>6.1076956965776881E-4</v>
      </c>
      <c r="AS584" s="6">
        <f t="shared" ref="AS584:AS590" si="2321">(G584-G583)/G583</f>
        <v>-1.6041621504443961E-2</v>
      </c>
      <c r="AT584" s="6">
        <f t="shared" ref="AT584:AT590" si="2322">(H584-H583)/H583</f>
        <v>2.5316455696202531E-2</v>
      </c>
      <c r="AU584" s="6">
        <f t="shared" ref="AU584:AU590" si="2323">(J584-J583)/J583</f>
        <v>0</v>
      </c>
      <c r="AV584" s="6">
        <f t="shared" ref="AV584:AV590" si="2324">(M584-M583)/M583</f>
        <v>-1.7508417508417508E-2</v>
      </c>
      <c r="AW584" s="6">
        <f t="shared" ref="AW584:AW590" si="2325">(N584-N583)/N583</f>
        <v>1.4304305273233741E-3</v>
      </c>
      <c r="AX584" s="6">
        <f t="shared" ref="AX584:AX590" si="2326">(O584-O583)/O583</f>
        <v>8.7642418930762491E-4</v>
      </c>
      <c r="AZ584" s="2">
        <f t="shared" ref="AZ584:AZ590" si="2327">E584/B584</f>
        <v>4.7239080911097152E-2</v>
      </c>
      <c r="BA584" s="17">
        <f t="shared" ref="BA584:BA590" si="2328">AF584/AE584</f>
        <v>1.5590390185721588E-2</v>
      </c>
      <c r="BB584" s="2">
        <f t="shared" ref="BB584:BB590" si="2329">H584/E584</f>
        <v>1.6210536848951819E-3</v>
      </c>
      <c r="BC584" s="2">
        <f t="shared" ref="BC584:BC590" si="2330">(H584-J584)/E584</f>
        <v>1.4542786144327146E-3</v>
      </c>
      <c r="BD584" s="2">
        <f t="shared" ref="BD584:BD590" si="2331">J584/E584</f>
        <v>1.6677507046246727E-4</v>
      </c>
      <c r="BE584" s="2">
        <f t="shared" ref="BE584:BE590" si="2332">M584/E584</f>
        <v>4.3798469004853152E-2</v>
      </c>
      <c r="BF584" s="2">
        <f t="shared" ref="BF584:BF590" si="2333">N584/E584</f>
        <v>0.93172562165407513</v>
      </c>
      <c r="BG584" s="2">
        <f t="shared" ref="BG584:BG590" si="2334">O584/E584</f>
        <v>2.2854855656176516E-2</v>
      </c>
      <c r="BH584" s="2">
        <f t="shared" ref="BH584:BH590" si="2335">I584/G584</f>
        <v>3.2018800029375044E-2</v>
      </c>
      <c r="BI584" s="2">
        <f t="shared" ref="BI584:BI590" si="2336">J584/G584</f>
        <v>3.6718807373136522E-3</v>
      </c>
      <c r="BJ584" s="2">
        <f t="shared" ref="BJ584:BJ590" si="2337">M584/G584</f>
        <v>0.96430931923331131</v>
      </c>
    </row>
    <row r="585" spans="1:62" ht="15.6" customHeight="1">
      <c r="A585" s="4">
        <v>44474</v>
      </c>
      <c r="B585">
        <f>Foglio1!S356</f>
        <v>6362914</v>
      </c>
      <c r="C585">
        <f>Foglio1!T356</f>
        <v>2436236</v>
      </c>
      <c r="E585">
        <f>Foglio1!R356</f>
        <v>300126</v>
      </c>
      <c r="G585">
        <f>Foglio1!K356</f>
        <v>13368</v>
      </c>
      <c r="H585" s="5">
        <f>Foglio1!I356</f>
        <v>458</v>
      </c>
      <c r="I585" s="5">
        <f>Foglio1!G356</f>
        <v>409</v>
      </c>
      <c r="J585" s="5">
        <f>Foglio1!H356</f>
        <v>49</v>
      </c>
      <c r="K585" s="5">
        <f>Foglio1!V356</f>
        <v>1</v>
      </c>
      <c r="M585" s="5">
        <f>Foglio1!J356</f>
        <v>12910</v>
      </c>
      <c r="N585" s="5">
        <f>Foglio1!N356</f>
        <v>279896</v>
      </c>
      <c r="O585" s="5">
        <f>Foglio1!O356</f>
        <v>6862</v>
      </c>
      <c r="Q585">
        <f t="shared" si="2303"/>
        <v>458</v>
      </c>
      <c r="R585">
        <f t="shared" si="2304"/>
        <v>287216</v>
      </c>
      <c r="Z585">
        <f t="shared" si="2305"/>
        <v>279896</v>
      </c>
      <c r="AA585">
        <f t="shared" si="2306"/>
        <v>12910</v>
      </c>
      <c r="AB585">
        <f t="shared" si="2307"/>
        <v>458</v>
      </c>
      <c r="AC585">
        <f t="shared" si="2308"/>
        <v>6862</v>
      </c>
      <c r="AE585" s="3">
        <f t="shared" si="2309"/>
        <v>16368</v>
      </c>
      <c r="AF585" s="3">
        <f t="shared" si="2310"/>
        <v>321</v>
      </c>
      <c r="AG585" s="3">
        <f t="shared" si="2311"/>
        <v>-249</v>
      </c>
      <c r="AH585" s="3">
        <f t="shared" si="2312"/>
        <v>-28</v>
      </c>
      <c r="AI585" s="3">
        <f t="shared" si="2313"/>
        <v>-1</v>
      </c>
      <c r="AJ585" s="3">
        <f t="shared" si="2314"/>
        <v>-221</v>
      </c>
      <c r="AK585" s="3">
        <f t="shared" si="2315"/>
        <v>560</v>
      </c>
      <c r="AL585" s="3">
        <f t="shared" si="2316"/>
        <v>10</v>
      </c>
      <c r="AM585" s="3"/>
      <c r="AN585" s="3">
        <f t="shared" si="2317"/>
        <v>16047</v>
      </c>
      <c r="AO585" s="3">
        <f t="shared" si="2318"/>
        <v>321</v>
      </c>
      <c r="AQ585" s="6">
        <f t="shared" si="2319"/>
        <v>2.5790406309195582E-3</v>
      </c>
      <c r="AR585" s="6">
        <f t="shared" si="2320"/>
        <v>1.0706959523690399E-3</v>
      </c>
      <c r="AS585" s="6">
        <f t="shared" si="2321"/>
        <v>-1.8285966071821987E-2</v>
      </c>
      <c r="AT585" s="6">
        <f t="shared" si="2322"/>
        <v>-5.7613168724279837E-2</v>
      </c>
      <c r="AU585" s="6">
        <f t="shared" si="2323"/>
        <v>-0.02</v>
      </c>
      <c r="AV585" s="6">
        <f t="shared" si="2324"/>
        <v>-1.6830401340339654E-2</v>
      </c>
      <c r="AW585" s="6">
        <f t="shared" si="2325"/>
        <v>2.0047541312254776E-3</v>
      </c>
      <c r="AX585" s="6">
        <f t="shared" si="2326"/>
        <v>1.4594279042615295E-3</v>
      </c>
      <c r="AZ585" s="2">
        <f t="shared" si="2327"/>
        <v>4.7168011385978183E-2</v>
      </c>
      <c r="BA585" s="17">
        <f t="shared" si="2328"/>
        <v>1.9611436950146627E-2</v>
      </c>
      <c r="BB585" s="2">
        <f t="shared" si="2329"/>
        <v>1.5260257358576065E-3</v>
      </c>
      <c r="BC585" s="2">
        <f t="shared" si="2330"/>
        <v>1.3627609737243691E-3</v>
      </c>
      <c r="BD585" s="2">
        <f t="shared" si="2331"/>
        <v>1.6326476213323737E-4</v>
      </c>
      <c r="BE585" s="2">
        <f t="shared" si="2332"/>
        <v>4.3015266921226418E-2</v>
      </c>
      <c r="BF585" s="2">
        <f t="shared" si="2333"/>
        <v>0.93259497677642056</v>
      </c>
      <c r="BG585" s="2">
        <f t="shared" si="2334"/>
        <v>2.2863730566495405E-2</v>
      </c>
      <c r="BH585" s="2">
        <f t="shared" si="2335"/>
        <v>3.059545182525434E-2</v>
      </c>
      <c r="BI585" s="2">
        <f t="shared" si="2336"/>
        <v>3.6654697785757032E-3</v>
      </c>
      <c r="BJ585" s="2">
        <f t="shared" si="2337"/>
        <v>0.9657390783961699</v>
      </c>
    </row>
    <row r="586" spans="1:62" ht="15.6" customHeight="1">
      <c r="A586" s="4">
        <v>44475</v>
      </c>
      <c r="B586">
        <f>Foglio1!S357</f>
        <v>6378611</v>
      </c>
      <c r="C586">
        <f>Foglio1!T357</f>
        <v>2441422</v>
      </c>
      <c r="E586">
        <f>Foglio1!R357</f>
        <v>300411</v>
      </c>
      <c r="G586">
        <f>Foglio1!K357</f>
        <v>12372</v>
      </c>
      <c r="H586" s="5">
        <f>Foglio1!I357</f>
        <v>438</v>
      </c>
      <c r="I586" s="5">
        <f>Foglio1!G357</f>
        <v>389</v>
      </c>
      <c r="J586" s="5">
        <f>Foglio1!H357</f>
        <v>49</v>
      </c>
      <c r="K586" s="5">
        <f>Foglio1!V357</f>
        <v>4</v>
      </c>
      <c r="M586" s="5">
        <f>Foglio1!J357</f>
        <v>11934</v>
      </c>
      <c r="N586" s="5">
        <f>Foglio1!N357</f>
        <v>281171</v>
      </c>
      <c r="O586" s="5">
        <f>Foglio1!O357</f>
        <v>6868</v>
      </c>
      <c r="Q586">
        <f t="shared" si="2303"/>
        <v>438</v>
      </c>
      <c r="R586">
        <f t="shared" si="2304"/>
        <v>288477</v>
      </c>
      <c r="Z586">
        <f t="shared" si="2305"/>
        <v>281171</v>
      </c>
      <c r="AA586">
        <f t="shared" si="2306"/>
        <v>11934</v>
      </c>
      <c r="AB586">
        <f t="shared" si="2307"/>
        <v>438</v>
      </c>
      <c r="AC586">
        <f t="shared" si="2308"/>
        <v>6868</v>
      </c>
      <c r="AE586" s="3">
        <f t="shared" si="2309"/>
        <v>15697</v>
      </c>
      <c r="AF586" s="3">
        <f t="shared" si="2310"/>
        <v>285</v>
      </c>
      <c r="AG586" s="3">
        <f t="shared" si="2311"/>
        <v>-996</v>
      </c>
      <c r="AH586" s="3">
        <f t="shared" si="2312"/>
        <v>-20</v>
      </c>
      <c r="AI586" s="3">
        <f t="shared" si="2313"/>
        <v>0</v>
      </c>
      <c r="AJ586" s="3">
        <f t="shared" si="2314"/>
        <v>-976</v>
      </c>
      <c r="AK586" s="3">
        <f t="shared" si="2315"/>
        <v>1275</v>
      </c>
      <c r="AL586" s="3">
        <f t="shared" si="2316"/>
        <v>6</v>
      </c>
      <c r="AM586" s="3"/>
      <c r="AN586" s="3">
        <f t="shared" si="2317"/>
        <v>15412</v>
      </c>
      <c r="AO586" s="3">
        <f t="shared" si="2318"/>
        <v>285</v>
      </c>
      <c r="AQ586" s="6">
        <f t="shared" si="2319"/>
        <v>2.4669514628046208E-3</v>
      </c>
      <c r="AR586" s="6">
        <f t="shared" si="2320"/>
        <v>9.4960116750964592E-4</v>
      </c>
      <c r="AS586" s="6">
        <f t="shared" si="2321"/>
        <v>-7.4506283662477552E-2</v>
      </c>
      <c r="AT586" s="6">
        <f t="shared" si="2322"/>
        <v>-4.3668122270742356E-2</v>
      </c>
      <c r="AU586" s="6">
        <f t="shared" si="2323"/>
        <v>0</v>
      </c>
      <c r="AV586" s="6">
        <f t="shared" si="2324"/>
        <v>-7.56003098373354E-2</v>
      </c>
      <c r="AW586" s="6">
        <f t="shared" si="2325"/>
        <v>4.5552633835424586E-3</v>
      </c>
      <c r="AX586" s="6">
        <f t="shared" si="2326"/>
        <v>8.7438064704167882E-4</v>
      </c>
      <c r="AZ586" s="2">
        <f t="shared" si="2327"/>
        <v>4.7096617116171531E-2</v>
      </c>
      <c r="BA586" s="17">
        <f t="shared" si="2328"/>
        <v>1.8156335605529719E-2</v>
      </c>
      <c r="BB586" s="2">
        <f t="shared" si="2329"/>
        <v>1.4580025365249609E-3</v>
      </c>
      <c r="BC586" s="2">
        <f t="shared" si="2330"/>
        <v>1.2948926637173738E-3</v>
      </c>
      <c r="BD586" s="2">
        <f t="shared" si="2331"/>
        <v>1.6310987280758693E-4</v>
      </c>
      <c r="BE586" s="2">
        <f t="shared" si="2332"/>
        <v>3.9725575960933519E-2</v>
      </c>
      <c r="BF586" s="2">
        <f t="shared" si="2333"/>
        <v>0.93595440912616379</v>
      </c>
      <c r="BG586" s="2">
        <f t="shared" si="2334"/>
        <v>2.2862012376377697E-2</v>
      </c>
      <c r="BH586" s="2">
        <f t="shared" si="2335"/>
        <v>3.144196572906563E-2</v>
      </c>
      <c r="BI586" s="2">
        <f t="shared" si="2336"/>
        <v>3.9605560944067251E-3</v>
      </c>
      <c r="BJ586" s="2">
        <f t="shared" si="2337"/>
        <v>0.96459747817652763</v>
      </c>
    </row>
    <row r="587" spans="1:62" ht="15.6" customHeight="1">
      <c r="A587" s="4">
        <v>44476</v>
      </c>
      <c r="B587">
        <f>Foglio1!S358</f>
        <v>6393616</v>
      </c>
      <c r="C587">
        <f>Foglio1!T358</f>
        <v>2446670</v>
      </c>
      <c r="E587">
        <f>Foglio1!R358</f>
        <v>300656</v>
      </c>
      <c r="G587">
        <f>Foglio1!K358</f>
        <v>11780</v>
      </c>
      <c r="H587" s="5">
        <f>Foglio1!I358</f>
        <v>415</v>
      </c>
      <c r="I587" s="5">
        <f>Foglio1!G358</f>
        <v>370</v>
      </c>
      <c r="J587" s="5">
        <f>Foglio1!H358</f>
        <v>45</v>
      </c>
      <c r="K587" s="5">
        <f>Foglio1!V358</f>
        <v>2</v>
      </c>
      <c r="M587" s="5">
        <f>Foglio1!J358</f>
        <v>11365</v>
      </c>
      <c r="N587" s="5">
        <f>Foglio1!N358</f>
        <v>281999</v>
      </c>
      <c r="O587" s="5">
        <f>Foglio1!O358</f>
        <v>6877</v>
      </c>
      <c r="Q587">
        <f t="shared" si="2303"/>
        <v>415</v>
      </c>
      <c r="R587">
        <f t="shared" si="2304"/>
        <v>289291</v>
      </c>
      <c r="Z587">
        <f t="shared" si="2305"/>
        <v>281999</v>
      </c>
      <c r="AA587">
        <f t="shared" si="2306"/>
        <v>11365</v>
      </c>
      <c r="AB587">
        <f t="shared" si="2307"/>
        <v>415</v>
      </c>
      <c r="AC587">
        <f t="shared" si="2308"/>
        <v>6877</v>
      </c>
      <c r="AE587" s="3">
        <f t="shared" si="2309"/>
        <v>15005</v>
      </c>
      <c r="AF587" s="3">
        <f t="shared" si="2310"/>
        <v>245</v>
      </c>
      <c r="AG587" s="3">
        <f t="shared" si="2311"/>
        <v>-592</v>
      </c>
      <c r="AH587" s="3">
        <f t="shared" si="2312"/>
        <v>-23</v>
      </c>
      <c r="AI587" s="3">
        <f t="shared" si="2313"/>
        <v>-4</v>
      </c>
      <c r="AJ587" s="3">
        <f t="shared" si="2314"/>
        <v>-569</v>
      </c>
      <c r="AK587" s="3">
        <f t="shared" si="2315"/>
        <v>828</v>
      </c>
      <c r="AL587" s="3">
        <f t="shared" si="2316"/>
        <v>9</v>
      </c>
      <c r="AM587" s="3"/>
      <c r="AN587" s="3">
        <f t="shared" si="2317"/>
        <v>14760</v>
      </c>
      <c r="AO587" s="3">
        <f t="shared" si="2318"/>
        <v>245</v>
      </c>
      <c r="AQ587" s="6">
        <f t="shared" si="2319"/>
        <v>2.3523930209884253E-3</v>
      </c>
      <c r="AR587" s="6">
        <f t="shared" si="2320"/>
        <v>8.1554936403793472E-4</v>
      </c>
      <c r="AS587" s="6">
        <f t="shared" si="2321"/>
        <v>-4.7849983834464919E-2</v>
      </c>
      <c r="AT587" s="6">
        <f t="shared" si="2322"/>
        <v>-5.2511415525114152E-2</v>
      </c>
      <c r="AU587" s="6">
        <f t="shared" si="2323"/>
        <v>-8.1632653061224483E-2</v>
      </c>
      <c r="AV587" s="6">
        <f t="shared" si="2324"/>
        <v>-4.767890062007709E-2</v>
      </c>
      <c r="AW587" s="6">
        <f t="shared" si="2325"/>
        <v>2.9448271692315352E-3</v>
      </c>
      <c r="AX587" s="6">
        <f t="shared" si="2326"/>
        <v>1.3104251601630751E-3</v>
      </c>
      <c r="AZ587" s="2">
        <f t="shared" si="2327"/>
        <v>4.7024406845828717E-2</v>
      </c>
      <c r="BA587" s="17">
        <f t="shared" si="2328"/>
        <v>1.6327890703098966E-2</v>
      </c>
      <c r="BB587" s="2">
        <f t="shared" si="2329"/>
        <v>1.3803150444361663E-3</v>
      </c>
      <c r="BC587" s="2">
        <f t="shared" si="2330"/>
        <v>1.2306423287744132E-3</v>
      </c>
      <c r="BD587" s="2">
        <f t="shared" si="2331"/>
        <v>1.4967271566175298E-4</v>
      </c>
      <c r="BE587" s="2">
        <f t="shared" si="2332"/>
        <v>3.780067585546272E-2</v>
      </c>
      <c r="BF587" s="2">
        <f t="shared" si="2333"/>
        <v>0.93794569208663725</v>
      </c>
      <c r="BG587" s="2">
        <f t="shared" si="2334"/>
        <v>2.2873317013463894E-2</v>
      </c>
      <c r="BH587" s="2">
        <f t="shared" si="2335"/>
        <v>3.1409168081494056E-2</v>
      </c>
      <c r="BI587" s="2">
        <f t="shared" si="2336"/>
        <v>3.8200339558573855E-3</v>
      </c>
      <c r="BJ587" s="2">
        <f t="shared" si="2337"/>
        <v>0.96477079796264853</v>
      </c>
    </row>
    <row r="588" spans="1:62" ht="15.6" customHeight="1">
      <c r="A588" s="4">
        <v>44477</v>
      </c>
      <c r="B588">
        <f>Foglio1!S359</f>
        <v>6408593</v>
      </c>
      <c r="C588">
        <f>Foglio1!T359</f>
        <v>2453117</v>
      </c>
      <c r="E588">
        <f>Foglio1!R359</f>
        <v>301125</v>
      </c>
      <c r="G588">
        <f>Foglio1!K359</f>
        <v>11198</v>
      </c>
      <c r="H588" s="5">
        <f>Foglio1!I359</f>
        <v>405</v>
      </c>
      <c r="I588" s="5">
        <f>Foglio1!G359</f>
        <v>365</v>
      </c>
      <c r="J588" s="5">
        <f>Foglio1!H359</f>
        <v>40</v>
      </c>
      <c r="K588" s="5">
        <f>Foglio1!V359</f>
        <v>3</v>
      </c>
      <c r="M588" s="5">
        <f>Foglio1!J359</f>
        <v>10793</v>
      </c>
      <c r="N588" s="5">
        <f>Foglio1!N359</f>
        <v>283047</v>
      </c>
      <c r="O588" s="5">
        <f>Foglio1!O359</f>
        <v>6880</v>
      </c>
      <c r="Q588">
        <f t="shared" si="2303"/>
        <v>405</v>
      </c>
      <c r="R588">
        <f t="shared" si="2304"/>
        <v>290332</v>
      </c>
      <c r="Z588">
        <f t="shared" si="2305"/>
        <v>283047</v>
      </c>
      <c r="AA588">
        <f t="shared" si="2306"/>
        <v>10793</v>
      </c>
      <c r="AB588">
        <f t="shared" si="2307"/>
        <v>405</v>
      </c>
      <c r="AC588">
        <f t="shared" si="2308"/>
        <v>6880</v>
      </c>
      <c r="AE588" s="3">
        <f t="shared" si="2309"/>
        <v>14977</v>
      </c>
      <c r="AF588" s="3">
        <f t="shared" si="2310"/>
        <v>469</v>
      </c>
      <c r="AG588" s="3">
        <f t="shared" si="2311"/>
        <v>-582</v>
      </c>
      <c r="AH588" s="3">
        <f t="shared" si="2312"/>
        <v>-10</v>
      </c>
      <c r="AI588" s="3">
        <f t="shared" si="2313"/>
        <v>-5</v>
      </c>
      <c r="AJ588" s="3">
        <f t="shared" si="2314"/>
        <v>-572</v>
      </c>
      <c r="AK588" s="3">
        <f t="shared" si="2315"/>
        <v>1048</v>
      </c>
      <c r="AL588" s="3">
        <f t="shared" si="2316"/>
        <v>3</v>
      </c>
      <c r="AM588" s="3"/>
      <c r="AN588" s="3">
        <f t="shared" si="2317"/>
        <v>14508</v>
      </c>
      <c r="AO588" s="3">
        <f t="shared" si="2318"/>
        <v>469</v>
      </c>
      <c r="AQ588" s="6">
        <f t="shared" si="2319"/>
        <v>2.3424928866544376E-3</v>
      </c>
      <c r="AR588" s="6">
        <f t="shared" si="2320"/>
        <v>1.5599223032302697E-3</v>
      </c>
      <c r="AS588" s="6">
        <f t="shared" si="2321"/>
        <v>-4.9405772495755521E-2</v>
      </c>
      <c r="AT588" s="6">
        <f t="shared" si="2322"/>
        <v>-2.4096385542168676E-2</v>
      </c>
      <c r="AU588" s="6">
        <f t="shared" si="2323"/>
        <v>-0.1111111111111111</v>
      </c>
      <c r="AV588" s="6">
        <f t="shared" si="2324"/>
        <v>-5.0329960404751427E-2</v>
      </c>
      <c r="AW588" s="6">
        <f t="shared" si="2325"/>
        <v>3.7163252351958696E-3</v>
      </c>
      <c r="AX588" s="6">
        <f t="shared" si="2326"/>
        <v>4.3623673113276138E-4</v>
      </c>
      <c r="AZ588" s="2">
        <f t="shared" si="2327"/>
        <v>4.6987692930413896E-2</v>
      </c>
      <c r="BA588" s="17">
        <f t="shared" si="2328"/>
        <v>3.1314682513186885E-2</v>
      </c>
      <c r="BB588" s="2">
        <f t="shared" si="2329"/>
        <v>1.3449564134495641E-3</v>
      </c>
      <c r="BC588" s="2">
        <f t="shared" si="2330"/>
        <v>1.2121212121212121E-3</v>
      </c>
      <c r="BD588" s="2">
        <f t="shared" si="2331"/>
        <v>1.32835201328352E-4</v>
      </c>
      <c r="BE588" s="2">
        <f t="shared" si="2332"/>
        <v>3.5842258198422579E-2</v>
      </c>
      <c r="BF588" s="2">
        <f t="shared" si="2333"/>
        <v>0.93996513075965127</v>
      </c>
      <c r="BG588" s="2">
        <f t="shared" si="2334"/>
        <v>2.2847654628476547E-2</v>
      </c>
      <c r="BH588" s="2">
        <f t="shared" si="2335"/>
        <v>3.2595106268976604E-2</v>
      </c>
      <c r="BI588" s="2">
        <f t="shared" si="2336"/>
        <v>3.572066440435792E-3</v>
      </c>
      <c r="BJ588" s="2">
        <f t="shared" si="2337"/>
        <v>0.96383282729058761</v>
      </c>
    </row>
    <row r="589" spans="1:62" ht="15.6" customHeight="1">
      <c r="A589" s="4">
        <v>44478</v>
      </c>
      <c r="B589">
        <f>Foglio1!S360</f>
        <v>6425715</v>
      </c>
      <c r="C589">
        <f>Foglio1!T360</f>
        <v>2457799</v>
      </c>
      <c r="E589">
        <f>Foglio1!R360</f>
        <v>301408</v>
      </c>
      <c r="G589">
        <f>Foglio1!K360</f>
        <v>10965</v>
      </c>
      <c r="H589" s="5">
        <f>Foglio1!I360</f>
        <v>390</v>
      </c>
      <c r="I589" s="5">
        <f>Foglio1!G360</f>
        <v>348</v>
      </c>
      <c r="J589" s="5">
        <f>Foglio1!H360</f>
        <v>42</v>
      </c>
      <c r="K589" s="5">
        <f>Foglio1!V360</f>
        <v>4</v>
      </c>
      <c r="M589" s="5">
        <f>Foglio1!J360</f>
        <v>10575</v>
      </c>
      <c r="N589" s="5">
        <f>Foglio1!N360</f>
        <v>283554</v>
      </c>
      <c r="O589" s="5">
        <f>Foglio1!O360</f>
        <v>6889</v>
      </c>
      <c r="Q589">
        <f t="shared" si="2303"/>
        <v>390</v>
      </c>
      <c r="R589">
        <f t="shared" si="2304"/>
        <v>290833</v>
      </c>
      <c r="Z589">
        <f t="shared" si="2305"/>
        <v>283554</v>
      </c>
      <c r="AA589">
        <f t="shared" si="2306"/>
        <v>10575</v>
      </c>
      <c r="AB589">
        <f t="shared" si="2307"/>
        <v>390</v>
      </c>
      <c r="AC589">
        <f t="shared" si="2308"/>
        <v>6889</v>
      </c>
      <c r="AE589" s="3">
        <f t="shared" si="2309"/>
        <v>17122</v>
      </c>
      <c r="AF589" s="3">
        <f t="shared" si="2310"/>
        <v>283</v>
      </c>
      <c r="AG589" s="3">
        <f t="shared" si="2311"/>
        <v>-233</v>
      </c>
      <c r="AH589" s="3">
        <f t="shared" si="2312"/>
        <v>-15</v>
      </c>
      <c r="AI589" s="3">
        <f t="shared" si="2313"/>
        <v>2</v>
      </c>
      <c r="AJ589" s="3">
        <f t="shared" si="2314"/>
        <v>-218</v>
      </c>
      <c r="AK589" s="3">
        <f t="shared" si="2315"/>
        <v>507</v>
      </c>
      <c r="AL589" s="3">
        <f t="shared" si="2316"/>
        <v>9</v>
      </c>
      <c r="AM589" s="3"/>
      <c r="AN589" s="3">
        <f t="shared" si="2317"/>
        <v>16839</v>
      </c>
      <c r="AO589" s="3">
        <f t="shared" si="2318"/>
        <v>283</v>
      </c>
      <c r="AQ589" s="6">
        <f t="shared" si="2319"/>
        <v>2.6717252913393001E-3</v>
      </c>
      <c r="AR589" s="6">
        <f t="shared" si="2320"/>
        <v>9.3980904939809054E-4</v>
      </c>
      <c r="AS589" s="6">
        <f t="shared" si="2321"/>
        <v>-2.0807287015538488E-2</v>
      </c>
      <c r="AT589" s="6">
        <f t="shared" si="2322"/>
        <v>-3.7037037037037035E-2</v>
      </c>
      <c r="AU589" s="6">
        <f t="shared" si="2323"/>
        <v>0.05</v>
      </c>
      <c r="AV589" s="6">
        <f t="shared" si="2324"/>
        <v>-2.0198276660798667E-2</v>
      </c>
      <c r="AW589" s="6">
        <f t="shared" si="2325"/>
        <v>1.7912219525379176E-3</v>
      </c>
      <c r="AX589" s="6">
        <f t="shared" si="2326"/>
        <v>1.3081395348837209E-3</v>
      </c>
      <c r="AZ589" s="2">
        <f t="shared" si="2327"/>
        <v>4.6906531024173963E-2</v>
      </c>
      <c r="BA589" s="17">
        <f t="shared" si="2328"/>
        <v>1.6528442938909007E-2</v>
      </c>
      <c r="BB589" s="2">
        <f t="shared" si="2329"/>
        <v>1.2939271684892239E-3</v>
      </c>
      <c r="BC589" s="2">
        <f t="shared" si="2330"/>
        <v>1.154581165728846E-3</v>
      </c>
      <c r="BD589" s="2">
        <f t="shared" si="2331"/>
        <v>1.3934600276037796E-4</v>
      </c>
      <c r="BE589" s="2">
        <f t="shared" si="2332"/>
        <v>3.508533283788088E-2</v>
      </c>
      <c r="BF589" s="2">
        <f t="shared" si="2333"/>
        <v>0.94076467777895745</v>
      </c>
      <c r="BG589" s="2">
        <f t="shared" si="2334"/>
        <v>2.2856062214672471E-2</v>
      </c>
      <c r="BH589" s="2">
        <f t="shared" si="2335"/>
        <v>3.173734610123119E-2</v>
      </c>
      <c r="BI589" s="2">
        <f t="shared" si="2336"/>
        <v>3.8303693570451436E-3</v>
      </c>
      <c r="BJ589" s="2">
        <f t="shared" si="2337"/>
        <v>0.96443228454172369</v>
      </c>
    </row>
    <row r="590" spans="1:62" ht="15.6" customHeight="1">
      <c r="A590" s="4">
        <v>44479</v>
      </c>
      <c r="B590">
        <f>Foglio1!S361</f>
        <v>6435783</v>
      </c>
      <c r="C590">
        <f>Foglio1!T361</f>
        <v>2461376</v>
      </c>
      <c r="E590">
        <f>Foglio1!R361</f>
        <v>301658</v>
      </c>
      <c r="G590">
        <f>Foglio1!K361</f>
        <v>10748</v>
      </c>
      <c r="H590" s="5">
        <f>Foglio1!I361</f>
        <v>378</v>
      </c>
      <c r="I590" s="5">
        <f>Foglio1!G361</f>
        <v>335</v>
      </c>
      <c r="J590" s="5">
        <f>Foglio1!H361</f>
        <v>43</v>
      </c>
      <c r="K590" s="5">
        <f>Foglio1!V361</f>
        <v>1</v>
      </c>
      <c r="M590" s="5">
        <f>Foglio1!J361</f>
        <v>10370</v>
      </c>
      <c r="N590" s="5">
        <f>Foglio1!N361</f>
        <v>284018</v>
      </c>
      <c r="O590" s="5">
        <f>Foglio1!O361</f>
        <v>6892</v>
      </c>
      <c r="Q590">
        <f t="shared" si="2303"/>
        <v>378</v>
      </c>
      <c r="R590">
        <f t="shared" si="2304"/>
        <v>291288</v>
      </c>
      <c r="Z590">
        <f t="shared" si="2305"/>
        <v>284018</v>
      </c>
      <c r="AA590">
        <f t="shared" si="2306"/>
        <v>10370</v>
      </c>
      <c r="AB590">
        <f t="shared" si="2307"/>
        <v>378</v>
      </c>
      <c r="AC590">
        <f t="shared" si="2308"/>
        <v>6892</v>
      </c>
      <c r="AE590" s="3">
        <f t="shared" si="2309"/>
        <v>10068</v>
      </c>
      <c r="AF590" s="3">
        <f t="shared" si="2310"/>
        <v>250</v>
      </c>
      <c r="AG590" s="3">
        <f t="shared" si="2311"/>
        <v>-217</v>
      </c>
      <c r="AH590" s="3">
        <f t="shared" si="2312"/>
        <v>-12</v>
      </c>
      <c r="AI590" s="3">
        <f t="shared" si="2313"/>
        <v>1</v>
      </c>
      <c r="AJ590" s="3">
        <f t="shared" si="2314"/>
        <v>-205</v>
      </c>
      <c r="AK590" s="3">
        <f t="shared" si="2315"/>
        <v>464</v>
      </c>
      <c r="AL590" s="3">
        <f t="shared" si="2316"/>
        <v>3</v>
      </c>
      <c r="AM590" s="3"/>
      <c r="AN590" s="3">
        <f t="shared" si="2317"/>
        <v>9818</v>
      </c>
      <c r="AO590" s="3">
        <f t="shared" si="2318"/>
        <v>250</v>
      </c>
      <c r="AQ590" s="6">
        <f t="shared" si="2319"/>
        <v>1.5668295279202393E-3</v>
      </c>
      <c r="AR590" s="6">
        <f t="shared" si="2320"/>
        <v>8.2944049262129735E-4</v>
      </c>
      <c r="AS590" s="6">
        <f t="shared" si="2321"/>
        <v>-1.9790241678066575E-2</v>
      </c>
      <c r="AT590" s="6">
        <f t="shared" si="2322"/>
        <v>-3.0769230769230771E-2</v>
      </c>
      <c r="AU590" s="6">
        <f t="shared" si="2323"/>
        <v>2.3809523809523808E-2</v>
      </c>
      <c r="AV590" s="6">
        <f t="shared" si="2324"/>
        <v>-1.9385342789598109E-2</v>
      </c>
      <c r="AW590" s="6">
        <f t="shared" si="2325"/>
        <v>1.6363726133293835E-3</v>
      </c>
      <c r="AX590" s="6">
        <f t="shared" si="2326"/>
        <v>4.3547684714762664E-4</v>
      </c>
      <c r="AZ590" s="2">
        <f t="shared" si="2327"/>
        <v>4.6871996771799172E-2</v>
      </c>
      <c r="BA590" s="17">
        <f t="shared" si="2328"/>
        <v>2.4831148192292412E-2</v>
      </c>
      <c r="BB590" s="2">
        <f t="shared" si="2329"/>
        <v>1.2530746739685338E-3</v>
      </c>
      <c r="BC590" s="2">
        <f t="shared" si="2330"/>
        <v>1.1105291422737007E-3</v>
      </c>
      <c r="BD590" s="2">
        <f t="shared" si="2331"/>
        <v>1.4254553169483323E-4</v>
      </c>
      <c r="BE590" s="2">
        <f t="shared" si="2332"/>
        <v>3.4376678225009782E-2</v>
      </c>
      <c r="BF590" s="2">
        <f t="shared" si="2333"/>
        <v>0.94152318188146844</v>
      </c>
      <c r="BG590" s="2">
        <f t="shared" si="2334"/>
        <v>2.2847065219553268E-2</v>
      </c>
      <c r="BH590" s="2">
        <f t="shared" si="2335"/>
        <v>3.1168589505024189E-2</v>
      </c>
      <c r="BI590" s="2">
        <f t="shared" si="2336"/>
        <v>4.0007443245254929E-3</v>
      </c>
      <c r="BJ590" s="2">
        <f t="shared" si="2337"/>
        <v>0.96483066617045032</v>
      </c>
    </row>
    <row r="591" spans="1:62" ht="15.6" customHeight="1">
      <c r="A591" s="4">
        <v>44480</v>
      </c>
      <c r="B591">
        <f>Foglio1!S362</f>
        <v>6448341</v>
      </c>
      <c r="C591">
        <f>Foglio1!T362</f>
        <v>2465155</v>
      </c>
      <c r="E591">
        <f>Foglio1!R362</f>
        <v>301889</v>
      </c>
      <c r="G591">
        <f>Foglio1!K362</f>
        <v>10653</v>
      </c>
      <c r="H591" s="5">
        <f>Foglio1!I362</f>
        <v>387</v>
      </c>
      <c r="I591" s="5">
        <f>Foglio1!G362</f>
        <v>345</v>
      </c>
      <c r="J591" s="5">
        <f>Foglio1!H362</f>
        <v>42</v>
      </c>
      <c r="K591" s="5">
        <f>Foglio1!V362</f>
        <v>1</v>
      </c>
      <c r="M591" s="5">
        <f>Foglio1!J362</f>
        <v>10266</v>
      </c>
      <c r="N591" s="5">
        <f>Foglio1!N362</f>
        <v>284339</v>
      </c>
      <c r="O591" s="5">
        <f>Foglio1!O362</f>
        <v>6897</v>
      </c>
      <c r="Q591">
        <f t="shared" ref="Q591:Q597" si="2338">H591+L591</f>
        <v>387</v>
      </c>
      <c r="R591">
        <f t="shared" ref="R591:R597" si="2339">Q591+N591+O591</f>
        <v>291623</v>
      </c>
      <c r="Z591">
        <f t="shared" ref="Z591:Z597" si="2340">N591</f>
        <v>284339</v>
      </c>
      <c r="AA591">
        <f t="shared" ref="AA591:AA597" si="2341">M591</f>
        <v>10266</v>
      </c>
      <c r="AB591">
        <f t="shared" ref="AB591:AB597" si="2342">H591</f>
        <v>387</v>
      </c>
      <c r="AC591">
        <f t="shared" ref="AC591:AC597" si="2343">O591</f>
        <v>6897</v>
      </c>
      <c r="AE591" s="3">
        <f t="shared" ref="AE591:AE597" si="2344">B591-B590</f>
        <v>12558</v>
      </c>
      <c r="AF591" s="3">
        <f t="shared" ref="AF591:AF597" si="2345">E591-E590</f>
        <v>231</v>
      </c>
      <c r="AG591" s="3">
        <f t="shared" ref="AG591:AG597" si="2346">G591-G590</f>
        <v>-95</v>
      </c>
      <c r="AH591" s="3">
        <f t="shared" ref="AH591:AH597" si="2347">H591-H590</f>
        <v>9</v>
      </c>
      <c r="AI591" s="3">
        <f t="shared" ref="AI591:AI597" si="2348">J591-J590</f>
        <v>-1</v>
      </c>
      <c r="AJ591" s="3">
        <f t="shared" ref="AJ591:AJ597" si="2349">M591-M590</f>
        <v>-104</v>
      </c>
      <c r="AK591" s="3">
        <f t="shared" ref="AK591:AK597" si="2350">N591-N590</f>
        <v>321</v>
      </c>
      <c r="AL591" s="3">
        <f t="shared" ref="AL591:AL597" si="2351">O591-O590</f>
        <v>5</v>
      </c>
      <c r="AM591" s="3"/>
      <c r="AN591" s="3">
        <f t="shared" ref="AN591:AN597" si="2352">AE591-AF591</f>
        <v>12327</v>
      </c>
      <c r="AO591" s="3">
        <f t="shared" ref="AO591:AO597" si="2353">AF591</f>
        <v>231</v>
      </c>
      <c r="AQ591" s="6">
        <f t="shared" ref="AQ591:AQ597" si="2354">(B591-B590)/B590</f>
        <v>1.95127772331665E-3</v>
      </c>
      <c r="AR591" s="6">
        <f t="shared" ref="AR591:AR597" si="2355">(E591-E590)/E590</f>
        <v>7.6576785631410403E-4</v>
      </c>
      <c r="AS591" s="6">
        <f t="shared" ref="AS591:AS597" si="2356">(G591-G590)/G590</f>
        <v>-8.8388537402307402E-3</v>
      </c>
      <c r="AT591" s="6">
        <f t="shared" ref="AT591:AT597" si="2357">(H591-H590)/H590</f>
        <v>2.3809523809523808E-2</v>
      </c>
      <c r="AU591" s="6">
        <f t="shared" ref="AU591:AU597" si="2358">(J591-J590)/J590</f>
        <v>-2.3255813953488372E-2</v>
      </c>
      <c r="AV591" s="6">
        <f t="shared" ref="AV591:AV597" si="2359">(M591-M590)/M590</f>
        <v>-1.0028929604628737E-2</v>
      </c>
      <c r="AW591" s="6">
        <f t="shared" ref="AW591:AW597" si="2360">(N591-N590)/N590</f>
        <v>1.1302100571090564E-3</v>
      </c>
      <c r="AX591" s="6">
        <f t="shared" ref="AX591:AX597" si="2361">(O591-O590)/O590</f>
        <v>7.2547881601857226E-4</v>
      </c>
      <c r="AZ591" s="2">
        <f t="shared" ref="AZ591:AZ597" si="2362">E591/B591</f>
        <v>4.6816537773048915E-2</v>
      </c>
      <c r="BA591" s="17">
        <f t="shared" ref="BA591:BA597" si="2363">AF591/AE591</f>
        <v>1.839464882943144E-2</v>
      </c>
      <c r="BB591" s="2">
        <f t="shared" ref="BB591:BB597" si="2364">H591/E591</f>
        <v>1.2819281259005793E-3</v>
      </c>
      <c r="BC591" s="2">
        <f t="shared" ref="BC591:BC597" si="2365">(H591-J591)/E591</f>
        <v>1.1428041432447024E-3</v>
      </c>
      <c r="BD591" s="2">
        <f t="shared" ref="BD591:BD597" si="2366">J591/E591</f>
        <v>1.3912398265587684E-4</v>
      </c>
      <c r="BE591" s="2">
        <f t="shared" ref="BE591:BE597" si="2367">M591/E591</f>
        <v>3.4005876332029325E-2</v>
      </c>
      <c r="BF591" s="2">
        <f t="shared" ref="BF591:BF597" si="2368">N591/E591</f>
        <v>0.94186605010450863</v>
      </c>
      <c r="BG591" s="2">
        <f t="shared" ref="BG591:BG597" si="2369">O591/E591</f>
        <v>2.2846145437561489E-2</v>
      </c>
      <c r="BH591" s="2">
        <f t="shared" ref="BH591:BH597" si="2370">I591/G591</f>
        <v>3.2385243593353985E-2</v>
      </c>
      <c r="BI591" s="2">
        <f t="shared" ref="BI591:BI597" si="2371">J591/G591</f>
        <v>3.942551393973529E-3</v>
      </c>
      <c r="BJ591" s="2">
        <f t="shared" ref="BJ591:BJ597" si="2372">M591/G591</f>
        <v>0.96367220501267248</v>
      </c>
    </row>
    <row r="592" spans="1:62" ht="15.6" customHeight="1">
      <c r="A592" s="4">
        <v>44481</v>
      </c>
      <c r="B592">
        <f>Foglio1!S363</f>
        <v>6462220</v>
      </c>
      <c r="C592">
        <f>Foglio1!T363</f>
        <v>2470825</v>
      </c>
      <c r="E592">
        <f>Foglio1!R363</f>
        <v>302162</v>
      </c>
      <c r="G592">
        <f>Foglio1!K363</f>
        <v>10036</v>
      </c>
      <c r="H592" s="5">
        <f>Foglio1!I363</f>
        <v>379</v>
      </c>
      <c r="I592" s="5">
        <f>Foglio1!G363</f>
        <v>340</v>
      </c>
      <c r="J592" s="5">
        <f>Foglio1!H363</f>
        <v>39</v>
      </c>
      <c r="K592" s="5">
        <f>Foglio1!V363</f>
        <v>0</v>
      </c>
      <c r="M592" s="5">
        <f>Foglio1!J363</f>
        <v>9657</v>
      </c>
      <c r="N592" s="5">
        <f>Foglio1!N363</f>
        <v>285217</v>
      </c>
      <c r="O592" s="5">
        <f>Foglio1!O363</f>
        <v>6909</v>
      </c>
      <c r="Q592">
        <f t="shared" si="2338"/>
        <v>379</v>
      </c>
      <c r="R592">
        <f t="shared" si="2339"/>
        <v>292505</v>
      </c>
      <c r="Z592">
        <f t="shared" si="2340"/>
        <v>285217</v>
      </c>
      <c r="AA592">
        <f t="shared" si="2341"/>
        <v>9657</v>
      </c>
      <c r="AB592">
        <f t="shared" si="2342"/>
        <v>379</v>
      </c>
      <c r="AC592">
        <f t="shared" si="2343"/>
        <v>6909</v>
      </c>
      <c r="AE592" s="3">
        <f t="shared" si="2344"/>
        <v>13879</v>
      </c>
      <c r="AF592" s="3">
        <f t="shared" si="2345"/>
        <v>273</v>
      </c>
      <c r="AG592" s="3">
        <f t="shared" si="2346"/>
        <v>-617</v>
      </c>
      <c r="AH592" s="3">
        <f t="shared" si="2347"/>
        <v>-8</v>
      </c>
      <c r="AI592" s="3">
        <f t="shared" si="2348"/>
        <v>-3</v>
      </c>
      <c r="AJ592" s="3">
        <f t="shared" si="2349"/>
        <v>-609</v>
      </c>
      <c r="AK592" s="3">
        <f t="shared" si="2350"/>
        <v>878</v>
      </c>
      <c r="AL592" s="3">
        <f t="shared" si="2351"/>
        <v>12</v>
      </c>
      <c r="AM592" s="3"/>
      <c r="AN592" s="3">
        <f t="shared" si="2352"/>
        <v>13606</v>
      </c>
      <c r="AO592" s="3">
        <f t="shared" si="2353"/>
        <v>273</v>
      </c>
      <c r="AQ592" s="6">
        <f t="shared" si="2354"/>
        <v>2.1523365467179855E-3</v>
      </c>
      <c r="AR592" s="6">
        <f t="shared" si="2355"/>
        <v>9.0430588726319943E-4</v>
      </c>
      <c r="AS592" s="6">
        <f t="shared" si="2356"/>
        <v>-5.7917957382896838E-2</v>
      </c>
      <c r="AT592" s="6">
        <f t="shared" si="2357"/>
        <v>-2.0671834625322998E-2</v>
      </c>
      <c r="AU592" s="6">
        <f t="shared" si="2358"/>
        <v>-7.1428571428571425E-2</v>
      </c>
      <c r="AV592" s="6">
        <f t="shared" si="2359"/>
        <v>-5.9322033898305086E-2</v>
      </c>
      <c r="AW592" s="6">
        <f t="shared" si="2360"/>
        <v>3.0878634306233054E-3</v>
      </c>
      <c r="AX592" s="6">
        <f t="shared" si="2361"/>
        <v>1.7398869073510222E-3</v>
      </c>
      <c r="AZ592" s="2">
        <f t="shared" si="2362"/>
        <v>4.6758234786188027E-2</v>
      </c>
      <c r="BA592" s="17">
        <f t="shared" si="2363"/>
        <v>1.9670005043591038E-2</v>
      </c>
      <c r="BB592" s="2">
        <f t="shared" si="2364"/>
        <v>1.2542940541828554E-3</v>
      </c>
      <c r="BC592" s="2">
        <f t="shared" si="2365"/>
        <v>1.1252242174727464E-3</v>
      </c>
      <c r="BD592" s="2">
        <f t="shared" si="2366"/>
        <v>1.2906983671010915E-4</v>
      </c>
      <c r="BE592" s="2">
        <f t="shared" si="2367"/>
        <v>3.1959677259218562E-2</v>
      </c>
      <c r="BF592" s="2">
        <f t="shared" si="2368"/>
        <v>0.9439208106909539</v>
      </c>
      <c r="BG592" s="2">
        <f t="shared" si="2369"/>
        <v>2.286521799564472E-2</v>
      </c>
      <c r="BH592" s="2">
        <f t="shared" si="2370"/>
        <v>3.387803905938621E-2</v>
      </c>
      <c r="BI592" s="2">
        <f t="shared" si="2371"/>
        <v>3.8860103626943004E-3</v>
      </c>
      <c r="BJ592" s="2">
        <f t="shared" si="2372"/>
        <v>0.96223595057791944</v>
      </c>
    </row>
    <row r="593" spans="1:62" ht="15.6" customHeight="1">
      <c r="A593" s="4">
        <v>44482</v>
      </c>
      <c r="B593">
        <f>Foglio1!S364</f>
        <v>6479496</v>
      </c>
      <c r="C593">
        <f>Foglio1!T364</f>
        <v>2476479</v>
      </c>
      <c r="E593">
        <f>Foglio1!R364</f>
        <v>302466</v>
      </c>
      <c r="G593">
        <f>Foglio1!K364</f>
        <v>9289</v>
      </c>
      <c r="H593" s="5">
        <f>Foglio1!I364</f>
        <v>355</v>
      </c>
      <c r="I593" s="5">
        <f>Foglio1!G364</f>
        <v>314</v>
      </c>
      <c r="J593" s="5">
        <f>Foglio1!H364</f>
        <v>41</v>
      </c>
      <c r="K593" s="5">
        <f>Foglio1!V364</f>
        <v>4</v>
      </c>
      <c r="M593" s="5">
        <f>Foglio1!J364</f>
        <v>8934</v>
      </c>
      <c r="N593" s="5">
        <f>Foglio1!N364</f>
        <v>286262</v>
      </c>
      <c r="O593" s="5">
        <f>Foglio1!O364</f>
        <v>6915</v>
      </c>
      <c r="Q593">
        <f t="shared" si="2338"/>
        <v>355</v>
      </c>
      <c r="R593">
        <f t="shared" si="2339"/>
        <v>293532</v>
      </c>
      <c r="Z593">
        <f t="shared" si="2340"/>
        <v>286262</v>
      </c>
      <c r="AA593">
        <f t="shared" si="2341"/>
        <v>8934</v>
      </c>
      <c r="AB593">
        <f t="shared" si="2342"/>
        <v>355</v>
      </c>
      <c r="AC593">
        <f t="shared" si="2343"/>
        <v>6915</v>
      </c>
      <c r="AE593" s="3">
        <f t="shared" si="2344"/>
        <v>17276</v>
      </c>
      <c r="AF593" s="3">
        <f t="shared" si="2345"/>
        <v>304</v>
      </c>
      <c r="AG593" s="3">
        <f t="shared" si="2346"/>
        <v>-747</v>
      </c>
      <c r="AH593" s="3">
        <f t="shared" si="2347"/>
        <v>-24</v>
      </c>
      <c r="AI593" s="3">
        <f t="shared" si="2348"/>
        <v>2</v>
      </c>
      <c r="AJ593" s="3">
        <f t="shared" si="2349"/>
        <v>-723</v>
      </c>
      <c r="AK593" s="3">
        <f t="shared" si="2350"/>
        <v>1045</v>
      </c>
      <c r="AL593" s="3">
        <f t="shared" si="2351"/>
        <v>6</v>
      </c>
      <c r="AM593" s="3"/>
      <c r="AN593" s="3">
        <f t="shared" si="2352"/>
        <v>16972</v>
      </c>
      <c r="AO593" s="3">
        <f t="shared" si="2353"/>
        <v>304</v>
      </c>
      <c r="AQ593" s="6">
        <f t="shared" si="2354"/>
        <v>2.6733846882340743E-3</v>
      </c>
      <c r="AR593" s="6">
        <f t="shared" si="2355"/>
        <v>1.006082829740338E-3</v>
      </c>
      <c r="AS593" s="6">
        <f t="shared" si="2356"/>
        <v>-7.443204463929852E-2</v>
      </c>
      <c r="AT593" s="6">
        <f t="shared" si="2357"/>
        <v>-6.3324538258575203E-2</v>
      </c>
      <c r="AU593" s="6">
        <f t="shared" si="2358"/>
        <v>5.128205128205128E-2</v>
      </c>
      <c r="AV593" s="6">
        <f t="shared" si="2359"/>
        <v>-7.4867971419695561E-2</v>
      </c>
      <c r="AW593" s="6">
        <f t="shared" si="2360"/>
        <v>3.66387697788E-3</v>
      </c>
      <c r="AX593" s="6">
        <f t="shared" si="2361"/>
        <v>8.6843247937472864E-4</v>
      </c>
      <c r="AZ593" s="2">
        <f t="shared" si="2362"/>
        <v>4.6680482556050659E-2</v>
      </c>
      <c r="BA593" s="17">
        <f t="shared" si="2363"/>
        <v>1.7596665894883075E-2</v>
      </c>
      <c r="BB593" s="2">
        <f t="shared" si="2364"/>
        <v>1.1736856373939549E-3</v>
      </c>
      <c r="BC593" s="2">
        <f t="shared" si="2365"/>
        <v>1.0381332116667658E-3</v>
      </c>
      <c r="BD593" s="2">
        <f t="shared" si="2366"/>
        <v>1.3555242572718917E-4</v>
      </c>
      <c r="BE593" s="2">
        <f t="shared" si="2367"/>
        <v>2.9537204181627027E-2</v>
      </c>
      <c r="BF593" s="2">
        <f t="shared" si="2368"/>
        <v>0.9464270364272348</v>
      </c>
      <c r="BG593" s="2">
        <f t="shared" si="2369"/>
        <v>2.2862073753744223E-2</v>
      </c>
      <c r="BH593" s="2">
        <f t="shared" si="2370"/>
        <v>3.380342340402627E-2</v>
      </c>
      <c r="BI593" s="2">
        <f t="shared" si="2371"/>
        <v>4.4138228011626653E-3</v>
      </c>
      <c r="BJ593" s="2">
        <f t="shared" si="2372"/>
        <v>0.96178275379481104</v>
      </c>
    </row>
    <row r="594" spans="1:62" ht="15.6" customHeight="1">
      <c r="A594" s="4">
        <v>44483</v>
      </c>
      <c r="B594">
        <f>Foglio1!S365</f>
        <v>6490989</v>
      </c>
      <c r="C594">
        <f>Foglio1!T365</f>
        <v>2481504</v>
      </c>
      <c r="E594">
        <f>Foglio1!R365</f>
        <v>302736</v>
      </c>
      <c r="G594">
        <f>Foglio1!K365</f>
        <v>8770</v>
      </c>
      <c r="H594" s="5">
        <f>Foglio1!I365</f>
        <v>332</v>
      </c>
      <c r="I594" s="5">
        <f>Foglio1!G365</f>
        <v>291</v>
      </c>
      <c r="J594" s="5">
        <f>Foglio1!H365</f>
        <v>41</v>
      </c>
      <c r="K594" s="5">
        <f>Foglio1!V365</f>
        <v>3</v>
      </c>
      <c r="M594" s="5">
        <f>Foglio1!J365</f>
        <v>8438</v>
      </c>
      <c r="N594" s="5">
        <f>Foglio1!N365</f>
        <v>287045</v>
      </c>
      <c r="O594" s="5">
        <f>Foglio1!O365</f>
        <v>6921</v>
      </c>
      <c r="Q594">
        <f t="shared" si="2338"/>
        <v>332</v>
      </c>
      <c r="R594">
        <f t="shared" si="2339"/>
        <v>294298</v>
      </c>
      <c r="Z594">
        <f t="shared" si="2340"/>
        <v>287045</v>
      </c>
      <c r="AA594">
        <f t="shared" si="2341"/>
        <v>8438</v>
      </c>
      <c r="AB594">
        <f t="shared" si="2342"/>
        <v>332</v>
      </c>
      <c r="AC594">
        <f t="shared" si="2343"/>
        <v>6921</v>
      </c>
      <c r="AE594" s="3">
        <f t="shared" si="2344"/>
        <v>11493</v>
      </c>
      <c r="AF594" s="3">
        <f t="shared" si="2345"/>
        <v>270</v>
      </c>
      <c r="AG594" s="3">
        <f t="shared" si="2346"/>
        <v>-519</v>
      </c>
      <c r="AH594" s="3">
        <f t="shared" si="2347"/>
        <v>-23</v>
      </c>
      <c r="AI594" s="3">
        <f t="shared" si="2348"/>
        <v>0</v>
      </c>
      <c r="AJ594" s="3">
        <f t="shared" si="2349"/>
        <v>-496</v>
      </c>
      <c r="AK594" s="3">
        <f t="shared" si="2350"/>
        <v>783</v>
      </c>
      <c r="AL594" s="3">
        <f t="shared" si="2351"/>
        <v>6</v>
      </c>
      <c r="AM594" s="3"/>
      <c r="AN594" s="3">
        <f t="shared" si="2352"/>
        <v>11223</v>
      </c>
      <c r="AO594" s="3">
        <f t="shared" si="2353"/>
        <v>270</v>
      </c>
      <c r="AQ594" s="6">
        <f t="shared" si="2354"/>
        <v>1.7737490693720624E-3</v>
      </c>
      <c r="AR594" s="6">
        <f t="shared" si="2355"/>
        <v>8.9266231576441647E-4</v>
      </c>
      <c r="AS594" s="6">
        <f t="shared" si="2356"/>
        <v>-5.5872537409839593E-2</v>
      </c>
      <c r="AT594" s="6">
        <f t="shared" si="2357"/>
        <v>-6.4788732394366194E-2</v>
      </c>
      <c r="AU594" s="6">
        <f t="shared" si="2358"/>
        <v>0</v>
      </c>
      <c r="AV594" s="6">
        <f t="shared" si="2359"/>
        <v>-5.5518244907096483E-2</v>
      </c>
      <c r="AW594" s="6">
        <f t="shared" si="2360"/>
        <v>2.7352565132640729E-3</v>
      </c>
      <c r="AX594" s="6">
        <f t="shared" si="2361"/>
        <v>8.6767895878524942E-4</v>
      </c>
      <c r="AZ594" s="2">
        <f t="shared" si="2362"/>
        <v>4.6639425825556011E-2</v>
      </c>
      <c r="BA594" s="17">
        <f t="shared" si="2363"/>
        <v>2.3492560689115115E-2</v>
      </c>
      <c r="BB594" s="2">
        <f t="shared" si="2364"/>
        <v>1.0966650811267903E-3</v>
      </c>
      <c r="BC594" s="2">
        <f t="shared" si="2365"/>
        <v>9.6123355002378306E-4</v>
      </c>
      <c r="BD594" s="2">
        <f t="shared" si="2366"/>
        <v>1.3543153110300723E-4</v>
      </c>
      <c r="BE594" s="2">
        <f t="shared" si="2367"/>
        <v>2.7872469742614026E-2</v>
      </c>
      <c r="BF594" s="2">
        <f t="shared" si="2368"/>
        <v>0.94816936208445646</v>
      </c>
      <c r="BG594" s="2">
        <f t="shared" si="2369"/>
        <v>2.2861503091802758E-2</v>
      </c>
      <c r="BH594" s="2">
        <f t="shared" si="2370"/>
        <v>3.3181299885974916E-2</v>
      </c>
      <c r="BI594" s="2">
        <f t="shared" si="2371"/>
        <v>4.6750285062713793E-3</v>
      </c>
      <c r="BJ594" s="2">
        <f t="shared" si="2372"/>
        <v>0.96214367160775371</v>
      </c>
    </row>
    <row r="595" spans="1:62" ht="15.6" customHeight="1">
      <c r="A595" s="4">
        <v>44484</v>
      </c>
      <c r="B595">
        <f>Foglio1!S366</f>
        <v>6506055</v>
      </c>
      <c r="C595">
        <f>Foglio1!T366</f>
        <v>2485807</v>
      </c>
      <c r="E595">
        <f>Foglio1!R366</f>
        <v>302919</v>
      </c>
      <c r="G595">
        <f>Foglio1!K366</f>
        <v>7970</v>
      </c>
      <c r="H595" s="5">
        <f>Foglio1!I366</f>
        <v>302</v>
      </c>
      <c r="I595" s="5">
        <f>Foglio1!G366</f>
        <v>259</v>
      </c>
      <c r="J595" s="5">
        <f>Foglio1!H366</f>
        <v>43</v>
      </c>
      <c r="K595" s="5">
        <f>Foglio1!V366</f>
        <v>4</v>
      </c>
      <c r="M595" s="5">
        <f>Foglio1!J366</f>
        <v>7668</v>
      </c>
      <c r="N595" s="5">
        <f>Foglio1!N366</f>
        <v>288016</v>
      </c>
      <c r="O595" s="5">
        <f>Foglio1!O366</f>
        <v>6933</v>
      </c>
      <c r="Q595">
        <f t="shared" si="2338"/>
        <v>302</v>
      </c>
      <c r="R595">
        <f t="shared" si="2339"/>
        <v>295251</v>
      </c>
      <c r="Z595">
        <f t="shared" si="2340"/>
        <v>288016</v>
      </c>
      <c r="AA595">
        <f t="shared" si="2341"/>
        <v>7668</v>
      </c>
      <c r="AB595">
        <f t="shared" si="2342"/>
        <v>302</v>
      </c>
      <c r="AC595">
        <f t="shared" si="2343"/>
        <v>6933</v>
      </c>
      <c r="AE595" s="3">
        <f t="shared" si="2344"/>
        <v>15066</v>
      </c>
      <c r="AF595" s="3">
        <f t="shared" si="2345"/>
        <v>183</v>
      </c>
      <c r="AG595" s="3">
        <f t="shared" si="2346"/>
        <v>-800</v>
      </c>
      <c r="AH595" s="3">
        <f t="shared" si="2347"/>
        <v>-30</v>
      </c>
      <c r="AI595" s="3">
        <f t="shared" si="2348"/>
        <v>2</v>
      </c>
      <c r="AJ595" s="3">
        <f t="shared" si="2349"/>
        <v>-770</v>
      </c>
      <c r="AK595" s="3">
        <f t="shared" si="2350"/>
        <v>971</v>
      </c>
      <c r="AL595" s="3">
        <f t="shared" si="2351"/>
        <v>12</v>
      </c>
      <c r="AM595" s="3"/>
      <c r="AN595" s="3">
        <f t="shared" si="2352"/>
        <v>14883</v>
      </c>
      <c r="AO595" s="3">
        <f t="shared" si="2353"/>
        <v>183</v>
      </c>
      <c r="AQ595" s="6">
        <f t="shared" si="2354"/>
        <v>2.3210638625331208E-3</v>
      </c>
      <c r="AR595" s="6">
        <f t="shared" si="2355"/>
        <v>6.0448707785000792E-4</v>
      </c>
      <c r="AS595" s="6">
        <f t="shared" si="2356"/>
        <v>-9.1220068415051314E-2</v>
      </c>
      <c r="AT595" s="6">
        <f t="shared" si="2357"/>
        <v>-9.036144578313253E-2</v>
      </c>
      <c r="AU595" s="6">
        <f t="shared" si="2358"/>
        <v>4.878048780487805E-2</v>
      </c>
      <c r="AV595" s="6">
        <f t="shared" si="2359"/>
        <v>-9.1253851623607496E-2</v>
      </c>
      <c r="AW595" s="6">
        <f t="shared" si="2360"/>
        <v>3.3827448657875944E-3</v>
      </c>
      <c r="AX595" s="6">
        <f t="shared" si="2361"/>
        <v>1.7338534893801473E-3</v>
      </c>
      <c r="AZ595" s="2">
        <f t="shared" si="2362"/>
        <v>4.6559551064354665E-2</v>
      </c>
      <c r="BA595" s="17">
        <f t="shared" si="2363"/>
        <v>1.2146555157307845E-2</v>
      </c>
      <c r="BB595" s="2">
        <f t="shared" si="2364"/>
        <v>9.9696618568000019E-4</v>
      </c>
      <c r="BC595" s="2">
        <f t="shared" si="2365"/>
        <v>8.5501404665933793E-4</v>
      </c>
      <c r="BD595" s="2">
        <f t="shared" si="2366"/>
        <v>1.4195213902066229E-4</v>
      </c>
      <c r="BE595" s="2">
        <f t="shared" si="2367"/>
        <v>2.5313697721172985E-2</v>
      </c>
      <c r="BF595" s="2">
        <f t="shared" si="2368"/>
        <v>0.95080202958546678</v>
      </c>
      <c r="BG595" s="2">
        <f t="shared" si="2369"/>
        <v>2.2887306507680272E-2</v>
      </c>
      <c r="BH595" s="2">
        <f t="shared" si="2370"/>
        <v>3.2496863237139274E-2</v>
      </c>
      <c r="BI595" s="2">
        <f t="shared" si="2371"/>
        <v>5.3952321204516936E-3</v>
      </c>
      <c r="BJ595" s="2">
        <f t="shared" si="2372"/>
        <v>0.96210790464240903</v>
      </c>
    </row>
    <row r="596" spans="1:62" ht="15.6" customHeight="1">
      <c r="A596" s="4">
        <v>44485</v>
      </c>
      <c r="B596">
        <f>Foglio1!S367</f>
        <v>6519006</v>
      </c>
      <c r="C596">
        <f>Foglio1!T367</f>
        <v>2490139</v>
      </c>
      <c r="E596">
        <f>Foglio1!R367</f>
        <v>303185</v>
      </c>
      <c r="G596">
        <f>Foglio1!K367</f>
        <v>7727</v>
      </c>
      <c r="H596" s="5">
        <f>Foglio1!I367</f>
        <v>293</v>
      </c>
      <c r="I596" s="5">
        <f>Foglio1!G367</f>
        <v>250</v>
      </c>
      <c r="J596" s="5">
        <f>Foglio1!H367</f>
        <v>43</v>
      </c>
      <c r="K596" s="5">
        <f>Foglio1!V367</f>
        <v>0</v>
      </c>
      <c r="M596" s="5">
        <f>Foglio1!J367</f>
        <v>7434</v>
      </c>
      <c r="N596" s="5">
        <f>Foglio1!N367</f>
        <v>288523</v>
      </c>
      <c r="O596" s="5">
        <f>Foglio1!O367</f>
        <v>6935</v>
      </c>
      <c r="Q596">
        <f t="shared" si="2338"/>
        <v>293</v>
      </c>
      <c r="R596">
        <f t="shared" si="2339"/>
        <v>295751</v>
      </c>
      <c r="Z596">
        <f t="shared" si="2340"/>
        <v>288523</v>
      </c>
      <c r="AA596">
        <f t="shared" si="2341"/>
        <v>7434</v>
      </c>
      <c r="AB596">
        <f t="shared" si="2342"/>
        <v>293</v>
      </c>
      <c r="AC596">
        <f t="shared" si="2343"/>
        <v>6935</v>
      </c>
      <c r="AE596" s="3">
        <f t="shared" si="2344"/>
        <v>12951</v>
      </c>
      <c r="AF596" s="3">
        <f t="shared" si="2345"/>
        <v>266</v>
      </c>
      <c r="AG596" s="3">
        <f t="shared" si="2346"/>
        <v>-243</v>
      </c>
      <c r="AH596" s="3">
        <f t="shared" si="2347"/>
        <v>-9</v>
      </c>
      <c r="AI596" s="3">
        <f t="shared" si="2348"/>
        <v>0</v>
      </c>
      <c r="AJ596" s="3">
        <f t="shared" si="2349"/>
        <v>-234</v>
      </c>
      <c r="AK596" s="3">
        <f t="shared" si="2350"/>
        <v>507</v>
      </c>
      <c r="AL596" s="3">
        <f t="shared" si="2351"/>
        <v>2</v>
      </c>
      <c r="AM596" s="3"/>
      <c r="AN596" s="3">
        <f t="shared" si="2352"/>
        <v>12685</v>
      </c>
      <c r="AO596" s="3">
        <f t="shared" si="2353"/>
        <v>266</v>
      </c>
      <c r="AQ596" s="6">
        <f t="shared" si="2354"/>
        <v>1.9906072112824131E-3</v>
      </c>
      <c r="AR596" s="6">
        <f t="shared" si="2355"/>
        <v>8.7812253440688762E-4</v>
      </c>
      <c r="AS596" s="6">
        <f t="shared" si="2356"/>
        <v>-3.0489335006273526E-2</v>
      </c>
      <c r="AT596" s="6">
        <f t="shared" si="2357"/>
        <v>-2.9801324503311258E-2</v>
      </c>
      <c r="AU596" s="6">
        <f t="shared" si="2358"/>
        <v>0</v>
      </c>
      <c r="AV596" s="6">
        <f t="shared" si="2359"/>
        <v>-3.0516431924882629E-2</v>
      </c>
      <c r="AW596" s="6">
        <f t="shared" si="2360"/>
        <v>1.7603188711738237E-3</v>
      </c>
      <c r="AX596" s="6">
        <f t="shared" si="2361"/>
        <v>2.8847540747151308E-4</v>
      </c>
      <c r="AZ596" s="2">
        <f t="shared" si="2362"/>
        <v>4.6507857179453431E-2</v>
      </c>
      <c r="BA596" s="17">
        <f t="shared" si="2363"/>
        <v>2.0538954520886419E-2</v>
      </c>
      <c r="BB596" s="2">
        <f t="shared" si="2364"/>
        <v>9.6640664940547845E-4</v>
      </c>
      <c r="BC596" s="2">
        <f t="shared" si="2365"/>
        <v>8.2457905239375295E-4</v>
      </c>
      <c r="BD596" s="2">
        <f t="shared" si="2366"/>
        <v>1.4182759701172551E-4</v>
      </c>
      <c r="BE596" s="2">
        <f t="shared" si="2367"/>
        <v>2.4519682701980638E-2</v>
      </c>
      <c r="BF596" s="2">
        <f t="shared" si="2368"/>
        <v>0.95164008773521114</v>
      </c>
      <c r="BG596" s="2">
        <f t="shared" si="2369"/>
        <v>2.287382291340271E-2</v>
      </c>
      <c r="BH596" s="2">
        <f t="shared" si="2370"/>
        <v>3.2354083085285361E-2</v>
      </c>
      <c r="BI596" s="2">
        <f t="shared" si="2371"/>
        <v>5.5649022906690826E-3</v>
      </c>
      <c r="BJ596" s="2">
        <f t="shared" si="2372"/>
        <v>0.96208101462404561</v>
      </c>
    </row>
    <row r="597" spans="1:62" ht="15.6" customHeight="1">
      <c r="A597" s="4">
        <v>44486</v>
      </c>
      <c r="B597">
        <f>Foglio1!S368</f>
        <v>6528795</v>
      </c>
      <c r="C597">
        <f>Foglio1!T368</f>
        <v>2493493</v>
      </c>
      <c r="E597">
        <f>Foglio1!R368</f>
        <v>303414</v>
      </c>
      <c r="G597">
        <f>Foglio1!K368</f>
        <v>7696</v>
      </c>
      <c r="H597" s="5">
        <f>Foglio1!I368</f>
        <v>288</v>
      </c>
      <c r="I597" s="5">
        <f>Foglio1!G368</f>
        <v>246</v>
      </c>
      <c r="J597" s="5">
        <f>Foglio1!H368</f>
        <v>42</v>
      </c>
      <c r="K597" s="5">
        <f>Foglio1!V368</f>
        <v>0</v>
      </c>
      <c r="M597" s="5">
        <f>Foglio1!J368</f>
        <v>7408</v>
      </c>
      <c r="N597" s="5">
        <f>Foglio1!N368</f>
        <v>288781</v>
      </c>
      <c r="O597" s="5">
        <f>Foglio1!O368</f>
        <v>6937</v>
      </c>
      <c r="Q597">
        <f t="shared" si="2338"/>
        <v>288</v>
      </c>
      <c r="R597">
        <f t="shared" si="2339"/>
        <v>296006</v>
      </c>
      <c r="Z597">
        <f t="shared" si="2340"/>
        <v>288781</v>
      </c>
      <c r="AA597">
        <f t="shared" si="2341"/>
        <v>7408</v>
      </c>
      <c r="AB597">
        <f t="shared" si="2342"/>
        <v>288</v>
      </c>
      <c r="AC597">
        <f t="shared" si="2343"/>
        <v>6937</v>
      </c>
      <c r="AE597" s="3">
        <f t="shared" si="2344"/>
        <v>9789</v>
      </c>
      <c r="AF597" s="3">
        <f t="shared" si="2345"/>
        <v>229</v>
      </c>
      <c r="AG597" s="3">
        <f t="shared" si="2346"/>
        <v>-31</v>
      </c>
      <c r="AH597" s="3">
        <f t="shared" si="2347"/>
        <v>-5</v>
      </c>
      <c r="AI597" s="3">
        <f t="shared" si="2348"/>
        <v>-1</v>
      </c>
      <c r="AJ597" s="3">
        <f t="shared" si="2349"/>
        <v>-26</v>
      </c>
      <c r="AK597" s="3">
        <f t="shared" si="2350"/>
        <v>258</v>
      </c>
      <c r="AL597" s="3">
        <f t="shared" si="2351"/>
        <v>2</v>
      </c>
      <c r="AM597" s="3"/>
      <c r="AN597" s="3">
        <f t="shared" si="2352"/>
        <v>9560</v>
      </c>
      <c r="AO597" s="3">
        <f t="shared" si="2353"/>
        <v>229</v>
      </c>
      <c r="AQ597" s="6">
        <f t="shared" si="2354"/>
        <v>1.5016092944231069E-3</v>
      </c>
      <c r="AR597" s="6">
        <f t="shared" si="2355"/>
        <v>7.553144119926777E-4</v>
      </c>
      <c r="AS597" s="6">
        <f t="shared" si="2356"/>
        <v>-4.0119063025753849E-3</v>
      </c>
      <c r="AT597" s="6">
        <f t="shared" si="2357"/>
        <v>-1.7064846416382253E-2</v>
      </c>
      <c r="AU597" s="6">
        <f t="shared" si="2358"/>
        <v>-2.3255813953488372E-2</v>
      </c>
      <c r="AV597" s="6">
        <f t="shared" si="2359"/>
        <v>-3.4974441754102772E-3</v>
      </c>
      <c r="AW597" s="6">
        <f t="shared" si="2360"/>
        <v>8.9420947376812247E-4</v>
      </c>
      <c r="AX597" s="6">
        <f t="shared" si="2361"/>
        <v>2.8839221341023794E-4</v>
      </c>
      <c r="AZ597" s="2">
        <f t="shared" si="2362"/>
        <v>4.6473200644223014E-2</v>
      </c>
      <c r="BA597" s="17">
        <f t="shared" si="2363"/>
        <v>2.3393605066911839E-2</v>
      </c>
      <c r="BB597" s="2">
        <f t="shared" si="2364"/>
        <v>9.4919812533370246E-4</v>
      </c>
      <c r="BC597" s="2">
        <f t="shared" si="2365"/>
        <v>8.107733987225375E-4</v>
      </c>
      <c r="BD597" s="2">
        <f t="shared" si="2366"/>
        <v>1.3842472661116496E-4</v>
      </c>
      <c r="BE597" s="2">
        <f t="shared" si="2367"/>
        <v>2.4415485112750237E-2</v>
      </c>
      <c r="BF597" s="2">
        <f t="shared" si="2368"/>
        <v>0.95177216608330528</v>
      </c>
      <c r="BG597" s="2">
        <f t="shared" si="2369"/>
        <v>2.2863150678610743E-2</v>
      </c>
      <c r="BH597" s="2">
        <f t="shared" si="2370"/>
        <v>3.1964656964656966E-2</v>
      </c>
      <c r="BI597" s="2">
        <f t="shared" si="2371"/>
        <v>5.4573804573804577E-3</v>
      </c>
      <c r="BJ597" s="2">
        <f t="shared" si="2372"/>
        <v>0.96257796257796258</v>
      </c>
    </row>
    <row r="598" spans="1:62" ht="15.6" customHeight="1">
      <c r="A598" s="4">
        <v>44487</v>
      </c>
      <c r="B598">
        <f>Foglio1!S369</f>
        <v>6539755</v>
      </c>
      <c r="C598">
        <f>Foglio1!T369</f>
        <v>2496819</v>
      </c>
      <c r="E598">
        <f>Foglio1!R369</f>
        <v>303674</v>
      </c>
      <c r="G598">
        <f>Foglio1!K369</f>
        <v>7544</v>
      </c>
      <c r="H598" s="5">
        <f>Foglio1!I369</f>
        <v>297</v>
      </c>
      <c r="I598" s="5">
        <f>Foglio1!G369</f>
        <v>254</v>
      </c>
      <c r="J598" s="5">
        <f>Foglio1!H369</f>
        <v>43</v>
      </c>
      <c r="K598" s="5">
        <f>Foglio1!V369</f>
        <v>4</v>
      </c>
      <c r="M598" s="5">
        <f>Foglio1!J369</f>
        <v>7247</v>
      </c>
      <c r="N598" s="5">
        <f>Foglio1!N369</f>
        <v>289188</v>
      </c>
      <c r="O598" s="5">
        <f>Foglio1!O369</f>
        <v>6942</v>
      </c>
      <c r="Q598">
        <f t="shared" ref="Q598:Q604" si="2373">H598+L598</f>
        <v>297</v>
      </c>
      <c r="R598">
        <f t="shared" ref="R598:R604" si="2374">Q598+N598+O598</f>
        <v>296427</v>
      </c>
      <c r="Z598">
        <f t="shared" ref="Z598:Z604" si="2375">N598</f>
        <v>289188</v>
      </c>
      <c r="AA598">
        <f t="shared" ref="AA598:AA604" si="2376">M598</f>
        <v>7247</v>
      </c>
      <c r="AB598">
        <f t="shared" ref="AB598:AB604" si="2377">H598</f>
        <v>297</v>
      </c>
      <c r="AC598">
        <f t="shared" ref="AC598:AC604" si="2378">O598</f>
        <v>6942</v>
      </c>
      <c r="AE598" s="3">
        <f t="shared" ref="AE598:AE604" si="2379">B598-B597</f>
        <v>10960</v>
      </c>
      <c r="AF598" s="3">
        <f t="shared" ref="AF598:AF604" si="2380">E598-E597</f>
        <v>260</v>
      </c>
      <c r="AG598" s="3">
        <f t="shared" ref="AG598:AG604" si="2381">G598-G597</f>
        <v>-152</v>
      </c>
      <c r="AH598" s="3">
        <f t="shared" ref="AH598:AH604" si="2382">H598-H597</f>
        <v>9</v>
      </c>
      <c r="AI598" s="3">
        <f t="shared" ref="AI598:AI604" si="2383">J598-J597</f>
        <v>1</v>
      </c>
      <c r="AJ598" s="3">
        <f t="shared" ref="AJ598:AJ604" si="2384">M598-M597</f>
        <v>-161</v>
      </c>
      <c r="AK598" s="3">
        <f t="shared" ref="AK598:AK604" si="2385">N598-N597</f>
        <v>407</v>
      </c>
      <c r="AL598" s="3">
        <f t="shared" ref="AL598:AL604" si="2386">O598-O597</f>
        <v>5</v>
      </c>
      <c r="AM598" s="3"/>
      <c r="AN598" s="3">
        <f t="shared" ref="AN598:AN604" si="2387">AE598-AF598</f>
        <v>10700</v>
      </c>
      <c r="AO598" s="3">
        <f t="shared" ref="AO598:AO604" si="2388">AF598</f>
        <v>260</v>
      </c>
      <c r="AQ598" s="6">
        <f t="shared" ref="AQ598:AQ604" si="2389">(B598-B597)/B597</f>
        <v>1.6787171292711749E-3</v>
      </c>
      <c r="AR598" s="6">
        <f t="shared" ref="AR598:AR604" si="2390">(E598-E597)/E597</f>
        <v>8.5691497425959245E-4</v>
      </c>
      <c r="AS598" s="6">
        <f t="shared" ref="AS598:AS604" si="2391">(G598-G597)/G597</f>
        <v>-1.9750519750519752E-2</v>
      </c>
      <c r="AT598" s="6">
        <f t="shared" ref="AT598:AT604" si="2392">(H598-H597)/H597</f>
        <v>3.125E-2</v>
      </c>
      <c r="AU598" s="6">
        <f t="shared" ref="AU598:AU604" si="2393">(J598-J597)/J597</f>
        <v>2.3809523809523808E-2</v>
      </c>
      <c r="AV598" s="6">
        <f t="shared" ref="AV598:AV604" si="2394">(M598-M597)/M597</f>
        <v>-2.1733261339092872E-2</v>
      </c>
      <c r="AW598" s="6">
        <f t="shared" ref="AW598:AW604" si="2395">(N598-N597)/N597</f>
        <v>1.4093725002683694E-3</v>
      </c>
      <c r="AX598" s="6">
        <f t="shared" ref="AX598:AX604" si="2396">(O598-O597)/O597</f>
        <v>7.207726683004181E-4</v>
      </c>
      <c r="AZ598" s="2">
        <f t="shared" ref="AZ598:AZ604" si="2397">E598/B598</f>
        <v>4.643507287352508E-2</v>
      </c>
      <c r="BA598" s="17">
        <f t="shared" ref="BA598:BA604" si="2398">AF598/AE598</f>
        <v>2.3722627737226276E-2</v>
      </c>
      <c r="BB598" s="2">
        <f t="shared" ref="BB598:BB604" si="2399">H598/E598</f>
        <v>9.7802248463813176E-4</v>
      </c>
      <c r="BC598" s="2">
        <f t="shared" ref="BC598:BC604" si="2400">(H598-J598)/E598</f>
        <v>8.3642326969052337E-4</v>
      </c>
      <c r="BD598" s="2">
        <f t="shared" ref="BD598:BD604" si="2401">J598/E598</f>
        <v>1.4159921494760828E-4</v>
      </c>
      <c r="BE598" s="2">
        <f t="shared" ref="BE598:BE604" si="2402">M598/E598</f>
        <v>2.386440722617017E-2</v>
      </c>
      <c r="BF598" s="2">
        <f t="shared" ref="BF598:BF604" si="2403">N598/E598</f>
        <v>0.9522975295876499</v>
      </c>
      <c r="BG598" s="2">
        <f t="shared" ref="BG598:BG604" si="2404">O598/E598</f>
        <v>2.2860040701541785E-2</v>
      </c>
      <c r="BH598" s="2">
        <f t="shared" ref="BH598:BH604" si="2405">I598/G598</f>
        <v>3.3669141039236482E-2</v>
      </c>
      <c r="BI598" s="2">
        <f t="shared" ref="BI598:BI604" si="2406">J598/G598</f>
        <v>5.6998939554612936E-3</v>
      </c>
      <c r="BJ598" s="2">
        <f t="shared" ref="BJ598:BJ604" si="2407">M598/G598</f>
        <v>0.96063096500530221</v>
      </c>
    </row>
    <row r="599" spans="1:62" ht="15.6" customHeight="1">
      <c r="A599" s="4">
        <v>44488</v>
      </c>
      <c r="B599">
        <f>Foglio1!S370</f>
        <v>6559037</v>
      </c>
      <c r="C599">
        <f>Foglio1!T370</f>
        <v>2502537</v>
      </c>
      <c r="E599">
        <f>Foglio1!R370</f>
        <v>303938</v>
      </c>
      <c r="G599">
        <f>Foglio1!K370</f>
        <v>6847</v>
      </c>
      <c r="H599" s="5">
        <f>Foglio1!I370</f>
        <v>303</v>
      </c>
      <c r="I599" s="5">
        <f>Foglio1!G370</f>
        <v>255</v>
      </c>
      <c r="J599" s="5">
        <f>Foglio1!H370</f>
        <v>48</v>
      </c>
      <c r="K599" s="5">
        <f>Foglio1!V370</f>
        <v>6</v>
      </c>
      <c r="M599" s="5">
        <f>Foglio1!J370</f>
        <v>6544</v>
      </c>
      <c r="N599" s="5">
        <f>Foglio1!N370</f>
        <v>290136</v>
      </c>
      <c r="O599" s="5">
        <f>Foglio1!O370</f>
        <v>6955</v>
      </c>
      <c r="Q599">
        <f t="shared" si="2373"/>
        <v>303</v>
      </c>
      <c r="R599">
        <f t="shared" si="2374"/>
        <v>297394</v>
      </c>
      <c r="Z599">
        <f t="shared" si="2375"/>
        <v>290136</v>
      </c>
      <c r="AA599">
        <f t="shared" si="2376"/>
        <v>6544</v>
      </c>
      <c r="AB599">
        <f t="shared" si="2377"/>
        <v>303</v>
      </c>
      <c r="AC599">
        <f t="shared" si="2378"/>
        <v>6955</v>
      </c>
      <c r="AE599" s="3">
        <f t="shared" si="2379"/>
        <v>19282</v>
      </c>
      <c r="AF599" s="3">
        <f t="shared" si="2380"/>
        <v>264</v>
      </c>
      <c r="AG599" s="3">
        <f t="shared" si="2381"/>
        <v>-697</v>
      </c>
      <c r="AH599" s="3">
        <f t="shared" si="2382"/>
        <v>6</v>
      </c>
      <c r="AI599" s="3">
        <f t="shared" si="2383"/>
        <v>5</v>
      </c>
      <c r="AJ599" s="3">
        <f t="shared" si="2384"/>
        <v>-703</v>
      </c>
      <c r="AK599" s="3">
        <f t="shared" si="2385"/>
        <v>948</v>
      </c>
      <c r="AL599" s="3">
        <f t="shared" si="2386"/>
        <v>13</v>
      </c>
      <c r="AM599" s="3"/>
      <c r="AN599" s="3">
        <f t="shared" si="2387"/>
        <v>19018</v>
      </c>
      <c r="AO599" s="3">
        <f t="shared" si="2388"/>
        <v>264</v>
      </c>
      <c r="AQ599" s="6">
        <f t="shared" si="2389"/>
        <v>2.948428496174551E-3</v>
      </c>
      <c r="AR599" s="6">
        <f t="shared" si="2390"/>
        <v>8.6935331967833926E-4</v>
      </c>
      <c r="AS599" s="6">
        <f t="shared" si="2391"/>
        <v>-9.2391304347826081E-2</v>
      </c>
      <c r="AT599" s="6">
        <f t="shared" si="2392"/>
        <v>2.0202020202020204E-2</v>
      </c>
      <c r="AU599" s="6">
        <f t="shared" si="2393"/>
        <v>0.11627906976744186</v>
      </c>
      <c r="AV599" s="6">
        <f t="shared" si="2394"/>
        <v>-9.7005657513453844E-2</v>
      </c>
      <c r="AW599" s="6">
        <f t="shared" si="2395"/>
        <v>3.2781443213411345E-3</v>
      </c>
      <c r="AX599" s="6">
        <f t="shared" si="2396"/>
        <v>1.8726591760299626E-3</v>
      </c>
      <c r="AZ599" s="2">
        <f t="shared" si="2397"/>
        <v>4.6338814676605729E-2</v>
      </c>
      <c r="BA599" s="17">
        <f t="shared" si="2398"/>
        <v>1.369152577533451E-2</v>
      </c>
      <c r="BB599" s="2">
        <f t="shared" si="2399"/>
        <v>9.9691384427087098E-4</v>
      </c>
      <c r="BC599" s="2">
        <f t="shared" si="2400"/>
        <v>8.3898689864380239E-4</v>
      </c>
      <c r="BD599" s="2">
        <f t="shared" si="2401"/>
        <v>1.5792694562706867E-4</v>
      </c>
      <c r="BE599" s="2">
        <f t="shared" si="2402"/>
        <v>2.1530706920490365E-2</v>
      </c>
      <c r="BF599" s="2">
        <f t="shared" si="2403"/>
        <v>0.95458942284281667</v>
      </c>
      <c r="BG599" s="2">
        <f t="shared" si="2404"/>
        <v>2.2882956392422139E-2</v>
      </c>
      <c r="BH599" s="2">
        <f t="shared" si="2405"/>
        <v>3.724258799474222E-2</v>
      </c>
      <c r="BI599" s="2">
        <f t="shared" si="2406"/>
        <v>7.0103695048926535E-3</v>
      </c>
      <c r="BJ599" s="2">
        <f t="shared" si="2407"/>
        <v>0.95574704250036513</v>
      </c>
    </row>
    <row r="600" spans="1:62" ht="15.6" customHeight="1">
      <c r="A600" s="4">
        <v>44489</v>
      </c>
      <c r="B600">
        <f>Foglio1!S371</f>
        <v>6573656</v>
      </c>
      <c r="C600">
        <f>Foglio1!T371</f>
        <v>2508577</v>
      </c>
      <c r="E600">
        <f>Foglio1!R371</f>
        <v>304306</v>
      </c>
      <c r="G600">
        <f>Foglio1!K371</f>
        <v>6806</v>
      </c>
      <c r="H600" s="5">
        <f>Foglio1!I371</f>
        <v>312</v>
      </c>
      <c r="I600" s="5">
        <f>Foglio1!G371</f>
        <v>263</v>
      </c>
      <c r="J600" s="5">
        <f>Foglio1!H371</f>
        <v>49</v>
      </c>
      <c r="K600" s="5">
        <f>Foglio1!V371</f>
        <v>6</v>
      </c>
      <c r="M600" s="5">
        <f>Foglio1!J371</f>
        <v>6494</v>
      </c>
      <c r="N600" s="5">
        <f>Foglio1!N371</f>
        <v>290540</v>
      </c>
      <c r="O600" s="5">
        <f>Foglio1!O371</f>
        <v>6960</v>
      </c>
      <c r="Q600">
        <f t="shared" si="2373"/>
        <v>312</v>
      </c>
      <c r="R600">
        <f t="shared" si="2374"/>
        <v>297812</v>
      </c>
      <c r="Z600">
        <f t="shared" si="2375"/>
        <v>290540</v>
      </c>
      <c r="AA600">
        <f t="shared" si="2376"/>
        <v>6494</v>
      </c>
      <c r="AB600">
        <f t="shared" si="2377"/>
        <v>312</v>
      </c>
      <c r="AC600">
        <f t="shared" si="2378"/>
        <v>6960</v>
      </c>
      <c r="AE600" s="3">
        <f t="shared" si="2379"/>
        <v>14619</v>
      </c>
      <c r="AF600" s="3">
        <f t="shared" si="2380"/>
        <v>368</v>
      </c>
      <c r="AG600" s="3">
        <f t="shared" si="2381"/>
        <v>-41</v>
      </c>
      <c r="AH600" s="3">
        <f t="shared" si="2382"/>
        <v>9</v>
      </c>
      <c r="AI600" s="3">
        <f t="shared" si="2383"/>
        <v>1</v>
      </c>
      <c r="AJ600" s="3">
        <f t="shared" si="2384"/>
        <v>-50</v>
      </c>
      <c r="AK600" s="3">
        <f t="shared" si="2385"/>
        <v>404</v>
      </c>
      <c r="AL600" s="3">
        <f t="shared" si="2386"/>
        <v>5</v>
      </c>
      <c r="AM600" s="3"/>
      <c r="AN600" s="3">
        <f t="shared" si="2387"/>
        <v>14251</v>
      </c>
      <c r="AO600" s="3">
        <f t="shared" si="2388"/>
        <v>368</v>
      </c>
      <c r="AQ600" s="6">
        <f t="shared" si="2389"/>
        <v>2.2288332875695016E-3</v>
      </c>
      <c r="AR600" s="6">
        <f t="shared" si="2390"/>
        <v>1.2107732498075265E-3</v>
      </c>
      <c r="AS600" s="6">
        <f t="shared" si="2391"/>
        <v>-5.9880239520958087E-3</v>
      </c>
      <c r="AT600" s="6">
        <f t="shared" si="2392"/>
        <v>2.9702970297029702E-2</v>
      </c>
      <c r="AU600" s="6">
        <f t="shared" si="2393"/>
        <v>2.0833333333333332E-2</v>
      </c>
      <c r="AV600" s="6">
        <f t="shared" si="2394"/>
        <v>-7.6405867970660143E-3</v>
      </c>
      <c r="AW600" s="6">
        <f t="shared" si="2395"/>
        <v>1.3924504370364243E-3</v>
      </c>
      <c r="AX600" s="6">
        <f t="shared" si="2396"/>
        <v>7.1890726096333576E-4</v>
      </c>
      <c r="AZ600" s="2">
        <f t="shared" si="2397"/>
        <v>4.6291743894113106E-2</v>
      </c>
      <c r="BA600" s="17">
        <f t="shared" si="2398"/>
        <v>2.5172720432314111E-2</v>
      </c>
      <c r="BB600" s="2">
        <f t="shared" si="2399"/>
        <v>1.0252837604253612E-3</v>
      </c>
      <c r="BC600" s="2">
        <f t="shared" si="2400"/>
        <v>8.6426163138419879E-4</v>
      </c>
      <c r="BD600" s="2">
        <f t="shared" si="2401"/>
        <v>1.6102212904116253E-4</v>
      </c>
      <c r="BE600" s="2">
        <f t="shared" si="2402"/>
        <v>2.1340361346802231E-2</v>
      </c>
      <c r="BF600" s="2">
        <f t="shared" si="2403"/>
        <v>0.95476264023712976</v>
      </c>
      <c r="BG600" s="2">
        <f t="shared" si="2404"/>
        <v>2.2871714655642677E-2</v>
      </c>
      <c r="BH600" s="2">
        <f t="shared" si="2405"/>
        <v>3.8642374375550986E-2</v>
      </c>
      <c r="BI600" s="2">
        <f t="shared" si="2406"/>
        <v>7.1995298266235679E-3</v>
      </c>
      <c r="BJ600" s="2">
        <f t="shared" si="2407"/>
        <v>0.9541580957978254</v>
      </c>
    </row>
    <row r="601" spans="1:62" ht="15.6" customHeight="1">
      <c r="A601" s="4">
        <v>44490</v>
      </c>
      <c r="B601">
        <f>Foglio1!S372</f>
        <v>6589097</v>
      </c>
      <c r="C601">
        <f>Foglio1!T372</f>
        <v>2513823</v>
      </c>
      <c r="E601">
        <f>Foglio1!R372</f>
        <v>304592</v>
      </c>
      <c r="G601">
        <f>Foglio1!K372</f>
        <v>6682</v>
      </c>
      <c r="H601" s="5">
        <f>Foglio1!I372</f>
        <v>314</v>
      </c>
      <c r="I601" s="5">
        <f>Foglio1!G372</f>
        <v>266</v>
      </c>
      <c r="J601" s="5">
        <f>Foglio1!H372</f>
        <v>48</v>
      </c>
      <c r="K601" s="5">
        <f>Foglio1!V372</f>
        <v>1</v>
      </c>
      <c r="M601" s="5">
        <f>Foglio1!J372</f>
        <v>6368</v>
      </c>
      <c r="N601" s="5">
        <f>Foglio1!N372</f>
        <v>290943</v>
      </c>
      <c r="O601" s="5">
        <f>Foglio1!O372</f>
        <v>6967</v>
      </c>
      <c r="Q601">
        <f t="shared" si="2373"/>
        <v>314</v>
      </c>
      <c r="R601">
        <f t="shared" si="2374"/>
        <v>298224</v>
      </c>
      <c r="Z601">
        <f t="shared" si="2375"/>
        <v>290943</v>
      </c>
      <c r="AA601">
        <f t="shared" si="2376"/>
        <v>6368</v>
      </c>
      <c r="AB601">
        <f t="shared" si="2377"/>
        <v>314</v>
      </c>
      <c r="AC601">
        <f t="shared" si="2378"/>
        <v>6967</v>
      </c>
      <c r="AE601" s="3">
        <f t="shared" si="2379"/>
        <v>15441</v>
      </c>
      <c r="AF601" s="3">
        <f t="shared" si="2380"/>
        <v>286</v>
      </c>
      <c r="AG601" s="3">
        <f t="shared" si="2381"/>
        <v>-124</v>
      </c>
      <c r="AH601" s="3">
        <f t="shared" si="2382"/>
        <v>2</v>
      </c>
      <c r="AI601" s="3">
        <f t="shared" si="2383"/>
        <v>-1</v>
      </c>
      <c r="AJ601" s="3">
        <f t="shared" si="2384"/>
        <v>-126</v>
      </c>
      <c r="AK601" s="3">
        <f t="shared" si="2385"/>
        <v>403</v>
      </c>
      <c r="AL601" s="3">
        <f t="shared" si="2386"/>
        <v>7</v>
      </c>
      <c r="AM601" s="3"/>
      <c r="AN601" s="3">
        <f t="shared" si="2387"/>
        <v>15155</v>
      </c>
      <c r="AO601" s="3">
        <f t="shared" si="2388"/>
        <v>286</v>
      </c>
      <c r="AQ601" s="6">
        <f t="shared" si="2389"/>
        <v>2.348921209141458E-3</v>
      </c>
      <c r="AR601" s="6">
        <f t="shared" si="2390"/>
        <v>9.398434470565812E-4</v>
      </c>
      <c r="AS601" s="6">
        <f t="shared" si="2391"/>
        <v>-1.821921833676168E-2</v>
      </c>
      <c r="AT601" s="6">
        <f t="shared" si="2392"/>
        <v>6.41025641025641E-3</v>
      </c>
      <c r="AU601" s="6">
        <f t="shared" si="2393"/>
        <v>-2.0408163265306121E-2</v>
      </c>
      <c r="AV601" s="6">
        <f t="shared" si="2394"/>
        <v>-1.9402525408068985E-2</v>
      </c>
      <c r="AW601" s="6">
        <f t="shared" si="2395"/>
        <v>1.3870723480415778E-3</v>
      </c>
      <c r="AX601" s="6">
        <f t="shared" si="2396"/>
        <v>1.0057471264367816E-3</v>
      </c>
      <c r="AZ601" s="2">
        <f t="shared" si="2397"/>
        <v>4.6226668085171611E-2</v>
      </c>
      <c r="BA601" s="17">
        <f t="shared" si="2398"/>
        <v>1.852211644323554E-2</v>
      </c>
      <c r="BB601" s="2">
        <f t="shared" si="2399"/>
        <v>1.0308872196249409E-3</v>
      </c>
      <c r="BC601" s="2">
        <f t="shared" si="2400"/>
        <v>8.732993643956506E-4</v>
      </c>
      <c r="BD601" s="2">
        <f t="shared" si="2401"/>
        <v>1.5758785522929032E-4</v>
      </c>
      <c r="BE601" s="2">
        <f t="shared" si="2402"/>
        <v>2.0906655460419185E-2</v>
      </c>
      <c r="BF601" s="2">
        <f t="shared" si="2403"/>
        <v>0.95518923674948786</v>
      </c>
      <c r="BG601" s="2">
        <f t="shared" si="2404"/>
        <v>2.2873220570468037E-2</v>
      </c>
      <c r="BH601" s="2">
        <f t="shared" si="2405"/>
        <v>3.9808440586650701E-2</v>
      </c>
      <c r="BI601" s="2">
        <f t="shared" si="2406"/>
        <v>7.1834780005986228E-3</v>
      </c>
      <c r="BJ601" s="2">
        <f t="shared" si="2407"/>
        <v>0.95300808141275062</v>
      </c>
    </row>
    <row r="602" spans="1:62" ht="15.6" customHeight="1">
      <c r="A602" s="4">
        <v>44491</v>
      </c>
      <c r="B602">
        <f>Foglio1!S373</f>
        <v>6602830</v>
      </c>
      <c r="C602">
        <f>Foglio1!T373</f>
        <v>2518072</v>
      </c>
      <c r="E602">
        <f>Foglio1!R373</f>
        <v>304992</v>
      </c>
      <c r="G602">
        <f>Foglio1!K373</f>
        <v>6695</v>
      </c>
      <c r="H602" s="5">
        <f>Foglio1!I373</f>
        <v>308</v>
      </c>
      <c r="I602" s="5">
        <f>Foglio1!G373</f>
        <v>264</v>
      </c>
      <c r="J602" s="5">
        <f>Foglio1!H373</f>
        <v>44</v>
      </c>
      <c r="K602" s="5">
        <f>Foglio1!V373</f>
        <v>1</v>
      </c>
      <c r="M602" s="5">
        <f>Foglio1!J373</f>
        <v>6387</v>
      </c>
      <c r="N602" s="5">
        <f>Foglio1!N373</f>
        <v>291324</v>
      </c>
      <c r="O602" s="5">
        <f>Foglio1!O373</f>
        <v>6973</v>
      </c>
      <c r="Q602">
        <f t="shared" si="2373"/>
        <v>308</v>
      </c>
      <c r="R602">
        <f t="shared" si="2374"/>
        <v>298605</v>
      </c>
      <c r="Z602">
        <f t="shared" si="2375"/>
        <v>291324</v>
      </c>
      <c r="AA602">
        <f t="shared" si="2376"/>
        <v>6387</v>
      </c>
      <c r="AB602">
        <f t="shared" si="2377"/>
        <v>308</v>
      </c>
      <c r="AC602">
        <f t="shared" si="2378"/>
        <v>6973</v>
      </c>
      <c r="AE602" s="3">
        <f t="shared" si="2379"/>
        <v>13733</v>
      </c>
      <c r="AF602" s="3">
        <f t="shared" si="2380"/>
        <v>400</v>
      </c>
      <c r="AG602" s="3">
        <f t="shared" si="2381"/>
        <v>13</v>
      </c>
      <c r="AH602" s="3">
        <f t="shared" si="2382"/>
        <v>-6</v>
      </c>
      <c r="AI602" s="3">
        <f t="shared" si="2383"/>
        <v>-4</v>
      </c>
      <c r="AJ602" s="3">
        <f t="shared" si="2384"/>
        <v>19</v>
      </c>
      <c r="AK602" s="3">
        <f t="shared" si="2385"/>
        <v>381</v>
      </c>
      <c r="AL602" s="3">
        <f t="shared" si="2386"/>
        <v>6</v>
      </c>
      <c r="AM602" s="3"/>
      <c r="AN602" s="3">
        <f t="shared" si="2387"/>
        <v>13333</v>
      </c>
      <c r="AO602" s="3">
        <f t="shared" si="2388"/>
        <v>400</v>
      </c>
      <c r="AQ602" s="6">
        <f t="shared" si="2389"/>
        <v>2.0842006120110235E-3</v>
      </c>
      <c r="AR602" s="6">
        <f t="shared" si="2390"/>
        <v>1.3132321269107526E-3</v>
      </c>
      <c r="AS602" s="6">
        <f t="shared" si="2391"/>
        <v>1.9455252918287938E-3</v>
      </c>
      <c r="AT602" s="6">
        <f t="shared" si="2392"/>
        <v>-1.9108280254777069E-2</v>
      </c>
      <c r="AU602" s="6">
        <f t="shared" si="2393"/>
        <v>-8.3333333333333329E-2</v>
      </c>
      <c r="AV602" s="6">
        <f t="shared" si="2394"/>
        <v>2.9836683417085426E-3</v>
      </c>
      <c r="AW602" s="6">
        <f t="shared" si="2395"/>
        <v>1.309534857343191E-3</v>
      </c>
      <c r="AX602" s="6">
        <f t="shared" si="2396"/>
        <v>8.6120281326252334E-4</v>
      </c>
      <c r="AZ602" s="2">
        <f t="shared" si="2397"/>
        <v>4.6191102905875206E-2</v>
      </c>
      <c r="BA602" s="17">
        <f t="shared" si="2398"/>
        <v>2.9126920556324182E-2</v>
      </c>
      <c r="BB602" s="2">
        <f t="shared" si="2399"/>
        <v>1.0098625537719023E-3</v>
      </c>
      <c r="BC602" s="2">
        <f t="shared" si="2400"/>
        <v>8.6559647466163047E-4</v>
      </c>
      <c r="BD602" s="2">
        <f t="shared" si="2401"/>
        <v>1.4426607911027174E-4</v>
      </c>
      <c r="BE602" s="2">
        <f t="shared" si="2402"/>
        <v>2.0941532892666037E-2</v>
      </c>
      <c r="BF602" s="2">
        <f t="shared" si="2403"/>
        <v>0.95518570978910922</v>
      </c>
      <c r="BG602" s="2">
        <f t="shared" si="2404"/>
        <v>2.2862894764452839E-2</v>
      </c>
      <c r="BH602" s="2">
        <f t="shared" si="2405"/>
        <v>3.9432412247946226E-2</v>
      </c>
      <c r="BI602" s="2">
        <f t="shared" si="2406"/>
        <v>6.5720687079910377E-3</v>
      </c>
      <c r="BJ602" s="2">
        <f t="shared" si="2407"/>
        <v>0.95399551904406277</v>
      </c>
    </row>
    <row r="603" spans="1:62" ht="15.6" customHeight="1">
      <c r="A603" s="4">
        <v>44492</v>
      </c>
      <c r="B603">
        <f>Foglio1!S374</f>
        <v>6614989</v>
      </c>
      <c r="C603">
        <f>Foglio1!T374</f>
        <v>2522671</v>
      </c>
      <c r="E603">
        <f>Foglio1!R374</f>
        <v>305283</v>
      </c>
      <c r="G603">
        <f>Foglio1!K374</f>
        <v>6541</v>
      </c>
      <c r="H603" s="5">
        <f>Foglio1!I374</f>
        <v>310</v>
      </c>
      <c r="I603" s="5">
        <f>Foglio1!G374</f>
        <v>268</v>
      </c>
      <c r="J603" s="5">
        <f>Foglio1!H374</f>
        <v>42</v>
      </c>
      <c r="K603" s="5">
        <f>Foglio1!V374</f>
        <v>0</v>
      </c>
      <c r="M603" s="5">
        <f>Foglio1!J374</f>
        <v>6231</v>
      </c>
      <c r="N603" s="5">
        <f>Foglio1!N374</f>
        <v>291763</v>
      </c>
      <c r="O603" s="5">
        <f>Foglio1!O374</f>
        <v>6979</v>
      </c>
      <c r="Q603">
        <f t="shared" si="2373"/>
        <v>310</v>
      </c>
      <c r="R603">
        <f t="shared" si="2374"/>
        <v>299052</v>
      </c>
      <c r="Z603">
        <f t="shared" si="2375"/>
        <v>291763</v>
      </c>
      <c r="AA603">
        <f t="shared" si="2376"/>
        <v>6231</v>
      </c>
      <c r="AB603">
        <f t="shared" si="2377"/>
        <v>310</v>
      </c>
      <c r="AC603">
        <f t="shared" si="2378"/>
        <v>6979</v>
      </c>
      <c r="AE603" s="3">
        <f t="shared" si="2379"/>
        <v>12159</v>
      </c>
      <c r="AF603" s="3">
        <f t="shared" si="2380"/>
        <v>291</v>
      </c>
      <c r="AG603" s="3">
        <f t="shared" si="2381"/>
        <v>-154</v>
      </c>
      <c r="AH603" s="3">
        <f t="shared" si="2382"/>
        <v>2</v>
      </c>
      <c r="AI603" s="3">
        <f t="shared" si="2383"/>
        <v>-2</v>
      </c>
      <c r="AJ603" s="3">
        <f t="shared" si="2384"/>
        <v>-156</v>
      </c>
      <c r="AK603" s="3">
        <f t="shared" si="2385"/>
        <v>439</v>
      </c>
      <c r="AL603" s="3">
        <f t="shared" si="2386"/>
        <v>6</v>
      </c>
      <c r="AM603" s="3"/>
      <c r="AN603" s="3">
        <f t="shared" si="2387"/>
        <v>11868</v>
      </c>
      <c r="AO603" s="3">
        <f t="shared" si="2388"/>
        <v>291</v>
      </c>
      <c r="AQ603" s="6">
        <f t="shared" si="2389"/>
        <v>1.8414831216311794E-3</v>
      </c>
      <c r="AR603" s="6">
        <f t="shared" si="2390"/>
        <v>9.5412338684293363E-4</v>
      </c>
      <c r="AS603" s="6">
        <f t="shared" si="2391"/>
        <v>-2.3002240477968634E-2</v>
      </c>
      <c r="AT603" s="6">
        <f t="shared" si="2392"/>
        <v>6.4935064935064939E-3</v>
      </c>
      <c r="AU603" s="6">
        <f t="shared" si="2393"/>
        <v>-4.5454545454545456E-2</v>
      </c>
      <c r="AV603" s="6">
        <f t="shared" si="2394"/>
        <v>-2.4424612494128698E-2</v>
      </c>
      <c r="AW603" s="6">
        <f t="shared" si="2395"/>
        <v>1.5069132649558566E-3</v>
      </c>
      <c r="AX603" s="6">
        <f t="shared" si="2396"/>
        <v>8.6046178115588702E-4</v>
      </c>
      <c r="AZ603" s="2">
        <f t="shared" si="2397"/>
        <v>4.6150190121253411E-2</v>
      </c>
      <c r="BA603" s="17">
        <f t="shared" si="2398"/>
        <v>2.393288921786331E-2</v>
      </c>
      <c r="BB603" s="2">
        <f t="shared" si="2399"/>
        <v>1.0154512370489021E-3</v>
      </c>
      <c r="BC603" s="2">
        <f t="shared" si="2400"/>
        <v>8.7787397267453482E-4</v>
      </c>
      <c r="BD603" s="2">
        <f t="shared" si="2401"/>
        <v>1.375772643743674E-4</v>
      </c>
      <c r="BE603" s="2">
        <f t="shared" si="2402"/>
        <v>2.0410569864682933E-2</v>
      </c>
      <c r="BF603" s="2">
        <f t="shared" si="2403"/>
        <v>0.95571322346806076</v>
      </c>
      <c r="BG603" s="2">
        <f t="shared" si="2404"/>
        <v>2.286075543020738E-2</v>
      </c>
      <c r="BH603" s="2">
        <f t="shared" si="2405"/>
        <v>4.0972328390154411E-2</v>
      </c>
      <c r="BI603" s="2">
        <f t="shared" si="2406"/>
        <v>6.4210365387555417E-3</v>
      </c>
      <c r="BJ603" s="2">
        <f t="shared" si="2407"/>
        <v>0.95260663507109</v>
      </c>
    </row>
    <row r="604" spans="1:62" ht="15.6" customHeight="1">
      <c r="A604" s="4">
        <v>44493</v>
      </c>
      <c r="B604">
        <f>Foglio1!S375</f>
        <v>6624741</v>
      </c>
      <c r="C604">
        <f>Foglio1!T375</f>
        <v>2526273</v>
      </c>
      <c r="E604">
        <f>Foglio1!R375</f>
        <v>305658</v>
      </c>
      <c r="G604">
        <f>Foglio1!K375</f>
        <v>6668</v>
      </c>
      <c r="H604" s="5">
        <f>Foglio1!I375</f>
        <v>309</v>
      </c>
      <c r="I604" s="5">
        <f>Foglio1!G375</f>
        <v>267</v>
      </c>
      <c r="J604" s="5">
        <f>Foglio1!H375</f>
        <v>42</v>
      </c>
      <c r="K604" s="5">
        <f>Foglio1!V375</f>
        <v>0</v>
      </c>
      <c r="M604" s="5">
        <f>Foglio1!J375</f>
        <v>6359</v>
      </c>
      <c r="N604" s="5">
        <f>Foglio1!N375</f>
        <v>292004</v>
      </c>
      <c r="O604" s="5">
        <f>Foglio1!O375</f>
        <v>6986</v>
      </c>
      <c r="Q604">
        <f t="shared" si="2373"/>
        <v>309</v>
      </c>
      <c r="R604">
        <f t="shared" si="2374"/>
        <v>299299</v>
      </c>
      <c r="Z604">
        <f t="shared" si="2375"/>
        <v>292004</v>
      </c>
      <c r="AA604">
        <f t="shared" si="2376"/>
        <v>6359</v>
      </c>
      <c r="AB604">
        <f t="shared" si="2377"/>
        <v>309</v>
      </c>
      <c r="AC604">
        <f t="shared" si="2378"/>
        <v>6986</v>
      </c>
      <c r="AE604" s="3">
        <f t="shared" si="2379"/>
        <v>9752</v>
      </c>
      <c r="AF604" s="3">
        <f t="shared" si="2380"/>
        <v>375</v>
      </c>
      <c r="AG604" s="3">
        <f t="shared" si="2381"/>
        <v>127</v>
      </c>
      <c r="AH604" s="3">
        <f t="shared" si="2382"/>
        <v>-1</v>
      </c>
      <c r="AI604" s="3">
        <f t="shared" si="2383"/>
        <v>0</v>
      </c>
      <c r="AJ604" s="3">
        <f t="shared" si="2384"/>
        <v>128</v>
      </c>
      <c r="AK604" s="3">
        <f t="shared" si="2385"/>
        <v>241</v>
      </c>
      <c r="AL604" s="3">
        <f t="shared" si="2386"/>
        <v>7</v>
      </c>
      <c r="AM604" s="3"/>
      <c r="AN604" s="3">
        <f t="shared" si="2387"/>
        <v>9377</v>
      </c>
      <c r="AO604" s="3">
        <f t="shared" si="2388"/>
        <v>375</v>
      </c>
      <c r="AQ604" s="6">
        <f t="shared" si="2389"/>
        <v>1.4742276971284457E-3</v>
      </c>
      <c r="AR604" s="6">
        <f t="shared" si="2390"/>
        <v>1.2283684319139945E-3</v>
      </c>
      <c r="AS604" s="6">
        <f t="shared" si="2391"/>
        <v>1.9415991438617948E-2</v>
      </c>
      <c r="AT604" s="6">
        <f t="shared" si="2392"/>
        <v>-3.2258064516129032E-3</v>
      </c>
      <c r="AU604" s="6">
        <f t="shared" si="2393"/>
        <v>0</v>
      </c>
      <c r="AV604" s="6">
        <f t="shared" si="2394"/>
        <v>2.0542449045097094E-2</v>
      </c>
      <c r="AW604" s="6">
        <f t="shared" si="2395"/>
        <v>8.260128940270014E-4</v>
      </c>
      <c r="AX604" s="6">
        <f t="shared" si="2396"/>
        <v>1.0030090270812437E-3</v>
      </c>
      <c r="AZ604" s="2">
        <f t="shared" si="2397"/>
        <v>4.6138860372050769E-2</v>
      </c>
      <c r="BA604" s="17">
        <f t="shared" si="2398"/>
        <v>3.8453650533223957E-2</v>
      </c>
      <c r="BB604" s="2">
        <f t="shared" si="2399"/>
        <v>1.0109337887442829E-3</v>
      </c>
      <c r="BC604" s="2">
        <f t="shared" si="2400"/>
        <v>8.7352531260428317E-4</v>
      </c>
      <c r="BD604" s="2">
        <f t="shared" si="2401"/>
        <v>1.374084761399996E-4</v>
      </c>
      <c r="BE604" s="2">
        <f t="shared" si="2402"/>
        <v>2.0804297613672796E-2</v>
      </c>
      <c r="BF604" s="2">
        <f t="shared" si="2403"/>
        <v>0.95532915873296298</v>
      </c>
      <c r="BG604" s="2">
        <f t="shared" si="2404"/>
        <v>2.2855609864619934E-2</v>
      </c>
      <c r="BH604" s="2">
        <f t="shared" si="2405"/>
        <v>4.0041991601679663E-2</v>
      </c>
      <c r="BI604" s="2">
        <f t="shared" si="2406"/>
        <v>6.2987402519496102E-3</v>
      </c>
      <c r="BJ604" s="2">
        <f t="shared" si="2407"/>
        <v>0.9536592681463707</v>
      </c>
    </row>
    <row r="605" spans="1:62" ht="15.6" customHeight="1">
      <c r="A605" s="4">
        <v>44494</v>
      </c>
      <c r="B605">
        <f>Foglio1!S376</f>
        <v>6634778</v>
      </c>
      <c r="C605">
        <f>Foglio1!T376</f>
        <v>2530160</v>
      </c>
      <c r="E605">
        <f>Foglio1!R376</f>
        <v>306101</v>
      </c>
      <c r="G605">
        <f>Foglio1!K376</f>
        <v>7030</v>
      </c>
      <c r="H605" s="5">
        <f>Foglio1!I376</f>
        <v>329</v>
      </c>
      <c r="I605" s="5">
        <f>Foglio1!G376</f>
        <v>290</v>
      </c>
      <c r="J605" s="5">
        <f>Foglio1!H376</f>
        <v>39</v>
      </c>
      <c r="K605" s="5">
        <f>Foglio1!V376</f>
        <v>0</v>
      </c>
      <c r="M605" s="5">
        <f>Foglio1!J376</f>
        <v>6701</v>
      </c>
      <c r="N605" s="5">
        <f>Foglio1!N376</f>
        <v>292085</v>
      </c>
      <c r="O605" s="5">
        <f>Foglio1!O376</f>
        <v>6986</v>
      </c>
      <c r="Q605">
        <f t="shared" ref="Q605:Q611" si="2408">H605+L605</f>
        <v>329</v>
      </c>
      <c r="R605">
        <f t="shared" ref="R605:R611" si="2409">Q605+N605+O605</f>
        <v>299400</v>
      </c>
      <c r="Z605">
        <f t="shared" ref="Z605:Z611" si="2410">N605</f>
        <v>292085</v>
      </c>
      <c r="AA605">
        <f t="shared" ref="AA605:AA611" si="2411">M605</f>
        <v>6701</v>
      </c>
      <c r="AB605">
        <f t="shared" ref="AB605:AB611" si="2412">H605</f>
        <v>329</v>
      </c>
      <c r="AC605">
        <f t="shared" ref="AC605:AC611" si="2413">O605</f>
        <v>6986</v>
      </c>
      <c r="AE605" s="3">
        <f t="shared" ref="AE605:AE611" si="2414">B605-B604</f>
        <v>10037</v>
      </c>
      <c r="AF605" s="3">
        <f t="shared" ref="AF605:AF611" si="2415">E605-E604</f>
        <v>443</v>
      </c>
      <c r="AG605" s="3">
        <f t="shared" ref="AG605:AG611" si="2416">G605-G604</f>
        <v>362</v>
      </c>
      <c r="AH605" s="3">
        <f t="shared" ref="AH605:AH611" si="2417">H605-H604</f>
        <v>20</v>
      </c>
      <c r="AI605" s="3">
        <f t="shared" ref="AI605:AI611" si="2418">J605-J604</f>
        <v>-3</v>
      </c>
      <c r="AJ605" s="3">
        <f t="shared" ref="AJ605:AJ611" si="2419">M605-M604</f>
        <v>342</v>
      </c>
      <c r="AK605" s="3">
        <f t="shared" ref="AK605:AK611" si="2420">N605-N604</f>
        <v>81</v>
      </c>
      <c r="AL605" s="3">
        <f t="shared" ref="AL605:AL611" si="2421">O605-O604</f>
        <v>0</v>
      </c>
      <c r="AM605" s="3"/>
      <c r="AN605" s="3">
        <f t="shared" ref="AN605:AN611" si="2422">AE605-AF605</f>
        <v>9594</v>
      </c>
      <c r="AO605" s="3">
        <f t="shared" ref="AO605:AO611" si="2423">AF605</f>
        <v>443</v>
      </c>
      <c r="AQ605" s="6">
        <f t="shared" ref="AQ605:AQ611" si="2424">(B605-B604)/B604</f>
        <v>1.5150780989022815E-3</v>
      </c>
      <c r="AR605" s="6">
        <f t="shared" ref="AR605:AR611" si="2425">(E605-E604)/E604</f>
        <v>1.4493322602385672E-3</v>
      </c>
      <c r="AS605" s="6">
        <f t="shared" ref="AS605:AS611" si="2426">(G605-G604)/G604</f>
        <v>5.4289142171565684E-2</v>
      </c>
      <c r="AT605" s="6">
        <f t="shared" ref="AT605:AT611" si="2427">(H605-H604)/H604</f>
        <v>6.4724919093851127E-2</v>
      </c>
      <c r="AU605" s="6">
        <f t="shared" ref="AU605:AU611" si="2428">(J605-J604)/J604</f>
        <v>-7.1428571428571425E-2</v>
      </c>
      <c r="AV605" s="6">
        <f t="shared" ref="AV605:AV611" si="2429">(M605-M604)/M604</f>
        <v>5.3782041201446772E-2</v>
      </c>
      <c r="AW605" s="6">
        <f t="shared" ref="AW605:AW611" si="2430">(N605-N604)/N604</f>
        <v>2.7739346036355665E-4</v>
      </c>
      <c r="AX605" s="6">
        <f t="shared" ref="AX605:AX611" si="2431">(O605-O604)/O604</f>
        <v>0</v>
      </c>
      <c r="AZ605" s="2">
        <f t="shared" ref="AZ605:AZ611" si="2432">E605/B605</f>
        <v>4.6135831522923602E-2</v>
      </c>
      <c r="BA605" s="17">
        <f t="shared" ref="BA605:BA611" si="2433">AF605/AE605</f>
        <v>4.4136694231344024E-2</v>
      </c>
      <c r="BB605" s="2">
        <f t="shared" ref="BB605:BB611" si="2434">H605/E605</f>
        <v>1.0748086415921542E-3</v>
      </c>
      <c r="BC605" s="2">
        <f t="shared" ref="BC605:BC611" si="2435">(H605-J605)/E605</f>
        <v>9.4739971447332743E-4</v>
      </c>
      <c r="BD605" s="2">
        <f t="shared" ref="BD605:BD611" si="2436">J605/E605</f>
        <v>1.274089271188268E-4</v>
      </c>
      <c r="BE605" s="2">
        <f t="shared" ref="BE605:BE611" si="2437">M605/E605</f>
        <v>2.1891467195468164E-2</v>
      </c>
      <c r="BF605" s="2">
        <f t="shared" ref="BF605:BF611" si="2438">N605/E605</f>
        <v>0.95421119173083391</v>
      </c>
      <c r="BG605" s="2">
        <f t="shared" ref="BG605:BG611" si="2439">O605/E605</f>
        <v>2.2822532432105743E-2</v>
      </c>
      <c r="BH605" s="2">
        <f t="shared" ref="BH605:BH611" si="2440">I605/G605</f>
        <v>4.1251778093883355E-2</v>
      </c>
      <c r="BI605" s="2">
        <f t="shared" ref="BI605:BI611" si="2441">J605/G605</f>
        <v>5.5476529160739686E-3</v>
      </c>
      <c r="BJ605" s="2">
        <f t="shared" ref="BJ605:BJ611" si="2442">M605/G605</f>
        <v>0.95320056899004268</v>
      </c>
    </row>
    <row r="606" spans="1:62" ht="15.6" customHeight="1">
      <c r="A606" s="4">
        <v>44495</v>
      </c>
      <c r="B606">
        <f>Foglio1!S377</f>
        <v>6652775</v>
      </c>
      <c r="C606">
        <f>Foglio1!T377</f>
        <v>2536929</v>
      </c>
      <c r="E606">
        <f>Foglio1!R377</f>
        <v>306585</v>
      </c>
      <c r="G606">
        <f>Foglio1!K377</f>
        <v>7115</v>
      </c>
      <c r="H606" s="5">
        <f>Foglio1!I377</f>
        <v>322</v>
      </c>
      <c r="I606" s="5">
        <f>Foglio1!G377</f>
        <v>284</v>
      </c>
      <c r="J606" s="5">
        <f>Foglio1!H377</f>
        <v>38</v>
      </c>
      <c r="K606" s="5">
        <f>Foglio1!V377</f>
        <v>5</v>
      </c>
      <c r="M606" s="5">
        <f>Foglio1!J377</f>
        <v>6793</v>
      </c>
      <c r="N606" s="5">
        <f>Foglio1!N377</f>
        <v>292476</v>
      </c>
      <c r="O606" s="5">
        <f>Foglio1!O377</f>
        <v>6994</v>
      </c>
      <c r="Q606">
        <f t="shared" si="2408"/>
        <v>322</v>
      </c>
      <c r="R606">
        <f t="shared" si="2409"/>
        <v>299792</v>
      </c>
      <c r="Z606">
        <f t="shared" si="2410"/>
        <v>292476</v>
      </c>
      <c r="AA606">
        <f t="shared" si="2411"/>
        <v>6793</v>
      </c>
      <c r="AB606">
        <f t="shared" si="2412"/>
        <v>322</v>
      </c>
      <c r="AC606">
        <f t="shared" si="2413"/>
        <v>6994</v>
      </c>
      <c r="AE606" s="3">
        <f t="shared" si="2414"/>
        <v>17997</v>
      </c>
      <c r="AF606" s="3">
        <f t="shared" si="2415"/>
        <v>484</v>
      </c>
      <c r="AG606" s="3">
        <f t="shared" si="2416"/>
        <v>85</v>
      </c>
      <c r="AH606" s="3">
        <f t="shared" si="2417"/>
        <v>-7</v>
      </c>
      <c r="AI606" s="3">
        <f t="shared" si="2418"/>
        <v>-1</v>
      </c>
      <c r="AJ606" s="3">
        <f t="shared" si="2419"/>
        <v>92</v>
      </c>
      <c r="AK606" s="3">
        <f t="shared" si="2420"/>
        <v>391</v>
      </c>
      <c r="AL606" s="3">
        <f t="shared" si="2421"/>
        <v>8</v>
      </c>
      <c r="AM606" s="3"/>
      <c r="AN606" s="3">
        <f t="shared" si="2422"/>
        <v>17513</v>
      </c>
      <c r="AO606" s="3">
        <f t="shared" si="2423"/>
        <v>484</v>
      </c>
      <c r="AQ606" s="6">
        <f t="shared" si="2424"/>
        <v>2.712524819971369E-3</v>
      </c>
      <c r="AR606" s="6">
        <f t="shared" si="2425"/>
        <v>1.581177454500312E-3</v>
      </c>
      <c r="AS606" s="6">
        <f t="shared" si="2426"/>
        <v>1.2091038406827881E-2</v>
      </c>
      <c r="AT606" s="6">
        <f t="shared" si="2427"/>
        <v>-2.1276595744680851E-2</v>
      </c>
      <c r="AU606" s="6">
        <f t="shared" si="2428"/>
        <v>-2.564102564102564E-2</v>
      </c>
      <c r="AV606" s="6">
        <f t="shared" si="2429"/>
        <v>1.37292941352037E-2</v>
      </c>
      <c r="AW606" s="6">
        <f t="shared" si="2430"/>
        <v>1.3386514199633668E-3</v>
      </c>
      <c r="AX606" s="6">
        <f t="shared" si="2431"/>
        <v>1.145147437732608E-3</v>
      </c>
      <c r="AZ606" s="2">
        <f t="shared" si="2432"/>
        <v>4.6083777070470594E-2</v>
      </c>
      <c r="BA606" s="17">
        <f t="shared" si="2433"/>
        <v>2.6893371117408457E-2</v>
      </c>
      <c r="BB606" s="2">
        <f t="shared" si="2434"/>
        <v>1.0502796940489586E-3</v>
      </c>
      <c r="BC606" s="2">
        <f t="shared" si="2435"/>
        <v>9.2633364319846042E-4</v>
      </c>
      <c r="BD606" s="2">
        <f t="shared" si="2436"/>
        <v>1.2394605085049823E-4</v>
      </c>
      <c r="BE606" s="2">
        <f t="shared" si="2437"/>
        <v>2.2156987458616696E-2</v>
      </c>
      <c r="BF606" s="2">
        <f t="shared" si="2438"/>
        <v>0.95398013601448217</v>
      </c>
      <c r="BG606" s="2">
        <f t="shared" si="2439"/>
        <v>2.2812596832852226E-2</v>
      </c>
      <c r="BH606" s="2">
        <f t="shared" si="2440"/>
        <v>3.9915671117357693E-2</v>
      </c>
      <c r="BI606" s="2">
        <f t="shared" si="2441"/>
        <v>5.3408292340126496E-3</v>
      </c>
      <c r="BJ606" s="2">
        <f t="shared" si="2442"/>
        <v>0.9547434996486297</v>
      </c>
    </row>
    <row r="607" spans="1:62" ht="15.6" customHeight="1">
      <c r="A607" s="4">
        <v>44496</v>
      </c>
      <c r="B607">
        <f>Foglio1!S378</f>
        <v>6665488</v>
      </c>
      <c r="C607">
        <f>Foglio1!T378</f>
        <v>2541684</v>
      </c>
      <c r="E607">
        <f>Foglio1!R378</f>
        <v>306867</v>
      </c>
      <c r="G607">
        <f>Foglio1!K378</f>
        <v>6979</v>
      </c>
      <c r="H607" s="5">
        <f>Foglio1!I378</f>
        <v>318</v>
      </c>
      <c r="I607" s="5">
        <f>Foglio1!G378</f>
        <v>280</v>
      </c>
      <c r="J607" s="5">
        <f>Foglio1!H378</f>
        <v>38</v>
      </c>
      <c r="K607" s="5">
        <f>Foglio1!V378</f>
        <v>3</v>
      </c>
      <c r="M607" s="5">
        <f>Foglio1!J378</f>
        <v>6661</v>
      </c>
      <c r="N607" s="5">
        <f>Foglio1!N378</f>
        <v>292888</v>
      </c>
      <c r="O607" s="5">
        <f>Foglio1!O378</f>
        <v>7000</v>
      </c>
      <c r="Q607">
        <f t="shared" si="2408"/>
        <v>318</v>
      </c>
      <c r="R607">
        <f t="shared" si="2409"/>
        <v>300206</v>
      </c>
      <c r="Z607">
        <f t="shared" si="2410"/>
        <v>292888</v>
      </c>
      <c r="AA607">
        <f t="shared" si="2411"/>
        <v>6661</v>
      </c>
      <c r="AB607">
        <f t="shared" si="2412"/>
        <v>318</v>
      </c>
      <c r="AC607">
        <f t="shared" si="2413"/>
        <v>7000</v>
      </c>
      <c r="AE607" s="3">
        <f t="shared" si="2414"/>
        <v>12713</v>
      </c>
      <c r="AF607" s="3">
        <f t="shared" si="2415"/>
        <v>282</v>
      </c>
      <c r="AG607" s="3">
        <f t="shared" si="2416"/>
        <v>-136</v>
      </c>
      <c r="AH607" s="3">
        <f t="shared" si="2417"/>
        <v>-4</v>
      </c>
      <c r="AI607" s="3">
        <f t="shared" si="2418"/>
        <v>0</v>
      </c>
      <c r="AJ607" s="3">
        <f t="shared" si="2419"/>
        <v>-132</v>
      </c>
      <c r="AK607" s="3">
        <f t="shared" si="2420"/>
        <v>412</v>
      </c>
      <c r="AL607" s="3">
        <f t="shared" si="2421"/>
        <v>6</v>
      </c>
      <c r="AM607" s="3"/>
      <c r="AN607" s="3">
        <f t="shared" si="2422"/>
        <v>12431</v>
      </c>
      <c r="AO607" s="3">
        <f t="shared" si="2423"/>
        <v>282</v>
      </c>
      <c r="AQ607" s="6">
        <f t="shared" si="2424"/>
        <v>1.9109319043557013E-3</v>
      </c>
      <c r="AR607" s="6">
        <f t="shared" si="2425"/>
        <v>9.1981016683790793E-4</v>
      </c>
      <c r="AS607" s="6">
        <f t="shared" si="2426"/>
        <v>-1.9114546732255797E-2</v>
      </c>
      <c r="AT607" s="6">
        <f t="shared" si="2427"/>
        <v>-1.2422360248447204E-2</v>
      </c>
      <c r="AU607" s="6">
        <f t="shared" si="2428"/>
        <v>0</v>
      </c>
      <c r="AV607" s="6">
        <f t="shared" si="2429"/>
        <v>-1.943176799646695E-2</v>
      </c>
      <c r="AW607" s="6">
        <f t="shared" si="2430"/>
        <v>1.4086625911185874E-3</v>
      </c>
      <c r="AX607" s="6">
        <f t="shared" si="2431"/>
        <v>8.5787818129825567E-4</v>
      </c>
      <c r="AZ607" s="2">
        <f t="shared" si="2432"/>
        <v>4.603818955191278E-2</v>
      </c>
      <c r="BA607" s="17">
        <f t="shared" si="2433"/>
        <v>2.21820184063557E-2</v>
      </c>
      <c r="BB607" s="2">
        <f t="shared" si="2434"/>
        <v>1.0362795608520954E-3</v>
      </c>
      <c r="BC607" s="2">
        <f t="shared" si="2435"/>
        <v>9.1244741207102751E-4</v>
      </c>
      <c r="BD607" s="2">
        <f t="shared" si="2436"/>
        <v>1.2383214878106802E-4</v>
      </c>
      <c r="BE607" s="2">
        <f t="shared" si="2437"/>
        <v>2.1706472185018266E-2</v>
      </c>
      <c r="BF607" s="2">
        <f t="shared" si="2438"/>
        <v>0.9544460629523539</v>
      </c>
      <c r="BG607" s="2">
        <f t="shared" si="2439"/>
        <v>2.2811185301775689E-2</v>
      </c>
      <c r="BH607" s="2">
        <f t="shared" si="2440"/>
        <v>4.0120361083249748E-2</v>
      </c>
      <c r="BI607" s="2">
        <f t="shared" si="2441"/>
        <v>5.4449061470124658E-3</v>
      </c>
      <c r="BJ607" s="2">
        <f t="shared" si="2442"/>
        <v>0.95443473276973778</v>
      </c>
    </row>
    <row r="608" spans="1:62" ht="15.6" customHeight="1">
      <c r="A608" s="4">
        <v>44497</v>
      </c>
      <c r="B608">
        <f>Foglio1!S379</f>
        <v>6678897</v>
      </c>
      <c r="C608">
        <f>Foglio1!T379</f>
        <v>2546363</v>
      </c>
      <c r="E608">
        <f>Foglio1!R379</f>
        <v>307175</v>
      </c>
      <c r="G608">
        <f>Foglio1!K379</f>
        <v>7044</v>
      </c>
      <c r="H608" s="5">
        <f>Foglio1!I379</f>
        <v>324</v>
      </c>
      <c r="I608" s="5">
        <f>Foglio1!G379</f>
        <v>286</v>
      </c>
      <c r="J608" s="5">
        <f>Foglio1!H379</f>
        <v>38</v>
      </c>
      <c r="K608" s="5">
        <f>Foglio1!V379</f>
        <v>3</v>
      </c>
      <c r="M608" s="5">
        <f>Foglio1!J379</f>
        <v>6720</v>
      </c>
      <c r="N608" s="5">
        <f>Foglio1!N379</f>
        <v>293122</v>
      </c>
      <c r="O608" s="5">
        <f>Foglio1!O379</f>
        <v>7009</v>
      </c>
      <c r="Q608">
        <f t="shared" si="2408"/>
        <v>324</v>
      </c>
      <c r="R608">
        <f t="shared" si="2409"/>
        <v>300455</v>
      </c>
      <c r="Z608">
        <f t="shared" si="2410"/>
        <v>293122</v>
      </c>
      <c r="AA608">
        <f t="shared" si="2411"/>
        <v>6720</v>
      </c>
      <c r="AB608">
        <f t="shared" si="2412"/>
        <v>324</v>
      </c>
      <c r="AC608">
        <f t="shared" si="2413"/>
        <v>7009</v>
      </c>
      <c r="AE608" s="3">
        <f t="shared" si="2414"/>
        <v>13409</v>
      </c>
      <c r="AF608" s="3">
        <f t="shared" si="2415"/>
        <v>308</v>
      </c>
      <c r="AG608" s="3">
        <f t="shared" si="2416"/>
        <v>65</v>
      </c>
      <c r="AH608" s="3">
        <f t="shared" si="2417"/>
        <v>6</v>
      </c>
      <c r="AI608" s="3">
        <f t="shared" si="2418"/>
        <v>0</v>
      </c>
      <c r="AJ608" s="3">
        <f t="shared" si="2419"/>
        <v>59</v>
      </c>
      <c r="AK608" s="3">
        <f t="shared" si="2420"/>
        <v>234</v>
      </c>
      <c r="AL608" s="3">
        <f t="shared" si="2421"/>
        <v>9</v>
      </c>
      <c r="AM608" s="3"/>
      <c r="AN608" s="3">
        <f t="shared" si="2422"/>
        <v>13101</v>
      </c>
      <c r="AO608" s="3">
        <f t="shared" si="2423"/>
        <v>308</v>
      </c>
      <c r="AQ608" s="6">
        <f t="shared" si="2424"/>
        <v>2.0117056695623785E-3</v>
      </c>
      <c r="AR608" s="6">
        <f t="shared" si="2425"/>
        <v>1.0036921532781302E-3</v>
      </c>
      <c r="AS608" s="6">
        <f t="shared" si="2426"/>
        <v>9.3136552514686919E-3</v>
      </c>
      <c r="AT608" s="6">
        <f t="shared" si="2427"/>
        <v>1.8867924528301886E-2</v>
      </c>
      <c r="AU608" s="6">
        <f t="shared" si="2428"/>
        <v>0</v>
      </c>
      <c r="AV608" s="6">
        <f t="shared" si="2429"/>
        <v>8.8575288995646293E-3</v>
      </c>
      <c r="AW608" s="6">
        <f t="shared" si="2430"/>
        <v>7.9894020922673516E-4</v>
      </c>
      <c r="AX608" s="6">
        <f t="shared" si="2431"/>
        <v>1.2857142857142856E-3</v>
      </c>
      <c r="AZ608" s="2">
        <f t="shared" si="2432"/>
        <v>4.5991875604609565E-2</v>
      </c>
      <c r="BA608" s="17">
        <f t="shared" si="2433"/>
        <v>2.2969647251845776E-2</v>
      </c>
      <c r="BB608" s="2">
        <f t="shared" si="2434"/>
        <v>1.0547733376739643E-3</v>
      </c>
      <c r="BC608" s="2">
        <f t="shared" si="2435"/>
        <v>9.310653536257833E-4</v>
      </c>
      <c r="BD608" s="2">
        <f t="shared" si="2436"/>
        <v>1.2370798404818099E-4</v>
      </c>
      <c r="BE608" s="2">
        <f t="shared" si="2437"/>
        <v>2.1876780336941484E-2</v>
      </c>
      <c r="BF608" s="2">
        <f t="shared" si="2438"/>
        <v>0.95425083421502399</v>
      </c>
      <c r="BG608" s="2">
        <f t="shared" si="2439"/>
        <v>2.2817612110360545E-2</v>
      </c>
      <c r="BH608" s="2">
        <f t="shared" si="2440"/>
        <v>4.0601930721181144E-2</v>
      </c>
      <c r="BI608" s="2">
        <f t="shared" si="2441"/>
        <v>5.3946621237932991E-3</v>
      </c>
      <c r="BJ608" s="2">
        <f t="shared" si="2442"/>
        <v>0.95400340715502552</v>
      </c>
    </row>
    <row r="609" spans="1:62" ht="15.6" customHeight="1">
      <c r="A609" s="4">
        <v>44498</v>
      </c>
      <c r="B609">
        <f>Foglio1!S380</f>
        <v>6691548</v>
      </c>
      <c r="C609">
        <f>Foglio1!T380</f>
        <v>2551005</v>
      </c>
      <c r="E609">
        <f>Foglio1!R380</f>
        <v>307646</v>
      </c>
      <c r="G609">
        <f>Foglio1!K380</f>
        <v>7142</v>
      </c>
      <c r="H609" s="5">
        <f>Foglio1!I380</f>
        <v>321</v>
      </c>
      <c r="I609" s="5">
        <f>Foglio1!G380</f>
        <v>285</v>
      </c>
      <c r="J609" s="5">
        <f>Foglio1!H380</f>
        <v>36</v>
      </c>
      <c r="K609" s="5">
        <f>Foglio1!V380</f>
        <v>1</v>
      </c>
      <c r="M609" s="5">
        <f>Foglio1!J380</f>
        <v>6821</v>
      </c>
      <c r="N609" s="5">
        <f>Foglio1!N380</f>
        <v>293492</v>
      </c>
      <c r="O609" s="5">
        <f>Foglio1!O380</f>
        <v>7012</v>
      </c>
      <c r="Q609">
        <f t="shared" si="2408"/>
        <v>321</v>
      </c>
      <c r="R609">
        <f t="shared" si="2409"/>
        <v>300825</v>
      </c>
      <c r="Z609">
        <f t="shared" si="2410"/>
        <v>293492</v>
      </c>
      <c r="AA609">
        <f t="shared" si="2411"/>
        <v>6821</v>
      </c>
      <c r="AB609">
        <f t="shared" si="2412"/>
        <v>321</v>
      </c>
      <c r="AC609">
        <f t="shared" si="2413"/>
        <v>7012</v>
      </c>
      <c r="AE609" s="3">
        <f t="shared" si="2414"/>
        <v>12651</v>
      </c>
      <c r="AF609" s="3">
        <f t="shared" si="2415"/>
        <v>471</v>
      </c>
      <c r="AG609" s="3">
        <f t="shared" si="2416"/>
        <v>98</v>
      </c>
      <c r="AH609" s="3">
        <f t="shared" si="2417"/>
        <v>-3</v>
      </c>
      <c r="AI609" s="3">
        <f t="shared" si="2418"/>
        <v>-2</v>
      </c>
      <c r="AJ609" s="3">
        <f t="shared" si="2419"/>
        <v>101</v>
      </c>
      <c r="AK609" s="3">
        <f t="shared" si="2420"/>
        <v>370</v>
      </c>
      <c r="AL609" s="3">
        <f t="shared" si="2421"/>
        <v>3</v>
      </c>
      <c r="AM609" s="3"/>
      <c r="AN609" s="3">
        <f t="shared" si="2422"/>
        <v>12180</v>
      </c>
      <c r="AO609" s="3">
        <f t="shared" si="2423"/>
        <v>471</v>
      </c>
      <c r="AQ609" s="6">
        <f t="shared" si="2424"/>
        <v>1.8941750411782066E-3</v>
      </c>
      <c r="AR609" s="6">
        <f t="shared" si="2425"/>
        <v>1.5333279075445594E-3</v>
      </c>
      <c r="AS609" s="6">
        <f t="shared" si="2426"/>
        <v>1.3912549687677456E-2</v>
      </c>
      <c r="AT609" s="6">
        <f t="shared" si="2427"/>
        <v>-9.2592592592592587E-3</v>
      </c>
      <c r="AU609" s="6">
        <f t="shared" si="2428"/>
        <v>-5.2631578947368418E-2</v>
      </c>
      <c r="AV609" s="6">
        <f t="shared" si="2429"/>
        <v>1.5029761904761905E-2</v>
      </c>
      <c r="AW609" s="6">
        <f t="shared" si="2430"/>
        <v>1.262273046717749E-3</v>
      </c>
      <c r="AX609" s="6">
        <f t="shared" si="2431"/>
        <v>4.2802111570837496E-4</v>
      </c>
      <c r="AZ609" s="2">
        <f t="shared" si="2432"/>
        <v>4.5975310944492961E-2</v>
      </c>
      <c r="BA609" s="17">
        <f t="shared" si="2433"/>
        <v>3.7230258477590705E-2</v>
      </c>
      <c r="BB609" s="2">
        <f t="shared" si="2434"/>
        <v>1.0434070327584302E-3</v>
      </c>
      <c r="BC609" s="2">
        <f t="shared" si="2435"/>
        <v>9.2638942160795201E-4</v>
      </c>
      <c r="BD609" s="2">
        <f t="shared" si="2436"/>
        <v>1.1701761115047815E-4</v>
      </c>
      <c r="BE609" s="2">
        <f t="shared" si="2437"/>
        <v>2.2171586823816983E-2</v>
      </c>
      <c r="BF609" s="2">
        <f t="shared" si="2438"/>
        <v>0.95399257588267039</v>
      </c>
      <c r="BG609" s="2">
        <f t="shared" si="2439"/>
        <v>2.2792430260754244E-2</v>
      </c>
      <c r="BH609" s="2">
        <f t="shared" si="2440"/>
        <v>3.9904788574628952E-2</v>
      </c>
      <c r="BI609" s="2">
        <f t="shared" si="2441"/>
        <v>5.04060487258471E-3</v>
      </c>
      <c r="BJ609" s="2">
        <f t="shared" si="2442"/>
        <v>0.95505460655278629</v>
      </c>
    </row>
    <row r="610" spans="1:62" ht="15.6" customHeight="1">
      <c r="A610" s="4">
        <v>44499</v>
      </c>
      <c r="B610">
        <f>Foglio1!S381</f>
        <v>6702701</v>
      </c>
      <c r="C610">
        <f>Foglio1!T381</f>
        <v>2554330</v>
      </c>
      <c r="E610">
        <f>Foglio1!R381</f>
        <v>307931</v>
      </c>
      <c r="G610">
        <f>Foglio1!K381</f>
        <v>7162</v>
      </c>
      <c r="H610" s="5">
        <f>Foglio1!I381</f>
        <v>318</v>
      </c>
      <c r="I610" s="5">
        <f>Foglio1!G381</f>
        <v>285</v>
      </c>
      <c r="J610" s="5">
        <f>Foglio1!H381</f>
        <v>33</v>
      </c>
      <c r="K610" s="5">
        <f>Foglio1!V381</f>
        <v>1</v>
      </c>
      <c r="M610" s="5">
        <f>Foglio1!J381</f>
        <v>6844</v>
      </c>
      <c r="N610" s="5">
        <f>Foglio1!N381</f>
        <v>293754</v>
      </c>
      <c r="O610" s="5">
        <f>Foglio1!O381</f>
        <v>7015</v>
      </c>
      <c r="Q610">
        <f t="shared" si="2408"/>
        <v>318</v>
      </c>
      <c r="R610">
        <f t="shared" si="2409"/>
        <v>301087</v>
      </c>
      <c r="Z610">
        <f t="shared" si="2410"/>
        <v>293754</v>
      </c>
      <c r="AA610">
        <f t="shared" si="2411"/>
        <v>6844</v>
      </c>
      <c r="AB610">
        <f t="shared" si="2412"/>
        <v>318</v>
      </c>
      <c r="AC610">
        <f t="shared" si="2413"/>
        <v>7015</v>
      </c>
      <c r="AE610" s="3">
        <f t="shared" si="2414"/>
        <v>11153</v>
      </c>
      <c r="AF610" s="3">
        <f t="shared" si="2415"/>
        <v>285</v>
      </c>
      <c r="AG610" s="3">
        <f t="shared" si="2416"/>
        <v>20</v>
      </c>
      <c r="AH610" s="3">
        <f t="shared" si="2417"/>
        <v>-3</v>
      </c>
      <c r="AI610" s="3">
        <f t="shared" si="2418"/>
        <v>-3</v>
      </c>
      <c r="AJ610" s="3">
        <f t="shared" si="2419"/>
        <v>23</v>
      </c>
      <c r="AK610" s="3">
        <f t="shared" si="2420"/>
        <v>262</v>
      </c>
      <c r="AL610" s="3">
        <f t="shared" si="2421"/>
        <v>3</v>
      </c>
      <c r="AM610" s="3"/>
      <c r="AN610" s="3">
        <f t="shared" si="2422"/>
        <v>10868</v>
      </c>
      <c r="AO610" s="3">
        <f t="shared" si="2423"/>
        <v>285</v>
      </c>
      <c r="AQ610" s="6">
        <f t="shared" si="2424"/>
        <v>1.6667294324123505E-3</v>
      </c>
      <c r="AR610" s="6">
        <f t="shared" si="2425"/>
        <v>9.2638942160795201E-4</v>
      </c>
      <c r="AS610" s="6">
        <f t="shared" si="2426"/>
        <v>2.800336040324839E-3</v>
      </c>
      <c r="AT610" s="6">
        <f t="shared" si="2427"/>
        <v>-9.3457943925233638E-3</v>
      </c>
      <c r="AU610" s="6">
        <f t="shared" si="2428"/>
        <v>-8.3333333333333329E-2</v>
      </c>
      <c r="AV610" s="6">
        <f t="shared" si="2429"/>
        <v>3.3719395982993697E-3</v>
      </c>
      <c r="AW610" s="6">
        <f t="shared" si="2430"/>
        <v>8.9269894920474837E-4</v>
      </c>
      <c r="AX610" s="6">
        <f t="shared" si="2431"/>
        <v>4.2783799201369084E-4</v>
      </c>
      <c r="AZ610" s="2">
        <f t="shared" si="2432"/>
        <v>4.5941330218966951E-2</v>
      </c>
      <c r="BA610" s="17">
        <f t="shared" si="2433"/>
        <v>2.5553662691652469E-2</v>
      </c>
      <c r="BB610" s="2">
        <f t="shared" si="2434"/>
        <v>1.0326988838408604E-3</v>
      </c>
      <c r="BC610" s="2">
        <f t="shared" si="2435"/>
        <v>9.2553201853662022E-4</v>
      </c>
      <c r="BD610" s="2">
        <f t="shared" si="2436"/>
        <v>1.0716686530424023E-4</v>
      </c>
      <c r="BE610" s="2">
        <f t="shared" si="2437"/>
        <v>2.2225758367946064E-2</v>
      </c>
      <c r="BF610" s="2">
        <f t="shared" si="2438"/>
        <v>0.95396046516914501</v>
      </c>
      <c r="BG610" s="2">
        <f t="shared" si="2439"/>
        <v>2.2781077579068037E-2</v>
      </c>
      <c r="BH610" s="2">
        <f t="shared" si="2440"/>
        <v>3.9793353811784421E-2</v>
      </c>
      <c r="BI610" s="2">
        <f t="shared" si="2441"/>
        <v>4.6076514939960905E-3</v>
      </c>
      <c r="BJ610" s="2">
        <f t="shared" si="2442"/>
        <v>0.95559899469421949</v>
      </c>
    </row>
    <row r="611" spans="1:62" ht="15.6" customHeight="1">
      <c r="A611" s="4">
        <v>44500</v>
      </c>
      <c r="B611">
        <f>Foglio1!S382</f>
        <v>6713905</v>
      </c>
      <c r="C611">
        <f>Foglio1!T382</f>
        <v>2557904</v>
      </c>
      <c r="E611">
        <f>Foglio1!R382</f>
        <v>308232</v>
      </c>
      <c r="G611">
        <f>Foglio1!K382</f>
        <v>7197</v>
      </c>
      <c r="H611" s="5">
        <f>Foglio1!I382</f>
        <v>321</v>
      </c>
      <c r="I611" s="5">
        <f>Foglio1!G382</f>
        <v>288</v>
      </c>
      <c r="J611" s="5">
        <f>Foglio1!H382</f>
        <v>33</v>
      </c>
      <c r="K611" s="5">
        <f>Foglio1!V382</f>
        <v>3</v>
      </c>
      <c r="M611" s="5">
        <f>Foglio1!J382</f>
        <v>6876</v>
      </c>
      <c r="N611" s="5">
        <f>Foglio1!N382</f>
        <v>294018</v>
      </c>
      <c r="O611" s="5">
        <f>Foglio1!O382</f>
        <v>7017</v>
      </c>
      <c r="Q611">
        <f t="shared" si="2408"/>
        <v>321</v>
      </c>
      <c r="R611">
        <f t="shared" si="2409"/>
        <v>301356</v>
      </c>
      <c r="Z611">
        <f t="shared" si="2410"/>
        <v>294018</v>
      </c>
      <c r="AA611">
        <f t="shared" si="2411"/>
        <v>6876</v>
      </c>
      <c r="AB611">
        <f t="shared" si="2412"/>
        <v>321</v>
      </c>
      <c r="AC611">
        <f t="shared" si="2413"/>
        <v>7017</v>
      </c>
      <c r="AE611" s="3">
        <f t="shared" si="2414"/>
        <v>11204</v>
      </c>
      <c r="AF611" s="3">
        <f t="shared" si="2415"/>
        <v>301</v>
      </c>
      <c r="AG611" s="3">
        <f t="shared" si="2416"/>
        <v>35</v>
      </c>
      <c r="AH611" s="3">
        <f t="shared" si="2417"/>
        <v>3</v>
      </c>
      <c r="AI611" s="3">
        <f t="shared" si="2418"/>
        <v>0</v>
      </c>
      <c r="AJ611" s="3">
        <f t="shared" si="2419"/>
        <v>32</v>
      </c>
      <c r="AK611" s="3">
        <f t="shared" si="2420"/>
        <v>264</v>
      </c>
      <c r="AL611" s="3">
        <f t="shared" si="2421"/>
        <v>2</v>
      </c>
      <c r="AM611" s="3"/>
      <c r="AN611" s="3">
        <f t="shared" si="2422"/>
        <v>10903</v>
      </c>
      <c r="AO611" s="3">
        <f t="shared" si="2423"/>
        <v>301</v>
      </c>
      <c r="AQ611" s="6">
        <f t="shared" si="2424"/>
        <v>1.6715649407604487E-3</v>
      </c>
      <c r="AR611" s="6">
        <f t="shared" si="2425"/>
        <v>9.7749171080534279E-4</v>
      </c>
      <c r="AS611" s="6">
        <f t="shared" si="2426"/>
        <v>4.8869030996928232E-3</v>
      </c>
      <c r="AT611" s="6">
        <f t="shared" si="2427"/>
        <v>9.433962264150943E-3</v>
      </c>
      <c r="AU611" s="6">
        <f t="shared" si="2428"/>
        <v>0</v>
      </c>
      <c r="AV611" s="6">
        <f t="shared" si="2429"/>
        <v>4.6756282875511394E-3</v>
      </c>
      <c r="AW611" s="6">
        <f t="shared" si="2430"/>
        <v>8.9871116648624358E-4</v>
      </c>
      <c r="AX611" s="6">
        <f t="shared" si="2431"/>
        <v>2.8510334996436211E-4</v>
      </c>
      <c r="AZ611" s="2">
        <f t="shared" si="2432"/>
        <v>4.5909496783168663E-2</v>
      </c>
      <c r="BA611" s="17">
        <f t="shared" si="2433"/>
        <v>2.6865405212424136E-2</v>
      </c>
      <c r="BB611" s="2">
        <f t="shared" si="2434"/>
        <v>1.041423343455579E-3</v>
      </c>
      <c r="BC611" s="2">
        <f t="shared" si="2435"/>
        <v>9.3436113057696795E-4</v>
      </c>
      <c r="BD611" s="2">
        <f t="shared" si="2436"/>
        <v>1.0706221287861091E-4</v>
      </c>
      <c r="BE611" s="2">
        <f t="shared" si="2437"/>
        <v>2.2307871992525111E-2</v>
      </c>
      <c r="BF611" s="2">
        <f t="shared" si="2438"/>
        <v>0.95388538503464926</v>
      </c>
      <c r="BG611" s="2">
        <f t="shared" si="2439"/>
        <v>2.2765319629370086E-2</v>
      </c>
      <c r="BH611" s="2">
        <f t="shared" si="2440"/>
        <v>4.0016673614005835E-2</v>
      </c>
      <c r="BI611" s="2">
        <f t="shared" si="2441"/>
        <v>4.5852438516048354E-3</v>
      </c>
      <c r="BJ611" s="2">
        <f t="shared" si="2442"/>
        <v>0.95539808253438929</v>
      </c>
    </row>
    <row r="612" spans="1:62" ht="15.6" customHeight="1">
      <c r="A612" s="4">
        <v>44501</v>
      </c>
      <c r="B612">
        <f>Foglio1!S383</f>
        <v>6720909</v>
      </c>
      <c r="C612">
        <f>Foglio1!T383</f>
        <v>2560648</v>
      </c>
      <c r="E612">
        <f>Foglio1!R383</f>
        <v>308527</v>
      </c>
      <c r="G612">
        <f>Foglio1!K383</f>
        <v>7384</v>
      </c>
      <c r="H612" s="5">
        <f>Foglio1!I383</f>
        <v>336</v>
      </c>
      <c r="I612" s="5">
        <f>Foglio1!G383</f>
        <v>300</v>
      </c>
      <c r="J612" s="5">
        <f>Foglio1!H383</f>
        <v>36</v>
      </c>
      <c r="K612" s="5">
        <f>Foglio1!V383</f>
        <v>4</v>
      </c>
      <c r="M612" s="5">
        <f>Foglio1!J383</f>
        <v>7048</v>
      </c>
      <c r="N612" s="5">
        <f>Foglio1!N383</f>
        <v>294124</v>
      </c>
      <c r="O612" s="5">
        <f>Foglio1!O383</f>
        <v>7019</v>
      </c>
      <c r="Q612">
        <f t="shared" ref="Q612:Q618" si="2443">H612+L612</f>
        <v>336</v>
      </c>
      <c r="R612">
        <f t="shared" ref="R612:R618" si="2444">Q612+N612+O612</f>
        <v>301479</v>
      </c>
      <c r="Z612">
        <f t="shared" ref="Z612:Z618" si="2445">N612</f>
        <v>294124</v>
      </c>
      <c r="AA612">
        <f t="shared" ref="AA612:AA618" si="2446">M612</f>
        <v>7048</v>
      </c>
      <c r="AB612">
        <f t="shared" ref="AB612:AB618" si="2447">H612</f>
        <v>336</v>
      </c>
      <c r="AC612">
        <f t="shared" ref="AC612:AC618" si="2448">O612</f>
        <v>7019</v>
      </c>
      <c r="AE612" s="3">
        <f t="shared" ref="AE612:AE618" si="2449">B612-B611</f>
        <v>7004</v>
      </c>
      <c r="AF612" s="3">
        <f t="shared" ref="AF612:AF618" si="2450">E612-E611</f>
        <v>295</v>
      </c>
      <c r="AG612" s="3">
        <f t="shared" ref="AG612:AG618" si="2451">G612-G611</f>
        <v>187</v>
      </c>
      <c r="AH612" s="3">
        <f t="shared" ref="AH612:AH618" si="2452">H612-H611</f>
        <v>15</v>
      </c>
      <c r="AI612" s="3">
        <f t="shared" ref="AI612:AI618" si="2453">J612-J611</f>
        <v>3</v>
      </c>
      <c r="AJ612" s="3">
        <f t="shared" ref="AJ612:AJ618" si="2454">M612-M611</f>
        <v>172</v>
      </c>
      <c r="AK612" s="3">
        <f t="shared" ref="AK612:AK618" si="2455">N612-N611</f>
        <v>106</v>
      </c>
      <c r="AL612" s="3">
        <f t="shared" ref="AL612:AL618" si="2456">O612-O611</f>
        <v>2</v>
      </c>
      <c r="AM612" s="3"/>
      <c r="AN612" s="3">
        <f t="shared" ref="AN612:AN618" si="2457">AE612-AF612</f>
        <v>6709</v>
      </c>
      <c r="AO612" s="3">
        <f t="shared" ref="AO612:AO618" si="2458">AF612</f>
        <v>295</v>
      </c>
      <c r="AQ612" s="6">
        <f t="shared" ref="AQ612:AQ618" si="2459">(B612-B611)/B611</f>
        <v>1.0432080882884103E-3</v>
      </c>
      <c r="AR612" s="6">
        <f t="shared" ref="AR612:AR618" si="2460">(E612-E611)/E611</f>
        <v>9.5707129694515823E-4</v>
      </c>
      <c r="AS612" s="6">
        <f t="shared" ref="AS612:AS618" si="2461">(G612-G611)/G611</f>
        <v>2.5983048492427399E-2</v>
      </c>
      <c r="AT612" s="6">
        <f t="shared" ref="AT612:AT618" si="2462">(H612-H611)/H611</f>
        <v>4.6728971962616821E-2</v>
      </c>
      <c r="AU612" s="6">
        <f t="shared" ref="AU612:AU618" si="2463">(J612-J611)/J611</f>
        <v>9.0909090909090912E-2</v>
      </c>
      <c r="AV612" s="6">
        <f t="shared" ref="AV612:AV618" si="2464">(M612-M611)/M611</f>
        <v>2.501454333915067E-2</v>
      </c>
      <c r="AW612" s="6">
        <f t="shared" ref="AW612:AW618" si="2465">(N612-N611)/N611</f>
        <v>3.6052214490269304E-4</v>
      </c>
      <c r="AX612" s="6">
        <f t="shared" ref="AX612:AX618" si="2466">(O612-O611)/O611</f>
        <v>2.8502208921191391E-4</v>
      </c>
      <c r="AZ612" s="2">
        <f t="shared" ref="AZ612:AZ618" si="2467">E612/B612</f>
        <v>4.5905546407487438E-2</v>
      </c>
      <c r="BA612" s="17">
        <f t="shared" ref="BA612:BA618" si="2468">AF612/AE612</f>
        <v>4.2118789263278125E-2</v>
      </c>
      <c r="BB612" s="2">
        <f t="shared" ref="BB612:BB618" si="2469">H612/E612</f>
        <v>1.0890456913009235E-3</v>
      </c>
      <c r="BC612" s="2">
        <f t="shared" ref="BC612:BC618" si="2470">(H612-J612)/E612</f>
        <v>9.7236222437582451E-4</v>
      </c>
      <c r="BD612" s="2">
        <f t="shared" ref="BD612:BD618" si="2471">J612/E612</f>
        <v>1.1668346692509893E-4</v>
      </c>
      <c r="BE612" s="2">
        <f t="shared" ref="BE612:BE618" si="2472">M612/E612</f>
        <v>2.2844029858002702E-2</v>
      </c>
      <c r="BF612" s="2">
        <f t="shared" ref="BF612:BF618" si="2473">N612/E612</f>
        <v>0.95331688960771666</v>
      </c>
      <c r="BG612" s="2">
        <f t="shared" ref="BG612:BG618" si="2474">O612/E612</f>
        <v>2.2750034842979706E-2</v>
      </c>
      <c r="BH612" s="2">
        <f t="shared" ref="BH612:BH618" si="2475">I612/G612</f>
        <v>4.0628385698808236E-2</v>
      </c>
      <c r="BI612" s="2">
        <f t="shared" ref="BI612:BI618" si="2476">J612/G612</f>
        <v>4.8754062838569879E-3</v>
      </c>
      <c r="BJ612" s="2">
        <f t="shared" ref="BJ612:BJ618" si="2477">M612/G612</f>
        <v>0.95449620801733481</v>
      </c>
    </row>
    <row r="613" spans="1:62" ht="15.6" customHeight="1">
      <c r="A613" s="4">
        <v>44502</v>
      </c>
      <c r="B613">
        <f>Foglio1!S384</f>
        <v>6733937</v>
      </c>
      <c r="C613">
        <f>Foglio1!T384</f>
        <v>2564359</v>
      </c>
      <c r="E613">
        <f>Foglio1!R384</f>
        <v>308909</v>
      </c>
      <c r="G613">
        <f>Foglio1!K384</f>
        <v>7611</v>
      </c>
      <c r="H613" s="5">
        <f>Foglio1!I384</f>
        <v>345</v>
      </c>
      <c r="I613" s="5">
        <f>Foglio1!G384</f>
        <v>305</v>
      </c>
      <c r="J613" s="5">
        <f>Foglio1!H384</f>
        <v>40</v>
      </c>
      <c r="K613" s="5">
        <f>Foglio1!V384</f>
        <v>6</v>
      </c>
      <c r="M613" s="5">
        <f>Foglio1!J384</f>
        <v>7266</v>
      </c>
      <c r="N613" s="5">
        <f>Foglio1!N384</f>
        <v>294276</v>
      </c>
      <c r="O613" s="5">
        <f>Foglio1!O384</f>
        <v>7022</v>
      </c>
      <c r="Q613">
        <f t="shared" si="2443"/>
        <v>345</v>
      </c>
      <c r="R613">
        <f t="shared" si="2444"/>
        <v>301643</v>
      </c>
      <c r="Z613">
        <f t="shared" si="2445"/>
        <v>294276</v>
      </c>
      <c r="AA613">
        <f t="shared" si="2446"/>
        <v>7266</v>
      </c>
      <c r="AB613">
        <f t="shared" si="2447"/>
        <v>345</v>
      </c>
      <c r="AC613">
        <f t="shared" si="2448"/>
        <v>7022</v>
      </c>
      <c r="AE613" s="3">
        <f t="shared" si="2449"/>
        <v>13028</v>
      </c>
      <c r="AF613" s="3">
        <f t="shared" si="2450"/>
        <v>382</v>
      </c>
      <c r="AG613" s="3">
        <f t="shared" si="2451"/>
        <v>227</v>
      </c>
      <c r="AH613" s="3">
        <f t="shared" si="2452"/>
        <v>9</v>
      </c>
      <c r="AI613" s="3">
        <f t="shared" si="2453"/>
        <v>4</v>
      </c>
      <c r="AJ613" s="3">
        <f t="shared" si="2454"/>
        <v>218</v>
      </c>
      <c r="AK613" s="3">
        <f t="shared" si="2455"/>
        <v>152</v>
      </c>
      <c r="AL613" s="3">
        <f t="shared" si="2456"/>
        <v>3</v>
      </c>
      <c r="AM613" s="3"/>
      <c r="AN613" s="3">
        <f t="shared" si="2457"/>
        <v>12646</v>
      </c>
      <c r="AO613" s="3">
        <f t="shared" si="2458"/>
        <v>382</v>
      </c>
      <c r="AQ613" s="6">
        <f t="shared" si="2459"/>
        <v>1.9384282691522828E-3</v>
      </c>
      <c r="AR613" s="6">
        <f t="shared" si="2460"/>
        <v>1.2381412323718831E-3</v>
      </c>
      <c r="AS613" s="6">
        <f t="shared" si="2461"/>
        <v>3.0742145178764897E-2</v>
      </c>
      <c r="AT613" s="6">
        <f t="shared" si="2462"/>
        <v>2.6785714285714284E-2</v>
      </c>
      <c r="AU613" s="6">
        <f t="shared" si="2463"/>
        <v>0.1111111111111111</v>
      </c>
      <c r="AV613" s="6">
        <f t="shared" si="2464"/>
        <v>3.0930760499432462E-2</v>
      </c>
      <c r="AW613" s="6">
        <f t="shared" si="2465"/>
        <v>5.1678883736111297E-4</v>
      </c>
      <c r="AX613" s="6">
        <f t="shared" si="2466"/>
        <v>4.274113121527283E-4</v>
      </c>
      <c r="AZ613" s="2">
        <f t="shared" si="2467"/>
        <v>4.5873461542631007E-2</v>
      </c>
      <c r="BA613" s="17">
        <f t="shared" si="2468"/>
        <v>2.932146146760823E-2</v>
      </c>
      <c r="BB613" s="2">
        <f t="shared" si="2469"/>
        <v>1.1168337601041084E-3</v>
      </c>
      <c r="BC613" s="2">
        <f t="shared" si="2470"/>
        <v>9.8734578791812477E-4</v>
      </c>
      <c r="BD613" s="2">
        <f t="shared" si="2471"/>
        <v>1.2948797218598359E-4</v>
      </c>
      <c r="BE613" s="2">
        <f t="shared" si="2472"/>
        <v>2.3521490147583916E-2</v>
      </c>
      <c r="BF613" s="2">
        <f t="shared" si="2473"/>
        <v>0.95263006257506255</v>
      </c>
      <c r="BG613" s="2">
        <f t="shared" si="2474"/>
        <v>2.2731613517249418E-2</v>
      </c>
      <c r="BH613" s="2">
        <f t="shared" si="2475"/>
        <v>4.0073577716463013E-2</v>
      </c>
      <c r="BI613" s="2">
        <f t="shared" si="2476"/>
        <v>5.2555511759295754E-3</v>
      </c>
      <c r="BJ613" s="2">
        <f t="shared" si="2477"/>
        <v>0.9546708711076074</v>
      </c>
    </row>
    <row r="614" spans="1:62" ht="15.6" customHeight="1">
      <c r="A614" s="4">
        <v>44503</v>
      </c>
      <c r="B614">
        <f>Foglio1!S385</f>
        <v>6767350</v>
      </c>
      <c r="C614">
        <f>Foglio1!T385</f>
        <v>2569924</v>
      </c>
      <c r="E614">
        <f>Foglio1!R385</f>
        <v>309307</v>
      </c>
      <c r="G614">
        <f>Foglio1!K385</f>
        <v>7401</v>
      </c>
      <c r="H614" s="5">
        <f>Foglio1!I385</f>
        <v>345</v>
      </c>
      <c r="I614" s="5">
        <f>Foglio1!G385</f>
        <v>305</v>
      </c>
      <c r="J614" s="5">
        <f>Foglio1!H385</f>
        <v>40</v>
      </c>
      <c r="K614" s="5">
        <f>Foglio1!V385</f>
        <v>4</v>
      </c>
      <c r="M614" s="5">
        <f>Foglio1!J385</f>
        <v>7056</v>
      </c>
      <c r="N614" s="5">
        <f>Foglio1!N385</f>
        <v>294877</v>
      </c>
      <c r="O614" s="5">
        <f>Foglio1!O385</f>
        <v>7029</v>
      </c>
      <c r="Q614">
        <f t="shared" si="2443"/>
        <v>345</v>
      </c>
      <c r="R614">
        <f t="shared" si="2444"/>
        <v>302251</v>
      </c>
      <c r="Z614">
        <f t="shared" si="2445"/>
        <v>294877</v>
      </c>
      <c r="AA614">
        <f t="shared" si="2446"/>
        <v>7056</v>
      </c>
      <c r="AB614">
        <f t="shared" si="2447"/>
        <v>345</v>
      </c>
      <c r="AC614">
        <f t="shared" si="2448"/>
        <v>7029</v>
      </c>
      <c r="AE614" s="3">
        <f t="shared" si="2449"/>
        <v>33413</v>
      </c>
      <c r="AF614" s="3">
        <f t="shared" si="2450"/>
        <v>398</v>
      </c>
      <c r="AG614" s="3">
        <f t="shared" si="2451"/>
        <v>-210</v>
      </c>
      <c r="AH614" s="3">
        <f t="shared" si="2452"/>
        <v>0</v>
      </c>
      <c r="AI614" s="3">
        <f t="shared" si="2453"/>
        <v>0</v>
      </c>
      <c r="AJ614" s="3">
        <f t="shared" si="2454"/>
        <v>-210</v>
      </c>
      <c r="AK614" s="3">
        <f t="shared" si="2455"/>
        <v>601</v>
      </c>
      <c r="AL614" s="3">
        <f t="shared" si="2456"/>
        <v>7</v>
      </c>
      <c r="AM614" s="3"/>
      <c r="AN614" s="3">
        <f t="shared" si="2457"/>
        <v>33015</v>
      </c>
      <c r="AO614" s="3">
        <f t="shared" si="2458"/>
        <v>398</v>
      </c>
      <c r="AQ614" s="6">
        <f t="shared" si="2459"/>
        <v>4.9618818827678367E-3</v>
      </c>
      <c r="AR614" s="6">
        <f t="shared" si="2460"/>
        <v>1.2884053232505366E-3</v>
      </c>
      <c r="AS614" s="6">
        <f t="shared" si="2461"/>
        <v>-2.7591643673630272E-2</v>
      </c>
      <c r="AT614" s="6">
        <f t="shared" si="2462"/>
        <v>0</v>
      </c>
      <c r="AU614" s="6">
        <f t="shared" si="2463"/>
        <v>0</v>
      </c>
      <c r="AV614" s="6">
        <f t="shared" si="2464"/>
        <v>-2.8901734104046242E-2</v>
      </c>
      <c r="AW614" s="6">
        <f t="shared" si="2465"/>
        <v>2.042300425450937E-3</v>
      </c>
      <c r="AX614" s="6">
        <f t="shared" si="2466"/>
        <v>9.9686698946169173E-4</v>
      </c>
      <c r="AZ614" s="2">
        <f t="shared" si="2467"/>
        <v>4.5705778480498276E-2</v>
      </c>
      <c r="BA614" s="17">
        <f t="shared" si="2468"/>
        <v>1.1911531439858737E-2</v>
      </c>
      <c r="BB614" s="2">
        <f t="shared" si="2469"/>
        <v>1.1153966770878125E-3</v>
      </c>
      <c r="BC614" s="2">
        <f t="shared" si="2470"/>
        <v>9.8607532322255885E-4</v>
      </c>
      <c r="BD614" s="2">
        <f t="shared" si="2471"/>
        <v>1.2932135386525362E-4</v>
      </c>
      <c r="BE614" s="2">
        <f t="shared" si="2472"/>
        <v>2.2812286821830736E-2</v>
      </c>
      <c r="BF614" s="2">
        <f t="shared" si="2473"/>
        <v>0.95334732159310975</v>
      </c>
      <c r="BG614" s="2">
        <f t="shared" si="2474"/>
        <v>2.2724994907971693E-2</v>
      </c>
      <c r="BH614" s="2">
        <f t="shared" si="2475"/>
        <v>4.1210647209836505E-2</v>
      </c>
      <c r="BI614" s="2">
        <f t="shared" si="2476"/>
        <v>5.4046750439129846E-3</v>
      </c>
      <c r="BJ614" s="2">
        <f t="shared" si="2477"/>
        <v>0.95338467774625046</v>
      </c>
    </row>
    <row r="615" spans="1:62" ht="15.6" customHeight="1">
      <c r="A615" s="4">
        <v>44504</v>
      </c>
      <c r="B615">
        <f>Foglio1!S386</f>
        <v>6792616</v>
      </c>
      <c r="C615">
        <f>Foglio1!T386</f>
        <v>2575561</v>
      </c>
      <c r="E615">
        <f>Foglio1!R386</f>
        <v>309679</v>
      </c>
      <c r="G615">
        <f>Foglio1!K386</f>
        <v>7467</v>
      </c>
      <c r="H615" s="5">
        <f>Foglio1!I386</f>
        <v>339</v>
      </c>
      <c r="I615" s="5">
        <f>Foglio1!G386</f>
        <v>302</v>
      </c>
      <c r="J615" s="5">
        <f>Foglio1!H386</f>
        <v>37</v>
      </c>
      <c r="K615" s="5">
        <f>Foglio1!V386</f>
        <v>1</v>
      </c>
      <c r="M615" s="5">
        <f>Foglio1!J386</f>
        <v>7128</v>
      </c>
      <c r="N615" s="5">
        <f>Foglio1!N386</f>
        <v>295179</v>
      </c>
      <c r="O615" s="5">
        <f>Foglio1!O386</f>
        <v>7033</v>
      </c>
      <c r="Q615">
        <f t="shared" si="2443"/>
        <v>339</v>
      </c>
      <c r="R615">
        <f t="shared" si="2444"/>
        <v>302551</v>
      </c>
      <c r="Z615">
        <f t="shared" si="2445"/>
        <v>295179</v>
      </c>
      <c r="AA615">
        <f t="shared" si="2446"/>
        <v>7128</v>
      </c>
      <c r="AB615">
        <f t="shared" si="2447"/>
        <v>339</v>
      </c>
      <c r="AC615">
        <f t="shared" si="2448"/>
        <v>7033</v>
      </c>
      <c r="AE615" s="3">
        <f t="shared" si="2449"/>
        <v>25266</v>
      </c>
      <c r="AF615" s="3">
        <f t="shared" si="2450"/>
        <v>372</v>
      </c>
      <c r="AG615" s="3">
        <f t="shared" si="2451"/>
        <v>66</v>
      </c>
      <c r="AH615" s="3">
        <f t="shared" si="2452"/>
        <v>-6</v>
      </c>
      <c r="AI615" s="3">
        <f t="shared" si="2453"/>
        <v>-3</v>
      </c>
      <c r="AJ615" s="3">
        <f t="shared" si="2454"/>
        <v>72</v>
      </c>
      <c r="AK615" s="3">
        <f t="shared" si="2455"/>
        <v>302</v>
      </c>
      <c r="AL615" s="3">
        <f t="shared" si="2456"/>
        <v>4</v>
      </c>
      <c r="AM615" s="3"/>
      <c r="AN615" s="3">
        <f t="shared" si="2457"/>
        <v>24894</v>
      </c>
      <c r="AO615" s="3">
        <f t="shared" si="2458"/>
        <v>372</v>
      </c>
      <c r="AQ615" s="6">
        <f t="shared" si="2459"/>
        <v>3.7335145958166788E-3</v>
      </c>
      <c r="AR615" s="6">
        <f t="shared" si="2460"/>
        <v>1.2026885909468587E-3</v>
      </c>
      <c r="AS615" s="6">
        <f t="shared" si="2461"/>
        <v>8.9177138224564249E-3</v>
      </c>
      <c r="AT615" s="6">
        <f t="shared" si="2462"/>
        <v>-1.7391304347826087E-2</v>
      </c>
      <c r="AU615" s="6">
        <f t="shared" si="2463"/>
        <v>-7.4999999999999997E-2</v>
      </c>
      <c r="AV615" s="6">
        <f t="shared" si="2464"/>
        <v>1.020408163265306E-2</v>
      </c>
      <c r="AW615" s="6">
        <f t="shared" si="2465"/>
        <v>1.0241558344665743E-3</v>
      </c>
      <c r="AX615" s="6">
        <f t="shared" si="2466"/>
        <v>5.6907099160620283E-4</v>
      </c>
      <c r="AZ615" s="2">
        <f t="shared" si="2467"/>
        <v>4.5590535369583678E-2</v>
      </c>
      <c r="BA615" s="17">
        <f t="shared" si="2468"/>
        <v>1.4723343623842318E-2</v>
      </c>
      <c r="BB615" s="2">
        <f t="shared" si="2469"/>
        <v>1.0946819125610713E-3</v>
      </c>
      <c r="BC615" s="2">
        <f t="shared" si="2470"/>
        <v>9.7520335573287177E-4</v>
      </c>
      <c r="BD615" s="2">
        <f t="shared" si="2471"/>
        <v>1.1947855682819953E-4</v>
      </c>
      <c r="BE615" s="2">
        <f t="shared" si="2472"/>
        <v>2.301738251544341E-2</v>
      </c>
      <c r="BF615" s="2">
        <f t="shared" si="2473"/>
        <v>0.95317732232408392</v>
      </c>
      <c r="BG615" s="2">
        <f t="shared" si="2474"/>
        <v>2.2710613247911546E-2</v>
      </c>
      <c r="BH615" s="2">
        <f t="shared" si="2475"/>
        <v>4.0444623007901435E-2</v>
      </c>
      <c r="BI615" s="2">
        <f t="shared" si="2476"/>
        <v>4.9551359314316326E-3</v>
      </c>
      <c r="BJ615" s="2">
        <f t="shared" si="2477"/>
        <v>0.95460024106066699</v>
      </c>
    </row>
    <row r="616" spans="1:62" ht="15.6" customHeight="1">
      <c r="A616" s="4">
        <v>44505</v>
      </c>
      <c r="B616">
        <f>Foglio1!S387</f>
        <v>6817217</v>
      </c>
      <c r="C616">
        <f>Foglio1!T387</f>
        <v>2580723</v>
      </c>
      <c r="E616">
        <f>Foglio1!R387</f>
        <v>310145</v>
      </c>
      <c r="G616">
        <f>Foglio1!K387</f>
        <v>7639</v>
      </c>
      <c r="H616" s="5">
        <f>Foglio1!I387</f>
        <v>350</v>
      </c>
      <c r="I616" s="5">
        <f>Foglio1!G387</f>
        <v>311</v>
      </c>
      <c r="J616" s="5">
        <f>Foglio1!H387</f>
        <v>39</v>
      </c>
      <c r="K616" s="5">
        <f>Foglio1!V387</f>
        <v>3</v>
      </c>
      <c r="M616" s="5">
        <f>Foglio1!J387</f>
        <v>7289</v>
      </c>
      <c r="N616" s="5">
        <f>Foglio1!N387</f>
        <v>295464</v>
      </c>
      <c r="O616" s="5">
        <f>Foglio1!O387</f>
        <v>7042</v>
      </c>
      <c r="Q616">
        <f t="shared" si="2443"/>
        <v>350</v>
      </c>
      <c r="R616">
        <f t="shared" si="2444"/>
        <v>302856</v>
      </c>
      <c r="Z616">
        <f t="shared" si="2445"/>
        <v>295464</v>
      </c>
      <c r="AA616">
        <f t="shared" si="2446"/>
        <v>7289</v>
      </c>
      <c r="AB616">
        <f t="shared" si="2447"/>
        <v>350</v>
      </c>
      <c r="AC616">
        <f t="shared" si="2448"/>
        <v>7042</v>
      </c>
      <c r="AE616" s="3">
        <f t="shared" si="2449"/>
        <v>24601</v>
      </c>
      <c r="AF616" s="3">
        <f t="shared" si="2450"/>
        <v>466</v>
      </c>
      <c r="AG616" s="3">
        <f t="shared" si="2451"/>
        <v>172</v>
      </c>
      <c r="AH616" s="3">
        <f t="shared" si="2452"/>
        <v>11</v>
      </c>
      <c r="AI616" s="3">
        <f t="shared" si="2453"/>
        <v>2</v>
      </c>
      <c r="AJ616" s="3">
        <f t="shared" si="2454"/>
        <v>161</v>
      </c>
      <c r="AK616" s="3">
        <f t="shared" si="2455"/>
        <v>285</v>
      </c>
      <c r="AL616" s="3">
        <f t="shared" si="2456"/>
        <v>9</v>
      </c>
      <c r="AM616" s="3"/>
      <c r="AN616" s="3">
        <f t="shared" si="2457"/>
        <v>24135</v>
      </c>
      <c r="AO616" s="3">
        <f t="shared" si="2458"/>
        <v>466</v>
      </c>
      <c r="AQ616" s="6">
        <f t="shared" si="2459"/>
        <v>3.6217268869607822E-3</v>
      </c>
      <c r="AR616" s="6">
        <f t="shared" si="2460"/>
        <v>1.5047839859984049E-3</v>
      </c>
      <c r="AS616" s="6">
        <f t="shared" si="2461"/>
        <v>2.3034685951520022E-2</v>
      </c>
      <c r="AT616" s="6">
        <f t="shared" si="2462"/>
        <v>3.2448377581120944E-2</v>
      </c>
      <c r="AU616" s="6">
        <f t="shared" si="2463"/>
        <v>5.4054054054054057E-2</v>
      </c>
      <c r="AV616" s="6">
        <f t="shared" si="2464"/>
        <v>2.2586980920314255E-2</v>
      </c>
      <c r="AW616" s="6">
        <f t="shared" si="2465"/>
        <v>9.6551583954143075E-4</v>
      </c>
      <c r="AX616" s="6">
        <f t="shared" si="2466"/>
        <v>1.2796815014929617E-3</v>
      </c>
      <c r="AZ616" s="2">
        <f t="shared" si="2467"/>
        <v>4.5494371090138395E-2</v>
      </c>
      <c r="BA616" s="17">
        <f t="shared" si="2468"/>
        <v>1.8942319417909841E-2</v>
      </c>
      <c r="BB616" s="2">
        <f t="shared" si="2469"/>
        <v>1.1285044092279417E-3</v>
      </c>
      <c r="BC616" s="2">
        <f t="shared" si="2470"/>
        <v>1.0027567750568282E-3</v>
      </c>
      <c r="BD616" s="2">
        <f t="shared" si="2471"/>
        <v>1.2574763417111352E-4</v>
      </c>
      <c r="BE616" s="2">
        <f t="shared" si="2472"/>
        <v>2.3501910396749908E-2</v>
      </c>
      <c r="BF616" s="2">
        <f t="shared" si="2473"/>
        <v>0.952664076480356</v>
      </c>
      <c r="BG616" s="2">
        <f t="shared" si="2474"/>
        <v>2.2705508713666188E-2</v>
      </c>
      <c r="BH616" s="2">
        <f t="shared" si="2475"/>
        <v>4.0712135096216781E-2</v>
      </c>
      <c r="BI616" s="2">
        <f t="shared" si="2476"/>
        <v>5.1053802853776673E-3</v>
      </c>
      <c r="BJ616" s="2">
        <f t="shared" si="2477"/>
        <v>0.9541824846184056</v>
      </c>
    </row>
    <row r="617" spans="1:62" ht="15.6" customHeight="1">
      <c r="A617" s="4">
        <v>44506</v>
      </c>
      <c r="B617">
        <f>Foglio1!S388</f>
        <v>6838321</v>
      </c>
      <c r="C617">
        <f>Foglio1!T388</f>
        <v>2584924</v>
      </c>
      <c r="E617">
        <f>Foglio1!R388</f>
        <v>310446</v>
      </c>
      <c r="G617">
        <f>Foglio1!K388</f>
        <v>7572</v>
      </c>
      <c r="H617" s="5">
        <f>Foglio1!I388</f>
        <v>367</v>
      </c>
      <c r="I617" s="5">
        <f>Foglio1!G388</f>
        <v>324</v>
      </c>
      <c r="J617" s="5">
        <f>Foglio1!H388</f>
        <v>43</v>
      </c>
      <c r="K617" s="5">
        <f>Foglio1!V388</f>
        <v>5</v>
      </c>
      <c r="M617" s="5">
        <f>Foglio1!J388</f>
        <v>7205</v>
      </c>
      <c r="N617" s="5">
        <f>Foglio1!N388</f>
        <v>295828</v>
      </c>
      <c r="O617" s="5">
        <f>Foglio1!O388</f>
        <v>7046</v>
      </c>
      <c r="Q617">
        <f t="shared" si="2443"/>
        <v>367</v>
      </c>
      <c r="R617">
        <f t="shared" si="2444"/>
        <v>303241</v>
      </c>
      <c r="Z617">
        <f t="shared" si="2445"/>
        <v>295828</v>
      </c>
      <c r="AA617">
        <f t="shared" si="2446"/>
        <v>7205</v>
      </c>
      <c r="AB617">
        <f t="shared" si="2447"/>
        <v>367</v>
      </c>
      <c r="AC617">
        <f t="shared" si="2448"/>
        <v>7046</v>
      </c>
      <c r="AE617" s="3">
        <f t="shared" si="2449"/>
        <v>21104</v>
      </c>
      <c r="AF617" s="3">
        <f t="shared" si="2450"/>
        <v>301</v>
      </c>
      <c r="AG617" s="3">
        <f t="shared" si="2451"/>
        <v>-67</v>
      </c>
      <c r="AH617" s="3">
        <f t="shared" si="2452"/>
        <v>17</v>
      </c>
      <c r="AI617" s="3">
        <f t="shared" si="2453"/>
        <v>4</v>
      </c>
      <c r="AJ617" s="3">
        <f t="shared" si="2454"/>
        <v>-84</v>
      </c>
      <c r="AK617" s="3">
        <f t="shared" si="2455"/>
        <v>364</v>
      </c>
      <c r="AL617" s="3">
        <f t="shared" si="2456"/>
        <v>4</v>
      </c>
      <c r="AM617" s="3"/>
      <c r="AN617" s="3">
        <f t="shared" si="2457"/>
        <v>20803</v>
      </c>
      <c r="AO617" s="3">
        <f t="shared" si="2458"/>
        <v>301</v>
      </c>
      <c r="AQ617" s="6">
        <f t="shared" si="2459"/>
        <v>3.0956913943035701E-3</v>
      </c>
      <c r="AR617" s="6">
        <f t="shared" si="2460"/>
        <v>9.7051379193602988E-4</v>
      </c>
      <c r="AS617" s="6">
        <f t="shared" si="2461"/>
        <v>-8.7707815159052231E-3</v>
      </c>
      <c r="AT617" s="6">
        <f t="shared" si="2462"/>
        <v>4.8571428571428571E-2</v>
      </c>
      <c r="AU617" s="6">
        <f t="shared" si="2463"/>
        <v>0.10256410256410256</v>
      </c>
      <c r="AV617" s="6">
        <f t="shared" si="2464"/>
        <v>-1.1524214569899849E-2</v>
      </c>
      <c r="AW617" s="6">
        <f t="shared" si="2465"/>
        <v>1.2319605772615277E-3</v>
      </c>
      <c r="AX617" s="6">
        <f t="shared" si="2466"/>
        <v>5.6802044873615449E-4</v>
      </c>
      <c r="AZ617" s="2">
        <f t="shared" si="2467"/>
        <v>4.5397985850620347E-2</v>
      </c>
      <c r="BA617" s="17">
        <f t="shared" si="2468"/>
        <v>1.4262699014404853E-2</v>
      </c>
      <c r="BB617" s="2">
        <f t="shared" si="2469"/>
        <v>1.1821701680807613E-3</v>
      </c>
      <c r="BC617" s="2">
        <f t="shared" si="2470"/>
        <v>1.0436597669159853E-3</v>
      </c>
      <c r="BD617" s="2">
        <f t="shared" si="2471"/>
        <v>1.3851040116477585E-4</v>
      </c>
      <c r="BE617" s="2">
        <f t="shared" si="2472"/>
        <v>2.3208545125400229E-2</v>
      </c>
      <c r="BF617" s="2">
        <f t="shared" si="2473"/>
        <v>0.95291290594821643</v>
      </c>
      <c r="BG617" s="2">
        <f t="shared" si="2474"/>
        <v>2.269637875830257E-2</v>
      </c>
      <c r="BH617" s="2">
        <f t="shared" si="2475"/>
        <v>4.2789223454833596E-2</v>
      </c>
      <c r="BI617" s="2">
        <f t="shared" si="2476"/>
        <v>5.6788166930797678E-3</v>
      </c>
      <c r="BJ617" s="2">
        <f t="shared" si="2477"/>
        <v>0.95153195985208661</v>
      </c>
    </row>
    <row r="618" spans="1:62" ht="15.6" customHeight="1">
      <c r="A618" s="4">
        <v>44507</v>
      </c>
      <c r="B618">
        <f>Foglio1!S389</f>
        <v>6859605</v>
      </c>
      <c r="C618">
        <f>Foglio1!T389</f>
        <v>2588694</v>
      </c>
      <c r="E618">
        <f>Foglio1!R389</f>
        <v>310805</v>
      </c>
      <c r="G618">
        <f>Foglio1!K389</f>
        <v>7777</v>
      </c>
      <c r="H618" s="5">
        <f>Foglio1!I389</f>
        <v>362</v>
      </c>
      <c r="I618" s="5">
        <f>Foglio1!G389</f>
        <v>320</v>
      </c>
      <c r="J618" s="5">
        <f>Foglio1!H389</f>
        <v>42</v>
      </c>
      <c r="K618" s="5">
        <f>Foglio1!V389</f>
        <v>5</v>
      </c>
      <c r="M618" s="5">
        <f>Foglio1!J389</f>
        <v>7415</v>
      </c>
      <c r="N618" s="5">
        <f>Foglio1!N389</f>
        <v>295980</v>
      </c>
      <c r="O618" s="5">
        <f>Foglio1!O389</f>
        <v>7048</v>
      </c>
      <c r="Q618">
        <f t="shared" si="2443"/>
        <v>362</v>
      </c>
      <c r="R618">
        <f t="shared" si="2444"/>
        <v>303390</v>
      </c>
      <c r="Z618">
        <f t="shared" si="2445"/>
        <v>295980</v>
      </c>
      <c r="AA618">
        <f t="shared" si="2446"/>
        <v>7415</v>
      </c>
      <c r="AB618">
        <f t="shared" si="2447"/>
        <v>362</v>
      </c>
      <c r="AC618">
        <f t="shared" si="2448"/>
        <v>7048</v>
      </c>
      <c r="AE618" s="3">
        <f t="shared" si="2449"/>
        <v>21284</v>
      </c>
      <c r="AF618" s="3">
        <f t="shared" si="2450"/>
        <v>359</v>
      </c>
      <c r="AG618" s="3">
        <f t="shared" si="2451"/>
        <v>205</v>
      </c>
      <c r="AH618" s="3">
        <f t="shared" si="2452"/>
        <v>-5</v>
      </c>
      <c r="AI618" s="3">
        <f t="shared" si="2453"/>
        <v>-1</v>
      </c>
      <c r="AJ618" s="3">
        <f t="shared" si="2454"/>
        <v>210</v>
      </c>
      <c r="AK618" s="3">
        <f t="shared" si="2455"/>
        <v>152</v>
      </c>
      <c r="AL618" s="3">
        <f t="shared" si="2456"/>
        <v>2</v>
      </c>
      <c r="AM618" s="3"/>
      <c r="AN618" s="3">
        <f t="shared" si="2457"/>
        <v>20925</v>
      </c>
      <c r="AO618" s="3">
        <f t="shared" si="2458"/>
        <v>359</v>
      </c>
      <c r="AQ618" s="6">
        <f t="shared" si="2459"/>
        <v>3.1124599152335787E-3</v>
      </c>
      <c r="AR618" s="6">
        <f t="shared" si="2460"/>
        <v>1.1564007911198727E-3</v>
      </c>
      <c r="AS618" s="6">
        <f t="shared" si="2461"/>
        <v>2.7073428420496565E-2</v>
      </c>
      <c r="AT618" s="6">
        <f t="shared" si="2462"/>
        <v>-1.3623978201634877E-2</v>
      </c>
      <c r="AU618" s="6">
        <f t="shared" si="2463"/>
        <v>-2.3255813953488372E-2</v>
      </c>
      <c r="AV618" s="6">
        <f t="shared" si="2464"/>
        <v>2.9146426092990979E-2</v>
      </c>
      <c r="AW618" s="6">
        <f t="shared" si="2465"/>
        <v>5.1381207999242804E-4</v>
      </c>
      <c r="AX618" s="6">
        <f t="shared" si="2466"/>
        <v>2.838489923360772E-4</v>
      </c>
      <c r="AZ618" s="2">
        <f t="shared" si="2467"/>
        <v>4.5309460238599747E-2</v>
      </c>
      <c r="BA618" s="17">
        <f t="shared" si="2468"/>
        <v>1.686713023867694E-2</v>
      </c>
      <c r="BB618" s="2">
        <f t="shared" si="2469"/>
        <v>1.1647174273258152E-3</v>
      </c>
      <c r="BC618" s="2">
        <f t="shared" si="2470"/>
        <v>1.0295844661443671E-3</v>
      </c>
      <c r="BD618" s="2">
        <f t="shared" si="2471"/>
        <v>1.3513296118144817E-4</v>
      </c>
      <c r="BE618" s="2">
        <f t="shared" si="2472"/>
        <v>2.3857402551439005E-2</v>
      </c>
      <c r="BF618" s="2">
        <f t="shared" si="2473"/>
        <v>0.95230128215440546</v>
      </c>
      <c r="BG618" s="2">
        <f t="shared" si="2474"/>
        <v>2.2676597866829684E-2</v>
      </c>
      <c r="BH618" s="2">
        <f t="shared" si="2475"/>
        <v>4.1146971840041145E-2</v>
      </c>
      <c r="BI618" s="2">
        <f t="shared" si="2476"/>
        <v>5.4005400540054005E-3</v>
      </c>
      <c r="BJ618" s="2">
        <f t="shared" si="2477"/>
        <v>0.9534524881059534</v>
      </c>
    </row>
    <row r="619" spans="1:62" ht="15.6" customHeight="1">
      <c r="A619" s="4">
        <v>44508</v>
      </c>
      <c r="B619">
        <f>Foglio1!S390</f>
        <v>6875676</v>
      </c>
      <c r="C619">
        <f>Foglio1!T390</f>
        <v>2595944</v>
      </c>
      <c r="E619">
        <f>Foglio1!R390</f>
        <v>311575</v>
      </c>
      <c r="G619">
        <f>Foglio1!K390</f>
        <v>8425</v>
      </c>
      <c r="H619" s="5">
        <f>Foglio1!I390</f>
        <v>379</v>
      </c>
      <c r="I619" s="5">
        <f>Foglio1!G390</f>
        <v>333</v>
      </c>
      <c r="J619" s="5">
        <f>Foglio1!H390</f>
        <v>46</v>
      </c>
      <c r="K619" s="5">
        <f>Foglio1!V390</f>
        <v>6</v>
      </c>
      <c r="M619" s="5">
        <f>Foglio1!J390</f>
        <v>8046</v>
      </c>
      <c r="N619" s="5">
        <f>Foglio1!N390</f>
        <v>296101</v>
      </c>
      <c r="O619" s="5">
        <f>Foglio1!O390</f>
        <v>7049</v>
      </c>
      <c r="Q619">
        <f t="shared" ref="Q619:Q625" si="2478">H619+L619</f>
        <v>379</v>
      </c>
      <c r="R619">
        <f t="shared" ref="R619:R625" si="2479">Q619+N619+O619</f>
        <v>303529</v>
      </c>
      <c r="Z619">
        <f t="shared" ref="Z619:Z625" si="2480">N619</f>
        <v>296101</v>
      </c>
      <c r="AA619">
        <f t="shared" ref="AA619:AA625" si="2481">M619</f>
        <v>8046</v>
      </c>
      <c r="AB619">
        <f t="shared" ref="AB619:AB625" si="2482">H619</f>
        <v>379</v>
      </c>
      <c r="AC619">
        <f t="shared" ref="AC619:AC625" si="2483">O619</f>
        <v>7049</v>
      </c>
      <c r="AE619" s="3">
        <f t="shared" ref="AE619:AE625" si="2484">B619-B618</f>
        <v>16071</v>
      </c>
      <c r="AF619" s="3">
        <f t="shared" ref="AF619:AF625" si="2485">E619-E618</f>
        <v>770</v>
      </c>
      <c r="AG619" s="3">
        <f t="shared" ref="AG619:AG625" si="2486">G619-G618</f>
        <v>648</v>
      </c>
      <c r="AH619" s="3">
        <f t="shared" ref="AH619:AH625" si="2487">H619-H618</f>
        <v>17</v>
      </c>
      <c r="AI619" s="3">
        <f t="shared" ref="AI619:AI625" si="2488">J619-J618</f>
        <v>4</v>
      </c>
      <c r="AJ619" s="3">
        <f t="shared" ref="AJ619:AJ625" si="2489">M619-M618</f>
        <v>631</v>
      </c>
      <c r="AK619" s="3">
        <f t="shared" ref="AK619:AK625" si="2490">N619-N618</f>
        <v>121</v>
      </c>
      <c r="AL619" s="3">
        <f t="shared" ref="AL619:AL625" si="2491">O619-O618</f>
        <v>1</v>
      </c>
      <c r="AM619" s="3"/>
      <c r="AN619" s="3">
        <f t="shared" ref="AN619:AN625" si="2492">AE619-AF619</f>
        <v>15301</v>
      </c>
      <c r="AO619" s="3">
        <f t="shared" ref="AO619:AO625" si="2493">AF619</f>
        <v>770</v>
      </c>
      <c r="AQ619" s="6">
        <f t="shared" ref="AQ619:AQ625" si="2494">(B619-B618)/B618</f>
        <v>2.3428462717605459E-3</v>
      </c>
      <c r="AR619" s="6">
        <f t="shared" ref="AR619:AR625" si="2495">(E619-E618)/E618</f>
        <v>2.4774376216598832E-3</v>
      </c>
      <c r="AS619" s="6">
        <f t="shared" ref="AS619:AS625" si="2496">(G619-G618)/G618</f>
        <v>8.3322617976083327E-2</v>
      </c>
      <c r="AT619" s="6">
        <f t="shared" ref="AT619:AT625" si="2497">(H619-H618)/H618</f>
        <v>4.6961325966850827E-2</v>
      </c>
      <c r="AU619" s="6">
        <f t="shared" ref="AU619:AU625" si="2498">(J619-J618)/J618</f>
        <v>9.5238095238095233E-2</v>
      </c>
      <c r="AV619" s="6">
        <f t="shared" ref="AV619:AV625" si="2499">(M619-M618)/M618</f>
        <v>8.5097774780849636E-2</v>
      </c>
      <c r="AW619" s="6">
        <f t="shared" ref="AW619:AW625" si="2500">(N619-N618)/N618</f>
        <v>4.08811406176093E-4</v>
      </c>
      <c r="AX619" s="6">
        <f t="shared" ref="AX619:AX625" si="2501">(O619-O618)/O618</f>
        <v>1.4188422247446084E-4</v>
      </c>
      <c r="AZ619" s="2">
        <f t="shared" ref="AZ619:AZ625" si="2502">E619/B619</f>
        <v>4.5315544246122129E-2</v>
      </c>
      <c r="BA619" s="17">
        <f t="shared" ref="BA619:BA625" si="2503">AF619/AE619</f>
        <v>4.791238877481177E-2</v>
      </c>
      <c r="BB619" s="2">
        <f t="shared" ref="BB619:BB625" si="2504">H619/E619</f>
        <v>1.2164005456150205E-3</v>
      </c>
      <c r="BC619" s="2">
        <f t="shared" ref="BC619:BC625" si="2505">(H619-J619)/E619</f>
        <v>1.0687635400786328E-3</v>
      </c>
      <c r="BD619" s="2">
        <f t="shared" ref="BD619:BD625" si="2506">J619/E619</f>
        <v>1.476370055363877E-4</v>
      </c>
      <c r="BE619" s="2">
        <f t="shared" ref="BE619:BE625" si="2507">M619/E619</f>
        <v>2.5823637968386423E-2</v>
      </c>
      <c r="BF619" s="2">
        <f t="shared" ref="BF619:BF625" si="2508">N619/E619</f>
        <v>0.95033619513760736</v>
      </c>
      <c r="BG619" s="2">
        <f t="shared" ref="BG619:BG625" si="2509">O619/E619</f>
        <v>2.2623766348391239E-2</v>
      </c>
      <c r="BH619" s="2">
        <f t="shared" ref="BH619:BH625" si="2510">I619/G619</f>
        <v>3.9525222551928786E-2</v>
      </c>
      <c r="BI619" s="2">
        <f t="shared" ref="BI619:BI625" si="2511">J619/G619</f>
        <v>5.4599406528189915E-3</v>
      </c>
      <c r="BJ619" s="2">
        <f t="shared" ref="BJ619:BJ625" si="2512">M619/G619</f>
        <v>0.95501483679525223</v>
      </c>
    </row>
    <row r="620" spans="1:62" ht="15.6" customHeight="1">
      <c r="A620" s="4">
        <v>44509</v>
      </c>
      <c r="B620">
        <f>Foglio1!S391</f>
        <v>6908842</v>
      </c>
      <c r="C620">
        <f>Foglio1!T391</f>
        <v>2602759</v>
      </c>
      <c r="E620">
        <f>Foglio1!R391</f>
        <v>312079</v>
      </c>
      <c r="G620">
        <f>Foglio1!K391</f>
        <v>8624</v>
      </c>
      <c r="H620" s="5">
        <f>Foglio1!I391</f>
        <v>394</v>
      </c>
      <c r="I620" s="5">
        <f>Foglio1!G391</f>
        <v>346</v>
      </c>
      <c r="J620" s="5">
        <f>Foglio1!H391</f>
        <v>48</v>
      </c>
      <c r="K620" s="5">
        <f>Foglio1!V391</f>
        <v>2</v>
      </c>
      <c r="M620" s="5">
        <f>Foglio1!J391</f>
        <v>8230</v>
      </c>
      <c r="N620" s="5">
        <f>Foglio1!N391</f>
        <v>296395</v>
      </c>
      <c r="O620" s="5">
        <f>Foglio1!O391</f>
        <v>7060</v>
      </c>
      <c r="Q620">
        <f t="shared" si="2478"/>
        <v>394</v>
      </c>
      <c r="R620">
        <f t="shared" si="2479"/>
        <v>303849</v>
      </c>
      <c r="Z620">
        <f t="shared" si="2480"/>
        <v>296395</v>
      </c>
      <c r="AA620">
        <f t="shared" si="2481"/>
        <v>8230</v>
      </c>
      <c r="AB620">
        <f t="shared" si="2482"/>
        <v>394</v>
      </c>
      <c r="AC620">
        <f t="shared" si="2483"/>
        <v>7060</v>
      </c>
      <c r="AE620" s="3">
        <f t="shared" si="2484"/>
        <v>33166</v>
      </c>
      <c r="AF620" s="3">
        <f t="shared" si="2485"/>
        <v>504</v>
      </c>
      <c r="AG620" s="3">
        <f t="shared" si="2486"/>
        <v>199</v>
      </c>
      <c r="AH620" s="3">
        <f t="shared" si="2487"/>
        <v>15</v>
      </c>
      <c r="AI620" s="3">
        <f t="shared" si="2488"/>
        <v>2</v>
      </c>
      <c r="AJ620" s="3">
        <f t="shared" si="2489"/>
        <v>184</v>
      </c>
      <c r="AK620" s="3">
        <f t="shared" si="2490"/>
        <v>294</v>
      </c>
      <c r="AL620" s="3">
        <f t="shared" si="2491"/>
        <v>11</v>
      </c>
      <c r="AM620" s="3"/>
      <c r="AN620" s="3">
        <f t="shared" si="2492"/>
        <v>32662</v>
      </c>
      <c r="AO620" s="3">
        <f t="shared" si="2493"/>
        <v>504</v>
      </c>
      <c r="AQ620" s="6">
        <f t="shared" si="2494"/>
        <v>4.8236711561161407E-3</v>
      </c>
      <c r="AR620" s="6">
        <f t="shared" si="2495"/>
        <v>1.6175880606595523E-3</v>
      </c>
      <c r="AS620" s="6">
        <f t="shared" si="2496"/>
        <v>2.3620178041543028E-2</v>
      </c>
      <c r="AT620" s="6">
        <f t="shared" si="2497"/>
        <v>3.9577836411609502E-2</v>
      </c>
      <c r="AU620" s="6">
        <f t="shared" si="2498"/>
        <v>4.3478260869565216E-2</v>
      </c>
      <c r="AV620" s="6">
        <f t="shared" si="2499"/>
        <v>2.2868506089982601E-2</v>
      </c>
      <c r="AW620" s="6">
        <f t="shared" si="2500"/>
        <v>9.9290444814438311E-4</v>
      </c>
      <c r="AX620" s="6">
        <f t="shared" si="2501"/>
        <v>1.560505036175344E-3</v>
      </c>
      <c r="AZ620" s="2">
        <f t="shared" si="2502"/>
        <v>4.5170956290504258E-2</v>
      </c>
      <c r="BA620" s="17">
        <f t="shared" si="2503"/>
        <v>1.5196285352469396E-2</v>
      </c>
      <c r="BB620" s="2">
        <f t="shared" si="2504"/>
        <v>1.2625008411331746E-3</v>
      </c>
      <c r="BC620" s="2">
        <f t="shared" si="2505"/>
        <v>1.1086936320611127E-3</v>
      </c>
      <c r="BD620" s="2">
        <f t="shared" si="2506"/>
        <v>1.5380720907206188E-4</v>
      </c>
      <c r="BE620" s="2">
        <f t="shared" si="2507"/>
        <v>2.6371527722147278E-2</v>
      </c>
      <c r="BF620" s="2">
        <f t="shared" si="2508"/>
        <v>0.94974349443570383</v>
      </c>
      <c r="BG620" s="2">
        <f t="shared" si="2509"/>
        <v>2.2622477001015769E-2</v>
      </c>
      <c r="BH620" s="2">
        <f t="shared" si="2510"/>
        <v>4.0120593692022262E-2</v>
      </c>
      <c r="BI620" s="2">
        <f t="shared" si="2511"/>
        <v>5.5658627087198514E-3</v>
      </c>
      <c r="BJ620" s="2">
        <f t="shared" si="2512"/>
        <v>0.95431354359925791</v>
      </c>
    </row>
    <row r="621" spans="1:62" ht="15.6" customHeight="1">
      <c r="A621" s="4">
        <v>44510</v>
      </c>
      <c r="B621">
        <f>Foglio1!S392</f>
        <v>6932126</v>
      </c>
      <c r="C621">
        <f>Foglio1!T392</f>
        <v>2609250</v>
      </c>
      <c r="E621">
        <f>Foglio1!R392</f>
        <v>312651</v>
      </c>
      <c r="G621">
        <f>Foglio1!K392</f>
        <v>8671</v>
      </c>
      <c r="H621" s="5">
        <f>Foglio1!I392</f>
        <v>370</v>
      </c>
      <c r="I621" s="5">
        <f>Foglio1!G392</f>
        <v>320</v>
      </c>
      <c r="J621" s="5">
        <f>Foglio1!H392</f>
        <v>50</v>
      </c>
      <c r="K621" s="5">
        <f>Foglio1!V392</f>
        <v>3</v>
      </c>
      <c r="M621" s="5">
        <f>Foglio1!J392</f>
        <v>8301</v>
      </c>
      <c r="N621" s="5">
        <f>Foglio1!N392</f>
        <v>296911</v>
      </c>
      <c r="O621" s="5">
        <f>Foglio1!O392</f>
        <v>7069</v>
      </c>
      <c r="Q621">
        <f t="shared" si="2478"/>
        <v>370</v>
      </c>
      <c r="R621">
        <f t="shared" si="2479"/>
        <v>304350</v>
      </c>
      <c r="Z621">
        <f t="shared" si="2480"/>
        <v>296911</v>
      </c>
      <c r="AA621">
        <f t="shared" si="2481"/>
        <v>8301</v>
      </c>
      <c r="AB621">
        <f t="shared" si="2482"/>
        <v>370</v>
      </c>
      <c r="AC621">
        <f t="shared" si="2483"/>
        <v>7069</v>
      </c>
      <c r="AE621" s="3">
        <f t="shared" si="2484"/>
        <v>23284</v>
      </c>
      <c r="AF621" s="3">
        <f t="shared" si="2485"/>
        <v>572</v>
      </c>
      <c r="AG621" s="3">
        <f t="shared" si="2486"/>
        <v>47</v>
      </c>
      <c r="AH621" s="3">
        <f t="shared" si="2487"/>
        <v>-24</v>
      </c>
      <c r="AI621" s="3">
        <f t="shared" si="2488"/>
        <v>2</v>
      </c>
      <c r="AJ621" s="3">
        <f t="shared" si="2489"/>
        <v>71</v>
      </c>
      <c r="AK621" s="3">
        <f t="shared" si="2490"/>
        <v>516</v>
      </c>
      <c r="AL621" s="3">
        <f t="shared" si="2491"/>
        <v>9</v>
      </c>
      <c r="AM621" s="3"/>
      <c r="AN621" s="3">
        <f t="shared" si="2492"/>
        <v>22712</v>
      </c>
      <c r="AO621" s="3">
        <f t="shared" si="2493"/>
        <v>572</v>
      </c>
      <c r="AQ621" s="6">
        <f t="shared" si="2494"/>
        <v>3.3701740465334131E-3</v>
      </c>
      <c r="AR621" s="6">
        <f t="shared" si="2495"/>
        <v>1.8328692414420708E-3</v>
      </c>
      <c r="AS621" s="6">
        <f t="shared" si="2496"/>
        <v>5.4499072356215209E-3</v>
      </c>
      <c r="AT621" s="6">
        <f t="shared" si="2497"/>
        <v>-6.0913705583756347E-2</v>
      </c>
      <c r="AU621" s="6">
        <f t="shared" si="2498"/>
        <v>4.1666666666666664E-2</v>
      </c>
      <c r="AV621" s="6">
        <f t="shared" si="2499"/>
        <v>8.6269744835965976E-3</v>
      </c>
      <c r="AW621" s="6">
        <f t="shared" si="2500"/>
        <v>1.740920056006343E-3</v>
      </c>
      <c r="AX621" s="6">
        <f t="shared" si="2501"/>
        <v>1.2747875354107649E-3</v>
      </c>
      <c r="AZ621" s="2">
        <f t="shared" si="2502"/>
        <v>4.5101748006311483E-2</v>
      </c>
      <c r="BA621" s="17">
        <f t="shared" si="2503"/>
        <v>2.4566225734409895E-2</v>
      </c>
      <c r="BB621" s="2">
        <f t="shared" si="2504"/>
        <v>1.1834281675094595E-3</v>
      </c>
      <c r="BC621" s="2">
        <f t="shared" si="2505"/>
        <v>1.0235054421703434E-3</v>
      </c>
      <c r="BD621" s="2">
        <f t="shared" si="2506"/>
        <v>1.5992272533911614E-4</v>
      </c>
      <c r="BE621" s="2">
        <f t="shared" si="2507"/>
        <v>2.655037086080006E-2</v>
      </c>
      <c r="BF621" s="2">
        <f t="shared" si="2508"/>
        <v>0.94965632606324624</v>
      </c>
      <c r="BG621" s="2">
        <f t="shared" si="2509"/>
        <v>2.2609874908444239E-2</v>
      </c>
      <c r="BH621" s="2">
        <f t="shared" si="2510"/>
        <v>3.6904624610771534E-2</v>
      </c>
      <c r="BI621" s="2">
        <f t="shared" si="2511"/>
        <v>5.7663475954330525E-3</v>
      </c>
      <c r="BJ621" s="2">
        <f t="shared" si="2512"/>
        <v>0.95732902779379536</v>
      </c>
    </row>
    <row r="622" spans="1:62" ht="15.6" customHeight="1">
      <c r="A622" s="4">
        <v>44511</v>
      </c>
      <c r="B622">
        <f>Foglio1!S393</f>
        <v>6958377</v>
      </c>
      <c r="C622">
        <f>Foglio1!T393</f>
        <v>2615517</v>
      </c>
      <c r="E622">
        <f>Foglio1!R393</f>
        <v>313267</v>
      </c>
      <c r="G622">
        <f>Foglio1!K393</f>
        <v>8859</v>
      </c>
      <c r="H622" s="5">
        <f>Foglio1!I393</f>
        <v>368</v>
      </c>
      <c r="I622" s="5">
        <f>Foglio1!G393</f>
        <v>321</v>
      </c>
      <c r="J622" s="5">
        <f>Foglio1!H393</f>
        <v>47</v>
      </c>
      <c r="K622" s="5">
        <f>Foglio1!V393</f>
        <v>1</v>
      </c>
      <c r="M622" s="5">
        <f>Foglio1!J393</f>
        <v>8491</v>
      </c>
      <c r="N622" s="5">
        <f>Foglio1!N393</f>
        <v>297330</v>
      </c>
      <c r="O622" s="5">
        <f>Foglio1!O393</f>
        <v>7078</v>
      </c>
      <c r="Q622">
        <f t="shared" si="2478"/>
        <v>368</v>
      </c>
      <c r="R622">
        <f t="shared" si="2479"/>
        <v>304776</v>
      </c>
      <c r="Z622">
        <f t="shared" si="2480"/>
        <v>297330</v>
      </c>
      <c r="AA622">
        <f t="shared" si="2481"/>
        <v>8491</v>
      </c>
      <c r="AB622">
        <f t="shared" si="2482"/>
        <v>368</v>
      </c>
      <c r="AC622">
        <f t="shared" si="2483"/>
        <v>7078</v>
      </c>
      <c r="AE622" s="3">
        <f t="shared" si="2484"/>
        <v>26251</v>
      </c>
      <c r="AF622" s="3">
        <f t="shared" si="2485"/>
        <v>616</v>
      </c>
      <c r="AG622" s="3">
        <f t="shared" si="2486"/>
        <v>188</v>
      </c>
      <c r="AH622" s="3">
        <f t="shared" si="2487"/>
        <v>-2</v>
      </c>
      <c r="AI622" s="3">
        <f t="shared" si="2488"/>
        <v>-3</v>
      </c>
      <c r="AJ622" s="3">
        <f t="shared" si="2489"/>
        <v>190</v>
      </c>
      <c r="AK622" s="3">
        <f t="shared" si="2490"/>
        <v>419</v>
      </c>
      <c r="AL622" s="3">
        <f t="shared" si="2491"/>
        <v>9</v>
      </c>
      <c r="AM622" s="3"/>
      <c r="AN622" s="3">
        <f t="shared" si="2492"/>
        <v>25635</v>
      </c>
      <c r="AO622" s="3">
        <f t="shared" si="2493"/>
        <v>616</v>
      </c>
      <c r="AQ622" s="6">
        <f t="shared" si="2494"/>
        <v>3.7868613467210493E-3</v>
      </c>
      <c r="AR622" s="6">
        <f t="shared" si="2495"/>
        <v>1.9702479761779107E-3</v>
      </c>
      <c r="AS622" s="6">
        <f t="shared" si="2496"/>
        <v>2.1681466958828277E-2</v>
      </c>
      <c r="AT622" s="6">
        <f t="shared" si="2497"/>
        <v>-5.4054054054054057E-3</v>
      </c>
      <c r="AU622" s="6">
        <f t="shared" si="2498"/>
        <v>-0.06</v>
      </c>
      <c r="AV622" s="6">
        <f t="shared" si="2499"/>
        <v>2.2888808577279846E-2</v>
      </c>
      <c r="AW622" s="6">
        <f t="shared" si="2500"/>
        <v>1.4111972948122502E-3</v>
      </c>
      <c r="AX622" s="6">
        <f t="shared" si="2501"/>
        <v>1.2731645211486774E-3</v>
      </c>
      <c r="AZ622" s="2">
        <f t="shared" si="2502"/>
        <v>4.5020124664127859E-2</v>
      </c>
      <c r="BA622" s="17">
        <f t="shared" si="2503"/>
        <v>2.3465772732467336E-2</v>
      </c>
      <c r="BB622" s="2">
        <f t="shared" si="2504"/>
        <v>1.174716775147079E-3</v>
      </c>
      <c r="BC622" s="2">
        <f t="shared" si="2505"/>
        <v>1.0246850131038379E-3</v>
      </c>
      <c r="BD622" s="2">
        <f t="shared" si="2506"/>
        <v>1.5003176204324108E-4</v>
      </c>
      <c r="BE622" s="2">
        <f t="shared" si="2507"/>
        <v>2.7104674287428934E-2</v>
      </c>
      <c r="BF622" s="2">
        <f t="shared" si="2508"/>
        <v>0.94912646400674183</v>
      </c>
      <c r="BG622" s="2">
        <f t="shared" si="2509"/>
        <v>2.2594144930682132E-2</v>
      </c>
      <c r="BH622" s="2">
        <f t="shared" si="2510"/>
        <v>3.6234337961395191E-2</v>
      </c>
      <c r="BI622" s="2">
        <f t="shared" si="2511"/>
        <v>5.3053392030703236E-3</v>
      </c>
      <c r="BJ622" s="2">
        <f t="shared" si="2512"/>
        <v>0.95846032283553451</v>
      </c>
    </row>
    <row r="623" spans="1:62" ht="15.6" customHeight="1">
      <c r="A623" s="4">
        <v>44512</v>
      </c>
      <c r="B623">
        <f>Foglio1!S394</f>
        <v>6981486</v>
      </c>
      <c r="C623">
        <f>Foglio1!T394</f>
        <v>2621505</v>
      </c>
      <c r="E623">
        <f>Foglio1!R394</f>
        <v>313813</v>
      </c>
      <c r="G623">
        <f>Foglio1!K394</f>
        <v>8985</v>
      </c>
      <c r="H623" s="5">
        <f>Foglio1!I394</f>
        <v>358</v>
      </c>
      <c r="I623" s="5">
        <f>Foglio1!G394</f>
        <v>308</v>
      </c>
      <c r="J623" s="5">
        <f>Foglio1!H394</f>
        <v>50</v>
      </c>
      <c r="K623" s="5">
        <f>Foglio1!V394</f>
        <v>3</v>
      </c>
      <c r="M623" s="5">
        <f>Foglio1!J394</f>
        <v>8627</v>
      </c>
      <c r="N623" s="5">
        <f>Foglio1!N394</f>
        <v>297743</v>
      </c>
      <c r="O623" s="5">
        <f>Foglio1!O394</f>
        <v>7085</v>
      </c>
      <c r="Q623">
        <f t="shared" si="2478"/>
        <v>358</v>
      </c>
      <c r="R623">
        <f t="shared" si="2479"/>
        <v>305186</v>
      </c>
      <c r="Z623">
        <f t="shared" si="2480"/>
        <v>297743</v>
      </c>
      <c r="AA623">
        <f t="shared" si="2481"/>
        <v>8627</v>
      </c>
      <c r="AB623">
        <f t="shared" si="2482"/>
        <v>358</v>
      </c>
      <c r="AC623">
        <f t="shared" si="2483"/>
        <v>7085</v>
      </c>
      <c r="AE623" s="3">
        <f t="shared" si="2484"/>
        <v>23109</v>
      </c>
      <c r="AF623" s="3">
        <f t="shared" si="2485"/>
        <v>546</v>
      </c>
      <c r="AG623" s="3">
        <f t="shared" si="2486"/>
        <v>126</v>
      </c>
      <c r="AH623" s="3">
        <f t="shared" si="2487"/>
        <v>-10</v>
      </c>
      <c r="AI623" s="3">
        <f t="shared" si="2488"/>
        <v>3</v>
      </c>
      <c r="AJ623" s="3">
        <f t="shared" si="2489"/>
        <v>136</v>
      </c>
      <c r="AK623" s="3">
        <f t="shared" si="2490"/>
        <v>413</v>
      </c>
      <c r="AL623" s="3">
        <f t="shared" si="2491"/>
        <v>7</v>
      </c>
      <c r="AM623" s="3"/>
      <c r="AN623" s="3">
        <f t="shared" si="2492"/>
        <v>22563</v>
      </c>
      <c r="AO623" s="3">
        <f t="shared" si="2493"/>
        <v>546</v>
      </c>
      <c r="AQ623" s="6">
        <f t="shared" si="2494"/>
        <v>3.3210330512416903E-3</v>
      </c>
      <c r="AR623" s="6">
        <f t="shared" si="2495"/>
        <v>1.7429221718214814E-3</v>
      </c>
      <c r="AS623" s="6">
        <f t="shared" si="2496"/>
        <v>1.4222824246528954E-2</v>
      </c>
      <c r="AT623" s="6">
        <f t="shared" si="2497"/>
        <v>-2.717391304347826E-2</v>
      </c>
      <c r="AU623" s="6">
        <f t="shared" si="2498"/>
        <v>6.3829787234042548E-2</v>
      </c>
      <c r="AV623" s="6">
        <f t="shared" si="2499"/>
        <v>1.6016959133199858E-2</v>
      </c>
      <c r="AW623" s="6">
        <f t="shared" si="2500"/>
        <v>1.3890290249890694E-3</v>
      </c>
      <c r="AX623" s="6">
        <f t="shared" si="2501"/>
        <v>9.8897993783554671E-4</v>
      </c>
      <c r="AZ623" s="2">
        <f t="shared" si="2502"/>
        <v>4.4949313083203206E-2</v>
      </c>
      <c r="BA623" s="17">
        <f t="shared" si="2503"/>
        <v>2.3627158250032455E-2</v>
      </c>
      <c r="BB623" s="2">
        <f t="shared" si="2504"/>
        <v>1.1408067862070724E-3</v>
      </c>
      <c r="BC623" s="2">
        <f t="shared" si="2505"/>
        <v>9.8147622947424105E-4</v>
      </c>
      <c r="BD623" s="2">
        <f t="shared" si="2506"/>
        <v>1.5933055673283134E-4</v>
      </c>
      <c r="BE623" s="2">
        <f t="shared" si="2507"/>
        <v>2.7490894258682719E-2</v>
      </c>
      <c r="BF623" s="2">
        <f t="shared" si="2508"/>
        <v>0.94879115906606803</v>
      </c>
      <c r="BG623" s="2">
        <f t="shared" si="2509"/>
        <v>2.2577139889042201E-2</v>
      </c>
      <c r="BH623" s="2">
        <f t="shared" si="2510"/>
        <v>3.427935447968837E-2</v>
      </c>
      <c r="BI623" s="2">
        <f t="shared" si="2511"/>
        <v>5.5648302726766831E-3</v>
      </c>
      <c r="BJ623" s="2">
        <f t="shared" si="2512"/>
        <v>0.96015581524763494</v>
      </c>
    </row>
    <row r="624" spans="1:62" ht="15.6" customHeight="1">
      <c r="A624" s="4">
        <v>44513</v>
      </c>
      <c r="B624">
        <f>Foglio1!S395</f>
        <v>7002238</v>
      </c>
      <c r="C624">
        <f>Foglio1!T395</f>
        <v>2626557</v>
      </c>
      <c r="E624">
        <f>Foglio1!R395</f>
        <v>314140</v>
      </c>
      <c r="G624">
        <f>Foglio1!K395</f>
        <v>9006</v>
      </c>
      <c r="H624" s="5">
        <f>Foglio1!I395</f>
        <v>370</v>
      </c>
      <c r="I624" s="5">
        <f>Foglio1!G395</f>
        <v>320</v>
      </c>
      <c r="J624" s="5">
        <f>Foglio1!H395</f>
        <v>50</v>
      </c>
      <c r="K624" s="5">
        <f>Foglio1!V395</f>
        <v>2</v>
      </c>
      <c r="M624" s="5">
        <f>Foglio1!J395</f>
        <v>8636</v>
      </c>
      <c r="N624" s="5">
        <f>Foglio1!N395</f>
        <v>298046</v>
      </c>
      <c r="O624" s="5">
        <f>Foglio1!O395</f>
        <v>7088</v>
      </c>
      <c r="Q624">
        <f t="shared" si="2478"/>
        <v>370</v>
      </c>
      <c r="R624">
        <f t="shared" si="2479"/>
        <v>305504</v>
      </c>
      <c r="Z624">
        <f t="shared" si="2480"/>
        <v>298046</v>
      </c>
      <c r="AA624">
        <f t="shared" si="2481"/>
        <v>8636</v>
      </c>
      <c r="AB624">
        <f t="shared" si="2482"/>
        <v>370</v>
      </c>
      <c r="AC624">
        <f t="shared" si="2483"/>
        <v>7088</v>
      </c>
      <c r="AE624" s="3">
        <f t="shared" si="2484"/>
        <v>20752</v>
      </c>
      <c r="AF624" s="3">
        <f t="shared" si="2485"/>
        <v>327</v>
      </c>
      <c r="AG624" s="3">
        <f t="shared" si="2486"/>
        <v>21</v>
      </c>
      <c r="AH624" s="3">
        <f t="shared" si="2487"/>
        <v>12</v>
      </c>
      <c r="AI624" s="3">
        <f t="shared" si="2488"/>
        <v>0</v>
      </c>
      <c r="AJ624" s="3">
        <f t="shared" si="2489"/>
        <v>9</v>
      </c>
      <c r="AK624" s="3">
        <f t="shared" si="2490"/>
        <v>303</v>
      </c>
      <c r="AL624" s="3">
        <f t="shared" si="2491"/>
        <v>3</v>
      </c>
      <c r="AM624" s="3"/>
      <c r="AN624" s="3">
        <f t="shared" si="2492"/>
        <v>20425</v>
      </c>
      <c r="AO624" s="3">
        <f t="shared" si="2493"/>
        <v>327</v>
      </c>
      <c r="AQ624" s="6">
        <f t="shared" si="2494"/>
        <v>2.9724330894597513E-3</v>
      </c>
      <c r="AR624" s="6">
        <f t="shared" si="2495"/>
        <v>1.042021841032717E-3</v>
      </c>
      <c r="AS624" s="6">
        <f t="shared" si="2496"/>
        <v>2.337228714524207E-3</v>
      </c>
      <c r="AT624" s="6">
        <f t="shared" si="2497"/>
        <v>3.3519553072625698E-2</v>
      </c>
      <c r="AU624" s="6">
        <f t="shared" si="2498"/>
        <v>0</v>
      </c>
      <c r="AV624" s="6">
        <f t="shared" si="2499"/>
        <v>1.0432363509910744E-3</v>
      </c>
      <c r="AW624" s="6">
        <f t="shared" si="2500"/>
        <v>1.0176561665597513E-3</v>
      </c>
      <c r="AX624" s="6">
        <f t="shared" si="2501"/>
        <v>4.2342978122794639E-4</v>
      </c>
      <c r="AZ624" s="2">
        <f t="shared" si="2502"/>
        <v>4.4862799579220243E-2</v>
      </c>
      <c r="BA624" s="17">
        <f t="shared" si="2503"/>
        <v>1.5757517347725521E-2</v>
      </c>
      <c r="BB624" s="2">
        <f t="shared" si="2504"/>
        <v>1.1778188069013816E-3</v>
      </c>
      <c r="BC624" s="2">
        <f t="shared" si="2505"/>
        <v>1.0186541032660597E-3</v>
      </c>
      <c r="BD624" s="2">
        <f t="shared" si="2506"/>
        <v>1.5916470363532182E-4</v>
      </c>
      <c r="BE624" s="2">
        <f t="shared" si="2507"/>
        <v>2.7490927611892788E-2</v>
      </c>
      <c r="BF624" s="2">
        <f t="shared" si="2508"/>
        <v>0.94876806519386259</v>
      </c>
      <c r="BG624" s="2">
        <f t="shared" si="2509"/>
        <v>2.2563188387343221E-2</v>
      </c>
      <c r="BH624" s="2">
        <f t="shared" si="2510"/>
        <v>3.5531867643793028E-2</v>
      </c>
      <c r="BI624" s="2">
        <f t="shared" si="2511"/>
        <v>5.5518543193426601E-3</v>
      </c>
      <c r="BJ624" s="2">
        <f t="shared" si="2512"/>
        <v>0.9589162780368643</v>
      </c>
    </row>
    <row r="625" spans="1:62" ht="15.6" customHeight="1">
      <c r="A625" s="4">
        <v>44514</v>
      </c>
      <c r="B625">
        <f>Foglio1!S396</f>
        <v>7024093</v>
      </c>
      <c r="C625">
        <f>Foglio1!T396</f>
        <v>2630536</v>
      </c>
      <c r="E625">
        <f>Foglio1!R396</f>
        <v>314641</v>
      </c>
      <c r="G625">
        <f>Foglio1!K396</f>
        <v>9077</v>
      </c>
      <c r="H625" s="5">
        <f>Foglio1!I396</f>
        <v>376</v>
      </c>
      <c r="I625" s="5">
        <f>Foglio1!G396</f>
        <v>326</v>
      </c>
      <c r="J625" s="5">
        <f>Foglio1!H396</f>
        <v>50</v>
      </c>
      <c r="K625" s="5">
        <f>Foglio1!V396</f>
        <v>2</v>
      </c>
      <c r="M625" s="5">
        <f>Foglio1!J396</f>
        <v>8701</v>
      </c>
      <c r="N625" s="5">
        <f>Foglio1!N396</f>
        <v>298474</v>
      </c>
      <c r="O625" s="5">
        <f>Foglio1!O396</f>
        <v>7090</v>
      </c>
      <c r="Q625">
        <f t="shared" si="2478"/>
        <v>376</v>
      </c>
      <c r="R625">
        <f t="shared" si="2479"/>
        <v>305940</v>
      </c>
      <c r="Z625">
        <f t="shared" si="2480"/>
        <v>298474</v>
      </c>
      <c r="AA625">
        <f t="shared" si="2481"/>
        <v>8701</v>
      </c>
      <c r="AB625">
        <f t="shared" si="2482"/>
        <v>376</v>
      </c>
      <c r="AC625">
        <f t="shared" si="2483"/>
        <v>7090</v>
      </c>
      <c r="AE625" s="3">
        <f t="shared" si="2484"/>
        <v>21855</v>
      </c>
      <c r="AF625" s="3">
        <f t="shared" si="2485"/>
        <v>501</v>
      </c>
      <c r="AG625" s="3">
        <f t="shared" si="2486"/>
        <v>71</v>
      </c>
      <c r="AH625" s="3">
        <f t="shared" si="2487"/>
        <v>6</v>
      </c>
      <c r="AI625" s="3">
        <f t="shared" si="2488"/>
        <v>0</v>
      </c>
      <c r="AJ625" s="3">
        <f t="shared" si="2489"/>
        <v>65</v>
      </c>
      <c r="AK625" s="3">
        <f t="shared" si="2490"/>
        <v>428</v>
      </c>
      <c r="AL625" s="3">
        <f t="shared" si="2491"/>
        <v>2</v>
      </c>
      <c r="AM625" s="3"/>
      <c r="AN625" s="3">
        <f t="shared" si="2492"/>
        <v>21354</v>
      </c>
      <c r="AO625" s="3">
        <f t="shared" si="2493"/>
        <v>501</v>
      </c>
      <c r="AQ625" s="6">
        <f t="shared" si="2494"/>
        <v>3.121144982504165E-3</v>
      </c>
      <c r="AR625" s="6">
        <f t="shared" si="2495"/>
        <v>1.5948303304259247E-3</v>
      </c>
      <c r="AS625" s="6">
        <f t="shared" si="2496"/>
        <v>7.8836331334665773E-3</v>
      </c>
      <c r="AT625" s="6">
        <f t="shared" si="2497"/>
        <v>1.6216216216216217E-2</v>
      </c>
      <c r="AU625" s="6">
        <f t="shared" si="2498"/>
        <v>0</v>
      </c>
      <c r="AV625" s="6">
        <f t="shared" si="2499"/>
        <v>7.5266327003242241E-3</v>
      </c>
      <c r="AW625" s="6">
        <f t="shared" si="2500"/>
        <v>1.4360199432302395E-3</v>
      </c>
      <c r="AX625" s="6">
        <f t="shared" si="2501"/>
        <v>2.821670428893905E-4</v>
      </c>
      <c r="AZ625" s="2">
        <f t="shared" si="2502"/>
        <v>4.4794537885531983E-2</v>
      </c>
      <c r="BA625" s="17">
        <f t="shared" si="2503"/>
        <v>2.2923816060398079E-2</v>
      </c>
      <c r="BB625" s="2">
        <f t="shared" si="2504"/>
        <v>1.1950127287924969E-3</v>
      </c>
      <c r="BC625" s="2">
        <f t="shared" si="2505"/>
        <v>1.0361014616658351E-3</v>
      </c>
      <c r="BD625" s="2">
        <f t="shared" si="2506"/>
        <v>1.5891126712666182E-4</v>
      </c>
      <c r="BE625" s="2">
        <f t="shared" si="2507"/>
        <v>2.7653738705381688E-2</v>
      </c>
      <c r="BF625" s="2">
        <f t="shared" si="2508"/>
        <v>0.94861763088726514</v>
      </c>
      <c r="BG625" s="2">
        <f t="shared" si="2509"/>
        <v>2.2533617678560644E-2</v>
      </c>
      <c r="BH625" s="2">
        <f t="shared" si="2510"/>
        <v>3.5914949873306158E-2</v>
      </c>
      <c r="BI625" s="2">
        <f t="shared" si="2511"/>
        <v>5.5084278946788585E-3</v>
      </c>
      <c r="BJ625" s="2">
        <f t="shared" si="2512"/>
        <v>0.95857662223201501</v>
      </c>
    </row>
    <row r="626" spans="1:62" ht="15.6" customHeight="1">
      <c r="A626" s="4">
        <v>44515</v>
      </c>
      <c r="B626">
        <f>Foglio1!S397</f>
        <v>7037365</v>
      </c>
      <c r="C626">
        <f>Foglio1!T397</f>
        <v>2634850</v>
      </c>
      <c r="E626">
        <f>Foglio1!R397</f>
        <v>315083</v>
      </c>
      <c r="G626">
        <f>Foglio1!K397</f>
        <v>9432</v>
      </c>
      <c r="H626" s="5">
        <f>Foglio1!I397</f>
        <v>384</v>
      </c>
      <c r="I626" s="5">
        <f>Foglio1!G397</f>
        <v>338</v>
      </c>
      <c r="J626" s="5">
        <f>Foglio1!H397</f>
        <v>46</v>
      </c>
      <c r="K626" s="5">
        <f>Foglio1!V397</f>
        <v>3</v>
      </c>
      <c r="M626" s="5">
        <f>Foglio1!J397</f>
        <v>9048</v>
      </c>
      <c r="N626" s="5">
        <f>Foglio1!N397</f>
        <v>298558</v>
      </c>
      <c r="O626" s="5">
        <f>Foglio1!O397</f>
        <v>7093</v>
      </c>
      <c r="Q626">
        <f t="shared" ref="Q626:Q632" si="2513">H626+L626</f>
        <v>384</v>
      </c>
      <c r="R626">
        <f t="shared" ref="R626:R632" si="2514">Q626+N626+O626</f>
        <v>306035</v>
      </c>
      <c r="Z626">
        <f t="shared" ref="Z626:Z632" si="2515">N626</f>
        <v>298558</v>
      </c>
      <c r="AA626">
        <f t="shared" ref="AA626:AA632" si="2516">M626</f>
        <v>9048</v>
      </c>
      <c r="AB626">
        <f t="shared" ref="AB626:AB632" si="2517">H626</f>
        <v>384</v>
      </c>
      <c r="AC626">
        <f t="shared" ref="AC626:AC632" si="2518">O626</f>
        <v>7093</v>
      </c>
      <c r="AE626" s="3">
        <f t="shared" ref="AE626:AE632" si="2519">B626-B625</f>
        <v>13272</v>
      </c>
      <c r="AF626" s="3">
        <f t="shared" ref="AF626:AF632" si="2520">E626-E625</f>
        <v>442</v>
      </c>
      <c r="AG626" s="3">
        <f t="shared" ref="AG626:AG632" si="2521">G626-G625</f>
        <v>355</v>
      </c>
      <c r="AH626" s="3">
        <f t="shared" ref="AH626:AH632" si="2522">H626-H625</f>
        <v>8</v>
      </c>
      <c r="AI626" s="3">
        <f t="shared" ref="AI626:AI632" si="2523">J626-J625</f>
        <v>-4</v>
      </c>
      <c r="AJ626" s="3">
        <f t="shared" ref="AJ626:AJ632" si="2524">M626-M625</f>
        <v>347</v>
      </c>
      <c r="AK626" s="3">
        <f t="shared" ref="AK626:AK632" si="2525">N626-N625</f>
        <v>84</v>
      </c>
      <c r="AL626" s="3">
        <f t="shared" ref="AL626:AL632" si="2526">O626-O625</f>
        <v>3</v>
      </c>
      <c r="AM626" s="3"/>
      <c r="AN626" s="3">
        <f t="shared" ref="AN626:AN632" si="2527">AE626-AF626</f>
        <v>12830</v>
      </c>
      <c r="AO626" s="3">
        <f t="shared" ref="AO626:AO632" si="2528">AF626</f>
        <v>442</v>
      </c>
      <c r="AQ626" s="6">
        <f t="shared" ref="AQ626:AQ632" si="2529">(B626-B625)/B625</f>
        <v>1.8894966225532605E-3</v>
      </c>
      <c r="AR626" s="6">
        <f t="shared" ref="AR626:AR632" si="2530">(E626-E625)/E625</f>
        <v>1.4047756013996905E-3</v>
      </c>
      <c r="AS626" s="6">
        <f t="shared" ref="AS626:AS632" si="2531">(G626-G625)/G625</f>
        <v>3.9109838052219896E-2</v>
      </c>
      <c r="AT626" s="6">
        <f t="shared" ref="AT626:AT632" si="2532">(H626-H625)/H625</f>
        <v>2.1276595744680851E-2</v>
      </c>
      <c r="AU626" s="6">
        <f t="shared" ref="AU626:AU632" si="2533">(J626-J625)/J625</f>
        <v>-0.08</v>
      </c>
      <c r="AV626" s="6">
        <f t="shared" ref="AV626:AV632" si="2534">(M626-M625)/M625</f>
        <v>3.9880473508792091E-2</v>
      </c>
      <c r="AW626" s="6">
        <f t="shared" ref="AW626:AW632" si="2535">(N626-N625)/N625</f>
        <v>2.814315484765842E-4</v>
      </c>
      <c r="AX626" s="6">
        <f t="shared" ref="AX626:AX632" si="2536">(O626-O625)/O625</f>
        <v>4.231311706629055E-4</v>
      </c>
      <c r="AZ626" s="2">
        <f t="shared" ref="AZ626:AZ632" si="2537">E626/B626</f>
        <v>4.4772865980377601E-2</v>
      </c>
      <c r="BA626" s="17">
        <f t="shared" ref="BA626:BA632" si="2538">AF626/AE626</f>
        <v>3.330319469559976E-2</v>
      </c>
      <c r="BB626" s="2">
        <f t="shared" ref="BB626:BB632" si="2539">H626/E626</f>
        <v>1.2187264942888063E-3</v>
      </c>
      <c r="BC626" s="2">
        <f t="shared" ref="BC626:BC632" si="2540">(H626-J626)/E626</f>
        <v>1.0727332163271265E-3</v>
      </c>
      <c r="BD626" s="2">
        <f t="shared" ref="BD626:BD632" si="2541">J626/E626</f>
        <v>1.4599327796167993E-4</v>
      </c>
      <c r="BE626" s="2">
        <f t="shared" ref="BE626:BE632" si="2542">M626/E626</f>
        <v>2.871624302168E-2</v>
      </c>
      <c r="BF626" s="2">
        <f t="shared" ref="BF626:BF632" si="2543">N626/E626</f>
        <v>0.94755350177572262</v>
      </c>
      <c r="BG626" s="2">
        <f t="shared" ref="BG626:BG632" si="2544">O626/E626</f>
        <v>2.2511528708308606E-2</v>
      </c>
      <c r="BH626" s="2">
        <f t="shared" ref="BH626:BH632" si="2545">I626/G626</f>
        <v>3.5835453774385073E-2</v>
      </c>
      <c r="BI626" s="2">
        <f t="shared" ref="BI626:BI632" si="2546">J626/G626</f>
        <v>4.877014418999152E-3</v>
      </c>
      <c r="BJ626" s="2">
        <f t="shared" ref="BJ626:BJ632" si="2547">M626/G626</f>
        <v>0.95928753180661575</v>
      </c>
    </row>
    <row r="627" spans="1:62" ht="15.6" customHeight="1">
      <c r="A627" s="4">
        <v>44516</v>
      </c>
      <c r="B627">
        <f>Foglio1!S398</f>
        <v>7072586</v>
      </c>
      <c r="C627">
        <f>Foglio1!T398</f>
        <v>2643499</v>
      </c>
      <c r="E627">
        <f>Foglio1!R398</f>
        <v>315635</v>
      </c>
      <c r="G627">
        <f>Foglio1!K398</f>
        <v>9536</v>
      </c>
      <c r="H627" s="5">
        <f>Foglio1!I398</f>
        <v>398</v>
      </c>
      <c r="I627" s="5">
        <f>Foglio1!G398</f>
        <v>351</v>
      </c>
      <c r="J627" s="5">
        <f>Foglio1!H398</f>
        <v>47</v>
      </c>
      <c r="K627" s="5">
        <f>Foglio1!V398</f>
        <v>3</v>
      </c>
      <c r="M627" s="5">
        <f>Foglio1!J398</f>
        <v>9138</v>
      </c>
      <c r="N627" s="5">
        <f>Foglio1!N398</f>
        <v>298990</v>
      </c>
      <c r="O627" s="5">
        <f>Foglio1!O398</f>
        <v>7109</v>
      </c>
      <c r="Q627">
        <f t="shared" si="2513"/>
        <v>398</v>
      </c>
      <c r="R627">
        <f t="shared" si="2514"/>
        <v>306497</v>
      </c>
      <c r="Z627">
        <f t="shared" si="2515"/>
        <v>298990</v>
      </c>
      <c r="AA627">
        <f t="shared" si="2516"/>
        <v>9138</v>
      </c>
      <c r="AB627">
        <f t="shared" si="2517"/>
        <v>398</v>
      </c>
      <c r="AC627">
        <f t="shared" si="2518"/>
        <v>7109</v>
      </c>
      <c r="AE627" s="3">
        <f t="shared" si="2519"/>
        <v>35221</v>
      </c>
      <c r="AF627" s="3">
        <f t="shared" si="2520"/>
        <v>552</v>
      </c>
      <c r="AG627" s="3">
        <f t="shared" si="2521"/>
        <v>104</v>
      </c>
      <c r="AH627" s="3">
        <f t="shared" si="2522"/>
        <v>14</v>
      </c>
      <c r="AI627" s="3">
        <f t="shared" si="2523"/>
        <v>1</v>
      </c>
      <c r="AJ627" s="3">
        <f t="shared" si="2524"/>
        <v>90</v>
      </c>
      <c r="AK627" s="3">
        <f t="shared" si="2525"/>
        <v>432</v>
      </c>
      <c r="AL627" s="3">
        <f t="shared" si="2526"/>
        <v>16</v>
      </c>
      <c r="AM627" s="3"/>
      <c r="AN627" s="3">
        <f t="shared" si="2527"/>
        <v>34669</v>
      </c>
      <c r="AO627" s="3">
        <f t="shared" si="2528"/>
        <v>552</v>
      </c>
      <c r="AQ627" s="6">
        <f t="shared" si="2529"/>
        <v>5.0048562210429611E-3</v>
      </c>
      <c r="AR627" s="6">
        <f t="shared" si="2530"/>
        <v>1.7519193355401592E-3</v>
      </c>
      <c r="AS627" s="6">
        <f t="shared" si="2531"/>
        <v>1.102629346904156E-2</v>
      </c>
      <c r="AT627" s="6">
        <f t="shared" si="2532"/>
        <v>3.6458333333333336E-2</v>
      </c>
      <c r="AU627" s="6">
        <f t="shared" si="2533"/>
        <v>2.1739130434782608E-2</v>
      </c>
      <c r="AV627" s="6">
        <f t="shared" si="2534"/>
        <v>9.9469496021220155E-3</v>
      </c>
      <c r="AW627" s="6">
        <f t="shared" si="2535"/>
        <v>1.446955030513334E-3</v>
      </c>
      <c r="AX627" s="6">
        <f t="shared" si="2536"/>
        <v>2.2557451008036094E-3</v>
      </c>
      <c r="AZ627" s="2">
        <f t="shared" si="2537"/>
        <v>4.4627947966981246E-2</v>
      </c>
      <c r="BA627" s="17">
        <f t="shared" si="2538"/>
        <v>1.5672468129808922E-2</v>
      </c>
      <c r="BB627" s="2">
        <f t="shared" si="2539"/>
        <v>1.2609501481141191E-3</v>
      </c>
      <c r="BC627" s="2">
        <f t="shared" si="2540"/>
        <v>1.1120439748443613E-3</v>
      </c>
      <c r="BD627" s="2">
        <f t="shared" si="2541"/>
        <v>1.4890617326975778E-4</v>
      </c>
      <c r="BE627" s="2">
        <f t="shared" si="2542"/>
        <v>2.8951161943383971E-2</v>
      </c>
      <c r="BF627" s="2">
        <f t="shared" si="2543"/>
        <v>0.9472650371473379</v>
      </c>
      <c r="BG627" s="2">
        <f t="shared" si="2544"/>
        <v>2.2522850761164004E-2</v>
      </c>
      <c r="BH627" s="2">
        <f t="shared" si="2545"/>
        <v>3.6807885906040269E-2</v>
      </c>
      <c r="BI627" s="2">
        <f t="shared" si="2546"/>
        <v>4.9286912751677851E-3</v>
      </c>
      <c r="BJ627" s="2">
        <f t="shared" si="2547"/>
        <v>0.95826342281879195</v>
      </c>
    </row>
    <row r="628" spans="1:62" ht="15.6" customHeight="1">
      <c r="A628" s="4">
        <v>44517</v>
      </c>
      <c r="B628">
        <f>Foglio1!S399</f>
        <v>7098962</v>
      </c>
      <c r="C628">
        <f>Foglio1!T399</f>
        <v>2649987</v>
      </c>
      <c r="E628">
        <f>Foglio1!R399</f>
        <v>316126</v>
      </c>
      <c r="G628">
        <f>Foglio1!K399</f>
        <v>9613</v>
      </c>
      <c r="H628" s="5">
        <f>Foglio1!I399</f>
        <v>394</v>
      </c>
      <c r="I628" s="5">
        <f>Foglio1!G399</f>
        <v>351</v>
      </c>
      <c r="J628" s="5">
        <f>Foglio1!H399</f>
        <v>43</v>
      </c>
      <c r="K628" s="5">
        <f>Foglio1!V399</f>
        <v>2</v>
      </c>
      <c r="M628" s="5">
        <f>Foglio1!J399</f>
        <v>9219</v>
      </c>
      <c r="N628" s="5">
        <f>Foglio1!N399</f>
        <v>299397</v>
      </c>
      <c r="O628" s="5">
        <f>Foglio1!O399</f>
        <v>7116</v>
      </c>
      <c r="Q628">
        <f t="shared" si="2513"/>
        <v>394</v>
      </c>
      <c r="R628">
        <f t="shared" si="2514"/>
        <v>306907</v>
      </c>
      <c r="Z628">
        <f t="shared" si="2515"/>
        <v>299397</v>
      </c>
      <c r="AA628">
        <f t="shared" si="2516"/>
        <v>9219</v>
      </c>
      <c r="AB628">
        <f t="shared" si="2517"/>
        <v>394</v>
      </c>
      <c r="AC628">
        <f t="shared" si="2518"/>
        <v>7116</v>
      </c>
      <c r="AE628" s="3">
        <f t="shared" si="2519"/>
        <v>26376</v>
      </c>
      <c r="AF628" s="3">
        <f t="shared" si="2520"/>
        <v>491</v>
      </c>
      <c r="AG628" s="3">
        <f t="shared" si="2521"/>
        <v>77</v>
      </c>
      <c r="AH628" s="3">
        <f t="shared" si="2522"/>
        <v>-4</v>
      </c>
      <c r="AI628" s="3">
        <f t="shared" si="2523"/>
        <v>-4</v>
      </c>
      <c r="AJ628" s="3">
        <f t="shared" si="2524"/>
        <v>81</v>
      </c>
      <c r="AK628" s="3">
        <f t="shared" si="2525"/>
        <v>407</v>
      </c>
      <c r="AL628" s="3">
        <f t="shared" si="2526"/>
        <v>7</v>
      </c>
      <c r="AM628" s="3"/>
      <c r="AN628" s="3">
        <f t="shared" si="2527"/>
        <v>25885</v>
      </c>
      <c r="AO628" s="3">
        <f t="shared" si="2528"/>
        <v>491</v>
      </c>
      <c r="AQ628" s="6">
        <f t="shared" si="2529"/>
        <v>3.7293289894248017E-3</v>
      </c>
      <c r="AR628" s="6">
        <f t="shared" si="2530"/>
        <v>1.5555942782010867E-3</v>
      </c>
      <c r="AS628" s="6">
        <f t="shared" si="2531"/>
        <v>8.0746644295302018E-3</v>
      </c>
      <c r="AT628" s="6">
        <f t="shared" si="2532"/>
        <v>-1.0050251256281407E-2</v>
      </c>
      <c r="AU628" s="6">
        <f t="shared" si="2533"/>
        <v>-8.5106382978723402E-2</v>
      </c>
      <c r="AV628" s="6">
        <f t="shared" si="2534"/>
        <v>8.86408404464872E-3</v>
      </c>
      <c r="AW628" s="6">
        <f t="shared" si="2535"/>
        <v>1.3612495401183987E-3</v>
      </c>
      <c r="AX628" s="6">
        <f t="shared" si="2536"/>
        <v>9.8466732311154864E-4</v>
      </c>
      <c r="AZ628" s="2">
        <f t="shared" si="2537"/>
        <v>4.4531299082880005E-2</v>
      </c>
      <c r="BA628" s="17">
        <f t="shared" si="2538"/>
        <v>1.8615407946618139E-2</v>
      </c>
      <c r="BB628" s="2">
        <f t="shared" si="2539"/>
        <v>1.246338485287512E-3</v>
      </c>
      <c r="BC628" s="2">
        <f t="shared" si="2540"/>
        <v>1.1103167724261845E-3</v>
      </c>
      <c r="BD628" s="2">
        <f t="shared" si="2541"/>
        <v>1.3602171286132745E-4</v>
      </c>
      <c r="BE628" s="2">
        <f t="shared" si="2542"/>
        <v>2.9162422578339016E-2</v>
      </c>
      <c r="BF628" s="2">
        <f t="shared" si="2543"/>
        <v>0.94708122710564779</v>
      </c>
      <c r="BG628" s="2">
        <f t="shared" si="2544"/>
        <v>2.2510011830725724E-2</v>
      </c>
      <c r="BH628" s="2">
        <f t="shared" si="2545"/>
        <v>3.6513055237698946E-2</v>
      </c>
      <c r="BI628" s="2">
        <f t="shared" si="2546"/>
        <v>4.4731093311141164E-3</v>
      </c>
      <c r="BJ628" s="2">
        <f t="shared" si="2547"/>
        <v>0.9590138354311869</v>
      </c>
    </row>
    <row r="629" spans="1:62" ht="15.6" customHeight="1">
      <c r="A629" s="4">
        <v>44518</v>
      </c>
      <c r="B629">
        <f>Foglio1!S400</f>
        <v>7125269</v>
      </c>
      <c r="C629">
        <f>Foglio1!T400</f>
        <v>2656193</v>
      </c>
      <c r="E629">
        <f>Foglio1!R400</f>
        <v>316641</v>
      </c>
      <c r="G629">
        <f>Foglio1!K400</f>
        <v>9734</v>
      </c>
      <c r="H629" s="5">
        <f>Foglio1!I400</f>
        <v>388</v>
      </c>
      <c r="I629" s="5">
        <f>Foglio1!G400</f>
        <v>345</v>
      </c>
      <c r="J629" s="5">
        <f>Foglio1!H400</f>
        <v>43</v>
      </c>
      <c r="K629" s="5">
        <f>Foglio1!V400</f>
        <v>3</v>
      </c>
      <c r="M629" s="5">
        <f>Foglio1!J400</f>
        <v>9346</v>
      </c>
      <c r="N629" s="5">
        <f>Foglio1!N400</f>
        <v>299782</v>
      </c>
      <c r="O629" s="5">
        <f>Foglio1!O400</f>
        <v>7125</v>
      </c>
      <c r="Q629">
        <f t="shared" si="2513"/>
        <v>388</v>
      </c>
      <c r="R629">
        <f t="shared" si="2514"/>
        <v>307295</v>
      </c>
      <c r="Z629">
        <f t="shared" si="2515"/>
        <v>299782</v>
      </c>
      <c r="AA629">
        <f t="shared" si="2516"/>
        <v>9346</v>
      </c>
      <c r="AB629">
        <f t="shared" si="2517"/>
        <v>388</v>
      </c>
      <c r="AC629">
        <f t="shared" si="2518"/>
        <v>7125</v>
      </c>
      <c r="AE629" s="3">
        <f t="shared" si="2519"/>
        <v>26307</v>
      </c>
      <c r="AF629" s="3">
        <f t="shared" si="2520"/>
        <v>515</v>
      </c>
      <c r="AG629" s="3">
        <f t="shared" si="2521"/>
        <v>121</v>
      </c>
      <c r="AH629" s="3">
        <f t="shared" si="2522"/>
        <v>-6</v>
      </c>
      <c r="AI629" s="3">
        <f t="shared" si="2523"/>
        <v>0</v>
      </c>
      <c r="AJ629" s="3">
        <f t="shared" si="2524"/>
        <v>127</v>
      </c>
      <c r="AK629" s="3">
        <f t="shared" si="2525"/>
        <v>385</v>
      </c>
      <c r="AL629" s="3">
        <f t="shared" si="2526"/>
        <v>9</v>
      </c>
      <c r="AM629" s="3"/>
      <c r="AN629" s="3">
        <f t="shared" si="2527"/>
        <v>25792</v>
      </c>
      <c r="AO629" s="3">
        <f t="shared" si="2528"/>
        <v>515</v>
      </c>
      <c r="AQ629" s="6">
        <f t="shared" si="2529"/>
        <v>3.7057530382610866E-3</v>
      </c>
      <c r="AR629" s="6">
        <f t="shared" si="2530"/>
        <v>1.6290972586879915E-3</v>
      </c>
      <c r="AS629" s="6">
        <f t="shared" si="2531"/>
        <v>1.2587121606158328E-2</v>
      </c>
      <c r="AT629" s="6">
        <f t="shared" si="2532"/>
        <v>-1.5228426395939087E-2</v>
      </c>
      <c r="AU629" s="6">
        <f t="shared" si="2533"/>
        <v>0</v>
      </c>
      <c r="AV629" s="6">
        <f t="shared" si="2534"/>
        <v>1.3775897602776874E-2</v>
      </c>
      <c r="AW629" s="6">
        <f t="shared" si="2535"/>
        <v>1.2859180285707606E-3</v>
      </c>
      <c r="AX629" s="6">
        <f t="shared" si="2536"/>
        <v>1.2647554806070826E-3</v>
      </c>
      <c r="AZ629" s="2">
        <f t="shared" si="2537"/>
        <v>4.443916433190101E-2</v>
      </c>
      <c r="BA629" s="17">
        <f t="shared" si="2538"/>
        <v>1.9576538563880336E-2</v>
      </c>
      <c r="BB629" s="2">
        <f t="shared" si="2539"/>
        <v>1.2253624767481154E-3</v>
      </c>
      <c r="BC629" s="2">
        <f t="shared" si="2540"/>
        <v>1.0895619960775767E-3</v>
      </c>
      <c r="BD629" s="2">
        <f t="shared" si="2541"/>
        <v>1.3580048067053855E-4</v>
      </c>
      <c r="BE629" s="2">
        <f t="shared" si="2542"/>
        <v>2.9516076566205893E-2</v>
      </c>
      <c r="BF629" s="2">
        <f t="shared" si="2543"/>
        <v>0.94675673712500907</v>
      </c>
      <c r="BG629" s="2">
        <f t="shared" si="2544"/>
        <v>2.2501823832036912E-2</v>
      </c>
      <c r="BH629" s="2">
        <f t="shared" si="2545"/>
        <v>3.5442777891925209E-2</v>
      </c>
      <c r="BI629" s="2">
        <f t="shared" si="2546"/>
        <v>4.4175056502979244E-3</v>
      </c>
      <c r="BJ629" s="2">
        <f t="shared" si="2547"/>
        <v>0.96013971645777685</v>
      </c>
    </row>
    <row r="630" spans="1:62" ht="15.6" customHeight="1">
      <c r="A630" s="4">
        <v>44519</v>
      </c>
      <c r="B630">
        <f>Foglio1!S401</f>
        <v>7152627</v>
      </c>
      <c r="C630">
        <f>Foglio1!T401</f>
        <v>2663060</v>
      </c>
      <c r="E630">
        <f>Foglio1!R401</f>
        <v>317296</v>
      </c>
      <c r="G630">
        <f>Foglio1!K401</f>
        <v>10033</v>
      </c>
      <c r="H630" s="5">
        <f>Foglio1!I401</f>
        <v>370</v>
      </c>
      <c r="I630" s="5">
        <f>Foglio1!G401</f>
        <v>332</v>
      </c>
      <c r="J630" s="5">
        <f>Foglio1!H401</f>
        <v>38</v>
      </c>
      <c r="K630" s="5">
        <f>Foglio1!V401</f>
        <v>0</v>
      </c>
      <c r="M630" s="5">
        <f>Foglio1!J401</f>
        <v>9663</v>
      </c>
      <c r="N630" s="5">
        <f>Foglio1!N401</f>
        <v>300132</v>
      </c>
      <c r="O630" s="5">
        <f>Foglio1!O401</f>
        <v>7131</v>
      </c>
      <c r="Q630">
        <f t="shared" si="2513"/>
        <v>370</v>
      </c>
      <c r="R630">
        <f t="shared" si="2514"/>
        <v>307633</v>
      </c>
      <c r="Z630">
        <f t="shared" si="2515"/>
        <v>300132</v>
      </c>
      <c r="AA630">
        <f t="shared" si="2516"/>
        <v>9663</v>
      </c>
      <c r="AB630">
        <f t="shared" si="2517"/>
        <v>370</v>
      </c>
      <c r="AC630">
        <f t="shared" si="2518"/>
        <v>7131</v>
      </c>
      <c r="AE630" s="3">
        <f t="shared" si="2519"/>
        <v>27358</v>
      </c>
      <c r="AF630" s="3">
        <f t="shared" si="2520"/>
        <v>655</v>
      </c>
      <c r="AG630" s="3">
        <f t="shared" si="2521"/>
        <v>299</v>
      </c>
      <c r="AH630" s="3">
        <f t="shared" si="2522"/>
        <v>-18</v>
      </c>
      <c r="AI630" s="3">
        <f t="shared" si="2523"/>
        <v>-5</v>
      </c>
      <c r="AJ630" s="3">
        <f t="shared" si="2524"/>
        <v>317</v>
      </c>
      <c r="AK630" s="3">
        <f t="shared" si="2525"/>
        <v>350</v>
      </c>
      <c r="AL630" s="3">
        <f t="shared" si="2526"/>
        <v>6</v>
      </c>
      <c r="AM630" s="3"/>
      <c r="AN630" s="3">
        <f t="shared" si="2527"/>
        <v>26703</v>
      </c>
      <c r="AO630" s="3">
        <f t="shared" si="2528"/>
        <v>655</v>
      </c>
      <c r="AQ630" s="6">
        <f t="shared" si="2529"/>
        <v>3.839574337474136E-3</v>
      </c>
      <c r="AR630" s="6">
        <f t="shared" si="2530"/>
        <v>2.0685887171907618E-3</v>
      </c>
      <c r="AS630" s="6">
        <f t="shared" si="2531"/>
        <v>3.0717074173001849E-2</v>
      </c>
      <c r="AT630" s="6">
        <f t="shared" si="2532"/>
        <v>-4.6391752577319589E-2</v>
      </c>
      <c r="AU630" s="6">
        <f t="shared" si="2533"/>
        <v>-0.11627906976744186</v>
      </c>
      <c r="AV630" s="6">
        <f t="shared" si="2534"/>
        <v>3.3918253798416433E-2</v>
      </c>
      <c r="AW630" s="6">
        <f t="shared" si="2535"/>
        <v>1.1675150609442861E-3</v>
      </c>
      <c r="AX630" s="6">
        <f t="shared" si="2536"/>
        <v>8.4210526315789478E-4</v>
      </c>
      <c r="AZ630" s="2">
        <f t="shared" si="2537"/>
        <v>4.4360764233896163E-2</v>
      </c>
      <c r="BA630" s="17">
        <f t="shared" si="2538"/>
        <v>2.3941808611740625E-2</v>
      </c>
      <c r="BB630" s="2">
        <f t="shared" si="2539"/>
        <v>1.1661035752105289E-3</v>
      </c>
      <c r="BC630" s="2">
        <f t="shared" si="2540"/>
        <v>1.0463415864051234E-3</v>
      </c>
      <c r="BD630" s="2">
        <f t="shared" si="2541"/>
        <v>1.1976198880540567E-4</v>
      </c>
      <c r="BE630" s="2">
        <f t="shared" si="2542"/>
        <v>3.0454213100700924E-2</v>
      </c>
      <c r="BF630" s="2">
        <f t="shared" si="2543"/>
        <v>0.94590540063536888</v>
      </c>
      <c r="BG630" s="2">
        <f t="shared" si="2544"/>
        <v>2.247428268871968E-2</v>
      </c>
      <c r="BH630" s="2">
        <f t="shared" si="2545"/>
        <v>3.3090800358815904E-2</v>
      </c>
      <c r="BI630" s="2">
        <f t="shared" si="2546"/>
        <v>3.7875012458885677E-3</v>
      </c>
      <c r="BJ630" s="2">
        <f t="shared" si="2547"/>
        <v>0.96312169839529549</v>
      </c>
    </row>
    <row r="631" spans="1:62" ht="15.6" customHeight="1">
      <c r="A631" s="4">
        <v>44520</v>
      </c>
      <c r="B631">
        <f>Foglio1!S402</f>
        <v>7177686</v>
      </c>
      <c r="C631">
        <f>Foglio1!T402</f>
        <v>2669630</v>
      </c>
      <c r="E631">
        <f>Foglio1!R402</f>
        <v>317944</v>
      </c>
      <c r="G631">
        <f>Foglio1!K402</f>
        <v>10092</v>
      </c>
      <c r="H631" s="5">
        <f>Foglio1!I402</f>
        <v>386</v>
      </c>
      <c r="I631" s="5">
        <f>Foglio1!G402</f>
        <v>350</v>
      </c>
      <c r="J631" s="5">
        <f>Foglio1!H402</f>
        <v>36</v>
      </c>
      <c r="K631" s="5">
        <f>Foglio1!V402</f>
        <v>2</v>
      </c>
      <c r="M631" s="5">
        <f>Foglio1!J402</f>
        <v>9706</v>
      </c>
      <c r="N631" s="5">
        <f>Foglio1!N402</f>
        <v>300715</v>
      </c>
      <c r="O631" s="5">
        <f>Foglio1!O402</f>
        <v>7137</v>
      </c>
      <c r="Q631">
        <f t="shared" si="2513"/>
        <v>386</v>
      </c>
      <c r="R631">
        <f t="shared" si="2514"/>
        <v>308238</v>
      </c>
      <c r="Z631">
        <f t="shared" si="2515"/>
        <v>300715</v>
      </c>
      <c r="AA631">
        <f t="shared" si="2516"/>
        <v>9706</v>
      </c>
      <c r="AB631">
        <f t="shared" si="2517"/>
        <v>386</v>
      </c>
      <c r="AC631">
        <f t="shared" si="2518"/>
        <v>7137</v>
      </c>
      <c r="AE631" s="3">
        <f t="shared" si="2519"/>
        <v>25059</v>
      </c>
      <c r="AF631" s="3">
        <f t="shared" si="2520"/>
        <v>648</v>
      </c>
      <c r="AG631" s="3">
        <f t="shared" si="2521"/>
        <v>59</v>
      </c>
      <c r="AH631" s="3">
        <f t="shared" si="2522"/>
        <v>16</v>
      </c>
      <c r="AI631" s="3">
        <f t="shared" si="2523"/>
        <v>-2</v>
      </c>
      <c r="AJ631" s="3">
        <f t="shared" si="2524"/>
        <v>43</v>
      </c>
      <c r="AK631" s="3">
        <f t="shared" si="2525"/>
        <v>583</v>
      </c>
      <c r="AL631" s="3">
        <f t="shared" si="2526"/>
        <v>6</v>
      </c>
      <c r="AM631" s="3"/>
      <c r="AN631" s="3">
        <f t="shared" si="2527"/>
        <v>24411</v>
      </c>
      <c r="AO631" s="3">
        <f t="shared" si="2528"/>
        <v>648</v>
      </c>
      <c r="AQ631" s="6">
        <f t="shared" si="2529"/>
        <v>3.5034680265027102E-3</v>
      </c>
      <c r="AR631" s="6">
        <f t="shared" si="2530"/>
        <v>2.042257072260602E-3</v>
      </c>
      <c r="AS631" s="6">
        <f t="shared" si="2531"/>
        <v>5.8805940396690921E-3</v>
      </c>
      <c r="AT631" s="6">
        <f t="shared" si="2532"/>
        <v>4.3243243243243246E-2</v>
      </c>
      <c r="AU631" s="6">
        <f t="shared" si="2533"/>
        <v>-5.2631578947368418E-2</v>
      </c>
      <c r="AV631" s="6">
        <f t="shared" si="2534"/>
        <v>4.4499637793645862E-3</v>
      </c>
      <c r="AW631" s="6">
        <f t="shared" si="2535"/>
        <v>1.9424786427305319E-3</v>
      </c>
      <c r="AX631" s="6">
        <f t="shared" si="2536"/>
        <v>8.4139671855279767E-4</v>
      </c>
      <c r="AZ631" s="2">
        <f t="shared" si="2537"/>
        <v>4.429617010273227E-2</v>
      </c>
      <c r="BA631" s="17">
        <f t="shared" si="2538"/>
        <v>2.5858972824135042E-2</v>
      </c>
      <c r="BB631" s="2">
        <f t="shared" si="2539"/>
        <v>1.2140502730040509E-3</v>
      </c>
      <c r="BC631" s="2">
        <f t="shared" si="2540"/>
        <v>1.100822786402637E-3</v>
      </c>
      <c r="BD631" s="2">
        <f t="shared" si="2541"/>
        <v>1.1322748660141409E-4</v>
      </c>
      <c r="BE631" s="2">
        <f t="shared" si="2542"/>
        <v>3.0527388470925697E-2</v>
      </c>
      <c r="BF631" s="2">
        <f t="shared" si="2543"/>
        <v>0.94581121203733987</v>
      </c>
      <c r="BG631" s="2">
        <f t="shared" si="2544"/>
        <v>2.2447349218730341E-2</v>
      </c>
      <c r="BH631" s="2">
        <f t="shared" si="2545"/>
        <v>3.4680935394371781E-2</v>
      </c>
      <c r="BI631" s="2">
        <f t="shared" si="2546"/>
        <v>3.5671819262782403E-3</v>
      </c>
      <c r="BJ631" s="2">
        <f t="shared" si="2547"/>
        <v>0.96175188267934997</v>
      </c>
    </row>
    <row r="632" spans="1:62" ht="15.6" customHeight="1">
      <c r="A632" s="4">
        <v>44521</v>
      </c>
      <c r="B632">
        <f>Foglio1!S403</f>
        <v>7200452</v>
      </c>
      <c r="C632">
        <f>Foglio1!T403</f>
        <v>2674940</v>
      </c>
      <c r="E632">
        <f>Foglio1!R403</f>
        <v>318511</v>
      </c>
      <c r="G632">
        <f>Foglio1!K403</f>
        <v>10382</v>
      </c>
      <c r="H632" s="5">
        <f>Foglio1!I403</f>
        <v>379</v>
      </c>
      <c r="I632" s="5">
        <f>Foglio1!G403</f>
        <v>339</v>
      </c>
      <c r="J632" s="5">
        <f>Foglio1!H403</f>
        <v>40</v>
      </c>
      <c r="K632" s="5">
        <f>Foglio1!V403</f>
        <v>5</v>
      </c>
      <c r="M632" s="5">
        <f>Foglio1!J403</f>
        <v>10003</v>
      </c>
      <c r="N632" s="5">
        <f>Foglio1!N403</f>
        <v>300983</v>
      </c>
      <c r="O632" s="5">
        <f>Foglio1!O403</f>
        <v>7146</v>
      </c>
      <c r="Q632">
        <f t="shared" si="2513"/>
        <v>379</v>
      </c>
      <c r="R632">
        <f t="shared" si="2514"/>
        <v>308508</v>
      </c>
      <c r="Z632">
        <f t="shared" si="2515"/>
        <v>300983</v>
      </c>
      <c r="AA632">
        <f t="shared" si="2516"/>
        <v>10003</v>
      </c>
      <c r="AB632">
        <f t="shared" si="2517"/>
        <v>379</v>
      </c>
      <c r="AC632">
        <f t="shared" si="2518"/>
        <v>7146</v>
      </c>
      <c r="AE632" s="3">
        <f t="shared" si="2519"/>
        <v>22766</v>
      </c>
      <c r="AF632" s="3">
        <f t="shared" si="2520"/>
        <v>567</v>
      </c>
      <c r="AG632" s="3">
        <f t="shared" si="2521"/>
        <v>290</v>
      </c>
      <c r="AH632" s="3">
        <f t="shared" si="2522"/>
        <v>-7</v>
      </c>
      <c r="AI632" s="3">
        <f t="shared" si="2523"/>
        <v>4</v>
      </c>
      <c r="AJ632" s="3">
        <f t="shared" si="2524"/>
        <v>297</v>
      </c>
      <c r="AK632" s="3">
        <f t="shared" si="2525"/>
        <v>268</v>
      </c>
      <c r="AL632" s="3">
        <f t="shared" si="2526"/>
        <v>9</v>
      </c>
      <c r="AM632" s="3"/>
      <c r="AN632" s="3">
        <f t="shared" si="2527"/>
        <v>22199</v>
      </c>
      <c r="AO632" s="3">
        <f t="shared" si="2528"/>
        <v>567</v>
      </c>
      <c r="AQ632" s="6">
        <f t="shared" si="2529"/>
        <v>3.1717743016342593E-3</v>
      </c>
      <c r="AR632" s="6">
        <f t="shared" si="2530"/>
        <v>1.7833329139722719E-3</v>
      </c>
      <c r="AS632" s="6">
        <f t="shared" si="2531"/>
        <v>2.8735632183908046E-2</v>
      </c>
      <c r="AT632" s="6">
        <f t="shared" si="2532"/>
        <v>-1.8134715025906734E-2</v>
      </c>
      <c r="AU632" s="6">
        <f t="shared" si="2533"/>
        <v>0.1111111111111111</v>
      </c>
      <c r="AV632" s="6">
        <f t="shared" si="2534"/>
        <v>3.0599629095404906E-2</v>
      </c>
      <c r="AW632" s="6">
        <f t="shared" si="2535"/>
        <v>8.9120928453851657E-4</v>
      </c>
      <c r="AX632" s="6">
        <f t="shared" si="2536"/>
        <v>1.2610340479192938E-3</v>
      </c>
      <c r="AZ632" s="2">
        <f t="shared" si="2537"/>
        <v>4.4234861922557087E-2</v>
      </c>
      <c r="BA632" s="17">
        <f t="shared" si="2538"/>
        <v>2.4905560924185187E-2</v>
      </c>
      <c r="BB632" s="2">
        <f t="shared" si="2539"/>
        <v>1.189911808383384E-3</v>
      </c>
      <c r="BC632" s="2">
        <f t="shared" si="2540"/>
        <v>1.0643274486595439E-3</v>
      </c>
      <c r="BD632" s="2">
        <f t="shared" si="2541"/>
        <v>1.2558435972384E-4</v>
      </c>
      <c r="BE632" s="2">
        <f t="shared" si="2542"/>
        <v>3.1405508757939286E-2</v>
      </c>
      <c r="BF632" s="2">
        <f t="shared" si="2543"/>
        <v>0.94496893356901335</v>
      </c>
      <c r="BG632" s="2">
        <f t="shared" si="2544"/>
        <v>2.2435645864664015E-2</v>
      </c>
      <c r="BH632" s="2">
        <f t="shared" si="2545"/>
        <v>3.265266807936814E-2</v>
      </c>
      <c r="BI632" s="2">
        <f t="shared" si="2546"/>
        <v>3.8528221922558272E-3</v>
      </c>
      <c r="BJ632" s="2">
        <f t="shared" si="2547"/>
        <v>0.96349450972837603</v>
      </c>
    </row>
    <row r="633" spans="1:62" ht="15.6" customHeight="1">
      <c r="A633" s="4">
        <v>44522</v>
      </c>
      <c r="B633">
        <f>Foglio1!S404</f>
        <v>7214379</v>
      </c>
      <c r="C633">
        <f>Foglio1!T404</f>
        <v>2678965</v>
      </c>
      <c r="E633">
        <f>Foglio1!R404</f>
        <v>319025</v>
      </c>
      <c r="G633">
        <f>Foglio1!K404</f>
        <v>10778</v>
      </c>
      <c r="H633" s="5">
        <f>Foglio1!I404</f>
        <v>393</v>
      </c>
      <c r="I633" s="5">
        <f>Foglio1!G404</f>
        <v>352</v>
      </c>
      <c r="J633" s="5">
        <f>Foglio1!H404</f>
        <v>41</v>
      </c>
      <c r="K633" s="5">
        <f>Foglio1!V404</f>
        <v>2</v>
      </c>
      <c r="M633" s="5">
        <f>Foglio1!J404</f>
        <v>10385</v>
      </c>
      <c r="N633" s="5">
        <f>Foglio1!N404</f>
        <v>301101</v>
      </c>
      <c r="O633" s="5">
        <f>Foglio1!O404</f>
        <v>7146</v>
      </c>
      <c r="Q633">
        <f t="shared" ref="Q633:Q639" si="2548">H633+L633</f>
        <v>393</v>
      </c>
      <c r="R633">
        <f t="shared" ref="R633:R639" si="2549">Q633+N633+O633</f>
        <v>308640</v>
      </c>
      <c r="Z633">
        <f t="shared" ref="Z633:Z639" si="2550">N633</f>
        <v>301101</v>
      </c>
      <c r="AA633">
        <f t="shared" ref="AA633:AA639" si="2551">M633</f>
        <v>10385</v>
      </c>
      <c r="AB633">
        <f t="shared" ref="AB633:AB639" si="2552">H633</f>
        <v>393</v>
      </c>
      <c r="AC633">
        <f t="shared" ref="AC633:AC639" si="2553">O633</f>
        <v>7146</v>
      </c>
      <c r="AE633" s="3">
        <f t="shared" ref="AE633:AE639" si="2554">B633-B632</f>
        <v>13927</v>
      </c>
      <c r="AF633" s="3">
        <f t="shared" ref="AF633:AF639" si="2555">E633-E632</f>
        <v>514</v>
      </c>
      <c r="AG633" s="3">
        <f t="shared" ref="AG633:AG639" si="2556">G633-G632</f>
        <v>396</v>
      </c>
      <c r="AH633" s="3">
        <f t="shared" ref="AH633:AH639" si="2557">H633-H632</f>
        <v>14</v>
      </c>
      <c r="AI633" s="3">
        <f t="shared" ref="AI633:AI639" si="2558">J633-J632</f>
        <v>1</v>
      </c>
      <c r="AJ633" s="3">
        <f t="shared" ref="AJ633:AJ639" si="2559">M633-M632</f>
        <v>382</v>
      </c>
      <c r="AK633" s="3">
        <f t="shared" ref="AK633:AK639" si="2560">N633-N632</f>
        <v>118</v>
      </c>
      <c r="AL633" s="3">
        <f t="shared" ref="AL633:AL639" si="2561">O633-O632</f>
        <v>0</v>
      </c>
      <c r="AM633" s="3"/>
      <c r="AN633" s="3">
        <f t="shared" ref="AN633:AN639" si="2562">AE633-AF633</f>
        <v>13413</v>
      </c>
      <c r="AO633" s="3">
        <f t="shared" ref="AO633:AO639" si="2563">AF633</f>
        <v>514</v>
      </c>
      <c r="AQ633" s="6">
        <f t="shared" ref="AQ633:AQ639" si="2564">(B633-B632)/B632</f>
        <v>1.9341841317739496E-3</v>
      </c>
      <c r="AR633" s="6">
        <f t="shared" ref="AR633:AR639" si="2565">(E633-E632)/E632</f>
        <v>1.6137590224513439E-3</v>
      </c>
      <c r="AS633" s="6">
        <f t="shared" ref="AS633:AS639" si="2566">(G633-G632)/G632</f>
        <v>3.8142939703332691E-2</v>
      </c>
      <c r="AT633" s="6">
        <f t="shared" ref="AT633:AT639" si="2567">(H633-H632)/H632</f>
        <v>3.6939313984168866E-2</v>
      </c>
      <c r="AU633" s="6">
        <f t="shared" ref="AU633:AU639" si="2568">(J633-J632)/J632</f>
        <v>2.5000000000000001E-2</v>
      </c>
      <c r="AV633" s="6">
        <f t="shared" ref="AV633:AV639" si="2569">(M633-M632)/M632</f>
        <v>3.8188543436968911E-2</v>
      </c>
      <c r="AW633" s="6">
        <f t="shared" ref="AW633:AW639" si="2570">(N633-N632)/N632</f>
        <v>3.9204872035962166E-4</v>
      </c>
      <c r="AX633" s="6">
        <f t="shared" ref="AX633:AX639" si="2571">(O633-O632)/O632</f>
        <v>0</v>
      </c>
      <c r="AZ633" s="2">
        <f t="shared" ref="AZ633:AZ639" si="2572">E633/B633</f>
        <v>4.4220715324215711E-2</v>
      </c>
      <c r="BA633" s="17">
        <f t="shared" ref="BA633:BA639" si="2573">AF633/AE633</f>
        <v>3.6906727938536658E-2</v>
      </c>
      <c r="BB633" s="2">
        <f t="shared" ref="BB633:BB639" si="2574">H633/E633</f>
        <v>1.2318783794373481E-3</v>
      </c>
      <c r="BC633" s="2">
        <f t="shared" ref="BC633:BC639" si="2575">(H633-J633)/E633</f>
        <v>1.1033618055011362E-3</v>
      </c>
      <c r="BD633" s="2">
        <f t="shared" ref="BD633:BD639" si="2576">J633/E633</f>
        <v>1.2851657393621188E-4</v>
      </c>
      <c r="BE633" s="2">
        <f t="shared" ref="BE633:BE639" si="2577">M633/E633</f>
        <v>3.2552307812867332E-2</v>
      </c>
      <c r="BF633" s="2">
        <f t="shared" ref="BF633:BF639" si="2578">N633/E633</f>
        <v>0.94381631533578869</v>
      </c>
      <c r="BG633" s="2">
        <f t="shared" ref="BG633:BG639" si="2579">O633/E633</f>
        <v>2.2399498471906591E-2</v>
      </c>
      <c r="BH633" s="2">
        <f t="shared" ref="BH633:BH639" si="2580">I633/G633</f>
        <v>3.2659120430506589E-2</v>
      </c>
      <c r="BI633" s="2">
        <f t="shared" ref="BI633:BI639" si="2581">J633/G633</f>
        <v>3.8040452774169603E-3</v>
      </c>
      <c r="BJ633" s="2">
        <f t="shared" ref="BJ633:BJ639" si="2582">M633/G633</f>
        <v>0.96353683429207648</v>
      </c>
    </row>
    <row r="634" spans="1:62" ht="15.6" customHeight="1">
      <c r="A634" s="4">
        <v>44523</v>
      </c>
      <c r="B634">
        <f>Foglio1!S405</f>
        <v>7249062</v>
      </c>
      <c r="C634">
        <f>Foglio1!T405</f>
        <v>2686571</v>
      </c>
      <c r="E634">
        <f>Foglio1!R405</f>
        <v>319530</v>
      </c>
      <c r="G634">
        <f>Foglio1!K405</f>
        <v>10903</v>
      </c>
      <c r="H634" s="5">
        <f>Foglio1!I405</f>
        <v>382</v>
      </c>
      <c r="I634" s="5">
        <f>Foglio1!G405</f>
        <v>340</v>
      </c>
      <c r="J634" s="5">
        <f>Foglio1!H405</f>
        <v>42</v>
      </c>
      <c r="K634" s="5">
        <f>Foglio1!V405</f>
        <v>2</v>
      </c>
      <c r="M634" s="5">
        <f>Foglio1!J405</f>
        <v>10521</v>
      </c>
      <c r="N634" s="5">
        <f>Foglio1!N405</f>
        <v>301465</v>
      </c>
      <c r="O634" s="5">
        <f>Foglio1!O405</f>
        <v>7162</v>
      </c>
      <c r="Q634">
        <f t="shared" si="2548"/>
        <v>382</v>
      </c>
      <c r="R634">
        <f t="shared" si="2549"/>
        <v>309009</v>
      </c>
      <c r="Z634">
        <f t="shared" si="2550"/>
        <v>301465</v>
      </c>
      <c r="AA634">
        <f t="shared" si="2551"/>
        <v>10521</v>
      </c>
      <c r="AB634">
        <f t="shared" si="2552"/>
        <v>382</v>
      </c>
      <c r="AC634">
        <f t="shared" si="2553"/>
        <v>7162</v>
      </c>
      <c r="AE634" s="3">
        <f t="shared" si="2554"/>
        <v>34683</v>
      </c>
      <c r="AF634" s="3">
        <f t="shared" si="2555"/>
        <v>505</v>
      </c>
      <c r="AG634" s="3">
        <f t="shared" si="2556"/>
        <v>125</v>
      </c>
      <c r="AH634" s="3">
        <f t="shared" si="2557"/>
        <v>-11</v>
      </c>
      <c r="AI634" s="3">
        <f t="shared" si="2558"/>
        <v>1</v>
      </c>
      <c r="AJ634" s="3">
        <f t="shared" si="2559"/>
        <v>136</v>
      </c>
      <c r="AK634" s="3">
        <f t="shared" si="2560"/>
        <v>364</v>
      </c>
      <c r="AL634" s="3">
        <f t="shared" si="2561"/>
        <v>16</v>
      </c>
      <c r="AM634" s="3"/>
      <c r="AN634" s="3">
        <f t="shared" si="2562"/>
        <v>34178</v>
      </c>
      <c r="AO634" s="3">
        <f t="shared" si="2563"/>
        <v>505</v>
      </c>
      <c r="AQ634" s="6">
        <f t="shared" si="2564"/>
        <v>4.8074823903762193E-3</v>
      </c>
      <c r="AR634" s="6">
        <f t="shared" si="2565"/>
        <v>1.5829480448240733E-3</v>
      </c>
      <c r="AS634" s="6">
        <f t="shared" si="2566"/>
        <v>1.1597699016515124E-2</v>
      </c>
      <c r="AT634" s="6">
        <f t="shared" si="2567"/>
        <v>-2.7989821882951654E-2</v>
      </c>
      <c r="AU634" s="6">
        <f t="shared" si="2568"/>
        <v>2.4390243902439025E-2</v>
      </c>
      <c r="AV634" s="6">
        <f t="shared" si="2569"/>
        <v>1.3095811266249398E-2</v>
      </c>
      <c r="AW634" s="6">
        <f t="shared" si="2570"/>
        <v>1.208896682508527E-3</v>
      </c>
      <c r="AX634" s="6">
        <f t="shared" si="2571"/>
        <v>2.2390148334732718E-3</v>
      </c>
      <c r="AZ634" s="2">
        <f t="shared" si="2572"/>
        <v>4.4078806333840155E-2</v>
      </c>
      <c r="BA634" s="17">
        <f t="shared" si="2573"/>
        <v>1.4560447481475074E-2</v>
      </c>
      <c r="BB634" s="2">
        <f t="shared" si="2574"/>
        <v>1.1955058992895815E-3</v>
      </c>
      <c r="BC634" s="2">
        <f t="shared" si="2575"/>
        <v>1.0640628422996276E-3</v>
      </c>
      <c r="BD634" s="2">
        <f t="shared" si="2576"/>
        <v>1.3144305698995398E-4</v>
      </c>
      <c r="BE634" s="2">
        <f t="shared" si="2577"/>
        <v>3.2926485775983477E-2</v>
      </c>
      <c r="BF634" s="2">
        <f t="shared" si="2578"/>
        <v>0.94346383751134477</v>
      </c>
      <c r="BG634" s="17">
        <f t="shared" si="2579"/>
        <v>2.2414170813382154E-2</v>
      </c>
      <c r="BH634" s="2">
        <f t="shared" si="2580"/>
        <v>3.118407777675869E-2</v>
      </c>
      <c r="BI634" s="2">
        <f t="shared" si="2581"/>
        <v>3.8521507841878383E-3</v>
      </c>
      <c r="BJ634" s="2">
        <f t="shared" si="2582"/>
        <v>0.96496377143905343</v>
      </c>
    </row>
    <row r="635" spans="1:62" ht="15.6" customHeight="1">
      <c r="A635" s="4">
        <v>44524</v>
      </c>
      <c r="B635">
        <f>Foglio1!S406</f>
        <v>7275447</v>
      </c>
      <c r="C635">
        <f>Foglio1!T406</f>
        <v>2694996</v>
      </c>
      <c r="E635">
        <f>Foglio1!R406</f>
        <v>320232</v>
      </c>
      <c r="G635">
        <f>Foglio1!K406</f>
        <v>11098</v>
      </c>
      <c r="H635" s="5">
        <f>Foglio1!I406</f>
        <v>384</v>
      </c>
      <c r="I635" s="5">
        <f>Foglio1!G406</f>
        <v>343</v>
      </c>
      <c r="J635" s="5">
        <f>Foglio1!H406</f>
        <v>41</v>
      </c>
      <c r="K635" s="5">
        <f>Foglio1!V406</f>
        <v>2</v>
      </c>
      <c r="M635" s="5">
        <f>Foglio1!J406</f>
        <v>10714</v>
      </c>
      <c r="N635" s="5">
        <f>Foglio1!N406</f>
        <v>301966</v>
      </c>
      <c r="O635" s="5">
        <f>Foglio1!O406</f>
        <v>7168</v>
      </c>
      <c r="Q635">
        <f t="shared" si="2548"/>
        <v>384</v>
      </c>
      <c r="R635">
        <f t="shared" si="2549"/>
        <v>309518</v>
      </c>
      <c r="Z635">
        <f t="shared" si="2550"/>
        <v>301966</v>
      </c>
      <c r="AA635">
        <f t="shared" si="2551"/>
        <v>10714</v>
      </c>
      <c r="AB635">
        <f t="shared" si="2552"/>
        <v>384</v>
      </c>
      <c r="AC635">
        <f t="shared" si="2553"/>
        <v>7168</v>
      </c>
      <c r="AE635" s="3">
        <f t="shared" si="2554"/>
        <v>26385</v>
      </c>
      <c r="AF635" s="3">
        <f t="shared" si="2555"/>
        <v>702</v>
      </c>
      <c r="AG635" s="3">
        <f t="shared" si="2556"/>
        <v>195</v>
      </c>
      <c r="AH635" s="3">
        <f t="shared" si="2557"/>
        <v>2</v>
      </c>
      <c r="AI635" s="3">
        <f t="shared" si="2558"/>
        <v>-1</v>
      </c>
      <c r="AJ635" s="3">
        <f t="shared" si="2559"/>
        <v>193</v>
      </c>
      <c r="AK635" s="3">
        <f t="shared" si="2560"/>
        <v>501</v>
      </c>
      <c r="AL635" s="3">
        <f t="shared" si="2561"/>
        <v>6</v>
      </c>
      <c r="AM635" s="3"/>
      <c r="AN635" s="3">
        <f t="shared" si="2562"/>
        <v>25683</v>
      </c>
      <c r="AO635" s="3">
        <f t="shared" si="2563"/>
        <v>702</v>
      </c>
      <c r="AQ635" s="6">
        <f t="shared" si="2564"/>
        <v>3.6397812572164507E-3</v>
      </c>
      <c r="AR635" s="6">
        <f t="shared" si="2565"/>
        <v>2.1969768096892313E-3</v>
      </c>
      <c r="AS635" s="6">
        <f t="shared" si="2566"/>
        <v>1.7884985783729247E-2</v>
      </c>
      <c r="AT635" s="6">
        <f t="shared" si="2567"/>
        <v>5.235602094240838E-3</v>
      </c>
      <c r="AU635" s="6">
        <f t="shared" si="2568"/>
        <v>-2.3809523809523808E-2</v>
      </c>
      <c r="AV635" s="6">
        <f t="shared" si="2569"/>
        <v>1.834426385324589E-2</v>
      </c>
      <c r="AW635" s="6">
        <f t="shared" si="2570"/>
        <v>1.6618844641998242E-3</v>
      </c>
      <c r="AX635" s="6">
        <f t="shared" si="2571"/>
        <v>8.3775481709019825E-4</v>
      </c>
      <c r="AZ635" s="2">
        <f t="shared" si="2572"/>
        <v>4.4015439876065349E-2</v>
      </c>
      <c r="BA635" s="17">
        <f t="shared" si="2573"/>
        <v>2.6606026151222286E-2</v>
      </c>
      <c r="BB635" s="2">
        <f t="shared" si="2574"/>
        <v>1.1991306302930375E-3</v>
      </c>
      <c r="BC635" s="2">
        <f t="shared" si="2575"/>
        <v>1.0710984536211247E-3</v>
      </c>
      <c r="BD635" s="2">
        <f t="shared" si="2576"/>
        <v>1.2803217667191287E-4</v>
      </c>
      <c r="BE635" s="2">
        <f t="shared" si="2577"/>
        <v>3.3456993679582304E-2</v>
      </c>
      <c r="BF635" s="2">
        <f t="shared" si="2578"/>
        <v>0.94296010392465468</v>
      </c>
      <c r="BG635" s="17">
        <f t="shared" si="2579"/>
        <v>2.2383771765470035E-2</v>
      </c>
      <c r="BH635" s="2">
        <f t="shared" si="2580"/>
        <v>3.0906469634168317E-2</v>
      </c>
      <c r="BI635" s="2">
        <f t="shared" si="2581"/>
        <v>3.6943593440259504E-3</v>
      </c>
      <c r="BJ635" s="2">
        <f t="shared" si="2582"/>
        <v>0.96539917102180572</v>
      </c>
    </row>
    <row r="636" spans="1:62" ht="15.6" customHeight="1">
      <c r="A636" s="4">
        <v>44525</v>
      </c>
      <c r="B636">
        <f>Foglio1!S407</f>
        <v>7304200</v>
      </c>
      <c r="C636">
        <f>Foglio1!T407</f>
        <v>2702399</v>
      </c>
      <c r="E636">
        <f>Foglio1!R407</f>
        <v>320887</v>
      </c>
      <c r="G636">
        <f>Foglio1!K407</f>
        <v>11304</v>
      </c>
      <c r="H636" s="5">
        <f>Foglio1!I407</f>
        <v>376</v>
      </c>
      <c r="I636" s="5">
        <f>Foglio1!G407</f>
        <v>335</v>
      </c>
      <c r="J636" s="5">
        <f>Foglio1!H407</f>
        <v>41</v>
      </c>
      <c r="K636" s="5">
        <f>Foglio1!V407</f>
        <v>2</v>
      </c>
      <c r="M636" s="5">
        <f>Foglio1!J407</f>
        <v>10928</v>
      </c>
      <c r="N636" s="5">
        <f>Foglio1!N407</f>
        <v>302410</v>
      </c>
      <c r="O636" s="5">
        <f>Foglio1!O407</f>
        <v>7173</v>
      </c>
      <c r="Q636">
        <f t="shared" si="2548"/>
        <v>376</v>
      </c>
      <c r="R636">
        <f t="shared" si="2549"/>
        <v>309959</v>
      </c>
      <c r="Z636">
        <f t="shared" si="2550"/>
        <v>302410</v>
      </c>
      <c r="AA636">
        <f t="shared" si="2551"/>
        <v>10928</v>
      </c>
      <c r="AB636">
        <f t="shared" si="2552"/>
        <v>376</v>
      </c>
      <c r="AC636">
        <f t="shared" si="2553"/>
        <v>7173</v>
      </c>
      <c r="AE636" s="3">
        <f t="shared" si="2554"/>
        <v>28753</v>
      </c>
      <c r="AF636" s="3">
        <f t="shared" si="2555"/>
        <v>655</v>
      </c>
      <c r="AG636" s="3">
        <f t="shared" si="2556"/>
        <v>206</v>
      </c>
      <c r="AH636" s="3">
        <f t="shared" si="2557"/>
        <v>-8</v>
      </c>
      <c r="AI636" s="3">
        <f t="shared" si="2558"/>
        <v>0</v>
      </c>
      <c r="AJ636" s="3">
        <f t="shared" si="2559"/>
        <v>214</v>
      </c>
      <c r="AK636" s="3">
        <f t="shared" si="2560"/>
        <v>444</v>
      </c>
      <c r="AL636" s="3">
        <f t="shared" si="2561"/>
        <v>5</v>
      </c>
      <c r="AM636" s="3"/>
      <c r="AN636" s="3">
        <f t="shared" si="2562"/>
        <v>28098</v>
      </c>
      <c r="AO636" s="3">
        <f t="shared" si="2563"/>
        <v>655</v>
      </c>
      <c r="AQ636" s="6">
        <f t="shared" si="2564"/>
        <v>3.9520595779200919E-3</v>
      </c>
      <c r="AR636" s="6">
        <f t="shared" si="2565"/>
        <v>2.0453920907342175E-3</v>
      </c>
      <c r="AS636" s="6">
        <f t="shared" si="2566"/>
        <v>1.8561903045593801E-2</v>
      </c>
      <c r="AT636" s="6">
        <f t="shared" si="2567"/>
        <v>-2.0833333333333332E-2</v>
      </c>
      <c r="AU636" s="6">
        <f t="shared" si="2568"/>
        <v>0</v>
      </c>
      <c r="AV636" s="6">
        <f t="shared" si="2569"/>
        <v>1.9973865969759193E-2</v>
      </c>
      <c r="AW636" s="6">
        <f t="shared" si="2570"/>
        <v>1.4703642131895644E-3</v>
      </c>
      <c r="AX636" s="6">
        <f t="shared" si="2571"/>
        <v>6.9754464285714287E-4</v>
      </c>
      <c r="AZ636" s="2">
        <f t="shared" si="2572"/>
        <v>4.3931847430245613E-2</v>
      </c>
      <c r="BA636" s="17">
        <f t="shared" si="2573"/>
        <v>2.2780231628004036E-2</v>
      </c>
      <c r="BB636" s="2">
        <f t="shared" si="2574"/>
        <v>1.1717520497869967E-3</v>
      </c>
      <c r="BC636" s="2">
        <f t="shared" si="2575"/>
        <v>1.0439812145708613E-3</v>
      </c>
      <c r="BD636" s="2">
        <f t="shared" si="2576"/>
        <v>1.2777083521613527E-4</v>
      </c>
      <c r="BE636" s="2">
        <f t="shared" si="2577"/>
        <v>3.4055602127851858E-2</v>
      </c>
      <c r="BF636" s="2">
        <f t="shared" si="2578"/>
        <v>0.94241898238320654</v>
      </c>
      <c r="BG636" s="17">
        <f t="shared" si="2579"/>
        <v>2.2353663439154594E-2</v>
      </c>
      <c r="BH636" s="2">
        <f t="shared" si="2580"/>
        <v>2.9635527246992217E-2</v>
      </c>
      <c r="BI636" s="2">
        <f t="shared" si="2581"/>
        <v>3.6270346779900919E-3</v>
      </c>
      <c r="BJ636" s="2">
        <f t="shared" si="2582"/>
        <v>0.96673743807501766</v>
      </c>
    </row>
    <row r="637" spans="1:62" ht="15.6" customHeight="1">
      <c r="A637" s="4">
        <v>44526</v>
      </c>
      <c r="B637">
        <f>Foglio1!S408</f>
        <v>7331291</v>
      </c>
      <c r="C637">
        <f>Foglio1!T408</f>
        <v>2709131</v>
      </c>
      <c r="E637">
        <f>Foglio1!R408</f>
        <v>321696</v>
      </c>
      <c r="G637">
        <f>Foglio1!K408</f>
        <v>11239</v>
      </c>
      <c r="H637" s="5">
        <f>Foglio1!I408</f>
        <v>371</v>
      </c>
      <c r="I637" s="5">
        <f>Foglio1!G408</f>
        <v>328</v>
      </c>
      <c r="J637" s="5">
        <f>Foglio1!H408</f>
        <v>43</v>
      </c>
      <c r="K637" s="5">
        <f>Foglio1!V408</f>
        <v>5</v>
      </c>
      <c r="M637" s="5">
        <f>Foglio1!J408</f>
        <v>10868</v>
      </c>
      <c r="N637" s="5">
        <f>Foglio1!N408</f>
        <v>303278</v>
      </c>
      <c r="O637" s="5">
        <f>Foglio1!O408</f>
        <v>7179</v>
      </c>
      <c r="Q637">
        <f t="shared" si="2548"/>
        <v>371</v>
      </c>
      <c r="R637">
        <f t="shared" si="2549"/>
        <v>310828</v>
      </c>
      <c r="Z637">
        <f t="shared" si="2550"/>
        <v>303278</v>
      </c>
      <c r="AA637">
        <f t="shared" si="2551"/>
        <v>10868</v>
      </c>
      <c r="AB637">
        <f t="shared" si="2552"/>
        <v>371</v>
      </c>
      <c r="AC637">
        <f t="shared" si="2553"/>
        <v>7179</v>
      </c>
      <c r="AE637" s="3">
        <f t="shared" si="2554"/>
        <v>27091</v>
      </c>
      <c r="AF637" s="3">
        <f t="shared" si="2555"/>
        <v>809</v>
      </c>
      <c r="AG637" s="3">
        <f t="shared" si="2556"/>
        <v>-65</v>
      </c>
      <c r="AH637" s="3">
        <f t="shared" si="2557"/>
        <v>-5</v>
      </c>
      <c r="AI637" s="3">
        <f t="shared" si="2558"/>
        <v>2</v>
      </c>
      <c r="AJ637" s="3">
        <f t="shared" si="2559"/>
        <v>-60</v>
      </c>
      <c r="AK637" s="3">
        <f t="shared" si="2560"/>
        <v>868</v>
      </c>
      <c r="AL637" s="3">
        <f t="shared" si="2561"/>
        <v>6</v>
      </c>
      <c r="AM637" s="3"/>
      <c r="AN637" s="3">
        <f t="shared" si="2562"/>
        <v>26282</v>
      </c>
      <c r="AO637" s="3">
        <f t="shared" si="2563"/>
        <v>809</v>
      </c>
      <c r="AQ637" s="6">
        <f t="shared" si="2564"/>
        <v>3.708961967087429E-3</v>
      </c>
      <c r="AR637" s="6">
        <f t="shared" si="2565"/>
        <v>2.5211367241427668E-3</v>
      </c>
      <c r="AS637" s="6">
        <f t="shared" si="2566"/>
        <v>-5.7501769285208774E-3</v>
      </c>
      <c r="AT637" s="6">
        <f t="shared" si="2567"/>
        <v>-1.3297872340425532E-2</v>
      </c>
      <c r="AU637" s="6">
        <f t="shared" si="2568"/>
        <v>4.878048780487805E-2</v>
      </c>
      <c r="AV637" s="6">
        <f t="shared" si="2569"/>
        <v>-5.4904831625183018E-3</v>
      </c>
      <c r="AW637" s="6">
        <f t="shared" si="2570"/>
        <v>2.8702754538540392E-3</v>
      </c>
      <c r="AX637" s="6">
        <f t="shared" si="2571"/>
        <v>8.3647009619406104E-4</v>
      </c>
      <c r="AZ637" s="2">
        <f t="shared" si="2572"/>
        <v>4.387985690378407E-2</v>
      </c>
      <c r="BA637" s="17">
        <f t="shared" si="2573"/>
        <v>2.9862315898268797E-2</v>
      </c>
      <c r="BB637" s="2">
        <f t="shared" si="2574"/>
        <v>1.1532627076494579E-3</v>
      </c>
      <c r="BC637" s="2">
        <f t="shared" si="2575"/>
        <v>1.0195961404555853E-3</v>
      </c>
      <c r="BD637" s="2">
        <f t="shared" si="2576"/>
        <v>1.3366656719387247E-4</v>
      </c>
      <c r="BE637" s="2">
        <f t="shared" si="2577"/>
        <v>3.3783447727046653E-2</v>
      </c>
      <c r="BF637" s="2">
        <f t="shared" si="2578"/>
        <v>0.9427471898935641</v>
      </c>
      <c r="BG637" s="17">
        <f t="shared" si="2579"/>
        <v>2.2316099671739781E-2</v>
      </c>
      <c r="BH637" s="2">
        <f t="shared" si="2580"/>
        <v>2.9184091111308836E-2</v>
      </c>
      <c r="BI637" s="2">
        <f t="shared" si="2581"/>
        <v>3.8259631639825605E-3</v>
      </c>
      <c r="BJ637" s="2">
        <f t="shared" si="2582"/>
        <v>0.96698994572470864</v>
      </c>
    </row>
    <row r="638" spans="1:62" ht="15.6" customHeight="1">
      <c r="A638" s="4">
        <v>44527</v>
      </c>
      <c r="B638">
        <f>Foglio1!S409</f>
        <v>7358017</v>
      </c>
      <c r="C638">
        <f>Foglio1!T409</f>
        <v>2716274</v>
      </c>
      <c r="E638">
        <f>Foglio1!R409</f>
        <v>322341</v>
      </c>
      <c r="G638">
        <f>Foglio1!K409</f>
        <v>11376</v>
      </c>
      <c r="H638" s="5">
        <f>Foglio1!I409</f>
        <v>367</v>
      </c>
      <c r="I638" s="5">
        <f>Foglio1!G409</f>
        <v>322</v>
      </c>
      <c r="J638" s="5">
        <f>Foglio1!H409</f>
        <v>45</v>
      </c>
      <c r="K638" s="5">
        <f>Foglio1!V409</f>
        <v>4</v>
      </c>
      <c r="M638" s="5">
        <f>Foglio1!J409</f>
        <v>11009</v>
      </c>
      <c r="N638" s="5">
        <f>Foglio1!N409</f>
        <v>303778</v>
      </c>
      <c r="O638" s="5">
        <f>Foglio1!O409</f>
        <v>7187</v>
      </c>
      <c r="Q638">
        <f t="shared" si="2548"/>
        <v>367</v>
      </c>
      <c r="R638">
        <f t="shared" si="2549"/>
        <v>311332</v>
      </c>
      <c r="Z638">
        <f t="shared" si="2550"/>
        <v>303778</v>
      </c>
      <c r="AA638">
        <f t="shared" si="2551"/>
        <v>11009</v>
      </c>
      <c r="AB638">
        <f t="shared" si="2552"/>
        <v>367</v>
      </c>
      <c r="AC638">
        <f t="shared" si="2553"/>
        <v>7187</v>
      </c>
      <c r="AE638" s="3">
        <f t="shared" si="2554"/>
        <v>26726</v>
      </c>
      <c r="AF638" s="3">
        <f t="shared" si="2555"/>
        <v>645</v>
      </c>
      <c r="AG638" s="3">
        <f t="shared" si="2556"/>
        <v>137</v>
      </c>
      <c r="AH638" s="3">
        <f t="shared" si="2557"/>
        <v>-4</v>
      </c>
      <c r="AI638" s="3">
        <f t="shared" si="2558"/>
        <v>2</v>
      </c>
      <c r="AJ638" s="3">
        <f t="shared" si="2559"/>
        <v>141</v>
      </c>
      <c r="AK638" s="3">
        <f t="shared" si="2560"/>
        <v>500</v>
      </c>
      <c r="AL638" s="3">
        <f t="shared" si="2561"/>
        <v>8</v>
      </c>
      <c r="AM638" s="3"/>
      <c r="AN638" s="3">
        <f t="shared" si="2562"/>
        <v>26081</v>
      </c>
      <c r="AO638" s="3">
        <f t="shared" si="2563"/>
        <v>645</v>
      </c>
      <c r="AQ638" s="6">
        <f t="shared" si="2564"/>
        <v>3.6454698087962953E-3</v>
      </c>
      <c r="AR638" s="6">
        <f t="shared" si="2565"/>
        <v>2.0049985079080871E-3</v>
      </c>
      <c r="AS638" s="6">
        <f t="shared" si="2566"/>
        <v>1.2189696592223508E-2</v>
      </c>
      <c r="AT638" s="6">
        <f t="shared" si="2567"/>
        <v>-1.078167115902965E-2</v>
      </c>
      <c r="AU638" s="6">
        <f t="shared" si="2568"/>
        <v>4.6511627906976744E-2</v>
      </c>
      <c r="AV638" s="6">
        <f t="shared" si="2569"/>
        <v>1.2973868237026133E-2</v>
      </c>
      <c r="AW638" s="6">
        <f t="shared" si="2570"/>
        <v>1.6486523915351591E-3</v>
      </c>
      <c r="AX638" s="6">
        <f t="shared" si="2571"/>
        <v>1.1143613316617913E-3</v>
      </c>
      <c r="AZ638" s="2">
        <f t="shared" si="2572"/>
        <v>4.3808134718905919E-2</v>
      </c>
      <c r="BA638" s="17">
        <f t="shared" si="2573"/>
        <v>2.413380228990496E-2</v>
      </c>
      <c r="BB638" s="2">
        <f t="shared" si="2574"/>
        <v>1.1385458256939079E-3</v>
      </c>
      <c r="BC638" s="2">
        <f t="shared" si="2575"/>
        <v>9.9894211409656234E-4</v>
      </c>
      <c r="BD638" s="2">
        <f t="shared" si="2576"/>
        <v>1.3960371159734566E-4</v>
      </c>
      <c r="BE638" s="2">
        <f t="shared" si="2577"/>
        <v>3.4153272466115076E-2</v>
      </c>
      <c r="BF638" s="2">
        <f t="shared" si="2578"/>
        <v>0.94241191781374378</v>
      </c>
      <c r="BG638" s="17">
        <f t="shared" si="2579"/>
        <v>2.2296263894447183E-2</v>
      </c>
      <c r="BH638" s="2">
        <f t="shared" si="2580"/>
        <v>2.8305203938115329E-2</v>
      </c>
      <c r="BI638" s="2">
        <f t="shared" si="2581"/>
        <v>3.9556962025316458E-3</v>
      </c>
      <c r="BJ638" s="2">
        <f t="shared" si="2582"/>
        <v>0.96773909985935302</v>
      </c>
    </row>
    <row r="639" spans="1:62" ht="15.6" customHeight="1">
      <c r="A639" s="4">
        <v>44528</v>
      </c>
      <c r="B639">
        <f>Foglio1!S410</f>
        <v>7382802</v>
      </c>
      <c r="C639">
        <f>Foglio1!T410</f>
        <v>2722156</v>
      </c>
      <c r="E639">
        <f>Foglio1!R410</f>
        <v>323118</v>
      </c>
      <c r="G639">
        <f>Foglio1!K410</f>
        <v>11847</v>
      </c>
      <c r="H639" s="5">
        <f>Foglio1!I410</f>
        <v>359</v>
      </c>
      <c r="I639" s="5">
        <f>Foglio1!G410</f>
        <v>314</v>
      </c>
      <c r="J639" s="5">
        <f>Foglio1!H410</f>
        <v>45</v>
      </c>
      <c r="K639" s="5">
        <f>Foglio1!V410</f>
        <v>0</v>
      </c>
      <c r="M639" s="5">
        <f>Foglio1!J410</f>
        <v>11488</v>
      </c>
      <c r="N639" s="5">
        <f>Foglio1!N410</f>
        <v>304080</v>
      </c>
      <c r="O639" s="5">
        <f>Foglio1!O410</f>
        <v>7191</v>
      </c>
      <c r="Q639">
        <f t="shared" si="2548"/>
        <v>359</v>
      </c>
      <c r="R639">
        <f t="shared" si="2549"/>
        <v>311630</v>
      </c>
      <c r="Z639">
        <f t="shared" si="2550"/>
        <v>304080</v>
      </c>
      <c r="AA639">
        <f t="shared" si="2551"/>
        <v>11488</v>
      </c>
      <c r="AB639">
        <f t="shared" si="2552"/>
        <v>359</v>
      </c>
      <c r="AC639">
        <f t="shared" si="2553"/>
        <v>7191</v>
      </c>
      <c r="AE639" s="3">
        <f t="shared" si="2554"/>
        <v>24785</v>
      </c>
      <c r="AF639" s="3">
        <f t="shared" si="2555"/>
        <v>777</v>
      </c>
      <c r="AG639" s="3">
        <f t="shared" si="2556"/>
        <v>471</v>
      </c>
      <c r="AH639" s="3">
        <f t="shared" si="2557"/>
        <v>-8</v>
      </c>
      <c r="AI639" s="3">
        <f t="shared" si="2558"/>
        <v>0</v>
      </c>
      <c r="AJ639" s="3">
        <f t="shared" si="2559"/>
        <v>479</v>
      </c>
      <c r="AK639" s="3">
        <f t="shared" si="2560"/>
        <v>302</v>
      </c>
      <c r="AL639" s="3">
        <f t="shared" si="2561"/>
        <v>4</v>
      </c>
      <c r="AM639" s="3"/>
      <c r="AN639" s="3">
        <f t="shared" si="2562"/>
        <v>24008</v>
      </c>
      <c r="AO639" s="3">
        <f t="shared" si="2563"/>
        <v>777</v>
      </c>
      <c r="AQ639" s="6">
        <f t="shared" si="2564"/>
        <v>3.3684347290852956E-3</v>
      </c>
      <c r="AR639" s="6">
        <f t="shared" si="2565"/>
        <v>2.4104907535808353E-3</v>
      </c>
      <c r="AS639" s="6">
        <f t="shared" si="2566"/>
        <v>4.1402953586497891E-2</v>
      </c>
      <c r="AT639" s="6">
        <f t="shared" si="2567"/>
        <v>-2.1798365122615803E-2</v>
      </c>
      <c r="AU639" s="6">
        <f t="shared" si="2568"/>
        <v>0</v>
      </c>
      <c r="AV639" s="6">
        <f t="shared" si="2569"/>
        <v>4.3509855572713238E-2</v>
      </c>
      <c r="AW639" s="6">
        <f t="shared" si="2570"/>
        <v>9.9414704158958195E-4</v>
      </c>
      <c r="AX639" s="6">
        <f t="shared" si="2571"/>
        <v>5.5656045637957421E-4</v>
      </c>
      <c r="AZ639" s="2">
        <f t="shared" si="2572"/>
        <v>4.3766309864466092E-2</v>
      </c>
      <c r="BA639" s="17">
        <f t="shared" si="2573"/>
        <v>3.1349606616905383E-2</v>
      </c>
      <c r="BB639" s="2">
        <f t="shared" si="2574"/>
        <v>1.111049214218954E-3</v>
      </c>
      <c r="BC639" s="2">
        <f t="shared" si="2575"/>
        <v>9.7178120686560333E-4</v>
      </c>
      <c r="BD639" s="2">
        <f t="shared" si="2576"/>
        <v>1.3926800735335079E-4</v>
      </c>
      <c r="BE639" s="2">
        <f t="shared" si="2577"/>
        <v>3.5553574855006528E-2</v>
      </c>
      <c r="BF639" s="2">
        <f t="shared" si="2578"/>
        <v>0.94108034835570908</v>
      </c>
      <c r="BG639" s="17">
        <f t="shared" si="2579"/>
        <v>2.2255027575065457E-2</v>
      </c>
      <c r="BH639" s="2">
        <f t="shared" si="2580"/>
        <v>2.650460032075631E-2</v>
      </c>
      <c r="BI639" s="2">
        <f t="shared" si="2581"/>
        <v>3.7984299822739933E-3</v>
      </c>
      <c r="BJ639" s="2">
        <f t="shared" si="2582"/>
        <v>0.96969696969696972</v>
      </c>
    </row>
    <row r="640" spans="1:62" ht="15.6" customHeight="1">
      <c r="A640" s="4">
        <v>44529</v>
      </c>
      <c r="B640">
        <f>Foglio1!S411</f>
        <v>7397538</v>
      </c>
      <c r="C640">
        <f>Foglio1!T411</f>
        <v>2726993</v>
      </c>
      <c r="E640">
        <f>Foglio1!R411</f>
        <v>323677</v>
      </c>
      <c r="G640">
        <f>Foglio1!K411</f>
        <v>12208</v>
      </c>
      <c r="H640" s="5">
        <f>Foglio1!I411</f>
        <v>365</v>
      </c>
      <c r="I640" s="5">
        <f>Foglio1!G411</f>
        <v>321</v>
      </c>
      <c r="J640" s="5">
        <f>Foglio1!H411</f>
        <v>44</v>
      </c>
      <c r="K640" s="5">
        <f>Foglio1!V411</f>
        <v>2</v>
      </c>
      <c r="M640" s="5">
        <f>Foglio1!J411</f>
        <v>11843</v>
      </c>
      <c r="N640" s="5">
        <f>Foglio1!N411</f>
        <v>304272</v>
      </c>
      <c r="O640" s="5">
        <f>Foglio1!O411</f>
        <v>7197</v>
      </c>
      <c r="Q640">
        <f t="shared" ref="Q640:Q646" si="2583">H640+L640</f>
        <v>365</v>
      </c>
      <c r="R640">
        <f t="shared" ref="R640:R646" si="2584">Q640+N640+O640</f>
        <v>311834</v>
      </c>
      <c r="Z640">
        <f t="shared" ref="Z640:Z646" si="2585">N640</f>
        <v>304272</v>
      </c>
      <c r="AA640">
        <f t="shared" ref="AA640:AA646" si="2586">M640</f>
        <v>11843</v>
      </c>
      <c r="AB640">
        <f t="shared" ref="AB640:AB646" si="2587">H640</f>
        <v>365</v>
      </c>
      <c r="AC640">
        <f t="shared" ref="AC640:AC646" si="2588">O640</f>
        <v>7197</v>
      </c>
      <c r="AE640" s="3">
        <f t="shared" ref="AE640:AE646" si="2589">B640-B639</f>
        <v>14736</v>
      </c>
      <c r="AF640" s="3">
        <f t="shared" ref="AF640:AF646" si="2590">E640-E639</f>
        <v>559</v>
      </c>
      <c r="AG640" s="3">
        <f t="shared" ref="AG640:AG646" si="2591">G640-G639</f>
        <v>361</v>
      </c>
      <c r="AH640" s="3">
        <f t="shared" ref="AH640:AH646" si="2592">H640-H639</f>
        <v>6</v>
      </c>
      <c r="AI640" s="3">
        <f t="shared" ref="AI640:AI646" si="2593">J640-J639</f>
        <v>-1</v>
      </c>
      <c r="AJ640" s="3">
        <f t="shared" ref="AJ640:AJ646" si="2594">M640-M639</f>
        <v>355</v>
      </c>
      <c r="AK640" s="3">
        <f t="shared" ref="AK640:AK646" si="2595">N640-N639</f>
        <v>192</v>
      </c>
      <c r="AL640" s="3">
        <f t="shared" ref="AL640:AL646" si="2596">O640-O639</f>
        <v>6</v>
      </c>
      <c r="AM640" s="3"/>
      <c r="AN640" s="3">
        <f t="shared" ref="AN640:AN646" si="2597">AE640-AF640</f>
        <v>14177</v>
      </c>
      <c r="AO640" s="3">
        <f t="shared" ref="AO640:AO646" si="2598">AF640</f>
        <v>559</v>
      </c>
      <c r="AQ640" s="6">
        <f t="shared" ref="AQ640:AQ646" si="2599">(B640-B639)/B639</f>
        <v>1.9959901403288345E-3</v>
      </c>
      <c r="AR640" s="6">
        <f t="shared" ref="AR640:AR646" si="2600">(E640-E639)/E639</f>
        <v>1.7300181357894019E-3</v>
      </c>
      <c r="AS640" s="6">
        <f t="shared" ref="AS640:AS646" si="2601">(G640-G639)/G639</f>
        <v>3.0471849413353593E-2</v>
      </c>
      <c r="AT640" s="6">
        <f t="shared" ref="AT640:AT646" si="2602">(H640-H639)/H639</f>
        <v>1.6713091922005572E-2</v>
      </c>
      <c r="AU640" s="6">
        <f t="shared" ref="AU640:AU646" si="2603">(J640-J639)/J639</f>
        <v>-2.2222222222222223E-2</v>
      </c>
      <c r="AV640" s="6">
        <f t="shared" ref="AV640:AV646" si="2604">(M640-M639)/M639</f>
        <v>3.0901810584958216E-2</v>
      </c>
      <c r="AW640" s="6">
        <f t="shared" ref="AW640:AW646" si="2605">(N640-N639)/N639</f>
        <v>6.3141278610891866E-4</v>
      </c>
      <c r="AX640" s="6">
        <f t="shared" ref="AX640:AX646" si="2606">(O640-O639)/O639</f>
        <v>8.3437630371297454E-4</v>
      </c>
      <c r="AZ640" s="2">
        <f t="shared" ref="AZ640:AZ646" si="2607">E640/B640</f>
        <v>4.3754692439565701E-2</v>
      </c>
      <c r="BA640" s="17">
        <f t="shared" ref="BA640:BA646" si="2608">AF640/AE640</f>
        <v>3.7934310532030405E-2</v>
      </c>
      <c r="BB640" s="2">
        <f t="shared" ref="BB640:BB646" si="2609">H640/E640</f>
        <v>1.1276673968184331E-3</v>
      </c>
      <c r="BC640" s="2">
        <f t="shared" ref="BC640:BC646" si="2610">(H640-J640)/E640</f>
        <v>9.9172940925675913E-4</v>
      </c>
      <c r="BD640" s="2">
        <f t="shared" ref="BD640:BD646" si="2611">J640/E640</f>
        <v>1.3593798756167413E-4</v>
      </c>
      <c r="BE640" s="2">
        <f t="shared" ref="BE640:BE646" si="2612">M640/E640</f>
        <v>3.6588945152111516E-2</v>
      </c>
      <c r="BF640" s="2">
        <f t="shared" ref="BF640:BF646" si="2613">N640/E640</f>
        <v>0.94004825798558445</v>
      </c>
      <c r="BG640" s="17">
        <f t="shared" ref="BG640:BG646" si="2614">O640/E640</f>
        <v>2.2235129465485653E-2</v>
      </c>
      <c r="BH640" s="2">
        <f t="shared" ref="BH640:BH646" si="2615">I640/G640</f>
        <v>2.6294233289646134E-2</v>
      </c>
      <c r="BI640" s="2">
        <f t="shared" ref="BI640:BI646" si="2616">J640/G640</f>
        <v>3.6041939711664484E-3</v>
      </c>
      <c r="BJ640" s="2">
        <f t="shared" ref="BJ640:BJ646" si="2617">M640/G640</f>
        <v>0.9701015727391874</v>
      </c>
    </row>
    <row r="641" spans="1:62" ht="15.6" customHeight="1">
      <c r="A641" s="4">
        <v>44530</v>
      </c>
      <c r="B641">
        <f>Foglio1!S412</f>
        <v>7429936</v>
      </c>
      <c r="C641">
        <f>Foglio1!T412</f>
        <v>2733860</v>
      </c>
      <c r="E641">
        <f>Foglio1!R412</f>
        <v>324222</v>
      </c>
      <c r="G641">
        <f>Foglio1!K412</f>
        <v>12545</v>
      </c>
      <c r="H641" s="5">
        <f>Foglio1!I412</f>
        <v>351</v>
      </c>
      <c r="I641" s="5">
        <f>Foglio1!G412</f>
        <v>308</v>
      </c>
      <c r="J641" s="5">
        <f>Foglio1!H412</f>
        <v>43</v>
      </c>
      <c r="K641" s="5">
        <f>Foglio1!V412</f>
        <v>2</v>
      </c>
      <c r="M641" s="5">
        <f>Foglio1!J412</f>
        <v>12194</v>
      </c>
      <c r="N641" s="5">
        <f>Foglio1!N412</f>
        <v>304472</v>
      </c>
      <c r="O641" s="5">
        <f>Foglio1!O412</f>
        <v>7205</v>
      </c>
      <c r="Q641">
        <f t="shared" si="2583"/>
        <v>351</v>
      </c>
      <c r="R641">
        <f t="shared" si="2584"/>
        <v>312028</v>
      </c>
      <c r="Z641">
        <f t="shared" si="2585"/>
        <v>304472</v>
      </c>
      <c r="AA641">
        <f t="shared" si="2586"/>
        <v>12194</v>
      </c>
      <c r="AB641">
        <f t="shared" si="2587"/>
        <v>351</v>
      </c>
      <c r="AC641">
        <f t="shared" si="2588"/>
        <v>7205</v>
      </c>
      <c r="AE641" s="3">
        <f t="shared" si="2589"/>
        <v>32398</v>
      </c>
      <c r="AF641" s="3">
        <f t="shared" si="2590"/>
        <v>545</v>
      </c>
      <c r="AG641" s="3">
        <f t="shared" si="2591"/>
        <v>337</v>
      </c>
      <c r="AH641" s="3">
        <f t="shared" si="2592"/>
        <v>-14</v>
      </c>
      <c r="AI641" s="3">
        <f t="shared" si="2593"/>
        <v>-1</v>
      </c>
      <c r="AJ641" s="3">
        <f t="shared" si="2594"/>
        <v>351</v>
      </c>
      <c r="AK641" s="3">
        <f t="shared" si="2595"/>
        <v>200</v>
      </c>
      <c r="AL641" s="3">
        <f t="shared" si="2596"/>
        <v>8</v>
      </c>
      <c r="AM641" s="3"/>
      <c r="AN641" s="3">
        <f t="shared" si="2597"/>
        <v>31853</v>
      </c>
      <c r="AO641" s="3">
        <f t="shared" si="2598"/>
        <v>545</v>
      </c>
      <c r="AQ641" s="6">
        <f t="shared" si="2599"/>
        <v>4.3795652012872388E-3</v>
      </c>
      <c r="AR641" s="6">
        <f t="shared" si="2600"/>
        <v>1.6837773459343727E-3</v>
      </c>
      <c r="AS641" s="6">
        <f t="shared" si="2601"/>
        <v>2.7604849279161205E-2</v>
      </c>
      <c r="AT641" s="6">
        <f t="shared" si="2602"/>
        <v>-3.8356164383561646E-2</v>
      </c>
      <c r="AU641" s="6">
        <f t="shared" si="2603"/>
        <v>-2.2727272727272728E-2</v>
      </c>
      <c r="AV641" s="6">
        <f t="shared" si="2604"/>
        <v>2.9637760702524697E-2</v>
      </c>
      <c r="AW641" s="6">
        <f t="shared" si="2605"/>
        <v>6.573066203922806E-4</v>
      </c>
      <c r="AX641" s="6">
        <f t="shared" si="2606"/>
        <v>1.1115742670557178E-3</v>
      </c>
      <c r="AZ641" s="2">
        <f t="shared" si="2607"/>
        <v>4.3637253402990281E-2</v>
      </c>
      <c r="BA641" s="17">
        <f t="shared" si="2608"/>
        <v>1.6822026050990802E-2</v>
      </c>
      <c r="BB641" s="2">
        <f t="shared" si="2609"/>
        <v>1.0825915576364344E-3</v>
      </c>
      <c r="BC641" s="2">
        <f t="shared" si="2610"/>
        <v>9.4996638105989111E-4</v>
      </c>
      <c r="BD641" s="2">
        <f t="shared" si="2611"/>
        <v>1.3262517657654322E-4</v>
      </c>
      <c r="BE641" s="2">
        <f t="shared" si="2612"/>
        <v>3.7610032631962054E-2</v>
      </c>
      <c r="BF641" s="2">
        <f t="shared" si="2613"/>
        <v>0.93908494796775044</v>
      </c>
      <c r="BG641" s="17">
        <f t="shared" si="2614"/>
        <v>2.2222427842651021E-2</v>
      </c>
      <c r="BH641" s="2">
        <f t="shared" si="2615"/>
        <v>2.455161418891989E-2</v>
      </c>
      <c r="BI641" s="2">
        <f t="shared" si="2616"/>
        <v>3.4276604224790755E-3</v>
      </c>
      <c r="BJ641" s="2">
        <f t="shared" si="2617"/>
        <v>0.97202072538860107</v>
      </c>
    </row>
    <row r="642" spans="1:62" ht="15.6" customHeight="1">
      <c r="A642" s="4">
        <v>44531</v>
      </c>
      <c r="B642">
        <f>Foglio1!S413</f>
        <v>7457876</v>
      </c>
      <c r="C642">
        <f>Foglio1!T413</f>
        <v>2742770</v>
      </c>
      <c r="E642">
        <f>Foglio1!R413</f>
        <v>324951</v>
      </c>
      <c r="G642">
        <f>Foglio1!K413</f>
        <v>12637</v>
      </c>
      <c r="H642" s="5">
        <f>Foglio1!I413</f>
        <v>351</v>
      </c>
      <c r="I642" s="5">
        <f>Foglio1!G413</f>
        <v>308</v>
      </c>
      <c r="J642" s="5">
        <f>Foglio1!H413</f>
        <v>43</v>
      </c>
      <c r="K642" s="5">
        <f>Foglio1!V413</f>
        <v>2</v>
      </c>
      <c r="M642" s="5">
        <f>Foglio1!J413</f>
        <v>12286</v>
      </c>
      <c r="N642" s="5">
        <f>Foglio1!N413</f>
        <v>305100</v>
      </c>
      <c r="O642" s="5">
        <f>Foglio1!O413</f>
        <v>7214</v>
      </c>
      <c r="Q642">
        <f t="shared" si="2583"/>
        <v>351</v>
      </c>
      <c r="R642">
        <f t="shared" si="2584"/>
        <v>312665</v>
      </c>
      <c r="Z642">
        <f t="shared" si="2585"/>
        <v>305100</v>
      </c>
      <c r="AA642">
        <f t="shared" si="2586"/>
        <v>12286</v>
      </c>
      <c r="AB642">
        <f t="shared" si="2587"/>
        <v>351</v>
      </c>
      <c r="AC642">
        <f t="shared" si="2588"/>
        <v>7214</v>
      </c>
      <c r="AE642" s="3">
        <f t="shared" si="2589"/>
        <v>27940</v>
      </c>
      <c r="AF642" s="3">
        <f t="shared" si="2590"/>
        <v>729</v>
      </c>
      <c r="AG642" s="3">
        <f t="shared" si="2591"/>
        <v>92</v>
      </c>
      <c r="AH642" s="3">
        <f t="shared" si="2592"/>
        <v>0</v>
      </c>
      <c r="AI642" s="3">
        <f t="shared" si="2593"/>
        <v>0</v>
      </c>
      <c r="AJ642" s="3">
        <f t="shared" si="2594"/>
        <v>92</v>
      </c>
      <c r="AK642" s="3">
        <f t="shared" si="2595"/>
        <v>628</v>
      </c>
      <c r="AL642" s="3">
        <f t="shared" si="2596"/>
        <v>9</v>
      </c>
      <c r="AM642" s="3"/>
      <c r="AN642" s="3">
        <f t="shared" si="2597"/>
        <v>27211</v>
      </c>
      <c r="AO642" s="3">
        <f t="shared" si="2598"/>
        <v>729</v>
      </c>
      <c r="AQ642" s="6">
        <f t="shared" si="2599"/>
        <v>3.7604630780130543E-3</v>
      </c>
      <c r="AR642" s="6">
        <f t="shared" si="2600"/>
        <v>2.2484593889372097E-3</v>
      </c>
      <c r="AS642" s="6">
        <f t="shared" si="2601"/>
        <v>7.3335990434436034E-3</v>
      </c>
      <c r="AT642" s="6">
        <f t="shared" si="2602"/>
        <v>0</v>
      </c>
      <c r="AU642" s="6">
        <f t="shared" si="2603"/>
        <v>0</v>
      </c>
      <c r="AV642" s="6">
        <f t="shared" si="2604"/>
        <v>7.5446941118582911E-3</v>
      </c>
      <c r="AW642" s="6">
        <f t="shared" si="2605"/>
        <v>2.0625870359179169E-3</v>
      </c>
      <c r="AX642" s="6">
        <f t="shared" si="2606"/>
        <v>1.2491325468424704E-3</v>
      </c>
      <c r="AZ642" s="2">
        <f t="shared" si="2607"/>
        <v>4.3571520899516165E-2</v>
      </c>
      <c r="BA642" s="17">
        <f t="shared" si="2608"/>
        <v>2.6091624910522547E-2</v>
      </c>
      <c r="BB642" s="2">
        <f t="shared" si="2609"/>
        <v>1.0801628553228026E-3</v>
      </c>
      <c r="BC642" s="2">
        <f t="shared" si="2610"/>
        <v>9.4783521207812867E-4</v>
      </c>
      <c r="BD642" s="2">
        <f t="shared" si="2611"/>
        <v>1.3232764324467382E-4</v>
      </c>
      <c r="BE642" s="2">
        <f t="shared" si="2612"/>
        <v>3.7808777323350293E-2</v>
      </c>
      <c r="BF642" s="2">
        <f t="shared" si="2613"/>
        <v>0.93891078962674368</v>
      </c>
      <c r="BG642" s="17">
        <f t="shared" si="2614"/>
        <v>2.2200270194583184E-2</v>
      </c>
      <c r="BH642" s="2">
        <f t="shared" si="2615"/>
        <v>2.437287330853842E-2</v>
      </c>
      <c r="BI642" s="2">
        <f t="shared" si="2616"/>
        <v>3.4027063385297144E-3</v>
      </c>
      <c r="BJ642" s="2">
        <f t="shared" si="2617"/>
        <v>0.97222442035293188</v>
      </c>
    </row>
    <row r="643" spans="1:62" ht="15.6" customHeight="1">
      <c r="A643" s="4">
        <v>44532</v>
      </c>
      <c r="B643">
        <f>Foglio1!S414</f>
        <v>7490587</v>
      </c>
      <c r="C643">
        <f>Foglio1!T414</f>
        <v>2752727</v>
      </c>
      <c r="E643">
        <f>Foglio1!R414</f>
        <v>325626</v>
      </c>
      <c r="G643">
        <f>Foglio1!K414</f>
        <v>12560</v>
      </c>
      <c r="H643" s="5">
        <f>Foglio1!I414</f>
        <v>351</v>
      </c>
      <c r="I643" s="5">
        <f>Foglio1!G414</f>
        <v>307</v>
      </c>
      <c r="J643" s="5">
        <f>Foglio1!H414</f>
        <v>44</v>
      </c>
      <c r="K643" s="5">
        <f>Foglio1!V414</f>
        <v>3</v>
      </c>
      <c r="M643" s="5">
        <f>Foglio1!J414</f>
        <v>12209</v>
      </c>
      <c r="N643" s="5">
        <f>Foglio1!N414</f>
        <v>305848</v>
      </c>
      <c r="O643" s="5">
        <f>Foglio1!O414</f>
        <v>7218</v>
      </c>
      <c r="Q643">
        <f t="shared" si="2583"/>
        <v>351</v>
      </c>
      <c r="R643">
        <f t="shared" si="2584"/>
        <v>313417</v>
      </c>
      <c r="Z643">
        <f t="shared" si="2585"/>
        <v>305848</v>
      </c>
      <c r="AA643">
        <f t="shared" si="2586"/>
        <v>12209</v>
      </c>
      <c r="AB643">
        <f t="shared" si="2587"/>
        <v>351</v>
      </c>
      <c r="AC643">
        <f t="shared" si="2588"/>
        <v>7218</v>
      </c>
      <c r="AE643" s="3">
        <f t="shared" si="2589"/>
        <v>32711</v>
      </c>
      <c r="AF643" s="3">
        <f t="shared" si="2590"/>
        <v>675</v>
      </c>
      <c r="AG643" s="3">
        <f t="shared" si="2591"/>
        <v>-77</v>
      </c>
      <c r="AH643" s="3">
        <f t="shared" si="2592"/>
        <v>0</v>
      </c>
      <c r="AI643" s="3">
        <f t="shared" si="2593"/>
        <v>1</v>
      </c>
      <c r="AJ643" s="3">
        <f t="shared" si="2594"/>
        <v>-77</v>
      </c>
      <c r="AK643" s="3">
        <f t="shared" si="2595"/>
        <v>748</v>
      </c>
      <c r="AL643" s="3">
        <f t="shared" si="2596"/>
        <v>4</v>
      </c>
      <c r="AM643" s="3"/>
      <c r="AN643" s="3">
        <f t="shared" si="2597"/>
        <v>32036</v>
      </c>
      <c r="AO643" s="3">
        <f t="shared" si="2598"/>
        <v>675</v>
      </c>
      <c r="AQ643" s="6">
        <f t="shared" si="2599"/>
        <v>4.3861013511085458E-3</v>
      </c>
      <c r="AR643" s="6">
        <f t="shared" si="2600"/>
        <v>2.0772362602361587E-3</v>
      </c>
      <c r="AS643" s="6">
        <f t="shared" si="2601"/>
        <v>-6.0932183271346051E-3</v>
      </c>
      <c r="AT643" s="6">
        <f t="shared" si="2602"/>
        <v>0</v>
      </c>
      <c r="AU643" s="6">
        <f t="shared" si="2603"/>
        <v>2.3255813953488372E-2</v>
      </c>
      <c r="AV643" s="6">
        <f t="shared" si="2604"/>
        <v>-6.267296109392805E-3</v>
      </c>
      <c r="AW643" s="6">
        <f t="shared" si="2605"/>
        <v>2.451655195018027E-3</v>
      </c>
      <c r="AX643" s="6">
        <f t="shared" si="2606"/>
        <v>5.5447740504574439E-4</v>
      </c>
      <c r="AZ643" s="2">
        <f t="shared" si="2607"/>
        <v>4.347135945420566E-2</v>
      </c>
      <c r="BA643" s="17">
        <f t="shared" si="2608"/>
        <v>2.0635260309987465E-2</v>
      </c>
      <c r="BB643" s="2">
        <f t="shared" si="2609"/>
        <v>1.0779237530172652E-3</v>
      </c>
      <c r="BC643" s="2">
        <f t="shared" si="2610"/>
        <v>9.4279940790968782E-4</v>
      </c>
      <c r="BD643" s="2">
        <f t="shared" si="2611"/>
        <v>1.3512434510757739E-4</v>
      </c>
      <c r="BE643" s="2">
        <f t="shared" si="2612"/>
        <v>3.7493934759509379E-2</v>
      </c>
      <c r="BF643" s="2">
        <f t="shared" si="2613"/>
        <v>0.93926160687414395</v>
      </c>
      <c r="BG643" s="17">
        <f t="shared" si="2614"/>
        <v>2.2166534613329403E-2</v>
      </c>
      <c r="BH643" s="2">
        <f t="shared" si="2615"/>
        <v>2.444267515923567E-2</v>
      </c>
      <c r="BI643" s="2">
        <f t="shared" si="2616"/>
        <v>3.5031847133757963E-3</v>
      </c>
      <c r="BJ643" s="2">
        <f t="shared" si="2617"/>
        <v>0.97205414012738856</v>
      </c>
    </row>
    <row r="644" spans="1:62" ht="15.6" customHeight="1">
      <c r="A644" s="4">
        <v>44533</v>
      </c>
      <c r="B644">
        <f>Foglio1!S415</f>
        <v>7516946</v>
      </c>
      <c r="C644">
        <f>Foglio1!T415</f>
        <v>2760238</v>
      </c>
      <c r="E644">
        <f>Foglio1!R415</f>
        <v>326462</v>
      </c>
      <c r="G644">
        <f>Foglio1!K415</f>
        <v>12822</v>
      </c>
      <c r="H644" s="5">
        <f>Foglio1!I415</f>
        <v>356</v>
      </c>
      <c r="I644" s="5">
        <f>Foglio1!G415</f>
        <v>311</v>
      </c>
      <c r="J644" s="5">
        <f>Foglio1!H415</f>
        <v>45</v>
      </c>
      <c r="K644" s="5">
        <f>Foglio1!V415</f>
        <v>1</v>
      </c>
      <c r="M644" s="5">
        <f>Foglio1!J415</f>
        <v>12466</v>
      </c>
      <c r="N644" s="5">
        <f>Foglio1!N415</f>
        <v>306417</v>
      </c>
      <c r="O644" s="5">
        <f>Foglio1!O415</f>
        <v>7223</v>
      </c>
      <c r="Q644">
        <f t="shared" si="2583"/>
        <v>356</v>
      </c>
      <c r="R644">
        <f t="shared" si="2584"/>
        <v>313996</v>
      </c>
      <c r="Z644">
        <f t="shared" si="2585"/>
        <v>306417</v>
      </c>
      <c r="AA644">
        <f t="shared" si="2586"/>
        <v>12466</v>
      </c>
      <c r="AB644">
        <f t="shared" si="2587"/>
        <v>356</v>
      </c>
      <c r="AC644">
        <f t="shared" si="2588"/>
        <v>7223</v>
      </c>
      <c r="AE644" s="3">
        <f t="shared" si="2589"/>
        <v>26359</v>
      </c>
      <c r="AF644" s="3">
        <f t="shared" si="2590"/>
        <v>836</v>
      </c>
      <c r="AG644" s="3">
        <f t="shared" si="2591"/>
        <v>262</v>
      </c>
      <c r="AH644" s="3">
        <f t="shared" si="2592"/>
        <v>5</v>
      </c>
      <c r="AI644" s="3">
        <f t="shared" si="2593"/>
        <v>1</v>
      </c>
      <c r="AJ644" s="3">
        <f t="shared" si="2594"/>
        <v>257</v>
      </c>
      <c r="AK644" s="3">
        <f t="shared" si="2595"/>
        <v>569</v>
      </c>
      <c r="AL644" s="3">
        <f t="shared" si="2596"/>
        <v>5</v>
      </c>
      <c r="AM644" s="3"/>
      <c r="AN644" s="3">
        <f t="shared" si="2597"/>
        <v>25523</v>
      </c>
      <c r="AO644" s="3">
        <f t="shared" si="2598"/>
        <v>836</v>
      </c>
      <c r="AQ644" s="6">
        <f t="shared" si="2599"/>
        <v>3.5189498499917297E-3</v>
      </c>
      <c r="AR644" s="6">
        <f t="shared" si="2600"/>
        <v>2.5673625570439705E-3</v>
      </c>
      <c r="AS644" s="6">
        <f t="shared" si="2601"/>
        <v>2.0859872611464967E-2</v>
      </c>
      <c r="AT644" s="6">
        <f t="shared" si="2602"/>
        <v>1.4245014245014245E-2</v>
      </c>
      <c r="AU644" s="6">
        <f t="shared" si="2603"/>
        <v>2.2727272727272728E-2</v>
      </c>
      <c r="AV644" s="6">
        <f t="shared" si="2604"/>
        <v>2.1050045048734541E-2</v>
      </c>
      <c r="AW644" s="6">
        <f t="shared" si="2605"/>
        <v>1.8604012450629071E-3</v>
      </c>
      <c r="AX644" s="6">
        <f t="shared" si="2606"/>
        <v>6.9271266278747579E-4</v>
      </c>
      <c r="AZ644" s="2">
        <f t="shared" si="2607"/>
        <v>4.343013771816373E-2</v>
      </c>
      <c r="BA644" s="17">
        <f t="shared" si="2608"/>
        <v>3.1715922455328352E-2</v>
      </c>
      <c r="BB644" s="2">
        <f t="shared" si="2609"/>
        <v>1.0904791369286471E-3</v>
      </c>
      <c r="BC644" s="2">
        <f t="shared" si="2610"/>
        <v>9.5263767299103724E-4</v>
      </c>
      <c r="BD644" s="2">
        <f t="shared" si="2611"/>
        <v>1.3784146393760988E-4</v>
      </c>
      <c r="BE644" s="2">
        <f t="shared" si="2612"/>
        <v>3.8185148654360998E-2</v>
      </c>
      <c r="BF644" s="2">
        <f t="shared" si="2613"/>
        <v>0.93859928567490247</v>
      </c>
      <c r="BG644" s="17">
        <f t="shared" si="2614"/>
        <v>2.2125086533807917E-2</v>
      </c>
      <c r="BH644" s="2">
        <f t="shared" si="2615"/>
        <v>2.4255186398377787E-2</v>
      </c>
      <c r="BI644" s="2">
        <f t="shared" si="2616"/>
        <v>3.5095928872250818E-3</v>
      </c>
      <c r="BJ644" s="2">
        <f t="shared" si="2617"/>
        <v>0.97223522071439716</v>
      </c>
    </row>
    <row r="645" spans="1:62" ht="15.6" customHeight="1">
      <c r="A645" s="4">
        <v>44534</v>
      </c>
      <c r="B645">
        <f>Foglio1!S416</f>
        <v>7542898</v>
      </c>
      <c r="C645">
        <f>Foglio1!T416</f>
        <v>2765901</v>
      </c>
      <c r="E645">
        <f>Foglio1!R416</f>
        <v>327011</v>
      </c>
      <c r="G645">
        <f>Foglio1!K416</f>
        <v>12845</v>
      </c>
      <c r="H645" s="5">
        <f>Foglio1!I416</f>
        <v>345</v>
      </c>
      <c r="I645" s="5">
        <f>Foglio1!G416</f>
        <v>300</v>
      </c>
      <c r="J645" s="5">
        <f>Foglio1!H416</f>
        <v>45</v>
      </c>
      <c r="K645" s="5">
        <f>Foglio1!V416</f>
        <v>3</v>
      </c>
      <c r="M645" s="5">
        <f>Foglio1!J416</f>
        <v>12500</v>
      </c>
      <c r="N645" s="5">
        <f>Foglio1!N416</f>
        <v>306938</v>
      </c>
      <c r="O645" s="5">
        <f>Foglio1!O416</f>
        <v>7228</v>
      </c>
      <c r="Q645">
        <f t="shared" si="2583"/>
        <v>345</v>
      </c>
      <c r="R645">
        <f t="shared" si="2584"/>
        <v>314511</v>
      </c>
      <c r="Z645">
        <f t="shared" si="2585"/>
        <v>306938</v>
      </c>
      <c r="AA645">
        <f t="shared" si="2586"/>
        <v>12500</v>
      </c>
      <c r="AB645">
        <f t="shared" si="2587"/>
        <v>345</v>
      </c>
      <c r="AC645">
        <f t="shared" si="2588"/>
        <v>7228</v>
      </c>
      <c r="AE645" s="3">
        <f t="shared" si="2589"/>
        <v>25952</v>
      </c>
      <c r="AF645" s="3">
        <f t="shared" si="2590"/>
        <v>549</v>
      </c>
      <c r="AG645" s="3">
        <f t="shared" si="2591"/>
        <v>23</v>
      </c>
      <c r="AH645" s="3">
        <f t="shared" si="2592"/>
        <v>-11</v>
      </c>
      <c r="AI645" s="3">
        <f t="shared" si="2593"/>
        <v>0</v>
      </c>
      <c r="AJ645" s="3">
        <f t="shared" si="2594"/>
        <v>34</v>
      </c>
      <c r="AK645" s="3">
        <f t="shared" si="2595"/>
        <v>521</v>
      </c>
      <c r="AL645" s="3">
        <f t="shared" si="2596"/>
        <v>5</v>
      </c>
      <c r="AM645" s="3"/>
      <c r="AN645" s="3">
        <f t="shared" si="2597"/>
        <v>25403</v>
      </c>
      <c r="AO645" s="3">
        <f t="shared" si="2598"/>
        <v>549</v>
      </c>
      <c r="AQ645" s="6">
        <f t="shared" si="2599"/>
        <v>3.4524659349688025E-3</v>
      </c>
      <c r="AR645" s="6">
        <f t="shared" si="2600"/>
        <v>1.6816658600388406E-3</v>
      </c>
      <c r="AS645" s="6">
        <f t="shared" si="2601"/>
        <v>1.793791920137264E-3</v>
      </c>
      <c r="AT645" s="6">
        <f t="shared" si="2602"/>
        <v>-3.0898876404494381E-2</v>
      </c>
      <c r="AU645" s="6">
        <f t="shared" si="2603"/>
        <v>0</v>
      </c>
      <c r="AV645" s="6">
        <f t="shared" si="2604"/>
        <v>2.7274185785336113E-3</v>
      </c>
      <c r="AW645" s="6">
        <f t="shared" si="2605"/>
        <v>1.7002973072642836E-3</v>
      </c>
      <c r="AX645" s="6">
        <f t="shared" si="2606"/>
        <v>6.9223314412294058E-4</v>
      </c>
      <c r="AZ645" s="2">
        <f t="shared" si="2607"/>
        <v>4.3353496229168155E-2</v>
      </c>
      <c r="BA645" s="17">
        <f t="shared" si="2608"/>
        <v>2.1154438964241677E-2</v>
      </c>
      <c r="BB645" s="2">
        <f t="shared" si="2609"/>
        <v>1.0550103819137583E-3</v>
      </c>
      <c r="BC645" s="2">
        <f t="shared" si="2610"/>
        <v>9.1740033209892027E-4</v>
      </c>
      <c r="BD645" s="2">
        <f t="shared" si="2611"/>
        <v>1.3761004981483802E-4</v>
      </c>
      <c r="BE645" s="2">
        <f t="shared" si="2612"/>
        <v>3.822501383745501E-2</v>
      </c>
      <c r="BF645" s="2">
        <f t="shared" si="2613"/>
        <v>0.9386167437792613</v>
      </c>
      <c r="BG645" s="17">
        <f t="shared" si="2614"/>
        <v>2.2103232001369984E-2</v>
      </c>
      <c r="BH645" s="2">
        <f t="shared" si="2615"/>
        <v>2.3355391202802646E-2</v>
      </c>
      <c r="BI645" s="2">
        <f t="shared" si="2616"/>
        <v>3.5033086804203972E-3</v>
      </c>
      <c r="BJ645" s="2">
        <f t="shared" si="2617"/>
        <v>0.97314130011677691</v>
      </c>
    </row>
    <row r="646" spans="1:62" ht="15.6" customHeight="1">
      <c r="A646" s="4">
        <v>44535</v>
      </c>
      <c r="B646">
        <f>Foglio1!S417</f>
        <v>7568183</v>
      </c>
      <c r="C646">
        <f>Foglio1!T417</f>
        <v>2772002</v>
      </c>
      <c r="E646">
        <f>Foglio1!R417</f>
        <v>327881</v>
      </c>
      <c r="G646">
        <f>Foglio1!K417</f>
        <v>13317</v>
      </c>
      <c r="H646" s="5">
        <f>Foglio1!I417</f>
        <v>347</v>
      </c>
      <c r="I646" s="5">
        <f>Foglio1!G417</f>
        <v>304</v>
      </c>
      <c r="J646" s="5">
        <f>Foglio1!H417</f>
        <v>43</v>
      </c>
      <c r="K646" s="5">
        <f>Foglio1!V417</f>
        <v>1</v>
      </c>
      <c r="M646" s="5">
        <f>Foglio1!J417</f>
        <v>12970</v>
      </c>
      <c r="N646" s="5">
        <f>Foglio1!N417</f>
        <v>307330</v>
      </c>
      <c r="O646" s="5">
        <f>Foglio1!O417</f>
        <v>7234</v>
      </c>
      <c r="Q646">
        <f t="shared" si="2583"/>
        <v>347</v>
      </c>
      <c r="R646">
        <f t="shared" si="2584"/>
        <v>314911</v>
      </c>
      <c r="Z646">
        <f t="shared" si="2585"/>
        <v>307330</v>
      </c>
      <c r="AA646">
        <f t="shared" si="2586"/>
        <v>12970</v>
      </c>
      <c r="AB646">
        <f t="shared" si="2587"/>
        <v>347</v>
      </c>
      <c r="AC646">
        <f t="shared" si="2588"/>
        <v>7234</v>
      </c>
      <c r="AE646" s="3">
        <f t="shared" si="2589"/>
        <v>25285</v>
      </c>
      <c r="AF646" s="3">
        <f t="shared" si="2590"/>
        <v>870</v>
      </c>
      <c r="AG646" s="3">
        <f t="shared" si="2591"/>
        <v>472</v>
      </c>
      <c r="AH646" s="3">
        <f t="shared" si="2592"/>
        <v>2</v>
      </c>
      <c r="AI646" s="3">
        <f t="shared" si="2593"/>
        <v>-2</v>
      </c>
      <c r="AJ646" s="3">
        <f t="shared" si="2594"/>
        <v>470</v>
      </c>
      <c r="AK646" s="3">
        <f t="shared" si="2595"/>
        <v>392</v>
      </c>
      <c r="AL646" s="3">
        <f t="shared" si="2596"/>
        <v>6</v>
      </c>
      <c r="AM646" s="3"/>
      <c r="AN646" s="3">
        <f t="shared" si="2597"/>
        <v>24415</v>
      </c>
      <c r="AO646" s="3">
        <f t="shared" si="2598"/>
        <v>870</v>
      </c>
      <c r="AQ646" s="6">
        <f t="shared" si="2599"/>
        <v>3.3521598727703863E-3</v>
      </c>
      <c r="AR646" s="6">
        <f t="shared" si="2600"/>
        <v>2.6604609630868688E-3</v>
      </c>
      <c r="AS646" s="6">
        <f t="shared" si="2601"/>
        <v>3.6745815492409496E-2</v>
      </c>
      <c r="AT646" s="6">
        <f t="shared" si="2602"/>
        <v>5.7971014492753624E-3</v>
      </c>
      <c r="AU646" s="6">
        <f t="shared" si="2603"/>
        <v>-4.4444444444444446E-2</v>
      </c>
      <c r="AV646" s="6">
        <f t="shared" si="2604"/>
        <v>3.7600000000000001E-2</v>
      </c>
      <c r="AW646" s="6">
        <f t="shared" si="2605"/>
        <v>1.2771308863679309E-3</v>
      </c>
      <c r="AX646" s="6">
        <f t="shared" si="2606"/>
        <v>8.3010514665190929E-4</v>
      </c>
      <c r="AZ646" s="2">
        <f t="shared" si="2607"/>
        <v>4.3323608850367387E-2</v>
      </c>
      <c r="BA646" s="17">
        <f t="shared" si="2608"/>
        <v>3.4407751631402014E-2</v>
      </c>
      <c r="BB646" s="2">
        <f t="shared" si="2609"/>
        <v>1.058310789585246E-3</v>
      </c>
      <c r="BC646" s="2">
        <f t="shared" si="2610"/>
        <v>9.2716564851272256E-4</v>
      </c>
      <c r="BD646" s="2">
        <f t="shared" si="2611"/>
        <v>1.3114514107252326E-4</v>
      </c>
      <c r="BE646" s="2">
        <f t="shared" si="2612"/>
        <v>3.9557034411875039E-2</v>
      </c>
      <c r="BF646" s="2">
        <f t="shared" si="2613"/>
        <v>0.9373217722283389</v>
      </c>
      <c r="BG646" s="17">
        <f t="shared" si="2614"/>
        <v>2.2062882570200774E-2</v>
      </c>
      <c r="BH646" s="2">
        <f t="shared" si="2615"/>
        <v>2.2827964256213862E-2</v>
      </c>
      <c r="BI646" s="2">
        <f t="shared" si="2616"/>
        <v>3.2289554704513028E-3</v>
      </c>
      <c r="BJ646" s="2">
        <f t="shared" si="2617"/>
        <v>0.97394308027333487</v>
      </c>
    </row>
    <row r="647" spans="1:62" ht="15.6" customHeight="1">
      <c r="A647" s="4">
        <v>44536</v>
      </c>
      <c r="B647">
        <f>Foglio1!S418</f>
        <v>7583152</v>
      </c>
      <c r="C647">
        <f>Foglio1!T418</f>
        <v>2776485</v>
      </c>
      <c r="E647">
        <f>Foglio1!R418</f>
        <v>328386</v>
      </c>
      <c r="G647">
        <f>Foglio1!K418</f>
        <v>13703</v>
      </c>
      <c r="H647" s="5">
        <f>Foglio1!I418</f>
        <v>362</v>
      </c>
      <c r="I647" s="5">
        <f>Foglio1!G418</f>
        <v>317</v>
      </c>
      <c r="J647" s="5">
        <f>Foglio1!H418</f>
        <v>45</v>
      </c>
      <c r="K647" s="5">
        <f>Foglio1!V418</f>
        <v>3</v>
      </c>
      <c r="M647" s="5">
        <f>Foglio1!J418</f>
        <v>13341</v>
      </c>
      <c r="N647" s="5">
        <f>Foglio1!N418</f>
        <v>307443</v>
      </c>
      <c r="O647" s="5">
        <f>Foglio1!O418</f>
        <v>7240</v>
      </c>
      <c r="Q647">
        <f t="shared" ref="Q647:Q653" si="2618">H647+L647</f>
        <v>362</v>
      </c>
      <c r="R647">
        <f t="shared" ref="R647:R653" si="2619">Q647+N647+O647</f>
        <v>315045</v>
      </c>
      <c r="Z647">
        <f t="shared" ref="Z647:Z653" si="2620">N647</f>
        <v>307443</v>
      </c>
      <c r="AA647">
        <f t="shared" ref="AA647:AA653" si="2621">M647</f>
        <v>13341</v>
      </c>
      <c r="AB647">
        <f t="shared" ref="AB647:AB653" si="2622">H647</f>
        <v>362</v>
      </c>
      <c r="AC647">
        <f t="shared" ref="AC647:AC653" si="2623">O647</f>
        <v>7240</v>
      </c>
      <c r="AE647" s="3">
        <f t="shared" ref="AE647:AE653" si="2624">B647-B646</f>
        <v>14969</v>
      </c>
      <c r="AF647" s="3">
        <f t="shared" ref="AF647:AF653" si="2625">E647-E646</f>
        <v>505</v>
      </c>
      <c r="AG647" s="3">
        <f t="shared" ref="AG647:AG653" si="2626">G647-G646</f>
        <v>386</v>
      </c>
      <c r="AH647" s="3">
        <f t="shared" ref="AH647:AH653" si="2627">H647-H646</f>
        <v>15</v>
      </c>
      <c r="AI647" s="3">
        <f t="shared" ref="AI647:AI653" si="2628">J647-J646</f>
        <v>2</v>
      </c>
      <c r="AJ647" s="3">
        <f t="shared" ref="AJ647:AJ653" si="2629">M647-M646</f>
        <v>371</v>
      </c>
      <c r="AK647" s="3">
        <f t="shared" ref="AK647:AK653" si="2630">N647-N646</f>
        <v>113</v>
      </c>
      <c r="AL647" s="3">
        <f t="shared" ref="AL647:AL653" si="2631">O647-O646</f>
        <v>6</v>
      </c>
      <c r="AM647" s="3"/>
      <c r="AN647" s="3">
        <f t="shared" ref="AN647:AN653" si="2632">AE647-AF647</f>
        <v>14464</v>
      </c>
      <c r="AO647" s="3">
        <f t="shared" ref="AO647:AO653" si="2633">AF647</f>
        <v>505</v>
      </c>
      <c r="AQ647" s="6">
        <f t="shared" ref="AQ647:AQ653" si="2634">(B647-B646)/B646</f>
        <v>1.9778855770268768E-3</v>
      </c>
      <c r="AR647" s="6">
        <f t="shared" ref="AR647:AR653" si="2635">(E647-E646)/E646</f>
        <v>1.5401929358517267E-3</v>
      </c>
      <c r="AS647" s="6">
        <f t="shared" ref="AS647:AS653" si="2636">(G647-G646)/G646</f>
        <v>2.8985507246376812E-2</v>
      </c>
      <c r="AT647" s="6">
        <f t="shared" ref="AT647:AT653" si="2637">(H647-H646)/H646</f>
        <v>4.3227665706051875E-2</v>
      </c>
      <c r="AU647" s="6">
        <f t="shared" ref="AU647:AU653" si="2638">(J647-J646)/J646</f>
        <v>4.6511627906976744E-2</v>
      </c>
      <c r="AV647" s="6">
        <f t="shared" ref="AV647:AV653" si="2639">(M647-M646)/M646</f>
        <v>2.8604471858134157E-2</v>
      </c>
      <c r="AW647" s="6">
        <f t="shared" ref="AW647:AW653" si="2640">(N647-N646)/N646</f>
        <v>3.676829466697036E-4</v>
      </c>
      <c r="AX647" s="6">
        <f t="shared" ref="AX647:AX653" si="2641">(O647-O646)/O646</f>
        <v>8.2941664362731543E-4</v>
      </c>
      <c r="AZ647" s="2">
        <f t="shared" ref="AZ647:AZ653" si="2642">E647/B647</f>
        <v>4.3304683857055749E-2</v>
      </c>
      <c r="BA647" s="17">
        <f t="shared" ref="BA647:BA653" si="2643">AF647/AE647</f>
        <v>3.3736388536308372E-2</v>
      </c>
      <c r="BB647" s="2">
        <f t="shared" ref="BB647:BB653" si="2644">H647/E647</f>
        <v>1.1023612456073036E-3</v>
      </c>
      <c r="BC647" s="2">
        <f t="shared" ref="BC647:BC653" si="2645">(H647-J647)/E647</f>
        <v>9.6532738910915807E-4</v>
      </c>
      <c r="BD647" s="2">
        <f t="shared" ref="BD647:BD653" si="2646">J647/E647</f>
        <v>1.3703385649814547E-4</v>
      </c>
      <c r="BE647" s="2">
        <f t="shared" ref="BE647:BE653" si="2647">M647/E647</f>
        <v>4.0625970656483532E-2</v>
      </c>
      <c r="BF647" s="2">
        <f t="shared" ref="BF647:BF653" si="2648">N647/E647</f>
        <v>0.93622444318576314</v>
      </c>
      <c r="BG647" s="17">
        <f t="shared" ref="BG647:BG653" si="2649">O647/E647</f>
        <v>2.2047224912146071E-2</v>
      </c>
      <c r="BH647" s="2">
        <f t="shared" ref="BH647:BH653" si="2650">I647/G647</f>
        <v>2.3133620375100344E-2</v>
      </c>
      <c r="BI647" s="2">
        <f t="shared" ref="BI647:BI653" si="2651">J647/G647</f>
        <v>3.2839524191782821E-3</v>
      </c>
      <c r="BJ647" s="2">
        <f t="shared" ref="BJ647:BJ653" si="2652">M647/G647</f>
        <v>0.97358242720572141</v>
      </c>
    </row>
    <row r="648" spans="1:62" ht="15.6" customHeight="1">
      <c r="A648" s="4">
        <v>44537</v>
      </c>
      <c r="B648">
        <f>Foglio1!S419</f>
        <v>7615322</v>
      </c>
      <c r="C648">
        <f>Foglio1!T419</f>
        <v>2785915</v>
      </c>
      <c r="E648">
        <f>Foglio1!R419</f>
        <v>329361</v>
      </c>
      <c r="G648">
        <f>Foglio1!K419</f>
        <v>14110</v>
      </c>
      <c r="H648" s="5">
        <f>Foglio1!I419</f>
        <v>373</v>
      </c>
      <c r="I648" s="5">
        <f>Foglio1!G419</f>
        <v>327</v>
      </c>
      <c r="J648" s="5">
        <f>Foglio1!H419</f>
        <v>46</v>
      </c>
      <c r="K648" s="5">
        <f>Foglio1!V419</f>
        <v>3</v>
      </c>
      <c r="M648" s="5">
        <f>Foglio1!J419</f>
        <v>13737</v>
      </c>
      <c r="N648" s="5">
        <f>Foglio1!N419</f>
        <v>308001</v>
      </c>
      <c r="O648" s="5">
        <f>Foglio1!O419</f>
        <v>7250</v>
      </c>
      <c r="Q648">
        <f t="shared" si="2618"/>
        <v>373</v>
      </c>
      <c r="R648">
        <f t="shared" si="2619"/>
        <v>315624</v>
      </c>
      <c r="Z648">
        <f t="shared" si="2620"/>
        <v>308001</v>
      </c>
      <c r="AA648">
        <f t="shared" si="2621"/>
        <v>13737</v>
      </c>
      <c r="AB648">
        <f t="shared" si="2622"/>
        <v>373</v>
      </c>
      <c r="AC648">
        <f t="shared" si="2623"/>
        <v>7250</v>
      </c>
      <c r="AE648" s="3">
        <f t="shared" si="2624"/>
        <v>32170</v>
      </c>
      <c r="AF648" s="3">
        <f t="shared" si="2625"/>
        <v>975</v>
      </c>
      <c r="AG648" s="3">
        <f t="shared" si="2626"/>
        <v>407</v>
      </c>
      <c r="AH648" s="3">
        <f t="shared" si="2627"/>
        <v>11</v>
      </c>
      <c r="AI648" s="3">
        <f t="shared" si="2628"/>
        <v>1</v>
      </c>
      <c r="AJ648" s="3">
        <f t="shared" si="2629"/>
        <v>396</v>
      </c>
      <c r="AK648" s="3">
        <f t="shared" si="2630"/>
        <v>558</v>
      </c>
      <c r="AL648" s="3">
        <f t="shared" si="2631"/>
        <v>10</v>
      </c>
      <c r="AM648" s="3"/>
      <c r="AN648" s="3">
        <f t="shared" si="2632"/>
        <v>31195</v>
      </c>
      <c r="AO648" s="3">
        <f t="shared" si="2633"/>
        <v>975</v>
      </c>
      <c r="AQ648" s="6">
        <f t="shared" si="2634"/>
        <v>4.2422992444302848E-3</v>
      </c>
      <c r="AR648" s="6">
        <f t="shared" si="2635"/>
        <v>2.9690668907931522E-3</v>
      </c>
      <c r="AS648" s="6">
        <f t="shared" si="2636"/>
        <v>2.9701525213456908E-2</v>
      </c>
      <c r="AT648" s="6">
        <f t="shared" si="2637"/>
        <v>3.0386740331491711E-2</v>
      </c>
      <c r="AU648" s="6">
        <f t="shared" si="2638"/>
        <v>2.2222222222222223E-2</v>
      </c>
      <c r="AV648" s="6">
        <f t="shared" si="2639"/>
        <v>2.9682932313919497E-2</v>
      </c>
      <c r="AW648" s="6">
        <f t="shared" si="2640"/>
        <v>1.8149705799123739E-3</v>
      </c>
      <c r="AX648" s="6">
        <f t="shared" si="2641"/>
        <v>1.3812154696132596E-3</v>
      </c>
      <c r="AZ648" s="2">
        <f t="shared" si="2642"/>
        <v>4.3249779851725248E-2</v>
      </c>
      <c r="BA648" s="17">
        <f t="shared" si="2643"/>
        <v>3.030774013055642E-2</v>
      </c>
      <c r="BB648" s="2">
        <f t="shared" si="2644"/>
        <v>1.1324959542872411E-3</v>
      </c>
      <c r="BC648" s="2">
        <f t="shared" si="2645"/>
        <v>9.9283157386575831E-4</v>
      </c>
      <c r="BD648" s="2">
        <f t="shared" si="2646"/>
        <v>1.3966438042148282E-4</v>
      </c>
      <c r="BE648" s="2">
        <f t="shared" si="2647"/>
        <v>4.1708034648911076E-2</v>
      </c>
      <c r="BF648" s="2">
        <f t="shared" si="2648"/>
        <v>0.93514714856950276</v>
      </c>
      <c r="BG648" s="17">
        <f t="shared" si="2649"/>
        <v>2.2012320827298922E-2</v>
      </c>
      <c r="BH648" s="2">
        <f t="shared" si="2650"/>
        <v>2.3175053153791637E-2</v>
      </c>
      <c r="BI648" s="2">
        <f t="shared" si="2651"/>
        <v>3.260099220411056E-3</v>
      </c>
      <c r="BJ648" s="2">
        <f t="shared" si="2652"/>
        <v>0.97356484762579731</v>
      </c>
    </row>
    <row r="649" spans="1:62" ht="15.6" customHeight="1">
      <c r="A649" s="4">
        <v>44538</v>
      </c>
      <c r="B649">
        <f>Foglio1!S420</f>
        <v>7638651</v>
      </c>
      <c r="C649">
        <f>Foglio1!T420</f>
        <v>2791362</v>
      </c>
      <c r="E649">
        <f>Foglio1!R420</f>
        <v>329979</v>
      </c>
      <c r="G649">
        <f>Foglio1!K420</f>
        <v>14009</v>
      </c>
      <c r="H649" s="5">
        <f>Foglio1!I420</f>
        <v>366</v>
      </c>
      <c r="I649" s="5">
        <f>Foglio1!G420</f>
        <v>320</v>
      </c>
      <c r="J649" s="5">
        <f>Foglio1!H420</f>
        <v>46</v>
      </c>
      <c r="K649" s="5">
        <f>Foglio1!V420</f>
        <v>2</v>
      </c>
      <c r="M649" s="5">
        <f>Foglio1!J420</f>
        <v>13643</v>
      </c>
      <c r="N649" s="5">
        <f>Foglio1!N420</f>
        <v>308710</v>
      </c>
      <c r="O649" s="5">
        <f>Foglio1!O420</f>
        <v>7260</v>
      </c>
      <c r="Q649">
        <f t="shared" si="2618"/>
        <v>366</v>
      </c>
      <c r="R649">
        <f t="shared" si="2619"/>
        <v>316336</v>
      </c>
      <c r="Z649">
        <f t="shared" si="2620"/>
        <v>308710</v>
      </c>
      <c r="AA649">
        <f t="shared" si="2621"/>
        <v>13643</v>
      </c>
      <c r="AB649">
        <f t="shared" si="2622"/>
        <v>366</v>
      </c>
      <c r="AC649">
        <f t="shared" si="2623"/>
        <v>7260</v>
      </c>
      <c r="AE649" s="3">
        <f t="shared" si="2624"/>
        <v>23329</v>
      </c>
      <c r="AF649" s="3">
        <f t="shared" si="2625"/>
        <v>618</v>
      </c>
      <c r="AG649" s="3">
        <f t="shared" si="2626"/>
        <v>-101</v>
      </c>
      <c r="AH649" s="3">
        <f t="shared" si="2627"/>
        <v>-7</v>
      </c>
      <c r="AI649" s="3">
        <f t="shared" si="2628"/>
        <v>0</v>
      </c>
      <c r="AJ649" s="3">
        <f t="shared" si="2629"/>
        <v>-94</v>
      </c>
      <c r="AK649" s="3">
        <f t="shared" si="2630"/>
        <v>709</v>
      </c>
      <c r="AL649" s="3">
        <f t="shared" si="2631"/>
        <v>10</v>
      </c>
      <c r="AM649" s="3"/>
      <c r="AN649" s="3">
        <f t="shared" si="2632"/>
        <v>22711</v>
      </c>
      <c r="AO649" s="3">
        <f t="shared" si="2633"/>
        <v>618</v>
      </c>
      <c r="AQ649" s="6">
        <f t="shared" si="2634"/>
        <v>3.0634292285999201E-3</v>
      </c>
      <c r="AR649" s="6">
        <f t="shared" si="2635"/>
        <v>1.8763605891407907E-3</v>
      </c>
      <c r="AS649" s="6">
        <f t="shared" si="2636"/>
        <v>-7.1580439404677534E-3</v>
      </c>
      <c r="AT649" s="6">
        <f t="shared" si="2637"/>
        <v>-1.876675603217158E-2</v>
      </c>
      <c r="AU649" s="6">
        <f t="shared" si="2638"/>
        <v>0</v>
      </c>
      <c r="AV649" s="6">
        <f t="shared" si="2639"/>
        <v>-6.8428332241391859E-3</v>
      </c>
      <c r="AW649" s="6">
        <f t="shared" si="2640"/>
        <v>2.3019405781150061E-3</v>
      </c>
      <c r="AX649" s="6">
        <f t="shared" si="2641"/>
        <v>1.3793103448275861E-3</v>
      </c>
      <c r="AZ649" s="2">
        <f t="shared" si="2642"/>
        <v>4.3198596191919229E-2</v>
      </c>
      <c r="BA649" s="17">
        <f t="shared" si="2643"/>
        <v>2.649063397488105E-2</v>
      </c>
      <c r="BB649" s="2">
        <f t="shared" si="2644"/>
        <v>1.1091614920949516E-3</v>
      </c>
      <c r="BC649" s="2">
        <f t="shared" si="2645"/>
        <v>9.6975868161307233E-4</v>
      </c>
      <c r="BD649" s="2">
        <f t="shared" si="2646"/>
        <v>1.3940281048187915E-4</v>
      </c>
      <c r="BE649" s="2">
        <f t="shared" si="2647"/>
        <v>4.1345055291397328E-2</v>
      </c>
      <c r="BF649" s="2">
        <f t="shared" si="2648"/>
        <v>0.93554438312741117</v>
      </c>
      <c r="BG649" s="17">
        <f t="shared" si="2649"/>
        <v>2.2001400089096578E-2</v>
      </c>
      <c r="BH649" s="2">
        <f t="shared" si="2650"/>
        <v>2.2842458419587409E-2</v>
      </c>
      <c r="BI649" s="2">
        <f t="shared" si="2651"/>
        <v>3.2836033978156901E-3</v>
      </c>
      <c r="BJ649" s="2">
        <f t="shared" si="2652"/>
        <v>0.97387393818259693</v>
      </c>
    </row>
    <row r="650" spans="1:62" ht="15.6" customHeight="1">
      <c r="A650" s="4">
        <v>44539</v>
      </c>
      <c r="B650">
        <f>Foglio1!S421</f>
        <v>7654925</v>
      </c>
      <c r="C650">
        <f>Foglio1!T421</f>
        <v>2797963</v>
      </c>
      <c r="E650">
        <f>Foglio1!R421</f>
        <v>330768</v>
      </c>
      <c r="G650">
        <f>Foglio1!K421</f>
        <v>14543</v>
      </c>
      <c r="H650" s="5">
        <f>Foglio1!I421</f>
        <v>387</v>
      </c>
      <c r="I650" s="5">
        <f>Foglio1!G421</f>
        <v>339</v>
      </c>
      <c r="J650" s="5">
        <f>Foglio1!H421</f>
        <v>48</v>
      </c>
      <c r="K650" s="5">
        <f>Foglio1!V421</f>
        <v>3</v>
      </c>
      <c r="M650" s="5">
        <f>Foglio1!J421</f>
        <v>14156</v>
      </c>
      <c r="N650" s="5">
        <f>Foglio1!N421</f>
        <v>308963</v>
      </c>
      <c r="O650" s="5">
        <f>Foglio1!O421</f>
        <v>7262</v>
      </c>
      <c r="Q650">
        <f t="shared" si="2618"/>
        <v>387</v>
      </c>
      <c r="R650">
        <f t="shared" si="2619"/>
        <v>316612</v>
      </c>
      <c r="Z650">
        <f t="shared" si="2620"/>
        <v>308963</v>
      </c>
      <c r="AA650">
        <f t="shared" si="2621"/>
        <v>14156</v>
      </c>
      <c r="AB650">
        <f t="shared" si="2622"/>
        <v>387</v>
      </c>
      <c r="AC650">
        <f t="shared" si="2623"/>
        <v>7262</v>
      </c>
      <c r="AE650" s="3">
        <f t="shared" si="2624"/>
        <v>16274</v>
      </c>
      <c r="AF650" s="3">
        <f t="shared" si="2625"/>
        <v>789</v>
      </c>
      <c r="AG650" s="3">
        <f t="shared" si="2626"/>
        <v>534</v>
      </c>
      <c r="AH650" s="3">
        <f t="shared" si="2627"/>
        <v>21</v>
      </c>
      <c r="AI650" s="3">
        <f t="shared" si="2628"/>
        <v>2</v>
      </c>
      <c r="AJ650" s="3">
        <f t="shared" si="2629"/>
        <v>513</v>
      </c>
      <c r="AK650" s="3">
        <f t="shared" si="2630"/>
        <v>253</v>
      </c>
      <c r="AL650" s="3">
        <f t="shared" si="2631"/>
        <v>2</v>
      </c>
      <c r="AM650" s="3"/>
      <c r="AN650" s="3">
        <f t="shared" si="2632"/>
        <v>15485</v>
      </c>
      <c r="AO650" s="3">
        <f t="shared" si="2633"/>
        <v>789</v>
      </c>
      <c r="AQ650" s="6">
        <f t="shared" si="2634"/>
        <v>2.1304808925031397E-3</v>
      </c>
      <c r="AR650" s="6">
        <f t="shared" si="2635"/>
        <v>2.3910612493522315E-3</v>
      </c>
      <c r="AS650" s="6">
        <f t="shared" si="2636"/>
        <v>3.811835248768649E-2</v>
      </c>
      <c r="AT650" s="6">
        <f t="shared" si="2637"/>
        <v>5.737704918032787E-2</v>
      </c>
      <c r="AU650" s="6">
        <f t="shared" si="2638"/>
        <v>4.3478260869565216E-2</v>
      </c>
      <c r="AV650" s="6">
        <f t="shared" si="2639"/>
        <v>3.7601700505753864E-2</v>
      </c>
      <c r="AW650" s="6">
        <f t="shared" si="2640"/>
        <v>8.1953937352207578E-4</v>
      </c>
      <c r="AX650" s="6">
        <f t="shared" si="2641"/>
        <v>2.7548209366391182E-4</v>
      </c>
      <c r="AZ650" s="2">
        <f t="shared" si="2642"/>
        <v>4.3209828966319072E-2</v>
      </c>
      <c r="BA650" s="17">
        <f t="shared" si="2643"/>
        <v>4.8482241612387858E-2</v>
      </c>
      <c r="BB650" s="2">
        <f t="shared" si="2644"/>
        <v>1.1700043535045712E-3</v>
      </c>
      <c r="BC650" s="2">
        <f t="shared" si="2645"/>
        <v>1.0248875344652446E-3</v>
      </c>
      <c r="BD650" s="2">
        <f t="shared" si="2646"/>
        <v>1.4511681903932666E-4</v>
      </c>
      <c r="BE650" s="2">
        <f t="shared" si="2647"/>
        <v>4.2797368548348085E-2</v>
      </c>
      <c r="BF650" s="2">
        <f t="shared" si="2648"/>
        <v>0.93407766168432249</v>
      </c>
      <c r="BG650" s="17">
        <f t="shared" si="2649"/>
        <v>2.1954965413824797E-2</v>
      </c>
      <c r="BH650" s="2">
        <f t="shared" si="2650"/>
        <v>2.3310183593481401E-2</v>
      </c>
      <c r="BI650" s="2">
        <f t="shared" si="2651"/>
        <v>3.3005569689885167E-3</v>
      </c>
      <c r="BJ650" s="2">
        <f t="shared" si="2652"/>
        <v>0.97338925943753007</v>
      </c>
    </row>
    <row r="651" spans="1:62" ht="15.6" customHeight="1">
      <c r="A651" s="4">
        <v>44540</v>
      </c>
      <c r="B651">
        <f>Foglio1!S422</f>
        <v>7687427</v>
      </c>
      <c r="C651">
        <f>Foglio1!T422</f>
        <v>2806210</v>
      </c>
      <c r="E651">
        <f>Foglio1!R422</f>
        <v>331911</v>
      </c>
      <c r="G651">
        <f>Foglio1!K422</f>
        <v>15107</v>
      </c>
      <c r="H651" s="5">
        <f>Foglio1!I422</f>
        <v>392</v>
      </c>
      <c r="I651" s="5">
        <f>Foglio1!G422</f>
        <v>346</v>
      </c>
      <c r="J651" s="5">
        <f>Foglio1!H422</f>
        <v>46</v>
      </c>
      <c r="K651" s="5">
        <f>Foglio1!V422</f>
        <v>3</v>
      </c>
      <c r="M651" s="5">
        <f>Foglio1!J422</f>
        <v>14715</v>
      </c>
      <c r="N651" s="5">
        <f>Foglio1!N422</f>
        <v>309536</v>
      </c>
      <c r="O651" s="5">
        <f>Foglio1!O422</f>
        <v>7268</v>
      </c>
      <c r="Q651">
        <f t="shared" si="2618"/>
        <v>392</v>
      </c>
      <c r="R651">
        <f t="shared" si="2619"/>
        <v>317196</v>
      </c>
      <c r="Z651">
        <f t="shared" si="2620"/>
        <v>309536</v>
      </c>
      <c r="AA651">
        <f t="shared" si="2621"/>
        <v>14715</v>
      </c>
      <c r="AB651">
        <f t="shared" si="2622"/>
        <v>392</v>
      </c>
      <c r="AC651">
        <f t="shared" si="2623"/>
        <v>7268</v>
      </c>
      <c r="AE651" s="3">
        <f t="shared" si="2624"/>
        <v>32502</v>
      </c>
      <c r="AF651" s="3">
        <f t="shared" si="2625"/>
        <v>1143</v>
      </c>
      <c r="AG651" s="3">
        <f t="shared" si="2626"/>
        <v>564</v>
      </c>
      <c r="AH651" s="3">
        <f t="shared" si="2627"/>
        <v>5</v>
      </c>
      <c r="AI651" s="3">
        <f t="shared" si="2628"/>
        <v>-2</v>
      </c>
      <c r="AJ651" s="3">
        <f t="shared" si="2629"/>
        <v>559</v>
      </c>
      <c r="AK651" s="3">
        <f t="shared" si="2630"/>
        <v>573</v>
      </c>
      <c r="AL651" s="3">
        <f t="shared" si="2631"/>
        <v>6</v>
      </c>
      <c r="AM651" s="3"/>
      <c r="AN651" s="3">
        <f t="shared" si="2632"/>
        <v>31359</v>
      </c>
      <c r="AO651" s="3">
        <f t="shared" si="2633"/>
        <v>1143</v>
      </c>
      <c r="AQ651" s="6">
        <f t="shared" si="2634"/>
        <v>4.2458939832852706E-3</v>
      </c>
      <c r="AR651" s="6">
        <f t="shared" si="2635"/>
        <v>3.4555942533739661E-3</v>
      </c>
      <c r="AS651" s="6">
        <f t="shared" si="2636"/>
        <v>3.8781544385615076E-2</v>
      </c>
      <c r="AT651" s="6">
        <f t="shared" si="2637"/>
        <v>1.2919896640826873E-2</v>
      </c>
      <c r="AU651" s="6">
        <f t="shared" si="2638"/>
        <v>-4.1666666666666664E-2</v>
      </c>
      <c r="AV651" s="6">
        <f t="shared" si="2639"/>
        <v>3.9488556089290763E-2</v>
      </c>
      <c r="AW651" s="6">
        <f t="shared" si="2640"/>
        <v>1.8545910028061612E-3</v>
      </c>
      <c r="AX651" s="6">
        <f t="shared" si="2641"/>
        <v>8.262186725419994E-4</v>
      </c>
      <c r="AZ651" s="2">
        <f t="shared" si="2642"/>
        <v>4.3175824628968837E-2</v>
      </c>
      <c r="BA651" s="17">
        <f t="shared" si="2643"/>
        <v>3.5167066642052797E-2</v>
      </c>
      <c r="BB651" s="2">
        <f t="shared" si="2644"/>
        <v>1.1810394955274156E-3</v>
      </c>
      <c r="BC651" s="2">
        <f t="shared" si="2645"/>
        <v>1.0424481261543004E-3</v>
      </c>
      <c r="BD651" s="2">
        <f t="shared" si="2646"/>
        <v>1.3859136937311508E-4</v>
      </c>
      <c r="BE651" s="2">
        <f t="shared" si="2647"/>
        <v>4.433417392011714E-2</v>
      </c>
      <c r="BF651" s="2">
        <f t="shared" si="2648"/>
        <v>0.93258735022340322</v>
      </c>
      <c r="BG651" s="17">
        <f t="shared" si="2649"/>
        <v>2.1897436360952184E-2</v>
      </c>
      <c r="BH651" s="2">
        <f t="shared" si="2650"/>
        <v>2.2903289865625207E-2</v>
      </c>
      <c r="BI651" s="2">
        <f t="shared" si="2651"/>
        <v>3.044946051499305E-3</v>
      </c>
      <c r="BJ651" s="2">
        <f t="shared" si="2652"/>
        <v>0.97405176408287553</v>
      </c>
    </row>
    <row r="652" spans="1:62" ht="15.6" customHeight="1">
      <c r="A652" s="4">
        <v>44541</v>
      </c>
      <c r="B652">
        <f>Foglio1!S423</f>
        <v>7711147</v>
      </c>
      <c r="C652">
        <f>Foglio1!T423</f>
        <v>2813643</v>
      </c>
      <c r="E652">
        <f>Foglio1!R423</f>
        <v>332798</v>
      </c>
      <c r="G652">
        <f>Foglio1!K423</f>
        <v>15304</v>
      </c>
      <c r="H652" s="5">
        <f>Foglio1!I423</f>
        <v>400</v>
      </c>
      <c r="I652" s="5">
        <f>Foglio1!G423</f>
        <v>356</v>
      </c>
      <c r="J652" s="5">
        <f>Foglio1!H423</f>
        <v>44</v>
      </c>
      <c r="K652" s="5">
        <f>Foglio1!V423</f>
        <v>2</v>
      </c>
      <c r="M652" s="5">
        <f>Foglio1!J423</f>
        <v>14904</v>
      </c>
      <c r="N652" s="5">
        <f>Foglio1!N423</f>
        <v>310218</v>
      </c>
      <c r="O652" s="5">
        <f>Foglio1!O423</f>
        <v>7276</v>
      </c>
      <c r="Q652">
        <f t="shared" si="2618"/>
        <v>400</v>
      </c>
      <c r="R652">
        <f t="shared" si="2619"/>
        <v>317894</v>
      </c>
      <c r="Z652">
        <f t="shared" si="2620"/>
        <v>310218</v>
      </c>
      <c r="AA652">
        <f t="shared" si="2621"/>
        <v>14904</v>
      </c>
      <c r="AB652">
        <f t="shared" si="2622"/>
        <v>400</v>
      </c>
      <c r="AC652">
        <f t="shared" si="2623"/>
        <v>7276</v>
      </c>
      <c r="AE652" s="3">
        <f t="shared" si="2624"/>
        <v>23720</v>
      </c>
      <c r="AF652" s="3">
        <f t="shared" si="2625"/>
        <v>887</v>
      </c>
      <c r="AG652" s="3">
        <f t="shared" si="2626"/>
        <v>197</v>
      </c>
      <c r="AH652" s="3">
        <f t="shared" si="2627"/>
        <v>8</v>
      </c>
      <c r="AI652" s="3">
        <f t="shared" si="2628"/>
        <v>-2</v>
      </c>
      <c r="AJ652" s="3">
        <f t="shared" si="2629"/>
        <v>189</v>
      </c>
      <c r="AK652" s="3">
        <f t="shared" si="2630"/>
        <v>682</v>
      </c>
      <c r="AL652" s="3">
        <f t="shared" si="2631"/>
        <v>8</v>
      </c>
      <c r="AM652" s="3"/>
      <c r="AN652" s="3">
        <f t="shared" si="2632"/>
        <v>22833</v>
      </c>
      <c r="AO652" s="3">
        <f t="shared" si="2633"/>
        <v>887</v>
      </c>
      <c r="AQ652" s="6">
        <f t="shared" si="2634"/>
        <v>3.0855577555403127E-3</v>
      </c>
      <c r="AR652" s="6">
        <f t="shared" si="2635"/>
        <v>2.6724031442163713E-3</v>
      </c>
      <c r="AS652" s="6">
        <f t="shared" si="2636"/>
        <v>1.3040312437942675E-2</v>
      </c>
      <c r="AT652" s="6">
        <f t="shared" si="2637"/>
        <v>2.0408163265306121E-2</v>
      </c>
      <c r="AU652" s="6">
        <f t="shared" si="2638"/>
        <v>-4.3478260869565216E-2</v>
      </c>
      <c r="AV652" s="6">
        <f t="shared" si="2639"/>
        <v>1.2844036697247707E-2</v>
      </c>
      <c r="AW652" s="6">
        <f t="shared" si="2640"/>
        <v>2.2032978393466351E-3</v>
      </c>
      <c r="AX652" s="6">
        <f t="shared" si="2641"/>
        <v>1.1007154650522839E-3</v>
      </c>
      <c r="AZ652" s="2">
        <f t="shared" si="2642"/>
        <v>4.3158041209692931E-2</v>
      </c>
      <c r="BA652" s="17">
        <f t="shared" si="2643"/>
        <v>3.739460370994941E-2</v>
      </c>
      <c r="BB652" s="2">
        <f t="shared" si="2644"/>
        <v>1.2019303000618995E-3</v>
      </c>
      <c r="BC652" s="2">
        <f t="shared" si="2645"/>
        <v>1.0697179670550905E-3</v>
      </c>
      <c r="BD652" s="2">
        <f t="shared" si="2646"/>
        <v>1.3221233300680894E-4</v>
      </c>
      <c r="BE652" s="2">
        <f t="shared" si="2647"/>
        <v>4.4783922980306375E-2</v>
      </c>
      <c r="BF652" s="2">
        <f t="shared" si="2648"/>
        <v>0.93215103456150583</v>
      </c>
      <c r="BG652" s="17">
        <f t="shared" si="2649"/>
        <v>2.186311215812595E-2</v>
      </c>
      <c r="BH652" s="2">
        <f t="shared" si="2650"/>
        <v>2.3261892315734448E-2</v>
      </c>
      <c r="BI652" s="2">
        <f t="shared" si="2651"/>
        <v>2.8750653423941452E-3</v>
      </c>
      <c r="BJ652" s="2">
        <f t="shared" si="2652"/>
        <v>0.97386304234187138</v>
      </c>
    </row>
    <row r="653" spans="1:62" ht="15.6" customHeight="1">
      <c r="A653" s="4">
        <v>44542</v>
      </c>
      <c r="B653">
        <f>Foglio1!S424</f>
        <v>7732864</v>
      </c>
      <c r="C653">
        <f>Foglio1!T424</f>
        <v>2820292</v>
      </c>
      <c r="E653">
        <f>Foglio1!R424</f>
        <v>333826</v>
      </c>
      <c r="G653">
        <f>Foglio1!K424</f>
        <v>16018</v>
      </c>
      <c r="H653" s="5">
        <f>Foglio1!I424</f>
        <v>435</v>
      </c>
      <c r="I653" s="5">
        <f>Foglio1!G424</f>
        <v>387</v>
      </c>
      <c r="J653" s="5">
        <f>Foglio1!H424</f>
        <v>48</v>
      </c>
      <c r="K653" s="5">
        <f>Foglio1!V424</f>
        <v>5</v>
      </c>
      <c r="M653" s="5">
        <f>Foglio1!J424</f>
        <v>15583</v>
      </c>
      <c r="N653" s="5">
        <f>Foglio1!N424</f>
        <v>310526</v>
      </c>
      <c r="O653" s="5">
        <f>Foglio1!O424</f>
        <v>7282</v>
      </c>
      <c r="Q653">
        <f t="shared" si="2618"/>
        <v>435</v>
      </c>
      <c r="R653">
        <f t="shared" si="2619"/>
        <v>318243</v>
      </c>
      <c r="Z653">
        <f t="shared" si="2620"/>
        <v>310526</v>
      </c>
      <c r="AA653">
        <f t="shared" si="2621"/>
        <v>15583</v>
      </c>
      <c r="AB653">
        <f t="shared" si="2622"/>
        <v>435</v>
      </c>
      <c r="AC653">
        <f t="shared" si="2623"/>
        <v>7282</v>
      </c>
      <c r="AE653" s="3">
        <f t="shared" si="2624"/>
        <v>21717</v>
      </c>
      <c r="AF653" s="3">
        <f t="shared" si="2625"/>
        <v>1028</v>
      </c>
      <c r="AG653" s="3">
        <f t="shared" si="2626"/>
        <v>714</v>
      </c>
      <c r="AH653" s="3">
        <f t="shared" si="2627"/>
        <v>35</v>
      </c>
      <c r="AI653" s="3">
        <f t="shared" si="2628"/>
        <v>4</v>
      </c>
      <c r="AJ653" s="3">
        <f t="shared" si="2629"/>
        <v>679</v>
      </c>
      <c r="AK653" s="3">
        <f t="shared" si="2630"/>
        <v>308</v>
      </c>
      <c r="AL653" s="3">
        <f t="shared" si="2631"/>
        <v>6</v>
      </c>
      <c r="AM653" s="3"/>
      <c r="AN653" s="3">
        <f t="shared" si="2632"/>
        <v>20689</v>
      </c>
      <c r="AO653" s="3">
        <f t="shared" si="2633"/>
        <v>1028</v>
      </c>
      <c r="AQ653" s="6">
        <f t="shared" si="2634"/>
        <v>2.816312540793218E-3</v>
      </c>
      <c r="AR653" s="6">
        <f t="shared" si="2635"/>
        <v>3.0889608711590815E-3</v>
      </c>
      <c r="AS653" s="6">
        <f t="shared" si="2636"/>
        <v>4.6654469419759537E-2</v>
      </c>
      <c r="AT653" s="6">
        <f t="shared" si="2637"/>
        <v>8.7499999999999994E-2</v>
      </c>
      <c r="AU653" s="6">
        <f t="shared" si="2638"/>
        <v>9.0909090909090912E-2</v>
      </c>
      <c r="AV653" s="6">
        <f t="shared" si="2639"/>
        <v>4.555823939881911E-2</v>
      </c>
      <c r="AW653" s="6">
        <f t="shared" si="2640"/>
        <v>9.92850189221773E-4</v>
      </c>
      <c r="AX653" s="6">
        <f t="shared" si="2641"/>
        <v>8.2462891698735572E-4</v>
      </c>
      <c r="AZ653" s="2">
        <f t="shared" si="2642"/>
        <v>4.3169775131180373E-2</v>
      </c>
      <c r="BA653" s="17">
        <f t="shared" si="2643"/>
        <v>4.7336188239627944E-2</v>
      </c>
      <c r="BB653" s="2">
        <f t="shared" si="2644"/>
        <v>1.3030740565444273E-3</v>
      </c>
      <c r="BC653" s="2">
        <f t="shared" si="2645"/>
        <v>1.1592865744429733E-3</v>
      </c>
      <c r="BD653" s="2">
        <f t="shared" si="2646"/>
        <v>1.4378748210145404E-4</v>
      </c>
      <c r="BE653" s="2">
        <f t="shared" si="2647"/>
        <v>4.6680006949728299E-2</v>
      </c>
      <c r="BF653" s="2">
        <f t="shared" si="2648"/>
        <v>0.93020315972991918</v>
      </c>
      <c r="BG653" s="17">
        <f t="shared" si="2649"/>
        <v>2.1813759263808092E-2</v>
      </c>
      <c r="BH653" s="2">
        <f t="shared" si="2650"/>
        <v>2.4160319640404545E-2</v>
      </c>
      <c r="BI653" s="2">
        <f t="shared" si="2651"/>
        <v>2.9966287926083157E-3</v>
      </c>
      <c r="BJ653" s="2">
        <f t="shared" si="2652"/>
        <v>0.97284305156698714</v>
      </c>
    </row>
    <row r="654" spans="1:62" ht="15.6" customHeight="1">
      <c r="A654" s="4">
        <v>44543</v>
      </c>
      <c r="B654">
        <f>Foglio1!S425</f>
        <v>7748057</v>
      </c>
      <c r="C654">
        <f>Foglio1!T425</f>
        <v>2824626</v>
      </c>
      <c r="E654">
        <f>Foglio1!R425</f>
        <v>334608</v>
      </c>
      <c r="G654">
        <f>Foglio1!K425</f>
        <v>16504</v>
      </c>
      <c r="H654" s="5">
        <f>Foglio1!I425</f>
        <v>450</v>
      </c>
      <c r="I654" s="5">
        <f>Foglio1!G425</f>
        <v>398</v>
      </c>
      <c r="J654" s="5">
        <f>Foglio1!H425</f>
        <v>52</v>
      </c>
      <c r="K654" s="5">
        <f>Foglio1!V425</f>
        <v>5</v>
      </c>
      <c r="M654" s="5">
        <f>Foglio1!J425</f>
        <v>16054</v>
      </c>
      <c r="N654" s="5">
        <f>Foglio1!N425</f>
        <v>310817</v>
      </c>
      <c r="O654" s="5">
        <f>Foglio1!O425</f>
        <v>7287</v>
      </c>
      <c r="Q654">
        <f t="shared" ref="Q654:Q667" si="2653">H654+L654</f>
        <v>450</v>
      </c>
      <c r="R654">
        <f t="shared" ref="R654:R667" si="2654">Q654+N654+O654</f>
        <v>318554</v>
      </c>
      <c r="Z654">
        <f t="shared" ref="Z654:Z667" si="2655">N654</f>
        <v>310817</v>
      </c>
      <c r="AA654">
        <f t="shared" ref="AA654:AA667" si="2656">M654</f>
        <v>16054</v>
      </c>
      <c r="AB654">
        <f t="shared" ref="AB654:AB667" si="2657">H654</f>
        <v>450</v>
      </c>
      <c r="AC654">
        <f t="shared" ref="AC654:AC667" si="2658">O654</f>
        <v>7287</v>
      </c>
      <c r="AE654" s="3">
        <f t="shared" ref="AE654:AE667" si="2659">B654-B653</f>
        <v>15193</v>
      </c>
      <c r="AF654" s="3">
        <f t="shared" ref="AF654:AF667" si="2660">E654-E653</f>
        <v>782</v>
      </c>
      <c r="AG654" s="3">
        <f t="shared" ref="AG654:AG667" si="2661">G654-G653</f>
        <v>486</v>
      </c>
      <c r="AH654" s="3">
        <f t="shared" ref="AH654:AH667" si="2662">H654-H653</f>
        <v>15</v>
      </c>
      <c r="AI654" s="3">
        <f t="shared" ref="AI654:AI667" si="2663">J654-J653</f>
        <v>4</v>
      </c>
      <c r="AJ654" s="3">
        <f t="shared" ref="AJ654:AJ667" si="2664">M654-M653</f>
        <v>471</v>
      </c>
      <c r="AK654" s="3">
        <f t="shared" ref="AK654:AK667" si="2665">N654-N653</f>
        <v>291</v>
      </c>
      <c r="AL654" s="3">
        <f t="shared" ref="AL654:AL667" si="2666">O654-O653</f>
        <v>5</v>
      </c>
      <c r="AM654" s="3"/>
      <c r="AN654" s="3">
        <f t="shared" ref="AN654:AN667" si="2667">AE654-AF654</f>
        <v>14411</v>
      </c>
      <c r="AO654" s="3">
        <f t="shared" ref="AO654:AO667" si="2668">AF654</f>
        <v>782</v>
      </c>
      <c r="AQ654" s="6">
        <f t="shared" ref="AQ654:AQ667" si="2669">(B654-B653)/B653</f>
        <v>1.9647313078310961E-3</v>
      </c>
      <c r="AR654" s="6">
        <f t="shared" ref="AR654:AR667" si="2670">(E654-E653)/E653</f>
        <v>2.3425377292361888E-3</v>
      </c>
      <c r="AS654" s="6">
        <f t="shared" ref="AS654:AS667" si="2671">(G654-G653)/G653</f>
        <v>3.0340866525159195E-2</v>
      </c>
      <c r="AT654" s="6">
        <f t="shared" ref="AT654:AT667" si="2672">(H654-H653)/H653</f>
        <v>3.4482758620689655E-2</v>
      </c>
      <c r="AU654" s="6">
        <f t="shared" ref="AU654:AU667" si="2673">(J654-J653)/J653</f>
        <v>8.3333333333333329E-2</v>
      </c>
      <c r="AV654" s="6">
        <f t="shared" ref="AV654:AV667" si="2674">(M654-M653)/M653</f>
        <v>3.0225245459795932E-2</v>
      </c>
      <c r="AW654" s="6">
        <f t="shared" ref="AW654:AW667" si="2675">(N654-N653)/N653</f>
        <v>9.3711959707077665E-4</v>
      </c>
      <c r="AX654" s="6">
        <f t="shared" ref="AX654:AX667" si="2676">(O654-O653)/O653</f>
        <v>6.866245536940401E-4</v>
      </c>
      <c r="AZ654" s="2">
        <f t="shared" ref="AZ654:AZ667" si="2677">E654/B654</f>
        <v>4.3186052967860197E-2</v>
      </c>
      <c r="BA654" s="17">
        <f t="shared" ref="BA654:BA667" si="2678">AF654/AE654</f>
        <v>5.1471072204304615E-2</v>
      </c>
      <c r="BB654" s="2">
        <f t="shared" ref="BB654:BB667" si="2679">H654/E654</f>
        <v>1.3448572658155214E-3</v>
      </c>
      <c r="BC654" s="2">
        <f t="shared" ref="BC654:BC667" si="2680">(H654-J654)/E654</f>
        <v>1.1894515373212834E-3</v>
      </c>
      <c r="BD654" s="2">
        <f t="shared" ref="BD654:BD667" si="2681">J654/E654</f>
        <v>1.5540572849423803E-4</v>
      </c>
      <c r="BE654" s="2">
        <f t="shared" ref="BE654:BE667" si="2682">M654/E654</f>
        <v>4.797853010089418E-2</v>
      </c>
      <c r="BF654" s="2">
        <f t="shared" ref="BF654:BF667" si="2683">N654/E654</f>
        <v>0.92889889064218434</v>
      </c>
      <c r="BG654" s="17">
        <f t="shared" ref="BG654:BG667" si="2684">O654/E654</f>
        <v>2.177772199110601E-2</v>
      </c>
      <c r="BH654" s="2">
        <f t="shared" ref="BH654:BH667" si="2685">I654/G654</f>
        <v>2.4115365971885603E-2</v>
      </c>
      <c r="BI654" s="2">
        <f t="shared" ref="BI654:BI667" si="2686">J654/G654</f>
        <v>3.1507513330101791E-3</v>
      </c>
      <c r="BJ654" s="2">
        <f t="shared" ref="BJ654:BJ667" si="2687">M654/G654</f>
        <v>0.97273388269510419</v>
      </c>
    </row>
    <row r="655" spans="1:62" ht="15.6" customHeight="1">
      <c r="A655" s="4">
        <v>44544</v>
      </c>
      <c r="B655">
        <f>Foglio1!S426</f>
        <v>7783297</v>
      </c>
      <c r="C655">
        <f>Foglio1!T426</f>
        <v>2833344</v>
      </c>
      <c r="E655">
        <f>Foglio1!R426</f>
        <v>335645</v>
      </c>
      <c r="G655">
        <f>Foglio1!K426</f>
        <v>16906</v>
      </c>
      <c r="H655" s="5">
        <f>Foglio1!I426</f>
        <v>474</v>
      </c>
      <c r="I655" s="5">
        <f>Foglio1!G426</f>
        <v>426</v>
      </c>
      <c r="J655" s="5">
        <f>Foglio1!H426</f>
        <v>48</v>
      </c>
      <c r="K655" s="5">
        <f>Foglio1!V426</f>
        <v>3</v>
      </c>
      <c r="M655" s="5">
        <f>Foglio1!J426</f>
        <v>16432</v>
      </c>
      <c r="N655" s="5">
        <f>Foglio1!N426</f>
        <v>311444</v>
      </c>
      <c r="O655" s="5">
        <f>Foglio1!O426</f>
        <v>7295</v>
      </c>
      <c r="Q655">
        <f t="shared" si="2653"/>
        <v>474</v>
      </c>
      <c r="R655">
        <f t="shared" si="2654"/>
        <v>319213</v>
      </c>
      <c r="Z655">
        <f t="shared" si="2655"/>
        <v>311444</v>
      </c>
      <c r="AA655">
        <f t="shared" si="2656"/>
        <v>16432</v>
      </c>
      <c r="AB655">
        <f t="shared" si="2657"/>
        <v>474</v>
      </c>
      <c r="AC655">
        <f t="shared" si="2658"/>
        <v>7295</v>
      </c>
      <c r="AE655" s="3">
        <f t="shared" si="2659"/>
        <v>35240</v>
      </c>
      <c r="AF655" s="3">
        <f t="shared" si="2660"/>
        <v>1037</v>
      </c>
      <c r="AG655" s="3">
        <f t="shared" si="2661"/>
        <v>402</v>
      </c>
      <c r="AH655" s="3">
        <f t="shared" si="2662"/>
        <v>24</v>
      </c>
      <c r="AI655" s="3">
        <f t="shared" si="2663"/>
        <v>-4</v>
      </c>
      <c r="AJ655" s="3">
        <f t="shared" si="2664"/>
        <v>378</v>
      </c>
      <c r="AK655" s="3">
        <f t="shared" si="2665"/>
        <v>627</v>
      </c>
      <c r="AL655" s="3">
        <f t="shared" si="2666"/>
        <v>8</v>
      </c>
      <c r="AM655" s="3"/>
      <c r="AN655" s="3">
        <f t="shared" si="2667"/>
        <v>34203</v>
      </c>
      <c r="AO655" s="3">
        <f t="shared" si="2668"/>
        <v>1037</v>
      </c>
      <c r="AQ655" s="6">
        <f t="shared" si="2669"/>
        <v>4.5482370612399984E-3</v>
      </c>
      <c r="AR655" s="6">
        <f t="shared" si="2670"/>
        <v>3.0991488547793241E-3</v>
      </c>
      <c r="AS655" s="6">
        <f t="shared" si="2671"/>
        <v>2.4357731459040233E-2</v>
      </c>
      <c r="AT655" s="6">
        <f t="shared" si="2672"/>
        <v>5.3333333333333337E-2</v>
      </c>
      <c r="AU655" s="6">
        <f t="shared" si="2673"/>
        <v>-7.6923076923076927E-2</v>
      </c>
      <c r="AV655" s="6">
        <f t="shared" si="2674"/>
        <v>2.3545533823346208E-2</v>
      </c>
      <c r="AW655" s="6">
        <f t="shared" si="2675"/>
        <v>2.0172641779568042E-3</v>
      </c>
      <c r="AX655" s="6">
        <f t="shared" si="2676"/>
        <v>1.0978454782489364E-3</v>
      </c>
      <c r="AZ655" s="2">
        <f t="shared" si="2677"/>
        <v>4.3123755909610026E-2</v>
      </c>
      <c r="BA655" s="17">
        <f t="shared" si="2678"/>
        <v>2.9426787741203178E-2</v>
      </c>
      <c r="BB655" s="2">
        <f t="shared" si="2679"/>
        <v>1.4122063489698938E-3</v>
      </c>
      <c r="BC655" s="2">
        <f t="shared" si="2680"/>
        <v>1.2691981110995248E-3</v>
      </c>
      <c r="BD655" s="2">
        <f t="shared" si="2681"/>
        <v>1.4300823787036899E-4</v>
      </c>
      <c r="BE655" s="2">
        <f t="shared" si="2682"/>
        <v>4.8956486764289653E-2</v>
      </c>
      <c r="BF655" s="2">
        <f t="shared" si="2683"/>
        <v>0.92789703406873336</v>
      </c>
      <c r="BG655" s="17">
        <f t="shared" si="2684"/>
        <v>2.1734272818007119E-2</v>
      </c>
      <c r="BH655" s="2">
        <f t="shared" si="2685"/>
        <v>2.5198154501360464E-2</v>
      </c>
      <c r="BI655" s="2">
        <f t="shared" si="2686"/>
        <v>2.8392286762096296E-3</v>
      </c>
      <c r="BJ655" s="2">
        <f t="shared" si="2687"/>
        <v>0.9719626168224299</v>
      </c>
    </row>
    <row r="656" spans="1:62" ht="15.6" customHeight="1">
      <c r="A656" s="4">
        <v>44545</v>
      </c>
      <c r="B656">
        <f>Foglio1!S427</f>
        <v>7814915</v>
      </c>
      <c r="C656">
        <f>Foglio1!T427</f>
        <v>2842670</v>
      </c>
      <c r="E656">
        <f>Foglio1!R427</f>
        <v>337049</v>
      </c>
      <c r="G656">
        <f>Foglio1!K427</f>
        <v>17519</v>
      </c>
      <c r="H656" s="5">
        <f>Foglio1!I427</f>
        <v>497</v>
      </c>
      <c r="I656" s="5">
        <f>Foglio1!G427</f>
        <v>449</v>
      </c>
      <c r="J656" s="5">
        <f>Foglio1!H427</f>
        <v>48</v>
      </c>
      <c r="K656" s="5">
        <f>Foglio1!V427</f>
        <v>3</v>
      </c>
      <c r="M656" s="5">
        <f>Foglio1!J427</f>
        <v>17022</v>
      </c>
      <c r="N656" s="5">
        <f>Foglio1!N427</f>
        <v>312223</v>
      </c>
      <c r="O656" s="5">
        <f>Foglio1!O427</f>
        <v>7307</v>
      </c>
      <c r="Q656">
        <f t="shared" si="2653"/>
        <v>497</v>
      </c>
      <c r="R656">
        <f t="shared" si="2654"/>
        <v>320027</v>
      </c>
      <c r="Z656">
        <f t="shared" si="2655"/>
        <v>312223</v>
      </c>
      <c r="AA656">
        <f t="shared" si="2656"/>
        <v>17022</v>
      </c>
      <c r="AB656">
        <f t="shared" si="2657"/>
        <v>497</v>
      </c>
      <c r="AC656">
        <f t="shared" si="2658"/>
        <v>7307</v>
      </c>
      <c r="AE656" s="3">
        <f t="shared" si="2659"/>
        <v>31618</v>
      </c>
      <c r="AF656" s="3">
        <f t="shared" si="2660"/>
        <v>1404</v>
      </c>
      <c r="AG656" s="3">
        <f t="shared" si="2661"/>
        <v>613</v>
      </c>
      <c r="AH656" s="3">
        <f t="shared" si="2662"/>
        <v>23</v>
      </c>
      <c r="AI656" s="3">
        <f t="shared" si="2663"/>
        <v>0</v>
      </c>
      <c r="AJ656" s="3">
        <f t="shared" si="2664"/>
        <v>590</v>
      </c>
      <c r="AK656" s="3">
        <f t="shared" si="2665"/>
        <v>779</v>
      </c>
      <c r="AL656" s="3">
        <f t="shared" si="2666"/>
        <v>12</v>
      </c>
      <c r="AM656" s="3"/>
      <c r="AN656" s="3">
        <f t="shared" si="2667"/>
        <v>30214</v>
      </c>
      <c r="AO656" s="3">
        <f t="shared" si="2668"/>
        <v>1404</v>
      </c>
      <c r="AQ656" s="6">
        <f t="shared" si="2669"/>
        <v>4.0622887704272366E-3</v>
      </c>
      <c r="AR656" s="6">
        <f t="shared" si="2670"/>
        <v>4.182990957708293E-3</v>
      </c>
      <c r="AS656" s="6">
        <f t="shared" si="2671"/>
        <v>3.6259316219093812E-2</v>
      </c>
      <c r="AT656" s="6">
        <f t="shared" si="2672"/>
        <v>4.852320675105485E-2</v>
      </c>
      <c r="AU656" s="6">
        <f t="shared" si="2673"/>
        <v>0</v>
      </c>
      <c r="AV656" s="6">
        <f t="shared" si="2674"/>
        <v>3.5905550146056474E-2</v>
      </c>
      <c r="AW656" s="6">
        <f t="shared" si="2675"/>
        <v>2.5012522315408228E-3</v>
      </c>
      <c r="AX656" s="6">
        <f t="shared" si="2676"/>
        <v>1.6449623029472242E-3</v>
      </c>
      <c r="AZ656" s="2">
        <f t="shared" si="2677"/>
        <v>4.3128939982072741E-2</v>
      </c>
      <c r="BA656" s="17">
        <f t="shared" si="2678"/>
        <v>4.4405085710671137E-2</v>
      </c>
      <c r="BB656" s="2">
        <f t="shared" si="2679"/>
        <v>1.474563045729256E-3</v>
      </c>
      <c r="BC656" s="2">
        <f t="shared" si="2680"/>
        <v>1.3321505181739153E-3</v>
      </c>
      <c r="BD656" s="2">
        <f t="shared" si="2681"/>
        <v>1.4241252755534063E-4</v>
      </c>
      <c r="BE656" s="2">
        <f t="shared" si="2682"/>
        <v>5.0503042584312666E-2</v>
      </c>
      <c r="BF656" s="2">
        <f t="shared" si="2683"/>
        <v>0.92634305397731487</v>
      </c>
      <c r="BG656" s="17">
        <f t="shared" si="2684"/>
        <v>2.1679340392643204E-2</v>
      </c>
      <c r="BH656" s="2">
        <f t="shared" si="2685"/>
        <v>2.5629316741823165E-2</v>
      </c>
      <c r="BI656" s="2">
        <f t="shared" si="2686"/>
        <v>2.7398824133797592E-3</v>
      </c>
      <c r="BJ656" s="2">
        <f t="shared" si="2687"/>
        <v>0.97163080084479703</v>
      </c>
    </row>
    <row r="657" spans="1:62" ht="15.6" customHeight="1">
      <c r="A657" s="4">
        <v>44546</v>
      </c>
      <c r="B657">
        <f>Foglio1!S428</f>
        <v>7846522</v>
      </c>
      <c r="C657">
        <f>Foglio1!T428</f>
        <v>2851481</v>
      </c>
      <c r="E657">
        <f>Foglio1!R428</f>
        <v>338395</v>
      </c>
      <c r="G657">
        <f>Foglio1!K428</f>
        <v>18193</v>
      </c>
      <c r="H657" s="5">
        <f>Foglio1!I428</f>
        <v>512</v>
      </c>
      <c r="I657" s="5">
        <f>Foglio1!G428</f>
        <v>460</v>
      </c>
      <c r="J657" s="5">
        <f>Foglio1!H428</f>
        <v>52</v>
      </c>
      <c r="K657" s="5">
        <f>Foglio1!V428</f>
        <v>6</v>
      </c>
      <c r="M657" s="5">
        <f>Foglio1!J428</f>
        <v>17681</v>
      </c>
      <c r="N657" s="5">
        <f>Foglio1!N428</f>
        <v>312884</v>
      </c>
      <c r="O657" s="5">
        <f>Foglio1!O428</f>
        <v>7318</v>
      </c>
      <c r="Q657">
        <f t="shared" si="2653"/>
        <v>512</v>
      </c>
      <c r="R657">
        <f t="shared" si="2654"/>
        <v>320714</v>
      </c>
      <c r="Z657">
        <f t="shared" si="2655"/>
        <v>312884</v>
      </c>
      <c r="AA657">
        <f t="shared" si="2656"/>
        <v>17681</v>
      </c>
      <c r="AB657">
        <f t="shared" si="2657"/>
        <v>512</v>
      </c>
      <c r="AC657">
        <f t="shared" si="2658"/>
        <v>7318</v>
      </c>
      <c r="AE657" s="3">
        <f t="shared" si="2659"/>
        <v>31607</v>
      </c>
      <c r="AF657" s="3">
        <f t="shared" si="2660"/>
        <v>1346</v>
      </c>
      <c r="AG657" s="3">
        <f t="shared" si="2661"/>
        <v>674</v>
      </c>
      <c r="AH657" s="3">
        <f t="shared" si="2662"/>
        <v>15</v>
      </c>
      <c r="AI657" s="3">
        <f t="shared" si="2663"/>
        <v>4</v>
      </c>
      <c r="AJ657" s="3">
        <f t="shared" si="2664"/>
        <v>659</v>
      </c>
      <c r="AK657" s="3">
        <f t="shared" si="2665"/>
        <v>661</v>
      </c>
      <c r="AL657" s="3">
        <f t="shared" si="2666"/>
        <v>11</v>
      </c>
      <c r="AM657" s="3"/>
      <c r="AN657" s="3">
        <f t="shared" si="2667"/>
        <v>30261</v>
      </c>
      <c r="AO657" s="3">
        <f t="shared" si="2668"/>
        <v>1346</v>
      </c>
      <c r="AQ657" s="6">
        <f t="shared" si="2669"/>
        <v>4.0444457809202016E-3</v>
      </c>
      <c r="AR657" s="6">
        <f t="shared" si="2670"/>
        <v>3.9934846268643428E-3</v>
      </c>
      <c r="AS657" s="6">
        <f t="shared" si="2671"/>
        <v>3.8472515554540787E-2</v>
      </c>
      <c r="AT657" s="6">
        <f t="shared" si="2672"/>
        <v>3.0181086519114688E-2</v>
      </c>
      <c r="AU657" s="6">
        <f t="shared" si="2673"/>
        <v>8.3333333333333329E-2</v>
      </c>
      <c r="AV657" s="6">
        <f t="shared" si="2674"/>
        <v>3.8714604629303255E-2</v>
      </c>
      <c r="AW657" s="6">
        <f t="shared" si="2675"/>
        <v>2.1170765766775671E-3</v>
      </c>
      <c r="AX657" s="6">
        <f t="shared" si="2676"/>
        <v>1.5054057752839742E-3</v>
      </c>
      <c r="AZ657" s="2">
        <f t="shared" si="2677"/>
        <v>4.3126750935000249E-2</v>
      </c>
      <c r="BA657" s="17">
        <f t="shared" si="2678"/>
        <v>4.2585503211313949E-2</v>
      </c>
      <c r="BB657" s="2">
        <f t="shared" si="2679"/>
        <v>1.5130247196323823E-3</v>
      </c>
      <c r="BC657" s="2">
        <f t="shared" si="2680"/>
        <v>1.3593581465447184E-3</v>
      </c>
      <c r="BD657" s="2">
        <f t="shared" si="2681"/>
        <v>1.5366657308766383E-4</v>
      </c>
      <c r="BE657" s="2">
        <f t="shared" si="2682"/>
        <v>5.2249589976211229E-2</v>
      </c>
      <c r="BF657" s="2">
        <f t="shared" si="2683"/>
        <v>0.92461177026847319</v>
      </c>
      <c r="BG657" s="17">
        <f t="shared" si="2684"/>
        <v>2.1625615035683152E-2</v>
      </c>
      <c r="BH657" s="2">
        <f t="shared" si="2685"/>
        <v>2.5284450063211124E-2</v>
      </c>
      <c r="BI657" s="2">
        <f t="shared" si="2686"/>
        <v>2.858242181058649E-3</v>
      </c>
      <c r="BJ657" s="2">
        <f t="shared" si="2687"/>
        <v>0.9718573077557302</v>
      </c>
    </row>
    <row r="658" spans="1:62" ht="15.6" customHeight="1">
      <c r="A658" s="4">
        <v>44547</v>
      </c>
      <c r="B658">
        <f>Foglio1!S429</f>
        <v>7877284</v>
      </c>
      <c r="C658">
        <f>Foglio1!T429</f>
        <v>2860803</v>
      </c>
      <c r="E658">
        <f>Foglio1!R429</f>
        <v>339917</v>
      </c>
      <c r="G658">
        <f>Foglio1!K429</f>
        <v>19118</v>
      </c>
      <c r="H658" s="5">
        <f>Foglio1!I429</f>
        <v>533</v>
      </c>
      <c r="I658" s="5">
        <f>Foglio1!G429</f>
        <v>485</v>
      </c>
      <c r="J658" s="5">
        <f>Foglio1!H429</f>
        <v>48</v>
      </c>
      <c r="K658" s="5">
        <f>Foglio1!V429</f>
        <v>0</v>
      </c>
      <c r="M658" s="5">
        <f>Foglio1!J429</f>
        <v>18585</v>
      </c>
      <c r="N658" s="5">
        <f>Foglio1!N429</f>
        <v>313470</v>
      </c>
      <c r="O658" s="5">
        <f>Foglio1!O429</f>
        <v>7329</v>
      </c>
      <c r="Q658">
        <f t="shared" si="2653"/>
        <v>533</v>
      </c>
      <c r="R658">
        <f t="shared" si="2654"/>
        <v>321332</v>
      </c>
      <c r="Z658">
        <f t="shared" si="2655"/>
        <v>313470</v>
      </c>
      <c r="AA658">
        <f t="shared" si="2656"/>
        <v>18585</v>
      </c>
      <c r="AB658">
        <f t="shared" si="2657"/>
        <v>533</v>
      </c>
      <c r="AC658">
        <f t="shared" si="2658"/>
        <v>7329</v>
      </c>
      <c r="AE658" s="3">
        <f t="shared" si="2659"/>
        <v>30762</v>
      </c>
      <c r="AF658" s="3">
        <f t="shared" si="2660"/>
        <v>1522</v>
      </c>
      <c r="AG658" s="3">
        <f t="shared" si="2661"/>
        <v>925</v>
      </c>
      <c r="AH658" s="3">
        <f t="shared" si="2662"/>
        <v>21</v>
      </c>
      <c r="AI658" s="3">
        <f t="shared" si="2663"/>
        <v>-4</v>
      </c>
      <c r="AJ658" s="3">
        <f t="shared" si="2664"/>
        <v>904</v>
      </c>
      <c r="AK658" s="3">
        <f t="shared" si="2665"/>
        <v>586</v>
      </c>
      <c r="AL658" s="3">
        <f t="shared" si="2666"/>
        <v>11</v>
      </c>
      <c r="AM658" s="3"/>
      <c r="AN658" s="3">
        <f t="shared" si="2667"/>
        <v>29240</v>
      </c>
      <c r="AO658" s="3">
        <f t="shared" si="2668"/>
        <v>1522</v>
      </c>
      <c r="AQ658" s="6">
        <f t="shared" si="2669"/>
        <v>3.9204631045449178E-3</v>
      </c>
      <c r="AR658" s="6">
        <f t="shared" si="2670"/>
        <v>4.4977023892196991E-3</v>
      </c>
      <c r="AS658" s="6">
        <f t="shared" si="2671"/>
        <v>5.0843731105370195E-2</v>
      </c>
      <c r="AT658" s="6">
        <f t="shared" si="2672"/>
        <v>4.1015625E-2</v>
      </c>
      <c r="AU658" s="6">
        <f t="shared" si="2673"/>
        <v>-7.6923076923076927E-2</v>
      </c>
      <c r="AV658" s="6">
        <f t="shared" si="2674"/>
        <v>5.1128329845596968E-2</v>
      </c>
      <c r="AW658" s="6">
        <f t="shared" si="2675"/>
        <v>1.8728985822221655E-3</v>
      </c>
      <c r="AX658" s="6">
        <f t="shared" si="2676"/>
        <v>1.5031429352282044E-3</v>
      </c>
      <c r="AZ658" s="2">
        <f t="shared" si="2677"/>
        <v>4.3151548173202846E-2</v>
      </c>
      <c r="BA658" s="17">
        <f t="shared" si="2678"/>
        <v>4.947662700734673E-2</v>
      </c>
      <c r="BB658" s="2">
        <f t="shared" si="2679"/>
        <v>1.5680298425792178E-3</v>
      </c>
      <c r="BC658" s="2">
        <f t="shared" si="2680"/>
        <v>1.4268188999079186E-3</v>
      </c>
      <c r="BD658" s="2">
        <f t="shared" si="2681"/>
        <v>1.4121094267129916E-4</v>
      </c>
      <c r="BE658" s="2">
        <f t="shared" si="2682"/>
        <v>5.4675111865543649E-2</v>
      </c>
      <c r="BF658" s="2">
        <f t="shared" si="2683"/>
        <v>0.92219571248275312</v>
      </c>
      <c r="BG658" s="17">
        <f t="shared" si="2684"/>
        <v>2.156114580912399E-2</v>
      </c>
      <c r="BH658" s="2">
        <f t="shared" si="2685"/>
        <v>2.5368762422847579E-2</v>
      </c>
      <c r="BI658" s="2">
        <f t="shared" si="2686"/>
        <v>2.5107228789622345E-3</v>
      </c>
      <c r="BJ658" s="2">
        <f t="shared" si="2687"/>
        <v>0.97212051469819016</v>
      </c>
    </row>
    <row r="659" spans="1:62" ht="15.6" customHeight="1">
      <c r="A659" s="4">
        <v>44548</v>
      </c>
      <c r="B659">
        <f>Foglio1!S430</f>
        <v>7908120</v>
      </c>
      <c r="C659">
        <f>Foglio1!T430</f>
        <v>2870067</v>
      </c>
      <c r="E659">
        <f>Foglio1!R430</f>
        <v>341285</v>
      </c>
      <c r="G659">
        <f>Foglio1!K430</f>
        <v>19875</v>
      </c>
      <c r="H659" s="5">
        <f>Foglio1!I430</f>
        <v>549</v>
      </c>
      <c r="I659" s="5">
        <f>Foglio1!G430</f>
        <v>494</v>
      </c>
      <c r="J659" s="5">
        <f>Foglio1!H430</f>
        <v>55</v>
      </c>
      <c r="K659" s="5">
        <f>Foglio1!V430</f>
        <v>9</v>
      </c>
      <c r="M659" s="5">
        <f>Foglio1!J430</f>
        <v>19326</v>
      </c>
      <c r="N659" s="5">
        <f>Foglio1!N430</f>
        <v>314071</v>
      </c>
      <c r="O659" s="5">
        <f>Foglio1!O430</f>
        <v>7339</v>
      </c>
      <c r="Q659">
        <f t="shared" si="2653"/>
        <v>549</v>
      </c>
      <c r="R659">
        <f t="shared" si="2654"/>
        <v>321959</v>
      </c>
      <c r="Z659">
        <f t="shared" si="2655"/>
        <v>314071</v>
      </c>
      <c r="AA659">
        <f t="shared" si="2656"/>
        <v>19326</v>
      </c>
      <c r="AB659">
        <f t="shared" si="2657"/>
        <v>549</v>
      </c>
      <c r="AC659">
        <f t="shared" si="2658"/>
        <v>7339</v>
      </c>
      <c r="AE659" s="3">
        <f t="shared" si="2659"/>
        <v>30836</v>
      </c>
      <c r="AF659" s="3">
        <f t="shared" si="2660"/>
        <v>1368</v>
      </c>
      <c r="AG659" s="3">
        <f t="shared" si="2661"/>
        <v>757</v>
      </c>
      <c r="AH659" s="3">
        <f t="shared" si="2662"/>
        <v>16</v>
      </c>
      <c r="AI659" s="3">
        <f t="shared" si="2663"/>
        <v>7</v>
      </c>
      <c r="AJ659" s="3">
        <f t="shared" si="2664"/>
        <v>741</v>
      </c>
      <c r="AK659" s="3">
        <f t="shared" si="2665"/>
        <v>601</v>
      </c>
      <c r="AL659" s="3">
        <f t="shared" si="2666"/>
        <v>10</v>
      </c>
      <c r="AM659" s="3"/>
      <c r="AN659" s="3">
        <f t="shared" si="2667"/>
        <v>29468</v>
      </c>
      <c r="AO659" s="3">
        <f t="shared" si="2668"/>
        <v>1368</v>
      </c>
      <c r="AQ659" s="6">
        <f t="shared" si="2669"/>
        <v>3.91454719672415E-3</v>
      </c>
      <c r="AR659" s="6">
        <f t="shared" si="2670"/>
        <v>4.0245118661320261E-3</v>
      </c>
      <c r="AS659" s="6">
        <f t="shared" si="2671"/>
        <v>3.959619207030024E-2</v>
      </c>
      <c r="AT659" s="6">
        <f t="shared" si="2672"/>
        <v>3.0018761726078799E-2</v>
      </c>
      <c r="AU659" s="6">
        <f t="shared" si="2673"/>
        <v>0.14583333333333334</v>
      </c>
      <c r="AV659" s="6">
        <f t="shared" si="2674"/>
        <v>3.9870863599677162E-2</v>
      </c>
      <c r="AW659" s="6">
        <f t="shared" si="2675"/>
        <v>1.9172488595399879E-3</v>
      </c>
      <c r="AX659" s="6">
        <f t="shared" si="2676"/>
        <v>1.3644426251876109E-3</v>
      </c>
      <c r="AZ659" s="2">
        <f t="shared" si="2677"/>
        <v>4.31562748162648E-2</v>
      </c>
      <c r="BA659" s="17">
        <f t="shared" si="2678"/>
        <v>4.4363730704371517E-2</v>
      </c>
      <c r="BB659" s="2">
        <f t="shared" si="2679"/>
        <v>1.6086262214864409E-3</v>
      </c>
      <c r="BC659" s="2">
        <f t="shared" si="2680"/>
        <v>1.447470589097089E-3</v>
      </c>
      <c r="BD659" s="2">
        <f t="shared" si="2681"/>
        <v>1.61155632389352E-4</v>
      </c>
      <c r="BE659" s="2">
        <f t="shared" si="2682"/>
        <v>5.6627159119211214E-2</v>
      </c>
      <c r="BF659" s="2">
        <f t="shared" si="2683"/>
        <v>0.92026019309374862</v>
      </c>
      <c r="BG659" s="17">
        <f t="shared" si="2684"/>
        <v>2.1504021565553717E-2</v>
      </c>
      <c r="BH659" s="2">
        <f t="shared" si="2685"/>
        <v>2.4855345911949687E-2</v>
      </c>
      <c r="BI659" s="2">
        <f t="shared" si="2686"/>
        <v>2.7672955974842768E-3</v>
      </c>
      <c r="BJ659" s="2">
        <f t="shared" si="2687"/>
        <v>0.97237735849056606</v>
      </c>
    </row>
    <row r="660" spans="1:62" ht="15.6" customHeight="1">
      <c r="A660" s="4">
        <v>44549</v>
      </c>
      <c r="B660">
        <f>Foglio1!S431</f>
        <v>7934901</v>
      </c>
      <c r="C660">
        <f>Foglio1!T431</f>
        <v>2878068</v>
      </c>
      <c r="E660">
        <f>Foglio1!R431</f>
        <v>342546</v>
      </c>
      <c r="G660">
        <f>Foglio1!K431</f>
        <v>20787</v>
      </c>
      <c r="H660" s="5">
        <f>Foglio1!I431</f>
        <v>575</v>
      </c>
      <c r="I660" s="5">
        <f>Foglio1!G431</f>
        <v>514</v>
      </c>
      <c r="J660" s="5">
        <f>Foglio1!H431</f>
        <v>61</v>
      </c>
      <c r="K660" s="5">
        <f>Foglio1!V431</f>
        <v>7</v>
      </c>
      <c r="M660" s="5">
        <f>Foglio1!J431</f>
        <v>20212</v>
      </c>
      <c r="N660" s="5">
        <f>Foglio1!N431</f>
        <v>314410</v>
      </c>
      <c r="O660" s="5">
        <f>Foglio1!O431</f>
        <v>7349</v>
      </c>
      <c r="Q660">
        <f t="shared" si="2653"/>
        <v>575</v>
      </c>
      <c r="R660">
        <f t="shared" si="2654"/>
        <v>322334</v>
      </c>
      <c r="Z660">
        <f t="shared" si="2655"/>
        <v>314410</v>
      </c>
      <c r="AA660">
        <f t="shared" si="2656"/>
        <v>20212</v>
      </c>
      <c r="AB660">
        <f t="shared" si="2657"/>
        <v>575</v>
      </c>
      <c r="AC660">
        <f t="shared" si="2658"/>
        <v>7349</v>
      </c>
      <c r="AE660" s="3">
        <f t="shared" si="2659"/>
        <v>26781</v>
      </c>
      <c r="AF660" s="3">
        <f t="shared" si="2660"/>
        <v>1261</v>
      </c>
      <c r="AG660" s="3">
        <f t="shared" si="2661"/>
        <v>912</v>
      </c>
      <c r="AH660" s="3">
        <f t="shared" si="2662"/>
        <v>26</v>
      </c>
      <c r="AI660" s="3">
        <f t="shared" si="2663"/>
        <v>6</v>
      </c>
      <c r="AJ660" s="3">
        <f t="shared" si="2664"/>
        <v>886</v>
      </c>
      <c r="AK660" s="3">
        <f t="shared" si="2665"/>
        <v>339</v>
      </c>
      <c r="AL660" s="3">
        <f t="shared" si="2666"/>
        <v>10</v>
      </c>
      <c r="AM660" s="3"/>
      <c r="AN660" s="3">
        <f t="shared" si="2667"/>
        <v>25520</v>
      </c>
      <c r="AO660" s="3">
        <f t="shared" si="2668"/>
        <v>1261</v>
      </c>
      <c r="AQ660" s="6">
        <f t="shared" si="2669"/>
        <v>3.3865191726984416E-3</v>
      </c>
      <c r="AR660" s="6">
        <f t="shared" si="2670"/>
        <v>3.6948591353267797E-3</v>
      </c>
      <c r="AS660" s="6">
        <f t="shared" si="2671"/>
        <v>4.5886792452830186E-2</v>
      </c>
      <c r="AT660" s="6">
        <f t="shared" si="2672"/>
        <v>4.7358834244080147E-2</v>
      </c>
      <c r="AU660" s="6">
        <f t="shared" si="2673"/>
        <v>0.10909090909090909</v>
      </c>
      <c r="AV660" s="6">
        <f t="shared" si="2674"/>
        <v>4.5844975680430507E-2</v>
      </c>
      <c r="AW660" s="6">
        <f t="shared" si="2675"/>
        <v>1.0793737721725343E-3</v>
      </c>
      <c r="AX660" s="6">
        <f t="shared" si="2676"/>
        <v>1.3625834582368171E-3</v>
      </c>
      <c r="AZ660" s="2">
        <f t="shared" si="2677"/>
        <v>4.3169536708775574E-2</v>
      </c>
      <c r="BA660" s="17">
        <f t="shared" si="2678"/>
        <v>4.7085620402524175E-2</v>
      </c>
      <c r="BB660" s="2">
        <f t="shared" si="2679"/>
        <v>1.6786066688853469E-3</v>
      </c>
      <c r="BC660" s="2">
        <f t="shared" si="2680"/>
        <v>1.5005283961862057E-3</v>
      </c>
      <c r="BD660" s="2">
        <f t="shared" si="2681"/>
        <v>1.7807827269914113E-4</v>
      </c>
      <c r="BE660" s="2">
        <f t="shared" si="2682"/>
        <v>5.9005213898279354E-2</v>
      </c>
      <c r="BF660" s="2">
        <f t="shared" si="2683"/>
        <v>0.91786212654650767</v>
      </c>
      <c r="BG660" s="17">
        <f t="shared" si="2684"/>
        <v>2.1454052886327676E-2</v>
      </c>
      <c r="BH660" s="2">
        <f t="shared" si="2685"/>
        <v>2.4726992832058498E-2</v>
      </c>
      <c r="BI660" s="2">
        <f t="shared" si="2686"/>
        <v>2.934526386683985E-3</v>
      </c>
      <c r="BJ660" s="2">
        <f t="shared" si="2687"/>
        <v>0.97233848078125751</v>
      </c>
    </row>
    <row r="661" spans="1:62" ht="15.6" customHeight="1">
      <c r="A661" s="4">
        <v>44550</v>
      </c>
      <c r="B661">
        <f>Foglio1!S432</f>
        <v>7948806</v>
      </c>
      <c r="C661">
        <f>Foglio1!T432</f>
        <v>2880886</v>
      </c>
      <c r="E661">
        <f>Foglio1!R432</f>
        <v>343154</v>
      </c>
      <c r="G661">
        <f>Foglio1!K432</f>
        <v>21068</v>
      </c>
      <c r="H661" s="5">
        <f>Foglio1!I432</f>
        <v>591</v>
      </c>
      <c r="I661" s="5">
        <f>Foglio1!G432</f>
        <v>528</v>
      </c>
      <c r="J661" s="5">
        <f>Foglio1!H432</f>
        <v>63</v>
      </c>
      <c r="K661" s="5">
        <f>Foglio1!V432</f>
        <v>3</v>
      </c>
      <c r="M661" s="5">
        <f>Foglio1!J432</f>
        <v>20477</v>
      </c>
      <c r="N661" s="5">
        <f>Foglio1!N432</f>
        <v>314731</v>
      </c>
      <c r="O661" s="5">
        <f>Foglio1!O432</f>
        <v>7355</v>
      </c>
      <c r="Q661">
        <f t="shared" si="2653"/>
        <v>591</v>
      </c>
      <c r="R661">
        <f t="shared" si="2654"/>
        <v>322677</v>
      </c>
      <c r="Z661">
        <f t="shared" si="2655"/>
        <v>314731</v>
      </c>
      <c r="AA661">
        <f t="shared" si="2656"/>
        <v>20477</v>
      </c>
      <c r="AB661">
        <f t="shared" si="2657"/>
        <v>591</v>
      </c>
      <c r="AC661">
        <f t="shared" si="2658"/>
        <v>7355</v>
      </c>
      <c r="AE661" s="3">
        <f t="shared" si="2659"/>
        <v>13905</v>
      </c>
      <c r="AF661" s="3">
        <f t="shared" si="2660"/>
        <v>608</v>
      </c>
      <c r="AG661" s="3">
        <f t="shared" si="2661"/>
        <v>281</v>
      </c>
      <c r="AH661" s="3">
        <f t="shared" si="2662"/>
        <v>16</v>
      </c>
      <c r="AI661" s="3">
        <f t="shared" si="2663"/>
        <v>2</v>
      </c>
      <c r="AJ661" s="3">
        <f t="shared" si="2664"/>
        <v>265</v>
      </c>
      <c r="AK661" s="3">
        <f t="shared" si="2665"/>
        <v>321</v>
      </c>
      <c r="AL661" s="3">
        <f t="shared" si="2666"/>
        <v>6</v>
      </c>
      <c r="AM661" s="3"/>
      <c r="AN661" s="3">
        <f t="shared" si="2667"/>
        <v>13297</v>
      </c>
      <c r="AO661" s="3">
        <f t="shared" si="2668"/>
        <v>608</v>
      </c>
      <c r="AQ661" s="6">
        <f t="shared" si="2669"/>
        <v>1.7523848123624983E-3</v>
      </c>
      <c r="AR661" s="6">
        <f t="shared" si="2670"/>
        <v>1.7749440950996362E-3</v>
      </c>
      <c r="AS661" s="6">
        <f t="shared" si="2671"/>
        <v>1.3518064174724587E-2</v>
      </c>
      <c r="AT661" s="6">
        <f t="shared" si="2672"/>
        <v>2.782608695652174E-2</v>
      </c>
      <c r="AU661" s="6">
        <f t="shared" si="2673"/>
        <v>3.2786885245901641E-2</v>
      </c>
      <c r="AV661" s="6">
        <f t="shared" si="2674"/>
        <v>1.3111023154561646E-2</v>
      </c>
      <c r="AW661" s="6">
        <f t="shared" si="2675"/>
        <v>1.0209598931331702E-3</v>
      </c>
      <c r="AX661" s="6">
        <f t="shared" si="2676"/>
        <v>8.1643761055925977E-4</v>
      </c>
      <c r="AZ661" s="2">
        <f t="shared" si="2677"/>
        <v>4.3170508878943581E-2</v>
      </c>
      <c r="BA661" s="17">
        <f t="shared" si="2678"/>
        <v>4.3725278676734987E-2</v>
      </c>
      <c r="BB661" s="2">
        <f t="shared" si="2679"/>
        <v>1.7222588109128845E-3</v>
      </c>
      <c r="BC661" s="2">
        <f t="shared" si="2680"/>
        <v>1.5386677701556735E-3</v>
      </c>
      <c r="BD661" s="2">
        <f t="shared" si="2681"/>
        <v>1.8359104075721104E-4</v>
      </c>
      <c r="BE661" s="2">
        <f t="shared" si="2682"/>
        <v>5.9672916533101757E-2</v>
      </c>
      <c r="BF661" s="2">
        <f t="shared" si="2683"/>
        <v>0.91717129918345697</v>
      </c>
      <c r="BG661" s="17">
        <f t="shared" si="2684"/>
        <v>2.1433525472528369E-2</v>
      </c>
      <c r="BH661" s="2">
        <f t="shared" si="2685"/>
        <v>2.5061704955382572E-2</v>
      </c>
      <c r="BI661" s="2">
        <f t="shared" si="2686"/>
        <v>2.990317068539966E-3</v>
      </c>
      <c r="BJ661" s="2">
        <f t="shared" si="2687"/>
        <v>0.97194797797607746</v>
      </c>
    </row>
    <row r="662" spans="1:62" ht="15.6" customHeight="1">
      <c r="A662" s="4">
        <v>44551</v>
      </c>
      <c r="B662">
        <f>Foglio1!S433</f>
        <v>7980710</v>
      </c>
      <c r="C662">
        <f>Foglio1!T433</f>
        <v>2889263</v>
      </c>
      <c r="E662">
        <f>Foglio1!R433</f>
        <v>344577</v>
      </c>
      <c r="G662">
        <f>Foglio1!K433</f>
        <v>21934</v>
      </c>
      <c r="H662" s="5">
        <f>Foglio1!I433</f>
        <v>605</v>
      </c>
      <c r="I662" s="5">
        <f>Foglio1!G433</f>
        <v>538</v>
      </c>
      <c r="J662" s="5">
        <f>Foglio1!H433</f>
        <v>67</v>
      </c>
      <c r="K662" s="5">
        <f>Foglio1!V433</f>
        <v>8</v>
      </c>
      <c r="M662" s="5">
        <f>Foglio1!J433</f>
        <v>21329</v>
      </c>
      <c r="N662" s="5">
        <f>Foglio1!N433</f>
        <v>315279</v>
      </c>
      <c r="O662" s="5">
        <f>Foglio1!O433</f>
        <v>7364</v>
      </c>
      <c r="Q662">
        <f t="shared" si="2653"/>
        <v>605</v>
      </c>
      <c r="R662">
        <f t="shared" si="2654"/>
        <v>323248</v>
      </c>
      <c r="Z662">
        <f t="shared" si="2655"/>
        <v>315279</v>
      </c>
      <c r="AA662">
        <f t="shared" si="2656"/>
        <v>21329</v>
      </c>
      <c r="AB662">
        <f t="shared" si="2657"/>
        <v>605</v>
      </c>
      <c r="AC662">
        <f t="shared" si="2658"/>
        <v>7364</v>
      </c>
      <c r="AE662" s="3">
        <f t="shared" si="2659"/>
        <v>31904</v>
      </c>
      <c r="AF662" s="3">
        <f t="shared" si="2660"/>
        <v>1423</v>
      </c>
      <c r="AG662" s="3">
        <f t="shared" si="2661"/>
        <v>866</v>
      </c>
      <c r="AH662" s="3">
        <f t="shared" si="2662"/>
        <v>14</v>
      </c>
      <c r="AI662" s="3">
        <f t="shared" si="2663"/>
        <v>4</v>
      </c>
      <c r="AJ662" s="3">
        <f t="shared" si="2664"/>
        <v>852</v>
      </c>
      <c r="AK662" s="3">
        <f t="shared" si="2665"/>
        <v>548</v>
      </c>
      <c r="AL662" s="3">
        <f t="shared" si="2666"/>
        <v>9</v>
      </c>
      <c r="AM662" s="3"/>
      <c r="AN662" s="3">
        <f t="shared" si="2667"/>
        <v>30481</v>
      </c>
      <c r="AO662" s="3">
        <f t="shared" si="2668"/>
        <v>1423</v>
      </c>
      <c r="AQ662" s="6">
        <f t="shared" si="2669"/>
        <v>4.0136845709909134E-3</v>
      </c>
      <c r="AR662" s="6">
        <f t="shared" si="2670"/>
        <v>4.1468262063097039E-3</v>
      </c>
      <c r="AS662" s="6">
        <f t="shared" si="2671"/>
        <v>4.1104993354850961E-2</v>
      </c>
      <c r="AT662" s="6">
        <f t="shared" si="2672"/>
        <v>2.3688663282571912E-2</v>
      </c>
      <c r="AU662" s="6">
        <f t="shared" si="2673"/>
        <v>6.3492063492063489E-2</v>
      </c>
      <c r="AV662" s="6">
        <f t="shared" si="2674"/>
        <v>4.1607657371685307E-2</v>
      </c>
      <c r="AW662" s="6">
        <f t="shared" si="2675"/>
        <v>1.7411694431117366E-3</v>
      </c>
      <c r="AX662" s="6">
        <f t="shared" si="2676"/>
        <v>1.2236573759347384E-3</v>
      </c>
      <c r="AZ662" s="2">
        <f t="shared" si="2677"/>
        <v>4.3176233693493438E-2</v>
      </c>
      <c r="BA662" s="17">
        <f t="shared" si="2678"/>
        <v>4.4602557673019058E-2</v>
      </c>
      <c r="BB662" s="2">
        <f t="shared" si="2679"/>
        <v>1.755775922362781E-3</v>
      </c>
      <c r="BC662" s="2">
        <f t="shared" si="2680"/>
        <v>1.5613346218697128E-3</v>
      </c>
      <c r="BD662" s="2">
        <f t="shared" si="2681"/>
        <v>1.9444130049306831E-4</v>
      </c>
      <c r="BE662" s="2">
        <f t="shared" si="2682"/>
        <v>6.1899082062935137E-2</v>
      </c>
      <c r="BF662" s="2">
        <f t="shared" si="2683"/>
        <v>0.91497401161424008</v>
      </c>
      <c r="BG662" s="17">
        <f t="shared" si="2684"/>
        <v>2.1371130400462016E-2</v>
      </c>
      <c r="BH662" s="2">
        <f t="shared" si="2685"/>
        <v>2.4528129844077689E-2</v>
      </c>
      <c r="BI662" s="2">
        <f t="shared" si="2686"/>
        <v>3.0546184006565152E-3</v>
      </c>
      <c r="BJ662" s="2">
        <f t="shared" si="2687"/>
        <v>0.97241725175526583</v>
      </c>
    </row>
    <row r="663" spans="1:62" ht="15.6" customHeight="1">
      <c r="A663" s="4">
        <v>44552</v>
      </c>
      <c r="B663">
        <f>Foglio1!S434</f>
        <v>8015801</v>
      </c>
      <c r="C663">
        <f>Foglio1!T434</f>
        <v>2898175</v>
      </c>
      <c r="E663">
        <f>Foglio1!R434</f>
        <v>346027</v>
      </c>
      <c r="G663">
        <f>Foglio1!K434</f>
        <v>22404</v>
      </c>
      <c r="H663" s="5">
        <f>Foglio1!I434</f>
        <v>634</v>
      </c>
      <c r="I663" s="5">
        <f>Foglio1!G434</f>
        <v>561</v>
      </c>
      <c r="J663" s="5">
        <f>Foglio1!H434</f>
        <v>73</v>
      </c>
      <c r="K663" s="5">
        <f>Foglio1!V434</f>
        <v>10</v>
      </c>
      <c r="M663" s="5">
        <f>Foglio1!J434</f>
        <v>21770</v>
      </c>
      <c r="N663" s="5">
        <f>Foglio1!N434</f>
        <v>316242</v>
      </c>
      <c r="O663" s="5">
        <f>Foglio1!O434</f>
        <v>7381</v>
      </c>
      <c r="Q663">
        <f t="shared" si="2653"/>
        <v>634</v>
      </c>
      <c r="R663">
        <f t="shared" si="2654"/>
        <v>324257</v>
      </c>
      <c r="Z663">
        <f t="shared" si="2655"/>
        <v>316242</v>
      </c>
      <c r="AA663">
        <f t="shared" si="2656"/>
        <v>21770</v>
      </c>
      <c r="AB663">
        <f t="shared" si="2657"/>
        <v>634</v>
      </c>
      <c r="AC663">
        <f t="shared" si="2658"/>
        <v>7381</v>
      </c>
      <c r="AE663" s="3">
        <f t="shared" si="2659"/>
        <v>35091</v>
      </c>
      <c r="AF663" s="3">
        <f t="shared" si="2660"/>
        <v>1450</v>
      </c>
      <c r="AG663" s="3">
        <f t="shared" si="2661"/>
        <v>470</v>
      </c>
      <c r="AH663" s="3">
        <f t="shared" si="2662"/>
        <v>29</v>
      </c>
      <c r="AI663" s="3">
        <f t="shared" si="2663"/>
        <v>6</v>
      </c>
      <c r="AJ663" s="3">
        <f t="shared" si="2664"/>
        <v>441</v>
      </c>
      <c r="AK663" s="3">
        <f t="shared" si="2665"/>
        <v>963</v>
      </c>
      <c r="AL663" s="3">
        <f t="shared" si="2666"/>
        <v>17</v>
      </c>
      <c r="AM663" s="3"/>
      <c r="AN663" s="3">
        <f t="shared" si="2667"/>
        <v>33641</v>
      </c>
      <c r="AO663" s="3">
        <f t="shared" si="2668"/>
        <v>1450</v>
      </c>
      <c r="AQ663" s="6">
        <f t="shared" si="2669"/>
        <v>4.3969772113007493E-3</v>
      </c>
      <c r="AR663" s="6">
        <f t="shared" si="2670"/>
        <v>4.208057995745508E-3</v>
      </c>
      <c r="AS663" s="6">
        <f t="shared" si="2671"/>
        <v>2.142792012400839E-2</v>
      </c>
      <c r="AT663" s="6">
        <f t="shared" si="2672"/>
        <v>4.7933884297520664E-2</v>
      </c>
      <c r="AU663" s="6">
        <f t="shared" si="2673"/>
        <v>8.9552238805970144E-2</v>
      </c>
      <c r="AV663" s="6">
        <f t="shared" si="2674"/>
        <v>2.0676074827699377E-2</v>
      </c>
      <c r="AW663" s="6">
        <f t="shared" si="2675"/>
        <v>3.0544374982158658E-3</v>
      </c>
      <c r="AX663" s="6">
        <f t="shared" si="2676"/>
        <v>2.3085279739272135E-3</v>
      </c>
      <c r="AZ663" s="2">
        <f t="shared" si="2677"/>
        <v>4.3168112581637191E-2</v>
      </c>
      <c r="BA663" s="17">
        <f t="shared" si="2678"/>
        <v>4.1321136473739709E-2</v>
      </c>
      <c r="BB663" s="2">
        <f t="shared" si="2679"/>
        <v>1.8322269649478219E-3</v>
      </c>
      <c r="BC663" s="2">
        <f t="shared" si="2680"/>
        <v>1.6212607686683408E-3</v>
      </c>
      <c r="BD663" s="2">
        <f t="shared" si="2681"/>
        <v>2.1096619627948107E-4</v>
      </c>
      <c r="BE663" s="2">
        <f t="shared" si="2682"/>
        <v>6.2914165657593196E-2</v>
      </c>
      <c r="BF663" s="2">
        <f t="shared" si="2683"/>
        <v>0.91392290197007753</v>
      </c>
      <c r="BG663" s="17">
        <f t="shared" si="2684"/>
        <v>2.1330705407381505E-2</v>
      </c>
      <c r="BH663" s="2">
        <f t="shared" si="2685"/>
        <v>2.5040171397964651E-2</v>
      </c>
      <c r="BI663" s="2">
        <f t="shared" si="2686"/>
        <v>3.2583467237993218E-3</v>
      </c>
      <c r="BJ663" s="2">
        <f t="shared" si="2687"/>
        <v>0.97170148187823602</v>
      </c>
    </row>
    <row r="664" spans="1:62" ht="15.6" customHeight="1">
      <c r="A664" s="4">
        <v>44553</v>
      </c>
      <c r="B664">
        <f>Foglio1!S435</f>
        <v>8057452</v>
      </c>
      <c r="C664">
        <f>Foglio1!T435</f>
        <v>2909933</v>
      </c>
      <c r="E664">
        <f>Foglio1!R435</f>
        <v>348105</v>
      </c>
      <c r="G664">
        <f>Foglio1!K435</f>
        <v>23635</v>
      </c>
      <c r="H664" s="5">
        <f>Foglio1!I435</f>
        <v>644</v>
      </c>
      <c r="I664" s="5">
        <f>Foglio1!G435</f>
        <v>568</v>
      </c>
      <c r="J664" s="5">
        <f>Foglio1!H435</f>
        <v>76</v>
      </c>
      <c r="K664" s="5">
        <f>Foglio1!V435</f>
        <v>7</v>
      </c>
      <c r="M664" s="5">
        <f>Foglio1!J435</f>
        <v>22991</v>
      </c>
      <c r="N664" s="5">
        <f>Foglio1!N435</f>
        <v>317074</v>
      </c>
      <c r="O664" s="5">
        <f>Foglio1!O435</f>
        <v>7396</v>
      </c>
      <c r="Q664">
        <f t="shared" si="2653"/>
        <v>644</v>
      </c>
      <c r="R664">
        <f t="shared" si="2654"/>
        <v>325114</v>
      </c>
      <c r="Z664">
        <f t="shared" si="2655"/>
        <v>317074</v>
      </c>
      <c r="AA664">
        <f t="shared" si="2656"/>
        <v>22991</v>
      </c>
      <c r="AB664">
        <f t="shared" si="2657"/>
        <v>644</v>
      </c>
      <c r="AC664">
        <f t="shared" si="2658"/>
        <v>7396</v>
      </c>
      <c r="AE664" s="3">
        <f t="shared" si="2659"/>
        <v>41651</v>
      </c>
      <c r="AF664" s="3">
        <f t="shared" si="2660"/>
        <v>2078</v>
      </c>
      <c r="AG664" s="3">
        <f t="shared" si="2661"/>
        <v>1231</v>
      </c>
      <c r="AH664" s="3">
        <f t="shared" si="2662"/>
        <v>10</v>
      </c>
      <c r="AI664" s="3">
        <f t="shared" si="2663"/>
        <v>3</v>
      </c>
      <c r="AJ664" s="3">
        <f t="shared" si="2664"/>
        <v>1221</v>
      </c>
      <c r="AK664" s="3">
        <f t="shared" si="2665"/>
        <v>832</v>
      </c>
      <c r="AL664" s="3">
        <f t="shared" si="2666"/>
        <v>15</v>
      </c>
      <c r="AM664" s="3"/>
      <c r="AN664" s="3">
        <f t="shared" si="2667"/>
        <v>39573</v>
      </c>
      <c r="AO664" s="3">
        <f t="shared" si="2668"/>
        <v>2078</v>
      </c>
      <c r="AQ664" s="6">
        <f t="shared" si="2669"/>
        <v>5.1961120292282701E-3</v>
      </c>
      <c r="AR664" s="6">
        <f t="shared" si="2670"/>
        <v>6.0053117242296122E-3</v>
      </c>
      <c r="AS664" s="6">
        <f t="shared" si="2671"/>
        <v>5.4945545438314584E-2</v>
      </c>
      <c r="AT664" s="6">
        <f t="shared" si="2672"/>
        <v>1.5772870662460567E-2</v>
      </c>
      <c r="AU664" s="6">
        <f t="shared" si="2673"/>
        <v>4.1095890410958902E-2</v>
      </c>
      <c r="AV664" s="6">
        <f t="shared" si="2674"/>
        <v>5.6086357372531009E-2</v>
      </c>
      <c r="AW664" s="6">
        <f t="shared" si="2675"/>
        <v>2.6308965918505449E-3</v>
      </c>
      <c r="AX664" s="6">
        <f t="shared" si="2676"/>
        <v>2.0322449532583662E-3</v>
      </c>
      <c r="AZ664" s="2">
        <f t="shared" si="2677"/>
        <v>4.3202863634806639E-2</v>
      </c>
      <c r="BA664" s="17">
        <f t="shared" si="2678"/>
        <v>4.9890758925355931E-2</v>
      </c>
      <c r="BB664" s="2">
        <f t="shared" si="2679"/>
        <v>1.850016518004625E-3</v>
      </c>
      <c r="BC664" s="2">
        <f t="shared" si="2680"/>
        <v>1.6316915873084272E-3</v>
      </c>
      <c r="BD664" s="2">
        <f t="shared" si="2681"/>
        <v>2.18324930696198E-4</v>
      </c>
      <c r="BE664" s="2">
        <f t="shared" si="2682"/>
        <v>6.604616423205642E-2</v>
      </c>
      <c r="BF664" s="2">
        <f t="shared" si="2683"/>
        <v>0.91085735625745101</v>
      </c>
      <c r="BG664" s="17">
        <f t="shared" si="2684"/>
        <v>2.1246462992487898E-2</v>
      </c>
      <c r="BH664" s="2">
        <f t="shared" si="2685"/>
        <v>2.4032155701290459E-2</v>
      </c>
      <c r="BI664" s="2">
        <f t="shared" si="2686"/>
        <v>3.2155701290459064E-3</v>
      </c>
      <c r="BJ664" s="2">
        <f t="shared" si="2687"/>
        <v>0.97275227416966359</v>
      </c>
    </row>
    <row r="665" spans="1:62" ht="15.6" customHeight="1">
      <c r="A665" s="4">
        <v>44554</v>
      </c>
      <c r="B665">
        <f>Foglio1!S436</f>
        <v>8100651</v>
      </c>
      <c r="C665">
        <f>Foglio1!T436</f>
        <v>2921688</v>
      </c>
      <c r="E665">
        <f>Foglio1!R436</f>
        <v>350236</v>
      </c>
      <c r="G665">
        <f>Foglio1!K436</f>
        <v>25165</v>
      </c>
      <c r="H665" s="5">
        <f>Foglio1!I436</f>
        <v>664</v>
      </c>
      <c r="I665" s="5">
        <f>Foglio1!G436</f>
        <v>591</v>
      </c>
      <c r="J665" s="5">
        <f>Foglio1!H436</f>
        <v>73</v>
      </c>
      <c r="K665" s="5">
        <f>Foglio1!V436</f>
        <v>5</v>
      </c>
      <c r="M665" s="5">
        <f>Foglio1!J436</f>
        <v>24501</v>
      </c>
      <c r="N665" s="5">
        <f>Foglio1!N436</f>
        <v>317667</v>
      </c>
      <c r="O665" s="5">
        <f>Foglio1!O436</f>
        <v>7404</v>
      </c>
      <c r="Q665">
        <f t="shared" si="2653"/>
        <v>664</v>
      </c>
      <c r="R665">
        <f t="shared" si="2654"/>
        <v>325735</v>
      </c>
      <c r="Z665">
        <f t="shared" si="2655"/>
        <v>317667</v>
      </c>
      <c r="AA665">
        <f t="shared" si="2656"/>
        <v>24501</v>
      </c>
      <c r="AB665">
        <f t="shared" si="2657"/>
        <v>664</v>
      </c>
      <c r="AC665">
        <f t="shared" si="2658"/>
        <v>7404</v>
      </c>
      <c r="AE665" s="3">
        <f t="shared" si="2659"/>
        <v>43199</v>
      </c>
      <c r="AF665" s="3">
        <f t="shared" si="2660"/>
        <v>2131</v>
      </c>
      <c r="AG665" s="3">
        <f t="shared" si="2661"/>
        <v>1530</v>
      </c>
      <c r="AH665" s="3">
        <f t="shared" si="2662"/>
        <v>20</v>
      </c>
      <c r="AI665" s="3">
        <f t="shared" si="2663"/>
        <v>-3</v>
      </c>
      <c r="AJ665" s="3">
        <f t="shared" si="2664"/>
        <v>1510</v>
      </c>
      <c r="AK665" s="3">
        <f t="shared" si="2665"/>
        <v>593</v>
      </c>
      <c r="AL665" s="3">
        <f t="shared" si="2666"/>
        <v>8</v>
      </c>
      <c r="AM665" s="3"/>
      <c r="AN665" s="3">
        <f t="shared" si="2667"/>
        <v>41068</v>
      </c>
      <c r="AO665" s="3">
        <f t="shared" si="2668"/>
        <v>2131</v>
      </c>
      <c r="AQ665" s="6">
        <f t="shared" si="2669"/>
        <v>5.3613723047931279E-3</v>
      </c>
      <c r="AR665" s="6">
        <f t="shared" si="2670"/>
        <v>6.1217161488631303E-3</v>
      </c>
      <c r="AS665" s="6">
        <f t="shared" si="2671"/>
        <v>6.4734503913687333E-2</v>
      </c>
      <c r="AT665" s="6">
        <f t="shared" si="2672"/>
        <v>3.1055900621118012E-2</v>
      </c>
      <c r="AU665" s="6">
        <f t="shared" si="2673"/>
        <v>-3.9473684210526314E-2</v>
      </c>
      <c r="AV665" s="6">
        <f t="shared" si="2674"/>
        <v>6.5677873950676355E-2</v>
      </c>
      <c r="AW665" s="6">
        <f t="shared" si="2675"/>
        <v>1.8702258778707809E-3</v>
      </c>
      <c r="AX665" s="6">
        <f t="shared" si="2676"/>
        <v>1.081665765278529E-3</v>
      </c>
      <c r="AZ665" s="2">
        <f t="shared" si="2677"/>
        <v>4.323553748951782E-2</v>
      </c>
      <c r="BA665" s="17">
        <f t="shared" si="2678"/>
        <v>4.9329845598277737E-2</v>
      </c>
      <c r="BB665" s="2">
        <f t="shared" si="2679"/>
        <v>1.8958645027924029E-3</v>
      </c>
      <c r="BC665" s="2">
        <f t="shared" si="2680"/>
        <v>1.6874336161902259E-3</v>
      </c>
      <c r="BD665" s="2">
        <f t="shared" si="2681"/>
        <v>2.0843088660217683E-4</v>
      </c>
      <c r="BE665" s="2">
        <f t="shared" si="2682"/>
        <v>6.9955687022464852E-2</v>
      </c>
      <c r="BF665" s="2">
        <f t="shared" si="2683"/>
        <v>0.90700841718155756</v>
      </c>
      <c r="BG665" s="17">
        <f t="shared" si="2684"/>
        <v>2.1140031293185167E-2</v>
      </c>
      <c r="BH665" s="2">
        <f t="shared" si="2685"/>
        <v>2.3484999006556727E-2</v>
      </c>
      <c r="BI665" s="2">
        <f t="shared" si="2686"/>
        <v>2.9008543612159747E-3</v>
      </c>
      <c r="BJ665" s="2">
        <f t="shared" si="2687"/>
        <v>0.97361414663222734</v>
      </c>
    </row>
    <row r="666" spans="1:62" ht="15.6" customHeight="1">
      <c r="A666" s="4">
        <v>44555</v>
      </c>
      <c r="B666">
        <f>Foglio1!S437</f>
        <v>8149002</v>
      </c>
      <c r="C666">
        <f>Foglio1!T437</f>
        <v>2935299</v>
      </c>
      <c r="E666">
        <f>Foglio1!R437</f>
        <v>352682</v>
      </c>
      <c r="G666">
        <f>Foglio1!K437</f>
        <v>27075</v>
      </c>
      <c r="H666" s="5">
        <f>Foglio1!I437</f>
        <v>673</v>
      </c>
      <c r="I666" s="5">
        <f>Foglio1!G437</f>
        <v>597</v>
      </c>
      <c r="J666" s="5">
        <f>Foglio1!H437</f>
        <v>76</v>
      </c>
      <c r="K666" s="5">
        <f>Foglio1!V437</f>
        <v>5</v>
      </c>
      <c r="M666" s="5">
        <f>Foglio1!J437</f>
        <v>26402</v>
      </c>
      <c r="N666" s="5">
        <f>Foglio1!N437</f>
        <v>318190</v>
      </c>
      <c r="O666" s="5">
        <f>Foglio1!O437</f>
        <v>7417</v>
      </c>
      <c r="Q666">
        <f t="shared" si="2653"/>
        <v>673</v>
      </c>
      <c r="R666">
        <f t="shared" si="2654"/>
        <v>326280</v>
      </c>
      <c r="Z666">
        <f t="shared" si="2655"/>
        <v>318190</v>
      </c>
      <c r="AA666">
        <f t="shared" si="2656"/>
        <v>26402</v>
      </c>
      <c r="AB666">
        <f t="shared" si="2657"/>
        <v>673</v>
      </c>
      <c r="AC666">
        <f t="shared" si="2658"/>
        <v>7417</v>
      </c>
      <c r="AE666" s="3">
        <f t="shared" si="2659"/>
        <v>48351</v>
      </c>
      <c r="AF666" s="3">
        <f t="shared" si="2660"/>
        <v>2446</v>
      </c>
      <c r="AG666" s="3">
        <f t="shared" si="2661"/>
        <v>1910</v>
      </c>
      <c r="AH666" s="3">
        <f t="shared" si="2662"/>
        <v>9</v>
      </c>
      <c r="AI666" s="3">
        <f t="shared" si="2663"/>
        <v>3</v>
      </c>
      <c r="AJ666" s="3">
        <f t="shared" si="2664"/>
        <v>1901</v>
      </c>
      <c r="AK666" s="3">
        <f t="shared" si="2665"/>
        <v>523</v>
      </c>
      <c r="AL666" s="3">
        <f t="shared" si="2666"/>
        <v>13</v>
      </c>
      <c r="AM666" s="3"/>
      <c r="AN666" s="3">
        <f t="shared" si="2667"/>
        <v>45905</v>
      </c>
      <c r="AO666" s="3">
        <f t="shared" si="2668"/>
        <v>2446</v>
      </c>
      <c r="AQ666" s="6">
        <f t="shared" si="2669"/>
        <v>5.9687795462364688E-3</v>
      </c>
      <c r="AR666" s="6">
        <f t="shared" si="2670"/>
        <v>6.983862309985267E-3</v>
      </c>
      <c r="AS666" s="6">
        <f t="shared" si="2671"/>
        <v>7.5899066163322079E-2</v>
      </c>
      <c r="AT666" s="6">
        <f t="shared" si="2672"/>
        <v>1.355421686746988E-2</v>
      </c>
      <c r="AU666" s="6">
        <f t="shared" si="2673"/>
        <v>4.1095890410958902E-2</v>
      </c>
      <c r="AV666" s="6">
        <f t="shared" si="2674"/>
        <v>7.7588669850210193E-2</v>
      </c>
      <c r="AW666" s="6">
        <f t="shared" si="2675"/>
        <v>1.6463781255213793E-3</v>
      </c>
      <c r="AX666" s="6">
        <f t="shared" si="2676"/>
        <v>1.7558076715289033E-3</v>
      </c>
      <c r="AZ666" s="2">
        <f t="shared" si="2677"/>
        <v>4.3279164736982519E-2</v>
      </c>
      <c r="BA666" s="17">
        <f t="shared" si="2678"/>
        <v>5.0588405617257137E-2</v>
      </c>
      <c r="BB666" s="2">
        <f t="shared" si="2679"/>
        <v>1.9082346136179333E-3</v>
      </c>
      <c r="BC666" s="2">
        <f t="shared" si="2680"/>
        <v>1.692743037637305E-3</v>
      </c>
      <c r="BD666" s="2">
        <f t="shared" si="2681"/>
        <v>2.1549157598062845E-4</v>
      </c>
      <c r="BE666" s="2">
        <f t="shared" si="2682"/>
        <v>7.4860639329480949E-2</v>
      </c>
      <c r="BF666" s="2">
        <f t="shared" si="2683"/>
        <v>0.90220084949047585</v>
      </c>
      <c r="BG666" s="17">
        <f t="shared" si="2684"/>
        <v>2.1030276566425279E-2</v>
      </c>
      <c r="BH666" s="2">
        <f t="shared" si="2685"/>
        <v>2.2049861495844876E-2</v>
      </c>
      <c r="BI666" s="2">
        <f t="shared" si="2686"/>
        <v>2.8070175438596489E-3</v>
      </c>
      <c r="BJ666" s="2">
        <f t="shared" si="2687"/>
        <v>0.97514312096029543</v>
      </c>
    </row>
    <row r="667" spans="1:62" ht="15.6" customHeight="1">
      <c r="A667" s="4">
        <v>44556</v>
      </c>
      <c r="B667">
        <f>Foglio1!S438</f>
        <v>8164336</v>
      </c>
      <c r="C667">
        <f>Foglio1!T438</f>
        <v>2942765</v>
      </c>
      <c r="E667">
        <f>Foglio1!R438</f>
        <v>354409</v>
      </c>
      <c r="G667">
        <f>Foglio1!K438</f>
        <v>28529</v>
      </c>
      <c r="H667" s="5">
        <f>Foglio1!I438</f>
        <v>710</v>
      </c>
      <c r="I667" s="5">
        <f>Foglio1!G438</f>
        <v>633</v>
      </c>
      <c r="J667" s="5">
        <f>Foglio1!H438</f>
        <v>77</v>
      </c>
      <c r="K667" s="5">
        <f>Foglio1!V438</f>
        <v>10</v>
      </c>
      <c r="M667" s="5">
        <f>Foglio1!J438</f>
        <v>27819</v>
      </c>
      <c r="N667" s="5">
        <f>Foglio1!N438</f>
        <v>318453</v>
      </c>
      <c r="O667" s="5">
        <f>Foglio1!O438</f>
        <v>7427</v>
      </c>
      <c r="Q667">
        <f t="shared" si="2653"/>
        <v>710</v>
      </c>
      <c r="R667">
        <f t="shared" si="2654"/>
        <v>326590</v>
      </c>
      <c r="Z667">
        <f t="shared" si="2655"/>
        <v>318453</v>
      </c>
      <c r="AA667">
        <f t="shared" si="2656"/>
        <v>27819</v>
      </c>
      <c r="AB667">
        <f t="shared" si="2657"/>
        <v>710</v>
      </c>
      <c r="AC667">
        <f t="shared" si="2658"/>
        <v>7427</v>
      </c>
      <c r="AE667" s="3">
        <f t="shared" si="2659"/>
        <v>15334</v>
      </c>
      <c r="AF667" s="3">
        <f t="shared" si="2660"/>
        <v>1727</v>
      </c>
      <c r="AG667" s="3">
        <f t="shared" si="2661"/>
        <v>1454</v>
      </c>
      <c r="AH667" s="3">
        <f t="shared" si="2662"/>
        <v>37</v>
      </c>
      <c r="AI667" s="3">
        <f t="shared" si="2663"/>
        <v>1</v>
      </c>
      <c r="AJ667" s="3">
        <f t="shared" si="2664"/>
        <v>1417</v>
      </c>
      <c r="AK667" s="3">
        <f t="shared" si="2665"/>
        <v>263</v>
      </c>
      <c r="AL667" s="3">
        <f t="shared" si="2666"/>
        <v>10</v>
      </c>
      <c r="AM667" s="3"/>
      <c r="AN667" s="3">
        <f t="shared" si="2667"/>
        <v>13607</v>
      </c>
      <c r="AO667" s="3">
        <f t="shared" si="2668"/>
        <v>1727</v>
      </c>
      <c r="AQ667" s="6">
        <f t="shared" si="2669"/>
        <v>1.8817028146514137E-3</v>
      </c>
      <c r="AR667" s="6">
        <f t="shared" si="2670"/>
        <v>4.8967625226124384E-3</v>
      </c>
      <c r="AS667" s="6">
        <f t="shared" si="2671"/>
        <v>5.3702677746999078E-2</v>
      </c>
      <c r="AT667" s="6">
        <f t="shared" si="2672"/>
        <v>5.4977711738484397E-2</v>
      </c>
      <c r="AU667" s="6">
        <f t="shared" si="2673"/>
        <v>1.3157894736842105E-2</v>
      </c>
      <c r="AV667" s="6">
        <f t="shared" si="2674"/>
        <v>5.3670176501780166E-2</v>
      </c>
      <c r="AW667" s="6">
        <f t="shared" si="2675"/>
        <v>8.2655017442408629E-4</v>
      </c>
      <c r="AX667" s="6">
        <f t="shared" si="2676"/>
        <v>1.348254011055683E-3</v>
      </c>
      <c r="AZ667" s="2">
        <f t="shared" si="2677"/>
        <v>4.3409408921925803E-2</v>
      </c>
      <c r="BA667" s="17">
        <f t="shared" si="2678"/>
        <v>0.11262553802008608</v>
      </c>
      <c r="BB667" s="2">
        <f t="shared" si="2679"/>
        <v>2.0033351297512195E-3</v>
      </c>
      <c r="BC667" s="2">
        <f t="shared" si="2680"/>
        <v>1.7860720241303126E-3</v>
      </c>
      <c r="BD667" s="2">
        <f t="shared" si="2681"/>
        <v>2.1726310562090691E-4</v>
      </c>
      <c r="BE667" s="2">
        <f t="shared" si="2682"/>
        <v>7.8494056302181939E-2</v>
      </c>
      <c r="BF667" s="2">
        <f t="shared" si="2683"/>
        <v>0.89854659447135932</v>
      </c>
      <c r="BG667" s="17">
        <f t="shared" si="2684"/>
        <v>2.0956014096707477E-2</v>
      </c>
      <c r="BH667" s="2">
        <f t="shared" si="2685"/>
        <v>2.2187949104420065E-2</v>
      </c>
      <c r="BI667" s="2">
        <f t="shared" si="2686"/>
        <v>2.6990080269199764E-3</v>
      </c>
      <c r="BJ667" s="2">
        <f t="shared" si="2687"/>
        <v>0.97511304286865996</v>
      </c>
    </row>
    <row r="668" spans="1:62" ht="15.6" customHeight="1">
      <c r="A668" s="4">
        <v>44557</v>
      </c>
      <c r="B668">
        <f>Foglio1!S439</f>
        <v>8182490</v>
      </c>
      <c r="C668">
        <f>Foglio1!T439</f>
        <v>2949655</v>
      </c>
      <c r="E668">
        <f>Foglio1!R439</f>
        <v>356496</v>
      </c>
      <c r="G668">
        <f>Foglio1!K439</f>
        <v>29864</v>
      </c>
      <c r="H668" s="5">
        <f>Foglio1!I439</f>
        <v>738</v>
      </c>
      <c r="I668" s="5">
        <f>Foglio1!G439</f>
        <v>657</v>
      </c>
      <c r="J668" s="5">
        <f>Foglio1!H439</f>
        <v>81</v>
      </c>
      <c r="K668" s="5">
        <f>Foglio1!V439</f>
        <v>7</v>
      </c>
      <c r="M668" s="5">
        <f>Foglio1!J439</f>
        <v>29126</v>
      </c>
      <c r="N668" s="5">
        <f>Foglio1!N439</f>
        <v>319185</v>
      </c>
      <c r="O668" s="5">
        <f>Foglio1!O439</f>
        <v>7447</v>
      </c>
      <c r="Q668">
        <f t="shared" ref="Q668:Q674" si="2688">H668+L668</f>
        <v>738</v>
      </c>
      <c r="R668">
        <f t="shared" ref="R668:R674" si="2689">Q668+N668+O668</f>
        <v>327370</v>
      </c>
      <c r="Z668">
        <f t="shared" ref="Z668:Z674" si="2690">N668</f>
        <v>319185</v>
      </c>
      <c r="AA668">
        <f t="shared" ref="AA668:AA674" si="2691">M668</f>
        <v>29126</v>
      </c>
      <c r="AB668">
        <f t="shared" ref="AB668:AB674" si="2692">H668</f>
        <v>738</v>
      </c>
      <c r="AC668">
        <f t="shared" ref="AC668:AC674" si="2693">O668</f>
        <v>7447</v>
      </c>
      <c r="AE668" s="3">
        <f t="shared" ref="AE668:AE674" si="2694">B668-B667</f>
        <v>18154</v>
      </c>
      <c r="AF668" s="3">
        <f t="shared" ref="AF668:AF674" si="2695">E668-E667</f>
        <v>2087</v>
      </c>
      <c r="AG668" s="3">
        <f t="shared" ref="AG668:AG674" si="2696">G668-G667</f>
        <v>1335</v>
      </c>
      <c r="AH668" s="3">
        <f t="shared" ref="AH668:AH674" si="2697">H668-H667</f>
        <v>28</v>
      </c>
      <c r="AI668" s="3">
        <f t="shared" ref="AI668:AI674" si="2698">J668-J667</f>
        <v>4</v>
      </c>
      <c r="AJ668" s="3">
        <f t="shared" ref="AJ668:AJ674" si="2699">M668-M667</f>
        <v>1307</v>
      </c>
      <c r="AK668" s="3">
        <f t="shared" ref="AK668:AK674" si="2700">N668-N667</f>
        <v>732</v>
      </c>
      <c r="AL668" s="3">
        <f t="shared" ref="AL668:AL674" si="2701">O668-O667</f>
        <v>20</v>
      </c>
      <c r="AM668" s="3"/>
      <c r="AN668" s="3">
        <f t="shared" ref="AN668:AN674" si="2702">AE668-AF668</f>
        <v>16067</v>
      </c>
      <c r="AO668" s="3">
        <f t="shared" ref="AO668:AO674" si="2703">AF668</f>
        <v>2087</v>
      </c>
      <c r="AQ668" s="6">
        <f t="shared" ref="AQ668:AQ674" si="2704">(B668-B667)/B667</f>
        <v>2.2235733561186116E-3</v>
      </c>
      <c r="AR668" s="6">
        <f t="shared" ref="AR668:AR674" si="2705">(E668-E667)/E667</f>
        <v>5.8886766419588669E-3</v>
      </c>
      <c r="AS668" s="6">
        <f t="shared" ref="AS668:AS674" si="2706">(G668-G667)/G667</f>
        <v>4.6794489817378805E-2</v>
      </c>
      <c r="AT668" s="6">
        <f t="shared" ref="AT668:AT674" si="2707">(H668-H667)/H667</f>
        <v>3.9436619718309862E-2</v>
      </c>
      <c r="AU668" s="6">
        <f t="shared" ref="AU668:AU674" si="2708">(J668-J667)/J667</f>
        <v>5.1948051948051951E-2</v>
      </c>
      <c r="AV668" s="6">
        <f t="shared" ref="AV668:AV674" si="2709">(M668-M667)/M667</f>
        <v>4.6982278299004275E-2</v>
      </c>
      <c r="AW668" s="6">
        <f t="shared" ref="AW668:AW674" si="2710">(N668-N667)/N667</f>
        <v>2.298612354099349E-3</v>
      </c>
      <c r="AX668" s="6">
        <f t="shared" ref="AX668:AX674" si="2711">(O668-O667)/O667</f>
        <v>2.6928773394371886E-3</v>
      </c>
      <c r="AZ668" s="2">
        <f t="shared" ref="AZ668:AZ674" si="2712">E668/B668</f>
        <v>4.3568155903643026E-2</v>
      </c>
      <c r="BA668" s="17">
        <f t="shared" ref="BA668:BA674" si="2713">AF668/AE668</f>
        <v>0.11496089016194778</v>
      </c>
      <c r="BB668" s="2">
        <f t="shared" ref="BB668:BB674" si="2714">H668/E668</f>
        <v>2.0701494546923388E-3</v>
      </c>
      <c r="BC668" s="2">
        <f t="shared" ref="BC668:BC674" si="2715">(H668-J668)/E668</f>
        <v>1.842937929177326E-3</v>
      </c>
      <c r="BD668" s="2">
        <f t="shared" ref="BD668:BD674" si="2716">J668/E668</f>
        <v>2.272115255150128E-4</v>
      </c>
      <c r="BE668" s="2">
        <f t="shared" ref="BE668:BE674" si="2717">M668/E668</f>
        <v>8.1700776446299542E-2</v>
      </c>
      <c r="BF668" s="2">
        <f t="shared" ref="BF668:BF674" si="2718">N668/E668</f>
        <v>0.89533963915443648</v>
      </c>
      <c r="BG668" s="17">
        <f t="shared" ref="BG668:BG674" si="2719">O668/E668</f>
        <v>2.0889434944571607E-2</v>
      </c>
      <c r="BH668" s="2">
        <f t="shared" ref="BH668:BH674" si="2720">I668/G668</f>
        <v>2.1999732118939189E-2</v>
      </c>
      <c r="BI668" s="2">
        <f t="shared" ref="BI668:BI674" si="2721">J668/G668</f>
        <v>2.712295740691133E-3</v>
      </c>
      <c r="BJ668" s="2">
        <f t="shared" ref="BJ668:BJ674" si="2722">M668/G668</f>
        <v>0.97528797214036966</v>
      </c>
    </row>
    <row r="669" spans="1:62" ht="15.6" customHeight="1">
      <c r="A669" s="4">
        <v>44558</v>
      </c>
      <c r="B669">
        <f>Foglio1!S440</f>
        <v>8232822</v>
      </c>
      <c r="C669">
        <f>Foglio1!T440</f>
        <v>2961533</v>
      </c>
      <c r="E669">
        <f>Foglio1!R440</f>
        <v>359315</v>
      </c>
      <c r="G669">
        <f>Foglio1!K440</f>
        <v>32143</v>
      </c>
      <c r="H669" s="5">
        <f>Foglio1!I440</f>
        <v>773</v>
      </c>
      <c r="I669" s="5">
        <f>Foglio1!G440</f>
        <v>685</v>
      </c>
      <c r="J669" s="5">
        <f>Foglio1!H440</f>
        <v>88</v>
      </c>
      <c r="K669" s="5">
        <f>Foglio1!V440</f>
        <v>9</v>
      </c>
      <c r="M669" s="5">
        <f>Foglio1!J440</f>
        <v>31370</v>
      </c>
      <c r="N669" s="5">
        <f>Foglio1!N440</f>
        <v>319697</v>
      </c>
      <c r="O669" s="5">
        <f>Foglio1!O440</f>
        <v>7475</v>
      </c>
      <c r="Q669">
        <f t="shared" si="2688"/>
        <v>773</v>
      </c>
      <c r="R669">
        <f t="shared" si="2689"/>
        <v>327945</v>
      </c>
      <c r="Z669">
        <f t="shared" si="2690"/>
        <v>319697</v>
      </c>
      <c r="AA669">
        <f t="shared" si="2691"/>
        <v>31370</v>
      </c>
      <c r="AB669">
        <f t="shared" si="2692"/>
        <v>773</v>
      </c>
      <c r="AC669">
        <f t="shared" si="2693"/>
        <v>7475</v>
      </c>
      <c r="AE669" s="3">
        <f t="shared" si="2694"/>
        <v>50332</v>
      </c>
      <c r="AF669" s="3">
        <f t="shared" si="2695"/>
        <v>2819</v>
      </c>
      <c r="AG669" s="3">
        <f t="shared" si="2696"/>
        <v>2279</v>
      </c>
      <c r="AH669" s="3">
        <f t="shared" si="2697"/>
        <v>35</v>
      </c>
      <c r="AI669" s="3">
        <f t="shared" si="2698"/>
        <v>7</v>
      </c>
      <c r="AJ669" s="3">
        <f t="shared" si="2699"/>
        <v>2244</v>
      </c>
      <c r="AK669" s="3">
        <f t="shared" si="2700"/>
        <v>512</v>
      </c>
      <c r="AL669" s="3">
        <f t="shared" si="2701"/>
        <v>28</v>
      </c>
      <c r="AM669" s="3"/>
      <c r="AN669" s="3">
        <f t="shared" si="2702"/>
        <v>47513</v>
      </c>
      <c r="AO669" s="3">
        <f t="shared" si="2703"/>
        <v>2819</v>
      </c>
      <c r="AQ669" s="6">
        <f t="shared" si="2704"/>
        <v>6.1511838083517364E-3</v>
      </c>
      <c r="AR669" s="6">
        <f t="shared" si="2705"/>
        <v>7.9075221040348278E-3</v>
      </c>
      <c r="AS669" s="6">
        <f t="shared" si="2706"/>
        <v>7.6312617197964103E-2</v>
      </c>
      <c r="AT669" s="6">
        <f t="shared" si="2707"/>
        <v>4.7425474254742549E-2</v>
      </c>
      <c r="AU669" s="6">
        <f t="shared" si="2708"/>
        <v>8.6419753086419748E-2</v>
      </c>
      <c r="AV669" s="6">
        <f t="shared" si="2709"/>
        <v>7.7044564993476616E-2</v>
      </c>
      <c r="AW669" s="6">
        <f t="shared" si="2710"/>
        <v>1.6040854050158998E-3</v>
      </c>
      <c r="AX669" s="6">
        <f t="shared" si="2711"/>
        <v>3.7599033167718546E-3</v>
      </c>
      <c r="AZ669" s="2">
        <f t="shared" si="2712"/>
        <v>4.364420851076338E-2</v>
      </c>
      <c r="BA669" s="17">
        <f t="shared" si="2713"/>
        <v>5.6008106174998011E-2</v>
      </c>
      <c r="BB669" s="2">
        <f t="shared" si="2714"/>
        <v>2.1513156979252189E-3</v>
      </c>
      <c r="BC669" s="2">
        <f t="shared" si="2715"/>
        <v>1.9064052433101874E-3</v>
      </c>
      <c r="BD669" s="2">
        <f t="shared" si="2716"/>
        <v>2.4491045461503137E-4</v>
      </c>
      <c r="BE669" s="2">
        <f t="shared" si="2717"/>
        <v>8.7305010923562895E-2</v>
      </c>
      <c r="BF669" s="2">
        <f t="shared" si="2718"/>
        <v>0.88974020010297372</v>
      </c>
      <c r="BG669" s="17">
        <f t="shared" si="2719"/>
        <v>2.0803473275538178E-2</v>
      </c>
      <c r="BH669" s="2">
        <f t="shared" si="2720"/>
        <v>2.1311016395482687E-2</v>
      </c>
      <c r="BI669" s="2">
        <f t="shared" si="2721"/>
        <v>2.7377656099306226E-3</v>
      </c>
      <c r="BJ669" s="2">
        <f t="shared" si="2722"/>
        <v>0.97595121799458673</v>
      </c>
    </row>
    <row r="670" spans="1:62" ht="15.6" customHeight="1">
      <c r="A670" s="4">
        <v>44559</v>
      </c>
      <c r="B670">
        <f>Foglio1!S441</f>
        <v>8288453</v>
      </c>
      <c r="C670">
        <f>Foglio1!T441</f>
        <v>2977862</v>
      </c>
      <c r="E670">
        <f>Foglio1!R441</f>
        <v>363044</v>
      </c>
      <c r="G670">
        <f>Foglio1!K441</f>
        <v>35228</v>
      </c>
      <c r="H670" s="5">
        <f>Foglio1!I441</f>
        <v>792</v>
      </c>
      <c r="I670" s="5">
        <f>Foglio1!G441</f>
        <v>703</v>
      </c>
      <c r="J670" s="5">
        <f>Foglio1!H441</f>
        <v>89</v>
      </c>
      <c r="K670" s="5">
        <f>Foglio1!V441</f>
        <v>7</v>
      </c>
      <c r="M670" s="5">
        <f>Foglio1!J441</f>
        <v>34436</v>
      </c>
      <c r="N670" s="5">
        <f>Foglio1!N441</f>
        <v>320335</v>
      </c>
      <c r="O670" s="5">
        <f>Foglio1!O441</f>
        <v>7481</v>
      </c>
      <c r="Q670">
        <f t="shared" si="2688"/>
        <v>792</v>
      </c>
      <c r="R670">
        <f t="shared" si="2689"/>
        <v>328608</v>
      </c>
      <c r="Z670">
        <f t="shared" si="2690"/>
        <v>320335</v>
      </c>
      <c r="AA670">
        <f t="shared" si="2691"/>
        <v>34436</v>
      </c>
      <c r="AB670">
        <f t="shared" si="2692"/>
        <v>792</v>
      </c>
      <c r="AC670">
        <f t="shared" si="2693"/>
        <v>7481</v>
      </c>
      <c r="AE670" s="3">
        <f t="shared" si="2694"/>
        <v>55631</v>
      </c>
      <c r="AF670" s="3">
        <f t="shared" si="2695"/>
        <v>3729</v>
      </c>
      <c r="AG670" s="3">
        <f t="shared" si="2696"/>
        <v>3085</v>
      </c>
      <c r="AH670" s="3">
        <f t="shared" si="2697"/>
        <v>19</v>
      </c>
      <c r="AI670" s="3">
        <f t="shared" si="2698"/>
        <v>1</v>
      </c>
      <c r="AJ670" s="3">
        <f t="shared" si="2699"/>
        <v>3066</v>
      </c>
      <c r="AK670" s="3">
        <f t="shared" si="2700"/>
        <v>638</v>
      </c>
      <c r="AL670" s="3">
        <f t="shared" si="2701"/>
        <v>6</v>
      </c>
      <c r="AM670" s="3"/>
      <c r="AN670" s="3">
        <f t="shared" si="2702"/>
        <v>51902</v>
      </c>
      <c r="AO670" s="3">
        <f t="shared" si="2703"/>
        <v>3729</v>
      </c>
      <c r="AQ670" s="6">
        <f t="shared" si="2704"/>
        <v>6.7572212784389116E-3</v>
      </c>
      <c r="AR670" s="6">
        <f t="shared" si="2705"/>
        <v>1.0378080514311955E-2</v>
      </c>
      <c r="AS670" s="6">
        <f t="shared" si="2706"/>
        <v>9.5977351211772394E-2</v>
      </c>
      <c r="AT670" s="6">
        <f t="shared" si="2707"/>
        <v>2.4579560155239329E-2</v>
      </c>
      <c r="AU670" s="6">
        <f t="shared" si="2708"/>
        <v>1.1363636363636364E-2</v>
      </c>
      <c r="AV670" s="6">
        <f t="shared" si="2709"/>
        <v>9.7736691106152379E-2</v>
      </c>
      <c r="AW670" s="6">
        <f t="shared" si="2710"/>
        <v>1.9956396212663864E-3</v>
      </c>
      <c r="AX670" s="6">
        <f t="shared" si="2711"/>
        <v>8.0267558528428098E-4</v>
      </c>
      <c r="AZ670" s="2">
        <f t="shared" si="2712"/>
        <v>4.3801177372906619E-2</v>
      </c>
      <c r="BA670" s="17">
        <f t="shared" si="2713"/>
        <v>6.7030971940105336E-2</v>
      </c>
      <c r="BB670" s="2">
        <f t="shared" si="2714"/>
        <v>2.1815537510604774E-3</v>
      </c>
      <c r="BC670" s="2">
        <f t="shared" si="2715"/>
        <v>1.9364044027721159E-3</v>
      </c>
      <c r="BD670" s="2">
        <f t="shared" si="2716"/>
        <v>2.4514934828836175E-4</v>
      </c>
      <c r="BE670" s="2">
        <f t="shared" si="2717"/>
        <v>9.4853516378180056E-2</v>
      </c>
      <c r="BF670" s="2">
        <f t="shared" si="2718"/>
        <v>0.88235861217923994</v>
      </c>
      <c r="BG670" s="17">
        <f t="shared" si="2719"/>
        <v>2.0606317691519487E-2</v>
      </c>
      <c r="BH670" s="2">
        <f t="shared" si="2720"/>
        <v>1.9955717043261042E-2</v>
      </c>
      <c r="BI670" s="2">
        <f t="shared" si="2721"/>
        <v>2.5263994549789941E-3</v>
      </c>
      <c r="BJ670" s="2">
        <f t="shared" si="2722"/>
        <v>0.97751788350175994</v>
      </c>
    </row>
    <row r="671" spans="1:62" ht="15.6" customHeight="1">
      <c r="A671" s="4">
        <v>44560</v>
      </c>
      <c r="B671">
        <f>Foglio1!S442</f>
        <v>8344222</v>
      </c>
      <c r="C671">
        <f>Foglio1!T442</f>
        <v>2995960</v>
      </c>
      <c r="E671">
        <f>Foglio1!R442</f>
        <v>367125</v>
      </c>
      <c r="G671">
        <f>Foglio1!K442</f>
        <v>37946</v>
      </c>
      <c r="H671" s="5">
        <f>Foglio1!I442</f>
        <v>834</v>
      </c>
      <c r="I671" s="5">
        <f>Foglio1!G442</f>
        <v>742</v>
      </c>
      <c r="J671" s="5">
        <f>Foglio1!H442</f>
        <v>92</v>
      </c>
      <c r="K671" s="5">
        <f>Foglio1!V442</f>
        <v>6</v>
      </c>
      <c r="M671" s="5">
        <f>Foglio1!J442</f>
        <v>37112</v>
      </c>
      <c r="N671" s="5">
        <f>Foglio1!N442</f>
        <v>321681</v>
      </c>
      <c r="O671" s="5">
        <f>Foglio1!O442</f>
        <v>7498</v>
      </c>
      <c r="Q671">
        <f t="shared" si="2688"/>
        <v>834</v>
      </c>
      <c r="R671">
        <f t="shared" si="2689"/>
        <v>330013</v>
      </c>
      <c r="Z671">
        <f t="shared" si="2690"/>
        <v>321681</v>
      </c>
      <c r="AA671">
        <f t="shared" si="2691"/>
        <v>37112</v>
      </c>
      <c r="AB671">
        <f t="shared" si="2692"/>
        <v>834</v>
      </c>
      <c r="AC671">
        <f t="shared" si="2693"/>
        <v>7498</v>
      </c>
      <c r="AE671" s="3">
        <f t="shared" si="2694"/>
        <v>55769</v>
      </c>
      <c r="AF671" s="3">
        <f t="shared" si="2695"/>
        <v>4081</v>
      </c>
      <c r="AG671" s="3">
        <f t="shared" si="2696"/>
        <v>2718</v>
      </c>
      <c r="AH671" s="3">
        <f t="shared" si="2697"/>
        <v>42</v>
      </c>
      <c r="AI671" s="3">
        <f t="shared" si="2698"/>
        <v>3</v>
      </c>
      <c r="AJ671" s="3">
        <f t="shared" si="2699"/>
        <v>2676</v>
      </c>
      <c r="AK671" s="3">
        <f t="shared" si="2700"/>
        <v>1346</v>
      </c>
      <c r="AL671" s="3">
        <f t="shared" si="2701"/>
        <v>17</v>
      </c>
      <c r="AM671" s="3"/>
      <c r="AN671" s="3">
        <f t="shared" si="2702"/>
        <v>51688</v>
      </c>
      <c r="AO671" s="3">
        <f t="shared" si="2703"/>
        <v>4081</v>
      </c>
      <c r="AQ671" s="6">
        <f t="shared" si="2704"/>
        <v>6.728517372300959E-3</v>
      </c>
      <c r="AR671" s="6">
        <f t="shared" si="2705"/>
        <v>1.1241061689492182E-2</v>
      </c>
      <c r="AS671" s="6">
        <f t="shared" si="2706"/>
        <v>7.7154536164414672E-2</v>
      </c>
      <c r="AT671" s="6">
        <f t="shared" si="2707"/>
        <v>5.3030303030303032E-2</v>
      </c>
      <c r="AU671" s="6">
        <f t="shared" si="2708"/>
        <v>3.3707865168539325E-2</v>
      </c>
      <c r="AV671" s="6">
        <f t="shared" si="2709"/>
        <v>7.7709373911023352E-2</v>
      </c>
      <c r="AW671" s="6">
        <f t="shared" si="2710"/>
        <v>4.201851187038569E-3</v>
      </c>
      <c r="AX671" s="6">
        <f t="shared" si="2711"/>
        <v>2.2724234727977545E-3</v>
      </c>
      <c r="AZ671" s="2">
        <f t="shared" si="2712"/>
        <v>4.399751109210661E-2</v>
      </c>
      <c r="BA671" s="17">
        <f t="shared" si="2713"/>
        <v>7.3176854524915277E-2</v>
      </c>
      <c r="BB671" s="2">
        <f t="shared" si="2714"/>
        <v>2.27170582226762E-3</v>
      </c>
      <c r="BC671" s="2">
        <f t="shared" si="2715"/>
        <v>2.0211099761661558E-3</v>
      </c>
      <c r="BD671" s="2">
        <f t="shared" si="2716"/>
        <v>2.5059584610146406E-4</v>
      </c>
      <c r="BE671" s="2">
        <f t="shared" si="2717"/>
        <v>0.10108818522301669</v>
      </c>
      <c r="BF671" s="2">
        <f t="shared" si="2718"/>
        <v>0.87621654749744637</v>
      </c>
      <c r="BG671" s="17">
        <f t="shared" si="2719"/>
        <v>2.0423561457269323E-2</v>
      </c>
      <c r="BH671" s="2">
        <f t="shared" si="2720"/>
        <v>1.955410319928319E-2</v>
      </c>
      <c r="BI671" s="2">
        <f t="shared" si="2721"/>
        <v>2.4244979708006112E-3</v>
      </c>
      <c r="BJ671" s="2">
        <f t="shared" si="2722"/>
        <v>0.97802139882991623</v>
      </c>
    </row>
    <row r="672" spans="1:62" ht="15.6" customHeight="1">
      <c r="A672" s="4">
        <v>44561</v>
      </c>
      <c r="B672">
        <f>Foglio1!S443</f>
        <v>8406659</v>
      </c>
      <c r="C672">
        <f>Foglio1!T443</f>
        <v>3017380</v>
      </c>
      <c r="E672">
        <f>Foglio1!R443</f>
        <v>372604</v>
      </c>
      <c r="G672">
        <f>Foglio1!K443</f>
        <v>42582</v>
      </c>
      <c r="H672" s="5">
        <f>Foglio1!I443</f>
        <v>847</v>
      </c>
      <c r="I672" s="5">
        <f>Foglio1!G443</f>
        <v>749</v>
      </c>
      <c r="J672" s="5">
        <f>Foglio1!H443</f>
        <v>98</v>
      </c>
      <c r="K672" s="5">
        <f>Foglio1!V443</f>
        <v>12</v>
      </c>
      <c r="M672" s="5">
        <f>Foglio1!J443</f>
        <v>41735</v>
      </c>
      <c r="N672" s="5">
        <f>Foglio1!N443</f>
        <v>322520</v>
      </c>
      <c r="O672" s="5">
        <f>Foglio1!O443</f>
        <v>7502</v>
      </c>
      <c r="Q672">
        <f t="shared" si="2688"/>
        <v>847</v>
      </c>
      <c r="R672">
        <f t="shared" si="2689"/>
        <v>330869</v>
      </c>
      <c r="Z672">
        <f t="shared" si="2690"/>
        <v>322520</v>
      </c>
      <c r="AA672">
        <f t="shared" si="2691"/>
        <v>41735</v>
      </c>
      <c r="AB672">
        <f t="shared" si="2692"/>
        <v>847</v>
      </c>
      <c r="AC672">
        <f t="shared" si="2693"/>
        <v>7502</v>
      </c>
      <c r="AE672" s="3">
        <f t="shared" si="2694"/>
        <v>62437</v>
      </c>
      <c r="AF672" s="3">
        <f t="shared" si="2695"/>
        <v>5479</v>
      </c>
      <c r="AG672" s="3">
        <f t="shared" si="2696"/>
        <v>4636</v>
      </c>
      <c r="AH672" s="3">
        <f t="shared" si="2697"/>
        <v>13</v>
      </c>
      <c r="AI672" s="3">
        <f t="shared" si="2698"/>
        <v>6</v>
      </c>
      <c r="AJ672" s="3">
        <f t="shared" si="2699"/>
        <v>4623</v>
      </c>
      <c r="AK672" s="3">
        <f t="shared" si="2700"/>
        <v>839</v>
      </c>
      <c r="AL672" s="3">
        <f t="shared" si="2701"/>
        <v>4</v>
      </c>
      <c r="AM672" s="3"/>
      <c r="AN672" s="3">
        <f t="shared" si="2702"/>
        <v>56958</v>
      </c>
      <c r="AO672" s="3">
        <f t="shared" si="2703"/>
        <v>5479</v>
      </c>
      <c r="AQ672" s="6">
        <f t="shared" si="2704"/>
        <v>7.4826628534092211E-3</v>
      </c>
      <c r="AR672" s="6">
        <f t="shared" si="2705"/>
        <v>1.492407218249915E-2</v>
      </c>
      <c r="AS672" s="6">
        <f t="shared" si="2706"/>
        <v>0.12217361513730038</v>
      </c>
      <c r="AT672" s="6">
        <f t="shared" si="2707"/>
        <v>1.5587529976019185E-2</v>
      </c>
      <c r="AU672" s="6">
        <f t="shared" si="2708"/>
        <v>6.5217391304347824E-2</v>
      </c>
      <c r="AV672" s="6">
        <f t="shared" si="2709"/>
        <v>0.12456887260185384</v>
      </c>
      <c r="AW672" s="6">
        <f t="shared" si="2710"/>
        <v>2.6081739362909216E-3</v>
      </c>
      <c r="AX672" s="6">
        <f t="shared" si="2711"/>
        <v>5.3347559349159772E-4</v>
      </c>
      <c r="AZ672" s="2">
        <f t="shared" si="2712"/>
        <v>4.432248292692733E-2</v>
      </c>
      <c r="BA672" s="17">
        <f t="shared" si="2713"/>
        <v>8.7752454474109898E-2</v>
      </c>
      <c r="BB672" s="2">
        <f t="shared" si="2714"/>
        <v>2.2731908406780389E-3</v>
      </c>
      <c r="BC672" s="2">
        <f t="shared" si="2715"/>
        <v>2.0101770244012412E-3</v>
      </c>
      <c r="BD672" s="2">
        <f t="shared" si="2716"/>
        <v>2.6301381627679787E-4</v>
      </c>
      <c r="BE672" s="2">
        <f t="shared" si="2717"/>
        <v>0.11200899614604244</v>
      </c>
      <c r="BF672" s="2">
        <f t="shared" si="2718"/>
        <v>0.8655838369958454</v>
      </c>
      <c r="BG672" s="17">
        <f t="shared" si="2719"/>
        <v>2.0133976017434059E-2</v>
      </c>
      <c r="BH672" s="2">
        <f t="shared" si="2720"/>
        <v>1.758959184632004E-2</v>
      </c>
      <c r="BI672" s="2">
        <f t="shared" si="2721"/>
        <v>2.3014419238175754E-3</v>
      </c>
      <c r="BJ672" s="2">
        <f t="shared" si="2722"/>
        <v>0.98010896622986243</v>
      </c>
    </row>
    <row r="673" spans="1:62" ht="15.6" customHeight="1">
      <c r="A673" s="4">
        <v>44562</v>
      </c>
      <c r="B673">
        <f>Foglio1!S444</f>
        <v>8463049</v>
      </c>
      <c r="C673">
        <f>Foglio1!T444</f>
        <v>3038206</v>
      </c>
      <c r="E673">
        <f>Foglio1!R444</f>
        <v>378368</v>
      </c>
      <c r="G673">
        <f>Foglio1!K444</f>
        <v>47765</v>
      </c>
      <c r="H673" s="5">
        <f>Foglio1!I444</f>
        <v>870</v>
      </c>
      <c r="I673" s="5">
        <f>Foglio1!G444</f>
        <v>768</v>
      </c>
      <c r="J673" s="5">
        <f>Foglio1!H444</f>
        <v>102</v>
      </c>
      <c r="K673" s="5">
        <f>Foglio1!V444</f>
        <v>7</v>
      </c>
      <c r="M673" s="5">
        <f>Foglio1!J444</f>
        <v>46895</v>
      </c>
      <c r="N673" s="5">
        <f>Foglio1!N444</f>
        <v>323089</v>
      </c>
      <c r="O673" s="5">
        <f>Foglio1!O444</f>
        <v>7514</v>
      </c>
      <c r="Q673">
        <f t="shared" si="2688"/>
        <v>870</v>
      </c>
      <c r="R673">
        <f t="shared" si="2689"/>
        <v>331473</v>
      </c>
      <c r="Z673">
        <f t="shared" si="2690"/>
        <v>323089</v>
      </c>
      <c r="AA673">
        <f t="shared" si="2691"/>
        <v>46895</v>
      </c>
      <c r="AB673">
        <f t="shared" si="2692"/>
        <v>870</v>
      </c>
      <c r="AC673">
        <f t="shared" si="2693"/>
        <v>7514</v>
      </c>
      <c r="AE673" s="3">
        <f t="shared" si="2694"/>
        <v>56390</v>
      </c>
      <c r="AF673" s="3">
        <f t="shared" si="2695"/>
        <v>5764</v>
      </c>
      <c r="AG673" s="3">
        <f t="shared" si="2696"/>
        <v>5183</v>
      </c>
      <c r="AH673" s="3">
        <f t="shared" si="2697"/>
        <v>23</v>
      </c>
      <c r="AI673" s="3">
        <f t="shared" si="2698"/>
        <v>4</v>
      </c>
      <c r="AJ673" s="3">
        <f t="shared" si="2699"/>
        <v>5160</v>
      </c>
      <c r="AK673" s="3">
        <f t="shared" si="2700"/>
        <v>569</v>
      </c>
      <c r="AL673" s="3">
        <f t="shared" si="2701"/>
        <v>12</v>
      </c>
      <c r="AM673" s="3"/>
      <c r="AN673" s="3">
        <f t="shared" si="2702"/>
        <v>50626</v>
      </c>
      <c r="AO673" s="3">
        <f t="shared" si="2703"/>
        <v>5764</v>
      </c>
      <c r="AQ673" s="6">
        <f t="shared" si="2704"/>
        <v>6.7077777271565319E-3</v>
      </c>
      <c r="AR673" s="6">
        <f t="shared" si="2705"/>
        <v>1.5469506500198602E-2</v>
      </c>
      <c r="AS673" s="6">
        <f t="shared" si="2706"/>
        <v>0.12171809684843361</v>
      </c>
      <c r="AT673" s="6">
        <f t="shared" si="2707"/>
        <v>2.7154663518299881E-2</v>
      </c>
      <c r="AU673" s="6">
        <f t="shared" si="2708"/>
        <v>4.0816326530612242E-2</v>
      </c>
      <c r="AV673" s="6">
        <f t="shared" si="2709"/>
        <v>0.12363723493470707</v>
      </c>
      <c r="AW673" s="6">
        <f t="shared" si="2710"/>
        <v>1.7642316755550043E-3</v>
      </c>
      <c r="AX673" s="6">
        <f t="shared" si="2711"/>
        <v>1.5995734470807784E-3</v>
      </c>
      <c r="AZ673" s="2">
        <f t="shared" si="2712"/>
        <v>4.4708236948645813E-2</v>
      </c>
      <c r="BA673" s="17">
        <f t="shared" si="2713"/>
        <v>0.10221670508955488</v>
      </c>
      <c r="BB673" s="2">
        <f t="shared" si="2714"/>
        <v>2.2993487821380242E-3</v>
      </c>
      <c r="BC673" s="2">
        <f t="shared" si="2715"/>
        <v>2.0297699594046007E-3</v>
      </c>
      <c r="BD673" s="2">
        <f t="shared" si="2716"/>
        <v>2.6957882273342357E-4</v>
      </c>
      <c r="BE673" s="2">
        <f t="shared" si="2717"/>
        <v>0.12394018521650879</v>
      </c>
      <c r="BF673" s="2">
        <f t="shared" si="2718"/>
        <v>0.85390149272665761</v>
      </c>
      <c r="BG673" s="17">
        <f t="shared" si="2719"/>
        <v>1.9858973274695536E-2</v>
      </c>
      <c r="BH673" s="2">
        <f t="shared" si="2720"/>
        <v>1.6078718727101433E-2</v>
      </c>
      <c r="BI673" s="2">
        <f t="shared" si="2721"/>
        <v>2.1354548309431591E-3</v>
      </c>
      <c r="BJ673" s="2">
        <f t="shared" si="2722"/>
        <v>0.98178582644195544</v>
      </c>
    </row>
    <row r="674" spans="1:62" ht="15.6" customHeight="1">
      <c r="A674" s="4">
        <v>44563</v>
      </c>
      <c r="B674">
        <f>Foglio1!S445</f>
        <v>8485881</v>
      </c>
      <c r="C674">
        <f>Foglio1!T445</f>
        <v>3050221</v>
      </c>
      <c r="E674">
        <f>Foglio1!R445</f>
        <v>382332</v>
      </c>
      <c r="G674">
        <f>Foglio1!K445</f>
        <v>51296</v>
      </c>
      <c r="H674" s="5">
        <f>Foglio1!I445</f>
        <v>918</v>
      </c>
      <c r="I674" s="5">
        <f>Foglio1!G445</f>
        <v>811</v>
      </c>
      <c r="J674" s="5">
        <f>Foglio1!H445</f>
        <v>107</v>
      </c>
      <c r="K674" s="5">
        <f>Foglio1!V445</f>
        <v>9</v>
      </c>
      <c r="M674" s="5">
        <f>Foglio1!J445</f>
        <v>50378</v>
      </c>
      <c r="N674" s="5">
        <f>Foglio1!N445</f>
        <v>323509</v>
      </c>
      <c r="O674" s="5">
        <f>Foglio1!O445</f>
        <v>7527</v>
      </c>
      <c r="Q674">
        <f t="shared" si="2688"/>
        <v>918</v>
      </c>
      <c r="R674">
        <f t="shared" si="2689"/>
        <v>331954</v>
      </c>
      <c r="Z674">
        <f t="shared" si="2690"/>
        <v>323509</v>
      </c>
      <c r="AA674">
        <f t="shared" si="2691"/>
        <v>50378</v>
      </c>
      <c r="AB674">
        <f t="shared" si="2692"/>
        <v>918</v>
      </c>
      <c r="AC674">
        <f t="shared" si="2693"/>
        <v>7527</v>
      </c>
      <c r="AE674" s="3">
        <f t="shared" si="2694"/>
        <v>22832</v>
      </c>
      <c r="AF674" s="3">
        <f t="shared" si="2695"/>
        <v>3964</v>
      </c>
      <c r="AG674" s="3">
        <f t="shared" si="2696"/>
        <v>3531</v>
      </c>
      <c r="AH674" s="3">
        <f t="shared" si="2697"/>
        <v>48</v>
      </c>
      <c r="AI674" s="3">
        <f t="shared" si="2698"/>
        <v>5</v>
      </c>
      <c r="AJ674" s="3">
        <f t="shared" si="2699"/>
        <v>3483</v>
      </c>
      <c r="AK674" s="3">
        <f t="shared" si="2700"/>
        <v>420</v>
      </c>
      <c r="AL674" s="3">
        <f t="shared" si="2701"/>
        <v>13</v>
      </c>
      <c r="AM674" s="3"/>
      <c r="AN674" s="3">
        <f t="shared" si="2702"/>
        <v>18868</v>
      </c>
      <c r="AO674" s="3">
        <f t="shared" si="2703"/>
        <v>3964</v>
      </c>
      <c r="AQ674" s="6">
        <f t="shared" si="2704"/>
        <v>2.6978456582255404E-3</v>
      </c>
      <c r="AR674" s="6">
        <f t="shared" si="2705"/>
        <v>1.0476573071718539E-2</v>
      </c>
      <c r="AS674" s="6">
        <f t="shared" si="2706"/>
        <v>7.3924421647649952E-2</v>
      </c>
      <c r="AT674" s="6">
        <f t="shared" si="2707"/>
        <v>5.5172413793103448E-2</v>
      </c>
      <c r="AU674" s="6">
        <f t="shared" si="2708"/>
        <v>4.9019607843137254E-2</v>
      </c>
      <c r="AV674" s="6">
        <f t="shared" si="2709"/>
        <v>7.4272310480861498E-2</v>
      </c>
      <c r="AW674" s="6">
        <f t="shared" si="2710"/>
        <v>1.2999514065783731E-3</v>
      </c>
      <c r="AX674" s="6">
        <f t="shared" si="2711"/>
        <v>1.7301038062283738E-3</v>
      </c>
      <c r="AZ674" s="2">
        <f t="shared" si="2712"/>
        <v>4.5055074423032797E-2</v>
      </c>
      <c r="BA674" s="17">
        <f t="shared" si="2713"/>
        <v>0.17361597757533287</v>
      </c>
      <c r="BB674" s="2">
        <f t="shared" si="2714"/>
        <v>2.4010545808355044E-3</v>
      </c>
      <c r="BC674" s="2">
        <f t="shared" si="2715"/>
        <v>2.1211930991912788E-3</v>
      </c>
      <c r="BD674" s="2">
        <f t="shared" si="2716"/>
        <v>2.7986148164422543E-4</v>
      </c>
      <c r="BE674" s="2">
        <f t="shared" si="2717"/>
        <v>0.13176506282497935</v>
      </c>
      <c r="BF674" s="2">
        <f t="shared" si="2718"/>
        <v>0.84614680434805356</v>
      </c>
      <c r="BG674" s="17">
        <f t="shared" si="2719"/>
        <v>1.9687078246131633E-2</v>
      </c>
      <c r="BH674" s="2">
        <f t="shared" si="2720"/>
        <v>1.581019962570181E-2</v>
      </c>
      <c r="BI674" s="2">
        <f t="shared" si="2721"/>
        <v>2.0859326263256393E-3</v>
      </c>
      <c r="BJ674" s="2">
        <f t="shared" si="2722"/>
        <v>0.98210386774797254</v>
      </c>
    </row>
    <row r="675" spans="1:62" ht="15.6" customHeight="1">
      <c r="A675" s="4">
        <v>44564</v>
      </c>
      <c r="B675">
        <f>Foglio1!S446</f>
        <v>8511167</v>
      </c>
      <c r="C675">
        <f>Foglio1!T446</f>
        <v>3060865</v>
      </c>
      <c r="E675">
        <f>Foglio1!R446</f>
        <v>386716</v>
      </c>
      <c r="G675">
        <f>Foglio1!K446</f>
        <v>55380</v>
      </c>
      <c r="H675" s="5">
        <f>Foglio1!I446</f>
        <v>984</v>
      </c>
      <c r="I675" s="5">
        <f>Foglio1!G446</f>
        <v>872</v>
      </c>
      <c r="J675" s="5">
        <f>Foglio1!H446</f>
        <v>112</v>
      </c>
      <c r="K675" s="5">
        <f>Foglio1!V446</f>
        <v>11</v>
      </c>
      <c r="M675" s="5">
        <f>Foglio1!J446</f>
        <v>54396</v>
      </c>
      <c r="N675" s="5">
        <f>Foglio1!N446</f>
        <v>323793</v>
      </c>
      <c r="O675" s="5">
        <f>Foglio1!O446</f>
        <v>7543</v>
      </c>
      <c r="Q675">
        <f t="shared" ref="Q675:Q681" si="2723">H675+L675</f>
        <v>984</v>
      </c>
      <c r="R675">
        <f t="shared" ref="R675:R681" si="2724">Q675+N675+O675</f>
        <v>332320</v>
      </c>
      <c r="Z675">
        <f t="shared" ref="Z675:Z681" si="2725">N675</f>
        <v>323793</v>
      </c>
      <c r="AA675">
        <f t="shared" ref="AA675:AA681" si="2726">M675</f>
        <v>54396</v>
      </c>
      <c r="AB675">
        <f t="shared" ref="AB675:AB681" si="2727">H675</f>
        <v>984</v>
      </c>
      <c r="AC675">
        <f t="shared" ref="AC675:AC681" si="2728">O675</f>
        <v>7543</v>
      </c>
      <c r="AE675" s="3">
        <f t="shared" ref="AE675:AE681" si="2729">B675-B674</f>
        <v>25286</v>
      </c>
      <c r="AF675" s="3">
        <f t="shared" ref="AF675:AF681" si="2730">E675-E674</f>
        <v>4384</v>
      </c>
      <c r="AG675" s="3">
        <f t="shared" ref="AG675:AG681" si="2731">G675-G674</f>
        <v>4084</v>
      </c>
      <c r="AH675" s="3">
        <f t="shared" ref="AH675:AH681" si="2732">H675-H674</f>
        <v>66</v>
      </c>
      <c r="AI675" s="3">
        <f t="shared" ref="AI675:AI681" si="2733">J675-J674</f>
        <v>5</v>
      </c>
      <c r="AJ675" s="3">
        <f t="shared" ref="AJ675:AJ681" si="2734">M675-M674</f>
        <v>4018</v>
      </c>
      <c r="AK675" s="3">
        <f t="shared" ref="AK675:AK681" si="2735">N675-N674</f>
        <v>284</v>
      </c>
      <c r="AL675" s="3">
        <f t="shared" ref="AL675:AL681" si="2736">O675-O674</f>
        <v>16</v>
      </c>
      <c r="AM675" s="3"/>
      <c r="AN675" s="3">
        <f t="shared" ref="AN675:AN681" si="2737">AE675-AF675</f>
        <v>20902</v>
      </c>
      <c r="AO675" s="3">
        <f t="shared" ref="AO675:AO681" si="2738">AF675</f>
        <v>4384</v>
      </c>
      <c r="AQ675" s="6">
        <f t="shared" ref="AQ675:AQ681" si="2739">(B675-B674)/B674</f>
        <v>2.9797731078246323E-3</v>
      </c>
      <c r="AR675" s="6">
        <f t="shared" ref="AR675:AR681" si="2740">(E675-E674)/E674</f>
        <v>1.1466474163815741E-2</v>
      </c>
      <c r="AS675" s="6">
        <f t="shared" ref="AS675:AS681" si="2741">(G675-G674)/G674</f>
        <v>7.9616344354335622E-2</v>
      </c>
      <c r="AT675" s="6">
        <f t="shared" ref="AT675:AT681" si="2742">(H675-H674)/H674</f>
        <v>7.1895424836601302E-2</v>
      </c>
      <c r="AU675" s="6">
        <f t="shared" ref="AU675:AU681" si="2743">(J675-J674)/J674</f>
        <v>4.6728971962616821E-2</v>
      </c>
      <c r="AV675" s="6">
        <f t="shared" ref="AV675:AV681" si="2744">(M675-M674)/M674</f>
        <v>7.975703680177855E-2</v>
      </c>
      <c r="AW675" s="6">
        <f t="shared" ref="AW675:AW681" si="2745">(N675-N674)/N674</f>
        <v>8.7787356765963234E-4</v>
      </c>
      <c r="AX675" s="6">
        <f t="shared" ref="AX675:AX681" si="2746">(O675-O674)/O674</f>
        <v>2.1256808821575662E-3</v>
      </c>
      <c r="AZ675" s="2">
        <f t="shared" ref="AZ675:AZ681" si="2747">E675/B675</f>
        <v>4.5436307382994597E-2</v>
      </c>
      <c r="BA675" s="17">
        <f t="shared" ref="BA675:BA681" si="2748">AF675/AE675</f>
        <v>0.17337657201613541</v>
      </c>
      <c r="BB675" s="2">
        <f t="shared" ref="BB675:BB681" si="2749">H675/E675</f>
        <v>2.5445029427279969E-3</v>
      </c>
      <c r="BC675" s="2">
        <f t="shared" ref="BC675:BC681" si="2750">(H675-J675)/E675</f>
        <v>2.2548847216044849E-3</v>
      </c>
      <c r="BD675" s="2">
        <f t="shared" ref="BD675:BD681" si="2751">J675/E675</f>
        <v>2.8961822112351181E-4</v>
      </c>
      <c r="BE675" s="2">
        <f t="shared" ref="BE675:BE681" si="2752">M675/E675</f>
        <v>0.14066136389495135</v>
      </c>
      <c r="BF675" s="2">
        <f t="shared" ref="BF675:BF681" si="2753">N675/E675</f>
        <v>0.83728886314504702</v>
      </c>
      <c r="BG675" s="17">
        <f t="shared" ref="BG675:BG681" si="2754">O675/E675</f>
        <v>1.950527001727366E-2</v>
      </c>
      <c r="BH675" s="2">
        <f t="shared" ref="BH675:BH681" si="2755">I675/G675</f>
        <v>1.5745756590827012E-2</v>
      </c>
      <c r="BI675" s="2">
        <f t="shared" ref="BI675:BI681" si="2756">J675/G675</f>
        <v>2.0223907547851209E-3</v>
      </c>
      <c r="BJ675" s="2">
        <f t="shared" ref="BJ675:BJ681" si="2757">M675/G675</f>
        <v>0.98223185265438784</v>
      </c>
    </row>
    <row r="676" spans="1:62" ht="15.6" customHeight="1">
      <c r="A676" s="4">
        <v>44565</v>
      </c>
      <c r="B676">
        <f>Foglio1!S447</f>
        <v>8570996</v>
      </c>
      <c r="C676">
        <f>Foglio1!T447</f>
        <v>3077111</v>
      </c>
      <c r="E676">
        <f>Foglio1!R447</f>
        <v>393131</v>
      </c>
      <c r="G676">
        <f>Foglio1!K447</f>
        <v>60922</v>
      </c>
      <c r="H676" s="5">
        <f>Foglio1!I447</f>
        <v>1007</v>
      </c>
      <c r="I676" s="5">
        <f>Foglio1!G447</f>
        <v>893</v>
      </c>
      <c r="J676" s="5">
        <f>Foglio1!H447</f>
        <v>114</v>
      </c>
      <c r="K676" s="5">
        <f>Foglio1!V447</f>
        <v>12</v>
      </c>
      <c r="M676" s="5">
        <f>Foglio1!J447</f>
        <v>59915</v>
      </c>
      <c r="N676" s="5">
        <f>Foglio1!N447</f>
        <v>324626</v>
      </c>
      <c r="O676" s="5">
        <f>Foglio1!O447</f>
        <v>7583</v>
      </c>
      <c r="Q676">
        <f t="shared" si="2723"/>
        <v>1007</v>
      </c>
      <c r="R676">
        <f t="shared" si="2724"/>
        <v>333216</v>
      </c>
      <c r="Z676">
        <f t="shared" si="2725"/>
        <v>324626</v>
      </c>
      <c r="AA676">
        <f t="shared" si="2726"/>
        <v>59915</v>
      </c>
      <c r="AB676">
        <f t="shared" si="2727"/>
        <v>1007</v>
      </c>
      <c r="AC676">
        <f t="shared" si="2728"/>
        <v>7583</v>
      </c>
      <c r="AE676" s="3">
        <f t="shared" si="2729"/>
        <v>59829</v>
      </c>
      <c r="AF676" s="3">
        <f t="shared" si="2730"/>
        <v>6415</v>
      </c>
      <c r="AG676" s="3">
        <f t="shared" si="2731"/>
        <v>5542</v>
      </c>
      <c r="AH676" s="3">
        <f t="shared" si="2732"/>
        <v>23</v>
      </c>
      <c r="AI676" s="3">
        <f t="shared" si="2733"/>
        <v>2</v>
      </c>
      <c r="AJ676" s="3">
        <f t="shared" si="2734"/>
        <v>5519</v>
      </c>
      <c r="AK676" s="3">
        <f t="shared" si="2735"/>
        <v>833</v>
      </c>
      <c r="AL676" s="3">
        <f t="shared" si="2736"/>
        <v>40</v>
      </c>
      <c r="AM676" s="3"/>
      <c r="AN676" s="3">
        <f t="shared" si="2737"/>
        <v>53414</v>
      </c>
      <c r="AO676" s="3">
        <f t="shared" si="2738"/>
        <v>6415</v>
      </c>
      <c r="AQ676" s="6">
        <f t="shared" si="2739"/>
        <v>7.0294708116995005E-3</v>
      </c>
      <c r="AR676" s="6">
        <f t="shared" si="2740"/>
        <v>1.6588400790244002E-2</v>
      </c>
      <c r="AS676" s="6">
        <f t="shared" si="2741"/>
        <v>0.10007222824124233</v>
      </c>
      <c r="AT676" s="6">
        <f t="shared" si="2742"/>
        <v>2.3373983739837397E-2</v>
      </c>
      <c r="AU676" s="6">
        <f t="shared" si="2743"/>
        <v>1.7857142857142856E-2</v>
      </c>
      <c r="AV676" s="6">
        <f t="shared" si="2744"/>
        <v>0.10145966615192294</v>
      </c>
      <c r="AW676" s="6">
        <f t="shared" si="2745"/>
        <v>2.5726312798608989E-3</v>
      </c>
      <c r="AX676" s="6">
        <f t="shared" si="2746"/>
        <v>5.3029298687524854E-3</v>
      </c>
      <c r="AZ676" s="2">
        <f t="shared" si="2747"/>
        <v>4.5867598118118358E-2</v>
      </c>
      <c r="BA676" s="17">
        <f t="shared" si="2748"/>
        <v>0.10722225007939294</v>
      </c>
      <c r="BB676" s="2">
        <f t="shared" si="2749"/>
        <v>2.5614871378751613E-3</v>
      </c>
      <c r="BC676" s="2">
        <f t="shared" si="2750"/>
        <v>2.271507461889294E-3</v>
      </c>
      <c r="BD676" s="2">
        <f t="shared" si="2751"/>
        <v>2.8997967598586732E-4</v>
      </c>
      <c r="BE676" s="2">
        <f t="shared" si="2752"/>
        <v>0.15240466918151965</v>
      </c>
      <c r="BF676" s="2">
        <f t="shared" si="2753"/>
        <v>0.82574510786480837</v>
      </c>
      <c r="BG676" s="17">
        <f t="shared" si="2754"/>
        <v>1.9288735815796772E-2</v>
      </c>
      <c r="BH676" s="2">
        <f t="shared" si="2755"/>
        <v>1.465808739043367E-2</v>
      </c>
      <c r="BI676" s="2">
        <f t="shared" si="2756"/>
        <v>1.8712451987787663E-3</v>
      </c>
      <c r="BJ676" s="2">
        <f t="shared" si="2757"/>
        <v>0.98347066741078759</v>
      </c>
    </row>
    <row r="677" spans="1:62" ht="15.6" customHeight="1">
      <c r="A677" s="4">
        <v>44566</v>
      </c>
      <c r="B677">
        <f>Foglio1!S448</f>
        <v>8631858</v>
      </c>
      <c r="C677">
        <f>Foglio1!T448</f>
        <v>3099703</v>
      </c>
      <c r="E677">
        <f>Foglio1!R448</f>
        <v>400459</v>
      </c>
      <c r="G677">
        <f>Foglio1!K448</f>
        <v>67198</v>
      </c>
      <c r="H677" s="5">
        <f>Foglio1!I448</f>
        <v>1028</v>
      </c>
      <c r="I677" s="5">
        <f>Foglio1!G448</f>
        <v>913</v>
      </c>
      <c r="J677" s="5">
        <f>Foglio1!H448</f>
        <v>115</v>
      </c>
      <c r="K677" s="5">
        <f>Foglio1!V448</f>
        <v>7</v>
      </c>
      <c r="M677" s="5">
        <f>Foglio1!J448</f>
        <v>66170</v>
      </c>
      <c r="N677" s="5">
        <f>Foglio1!N448</f>
        <v>325646</v>
      </c>
      <c r="O677" s="5">
        <f>Foglio1!O448</f>
        <v>7615</v>
      </c>
      <c r="Q677">
        <f t="shared" si="2723"/>
        <v>1028</v>
      </c>
      <c r="R677">
        <f t="shared" si="2724"/>
        <v>334289</v>
      </c>
      <c r="Z677">
        <f t="shared" si="2725"/>
        <v>325646</v>
      </c>
      <c r="AA677">
        <f t="shared" si="2726"/>
        <v>66170</v>
      </c>
      <c r="AB677">
        <f t="shared" si="2727"/>
        <v>1028</v>
      </c>
      <c r="AC677">
        <f t="shared" si="2728"/>
        <v>7615</v>
      </c>
      <c r="AE677" s="3">
        <f t="shared" si="2729"/>
        <v>60862</v>
      </c>
      <c r="AF677" s="3">
        <f t="shared" si="2730"/>
        <v>7328</v>
      </c>
      <c r="AG677" s="3">
        <f t="shared" si="2731"/>
        <v>6276</v>
      </c>
      <c r="AH677" s="3">
        <f t="shared" si="2732"/>
        <v>21</v>
      </c>
      <c r="AI677" s="3">
        <f t="shared" si="2733"/>
        <v>1</v>
      </c>
      <c r="AJ677" s="3">
        <f t="shared" si="2734"/>
        <v>6255</v>
      </c>
      <c r="AK677" s="3">
        <f t="shared" si="2735"/>
        <v>1020</v>
      </c>
      <c r="AL677" s="3">
        <f t="shared" si="2736"/>
        <v>32</v>
      </c>
      <c r="AM677" s="3"/>
      <c r="AN677" s="3">
        <f t="shared" si="2737"/>
        <v>53534</v>
      </c>
      <c r="AO677" s="3">
        <f t="shared" si="2738"/>
        <v>7328</v>
      </c>
      <c r="AQ677" s="6">
        <f t="shared" si="2739"/>
        <v>7.1009250266830136E-3</v>
      </c>
      <c r="AR677" s="6">
        <f t="shared" si="2740"/>
        <v>1.8640097066881016E-2</v>
      </c>
      <c r="AS677" s="6">
        <f t="shared" si="2741"/>
        <v>0.10301697252224155</v>
      </c>
      <c r="AT677" s="6">
        <f t="shared" si="2742"/>
        <v>2.0854021847070508E-2</v>
      </c>
      <c r="AU677" s="6">
        <f t="shared" si="2743"/>
        <v>8.771929824561403E-3</v>
      </c>
      <c r="AV677" s="6">
        <f t="shared" si="2744"/>
        <v>0.10439789702077944</v>
      </c>
      <c r="AW677" s="6">
        <f t="shared" si="2745"/>
        <v>3.1420773443901597E-3</v>
      </c>
      <c r="AX677" s="6">
        <f t="shared" si="2746"/>
        <v>4.2199657127785836E-3</v>
      </c>
      <c r="AZ677" s="2">
        <f t="shared" si="2747"/>
        <v>4.6393140387619908E-2</v>
      </c>
      <c r="BA677" s="17">
        <f t="shared" si="2748"/>
        <v>0.12040353586802931</v>
      </c>
      <c r="BB677" s="2">
        <f t="shared" si="2749"/>
        <v>2.5670543051848006E-3</v>
      </c>
      <c r="BC677" s="2">
        <f t="shared" si="2750"/>
        <v>2.2798838333012868E-3</v>
      </c>
      <c r="BD677" s="2">
        <f t="shared" si="2751"/>
        <v>2.8717047188351366E-4</v>
      </c>
      <c r="BE677" s="2">
        <f t="shared" si="2752"/>
        <v>0.16523539238723564</v>
      </c>
      <c r="BF677" s="2">
        <f t="shared" si="2753"/>
        <v>0.81318187379981466</v>
      </c>
      <c r="BG677" s="17">
        <f t="shared" si="2754"/>
        <v>1.9015679507764841E-2</v>
      </c>
      <c r="BH677" s="2">
        <f t="shared" si="2755"/>
        <v>1.3586713890294354E-2</v>
      </c>
      <c r="BI677" s="2">
        <f t="shared" si="2756"/>
        <v>1.711360457156463E-3</v>
      </c>
      <c r="BJ677" s="2">
        <f t="shared" si="2757"/>
        <v>0.98470192565254921</v>
      </c>
    </row>
    <row r="678" spans="1:62" ht="15.6" customHeight="1">
      <c r="A678" s="4">
        <v>44567</v>
      </c>
      <c r="B678">
        <f>Foglio1!S449</f>
        <v>8691791</v>
      </c>
      <c r="C678">
        <f>Foglio1!T449</f>
        <v>3158013</v>
      </c>
      <c r="E678">
        <f>Foglio1!R449</f>
        <v>414728</v>
      </c>
      <c r="G678">
        <f>Foglio1!K449</f>
        <v>80116</v>
      </c>
      <c r="H678" s="5">
        <f>Foglio1!I449</f>
        <v>1063</v>
      </c>
      <c r="I678" s="5">
        <f>Foglio1!G449</f>
        <v>944</v>
      </c>
      <c r="J678" s="5">
        <f>Foglio1!H449</f>
        <v>119</v>
      </c>
      <c r="K678" s="5">
        <f>Foglio1!V449</f>
        <v>12</v>
      </c>
      <c r="M678" s="5">
        <f>Foglio1!J449</f>
        <v>79053</v>
      </c>
      <c r="N678" s="5">
        <f>Foglio1!N449</f>
        <v>326978</v>
      </c>
      <c r="O678" s="5">
        <f>Foglio1!O449</f>
        <v>7634</v>
      </c>
      <c r="Q678">
        <f t="shared" si="2723"/>
        <v>1063</v>
      </c>
      <c r="R678">
        <f t="shared" si="2724"/>
        <v>335675</v>
      </c>
      <c r="Z678">
        <f t="shared" si="2725"/>
        <v>326978</v>
      </c>
      <c r="AA678">
        <f t="shared" si="2726"/>
        <v>79053</v>
      </c>
      <c r="AB678">
        <f t="shared" si="2727"/>
        <v>1063</v>
      </c>
      <c r="AC678">
        <f t="shared" si="2728"/>
        <v>7634</v>
      </c>
      <c r="AE678" s="3">
        <f t="shared" si="2729"/>
        <v>59933</v>
      </c>
      <c r="AF678" s="3">
        <f t="shared" si="2730"/>
        <v>14269</v>
      </c>
      <c r="AG678" s="3">
        <f t="shared" si="2731"/>
        <v>12918</v>
      </c>
      <c r="AH678" s="3">
        <f t="shared" si="2732"/>
        <v>35</v>
      </c>
      <c r="AI678" s="3">
        <f t="shared" si="2733"/>
        <v>4</v>
      </c>
      <c r="AJ678" s="3">
        <f t="shared" si="2734"/>
        <v>12883</v>
      </c>
      <c r="AK678" s="3">
        <f t="shared" si="2735"/>
        <v>1332</v>
      </c>
      <c r="AL678" s="3">
        <f t="shared" si="2736"/>
        <v>19</v>
      </c>
      <c r="AM678" s="3"/>
      <c r="AN678" s="3">
        <f t="shared" si="2737"/>
        <v>45664</v>
      </c>
      <c r="AO678" s="3">
        <f t="shared" si="2738"/>
        <v>14269</v>
      </c>
      <c r="AQ678" s="6">
        <f t="shared" si="2739"/>
        <v>6.9432328474356275E-3</v>
      </c>
      <c r="AR678" s="6">
        <f t="shared" si="2740"/>
        <v>3.5631612724398749E-2</v>
      </c>
      <c r="AS678" s="6">
        <f t="shared" si="2741"/>
        <v>0.19223786422214947</v>
      </c>
      <c r="AT678" s="6">
        <f t="shared" si="2742"/>
        <v>3.4046692607003888E-2</v>
      </c>
      <c r="AU678" s="6">
        <f t="shared" si="2743"/>
        <v>3.4782608695652174E-2</v>
      </c>
      <c r="AV678" s="6">
        <f t="shared" si="2744"/>
        <v>0.19469548133595285</v>
      </c>
      <c r="AW678" s="6">
        <f t="shared" si="2745"/>
        <v>4.0903312185624884E-3</v>
      </c>
      <c r="AX678" s="6">
        <f t="shared" si="2746"/>
        <v>2.4950755088640839E-3</v>
      </c>
      <c r="AZ678" s="2">
        <f t="shared" si="2747"/>
        <v>4.771490708876916E-2</v>
      </c>
      <c r="BA678" s="17">
        <f t="shared" si="2748"/>
        <v>0.23808252548679359</v>
      </c>
      <c r="BB678" s="2">
        <f t="shared" si="2749"/>
        <v>2.5631257113095814E-3</v>
      </c>
      <c r="BC678" s="2">
        <f t="shared" si="2750"/>
        <v>2.276190659902394E-3</v>
      </c>
      <c r="BD678" s="2">
        <f t="shared" si="2751"/>
        <v>2.8693505140718736E-4</v>
      </c>
      <c r="BE678" s="2">
        <f t="shared" si="2752"/>
        <v>0.19061408923438977</v>
      </c>
      <c r="BF678" s="2">
        <f t="shared" si="2753"/>
        <v>0.78841553982369172</v>
      </c>
      <c r="BG678" s="17">
        <f t="shared" si="2754"/>
        <v>1.8407245230608979E-2</v>
      </c>
      <c r="BH678" s="2">
        <f t="shared" si="2755"/>
        <v>1.1782914773578311E-2</v>
      </c>
      <c r="BI678" s="2">
        <f t="shared" si="2756"/>
        <v>1.4853462479404863E-3</v>
      </c>
      <c r="BJ678" s="2">
        <f t="shared" si="2757"/>
        <v>0.98673173897848121</v>
      </c>
    </row>
    <row r="679" spans="1:62" ht="15.6" customHeight="1">
      <c r="A679" s="4">
        <v>44568</v>
      </c>
      <c r="B679">
        <f>Foglio1!S450</f>
        <v>8720595</v>
      </c>
      <c r="C679">
        <f>Foglio1!T450</f>
        <v>3184229</v>
      </c>
      <c r="E679">
        <f>Foglio1!R450</f>
        <v>423976</v>
      </c>
      <c r="G679">
        <f>Foglio1!K450</f>
        <v>88384</v>
      </c>
      <c r="H679" s="5">
        <f>Foglio1!I450</f>
        <v>1138</v>
      </c>
      <c r="I679" s="5">
        <f>Foglio1!G450</f>
        <v>1003</v>
      </c>
      <c r="J679" s="5">
        <f>Foglio1!H450</f>
        <v>135</v>
      </c>
      <c r="K679" s="5">
        <f>Foglio1!V450</f>
        <v>22</v>
      </c>
      <c r="M679" s="5">
        <f>Foglio1!J450</f>
        <v>87246</v>
      </c>
      <c r="N679" s="5">
        <f>Foglio1!N450</f>
        <v>327949</v>
      </c>
      <c r="O679" s="5">
        <f>Foglio1!O450</f>
        <v>7643</v>
      </c>
      <c r="Q679">
        <f t="shared" si="2723"/>
        <v>1138</v>
      </c>
      <c r="R679">
        <f t="shared" si="2724"/>
        <v>336730</v>
      </c>
      <c r="Z679">
        <f t="shared" si="2725"/>
        <v>327949</v>
      </c>
      <c r="AA679">
        <f t="shared" si="2726"/>
        <v>87246</v>
      </c>
      <c r="AB679">
        <f t="shared" si="2727"/>
        <v>1138</v>
      </c>
      <c r="AC679">
        <f t="shared" si="2728"/>
        <v>7643</v>
      </c>
      <c r="AE679" s="3">
        <f t="shared" si="2729"/>
        <v>28804</v>
      </c>
      <c r="AF679" s="3">
        <f t="shared" si="2730"/>
        <v>9248</v>
      </c>
      <c r="AG679" s="3">
        <f t="shared" si="2731"/>
        <v>8268</v>
      </c>
      <c r="AH679" s="3">
        <f t="shared" si="2732"/>
        <v>75</v>
      </c>
      <c r="AI679" s="3">
        <f t="shared" si="2733"/>
        <v>16</v>
      </c>
      <c r="AJ679" s="3">
        <f t="shared" si="2734"/>
        <v>8193</v>
      </c>
      <c r="AK679" s="3">
        <f t="shared" si="2735"/>
        <v>971</v>
      </c>
      <c r="AL679" s="3">
        <f t="shared" si="2736"/>
        <v>9</v>
      </c>
      <c r="AM679" s="3"/>
      <c r="AN679" s="3">
        <f t="shared" si="2737"/>
        <v>19556</v>
      </c>
      <c r="AO679" s="3">
        <f t="shared" si="2738"/>
        <v>9248</v>
      </c>
      <c r="AQ679" s="6">
        <f t="shared" si="2739"/>
        <v>3.3139315015743016E-3</v>
      </c>
      <c r="AR679" s="6">
        <f t="shared" si="2740"/>
        <v>2.2298952566501419E-2</v>
      </c>
      <c r="AS679" s="6">
        <f t="shared" si="2741"/>
        <v>0.1032003594787558</v>
      </c>
      <c r="AT679" s="6">
        <f t="shared" si="2742"/>
        <v>7.0555032925682035E-2</v>
      </c>
      <c r="AU679" s="6">
        <f t="shared" si="2743"/>
        <v>0.13445378151260504</v>
      </c>
      <c r="AV679" s="6">
        <f t="shared" si="2744"/>
        <v>0.10363933057568973</v>
      </c>
      <c r="AW679" s="6">
        <f t="shared" si="2745"/>
        <v>2.9696187511086374E-3</v>
      </c>
      <c r="AX679" s="6">
        <f t="shared" si="2746"/>
        <v>1.1789363374377785E-3</v>
      </c>
      <c r="AZ679" s="2">
        <f t="shared" si="2747"/>
        <v>4.8617783534265727E-2</v>
      </c>
      <c r="BA679" s="17">
        <f t="shared" si="2748"/>
        <v>0.32106651853909179</v>
      </c>
      <c r="BB679" s="2">
        <f t="shared" si="2749"/>
        <v>2.6841141951431213E-3</v>
      </c>
      <c r="BC679" s="2">
        <f t="shared" si="2750"/>
        <v>2.3656999452799214E-3</v>
      </c>
      <c r="BD679" s="2">
        <f t="shared" si="2751"/>
        <v>3.1841424986319978E-4</v>
      </c>
      <c r="BE679" s="2">
        <f t="shared" si="2752"/>
        <v>0.20578051587825727</v>
      </c>
      <c r="BF679" s="2">
        <f t="shared" si="2753"/>
        <v>0.77350840613619642</v>
      </c>
      <c r="BG679" s="17">
        <f t="shared" si="2754"/>
        <v>1.8026963790403229E-2</v>
      </c>
      <c r="BH679" s="2">
        <f t="shared" si="2755"/>
        <v>1.1348207820419986E-2</v>
      </c>
      <c r="BI679" s="2">
        <f t="shared" si="2756"/>
        <v>1.5274257784214337E-3</v>
      </c>
      <c r="BJ679" s="2">
        <f t="shared" si="2757"/>
        <v>0.98712436640115853</v>
      </c>
    </row>
    <row r="680" spans="1:62" ht="15.6" customHeight="1">
      <c r="A680" s="4">
        <v>44569</v>
      </c>
      <c r="B680">
        <f>Foglio1!S451</f>
        <v>8766516</v>
      </c>
      <c r="C680">
        <f>Foglio1!T451</f>
        <v>3229584</v>
      </c>
      <c r="E680">
        <f>Foglio1!R451</f>
        <v>436401</v>
      </c>
      <c r="G680">
        <f>Foglio1!K451</f>
        <v>99551</v>
      </c>
      <c r="H680" s="5">
        <f>Foglio1!I451</f>
        <v>1187</v>
      </c>
      <c r="I680" s="5">
        <f>Foglio1!G451</f>
        <v>1050</v>
      </c>
      <c r="J680" s="5">
        <f>Foglio1!H451</f>
        <v>137</v>
      </c>
      <c r="K680" s="5">
        <f>Foglio1!V451</f>
        <v>9</v>
      </c>
      <c r="M680" s="5">
        <f>Foglio1!J451</f>
        <v>98364</v>
      </c>
      <c r="N680" s="5">
        <f>Foglio1!N451</f>
        <v>329183</v>
      </c>
      <c r="O680" s="5">
        <f>Foglio1!O451</f>
        <v>7667</v>
      </c>
      <c r="Q680">
        <f t="shared" si="2723"/>
        <v>1187</v>
      </c>
      <c r="R680">
        <f t="shared" si="2724"/>
        <v>338037</v>
      </c>
      <c r="Z680">
        <f t="shared" si="2725"/>
        <v>329183</v>
      </c>
      <c r="AA680">
        <f t="shared" si="2726"/>
        <v>98364</v>
      </c>
      <c r="AB680">
        <f t="shared" si="2727"/>
        <v>1187</v>
      </c>
      <c r="AC680">
        <f t="shared" si="2728"/>
        <v>7667</v>
      </c>
      <c r="AE680" s="3">
        <f t="shared" si="2729"/>
        <v>45921</v>
      </c>
      <c r="AF680" s="3">
        <f t="shared" si="2730"/>
        <v>12425</v>
      </c>
      <c r="AG680" s="3">
        <f t="shared" si="2731"/>
        <v>11167</v>
      </c>
      <c r="AH680" s="3">
        <f t="shared" si="2732"/>
        <v>49</v>
      </c>
      <c r="AI680" s="3">
        <f t="shared" si="2733"/>
        <v>2</v>
      </c>
      <c r="AJ680" s="3">
        <f t="shared" si="2734"/>
        <v>11118</v>
      </c>
      <c r="AK680" s="3">
        <f t="shared" si="2735"/>
        <v>1234</v>
      </c>
      <c r="AL680" s="3">
        <f t="shared" si="2736"/>
        <v>24</v>
      </c>
      <c r="AM680" s="3"/>
      <c r="AN680" s="3">
        <f t="shared" si="2737"/>
        <v>33496</v>
      </c>
      <c r="AO680" s="3">
        <f t="shared" si="2738"/>
        <v>12425</v>
      </c>
      <c r="AQ680" s="6">
        <f t="shared" si="2739"/>
        <v>5.2658104177524586E-3</v>
      </c>
      <c r="AR680" s="6">
        <f t="shared" si="2740"/>
        <v>2.9305904107779685E-2</v>
      </c>
      <c r="AS680" s="6">
        <f t="shared" si="2741"/>
        <v>0.12634639753801594</v>
      </c>
      <c r="AT680" s="6">
        <f t="shared" si="2742"/>
        <v>4.3057996485061513E-2</v>
      </c>
      <c r="AU680" s="6">
        <f t="shared" si="2743"/>
        <v>1.4814814814814815E-2</v>
      </c>
      <c r="AV680" s="6">
        <f t="shared" si="2744"/>
        <v>0.12743277628773811</v>
      </c>
      <c r="AW680" s="6">
        <f t="shared" si="2745"/>
        <v>3.7627801883829497E-3</v>
      </c>
      <c r="AX680" s="6">
        <f t="shared" si="2746"/>
        <v>3.1401282219023943E-3</v>
      </c>
      <c r="AZ680" s="2">
        <f t="shared" si="2747"/>
        <v>4.9780437291165609E-2</v>
      </c>
      <c r="BA680" s="17">
        <f t="shared" si="2748"/>
        <v>0.27057337601533066</v>
      </c>
      <c r="BB680" s="2">
        <f t="shared" si="2749"/>
        <v>2.719975435436674E-3</v>
      </c>
      <c r="BC680" s="2">
        <f t="shared" si="2750"/>
        <v>2.4060439824839996E-3</v>
      </c>
      <c r="BD680" s="2">
        <f t="shared" si="2751"/>
        <v>3.1393145295267427E-4</v>
      </c>
      <c r="BE680" s="2">
        <f t="shared" si="2752"/>
        <v>0.2253982002791011</v>
      </c>
      <c r="BF680" s="2">
        <f t="shared" si="2753"/>
        <v>0.75431312027241004</v>
      </c>
      <c r="BG680" s="17">
        <f t="shared" si="2754"/>
        <v>1.7568704013052217E-2</v>
      </c>
      <c r="BH680" s="2">
        <f t="shared" si="2755"/>
        <v>1.0547357635784673E-2</v>
      </c>
      <c r="BI680" s="2">
        <f t="shared" si="2756"/>
        <v>1.3761790439071431E-3</v>
      </c>
      <c r="BJ680" s="2">
        <f t="shared" si="2757"/>
        <v>0.98807646332030818</v>
      </c>
    </row>
    <row r="681" spans="1:62" ht="15.6" customHeight="1">
      <c r="A681" s="4">
        <v>44570</v>
      </c>
      <c r="B681">
        <f>Foglio1!S452</f>
        <v>8817426</v>
      </c>
      <c r="C681">
        <f>Foglio1!T452</f>
        <v>3279716</v>
      </c>
      <c r="E681">
        <f>Foglio1!R452</f>
        <v>449350</v>
      </c>
      <c r="G681">
        <f>Foglio1!K452</f>
        <v>111777</v>
      </c>
      <c r="H681" s="5">
        <f>Foglio1!I452</f>
        <v>1261</v>
      </c>
      <c r="I681" s="5">
        <f>Foglio1!G452</f>
        <v>1123</v>
      </c>
      <c r="J681" s="5">
        <f>Foglio1!H452</f>
        <v>138</v>
      </c>
      <c r="K681" s="5">
        <f>Foglio1!V452</f>
        <v>8</v>
      </c>
      <c r="M681" s="5">
        <f>Foglio1!J452</f>
        <v>110516</v>
      </c>
      <c r="N681" s="5">
        <f>Foglio1!N452</f>
        <v>329891</v>
      </c>
      <c r="O681" s="5">
        <f>Foglio1!O452</f>
        <v>7682</v>
      </c>
      <c r="Q681">
        <f t="shared" si="2723"/>
        <v>1261</v>
      </c>
      <c r="R681">
        <f t="shared" si="2724"/>
        <v>338834</v>
      </c>
      <c r="Z681">
        <f t="shared" si="2725"/>
        <v>329891</v>
      </c>
      <c r="AA681">
        <f t="shared" si="2726"/>
        <v>110516</v>
      </c>
      <c r="AB681">
        <f t="shared" si="2727"/>
        <v>1261</v>
      </c>
      <c r="AC681">
        <f t="shared" si="2728"/>
        <v>7682</v>
      </c>
      <c r="AE681" s="3">
        <f t="shared" si="2729"/>
        <v>50910</v>
      </c>
      <c r="AF681" s="3">
        <f t="shared" si="2730"/>
        <v>12949</v>
      </c>
      <c r="AG681" s="3">
        <f t="shared" si="2731"/>
        <v>12226</v>
      </c>
      <c r="AH681" s="3">
        <f t="shared" si="2732"/>
        <v>74</v>
      </c>
      <c r="AI681" s="3">
        <f t="shared" si="2733"/>
        <v>1</v>
      </c>
      <c r="AJ681" s="3">
        <f t="shared" si="2734"/>
        <v>12152</v>
      </c>
      <c r="AK681" s="3">
        <f t="shared" si="2735"/>
        <v>708</v>
      </c>
      <c r="AL681" s="3">
        <f t="shared" si="2736"/>
        <v>15</v>
      </c>
      <c r="AM681" s="3"/>
      <c r="AN681" s="3">
        <f t="shared" si="2737"/>
        <v>37961</v>
      </c>
      <c r="AO681" s="3">
        <f t="shared" si="2738"/>
        <v>12949</v>
      </c>
      <c r="AQ681" s="6">
        <f t="shared" si="2739"/>
        <v>5.8073241410840975E-3</v>
      </c>
      <c r="AR681" s="6">
        <f t="shared" si="2740"/>
        <v>2.9672250980176489E-2</v>
      </c>
      <c r="AS681" s="6">
        <f t="shared" si="2741"/>
        <v>0.12281142329057468</v>
      </c>
      <c r="AT681" s="6">
        <f t="shared" si="2742"/>
        <v>6.2342038753159225E-2</v>
      </c>
      <c r="AU681" s="6">
        <f t="shared" si="2743"/>
        <v>7.2992700729927005E-3</v>
      </c>
      <c r="AV681" s="6">
        <f t="shared" si="2744"/>
        <v>0.12354113293481354</v>
      </c>
      <c r="AW681" s="6">
        <f t="shared" si="2745"/>
        <v>2.1507793537333337E-3</v>
      </c>
      <c r="AX681" s="6">
        <f t="shared" si="2746"/>
        <v>1.9564366766662319E-3</v>
      </c>
      <c r="AZ681" s="2">
        <f t="shared" si="2747"/>
        <v>5.0961584480550222E-2</v>
      </c>
      <c r="BA681" s="17">
        <f t="shared" si="2748"/>
        <v>0.25435081516401492</v>
      </c>
      <c r="BB681" s="2">
        <f t="shared" si="2749"/>
        <v>2.8062757316123289E-3</v>
      </c>
      <c r="BC681" s="2">
        <f t="shared" si="2750"/>
        <v>2.4991654612217646E-3</v>
      </c>
      <c r="BD681" s="2">
        <f t="shared" si="2751"/>
        <v>3.0711027039056414E-4</v>
      </c>
      <c r="BE681" s="2">
        <f t="shared" si="2752"/>
        <v>0.24594636697451874</v>
      </c>
      <c r="BF681" s="2">
        <f t="shared" si="2753"/>
        <v>0.73415155224212747</v>
      </c>
      <c r="BG681" s="17">
        <f t="shared" si="2754"/>
        <v>1.7095805051741405E-2</v>
      </c>
      <c r="BH681" s="2">
        <f t="shared" si="2755"/>
        <v>1.0046789589987207E-2</v>
      </c>
      <c r="BI681" s="2">
        <f t="shared" si="2756"/>
        <v>1.2346010359913042E-3</v>
      </c>
      <c r="BJ681" s="2">
        <f t="shared" si="2757"/>
        <v>0.98871860937402145</v>
      </c>
    </row>
    <row r="682" spans="1:62" ht="15.6" customHeight="1">
      <c r="A682" s="4">
        <v>44571</v>
      </c>
      <c r="B682">
        <f>Foglio1!S453</f>
        <v>8849212</v>
      </c>
      <c r="C682">
        <f>Foglio1!T453</f>
        <v>3311181</v>
      </c>
      <c r="E682">
        <f>Foglio1!R453</f>
        <v>457153</v>
      </c>
      <c r="G682">
        <f>Foglio1!K453</f>
        <v>118640</v>
      </c>
      <c r="H682" s="5">
        <f>Foglio1!I453</f>
        <v>1303</v>
      </c>
      <c r="I682" s="5">
        <f>Foglio1!G453</f>
        <v>1160</v>
      </c>
      <c r="J682" s="5">
        <f>Foglio1!H453</f>
        <v>143</v>
      </c>
      <c r="K682" s="5">
        <f>Foglio1!V453</f>
        <v>15</v>
      </c>
      <c r="M682" s="5">
        <f>Foglio1!J453</f>
        <v>117337</v>
      </c>
      <c r="N682" s="5">
        <f>Foglio1!N453</f>
        <v>330808</v>
      </c>
      <c r="O682" s="5">
        <f>Foglio1!O453</f>
        <v>7705</v>
      </c>
      <c r="Q682">
        <f t="shared" ref="Q682:Q688" si="2758">H682+L682</f>
        <v>1303</v>
      </c>
      <c r="R682">
        <f t="shared" ref="R682:R688" si="2759">Q682+N682+O682</f>
        <v>339816</v>
      </c>
      <c r="Z682">
        <f t="shared" ref="Z682:Z688" si="2760">N682</f>
        <v>330808</v>
      </c>
      <c r="AA682">
        <f t="shared" ref="AA682:AA688" si="2761">M682</f>
        <v>117337</v>
      </c>
      <c r="AB682">
        <f t="shared" ref="AB682:AB688" si="2762">H682</f>
        <v>1303</v>
      </c>
      <c r="AC682">
        <f t="shared" ref="AC682:AC688" si="2763">O682</f>
        <v>7705</v>
      </c>
      <c r="AE682" s="3">
        <f t="shared" ref="AE682:AE688" si="2764">B682-B681</f>
        <v>31786</v>
      </c>
      <c r="AF682" s="3">
        <f t="shared" ref="AF682:AF688" si="2765">E682-E681</f>
        <v>7803</v>
      </c>
      <c r="AG682" s="3">
        <f t="shared" ref="AG682:AG688" si="2766">G682-G681</f>
        <v>6863</v>
      </c>
      <c r="AH682" s="3">
        <f t="shared" ref="AH682:AH688" si="2767">H682-H681</f>
        <v>42</v>
      </c>
      <c r="AI682" s="3">
        <f t="shared" ref="AI682:AI688" si="2768">J682-J681</f>
        <v>5</v>
      </c>
      <c r="AJ682" s="3">
        <f t="shared" ref="AJ682:AJ688" si="2769">M682-M681</f>
        <v>6821</v>
      </c>
      <c r="AK682" s="3">
        <f t="shared" ref="AK682:AK688" si="2770">N682-N681</f>
        <v>917</v>
      </c>
      <c r="AL682" s="3">
        <f t="shared" ref="AL682:AL688" si="2771">O682-O681</f>
        <v>23</v>
      </c>
      <c r="AM682" s="3"/>
      <c r="AN682" s="3">
        <f t="shared" ref="AN682:AN688" si="2772">AE682-AF682</f>
        <v>23983</v>
      </c>
      <c r="AO682" s="3">
        <f t="shared" ref="AO682:AO688" si="2773">AF682</f>
        <v>7803</v>
      </c>
      <c r="AQ682" s="6">
        <f t="shared" ref="AQ682:AQ688" si="2774">(B682-B681)/B681</f>
        <v>3.6049069195477229E-3</v>
      </c>
      <c r="AR682" s="6">
        <f t="shared" ref="AR682:AR688" si="2775">(E682-E681)/E681</f>
        <v>1.736508289751864E-2</v>
      </c>
      <c r="AS682" s="6">
        <f t="shared" ref="AS682:AS688" si="2776">(G682-G681)/G681</f>
        <v>6.1399035579770438E-2</v>
      </c>
      <c r="AT682" s="6">
        <f t="shared" ref="AT682:AT688" si="2777">(H682-H681)/H681</f>
        <v>3.3306899286280729E-2</v>
      </c>
      <c r="AU682" s="6">
        <f t="shared" ref="AU682:AU688" si="2778">(J682-J681)/J681</f>
        <v>3.6231884057971016E-2</v>
      </c>
      <c r="AV682" s="6">
        <f t="shared" ref="AV682:AV688" si="2779">(M682-M681)/M681</f>
        <v>6.1719570017011109E-2</v>
      </c>
      <c r="AW682" s="6">
        <f t="shared" ref="AW682:AW688" si="2780">(N682-N681)/N681</f>
        <v>2.7797060241109943E-3</v>
      </c>
      <c r="AX682" s="6">
        <f t="shared" ref="AX682:AX688" si="2781">(O682-O681)/O681</f>
        <v>2.9940119760479044E-3</v>
      </c>
      <c r="AZ682" s="2">
        <f t="shared" ref="AZ682:AZ688" si="2782">E682/B682</f>
        <v>5.1660306024988438E-2</v>
      </c>
      <c r="BA682" s="17">
        <f t="shared" ref="BA682:BA688" si="2783">AF682/AE682</f>
        <v>0.24548543383879695</v>
      </c>
      <c r="BB682" s="2">
        <f t="shared" ref="BB682:BB688" si="2784">H682/E682</f>
        <v>2.8502492600945418E-3</v>
      </c>
      <c r="BC682" s="2">
        <f t="shared" ref="BC682:BC688" si="2785">(H682-J682)/E682</f>
        <v>2.5374437004678958E-3</v>
      </c>
      <c r="BD682" s="2">
        <f t="shared" ref="BD682:BD688" si="2786">J682/E682</f>
        <v>3.1280555962664579E-4</v>
      </c>
      <c r="BE682" s="2">
        <f t="shared" ref="BE682:BE688" si="2787">M682/E682</f>
        <v>0.25666899265672544</v>
      </c>
      <c r="BF682" s="2">
        <f t="shared" ref="BF682:BF688" si="2788">N682/E682</f>
        <v>0.72362644453826186</v>
      </c>
      <c r="BG682" s="17">
        <f t="shared" ref="BG682:BG688" si="2789">O682/E682</f>
        <v>1.6854313544918221E-2</v>
      </c>
      <c r="BH682" s="2">
        <f t="shared" ref="BH682:BH688" si="2790">I682/G682</f>
        <v>9.7774780849629126E-3</v>
      </c>
      <c r="BI682" s="2">
        <f t="shared" ref="BI682:BI688" si="2791">J682/G682</f>
        <v>1.2053270397842212E-3</v>
      </c>
      <c r="BJ682" s="2">
        <f t="shared" ref="BJ682:BJ688" si="2792">M682/G682</f>
        <v>0.98901719487525286</v>
      </c>
    </row>
    <row r="683" spans="1:62" ht="15.6" customHeight="1">
      <c r="A683" s="4">
        <v>44572</v>
      </c>
      <c r="B683">
        <f>Foglio1!S454</f>
        <v>8905728</v>
      </c>
      <c r="C683">
        <f>Foglio1!T454</f>
        <v>3367300</v>
      </c>
      <c r="E683">
        <f>Foglio1!R454</f>
        <v>470384</v>
      </c>
      <c r="G683">
        <f>Foglio1!K454</f>
        <v>129313</v>
      </c>
      <c r="H683" s="5">
        <f>Foglio1!I454</f>
        <v>1386</v>
      </c>
      <c r="I683" s="5">
        <f>Foglio1!G454</f>
        <v>1223</v>
      </c>
      <c r="J683" s="5">
        <f>Foglio1!H454</f>
        <v>163</v>
      </c>
      <c r="K683" s="5">
        <f>Foglio1!V454</f>
        <v>32</v>
      </c>
      <c r="M683" s="5">
        <f>Foglio1!J454</f>
        <v>127927</v>
      </c>
      <c r="N683" s="5">
        <f>Foglio1!N454</f>
        <v>333331</v>
      </c>
      <c r="O683" s="5">
        <f>Foglio1!O454</f>
        <v>7740</v>
      </c>
      <c r="Q683">
        <f t="shared" si="2758"/>
        <v>1386</v>
      </c>
      <c r="R683">
        <f t="shared" si="2759"/>
        <v>342457</v>
      </c>
      <c r="Z683">
        <f t="shared" si="2760"/>
        <v>333331</v>
      </c>
      <c r="AA683">
        <f t="shared" si="2761"/>
        <v>127927</v>
      </c>
      <c r="AB683">
        <f t="shared" si="2762"/>
        <v>1386</v>
      </c>
      <c r="AC683">
        <f t="shared" si="2763"/>
        <v>7740</v>
      </c>
      <c r="AE683" s="3">
        <f t="shared" si="2764"/>
        <v>56516</v>
      </c>
      <c r="AF683" s="3">
        <f t="shared" si="2765"/>
        <v>13231</v>
      </c>
      <c r="AG683" s="3">
        <f t="shared" si="2766"/>
        <v>10673</v>
      </c>
      <c r="AH683" s="3">
        <f t="shared" si="2767"/>
        <v>83</v>
      </c>
      <c r="AI683" s="3">
        <f t="shared" si="2768"/>
        <v>20</v>
      </c>
      <c r="AJ683" s="3">
        <f t="shared" si="2769"/>
        <v>10590</v>
      </c>
      <c r="AK683" s="3">
        <f t="shared" si="2770"/>
        <v>2523</v>
      </c>
      <c r="AL683" s="3">
        <f t="shared" si="2771"/>
        <v>35</v>
      </c>
      <c r="AM683" s="3"/>
      <c r="AN683" s="3">
        <f t="shared" si="2772"/>
        <v>43285</v>
      </c>
      <c r="AO683" s="3">
        <f t="shared" si="2773"/>
        <v>13231</v>
      </c>
      <c r="AQ683" s="6">
        <f t="shared" si="2774"/>
        <v>6.3865573567454372E-3</v>
      </c>
      <c r="AR683" s="6">
        <f t="shared" si="2775"/>
        <v>2.8942170345595458E-2</v>
      </c>
      <c r="AS683" s="6">
        <f t="shared" si="2776"/>
        <v>8.9961227242076877E-2</v>
      </c>
      <c r="AT683" s="6">
        <f t="shared" si="2777"/>
        <v>6.3699155794320797E-2</v>
      </c>
      <c r="AU683" s="6">
        <f t="shared" si="2778"/>
        <v>0.13986013986013987</v>
      </c>
      <c r="AV683" s="6">
        <f t="shared" si="2779"/>
        <v>9.0252861416262556E-2</v>
      </c>
      <c r="AW683" s="6">
        <f t="shared" si="2780"/>
        <v>7.626780488984547E-3</v>
      </c>
      <c r="AX683" s="6">
        <f t="shared" si="2781"/>
        <v>4.5425048669695007E-3</v>
      </c>
      <c r="AZ683" s="2">
        <f t="shared" si="2782"/>
        <v>5.2818141313096471E-2</v>
      </c>
      <c r="BA683" s="17">
        <f t="shared" si="2783"/>
        <v>0.23411069431665368</v>
      </c>
      <c r="BB683" s="2">
        <f t="shared" si="2784"/>
        <v>2.9465287934963775E-3</v>
      </c>
      <c r="BC683" s="2">
        <f t="shared" si="2785"/>
        <v>2.6000034014762407E-3</v>
      </c>
      <c r="BD683" s="2">
        <f t="shared" si="2786"/>
        <v>3.4652539202013676E-4</v>
      </c>
      <c r="BE683" s="2">
        <f t="shared" si="2787"/>
        <v>0.2719629069015953</v>
      </c>
      <c r="BF683" s="2">
        <f t="shared" si="2788"/>
        <v>0.70863592299057787</v>
      </c>
      <c r="BG683" s="17">
        <f t="shared" si="2789"/>
        <v>1.6454641314330418E-2</v>
      </c>
      <c r="BH683" s="2">
        <f t="shared" si="2790"/>
        <v>9.4576724691253014E-3</v>
      </c>
      <c r="BI683" s="2">
        <f t="shared" si="2791"/>
        <v>1.2605074509136746E-3</v>
      </c>
      <c r="BJ683" s="2">
        <f t="shared" si="2792"/>
        <v>0.98928182007996102</v>
      </c>
    </row>
    <row r="684" spans="1:62" ht="15.6" customHeight="1">
      <c r="A684" s="4">
        <v>44573</v>
      </c>
      <c r="B684">
        <f>Foglio1!S455</f>
        <v>8968603</v>
      </c>
      <c r="C684">
        <f>Foglio1!T455</f>
        <v>3429173</v>
      </c>
      <c r="E684">
        <f>Foglio1!R455</f>
        <v>483432</v>
      </c>
      <c r="G684">
        <f>Foglio1!K455</f>
        <v>140923</v>
      </c>
      <c r="H684" s="5">
        <f>Foglio1!I455</f>
        <v>1441</v>
      </c>
      <c r="I684" s="5">
        <f>Foglio1!G455</f>
        <v>1276</v>
      </c>
      <c r="J684" s="5">
        <f>Foglio1!H455</f>
        <v>165</v>
      </c>
      <c r="K684" s="5">
        <f>Foglio1!V455</f>
        <v>16</v>
      </c>
      <c r="M684" s="5">
        <f>Foglio1!J455</f>
        <v>139482</v>
      </c>
      <c r="N684" s="5">
        <f>Foglio1!N455</f>
        <v>334744</v>
      </c>
      <c r="O684" s="5">
        <f>Foglio1!O455</f>
        <v>7765</v>
      </c>
      <c r="Q684">
        <f t="shared" si="2758"/>
        <v>1441</v>
      </c>
      <c r="R684">
        <f t="shared" si="2759"/>
        <v>343950</v>
      </c>
      <c r="Z684">
        <f t="shared" si="2760"/>
        <v>334744</v>
      </c>
      <c r="AA684">
        <f t="shared" si="2761"/>
        <v>139482</v>
      </c>
      <c r="AB684">
        <f t="shared" si="2762"/>
        <v>1441</v>
      </c>
      <c r="AC684">
        <f t="shared" si="2763"/>
        <v>7765</v>
      </c>
      <c r="AE684" s="3">
        <f t="shared" si="2764"/>
        <v>62875</v>
      </c>
      <c r="AF684" s="3">
        <f t="shared" si="2765"/>
        <v>13048</v>
      </c>
      <c r="AG684" s="3">
        <f t="shared" si="2766"/>
        <v>11610</v>
      </c>
      <c r="AH684" s="3">
        <f t="shared" si="2767"/>
        <v>55</v>
      </c>
      <c r="AI684" s="3">
        <f t="shared" si="2768"/>
        <v>2</v>
      </c>
      <c r="AJ684" s="3">
        <f t="shared" si="2769"/>
        <v>11555</v>
      </c>
      <c r="AK684" s="3">
        <f t="shared" si="2770"/>
        <v>1413</v>
      </c>
      <c r="AL684" s="3">
        <f t="shared" si="2771"/>
        <v>25</v>
      </c>
      <c r="AM684" s="3"/>
      <c r="AN684" s="3">
        <f t="shared" si="2772"/>
        <v>49827</v>
      </c>
      <c r="AO684" s="3">
        <f t="shared" si="2773"/>
        <v>13048</v>
      </c>
      <c r="AQ684" s="6">
        <f t="shared" si="2774"/>
        <v>7.0600629168103947E-3</v>
      </c>
      <c r="AR684" s="6">
        <f t="shared" si="2775"/>
        <v>2.773903874281438E-2</v>
      </c>
      <c r="AS684" s="6">
        <f t="shared" si="2776"/>
        <v>8.9782156473053751E-2</v>
      </c>
      <c r="AT684" s="6">
        <f t="shared" si="2777"/>
        <v>3.968253968253968E-2</v>
      </c>
      <c r="AU684" s="6">
        <f t="shared" si="2778"/>
        <v>1.2269938650306749E-2</v>
      </c>
      <c r="AV684" s="6">
        <f t="shared" si="2779"/>
        <v>9.0324950948587862E-2</v>
      </c>
      <c r="AW684" s="6">
        <f t="shared" si="2780"/>
        <v>4.2390296732077127E-3</v>
      </c>
      <c r="AX684" s="6">
        <f t="shared" si="2781"/>
        <v>3.2299741602067182E-3</v>
      </c>
      <c r="AZ684" s="2">
        <f t="shared" si="2782"/>
        <v>5.390270926252394E-2</v>
      </c>
      <c r="BA684" s="17">
        <f t="shared" si="2783"/>
        <v>0.20752286282306162</v>
      </c>
      <c r="BB684" s="2">
        <f t="shared" si="2784"/>
        <v>2.9807708219563456E-3</v>
      </c>
      <c r="BC684" s="2">
        <f t="shared" si="2785"/>
        <v>2.6394611858544738E-3</v>
      </c>
      <c r="BD684" s="2">
        <f t="shared" si="2786"/>
        <v>3.4130963610187162E-4</v>
      </c>
      <c r="BE684" s="2">
        <f t="shared" si="2787"/>
        <v>0.28852454947128037</v>
      </c>
      <c r="BF684" s="2">
        <f t="shared" si="2788"/>
        <v>0.69243244137748428</v>
      </c>
      <c r="BG684" s="17">
        <f t="shared" si="2789"/>
        <v>1.6062238329278989E-2</v>
      </c>
      <c r="BH684" s="2">
        <f t="shared" si="2790"/>
        <v>9.0545900953002707E-3</v>
      </c>
      <c r="BI684" s="2">
        <f t="shared" si="2791"/>
        <v>1.1708521674957245E-3</v>
      </c>
      <c r="BJ684" s="2">
        <f t="shared" si="2792"/>
        <v>0.98977455773720402</v>
      </c>
    </row>
    <row r="685" spans="1:62" ht="15.6" customHeight="1">
      <c r="A685" s="4">
        <v>44574</v>
      </c>
      <c r="B685">
        <f>Foglio1!S456</f>
        <v>9027770</v>
      </c>
      <c r="C685">
        <f>Foglio1!T456</f>
        <v>3487728</v>
      </c>
      <c r="E685">
        <f>Foglio1!R456</f>
        <v>494786</v>
      </c>
      <c r="G685">
        <f>Foglio1!K456</f>
        <v>150466</v>
      </c>
      <c r="H685" s="5">
        <f>Foglio1!I456</f>
        <v>1463</v>
      </c>
      <c r="I685" s="5">
        <f>Foglio1!G456</f>
        <v>1300</v>
      </c>
      <c r="J685" s="5">
        <f>Foglio1!H456</f>
        <v>163</v>
      </c>
      <c r="K685" s="5">
        <f>Foglio1!V456</f>
        <v>11</v>
      </c>
      <c r="M685" s="5">
        <f>Foglio1!J456</f>
        <v>149003</v>
      </c>
      <c r="N685" s="5">
        <f>Foglio1!N456</f>
        <v>336529</v>
      </c>
      <c r="O685" s="5">
        <f>Foglio1!O456</f>
        <v>7791</v>
      </c>
      <c r="Q685">
        <f t="shared" si="2758"/>
        <v>1463</v>
      </c>
      <c r="R685">
        <f t="shared" si="2759"/>
        <v>345783</v>
      </c>
      <c r="Z685">
        <f t="shared" si="2760"/>
        <v>336529</v>
      </c>
      <c r="AA685">
        <f t="shared" si="2761"/>
        <v>149003</v>
      </c>
      <c r="AB685">
        <f t="shared" si="2762"/>
        <v>1463</v>
      </c>
      <c r="AC685">
        <f t="shared" si="2763"/>
        <v>7791</v>
      </c>
      <c r="AE685" s="3">
        <f t="shared" si="2764"/>
        <v>59167</v>
      </c>
      <c r="AF685" s="3">
        <f t="shared" si="2765"/>
        <v>11354</v>
      </c>
      <c r="AG685" s="3">
        <f t="shared" si="2766"/>
        <v>9543</v>
      </c>
      <c r="AH685" s="3">
        <f t="shared" si="2767"/>
        <v>22</v>
      </c>
      <c r="AI685" s="3">
        <f t="shared" si="2768"/>
        <v>-2</v>
      </c>
      <c r="AJ685" s="3">
        <f t="shared" si="2769"/>
        <v>9521</v>
      </c>
      <c r="AK685" s="3">
        <f t="shared" si="2770"/>
        <v>1785</v>
      </c>
      <c r="AL685" s="3">
        <f t="shared" si="2771"/>
        <v>26</v>
      </c>
      <c r="AM685" s="3"/>
      <c r="AN685" s="3">
        <f t="shared" si="2772"/>
        <v>47813</v>
      </c>
      <c r="AO685" s="3">
        <f t="shared" si="2773"/>
        <v>11354</v>
      </c>
      <c r="AQ685" s="6">
        <f t="shared" si="2774"/>
        <v>6.5971255500996088E-3</v>
      </c>
      <c r="AR685" s="6">
        <f t="shared" si="2775"/>
        <v>2.3486240050306972E-2</v>
      </c>
      <c r="AS685" s="6">
        <f t="shared" si="2776"/>
        <v>6.7717831723707267E-2</v>
      </c>
      <c r="AT685" s="6">
        <f t="shared" si="2777"/>
        <v>1.5267175572519083E-2</v>
      </c>
      <c r="AU685" s="6">
        <f t="shared" si="2778"/>
        <v>-1.2121212121212121E-2</v>
      </c>
      <c r="AV685" s="6">
        <f t="shared" si="2779"/>
        <v>6.8259703761058776E-2</v>
      </c>
      <c r="AW685" s="6">
        <f t="shared" si="2780"/>
        <v>5.3324331429390817E-3</v>
      </c>
      <c r="AX685" s="6">
        <f t="shared" si="2781"/>
        <v>3.3483580167417899E-3</v>
      </c>
      <c r="AZ685" s="2">
        <f t="shared" si="2782"/>
        <v>5.4807111833819429E-2</v>
      </c>
      <c r="BA685" s="17">
        <f t="shared" si="2783"/>
        <v>0.19189751043656092</v>
      </c>
      <c r="BB685" s="2">
        <f t="shared" si="2784"/>
        <v>2.9568338635288793E-3</v>
      </c>
      <c r="BC685" s="2">
        <f t="shared" si="2785"/>
        <v>2.627398511679797E-3</v>
      </c>
      <c r="BD685" s="2">
        <f t="shared" si="2786"/>
        <v>3.2943535184908225E-4</v>
      </c>
      <c r="BE685" s="2">
        <f t="shared" si="2787"/>
        <v>0.30114635418140367</v>
      </c>
      <c r="BF685" s="2">
        <f t="shared" si="2788"/>
        <v>0.68015061056699255</v>
      </c>
      <c r="BG685" s="17">
        <f t="shared" si="2789"/>
        <v>1.5746201388074844E-2</v>
      </c>
      <c r="BH685" s="2">
        <f t="shared" si="2790"/>
        <v>8.6398256084431035E-3</v>
      </c>
      <c r="BI685" s="2">
        <f t="shared" si="2791"/>
        <v>1.0833012109047891E-3</v>
      </c>
      <c r="BJ685" s="2">
        <f t="shared" si="2792"/>
        <v>0.99027687318065216</v>
      </c>
    </row>
    <row r="686" spans="1:62" ht="15.6" customHeight="1">
      <c r="A686" s="4">
        <v>44575</v>
      </c>
      <c r="B686">
        <f>Foglio1!S457</f>
        <v>9078337</v>
      </c>
      <c r="C686">
        <f>Foglio1!T457</f>
        <v>3537557</v>
      </c>
      <c r="E686">
        <f>Foglio1!R457</f>
        <v>504809</v>
      </c>
      <c r="G686">
        <f>Foglio1!K457</f>
        <v>159593</v>
      </c>
      <c r="H686" s="5">
        <f>Foglio1!I457</f>
        <v>1472</v>
      </c>
      <c r="I686" s="5">
        <f>Foglio1!G457</f>
        <v>1307</v>
      </c>
      <c r="J686" s="5">
        <f>Foglio1!H457</f>
        <v>165</v>
      </c>
      <c r="K686" s="5">
        <f>Foglio1!V457</f>
        <v>15</v>
      </c>
      <c r="M686" s="5">
        <f>Foglio1!J457</f>
        <v>158121</v>
      </c>
      <c r="N686" s="5">
        <f>Foglio1!N457</f>
        <v>337404</v>
      </c>
      <c r="O686" s="5">
        <f>Foglio1!O457</f>
        <v>7812</v>
      </c>
      <c r="Q686">
        <f t="shared" si="2758"/>
        <v>1472</v>
      </c>
      <c r="R686">
        <f t="shared" si="2759"/>
        <v>346688</v>
      </c>
      <c r="Z686">
        <f t="shared" si="2760"/>
        <v>337404</v>
      </c>
      <c r="AA686">
        <f t="shared" si="2761"/>
        <v>158121</v>
      </c>
      <c r="AB686">
        <f t="shared" si="2762"/>
        <v>1472</v>
      </c>
      <c r="AC686">
        <f t="shared" si="2763"/>
        <v>7812</v>
      </c>
      <c r="AE686" s="3">
        <f t="shared" si="2764"/>
        <v>50567</v>
      </c>
      <c r="AF686" s="3">
        <f t="shared" si="2765"/>
        <v>10023</v>
      </c>
      <c r="AG686" s="3">
        <f t="shared" si="2766"/>
        <v>9127</v>
      </c>
      <c r="AH686" s="3">
        <f t="shared" si="2767"/>
        <v>9</v>
      </c>
      <c r="AI686" s="3">
        <f t="shared" si="2768"/>
        <v>2</v>
      </c>
      <c r="AJ686" s="3">
        <f t="shared" si="2769"/>
        <v>9118</v>
      </c>
      <c r="AK686" s="3">
        <f t="shared" si="2770"/>
        <v>875</v>
      </c>
      <c r="AL686" s="3">
        <f t="shared" si="2771"/>
        <v>21</v>
      </c>
      <c r="AM686" s="3"/>
      <c r="AN686" s="3">
        <f t="shared" si="2772"/>
        <v>40544</v>
      </c>
      <c r="AO686" s="3">
        <f t="shared" si="2773"/>
        <v>10023</v>
      </c>
      <c r="AQ686" s="6">
        <f t="shared" si="2774"/>
        <v>5.6012725180194E-3</v>
      </c>
      <c r="AR686" s="6">
        <f t="shared" si="2775"/>
        <v>2.0257242525051233E-2</v>
      </c>
      <c r="AS686" s="6">
        <f t="shared" si="2776"/>
        <v>6.0658221790969385E-2</v>
      </c>
      <c r="AT686" s="6">
        <f t="shared" si="2777"/>
        <v>6.1517429938482571E-3</v>
      </c>
      <c r="AU686" s="6">
        <f t="shared" si="2778"/>
        <v>1.2269938650306749E-2</v>
      </c>
      <c r="AV686" s="6">
        <f t="shared" si="2779"/>
        <v>6.1193398790628378E-2</v>
      </c>
      <c r="AW686" s="6">
        <f t="shared" si="2780"/>
        <v>2.6000730991979889E-3</v>
      </c>
      <c r="AX686" s="6">
        <f t="shared" si="2781"/>
        <v>2.6954177897574125E-3</v>
      </c>
      <c r="AZ686" s="2">
        <f t="shared" si="2782"/>
        <v>5.5605889052146883E-2</v>
      </c>
      <c r="BA686" s="17">
        <f t="shared" si="2783"/>
        <v>0.19821227282615145</v>
      </c>
      <c r="BB686" s="2">
        <f t="shared" si="2784"/>
        <v>2.9159543510515859E-3</v>
      </c>
      <c r="BC686" s="2">
        <f t="shared" si="2785"/>
        <v>2.5890980549078957E-3</v>
      </c>
      <c r="BD686" s="2">
        <f t="shared" si="2786"/>
        <v>3.2685629614368996E-4</v>
      </c>
      <c r="BE686" s="2">
        <f t="shared" si="2787"/>
        <v>0.31322936001537216</v>
      </c>
      <c r="BF686" s="2">
        <f t="shared" si="2788"/>
        <v>0.66837952572160952</v>
      </c>
      <c r="BG686" s="17">
        <f t="shared" si="2789"/>
        <v>1.5475159911966704E-2</v>
      </c>
      <c r="BH686" s="2">
        <f t="shared" si="2790"/>
        <v>8.189582249848051E-3</v>
      </c>
      <c r="BI686" s="2">
        <f t="shared" si="2791"/>
        <v>1.0338799320772215E-3</v>
      </c>
      <c r="BJ686" s="2">
        <f t="shared" si="2792"/>
        <v>0.99077653781807473</v>
      </c>
    </row>
    <row r="687" spans="1:62" ht="15.6" customHeight="1">
      <c r="A687" s="4">
        <v>44576</v>
      </c>
      <c r="B687">
        <f>Foglio1!S458</f>
        <v>9127668</v>
      </c>
      <c r="C687">
        <f>Foglio1!T458</f>
        <v>3586404</v>
      </c>
      <c r="E687">
        <f>Foglio1!R458</f>
        <v>514101</v>
      </c>
      <c r="G687">
        <f>Foglio1!K458</f>
        <v>166341</v>
      </c>
      <c r="H687" s="5">
        <f>Foglio1!I458</f>
        <v>1488</v>
      </c>
      <c r="I687" s="5">
        <f>Foglio1!G458</f>
        <v>1331</v>
      </c>
      <c r="J687" s="5">
        <f>Foglio1!H458</f>
        <v>157</v>
      </c>
      <c r="K687" s="5">
        <f>Foglio1!V458</f>
        <v>6</v>
      </c>
      <c r="M687" s="5">
        <f>Foglio1!J458</f>
        <v>164853</v>
      </c>
      <c r="N687" s="5">
        <f>Foglio1!N458</f>
        <v>339882</v>
      </c>
      <c r="O687" s="5">
        <f>Foglio1!O458</f>
        <v>7878</v>
      </c>
      <c r="Q687">
        <f t="shared" si="2758"/>
        <v>1488</v>
      </c>
      <c r="R687">
        <f t="shared" si="2759"/>
        <v>349248</v>
      </c>
      <c r="Z687">
        <f t="shared" si="2760"/>
        <v>339882</v>
      </c>
      <c r="AA687">
        <f t="shared" si="2761"/>
        <v>164853</v>
      </c>
      <c r="AB687">
        <f t="shared" si="2762"/>
        <v>1488</v>
      </c>
      <c r="AC687">
        <f t="shared" si="2763"/>
        <v>7878</v>
      </c>
      <c r="AE687" s="3">
        <f t="shared" si="2764"/>
        <v>49331</v>
      </c>
      <c r="AF687" s="3">
        <f t="shared" si="2765"/>
        <v>9292</v>
      </c>
      <c r="AG687" s="3">
        <f t="shared" si="2766"/>
        <v>6748</v>
      </c>
      <c r="AH687" s="3">
        <f t="shared" si="2767"/>
        <v>16</v>
      </c>
      <c r="AI687" s="3">
        <f t="shared" si="2768"/>
        <v>-8</v>
      </c>
      <c r="AJ687" s="3">
        <f t="shared" si="2769"/>
        <v>6732</v>
      </c>
      <c r="AK687" s="3">
        <f t="shared" si="2770"/>
        <v>2478</v>
      </c>
      <c r="AL687" s="3">
        <f t="shared" si="2771"/>
        <v>66</v>
      </c>
      <c r="AM687" s="3"/>
      <c r="AN687" s="3">
        <f t="shared" si="2772"/>
        <v>40039</v>
      </c>
      <c r="AO687" s="3">
        <f t="shared" si="2773"/>
        <v>9292</v>
      </c>
      <c r="AQ687" s="6">
        <f t="shared" si="2774"/>
        <v>5.4339247375372827E-3</v>
      </c>
      <c r="AR687" s="6">
        <f t="shared" si="2775"/>
        <v>1.8406961841013137E-2</v>
      </c>
      <c r="AS687" s="6">
        <f t="shared" si="2776"/>
        <v>4.2282556252467213E-2</v>
      </c>
      <c r="AT687" s="6">
        <f t="shared" si="2777"/>
        <v>1.0869565217391304E-2</v>
      </c>
      <c r="AU687" s="6">
        <f t="shared" si="2778"/>
        <v>-4.8484848484848485E-2</v>
      </c>
      <c r="AV687" s="6">
        <f t="shared" si="2779"/>
        <v>4.2574990039273723E-2</v>
      </c>
      <c r="AW687" s="6">
        <f t="shared" si="2780"/>
        <v>7.3443112707614611E-3</v>
      </c>
      <c r="AX687" s="6">
        <f t="shared" si="2781"/>
        <v>8.4485407066052232E-3</v>
      </c>
      <c r="AZ687" s="2">
        <f t="shared" si="2782"/>
        <v>5.6323367589618728E-2</v>
      </c>
      <c r="BA687" s="17">
        <f t="shared" si="2783"/>
        <v>0.18836026028258093</v>
      </c>
      <c r="BB687" s="2">
        <f t="shared" si="2784"/>
        <v>2.8943728955983356E-3</v>
      </c>
      <c r="BC687" s="2">
        <f t="shared" si="2785"/>
        <v>2.5889854328235112E-3</v>
      </c>
      <c r="BD687" s="2">
        <f t="shared" si="2786"/>
        <v>3.0538746277482438E-4</v>
      </c>
      <c r="BE687" s="2">
        <f t="shared" si="2787"/>
        <v>0.32066267134279064</v>
      </c>
      <c r="BF687" s="2">
        <f t="shared" si="2788"/>
        <v>0.66111911861676986</v>
      </c>
      <c r="BG687" s="17">
        <f t="shared" si="2789"/>
        <v>1.5323837144841189E-2</v>
      </c>
      <c r="BH687" s="2">
        <f t="shared" si="2790"/>
        <v>8.0016351951713652E-3</v>
      </c>
      <c r="BI687" s="2">
        <f t="shared" si="2791"/>
        <v>9.4384427170691532E-4</v>
      </c>
      <c r="BJ687" s="2">
        <f t="shared" si="2792"/>
        <v>0.99105452053312171</v>
      </c>
    </row>
    <row r="688" spans="1:62" ht="15.6" customHeight="1">
      <c r="A688" s="4">
        <v>44577</v>
      </c>
      <c r="B688">
        <f>Foglio1!S459</f>
        <v>9175246</v>
      </c>
      <c r="C688">
        <f>Foglio1!T459</f>
        <v>3633402</v>
      </c>
      <c r="E688">
        <f>Foglio1!R459</f>
        <v>522622</v>
      </c>
      <c r="G688">
        <f>Foglio1!K459</f>
        <v>173689</v>
      </c>
      <c r="H688" s="5">
        <f>Foglio1!I459</f>
        <v>1516</v>
      </c>
      <c r="I688" s="5">
        <f>Foglio1!G459</f>
        <v>1348</v>
      </c>
      <c r="J688" s="5">
        <f>Foglio1!H459</f>
        <v>168</v>
      </c>
      <c r="K688" s="5">
        <f>Foglio1!V459</f>
        <v>25</v>
      </c>
      <c r="M688" s="5">
        <f>Foglio1!J459</f>
        <v>172173</v>
      </c>
      <c r="N688" s="5">
        <f>Foglio1!N459</f>
        <v>341018</v>
      </c>
      <c r="O688" s="5">
        <f>Foglio1!O459</f>
        <v>7915</v>
      </c>
      <c r="Q688">
        <f t="shared" si="2758"/>
        <v>1516</v>
      </c>
      <c r="R688">
        <f t="shared" si="2759"/>
        <v>350449</v>
      </c>
      <c r="Z688">
        <f t="shared" si="2760"/>
        <v>341018</v>
      </c>
      <c r="AA688">
        <f t="shared" si="2761"/>
        <v>172173</v>
      </c>
      <c r="AB688">
        <f t="shared" si="2762"/>
        <v>1516</v>
      </c>
      <c r="AC688">
        <f t="shared" si="2763"/>
        <v>7915</v>
      </c>
      <c r="AE688" s="3">
        <f t="shared" si="2764"/>
        <v>47578</v>
      </c>
      <c r="AF688" s="3">
        <f t="shared" si="2765"/>
        <v>8521</v>
      </c>
      <c r="AG688" s="3">
        <f t="shared" si="2766"/>
        <v>7348</v>
      </c>
      <c r="AH688" s="3">
        <f t="shared" si="2767"/>
        <v>28</v>
      </c>
      <c r="AI688" s="3">
        <f t="shared" si="2768"/>
        <v>11</v>
      </c>
      <c r="AJ688" s="3">
        <f t="shared" si="2769"/>
        <v>7320</v>
      </c>
      <c r="AK688" s="3">
        <f t="shared" si="2770"/>
        <v>1136</v>
      </c>
      <c r="AL688" s="3">
        <f t="shared" si="2771"/>
        <v>37</v>
      </c>
      <c r="AM688" s="3"/>
      <c r="AN688" s="3">
        <f t="shared" si="2772"/>
        <v>39057</v>
      </c>
      <c r="AO688" s="3">
        <f t="shared" si="2773"/>
        <v>8521</v>
      </c>
      <c r="AQ688" s="6">
        <f t="shared" si="2774"/>
        <v>5.2125033469666076E-3</v>
      </c>
      <c r="AR688" s="6">
        <f t="shared" si="2775"/>
        <v>1.657456414206547E-2</v>
      </c>
      <c r="AS688" s="6">
        <f t="shared" si="2776"/>
        <v>4.4174316614665053E-2</v>
      </c>
      <c r="AT688" s="6">
        <f t="shared" si="2777"/>
        <v>1.8817204301075269E-2</v>
      </c>
      <c r="AU688" s="6">
        <f t="shared" si="2778"/>
        <v>7.0063694267515922E-2</v>
      </c>
      <c r="AV688" s="6">
        <f t="shared" si="2779"/>
        <v>4.4403195574238864E-2</v>
      </c>
      <c r="AW688" s="6">
        <f t="shared" si="2780"/>
        <v>3.3423364579471698E-3</v>
      </c>
      <c r="AX688" s="6">
        <f t="shared" si="2781"/>
        <v>4.6966235085046963E-3</v>
      </c>
      <c r="AZ688" s="2">
        <f t="shared" si="2782"/>
        <v>5.6959998674694937E-2</v>
      </c>
      <c r="BA688" s="17">
        <f t="shared" si="2783"/>
        <v>0.17909538021774771</v>
      </c>
      <c r="BB688" s="2">
        <f t="shared" si="2784"/>
        <v>2.9007581005009355E-3</v>
      </c>
      <c r="BC688" s="2">
        <f t="shared" si="2785"/>
        <v>2.5793020577013596E-3</v>
      </c>
      <c r="BD688" s="2">
        <f t="shared" si="2786"/>
        <v>3.2145604279957597E-4</v>
      </c>
      <c r="BE688" s="2">
        <f t="shared" si="2787"/>
        <v>0.32944078129125831</v>
      </c>
      <c r="BF688" s="2">
        <f t="shared" si="2788"/>
        <v>0.65251367144896311</v>
      </c>
      <c r="BG688" s="17">
        <f t="shared" si="2789"/>
        <v>1.5144789159277642E-2</v>
      </c>
      <c r="BH688" s="2">
        <f t="shared" si="2790"/>
        <v>7.7609981058098096E-3</v>
      </c>
      <c r="BI688" s="2">
        <f t="shared" si="2791"/>
        <v>9.6724605473000596E-4</v>
      </c>
      <c r="BJ688" s="2">
        <f t="shared" si="2792"/>
        <v>0.99127175583946014</v>
      </c>
    </row>
    <row r="689" spans="1:62" ht="15.6" customHeight="1">
      <c r="A689" s="4">
        <v>44578</v>
      </c>
      <c r="B689">
        <f>Foglio1!S460</f>
        <v>9199795</v>
      </c>
      <c r="C689">
        <f>Foglio1!T460</f>
        <v>3657606</v>
      </c>
      <c r="E689">
        <f>Foglio1!R460</f>
        <v>526659</v>
      </c>
      <c r="G689">
        <f>Foglio1!K460</f>
        <v>176754</v>
      </c>
      <c r="H689" s="5">
        <f>Foglio1!I460</f>
        <v>1562</v>
      </c>
      <c r="I689" s="5">
        <f>Foglio1!G460</f>
        <v>1392</v>
      </c>
      <c r="J689" s="5">
        <f>Foglio1!H460</f>
        <v>170</v>
      </c>
      <c r="K689" s="5">
        <f>Foglio1!V460</f>
        <v>15</v>
      </c>
      <c r="M689" s="5">
        <f>Foglio1!J460</f>
        <v>175192</v>
      </c>
      <c r="N689" s="5">
        <f>Foglio1!N460</f>
        <v>341967</v>
      </c>
      <c r="O689" s="5">
        <f>Foglio1!O460</f>
        <v>7938</v>
      </c>
      <c r="Q689">
        <f t="shared" ref="Q689:Q695" si="2793">H689+L689</f>
        <v>1562</v>
      </c>
      <c r="R689">
        <f t="shared" ref="R689:R695" si="2794">Q689+N689+O689</f>
        <v>351467</v>
      </c>
      <c r="Z689">
        <f t="shared" ref="Z689:Z695" si="2795">N689</f>
        <v>341967</v>
      </c>
      <c r="AA689">
        <f t="shared" ref="AA689:AA695" si="2796">M689</f>
        <v>175192</v>
      </c>
      <c r="AB689">
        <f t="shared" ref="AB689:AB695" si="2797">H689</f>
        <v>1562</v>
      </c>
      <c r="AC689">
        <f t="shared" ref="AC689:AC695" si="2798">O689</f>
        <v>7938</v>
      </c>
      <c r="AE689" s="3">
        <f t="shared" ref="AE689:AE695" si="2799">B689-B688</f>
        <v>24549</v>
      </c>
      <c r="AF689" s="3">
        <f t="shared" ref="AF689:AF695" si="2800">E689-E688</f>
        <v>4037</v>
      </c>
      <c r="AG689" s="3">
        <f t="shared" ref="AG689:AG695" si="2801">G689-G688</f>
        <v>3065</v>
      </c>
      <c r="AH689" s="3">
        <f t="shared" ref="AH689:AH695" si="2802">H689-H688</f>
        <v>46</v>
      </c>
      <c r="AI689" s="3">
        <f t="shared" ref="AI689:AI695" si="2803">J689-J688</f>
        <v>2</v>
      </c>
      <c r="AJ689" s="3">
        <f t="shared" ref="AJ689:AJ695" si="2804">M689-M688</f>
        <v>3019</v>
      </c>
      <c r="AK689" s="3">
        <f t="shared" ref="AK689:AK695" si="2805">N689-N688</f>
        <v>949</v>
      </c>
      <c r="AL689" s="3">
        <f t="shared" ref="AL689:AL695" si="2806">O689-O688</f>
        <v>23</v>
      </c>
      <c r="AM689" s="3"/>
      <c r="AN689" s="3">
        <f t="shared" ref="AN689:AN695" si="2807">AE689-AF689</f>
        <v>20512</v>
      </c>
      <c r="AO689" s="3">
        <f t="shared" ref="AO689:AO695" si="2808">AF689</f>
        <v>4037</v>
      </c>
      <c r="AQ689" s="6">
        <f t="shared" ref="AQ689:AQ695" si="2809">(B689-B688)/B688</f>
        <v>2.6755685896596125E-3</v>
      </c>
      <c r="AR689" s="6">
        <f t="shared" ref="AR689:AR695" si="2810">(E689-E688)/E688</f>
        <v>7.7245121713207633E-3</v>
      </c>
      <c r="AS689" s="6">
        <f t="shared" ref="AS689:AS695" si="2811">(G689-G688)/G688</f>
        <v>1.7646483081830169E-2</v>
      </c>
      <c r="AT689" s="6">
        <f t="shared" ref="AT689:AT695" si="2812">(H689-H688)/H688</f>
        <v>3.0343007915567283E-2</v>
      </c>
      <c r="AU689" s="6">
        <f t="shared" ref="AU689:AU695" si="2813">(J689-J688)/J688</f>
        <v>1.1904761904761904E-2</v>
      </c>
      <c r="AV689" s="6">
        <f t="shared" ref="AV689:AV695" si="2814">(M689-M688)/M688</f>
        <v>1.7534688946582798E-2</v>
      </c>
      <c r="AW689" s="6">
        <f t="shared" ref="AW689:AW695" si="2815">(N689-N688)/N688</f>
        <v>2.7828443073386155E-3</v>
      </c>
      <c r="AX689" s="6">
        <f t="shared" ref="AX689:AX695" si="2816">(O689-O688)/O688</f>
        <v>2.9058749210360076E-3</v>
      </c>
      <c r="AZ689" s="2">
        <f t="shared" ref="AZ689:AZ695" si="2817">E689/B689</f>
        <v>5.7246819086729649E-2</v>
      </c>
      <c r="BA689" s="17">
        <f t="shared" ref="BA689:BA695" si="2818">AF689/AE689</f>
        <v>0.16444661697014135</v>
      </c>
      <c r="BB689" s="2">
        <f t="shared" ref="BB689:BB695" si="2819">H689/E689</f>
        <v>2.9658659588082613E-3</v>
      </c>
      <c r="BC689" s="2">
        <f t="shared" ref="BC689:BC695" si="2820">(H689-J689)/E689</f>
        <v>2.6430764498470549E-3</v>
      </c>
      <c r="BD689" s="2">
        <f t="shared" ref="BD689:BD695" si="2821">J689/E689</f>
        <v>3.2278950896120638E-4</v>
      </c>
      <c r="BE689" s="2">
        <f t="shared" ref="BE689:BE695" si="2822">M689/E689</f>
        <v>0.33264788031724513</v>
      </c>
      <c r="BF689" s="2">
        <f t="shared" ref="BF689:BF695" si="2823">N689/E689</f>
        <v>0.64931388241727572</v>
      </c>
      <c r="BG689" s="17">
        <f t="shared" ref="BG689:BG695" si="2824">O689/E689</f>
        <v>1.5072371306670921E-2</v>
      </c>
      <c r="BH689" s="2">
        <f t="shared" ref="BH689:BH695" si="2825">I689/G689</f>
        <v>7.8753521843918668E-3</v>
      </c>
      <c r="BI689" s="2">
        <f t="shared" ref="BI689:BI695" si="2826">J689/G689</f>
        <v>9.6178870068004121E-4</v>
      </c>
      <c r="BJ689" s="2">
        <f t="shared" ref="BJ689:BJ695" si="2827">M689/G689</f>
        <v>0.99116285911492807</v>
      </c>
    </row>
    <row r="690" spans="1:62" ht="15.6" customHeight="1">
      <c r="A690" s="4">
        <v>44579</v>
      </c>
      <c r="B690">
        <f>Foglio1!S461</f>
        <v>9242493</v>
      </c>
      <c r="C690">
        <f>Foglio1!T461</f>
        <v>3699731</v>
      </c>
      <c r="E690">
        <f>Foglio1!R461</f>
        <v>535265</v>
      </c>
      <c r="G690">
        <f>Foglio1!K461</f>
        <v>184138</v>
      </c>
      <c r="H690" s="5">
        <f>Foglio1!I461</f>
        <v>1559</v>
      </c>
      <c r="I690" s="5">
        <f>Foglio1!G461</f>
        <v>1389</v>
      </c>
      <c r="J690" s="5">
        <f>Foglio1!H461</f>
        <v>170</v>
      </c>
      <c r="K690" s="5">
        <f>Foglio1!V461</f>
        <v>13</v>
      </c>
      <c r="M690" s="5">
        <f>Foglio1!J461</f>
        <v>182579</v>
      </c>
      <c r="N690" s="5">
        <f>Foglio1!N461</f>
        <v>343117</v>
      </c>
      <c r="O690" s="5">
        <f>Foglio1!O461</f>
        <v>8010</v>
      </c>
      <c r="Q690">
        <f t="shared" si="2793"/>
        <v>1559</v>
      </c>
      <c r="R690">
        <f t="shared" si="2794"/>
        <v>352686</v>
      </c>
      <c r="Z690">
        <f t="shared" si="2795"/>
        <v>343117</v>
      </c>
      <c r="AA690">
        <f t="shared" si="2796"/>
        <v>182579</v>
      </c>
      <c r="AB690">
        <f t="shared" si="2797"/>
        <v>1559</v>
      </c>
      <c r="AC690">
        <f t="shared" si="2798"/>
        <v>8010</v>
      </c>
      <c r="AE690" s="3">
        <f t="shared" si="2799"/>
        <v>42698</v>
      </c>
      <c r="AF690" s="3">
        <f t="shared" si="2800"/>
        <v>8606</v>
      </c>
      <c r="AG690" s="3">
        <f t="shared" si="2801"/>
        <v>7384</v>
      </c>
      <c r="AH690" s="3">
        <f t="shared" si="2802"/>
        <v>-3</v>
      </c>
      <c r="AI690" s="3">
        <f t="shared" si="2803"/>
        <v>0</v>
      </c>
      <c r="AJ690" s="3">
        <f t="shared" si="2804"/>
        <v>7387</v>
      </c>
      <c r="AK690" s="3">
        <f t="shared" si="2805"/>
        <v>1150</v>
      </c>
      <c r="AL690" s="3">
        <f t="shared" si="2806"/>
        <v>72</v>
      </c>
      <c r="AM690" s="3"/>
      <c r="AN690" s="3">
        <f t="shared" si="2807"/>
        <v>34092</v>
      </c>
      <c r="AO690" s="3">
        <f t="shared" si="2808"/>
        <v>8606</v>
      </c>
      <c r="AQ690" s="6">
        <f t="shared" si="2809"/>
        <v>4.6411903743507326E-3</v>
      </c>
      <c r="AR690" s="6">
        <f t="shared" si="2810"/>
        <v>1.6340744200706719E-2</v>
      </c>
      <c r="AS690" s="6">
        <f t="shared" si="2811"/>
        <v>4.1775575093067202E-2</v>
      </c>
      <c r="AT690" s="6">
        <f t="shared" si="2812"/>
        <v>-1.9206145966709346E-3</v>
      </c>
      <c r="AU690" s="6">
        <f t="shared" si="2813"/>
        <v>0</v>
      </c>
      <c r="AV690" s="6">
        <f t="shared" si="2814"/>
        <v>4.2165167359240148E-2</v>
      </c>
      <c r="AW690" s="6">
        <f t="shared" si="2815"/>
        <v>3.3628975895334929E-3</v>
      </c>
      <c r="AX690" s="6">
        <f t="shared" si="2816"/>
        <v>9.0702947845804991E-3</v>
      </c>
      <c r="AZ690" s="2">
        <f t="shared" si="2817"/>
        <v>5.7913487194418217E-2</v>
      </c>
      <c r="BA690" s="17">
        <f t="shared" si="2818"/>
        <v>0.2015551079675863</v>
      </c>
      <c r="BB690" s="2">
        <f t="shared" si="2819"/>
        <v>2.9125760137501985E-3</v>
      </c>
      <c r="BC690" s="2">
        <f t="shared" si="2820"/>
        <v>2.5949763201404911E-3</v>
      </c>
      <c r="BD690" s="2">
        <f t="shared" si="2821"/>
        <v>3.1759969360970733E-4</v>
      </c>
      <c r="BE690" s="2">
        <f t="shared" si="2822"/>
        <v>0.34110020270333385</v>
      </c>
      <c r="BF690" s="2">
        <f t="shared" si="2823"/>
        <v>0.64102267101342325</v>
      </c>
      <c r="BG690" s="17">
        <f t="shared" si="2824"/>
        <v>1.4964550269492682E-2</v>
      </c>
      <c r="BH690" s="2">
        <f t="shared" si="2825"/>
        <v>7.5432556017769282E-3</v>
      </c>
      <c r="BI690" s="2">
        <f t="shared" si="2826"/>
        <v>9.2322062800725545E-4</v>
      </c>
      <c r="BJ690" s="2">
        <f t="shared" si="2827"/>
        <v>0.99153352377021586</v>
      </c>
    </row>
    <row r="691" spans="1:62" ht="15.6" customHeight="1">
      <c r="A691" s="4">
        <v>44580</v>
      </c>
      <c r="B691">
        <f>Foglio1!S462</f>
        <v>9289010</v>
      </c>
      <c r="C691">
        <f>Foglio1!T462</f>
        <v>3745621</v>
      </c>
      <c r="E691">
        <f>Foglio1!R462</f>
        <v>543398</v>
      </c>
      <c r="G691">
        <f>Foglio1!K462</f>
        <v>190802</v>
      </c>
      <c r="H691" s="5">
        <f>Foglio1!I462</f>
        <v>1556</v>
      </c>
      <c r="I691" s="5">
        <f>Foglio1!G462</f>
        <v>1386</v>
      </c>
      <c r="J691" s="5">
        <f>Foglio1!H462</f>
        <v>170</v>
      </c>
      <c r="K691" s="5">
        <f>Foglio1!V462</f>
        <v>11</v>
      </c>
      <c r="M691" s="5">
        <f>Foglio1!J462</f>
        <v>189246</v>
      </c>
      <c r="N691" s="5">
        <f>Foglio1!N462</f>
        <v>344543</v>
      </c>
      <c r="O691" s="5">
        <f>Foglio1!O462</f>
        <v>8053</v>
      </c>
      <c r="Q691">
        <f t="shared" si="2793"/>
        <v>1556</v>
      </c>
      <c r="R691">
        <f t="shared" si="2794"/>
        <v>354152</v>
      </c>
      <c r="Z691">
        <f t="shared" si="2795"/>
        <v>344543</v>
      </c>
      <c r="AA691">
        <f t="shared" si="2796"/>
        <v>189246</v>
      </c>
      <c r="AB691">
        <f t="shared" si="2797"/>
        <v>1556</v>
      </c>
      <c r="AC691">
        <f t="shared" si="2798"/>
        <v>8053</v>
      </c>
      <c r="AE691" s="3">
        <f t="shared" si="2799"/>
        <v>46517</v>
      </c>
      <c r="AF691" s="3">
        <f t="shared" si="2800"/>
        <v>8133</v>
      </c>
      <c r="AG691" s="3">
        <f t="shared" si="2801"/>
        <v>6664</v>
      </c>
      <c r="AH691" s="3">
        <f t="shared" si="2802"/>
        <v>-3</v>
      </c>
      <c r="AI691" s="3">
        <f t="shared" si="2803"/>
        <v>0</v>
      </c>
      <c r="AJ691" s="3">
        <f t="shared" si="2804"/>
        <v>6667</v>
      </c>
      <c r="AK691" s="3">
        <f t="shared" si="2805"/>
        <v>1426</v>
      </c>
      <c r="AL691" s="3">
        <f t="shared" si="2806"/>
        <v>43</v>
      </c>
      <c r="AM691" s="3"/>
      <c r="AN691" s="3">
        <f t="shared" si="2807"/>
        <v>38384</v>
      </c>
      <c r="AO691" s="3">
        <f t="shared" si="2808"/>
        <v>8133</v>
      </c>
      <c r="AQ691" s="6">
        <f t="shared" si="2809"/>
        <v>5.0329494434023375E-3</v>
      </c>
      <c r="AR691" s="6">
        <f t="shared" si="2810"/>
        <v>1.5194342988986764E-2</v>
      </c>
      <c r="AS691" s="6">
        <f t="shared" si="2811"/>
        <v>3.6190248617884412E-2</v>
      </c>
      <c r="AT691" s="6">
        <f t="shared" si="2812"/>
        <v>-1.9243104554201411E-3</v>
      </c>
      <c r="AU691" s="6">
        <f t="shared" si="2813"/>
        <v>0</v>
      </c>
      <c r="AV691" s="6">
        <f t="shared" si="2814"/>
        <v>3.6515700053127688E-2</v>
      </c>
      <c r="AW691" s="6">
        <f t="shared" si="2815"/>
        <v>4.1560167523031506E-3</v>
      </c>
      <c r="AX691" s="6">
        <f t="shared" si="2816"/>
        <v>5.3682896379525589E-3</v>
      </c>
      <c r="AZ691" s="2">
        <f t="shared" si="2817"/>
        <v>5.8499021962512693E-2</v>
      </c>
      <c r="BA691" s="17">
        <f t="shared" si="2818"/>
        <v>0.17483930606015005</v>
      </c>
      <c r="BB691" s="2">
        <f t="shared" si="2819"/>
        <v>2.863462876197557E-3</v>
      </c>
      <c r="BC691" s="2">
        <f t="shared" si="2820"/>
        <v>2.5506166750705744E-3</v>
      </c>
      <c r="BD691" s="2">
        <f t="shared" si="2821"/>
        <v>3.1284620112698245E-4</v>
      </c>
      <c r="BE691" s="2">
        <f t="shared" si="2822"/>
        <v>0.34826407163809953</v>
      </c>
      <c r="BF691" s="2">
        <f t="shared" si="2823"/>
        <v>0.6340527569111406</v>
      </c>
      <c r="BG691" s="17">
        <f t="shared" si="2824"/>
        <v>1.4819708574562291E-2</v>
      </c>
      <c r="BH691" s="2">
        <f t="shared" si="2825"/>
        <v>7.2640748000545067E-3</v>
      </c>
      <c r="BI691" s="2">
        <f t="shared" si="2826"/>
        <v>8.9097598557667107E-4</v>
      </c>
      <c r="BJ691" s="2">
        <f t="shared" si="2827"/>
        <v>0.99184494921436883</v>
      </c>
    </row>
    <row r="692" spans="1:62" ht="15.6" customHeight="1">
      <c r="A692" s="4">
        <v>44581</v>
      </c>
      <c r="B692">
        <f>Foglio1!S463</f>
        <v>9332443</v>
      </c>
      <c r="C692">
        <f>Foglio1!T463</f>
        <v>3788525</v>
      </c>
      <c r="E692">
        <f>Foglio1!R463</f>
        <v>551395</v>
      </c>
      <c r="G692">
        <f>Foglio1!K463</f>
        <v>197017</v>
      </c>
      <c r="H692" s="5">
        <f>Foglio1!I463</f>
        <v>1573</v>
      </c>
      <c r="I692" s="5">
        <f>Foglio1!G463</f>
        <v>1403</v>
      </c>
      <c r="J692" s="5">
        <f>Foglio1!H463</f>
        <v>170</v>
      </c>
      <c r="K692" s="5">
        <f>Foglio1!V463</f>
        <v>13</v>
      </c>
      <c r="M692" s="5">
        <f>Foglio1!J463</f>
        <v>195444</v>
      </c>
      <c r="N692" s="5">
        <f>Foglio1!N463</f>
        <v>346291</v>
      </c>
      <c r="O692" s="5">
        <f>Foglio1!O463</f>
        <v>8087</v>
      </c>
      <c r="Q692">
        <f t="shared" si="2793"/>
        <v>1573</v>
      </c>
      <c r="R692">
        <f t="shared" si="2794"/>
        <v>355951</v>
      </c>
      <c r="Z692">
        <f t="shared" si="2795"/>
        <v>346291</v>
      </c>
      <c r="AA692">
        <f t="shared" si="2796"/>
        <v>195444</v>
      </c>
      <c r="AB692">
        <f t="shared" si="2797"/>
        <v>1573</v>
      </c>
      <c r="AC692">
        <f t="shared" si="2798"/>
        <v>8087</v>
      </c>
      <c r="AE692" s="3">
        <f t="shared" si="2799"/>
        <v>43433</v>
      </c>
      <c r="AF692" s="3">
        <f t="shared" si="2800"/>
        <v>7997</v>
      </c>
      <c r="AG692" s="3">
        <f t="shared" si="2801"/>
        <v>6215</v>
      </c>
      <c r="AH692" s="3">
        <f t="shared" si="2802"/>
        <v>17</v>
      </c>
      <c r="AI692" s="3">
        <f t="shared" si="2803"/>
        <v>0</v>
      </c>
      <c r="AJ692" s="3">
        <f t="shared" si="2804"/>
        <v>6198</v>
      </c>
      <c r="AK692" s="3">
        <f t="shared" si="2805"/>
        <v>1748</v>
      </c>
      <c r="AL692" s="3">
        <f t="shared" si="2806"/>
        <v>34</v>
      </c>
      <c r="AM692" s="3"/>
      <c r="AN692" s="3">
        <f t="shared" si="2807"/>
        <v>35436</v>
      </c>
      <c r="AO692" s="3">
        <f t="shared" si="2808"/>
        <v>7997</v>
      </c>
      <c r="AQ692" s="6">
        <f t="shared" si="2809"/>
        <v>4.6757404718048533E-3</v>
      </c>
      <c r="AR692" s="6">
        <f t="shared" si="2810"/>
        <v>1.471665335536752E-2</v>
      </c>
      <c r="AS692" s="6">
        <f t="shared" si="2811"/>
        <v>3.2573033825641244E-2</v>
      </c>
      <c r="AT692" s="6">
        <f t="shared" si="2812"/>
        <v>1.0925449871465296E-2</v>
      </c>
      <c r="AU692" s="6">
        <f t="shared" si="2813"/>
        <v>0</v>
      </c>
      <c r="AV692" s="6">
        <f t="shared" si="2814"/>
        <v>3.2751022478678546E-2</v>
      </c>
      <c r="AW692" s="6">
        <f t="shared" si="2815"/>
        <v>5.0733870663458554E-3</v>
      </c>
      <c r="AX692" s="6">
        <f t="shared" si="2816"/>
        <v>4.2220290574941019E-3</v>
      </c>
      <c r="AZ692" s="2">
        <f t="shared" si="2817"/>
        <v>5.9083671874556321E-2</v>
      </c>
      <c r="BA692" s="17">
        <f t="shared" si="2818"/>
        <v>0.184122671701241</v>
      </c>
      <c r="BB692" s="2">
        <f t="shared" si="2819"/>
        <v>2.8527643522338795E-3</v>
      </c>
      <c r="BC692" s="2">
        <f t="shared" si="2820"/>
        <v>2.5444554266904852E-3</v>
      </c>
      <c r="BD692" s="2">
        <f t="shared" si="2821"/>
        <v>3.0830892554339451E-4</v>
      </c>
      <c r="BE692" s="2">
        <f t="shared" si="2822"/>
        <v>0.35445370378766583</v>
      </c>
      <c r="BF692" s="2">
        <f t="shared" si="2823"/>
        <v>0.62802709491380948</v>
      </c>
      <c r="BG692" s="17">
        <f t="shared" si="2824"/>
        <v>1.4666436946290771E-2</v>
      </c>
      <c r="BH692" s="2">
        <f t="shared" si="2825"/>
        <v>7.1212128902582014E-3</v>
      </c>
      <c r="BI692" s="2">
        <f t="shared" si="2826"/>
        <v>8.628697015993544E-4</v>
      </c>
      <c r="BJ692" s="2">
        <f t="shared" si="2827"/>
        <v>0.99201591740814243</v>
      </c>
    </row>
    <row r="693" spans="1:62" ht="15.6" customHeight="1">
      <c r="A693" s="4">
        <v>44582</v>
      </c>
      <c r="B693">
        <f>Foglio1!S464</f>
        <v>9379442</v>
      </c>
      <c r="C693">
        <f>Foglio1!T464</f>
        <v>3834966</v>
      </c>
      <c r="E693">
        <f>Foglio1!R464</f>
        <v>558813</v>
      </c>
      <c r="G693">
        <f>Foglio1!K464</f>
        <v>202439</v>
      </c>
      <c r="H693" s="5">
        <f>Foglio1!I464</f>
        <v>1587</v>
      </c>
      <c r="I693" s="5">
        <f>Foglio1!G464</f>
        <v>1417</v>
      </c>
      <c r="J693" s="5">
        <f>Foglio1!H464</f>
        <v>170</v>
      </c>
      <c r="K693" s="5">
        <f>Foglio1!V464</f>
        <v>14</v>
      </c>
      <c r="M693" s="5">
        <f>Foglio1!J464</f>
        <v>200852</v>
      </c>
      <c r="N693" s="5">
        <f>Foglio1!N464</f>
        <v>348261</v>
      </c>
      <c r="O693" s="5">
        <f>Foglio1!O464</f>
        <v>8113</v>
      </c>
      <c r="Q693">
        <f t="shared" si="2793"/>
        <v>1587</v>
      </c>
      <c r="R693">
        <f t="shared" si="2794"/>
        <v>357961</v>
      </c>
      <c r="Z693">
        <f t="shared" si="2795"/>
        <v>348261</v>
      </c>
      <c r="AA693">
        <f t="shared" si="2796"/>
        <v>200852</v>
      </c>
      <c r="AB693">
        <f t="shared" si="2797"/>
        <v>1587</v>
      </c>
      <c r="AC693">
        <f t="shared" si="2798"/>
        <v>8113</v>
      </c>
      <c r="AE693" s="3">
        <f t="shared" si="2799"/>
        <v>46999</v>
      </c>
      <c r="AF693" s="3">
        <f t="shared" si="2800"/>
        <v>7418</v>
      </c>
      <c r="AG693" s="3">
        <f t="shared" si="2801"/>
        <v>5422</v>
      </c>
      <c r="AH693" s="3">
        <f t="shared" si="2802"/>
        <v>14</v>
      </c>
      <c r="AI693" s="3">
        <f t="shared" si="2803"/>
        <v>0</v>
      </c>
      <c r="AJ693" s="3">
        <f t="shared" si="2804"/>
        <v>5408</v>
      </c>
      <c r="AK693" s="3">
        <f t="shared" si="2805"/>
        <v>1970</v>
      </c>
      <c r="AL693" s="3">
        <f t="shared" si="2806"/>
        <v>26</v>
      </c>
      <c r="AM693" s="3"/>
      <c r="AN693" s="3">
        <f t="shared" si="2807"/>
        <v>39581</v>
      </c>
      <c r="AO693" s="3">
        <f t="shared" si="2808"/>
        <v>7418</v>
      </c>
      <c r="AQ693" s="6">
        <f t="shared" si="2809"/>
        <v>5.0360875496373242E-3</v>
      </c>
      <c r="AR693" s="6">
        <f t="shared" si="2810"/>
        <v>1.3453150645181766E-2</v>
      </c>
      <c r="AS693" s="6">
        <f t="shared" si="2811"/>
        <v>2.7520467776892349E-2</v>
      </c>
      <c r="AT693" s="6">
        <f t="shared" si="2812"/>
        <v>8.9001907183725373E-3</v>
      </c>
      <c r="AU693" s="6">
        <f t="shared" si="2813"/>
        <v>0</v>
      </c>
      <c r="AV693" s="6">
        <f t="shared" si="2814"/>
        <v>2.7670330120136713E-2</v>
      </c>
      <c r="AW693" s="6">
        <f t="shared" si="2815"/>
        <v>5.6888570595250813E-3</v>
      </c>
      <c r="AX693" s="6">
        <f t="shared" si="2816"/>
        <v>3.2150364782985038E-3</v>
      </c>
      <c r="AZ693" s="2">
        <f t="shared" si="2817"/>
        <v>5.9578490916623823E-2</v>
      </c>
      <c r="BA693" s="17">
        <f t="shared" si="2818"/>
        <v>0.15783314538607204</v>
      </c>
      <c r="BB693" s="2">
        <f t="shared" si="2819"/>
        <v>2.8399482474459254E-3</v>
      </c>
      <c r="BC693" s="2">
        <f t="shared" si="2820"/>
        <v>2.5357319890553726E-3</v>
      </c>
      <c r="BD693" s="2">
        <f t="shared" si="2821"/>
        <v>3.0421625839055283E-4</v>
      </c>
      <c r="BE693" s="2">
        <f t="shared" si="2822"/>
        <v>0.35942614076623131</v>
      </c>
      <c r="BF693" s="2">
        <f t="shared" si="2823"/>
        <v>0.62321563743148423</v>
      </c>
      <c r="BG693" s="17">
        <f t="shared" si="2824"/>
        <v>1.451827355483856E-2</v>
      </c>
      <c r="BH693" s="2">
        <f t="shared" si="2825"/>
        <v>6.9996393975469157E-3</v>
      </c>
      <c r="BI693" s="2">
        <f t="shared" si="2826"/>
        <v>8.3975913732037798E-4</v>
      </c>
      <c r="BJ693" s="2">
        <f t="shared" si="2827"/>
        <v>0.99216060146513274</v>
      </c>
    </row>
    <row r="694" spans="1:62" ht="15.6" customHeight="1">
      <c r="A694" s="4">
        <v>44583</v>
      </c>
      <c r="B694">
        <f>Foglio1!S465</f>
        <v>9422700</v>
      </c>
      <c r="C694">
        <f>Foglio1!T465</f>
        <v>3877790</v>
      </c>
      <c r="E694">
        <f>Foglio1!R465</f>
        <v>566321</v>
      </c>
      <c r="G694">
        <f>Foglio1!K465</f>
        <v>207815</v>
      </c>
      <c r="H694" s="5">
        <f>Foglio1!I465</f>
        <v>1573</v>
      </c>
      <c r="I694" s="5">
        <f>Foglio1!G465</f>
        <v>1413</v>
      </c>
      <c r="J694" s="5">
        <f>Foglio1!H465</f>
        <v>160</v>
      </c>
      <c r="K694" s="5">
        <f>Foglio1!V465</f>
        <v>10</v>
      </c>
      <c r="M694" s="5">
        <f>Foglio1!J465</f>
        <v>206242</v>
      </c>
      <c r="N694" s="5">
        <f>Foglio1!N465</f>
        <v>350349</v>
      </c>
      <c r="O694" s="5">
        <f>Foglio1!O465</f>
        <v>8157</v>
      </c>
      <c r="Q694">
        <f t="shared" si="2793"/>
        <v>1573</v>
      </c>
      <c r="R694">
        <f t="shared" si="2794"/>
        <v>360079</v>
      </c>
      <c r="Z694">
        <f t="shared" si="2795"/>
        <v>350349</v>
      </c>
      <c r="AA694">
        <f t="shared" si="2796"/>
        <v>206242</v>
      </c>
      <c r="AB694">
        <f t="shared" si="2797"/>
        <v>1573</v>
      </c>
      <c r="AC694">
        <f t="shared" si="2798"/>
        <v>8157</v>
      </c>
      <c r="AE694" s="3">
        <f t="shared" si="2799"/>
        <v>43258</v>
      </c>
      <c r="AF694" s="3">
        <f t="shared" si="2800"/>
        <v>7508</v>
      </c>
      <c r="AG694" s="3">
        <f t="shared" si="2801"/>
        <v>5376</v>
      </c>
      <c r="AH694" s="3">
        <f t="shared" si="2802"/>
        <v>-14</v>
      </c>
      <c r="AI694" s="3">
        <f t="shared" si="2803"/>
        <v>-10</v>
      </c>
      <c r="AJ694" s="3">
        <f t="shared" si="2804"/>
        <v>5390</v>
      </c>
      <c r="AK694" s="3">
        <f t="shared" si="2805"/>
        <v>2088</v>
      </c>
      <c r="AL694" s="3">
        <f t="shared" si="2806"/>
        <v>44</v>
      </c>
      <c r="AM694" s="3"/>
      <c r="AN694" s="3">
        <f t="shared" si="2807"/>
        <v>35750</v>
      </c>
      <c r="AO694" s="3">
        <f t="shared" si="2808"/>
        <v>7508</v>
      </c>
      <c r="AQ694" s="6">
        <f t="shared" si="2809"/>
        <v>4.6120014388915673E-3</v>
      </c>
      <c r="AR694" s="6">
        <f t="shared" si="2810"/>
        <v>1.3435621576448651E-2</v>
      </c>
      <c r="AS694" s="6">
        <f t="shared" si="2811"/>
        <v>2.6556147777849131E-2</v>
      </c>
      <c r="AT694" s="6">
        <f t="shared" si="2812"/>
        <v>-8.8216761184625077E-3</v>
      </c>
      <c r="AU694" s="6">
        <f t="shared" si="2813"/>
        <v>-5.8823529411764705E-2</v>
      </c>
      <c r="AV694" s="6">
        <f t="shared" si="2814"/>
        <v>2.6835680003186427E-2</v>
      </c>
      <c r="AW694" s="6">
        <f t="shared" si="2815"/>
        <v>5.9955033724706473E-3</v>
      </c>
      <c r="AX694" s="6">
        <f t="shared" si="2816"/>
        <v>5.4233945519536544E-3</v>
      </c>
      <c r="AZ694" s="2">
        <f t="shared" si="2817"/>
        <v>6.0101775499591413E-2</v>
      </c>
      <c r="BA694" s="17">
        <f t="shared" si="2818"/>
        <v>0.17356327153358916</v>
      </c>
      <c r="BB694" s="2">
        <f t="shared" si="2819"/>
        <v>2.7775766747127513E-3</v>
      </c>
      <c r="BC694" s="2">
        <f t="shared" si="2820"/>
        <v>2.4950513931145057E-3</v>
      </c>
      <c r="BD694" s="2">
        <f t="shared" si="2821"/>
        <v>2.8252528159824553E-4</v>
      </c>
      <c r="BE694" s="2">
        <f t="shared" si="2822"/>
        <v>0.36417861954615843</v>
      </c>
      <c r="BF694" s="2">
        <f t="shared" si="2823"/>
        <v>0.61864031176664824</v>
      </c>
      <c r="BG694" s="17">
        <f t="shared" si="2824"/>
        <v>1.4403492012480555E-2</v>
      </c>
      <c r="BH694" s="2">
        <f t="shared" si="2825"/>
        <v>6.7993166999494739E-3</v>
      </c>
      <c r="BI694" s="2">
        <f t="shared" si="2826"/>
        <v>7.6991554988812161E-4</v>
      </c>
      <c r="BJ694" s="2">
        <f t="shared" si="2827"/>
        <v>0.99243076775016237</v>
      </c>
    </row>
    <row r="695" spans="1:62" ht="15.6" customHeight="1">
      <c r="A695" s="4">
        <v>44584</v>
      </c>
      <c r="B695">
        <f>Foglio1!S466</f>
        <v>9457622</v>
      </c>
      <c r="C695">
        <f>Foglio1!T466</f>
        <v>3912242</v>
      </c>
      <c r="E695">
        <f>Foglio1!R466</f>
        <v>571715</v>
      </c>
      <c r="G695">
        <f>Foglio1!K466</f>
        <v>212178</v>
      </c>
      <c r="H695" s="5">
        <f>Foglio1!I466</f>
        <v>1590</v>
      </c>
      <c r="I695" s="5">
        <f>Foglio1!G466</f>
        <v>1426</v>
      </c>
      <c r="J695" s="5">
        <f>Foglio1!H466</f>
        <v>164</v>
      </c>
      <c r="K695" s="5">
        <f>Foglio1!V466</f>
        <v>12</v>
      </c>
      <c r="M695" s="5">
        <f>Foglio1!J466</f>
        <v>210588</v>
      </c>
      <c r="N695" s="5">
        <f>Foglio1!N466</f>
        <v>351356</v>
      </c>
      <c r="O695" s="5">
        <f>Foglio1!O466</f>
        <v>8181</v>
      </c>
      <c r="Q695">
        <f t="shared" si="2793"/>
        <v>1590</v>
      </c>
      <c r="R695">
        <f t="shared" si="2794"/>
        <v>361127</v>
      </c>
      <c r="Z695">
        <f t="shared" si="2795"/>
        <v>351356</v>
      </c>
      <c r="AA695">
        <f t="shared" si="2796"/>
        <v>210588</v>
      </c>
      <c r="AB695">
        <f t="shared" si="2797"/>
        <v>1590</v>
      </c>
      <c r="AC695">
        <f t="shared" si="2798"/>
        <v>8181</v>
      </c>
      <c r="AE695" s="3">
        <f t="shared" si="2799"/>
        <v>34922</v>
      </c>
      <c r="AF695" s="3">
        <f t="shared" si="2800"/>
        <v>5394</v>
      </c>
      <c r="AG695" s="3">
        <f t="shared" si="2801"/>
        <v>4363</v>
      </c>
      <c r="AH695" s="3">
        <f t="shared" si="2802"/>
        <v>17</v>
      </c>
      <c r="AI695" s="3">
        <f t="shared" si="2803"/>
        <v>4</v>
      </c>
      <c r="AJ695" s="3">
        <f t="shared" si="2804"/>
        <v>4346</v>
      </c>
      <c r="AK695" s="3">
        <f t="shared" si="2805"/>
        <v>1007</v>
      </c>
      <c r="AL695" s="3">
        <f t="shared" si="2806"/>
        <v>24</v>
      </c>
      <c r="AM695" s="3"/>
      <c r="AN695" s="3">
        <f t="shared" si="2807"/>
        <v>29528</v>
      </c>
      <c r="AO695" s="3">
        <f t="shared" si="2808"/>
        <v>5394</v>
      </c>
      <c r="AQ695" s="6">
        <f t="shared" si="2809"/>
        <v>3.7061564095216869E-3</v>
      </c>
      <c r="AR695" s="6">
        <f t="shared" si="2810"/>
        <v>9.5246335558808529E-3</v>
      </c>
      <c r="AS695" s="6">
        <f t="shared" si="2811"/>
        <v>2.0994634651011718E-2</v>
      </c>
      <c r="AT695" s="6">
        <f t="shared" si="2812"/>
        <v>1.0807374443738081E-2</v>
      </c>
      <c r="AU695" s="6">
        <f t="shared" si="2813"/>
        <v>2.5000000000000001E-2</v>
      </c>
      <c r="AV695" s="6">
        <f t="shared" si="2814"/>
        <v>2.1072332502594038E-2</v>
      </c>
      <c r="AW695" s="6">
        <f t="shared" si="2815"/>
        <v>2.8742767925696946E-3</v>
      </c>
      <c r="AX695" s="6">
        <f t="shared" si="2816"/>
        <v>2.942258183155572E-3</v>
      </c>
      <c r="AZ695" s="2">
        <f t="shared" si="2817"/>
        <v>6.045018504651592E-2</v>
      </c>
      <c r="BA695" s="17">
        <f t="shared" si="2818"/>
        <v>0.15445850753106924</v>
      </c>
      <c r="BB695" s="2">
        <f t="shared" si="2819"/>
        <v>2.7811059706322207E-3</v>
      </c>
      <c r="BC695" s="2">
        <f t="shared" si="2820"/>
        <v>2.4942497573091486E-3</v>
      </c>
      <c r="BD695" s="2">
        <f t="shared" si="2821"/>
        <v>2.8685621332307182E-4</v>
      </c>
      <c r="BE695" s="2">
        <f t="shared" si="2822"/>
        <v>0.36834436738584786</v>
      </c>
      <c r="BF695" s="2">
        <f t="shared" si="2823"/>
        <v>0.61456494931915373</v>
      </c>
      <c r="BG695" s="17">
        <f t="shared" si="2824"/>
        <v>1.4309577324366161E-2</v>
      </c>
      <c r="BH695" s="2">
        <f t="shared" si="2825"/>
        <v>6.7207721818473166E-3</v>
      </c>
      <c r="BI695" s="2">
        <f t="shared" si="2826"/>
        <v>7.7293593115214583E-4</v>
      </c>
      <c r="BJ695" s="2">
        <f t="shared" si="2827"/>
        <v>0.99250629188700057</v>
      </c>
    </row>
    <row r="696" spans="1:62" ht="15.6" customHeight="1">
      <c r="A696" s="4">
        <v>44585</v>
      </c>
      <c r="B696">
        <f>Foglio1!S467</f>
        <v>9483718</v>
      </c>
      <c r="C696">
        <f>Foglio1!T467</f>
        <v>3937977</v>
      </c>
      <c r="E696">
        <f>Foglio1!R467</f>
        <v>575344</v>
      </c>
      <c r="G696">
        <f>Foglio1!K467</f>
        <v>214783</v>
      </c>
      <c r="H696" s="5">
        <f>Foglio1!I467</f>
        <v>1625</v>
      </c>
      <c r="I696" s="5">
        <f>Foglio1!G467</f>
        <v>1461</v>
      </c>
      <c r="J696" s="5">
        <f>Foglio1!H467</f>
        <v>164</v>
      </c>
      <c r="K696" s="5">
        <f>Foglio1!V467</f>
        <v>11</v>
      </c>
      <c r="M696" s="5">
        <f>Foglio1!J467</f>
        <v>213158</v>
      </c>
      <c r="N696" s="5">
        <f>Foglio1!N467</f>
        <v>352347</v>
      </c>
      <c r="O696" s="5">
        <f>Foglio1!O467</f>
        <v>8214</v>
      </c>
      <c r="Q696">
        <f t="shared" ref="Q696:Q702" si="2828">H696+L696</f>
        <v>1625</v>
      </c>
      <c r="R696">
        <f t="shared" ref="R696:R702" si="2829">Q696+N696+O696</f>
        <v>362186</v>
      </c>
      <c r="Z696">
        <f t="shared" ref="Z696:Z702" si="2830">N696</f>
        <v>352347</v>
      </c>
      <c r="AA696">
        <f t="shared" ref="AA696:AA702" si="2831">M696</f>
        <v>213158</v>
      </c>
      <c r="AB696">
        <f t="shared" ref="AB696:AB702" si="2832">H696</f>
        <v>1625</v>
      </c>
      <c r="AC696">
        <f t="shared" ref="AC696:AC702" si="2833">O696</f>
        <v>8214</v>
      </c>
      <c r="AE696" s="3">
        <f t="shared" ref="AE696:AE702" si="2834">B696-B695</f>
        <v>26096</v>
      </c>
      <c r="AF696" s="3">
        <f t="shared" ref="AF696:AF702" si="2835">E696-E695</f>
        <v>3629</v>
      </c>
      <c r="AG696" s="3">
        <f t="shared" ref="AG696:AG702" si="2836">G696-G695</f>
        <v>2605</v>
      </c>
      <c r="AH696" s="3">
        <f t="shared" ref="AH696:AH702" si="2837">H696-H695</f>
        <v>35</v>
      </c>
      <c r="AI696" s="3">
        <f t="shared" ref="AI696:AI702" si="2838">J696-J695</f>
        <v>0</v>
      </c>
      <c r="AJ696" s="3">
        <f t="shared" ref="AJ696:AJ702" si="2839">M696-M695</f>
        <v>2570</v>
      </c>
      <c r="AK696" s="3">
        <f t="shared" ref="AK696:AK702" si="2840">N696-N695</f>
        <v>991</v>
      </c>
      <c r="AL696" s="3">
        <f t="shared" ref="AL696:AL702" si="2841">O696-O695</f>
        <v>33</v>
      </c>
      <c r="AM696" s="3"/>
      <c r="AN696" s="3">
        <f t="shared" ref="AN696:AN702" si="2842">AE696-AF696</f>
        <v>22467</v>
      </c>
      <c r="AO696" s="3">
        <f t="shared" ref="AO696:AO702" si="2843">AF696</f>
        <v>3629</v>
      </c>
      <c r="AQ696" s="6">
        <f t="shared" ref="AQ696:AQ702" si="2844">(B696-B695)/B695</f>
        <v>2.7592559736474981E-3</v>
      </c>
      <c r="AR696" s="6">
        <f t="shared" ref="AR696:AR702" si="2845">(E696-E695)/E695</f>
        <v>6.3475682813989489E-3</v>
      </c>
      <c r="AS696" s="6">
        <f t="shared" ref="AS696:AS702" si="2846">(G696-G695)/G695</f>
        <v>1.2277427442995975E-2</v>
      </c>
      <c r="AT696" s="6">
        <f t="shared" ref="AT696:AT702" si="2847">(H696-H695)/H695</f>
        <v>2.20125786163522E-2</v>
      </c>
      <c r="AU696" s="6">
        <f t="shared" ref="AU696:AU702" si="2848">(J696-J695)/J695</f>
        <v>0</v>
      </c>
      <c r="AV696" s="6">
        <f t="shared" ref="AV696:AV702" si="2849">(M696-M695)/M695</f>
        <v>1.2203924250194693E-2</v>
      </c>
      <c r="AW696" s="6">
        <f t="shared" ref="AW696:AW702" si="2850">(N696-N695)/N695</f>
        <v>2.8205011441387083E-3</v>
      </c>
      <c r="AX696" s="6">
        <f t="shared" ref="AX696:AX702" si="2851">(O696-O695)/O695</f>
        <v>4.0337367070040339E-3</v>
      </c>
      <c r="AZ696" s="2">
        <f t="shared" ref="AZ696:AZ702" si="2852">E696/B696</f>
        <v>6.0666502314809446E-2</v>
      </c>
      <c r="BA696" s="17">
        <f t="shared" ref="BA696:BA702" si="2853">AF696/AE696</f>
        <v>0.13906345800122624</v>
      </c>
      <c r="BB696" s="2">
        <f t="shared" ref="BB696:BB702" si="2854">H696/E696</f>
        <v>2.8243972301788146E-3</v>
      </c>
      <c r="BC696" s="2">
        <f t="shared" ref="BC696:BC702" si="2855">(H696-J696)/E696</f>
        <v>2.5393503712561527E-3</v>
      </c>
      <c r="BD696" s="2">
        <f t="shared" ref="BD696:BD702" si="2856">J696/E696</f>
        <v>2.850468589226619E-4</v>
      </c>
      <c r="BE696" s="2">
        <f t="shared" ref="BE696:BE702" si="2857">M696/E696</f>
        <v>0.37048791679412663</v>
      </c>
      <c r="BF696" s="2">
        <f t="shared" ref="BF696:BF702" si="2858">N696/E696</f>
        <v>0.61241100976111684</v>
      </c>
      <c r="BG696" s="17">
        <f t="shared" ref="BG696:BG702" si="2859">O696/E696</f>
        <v>1.4276676214577714E-2</v>
      </c>
      <c r="BH696" s="2">
        <f t="shared" ref="BH696:BH702" si="2860">I696/G696</f>
        <v>6.802214327949605E-3</v>
      </c>
      <c r="BI696" s="2">
        <f t="shared" ref="BI696:BI702" si="2861">J696/G696</f>
        <v>7.6356136193274143E-4</v>
      </c>
      <c r="BJ696" s="2">
        <f t="shared" ref="BJ696:BJ702" si="2862">M696/G696</f>
        <v>0.99243422431011763</v>
      </c>
    </row>
    <row r="697" spans="1:62" ht="15.6" customHeight="1">
      <c r="A697" s="4">
        <v>44586</v>
      </c>
      <c r="B697">
        <f>Foglio1!S468</f>
        <v>9525673</v>
      </c>
      <c r="C697">
        <f>Foglio1!T468</f>
        <v>3979479</v>
      </c>
      <c r="E697">
        <f>Foglio1!R468</f>
        <v>582860</v>
      </c>
      <c r="G697">
        <f>Foglio1!K468</f>
        <v>220293</v>
      </c>
      <c r="H697" s="5">
        <f>Foglio1!I468</f>
        <v>1622</v>
      </c>
      <c r="I697" s="5">
        <f>Foglio1!G468</f>
        <v>1464</v>
      </c>
      <c r="J697" s="5">
        <f>Foglio1!H468</f>
        <v>158</v>
      </c>
      <c r="K697" s="5">
        <f>Foglio1!V468</f>
        <v>13</v>
      </c>
      <c r="M697" s="5">
        <f>Foglio1!J468</f>
        <v>218671</v>
      </c>
      <c r="N697" s="5">
        <f>Foglio1!N468</f>
        <v>354282</v>
      </c>
      <c r="O697" s="5">
        <f>Foglio1!O468</f>
        <v>8285</v>
      </c>
      <c r="Q697">
        <f t="shared" si="2828"/>
        <v>1622</v>
      </c>
      <c r="R697">
        <f t="shared" si="2829"/>
        <v>364189</v>
      </c>
      <c r="Z697">
        <f t="shared" si="2830"/>
        <v>354282</v>
      </c>
      <c r="AA697">
        <f t="shared" si="2831"/>
        <v>218671</v>
      </c>
      <c r="AB697">
        <f t="shared" si="2832"/>
        <v>1622</v>
      </c>
      <c r="AC697">
        <f t="shared" si="2833"/>
        <v>8285</v>
      </c>
      <c r="AE697" s="3">
        <f t="shared" si="2834"/>
        <v>41955</v>
      </c>
      <c r="AF697" s="3">
        <f t="shared" si="2835"/>
        <v>7516</v>
      </c>
      <c r="AG697" s="3">
        <f t="shared" si="2836"/>
        <v>5510</v>
      </c>
      <c r="AH697" s="3">
        <f t="shared" si="2837"/>
        <v>-3</v>
      </c>
      <c r="AI697" s="3">
        <f t="shared" si="2838"/>
        <v>-6</v>
      </c>
      <c r="AJ697" s="3">
        <f t="shared" si="2839"/>
        <v>5513</v>
      </c>
      <c r="AK697" s="3">
        <f t="shared" si="2840"/>
        <v>1935</v>
      </c>
      <c r="AL697" s="3">
        <f t="shared" si="2841"/>
        <v>71</v>
      </c>
      <c r="AM697" s="3"/>
      <c r="AN697" s="3">
        <f t="shared" si="2842"/>
        <v>34439</v>
      </c>
      <c r="AO697" s="3">
        <f t="shared" si="2843"/>
        <v>7516</v>
      </c>
      <c r="AQ697" s="6">
        <f t="shared" si="2844"/>
        <v>4.4238978847747261E-3</v>
      </c>
      <c r="AR697" s="6">
        <f t="shared" si="2845"/>
        <v>1.3063488973553214E-2</v>
      </c>
      <c r="AS697" s="6">
        <f t="shared" si="2846"/>
        <v>2.5653799416154911E-2</v>
      </c>
      <c r="AT697" s="6">
        <f t="shared" si="2847"/>
        <v>-1.8461538461538461E-3</v>
      </c>
      <c r="AU697" s="6">
        <f t="shared" si="2848"/>
        <v>-3.6585365853658534E-2</v>
      </c>
      <c r="AV697" s="6">
        <f t="shared" si="2849"/>
        <v>2.5863444018052337E-2</v>
      </c>
      <c r="AW697" s="6">
        <f t="shared" si="2850"/>
        <v>5.4917453533022843E-3</v>
      </c>
      <c r="AX697" s="6">
        <f t="shared" si="2851"/>
        <v>8.6437789140491848E-3</v>
      </c>
      <c r="AZ697" s="2">
        <f t="shared" si="2852"/>
        <v>6.1188327585882905E-2</v>
      </c>
      <c r="BA697" s="17">
        <f t="shared" si="2853"/>
        <v>0.17914432129662733</v>
      </c>
      <c r="BB697" s="2">
        <f t="shared" si="2854"/>
        <v>2.7828294959338436E-3</v>
      </c>
      <c r="BC697" s="2">
        <f t="shared" si="2855"/>
        <v>2.5117523933706207E-3</v>
      </c>
      <c r="BD697" s="2">
        <f t="shared" si="2856"/>
        <v>2.7107710256322272E-4</v>
      </c>
      <c r="BE697" s="2">
        <f t="shared" si="2857"/>
        <v>0.37516899426963596</v>
      </c>
      <c r="BF697" s="2">
        <f t="shared" si="2858"/>
        <v>0.60783378512850428</v>
      </c>
      <c r="BG697" s="17">
        <f t="shared" si="2859"/>
        <v>1.4214391105925952E-2</v>
      </c>
      <c r="BH697" s="2">
        <f t="shared" si="2860"/>
        <v>6.6456945976494939E-3</v>
      </c>
      <c r="BI697" s="2">
        <f t="shared" si="2861"/>
        <v>7.1722660275178962E-4</v>
      </c>
      <c r="BJ697" s="2">
        <f t="shared" si="2862"/>
        <v>0.99263707879959873</v>
      </c>
    </row>
    <row r="698" spans="1:62" ht="15.6" customHeight="1">
      <c r="A698" s="4">
        <v>44587</v>
      </c>
      <c r="B698">
        <f>Foglio1!S469</f>
        <v>9576000</v>
      </c>
      <c r="C698">
        <f>Foglio1!T469</f>
        <v>4029209</v>
      </c>
      <c r="E698">
        <f>Foglio1!R469</f>
        <v>590777</v>
      </c>
      <c r="G698">
        <f>Foglio1!K469</f>
        <v>226104</v>
      </c>
      <c r="H698" s="5">
        <f>Foglio1!I469</f>
        <v>1615</v>
      </c>
      <c r="I698" s="5">
        <f>Foglio1!G469</f>
        <v>1460</v>
      </c>
      <c r="J698" s="5">
        <f>Foglio1!H469</f>
        <v>155</v>
      </c>
      <c r="K698" s="5">
        <f>Foglio1!V469</f>
        <v>12</v>
      </c>
      <c r="M698" s="5">
        <f>Foglio1!J469</f>
        <v>224489</v>
      </c>
      <c r="N698" s="5">
        <f>Foglio1!N469</f>
        <v>356337</v>
      </c>
      <c r="O698" s="5">
        <f>Foglio1!O469</f>
        <v>8336</v>
      </c>
      <c r="Q698">
        <f t="shared" si="2828"/>
        <v>1615</v>
      </c>
      <c r="R698">
        <f t="shared" si="2829"/>
        <v>366288</v>
      </c>
      <c r="Z698">
        <f t="shared" si="2830"/>
        <v>356337</v>
      </c>
      <c r="AA698">
        <f t="shared" si="2831"/>
        <v>224489</v>
      </c>
      <c r="AB698">
        <f t="shared" si="2832"/>
        <v>1615</v>
      </c>
      <c r="AC698">
        <f t="shared" si="2833"/>
        <v>8336</v>
      </c>
      <c r="AE698" s="3">
        <f t="shared" si="2834"/>
        <v>50327</v>
      </c>
      <c r="AF698" s="3">
        <f t="shared" si="2835"/>
        <v>7917</v>
      </c>
      <c r="AG698" s="3">
        <f t="shared" si="2836"/>
        <v>5811</v>
      </c>
      <c r="AH698" s="3">
        <f t="shared" si="2837"/>
        <v>-7</v>
      </c>
      <c r="AI698" s="3">
        <f t="shared" si="2838"/>
        <v>-3</v>
      </c>
      <c r="AJ698" s="3">
        <f t="shared" si="2839"/>
        <v>5818</v>
      </c>
      <c r="AK698" s="3">
        <f t="shared" si="2840"/>
        <v>2055</v>
      </c>
      <c r="AL698" s="3">
        <f t="shared" si="2841"/>
        <v>51</v>
      </c>
      <c r="AM698" s="3"/>
      <c r="AN698" s="3">
        <f t="shared" si="2842"/>
        <v>42410</v>
      </c>
      <c r="AO698" s="3">
        <f t="shared" si="2843"/>
        <v>7917</v>
      </c>
      <c r="AQ698" s="6">
        <f t="shared" si="2844"/>
        <v>5.2833012428623151E-3</v>
      </c>
      <c r="AR698" s="6">
        <f t="shared" si="2845"/>
        <v>1.3583021651854647E-2</v>
      </c>
      <c r="AS698" s="6">
        <f t="shared" si="2846"/>
        <v>2.6378504991080062E-2</v>
      </c>
      <c r="AT698" s="6">
        <f t="shared" si="2847"/>
        <v>-4.3156596794081377E-3</v>
      </c>
      <c r="AU698" s="6">
        <f t="shared" si="2848"/>
        <v>-1.8987341772151899E-2</v>
      </c>
      <c r="AV698" s="6">
        <f t="shared" si="2849"/>
        <v>2.6606180060456119E-2</v>
      </c>
      <c r="AW698" s="6">
        <f t="shared" si="2850"/>
        <v>5.8004640371229696E-3</v>
      </c>
      <c r="AX698" s="6">
        <f t="shared" si="2851"/>
        <v>6.1557030778515388E-3</v>
      </c>
      <c r="AZ698" s="2">
        <f t="shared" si="2852"/>
        <v>6.1693504594820384E-2</v>
      </c>
      <c r="BA698" s="17">
        <f t="shared" si="2853"/>
        <v>0.15731118485107398</v>
      </c>
      <c r="BB698" s="2">
        <f t="shared" si="2854"/>
        <v>2.7336880074884432E-3</v>
      </c>
      <c r="BC698" s="2">
        <f t="shared" si="2855"/>
        <v>2.4713216662124626E-3</v>
      </c>
      <c r="BD698" s="2">
        <f t="shared" si="2856"/>
        <v>2.6236634127598061E-4</v>
      </c>
      <c r="BE698" s="2">
        <f t="shared" si="2857"/>
        <v>0.37998940378518459</v>
      </c>
      <c r="BF698" s="2">
        <f t="shared" si="2858"/>
        <v>0.60316667710489746</v>
      </c>
      <c r="BG698" s="17">
        <f t="shared" si="2859"/>
        <v>1.4110231102429512E-2</v>
      </c>
      <c r="BH698" s="2">
        <f t="shared" si="2860"/>
        <v>6.4572055337366874E-3</v>
      </c>
      <c r="BI698" s="2">
        <f t="shared" si="2861"/>
        <v>6.8552524501999082E-4</v>
      </c>
      <c r="BJ698" s="2">
        <f t="shared" si="2862"/>
        <v>0.99285726922124329</v>
      </c>
    </row>
    <row r="699" spans="1:62" ht="15.6" customHeight="1">
      <c r="A699" s="4">
        <v>44588</v>
      </c>
      <c r="B699">
        <f>Foglio1!S470</f>
        <v>9623456</v>
      </c>
      <c r="C699">
        <f>Foglio1!T470</f>
        <v>4076114</v>
      </c>
      <c r="E699">
        <f>Foglio1!R470</f>
        <v>598511</v>
      </c>
      <c r="G699">
        <f>Foglio1!K470</f>
        <v>229579</v>
      </c>
      <c r="H699" s="5">
        <f>Foglio1!I470</f>
        <v>1600</v>
      </c>
      <c r="I699" s="5">
        <f>Foglio1!G470</f>
        <v>1450</v>
      </c>
      <c r="J699" s="5">
        <f>Foglio1!H470</f>
        <v>150</v>
      </c>
      <c r="K699" s="5">
        <f>Foglio1!V470</f>
        <v>11</v>
      </c>
      <c r="M699" s="5">
        <f>Foglio1!J470</f>
        <v>227979</v>
      </c>
      <c r="N699" s="5">
        <f>Foglio1!N470</f>
        <v>360555</v>
      </c>
      <c r="O699" s="5">
        <f>Foglio1!O470</f>
        <v>8377</v>
      </c>
      <c r="Q699">
        <f t="shared" si="2828"/>
        <v>1600</v>
      </c>
      <c r="R699">
        <f t="shared" si="2829"/>
        <v>370532</v>
      </c>
      <c r="Z699">
        <f t="shared" si="2830"/>
        <v>360555</v>
      </c>
      <c r="AA699">
        <f t="shared" si="2831"/>
        <v>227979</v>
      </c>
      <c r="AB699">
        <f t="shared" si="2832"/>
        <v>1600</v>
      </c>
      <c r="AC699">
        <f t="shared" si="2833"/>
        <v>8377</v>
      </c>
      <c r="AE699" s="3">
        <f t="shared" si="2834"/>
        <v>47456</v>
      </c>
      <c r="AF699" s="3">
        <f t="shared" si="2835"/>
        <v>7734</v>
      </c>
      <c r="AG699" s="3">
        <f t="shared" si="2836"/>
        <v>3475</v>
      </c>
      <c r="AH699" s="3">
        <f t="shared" si="2837"/>
        <v>-15</v>
      </c>
      <c r="AI699" s="3">
        <f t="shared" si="2838"/>
        <v>-5</v>
      </c>
      <c r="AJ699" s="3">
        <f t="shared" si="2839"/>
        <v>3490</v>
      </c>
      <c r="AK699" s="3">
        <f t="shared" si="2840"/>
        <v>4218</v>
      </c>
      <c r="AL699" s="3">
        <f t="shared" si="2841"/>
        <v>41</v>
      </c>
      <c r="AM699" s="3"/>
      <c r="AN699" s="3">
        <f t="shared" si="2842"/>
        <v>39722</v>
      </c>
      <c r="AO699" s="3">
        <f t="shared" si="2843"/>
        <v>7734</v>
      </c>
      <c r="AQ699" s="6">
        <f t="shared" si="2844"/>
        <v>4.9557226399331664E-3</v>
      </c>
      <c r="AR699" s="6">
        <f t="shared" si="2845"/>
        <v>1.3091234086635059E-2</v>
      </c>
      <c r="AS699" s="6">
        <f t="shared" si="2846"/>
        <v>1.5369033718996568E-2</v>
      </c>
      <c r="AT699" s="6">
        <f t="shared" si="2847"/>
        <v>-9.2879256965944269E-3</v>
      </c>
      <c r="AU699" s="6">
        <f t="shared" si="2848"/>
        <v>-3.2258064516129031E-2</v>
      </c>
      <c r="AV699" s="6">
        <f t="shared" si="2849"/>
        <v>1.5546418755484679E-2</v>
      </c>
      <c r="AW699" s="6">
        <f t="shared" si="2850"/>
        <v>1.1837109253319189E-2</v>
      </c>
      <c r="AX699" s="6">
        <f t="shared" si="2851"/>
        <v>4.9184261036468334E-3</v>
      </c>
      <c r="AZ699" s="2">
        <f t="shared" si="2852"/>
        <v>6.2192937755417593E-2</v>
      </c>
      <c r="BA699" s="17">
        <f t="shared" si="2853"/>
        <v>0.16297201618341201</v>
      </c>
      <c r="BB699" s="2">
        <f t="shared" si="2854"/>
        <v>2.6733009084210649E-3</v>
      </c>
      <c r="BC699" s="2">
        <f t="shared" si="2855"/>
        <v>2.4226789482565902E-3</v>
      </c>
      <c r="BD699" s="2">
        <f t="shared" si="2856"/>
        <v>2.5062196016447486E-4</v>
      </c>
      <c r="BE699" s="2">
        <f t="shared" si="2857"/>
        <v>0.38091029237557872</v>
      </c>
      <c r="BF699" s="2">
        <f t="shared" si="2858"/>
        <v>0.60242000564734821</v>
      </c>
      <c r="BG699" s="17">
        <f t="shared" si="2859"/>
        <v>1.3996401068652038E-2</v>
      </c>
      <c r="BH699" s="2">
        <f t="shared" si="2860"/>
        <v>6.3159086850278117E-3</v>
      </c>
      <c r="BI699" s="2">
        <f t="shared" si="2861"/>
        <v>6.5336986396839433E-4</v>
      </c>
      <c r="BJ699" s="2">
        <f t="shared" si="2862"/>
        <v>0.99303072145100379</v>
      </c>
    </row>
    <row r="700" spans="1:62" ht="15.6" customHeight="1">
      <c r="A700" s="4">
        <v>44589</v>
      </c>
      <c r="B700">
        <f>Foglio1!S471</f>
        <v>9669117</v>
      </c>
      <c r="C700">
        <f>Foglio1!T471</f>
        <v>4121242</v>
      </c>
      <c r="E700">
        <f>Foglio1!R471</f>
        <v>606169</v>
      </c>
      <c r="G700">
        <f>Foglio1!K471</f>
        <v>231716</v>
      </c>
      <c r="H700" s="5">
        <f>Foglio1!I471</f>
        <v>1601</v>
      </c>
      <c r="I700" s="5">
        <f>Foglio1!G471</f>
        <v>1456</v>
      </c>
      <c r="J700" s="5">
        <f>Foglio1!H471</f>
        <v>145</v>
      </c>
      <c r="K700" s="5">
        <f>Foglio1!V471</f>
        <v>7</v>
      </c>
      <c r="M700" s="5">
        <f>Foglio1!J471</f>
        <v>230115</v>
      </c>
      <c r="N700" s="5">
        <f>Foglio1!N471</f>
        <v>366029</v>
      </c>
      <c r="O700" s="5">
        <f>Foglio1!O471</f>
        <v>8424</v>
      </c>
      <c r="Q700">
        <f t="shared" si="2828"/>
        <v>1601</v>
      </c>
      <c r="R700">
        <f t="shared" si="2829"/>
        <v>376054</v>
      </c>
      <c r="Z700">
        <f t="shared" si="2830"/>
        <v>366029</v>
      </c>
      <c r="AA700">
        <f t="shared" si="2831"/>
        <v>230115</v>
      </c>
      <c r="AB700">
        <f t="shared" si="2832"/>
        <v>1601</v>
      </c>
      <c r="AC700">
        <f t="shared" si="2833"/>
        <v>8424</v>
      </c>
      <c r="AE700" s="3">
        <f t="shared" si="2834"/>
        <v>45661</v>
      </c>
      <c r="AF700" s="3">
        <f t="shared" si="2835"/>
        <v>7658</v>
      </c>
      <c r="AG700" s="3">
        <f t="shared" si="2836"/>
        <v>2137</v>
      </c>
      <c r="AH700" s="3">
        <f t="shared" si="2837"/>
        <v>1</v>
      </c>
      <c r="AI700" s="3">
        <f t="shared" si="2838"/>
        <v>-5</v>
      </c>
      <c r="AJ700" s="3">
        <f t="shared" si="2839"/>
        <v>2136</v>
      </c>
      <c r="AK700" s="3">
        <f t="shared" si="2840"/>
        <v>5474</v>
      </c>
      <c r="AL700" s="3">
        <f t="shared" si="2841"/>
        <v>47</v>
      </c>
      <c r="AM700" s="3"/>
      <c r="AN700" s="3">
        <f t="shared" si="2842"/>
        <v>38003</v>
      </c>
      <c r="AO700" s="3">
        <f t="shared" si="2843"/>
        <v>7658</v>
      </c>
      <c r="AQ700" s="6">
        <f t="shared" si="2844"/>
        <v>4.7447611336301635E-3</v>
      </c>
      <c r="AR700" s="6">
        <f t="shared" si="2845"/>
        <v>1.2795086472930322E-2</v>
      </c>
      <c r="AS700" s="6">
        <f t="shared" si="2846"/>
        <v>9.3083426620030572E-3</v>
      </c>
      <c r="AT700" s="6">
        <f t="shared" si="2847"/>
        <v>6.2500000000000001E-4</v>
      </c>
      <c r="AU700" s="6">
        <f t="shared" si="2848"/>
        <v>-3.3333333333333333E-2</v>
      </c>
      <c r="AV700" s="6">
        <f t="shared" si="2849"/>
        <v>9.3692840130011976E-3</v>
      </c>
      <c r="AW700" s="6">
        <f t="shared" si="2850"/>
        <v>1.5182149741370943E-2</v>
      </c>
      <c r="AX700" s="6">
        <f t="shared" si="2851"/>
        <v>5.6106004536230153E-3</v>
      </c>
      <c r="AZ700" s="2">
        <f t="shared" si="2852"/>
        <v>6.2691246780859106E-2</v>
      </c>
      <c r="BA700" s="17">
        <f t="shared" si="2853"/>
        <v>0.16771424191323012</v>
      </c>
      <c r="BB700" s="2">
        <f t="shared" si="2854"/>
        <v>2.6411776253817006E-3</v>
      </c>
      <c r="BC700" s="2">
        <f t="shared" si="2855"/>
        <v>2.4019704075926023E-3</v>
      </c>
      <c r="BD700" s="2">
        <f t="shared" si="2856"/>
        <v>2.3920721778909843E-4</v>
      </c>
      <c r="BE700" s="2">
        <f t="shared" si="2857"/>
        <v>0.37962185463129922</v>
      </c>
      <c r="BF700" s="2">
        <f t="shared" si="2858"/>
        <v>0.60383985324224765</v>
      </c>
      <c r="BG700" s="17">
        <f t="shared" si="2859"/>
        <v>1.3897114501071483E-2</v>
      </c>
      <c r="BH700" s="2">
        <f t="shared" si="2860"/>
        <v>6.283554005765679E-3</v>
      </c>
      <c r="BI700" s="2">
        <f t="shared" si="2861"/>
        <v>6.257660239258403E-4</v>
      </c>
      <c r="BJ700" s="2">
        <f t="shared" si="2862"/>
        <v>0.99309067997030853</v>
      </c>
    </row>
    <row r="701" spans="1:62" ht="15.6" customHeight="1">
      <c r="A701" s="4">
        <v>44590</v>
      </c>
      <c r="B701">
        <f>Foglio1!S472</f>
        <v>9715304</v>
      </c>
      <c r="C701">
        <f>Foglio1!T472</f>
        <v>4166974</v>
      </c>
      <c r="E701">
        <f>Foglio1!R472</f>
        <v>613846</v>
      </c>
      <c r="G701">
        <f>Foglio1!K472</f>
        <v>237407</v>
      </c>
      <c r="H701" s="5">
        <f>Foglio1!I472</f>
        <v>1620</v>
      </c>
      <c r="I701" s="5">
        <f>Foglio1!G472</f>
        <v>1476</v>
      </c>
      <c r="J701" s="5">
        <f>Foglio1!H472</f>
        <v>144</v>
      </c>
      <c r="K701" s="5">
        <f>Foglio1!V472</f>
        <v>12</v>
      </c>
      <c r="M701" s="5">
        <f>Foglio1!J472</f>
        <v>235787</v>
      </c>
      <c r="N701" s="5">
        <f>Foglio1!N472</f>
        <v>367968</v>
      </c>
      <c r="O701" s="5">
        <f>Foglio1!O472</f>
        <v>8471</v>
      </c>
      <c r="Q701">
        <f t="shared" si="2828"/>
        <v>1620</v>
      </c>
      <c r="R701">
        <f t="shared" si="2829"/>
        <v>378059</v>
      </c>
      <c r="Z701">
        <f t="shared" si="2830"/>
        <v>367968</v>
      </c>
      <c r="AA701">
        <f t="shared" si="2831"/>
        <v>235787</v>
      </c>
      <c r="AB701">
        <f t="shared" si="2832"/>
        <v>1620</v>
      </c>
      <c r="AC701">
        <f t="shared" si="2833"/>
        <v>8471</v>
      </c>
      <c r="AE701" s="3">
        <f t="shared" si="2834"/>
        <v>46187</v>
      </c>
      <c r="AF701" s="3">
        <f t="shared" si="2835"/>
        <v>7677</v>
      </c>
      <c r="AG701" s="3">
        <f t="shared" si="2836"/>
        <v>5691</v>
      </c>
      <c r="AH701" s="3">
        <f t="shared" si="2837"/>
        <v>19</v>
      </c>
      <c r="AI701" s="3">
        <f t="shared" si="2838"/>
        <v>-1</v>
      </c>
      <c r="AJ701" s="3">
        <f t="shared" si="2839"/>
        <v>5672</v>
      </c>
      <c r="AK701" s="3">
        <f t="shared" si="2840"/>
        <v>1939</v>
      </c>
      <c r="AL701" s="3">
        <f t="shared" si="2841"/>
        <v>47</v>
      </c>
      <c r="AM701" s="3"/>
      <c r="AN701" s="3">
        <f t="shared" si="2842"/>
        <v>38510</v>
      </c>
      <c r="AO701" s="3">
        <f t="shared" si="2843"/>
        <v>7677</v>
      </c>
      <c r="AQ701" s="6">
        <f t="shared" si="2844"/>
        <v>4.7767546922847246E-3</v>
      </c>
      <c r="AR701" s="6">
        <f t="shared" si="2845"/>
        <v>1.266478490322006E-2</v>
      </c>
      <c r="AS701" s="6">
        <f t="shared" si="2846"/>
        <v>2.4560237532151426E-2</v>
      </c>
      <c r="AT701" s="6">
        <f t="shared" si="2847"/>
        <v>1.1867582760774516E-2</v>
      </c>
      <c r="AU701" s="6">
        <f t="shared" si="2848"/>
        <v>-6.8965517241379309E-3</v>
      </c>
      <c r="AV701" s="6">
        <f t="shared" si="2849"/>
        <v>2.4648545292571107E-2</v>
      </c>
      <c r="AW701" s="6">
        <f t="shared" si="2850"/>
        <v>5.2973944687442799E-3</v>
      </c>
      <c r="AX701" s="6">
        <f t="shared" si="2851"/>
        <v>5.5792972459639129E-3</v>
      </c>
      <c r="AZ701" s="2">
        <f t="shared" si="2852"/>
        <v>6.3183406304115647E-2</v>
      </c>
      <c r="BA701" s="17">
        <f t="shared" si="2853"/>
        <v>0.16621560179271225</v>
      </c>
      <c r="BB701" s="2">
        <f t="shared" si="2854"/>
        <v>2.6390984057890741E-3</v>
      </c>
      <c r="BC701" s="2">
        <f t="shared" si="2855"/>
        <v>2.4045118808300454E-3</v>
      </c>
      <c r="BD701" s="2">
        <f t="shared" si="2856"/>
        <v>2.3458652495902881E-4</v>
      </c>
      <c r="BE701" s="2">
        <f t="shared" si="2857"/>
        <v>0.38411425667023974</v>
      </c>
      <c r="BF701" s="2">
        <f t="shared" si="2858"/>
        <v>0.59944676677863828</v>
      </c>
      <c r="BG701" s="17">
        <f t="shared" si="2859"/>
        <v>1.3799878145332869E-2</v>
      </c>
      <c r="BH701" s="2">
        <f t="shared" si="2860"/>
        <v>6.2171713555202665E-3</v>
      </c>
      <c r="BI701" s="2">
        <f t="shared" si="2861"/>
        <v>6.0655330297758705E-4</v>
      </c>
      <c r="BJ701" s="2">
        <f t="shared" si="2862"/>
        <v>0.9931762753415021</v>
      </c>
    </row>
    <row r="702" spans="1:62" ht="15.6" customHeight="1">
      <c r="A702" s="4">
        <v>44591</v>
      </c>
      <c r="B702">
        <f>Foglio1!S473</f>
        <v>9757019</v>
      </c>
      <c r="C702">
        <f>Foglio1!T473</f>
        <v>4208207</v>
      </c>
      <c r="E702">
        <f>Foglio1!R473</f>
        <v>620070</v>
      </c>
      <c r="G702">
        <f>Foglio1!K473</f>
        <v>242444</v>
      </c>
      <c r="H702" s="5">
        <f>Foglio1!I473</f>
        <v>1610</v>
      </c>
      <c r="I702" s="5">
        <f>Foglio1!G473</f>
        <v>1470</v>
      </c>
      <c r="J702" s="5">
        <f>Foglio1!H473</f>
        <v>140</v>
      </c>
      <c r="K702" s="5">
        <f>Foglio1!V473</f>
        <v>11</v>
      </c>
      <c r="M702" s="5">
        <f>Foglio1!J473</f>
        <v>240834</v>
      </c>
      <c r="N702" s="5">
        <f>Foglio1!N473</f>
        <v>369128</v>
      </c>
      <c r="O702" s="5">
        <f>Foglio1!O473</f>
        <v>8498</v>
      </c>
      <c r="Q702">
        <f t="shared" si="2828"/>
        <v>1610</v>
      </c>
      <c r="R702">
        <f t="shared" si="2829"/>
        <v>379236</v>
      </c>
      <c r="Z702">
        <f t="shared" si="2830"/>
        <v>369128</v>
      </c>
      <c r="AA702">
        <f t="shared" si="2831"/>
        <v>240834</v>
      </c>
      <c r="AB702">
        <f t="shared" si="2832"/>
        <v>1610</v>
      </c>
      <c r="AC702">
        <f t="shared" si="2833"/>
        <v>8498</v>
      </c>
      <c r="AE702" s="3">
        <f t="shared" si="2834"/>
        <v>41715</v>
      </c>
      <c r="AF702" s="3">
        <f t="shared" si="2835"/>
        <v>6224</v>
      </c>
      <c r="AG702" s="3">
        <f t="shared" si="2836"/>
        <v>5037</v>
      </c>
      <c r="AH702" s="3">
        <f t="shared" si="2837"/>
        <v>-10</v>
      </c>
      <c r="AI702" s="3">
        <f t="shared" si="2838"/>
        <v>-4</v>
      </c>
      <c r="AJ702" s="3">
        <f t="shared" si="2839"/>
        <v>5047</v>
      </c>
      <c r="AK702" s="3">
        <f t="shared" si="2840"/>
        <v>1160</v>
      </c>
      <c r="AL702" s="3">
        <f t="shared" si="2841"/>
        <v>27</v>
      </c>
      <c r="AM702" s="3"/>
      <c r="AN702" s="3">
        <f t="shared" si="2842"/>
        <v>35491</v>
      </c>
      <c r="AO702" s="3">
        <f t="shared" si="2843"/>
        <v>6224</v>
      </c>
      <c r="AQ702" s="6">
        <f t="shared" si="2844"/>
        <v>4.2937410913750102E-3</v>
      </c>
      <c r="AR702" s="6">
        <f t="shared" si="2845"/>
        <v>1.0139350912118024E-2</v>
      </c>
      <c r="AS702" s="6">
        <f t="shared" si="2846"/>
        <v>2.121672907707018E-2</v>
      </c>
      <c r="AT702" s="6">
        <f t="shared" si="2847"/>
        <v>-6.1728395061728392E-3</v>
      </c>
      <c r="AU702" s="6">
        <f t="shared" si="2848"/>
        <v>-2.7777777777777776E-2</v>
      </c>
      <c r="AV702" s="6">
        <f t="shared" si="2849"/>
        <v>2.1404912060461349E-2</v>
      </c>
      <c r="AW702" s="6">
        <f t="shared" si="2850"/>
        <v>3.1524480389599095E-3</v>
      </c>
      <c r="AX702" s="6">
        <f t="shared" si="2851"/>
        <v>3.1873450596151577E-3</v>
      </c>
      <c r="AZ702" s="2">
        <f t="shared" si="2852"/>
        <v>6.3551172750611631E-2</v>
      </c>
      <c r="BA702" s="17">
        <f t="shared" si="2853"/>
        <v>0.14920292460745535</v>
      </c>
      <c r="BB702" s="2">
        <f t="shared" si="2854"/>
        <v>2.5964810424629475E-3</v>
      </c>
      <c r="BC702" s="2">
        <f t="shared" si="2855"/>
        <v>2.3707000822487784E-3</v>
      </c>
      <c r="BD702" s="2">
        <f t="shared" si="2856"/>
        <v>2.2578096021416938E-4</v>
      </c>
      <c r="BE702" s="2">
        <f t="shared" si="2857"/>
        <v>0.38839808408728049</v>
      </c>
      <c r="BF702" s="2">
        <f t="shared" si="2858"/>
        <v>0.59530053058525645</v>
      </c>
      <c r="BG702" s="17">
        <f t="shared" si="2859"/>
        <v>1.3704904285000081E-2</v>
      </c>
      <c r="BH702" s="2">
        <f t="shared" si="2860"/>
        <v>6.0632558446486609E-3</v>
      </c>
      <c r="BI702" s="2">
        <f t="shared" si="2861"/>
        <v>5.7745293758558675E-4</v>
      </c>
      <c r="BJ702" s="2">
        <f t="shared" si="2862"/>
        <v>0.99335929121776578</v>
      </c>
    </row>
    <row r="703" spans="1:62" ht="15.6" customHeight="1">
      <c r="A703" s="4">
        <v>44592</v>
      </c>
      <c r="B703">
        <f>Foglio1!S474</f>
        <v>9778925</v>
      </c>
      <c r="C703">
        <f>Foglio1!T474</f>
        <v>4229923</v>
      </c>
      <c r="E703">
        <f>Foglio1!R474</f>
        <v>623669</v>
      </c>
      <c r="G703">
        <f>Foglio1!K474</f>
        <v>244960</v>
      </c>
      <c r="H703" s="5">
        <f>Foglio1!I474</f>
        <v>1637</v>
      </c>
      <c r="I703" s="5">
        <f>Foglio1!G474</f>
        <v>1496</v>
      </c>
      <c r="J703" s="5">
        <f>Foglio1!H474</f>
        <v>141</v>
      </c>
      <c r="K703" s="5">
        <f>Foglio1!V474</f>
        <v>7</v>
      </c>
      <c r="M703" s="5">
        <f>Foglio1!J474</f>
        <v>243323</v>
      </c>
      <c r="N703" s="5">
        <f>Foglio1!N474</f>
        <v>370182</v>
      </c>
      <c r="O703" s="5">
        <f>Foglio1!O474</f>
        <v>8527</v>
      </c>
      <c r="Q703">
        <f t="shared" ref="Q703:Q709" si="2863">H703+L703</f>
        <v>1637</v>
      </c>
      <c r="R703">
        <f t="shared" ref="R703:R709" si="2864">Q703+N703+O703</f>
        <v>380346</v>
      </c>
      <c r="Z703">
        <f t="shared" ref="Z703:Z709" si="2865">N703</f>
        <v>370182</v>
      </c>
      <c r="AA703">
        <f t="shared" ref="AA703:AA709" si="2866">M703</f>
        <v>243323</v>
      </c>
      <c r="AB703">
        <f t="shared" ref="AB703:AB709" si="2867">H703</f>
        <v>1637</v>
      </c>
      <c r="AC703">
        <f t="shared" ref="AC703:AC709" si="2868">O703</f>
        <v>8527</v>
      </c>
      <c r="AE703" s="3">
        <f t="shared" ref="AE703:AE709" si="2869">B703-B702</f>
        <v>21906</v>
      </c>
      <c r="AF703" s="3">
        <f t="shared" ref="AF703:AF709" si="2870">E703-E702</f>
        <v>3599</v>
      </c>
      <c r="AG703" s="3">
        <f t="shared" ref="AG703:AG709" si="2871">G703-G702</f>
        <v>2516</v>
      </c>
      <c r="AH703" s="3">
        <f t="shared" ref="AH703:AH709" si="2872">H703-H702</f>
        <v>27</v>
      </c>
      <c r="AI703" s="3">
        <f t="shared" ref="AI703:AI709" si="2873">J703-J702</f>
        <v>1</v>
      </c>
      <c r="AJ703" s="3">
        <f t="shared" ref="AJ703:AJ709" si="2874">M703-M702</f>
        <v>2489</v>
      </c>
      <c r="AK703" s="3">
        <f t="shared" ref="AK703:AK709" si="2875">N703-N702</f>
        <v>1054</v>
      </c>
      <c r="AL703" s="3">
        <f t="shared" ref="AL703:AL709" si="2876">O703-O702</f>
        <v>29</v>
      </c>
      <c r="AM703" s="3"/>
      <c r="AN703" s="3">
        <f t="shared" ref="AN703:AN709" si="2877">AE703-AF703</f>
        <v>18307</v>
      </c>
      <c r="AO703" s="3">
        <f t="shared" ref="AO703:AO709" si="2878">AF703</f>
        <v>3599</v>
      </c>
      <c r="AQ703" s="6">
        <f t="shared" ref="AQ703:AQ709" si="2879">(B703-B702)/B702</f>
        <v>2.2451529509166681E-3</v>
      </c>
      <c r="AR703" s="6">
        <f t="shared" ref="AR703:AR709" si="2880">(E703-E702)/E702</f>
        <v>5.8041833986485396E-3</v>
      </c>
      <c r="AS703" s="6">
        <f t="shared" ref="AS703:AS709" si="2881">(G703-G702)/G702</f>
        <v>1.0377654221180973E-2</v>
      </c>
      <c r="AT703" s="6">
        <f t="shared" ref="AT703:AT709" si="2882">(H703-H702)/H702</f>
        <v>1.6770186335403725E-2</v>
      </c>
      <c r="AU703" s="6">
        <f t="shared" ref="AU703:AU709" si="2883">(J703-J702)/J702</f>
        <v>7.1428571428571426E-3</v>
      </c>
      <c r="AV703" s="6">
        <f t="shared" ref="AV703:AV709" si="2884">(M703-M702)/M702</f>
        <v>1.0334919488112144E-2</v>
      </c>
      <c r="AW703" s="6">
        <f t="shared" ref="AW703:AW709" si="2885">(N703-N702)/N702</f>
        <v>2.8553780802323312E-3</v>
      </c>
      <c r="AX703" s="6">
        <f t="shared" ref="AX703:AX709" si="2886">(O703-O702)/O702</f>
        <v>3.4125676629795246E-3</v>
      </c>
      <c r="AZ703" s="2">
        <f t="shared" ref="AZ703:AZ709" si="2887">E703/B703</f>
        <v>6.3776846637028095E-2</v>
      </c>
      <c r="BA703" s="17">
        <f t="shared" ref="BA703:BA709" si="2888">AF703/AE703</f>
        <v>0.16429288779329865</v>
      </c>
      <c r="BB703" s="2">
        <f t="shared" ref="BB703:BB709" si="2889">H703/E703</f>
        <v>2.6247897522564054E-3</v>
      </c>
      <c r="BC703" s="2">
        <f t="shared" ref="BC703:BC709" si="2890">(H703-J703)/E703</f>
        <v>2.3987082891726219E-3</v>
      </c>
      <c r="BD703" s="2">
        <f t="shared" ref="BD703:BD709" si="2891">J703/E703</f>
        <v>2.2608146308378323E-4</v>
      </c>
      <c r="BE703" s="2">
        <f t="shared" ref="BE703:BE709" si="2892">M703/E703</f>
        <v>0.39014765845344246</v>
      </c>
      <c r="BF703" s="2">
        <f t="shared" ref="BF703:BF709" si="2893">N703/E703</f>
        <v>0.5935552352289436</v>
      </c>
      <c r="BG703" s="17">
        <f t="shared" ref="BG703:BG709" si="2894">O703/E703</f>
        <v>1.3672316565357586E-2</v>
      </c>
      <c r="BH703" s="2">
        <f t="shared" ref="BH703:BH709" si="2895">I703/G703</f>
        <v>6.1071195297191377E-3</v>
      </c>
      <c r="BI703" s="2">
        <f t="shared" ref="BI703:BI709" si="2896">J703/G703</f>
        <v>5.7560418027433047E-4</v>
      </c>
      <c r="BJ703" s="2">
        <f t="shared" ref="BJ703:BJ709" si="2897">M703/G703</f>
        <v>0.99331727629000655</v>
      </c>
    </row>
    <row r="704" spans="1:62" ht="15.6" customHeight="1">
      <c r="A704" s="4">
        <v>44593</v>
      </c>
      <c r="B704">
        <f>Foglio1!S475</f>
        <v>9816450</v>
      </c>
      <c r="C704">
        <f>Foglio1!T475</f>
        <v>4267064</v>
      </c>
      <c r="E704">
        <f>Foglio1!R475</f>
        <v>631070</v>
      </c>
      <c r="G704">
        <f>Foglio1!K475</f>
        <v>250657</v>
      </c>
      <c r="H704" s="5">
        <f>Foglio1!I475</f>
        <v>1620</v>
      </c>
      <c r="I704" s="5">
        <f>Foglio1!G475</f>
        <v>1480</v>
      </c>
      <c r="J704" s="5">
        <f>Foglio1!H475</f>
        <v>140</v>
      </c>
      <c r="K704" s="5">
        <f>Foglio1!V475</f>
        <v>7</v>
      </c>
      <c r="M704" s="5">
        <f>Foglio1!J475</f>
        <v>249037</v>
      </c>
      <c r="N704" s="5">
        <f>Foglio1!N475</f>
        <v>371840</v>
      </c>
      <c r="O704" s="5">
        <f>Foglio1!O475</f>
        <v>8573</v>
      </c>
      <c r="Q704">
        <f t="shared" si="2863"/>
        <v>1620</v>
      </c>
      <c r="R704">
        <f t="shared" si="2864"/>
        <v>382033</v>
      </c>
      <c r="Z704">
        <f t="shared" si="2865"/>
        <v>371840</v>
      </c>
      <c r="AA704">
        <f t="shared" si="2866"/>
        <v>249037</v>
      </c>
      <c r="AB704">
        <f t="shared" si="2867"/>
        <v>1620</v>
      </c>
      <c r="AC704">
        <f t="shared" si="2868"/>
        <v>8573</v>
      </c>
      <c r="AE704" s="3">
        <f t="shared" si="2869"/>
        <v>37525</v>
      </c>
      <c r="AF704" s="3">
        <f t="shared" si="2870"/>
        <v>7401</v>
      </c>
      <c r="AG704" s="3">
        <f t="shared" si="2871"/>
        <v>5697</v>
      </c>
      <c r="AH704" s="3">
        <f t="shared" si="2872"/>
        <v>-17</v>
      </c>
      <c r="AI704" s="3">
        <f t="shared" si="2873"/>
        <v>-1</v>
      </c>
      <c r="AJ704" s="3">
        <f t="shared" si="2874"/>
        <v>5714</v>
      </c>
      <c r="AK704" s="3">
        <f t="shared" si="2875"/>
        <v>1658</v>
      </c>
      <c r="AL704" s="3">
        <f t="shared" si="2876"/>
        <v>46</v>
      </c>
      <c r="AM704" s="3"/>
      <c r="AN704" s="3">
        <f t="shared" si="2877"/>
        <v>30124</v>
      </c>
      <c r="AO704" s="3">
        <f t="shared" si="2878"/>
        <v>7401</v>
      </c>
      <c r="AQ704" s="6">
        <f t="shared" si="2879"/>
        <v>3.8373338582717424E-3</v>
      </c>
      <c r="AR704" s="6">
        <f t="shared" si="2880"/>
        <v>1.1866871689950919E-2</v>
      </c>
      <c r="AS704" s="6">
        <f t="shared" si="2881"/>
        <v>2.3256858262573482E-2</v>
      </c>
      <c r="AT704" s="6">
        <f t="shared" si="2882"/>
        <v>-1.0384850335980453E-2</v>
      </c>
      <c r="AU704" s="6">
        <f t="shared" si="2883"/>
        <v>-7.0921985815602835E-3</v>
      </c>
      <c r="AV704" s="6">
        <f t="shared" si="2884"/>
        <v>2.348318901213613E-2</v>
      </c>
      <c r="AW704" s="6">
        <f t="shared" si="2885"/>
        <v>4.478877957329098E-3</v>
      </c>
      <c r="AX704" s="6">
        <f t="shared" si="2886"/>
        <v>5.3946288260818577E-3</v>
      </c>
      <c r="AZ704" s="2">
        <f t="shared" si="2887"/>
        <v>6.428698765847124E-2</v>
      </c>
      <c r="BA704" s="17">
        <f t="shared" si="2888"/>
        <v>0.19722851432378413</v>
      </c>
      <c r="BB704" s="2">
        <f t="shared" si="2889"/>
        <v>2.5670686294705816E-3</v>
      </c>
      <c r="BC704" s="2">
        <f t="shared" si="2890"/>
        <v>2.34522319235584E-3</v>
      </c>
      <c r="BD704" s="2">
        <f t="shared" si="2891"/>
        <v>2.2184543711474162E-4</v>
      </c>
      <c r="BE704" s="2">
        <f t="shared" si="2892"/>
        <v>0.39462658659102795</v>
      </c>
      <c r="BF704" s="2">
        <f t="shared" si="2893"/>
        <v>0.58922148097675375</v>
      </c>
      <c r="BG704" s="17">
        <f t="shared" si="2894"/>
        <v>1.3584863802747715E-2</v>
      </c>
      <c r="BH704" s="2">
        <f t="shared" si="2895"/>
        <v>5.9044830186270481E-3</v>
      </c>
      <c r="BI704" s="2">
        <f t="shared" si="2896"/>
        <v>5.585321774376937E-4</v>
      </c>
      <c r="BJ704" s="2">
        <f t="shared" si="2897"/>
        <v>0.99353698480393526</v>
      </c>
    </row>
    <row r="705" spans="1:62" ht="15.6" customHeight="1">
      <c r="A705" s="4">
        <v>44594</v>
      </c>
      <c r="B705">
        <f>Foglio1!S476</f>
        <v>9872072</v>
      </c>
      <c r="C705">
        <f>Foglio1!T476</f>
        <v>4322063</v>
      </c>
      <c r="E705">
        <f>Foglio1!R476</f>
        <v>640055</v>
      </c>
      <c r="G705">
        <f>Foglio1!K476</f>
        <v>254657</v>
      </c>
      <c r="H705" s="5">
        <f>Foglio1!I476</f>
        <v>1612</v>
      </c>
      <c r="I705" s="5">
        <f>Foglio1!G476</f>
        <v>1464</v>
      </c>
      <c r="J705" s="5">
        <f>Foglio1!H476</f>
        <v>148</v>
      </c>
      <c r="K705" s="5">
        <f>Foglio1!V476</f>
        <v>16</v>
      </c>
      <c r="M705" s="5">
        <f>Foglio1!J476</f>
        <v>253045</v>
      </c>
      <c r="N705" s="5">
        <f>Foglio1!N476</f>
        <v>376776</v>
      </c>
      <c r="O705" s="5">
        <f>Foglio1!O476</f>
        <v>8622</v>
      </c>
      <c r="Q705">
        <f t="shared" si="2863"/>
        <v>1612</v>
      </c>
      <c r="R705">
        <f t="shared" si="2864"/>
        <v>387010</v>
      </c>
      <c r="Z705">
        <f t="shared" si="2865"/>
        <v>376776</v>
      </c>
      <c r="AA705">
        <f t="shared" si="2866"/>
        <v>253045</v>
      </c>
      <c r="AB705">
        <f t="shared" si="2867"/>
        <v>1612</v>
      </c>
      <c r="AC705">
        <f t="shared" si="2868"/>
        <v>8622</v>
      </c>
      <c r="AE705" s="3">
        <f t="shared" si="2869"/>
        <v>55622</v>
      </c>
      <c r="AF705" s="3">
        <f t="shared" si="2870"/>
        <v>8985</v>
      </c>
      <c r="AG705" s="3">
        <f t="shared" si="2871"/>
        <v>4000</v>
      </c>
      <c r="AH705" s="3">
        <f t="shared" si="2872"/>
        <v>-8</v>
      </c>
      <c r="AI705" s="3">
        <f t="shared" si="2873"/>
        <v>8</v>
      </c>
      <c r="AJ705" s="3">
        <f t="shared" si="2874"/>
        <v>4008</v>
      </c>
      <c r="AK705" s="3">
        <f t="shared" si="2875"/>
        <v>4936</v>
      </c>
      <c r="AL705" s="3">
        <f t="shared" si="2876"/>
        <v>49</v>
      </c>
      <c r="AM705" s="3"/>
      <c r="AN705" s="3">
        <f t="shared" si="2877"/>
        <v>46637</v>
      </c>
      <c r="AO705" s="3">
        <f t="shared" si="2878"/>
        <v>8985</v>
      </c>
      <c r="AQ705" s="6">
        <f t="shared" si="2879"/>
        <v>5.6662031589831355E-3</v>
      </c>
      <c r="AR705" s="6">
        <f t="shared" si="2880"/>
        <v>1.4237723231971096E-2</v>
      </c>
      <c r="AS705" s="6">
        <f t="shared" si="2881"/>
        <v>1.5958062212505536E-2</v>
      </c>
      <c r="AT705" s="6">
        <f t="shared" si="2882"/>
        <v>-4.9382716049382715E-3</v>
      </c>
      <c r="AU705" s="6">
        <f t="shared" si="2883"/>
        <v>5.7142857142857141E-2</v>
      </c>
      <c r="AV705" s="6">
        <f t="shared" si="2884"/>
        <v>1.6093994065138915E-2</v>
      </c>
      <c r="AW705" s="6">
        <f t="shared" si="2885"/>
        <v>1.3274526678141135E-2</v>
      </c>
      <c r="AX705" s="6">
        <f t="shared" si="2886"/>
        <v>5.7156188032194098E-3</v>
      </c>
      <c r="AZ705" s="2">
        <f t="shared" si="2887"/>
        <v>6.4834920166708665E-2</v>
      </c>
      <c r="BA705" s="17">
        <f t="shared" si="2888"/>
        <v>0.16153680198482614</v>
      </c>
      <c r="BB705" s="2">
        <f t="shared" si="2889"/>
        <v>2.5185335635218849E-3</v>
      </c>
      <c r="BC705" s="2">
        <f t="shared" si="2890"/>
        <v>2.2873034348610665E-3</v>
      </c>
      <c r="BD705" s="2">
        <f t="shared" si="2891"/>
        <v>2.3123012866081821E-4</v>
      </c>
      <c r="BE705" s="2">
        <f t="shared" si="2892"/>
        <v>0.39534883720930231</v>
      </c>
      <c r="BF705" s="2">
        <f t="shared" si="2893"/>
        <v>0.58866191186694894</v>
      </c>
      <c r="BG705" s="17">
        <f t="shared" si="2894"/>
        <v>1.3470717360226855E-2</v>
      </c>
      <c r="BH705" s="2">
        <f t="shared" si="2895"/>
        <v>5.748909317238482E-3</v>
      </c>
      <c r="BI705" s="2">
        <f t="shared" si="2896"/>
        <v>5.8117389272629462E-4</v>
      </c>
      <c r="BJ705" s="2">
        <f t="shared" si="2897"/>
        <v>0.99366991679003525</v>
      </c>
    </row>
    <row r="706" spans="1:62" ht="15.6" customHeight="1">
      <c r="A706" s="4">
        <v>44595</v>
      </c>
      <c r="B706">
        <f>Foglio1!S477</f>
        <v>9911355</v>
      </c>
      <c r="C706">
        <f>Foglio1!T477</f>
        <v>4360974</v>
      </c>
      <c r="E706">
        <f>Foglio1!R477</f>
        <v>646799</v>
      </c>
      <c r="G706">
        <f>Foglio1!K477</f>
        <v>258176</v>
      </c>
      <c r="H706" s="5">
        <f>Foglio1!I477</f>
        <v>1607</v>
      </c>
      <c r="I706" s="5">
        <f>Foglio1!G477</f>
        <v>1467</v>
      </c>
      <c r="J706" s="5">
        <f>Foglio1!H477</f>
        <v>140</v>
      </c>
      <c r="K706" s="5">
        <f>Foglio1!V477</f>
        <v>5</v>
      </c>
      <c r="M706" s="5">
        <f>Foglio1!J477</f>
        <v>256569</v>
      </c>
      <c r="N706" s="5">
        <f>Foglio1!N477</f>
        <v>379965</v>
      </c>
      <c r="O706" s="5">
        <f>Foglio1!O477</f>
        <v>8658</v>
      </c>
      <c r="Q706">
        <f t="shared" si="2863"/>
        <v>1607</v>
      </c>
      <c r="R706">
        <f t="shared" si="2864"/>
        <v>390230</v>
      </c>
      <c r="Z706">
        <f t="shared" si="2865"/>
        <v>379965</v>
      </c>
      <c r="AA706">
        <f t="shared" si="2866"/>
        <v>256569</v>
      </c>
      <c r="AB706">
        <f t="shared" si="2867"/>
        <v>1607</v>
      </c>
      <c r="AC706">
        <f t="shared" si="2868"/>
        <v>8658</v>
      </c>
      <c r="AE706" s="3">
        <f t="shared" si="2869"/>
        <v>39283</v>
      </c>
      <c r="AF706" s="3">
        <f t="shared" si="2870"/>
        <v>6744</v>
      </c>
      <c r="AG706" s="3">
        <f t="shared" si="2871"/>
        <v>3519</v>
      </c>
      <c r="AH706" s="3">
        <f t="shared" si="2872"/>
        <v>-5</v>
      </c>
      <c r="AI706" s="3">
        <f t="shared" si="2873"/>
        <v>-8</v>
      </c>
      <c r="AJ706" s="3">
        <f t="shared" si="2874"/>
        <v>3524</v>
      </c>
      <c r="AK706" s="3">
        <f t="shared" si="2875"/>
        <v>3189</v>
      </c>
      <c r="AL706" s="3">
        <f t="shared" si="2876"/>
        <v>36</v>
      </c>
      <c r="AM706" s="3"/>
      <c r="AN706" s="3">
        <f t="shared" si="2877"/>
        <v>32539</v>
      </c>
      <c r="AO706" s="3">
        <f t="shared" si="2878"/>
        <v>6744</v>
      </c>
      <c r="AQ706" s="6">
        <f t="shared" si="2879"/>
        <v>3.9792051759752157E-3</v>
      </c>
      <c r="AR706" s="6">
        <f t="shared" si="2880"/>
        <v>1.0536594511409175E-2</v>
      </c>
      <c r="AS706" s="6">
        <f t="shared" si="2881"/>
        <v>1.3818587354755612E-2</v>
      </c>
      <c r="AT706" s="6">
        <f t="shared" si="2882"/>
        <v>-3.1017369727047149E-3</v>
      </c>
      <c r="AU706" s="6">
        <f t="shared" si="2883"/>
        <v>-5.4054054054054057E-2</v>
      </c>
      <c r="AV706" s="6">
        <f t="shared" si="2884"/>
        <v>1.392637673141141E-2</v>
      </c>
      <c r="AW706" s="6">
        <f t="shared" si="2885"/>
        <v>8.4639148990381559E-3</v>
      </c>
      <c r="AX706" s="6">
        <f t="shared" si="2886"/>
        <v>4.1753653444676405E-3</v>
      </c>
      <c r="AZ706" s="2">
        <f t="shared" si="2887"/>
        <v>6.5258382935532031E-2</v>
      </c>
      <c r="BA706" s="17">
        <f t="shared" si="2888"/>
        <v>0.1716773158872795</v>
      </c>
      <c r="BB706" s="2">
        <f t="shared" si="2889"/>
        <v>2.4845431115385151E-3</v>
      </c>
      <c r="BC706" s="2">
        <f t="shared" si="2890"/>
        <v>2.2680925604399512E-3</v>
      </c>
      <c r="BD706" s="2">
        <f t="shared" si="2891"/>
        <v>2.1645055109856384E-4</v>
      </c>
      <c r="BE706" s="2">
        <f t="shared" si="2892"/>
        <v>0.39667501032005303</v>
      </c>
      <c r="BF706" s="2">
        <f t="shared" si="2893"/>
        <v>0.58745452605832726</v>
      </c>
      <c r="BG706" s="17">
        <f t="shared" si="2894"/>
        <v>1.3385920510081185E-2</v>
      </c>
      <c r="BH706" s="2">
        <f t="shared" si="2895"/>
        <v>5.6821703024293509E-3</v>
      </c>
      <c r="BI706" s="2">
        <f t="shared" si="2896"/>
        <v>5.4226574119980173E-4</v>
      </c>
      <c r="BJ706" s="2">
        <f t="shared" si="2897"/>
        <v>0.9937755639563709</v>
      </c>
    </row>
    <row r="707" spans="1:62" ht="15.6" customHeight="1">
      <c r="A707" s="4">
        <v>44596</v>
      </c>
      <c r="B707">
        <f>Foglio1!S478</f>
        <v>9955047</v>
      </c>
      <c r="C707">
        <f>Foglio1!T478</f>
        <v>4404148</v>
      </c>
      <c r="E707">
        <f>Foglio1!R478</f>
        <v>654096</v>
      </c>
      <c r="G707">
        <f>Foglio1!K478</f>
        <v>262775</v>
      </c>
      <c r="H707" s="5">
        <f>Foglio1!I478</f>
        <v>1558</v>
      </c>
      <c r="I707" s="5">
        <f>Foglio1!G478</f>
        <v>1425</v>
      </c>
      <c r="J707" s="5">
        <f>Foglio1!H478</f>
        <v>133</v>
      </c>
      <c r="K707" s="5">
        <f>Foglio1!V478</f>
        <v>3</v>
      </c>
      <c r="M707" s="5">
        <f>Foglio1!J478</f>
        <v>261217</v>
      </c>
      <c r="N707" s="5">
        <f>Foglio1!N478</f>
        <v>382619</v>
      </c>
      <c r="O707" s="5">
        <f>Foglio1!O478</f>
        <v>8702</v>
      </c>
      <c r="Q707">
        <f t="shared" si="2863"/>
        <v>1558</v>
      </c>
      <c r="R707">
        <f t="shared" si="2864"/>
        <v>392879</v>
      </c>
      <c r="Z707">
        <f t="shared" si="2865"/>
        <v>382619</v>
      </c>
      <c r="AA707">
        <f t="shared" si="2866"/>
        <v>261217</v>
      </c>
      <c r="AB707">
        <f t="shared" si="2867"/>
        <v>1558</v>
      </c>
      <c r="AC707">
        <f t="shared" si="2868"/>
        <v>8702</v>
      </c>
      <c r="AE707" s="3">
        <f t="shared" si="2869"/>
        <v>43692</v>
      </c>
      <c r="AF707" s="3">
        <f t="shared" si="2870"/>
        <v>7297</v>
      </c>
      <c r="AG707" s="3">
        <f t="shared" si="2871"/>
        <v>4599</v>
      </c>
      <c r="AH707" s="3">
        <f t="shared" si="2872"/>
        <v>-49</v>
      </c>
      <c r="AI707" s="3">
        <f t="shared" si="2873"/>
        <v>-7</v>
      </c>
      <c r="AJ707" s="3">
        <f t="shared" si="2874"/>
        <v>4648</v>
      </c>
      <c r="AK707" s="3">
        <f t="shared" si="2875"/>
        <v>2654</v>
      </c>
      <c r="AL707" s="3">
        <f t="shared" si="2876"/>
        <v>44</v>
      </c>
      <c r="AM707" s="3"/>
      <c r="AN707" s="3">
        <f t="shared" si="2877"/>
        <v>36395</v>
      </c>
      <c r="AO707" s="3">
        <f t="shared" si="2878"/>
        <v>7297</v>
      </c>
      <c r="AQ707" s="6">
        <f t="shared" si="2879"/>
        <v>4.4082771730000591E-3</v>
      </c>
      <c r="AR707" s="6">
        <f t="shared" si="2880"/>
        <v>1.1281711938330146E-2</v>
      </c>
      <c r="AS707" s="6">
        <f t="shared" si="2881"/>
        <v>1.7813429598413484E-2</v>
      </c>
      <c r="AT707" s="6">
        <f t="shared" si="2882"/>
        <v>-3.0491599253266957E-2</v>
      </c>
      <c r="AU707" s="6">
        <f t="shared" si="2883"/>
        <v>-0.05</v>
      </c>
      <c r="AV707" s="6">
        <f t="shared" si="2884"/>
        <v>1.8115984394061636E-2</v>
      </c>
      <c r="AW707" s="6">
        <f t="shared" si="2885"/>
        <v>6.9848538681194323E-3</v>
      </c>
      <c r="AX707" s="6">
        <f t="shared" si="2886"/>
        <v>5.0820050820050821E-3</v>
      </c>
      <c r="AZ707" s="2">
        <f t="shared" si="2887"/>
        <v>6.5704963522522794E-2</v>
      </c>
      <c r="BA707" s="17">
        <f t="shared" si="2888"/>
        <v>0.16700997894351369</v>
      </c>
      <c r="BB707" s="2">
        <f t="shared" si="2889"/>
        <v>2.3819133582837992E-3</v>
      </c>
      <c r="BC707" s="2">
        <f t="shared" si="2890"/>
        <v>2.1785792911132311E-3</v>
      </c>
      <c r="BD707" s="2">
        <f t="shared" si="2891"/>
        <v>2.0333406717056824E-4</v>
      </c>
      <c r="BE707" s="2">
        <f t="shared" si="2892"/>
        <v>0.39935575206085955</v>
      </c>
      <c r="BF707" s="2">
        <f t="shared" si="2893"/>
        <v>0.5849584770431252</v>
      </c>
      <c r="BG707" s="17">
        <f t="shared" si="2894"/>
        <v>1.3303857537731464E-2</v>
      </c>
      <c r="BH707" s="2">
        <f t="shared" si="2895"/>
        <v>5.4228903053943484E-3</v>
      </c>
      <c r="BI707" s="2">
        <f t="shared" si="2896"/>
        <v>5.0613642850347253E-4</v>
      </c>
      <c r="BJ707" s="2">
        <f t="shared" si="2897"/>
        <v>0.99407097326610216</v>
      </c>
    </row>
    <row r="708" spans="1:62" ht="15.6" customHeight="1">
      <c r="A708" s="4">
        <v>44597</v>
      </c>
      <c r="B708">
        <f>Foglio1!S479</f>
        <v>10002138</v>
      </c>
      <c r="C708">
        <f>Foglio1!T479</f>
        <v>4450250</v>
      </c>
      <c r="E708">
        <f>Foglio1!R479</f>
        <v>661546</v>
      </c>
      <c r="G708">
        <f>Foglio1!K479</f>
        <v>265146</v>
      </c>
      <c r="H708" s="5">
        <f>Foglio1!I479</f>
        <v>1542</v>
      </c>
      <c r="I708" s="5">
        <f>Foglio1!G479</f>
        <v>1414</v>
      </c>
      <c r="J708" s="5">
        <f>Foglio1!H479</f>
        <v>128</v>
      </c>
      <c r="K708" s="5">
        <f>Foglio1!V479</f>
        <v>12</v>
      </c>
      <c r="M708" s="5">
        <f>Foglio1!J479</f>
        <v>263604</v>
      </c>
      <c r="N708" s="5">
        <f>Foglio1!N479</f>
        <v>387620</v>
      </c>
      <c r="O708" s="5">
        <f>Foglio1!O479</f>
        <v>8780</v>
      </c>
      <c r="Q708">
        <f t="shared" si="2863"/>
        <v>1542</v>
      </c>
      <c r="R708">
        <f t="shared" si="2864"/>
        <v>397942</v>
      </c>
      <c r="Z708">
        <f t="shared" si="2865"/>
        <v>387620</v>
      </c>
      <c r="AA708">
        <f t="shared" si="2866"/>
        <v>263604</v>
      </c>
      <c r="AB708">
        <f t="shared" si="2867"/>
        <v>1542</v>
      </c>
      <c r="AC708">
        <f t="shared" si="2868"/>
        <v>8780</v>
      </c>
      <c r="AE708" s="3">
        <f t="shared" si="2869"/>
        <v>47091</v>
      </c>
      <c r="AF708" s="3">
        <f t="shared" si="2870"/>
        <v>7450</v>
      </c>
      <c r="AG708" s="3">
        <f t="shared" si="2871"/>
        <v>2371</v>
      </c>
      <c r="AH708" s="3">
        <f t="shared" si="2872"/>
        <v>-16</v>
      </c>
      <c r="AI708" s="3">
        <f t="shared" si="2873"/>
        <v>-5</v>
      </c>
      <c r="AJ708" s="3">
        <f t="shared" si="2874"/>
        <v>2387</v>
      </c>
      <c r="AK708" s="3">
        <f t="shared" si="2875"/>
        <v>5001</v>
      </c>
      <c r="AL708" s="3">
        <f t="shared" si="2876"/>
        <v>78</v>
      </c>
      <c r="AM708" s="3"/>
      <c r="AN708" s="3">
        <f t="shared" si="2877"/>
        <v>39641</v>
      </c>
      <c r="AO708" s="3">
        <f t="shared" si="2878"/>
        <v>7450</v>
      </c>
      <c r="AQ708" s="6">
        <f t="shared" si="2879"/>
        <v>4.7303644071193234E-3</v>
      </c>
      <c r="AR708" s="6">
        <f t="shared" si="2880"/>
        <v>1.1389765416697244E-2</v>
      </c>
      <c r="AS708" s="6">
        <f t="shared" si="2881"/>
        <v>9.0229283607649122E-3</v>
      </c>
      <c r="AT708" s="6">
        <f t="shared" si="2882"/>
        <v>-1.0269576379974325E-2</v>
      </c>
      <c r="AU708" s="6">
        <f t="shared" si="2883"/>
        <v>-3.7593984962406013E-2</v>
      </c>
      <c r="AV708" s="6">
        <f t="shared" si="2884"/>
        <v>9.1379963784899137E-3</v>
      </c>
      <c r="AW708" s="6">
        <f t="shared" si="2885"/>
        <v>1.3070443443739073E-2</v>
      </c>
      <c r="AX708" s="6">
        <f t="shared" si="2886"/>
        <v>8.9634566766260623E-3</v>
      </c>
      <c r="AZ708" s="2">
        <f t="shared" si="2887"/>
        <v>6.6140459169829496E-2</v>
      </c>
      <c r="BA708" s="17">
        <f t="shared" si="2888"/>
        <v>0.15820432779087298</v>
      </c>
      <c r="BB708" s="2">
        <f t="shared" si="2889"/>
        <v>2.3309036710977013E-3</v>
      </c>
      <c r="BC708" s="2">
        <f t="shared" si="2890"/>
        <v>2.1374175038470491E-3</v>
      </c>
      <c r="BD708" s="2">
        <f t="shared" si="2891"/>
        <v>1.9348616725065225E-4</v>
      </c>
      <c r="BE708" s="2">
        <f t="shared" si="2892"/>
        <v>0.39846662212453859</v>
      </c>
      <c r="BF708" s="2">
        <f t="shared" si="2893"/>
        <v>0.58593053241951432</v>
      </c>
      <c r="BG708" s="17">
        <f t="shared" si="2894"/>
        <v>1.3271941784849429E-2</v>
      </c>
      <c r="BH708" s="2">
        <f t="shared" si="2895"/>
        <v>5.3329109245472302E-3</v>
      </c>
      <c r="BI708" s="2">
        <f t="shared" si="2896"/>
        <v>4.8275289840314395E-4</v>
      </c>
      <c r="BJ708" s="2">
        <f t="shared" si="2897"/>
        <v>0.9941843361770496</v>
      </c>
    </row>
    <row r="709" spans="1:62" ht="15.6" customHeight="1">
      <c r="A709" s="4">
        <v>44598</v>
      </c>
      <c r="B709">
        <f>Foglio1!S480</f>
        <v>10045170</v>
      </c>
      <c r="C709">
        <f>Foglio1!T480</f>
        <v>4490733</v>
      </c>
      <c r="E709">
        <f>Foglio1!R480</f>
        <v>669398</v>
      </c>
      <c r="G709">
        <f>Foglio1!K480</f>
        <v>270939</v>
      </c>
      <c r="H709" s="5">
        <f>Foglio1!I480</f>
        <v>1523</v>
      </c>
      <c r="I709" s="5">
        <f>Foglio1!G480</f>
        <v>1396</v>
      </c>
      <c r="J709" s="5">
        <f>Foglio1!H480</f>
        <v>127</v>
      </c>
      <c r="K709" s="5">
        <f>Foglio1!V480</f>
        <v>9</v>
      </c>
      <c r="M709" s="5">
        <f>Foglio1!J480</f>
        <v>269416</v>
      </c>
      <c r="N709" s="5">
        <f>Foglio1!N480</f>
        <v>389669</v>
      </c>
      <c r="O709" s="5">
        <f>Foglio1!O480</f>
        <v>8790</v>
      </c>
      <c r="Q709">
        <f t="shared" si="2863"/>
        <v>1523</v>
      </c>
      <c r="R709">
        <f t="shared" si="2864"/>
        <v>399982</v>
      </c>
      <c r="Z709">
        <f t="shared" si="2865"/>
        <v>389669</v>
      </c>
      <c r="AA709">
        <f t="shared" si="2866"/>
        <v>269416</v>
      </c>
      <c r="AB709">
        <f t="shared" si="2867"/>
        <v>1523</v>
      </c>
      <c r="AC709">
        <f t="shared" si="2868"/>
        <v>8790</v>
      </c>
      <c r="AE709" s="3">
        <f t="shared" si="2869"/>
        <v>43032</v>
      </c>
      <c r="AF709" s="3">
        <f t="shared" si="2870"/>
        <v>7852</v>
      </c>
      <c r="AG709" s="3">
        <f t="shared" si="2871"/>
        <v>5793</v>
      </c>
      <c r="AH709" s="3">
        <f t="shared" si="2872"/>
        <v>-19</v>
      </c>
      <c r="AI709" s="3">
        <f t="shared" si="2873"/>
        <v>-1</v>
      </c>
      <c r="AJ709" s="3">
        <f t="shared" si="2874"/>
        <v>5812</v>
      </c>
      <c r="AK709" s="3">
        <f t="shared" si="2875"/>
        <v>2049</v>
      </c>
      <c r="AL709" s="3">
        <f t="shared" si="2876"/>
        <v>10</v>
      </c>
      <c r="AM709" s="3"/>
      <c r="AN709" s="3">
        <f t="shared" si="2877"/>
        <v>35180</v>
      </c>
      <c r="AO709" s="3">
        <f t="shared" si="2878"/>
        <v>7852</v>
      </c>
      <c r="AQ709" s="6">
        <f t="shared" si="2879"/>
        <v>4.3022801724991195E-3</v>
      </c>
      <c r="AR709" s="6">
        <f t="shared" si="2880"/>
        <v>1.1869167072282199E-2</v>
      </c>
      <c r="AS709" s="6">
        <f t="shared" si="2881"/>
        <v>2.1848340159761039E-2</v>
      </c>
      <c r="AT709" s="6">
        <f t="shared" si="2882"/>
        <v>-1.232166018158236E-2</v>
      </c>
      <c r="AU709" s="6">
        <f t="shared" si="2883"/>
        <v>-7.8125E-3</v>
      </c>
      <c r="AV709" s="6">
        <f t="shared" si="2884"/>
        <v>2.2048223850927907E-2</v>
      </c>
      <c r="AW709" s="6">
        <f t="shared" si="2885"/>
        <v>5.2861049481450909E-3</v>
      </c>
      <c r="AX709" s="6">
        <f t="shared" si="2886"/>
        <v>1.1389521640091116E-3</v>
      </c>
      <c r="AZ709" s="2">
        <f t="shared" si="2887"/>
        <v>6.6638792573943492E-2</v>
      </c>
      <c r="BA709" s="17">
        <f t="shared" si="2888"/>
        <v>0.1824688603829708</v>
      </c>
      <c r="BB709" s="2">
        <f t="shared" si="2889"/>
        <v>2.2751785933032365E-3</v>
      </c>
      <c r="BC709" s="2">
        <f t="shared" si="2890"/>
        <v>2.0854558872300186E-3</v>
      </c>
      <c r="BD709" s="2">
        <f t="shared" si="2891"/>
        <v>1.8972270607321804E-4</v>
      </c>
      <c r="BE709" s="2">
        <f t="shared" si="2892"/>
        <v>0.40247505968048902</v>
      </c>
      <c r="BF709" s="2">
        <f t="shared" si="2893"/>
        <v>0.58211856025862041</v>
      </c>
      <c r="BG709" s="17">
        <f t="shared" si="2894"/>
        <v>1.3131201467587296E-2</v>
      </c>
      <c r="BH709" s="2">
        <f t="shared" si="2895"/>
        <v>5.1524512897737126E-3</v>
      </c>
      <c r="BI709" s="2">
        <f t="shared" si="2896"/>
        <v>4.6874019613270886E-4</v>
      </c>
      <c r="BJ709" s="2">
        <f t="shared" si="2897"/>
        <v>0.99437880851409355</v>
      </c>
    </row>
    <row r="710" spans="1:62" ht="15.6" customHeight="1">
      <c r="A710" s="4">
        <v>44599</v>
      </c>
      <c r="B710">
        <f>Foglio1!S481</f>
        <v>10073269</v>
      </c>
      <c r="C710">
        <f>Foglio1!T481</f>
        <v>4518576</v>
      </c>
      <c r="E710">
        <f>Foglio1!R481</f>
        <v>673220</v>
      </c>
      <c r="G710">
        <f>Foglio1!K481</f>
        <v>273993</v>
      </c>
      <c r="H710" s="5">
        <f>Foglio1!I481</f>
        <v>1539</v>
      </c>
      <c r="I710" s="5">
        <f>Foglio1!G481</f>
        <v>1412</v>
      </c>
      <c r="J710" s="5">
        <f>Foglio1!H481</f>
        <v>127</v>
      </c>
      <c r="K710" s="5">
        <f>Foglio1!V481</f>
        <v>11</v>
      </c>
      <c r="M710" s="5">
        <f>Foglio1!J481</f>
        <v>272454</v>
      </c>
      <c r="N710" s="5">
        <f>Foglio1!N481</f>
        <v>390412</v>
      </c>
      <c r="O710" s="5">
        <f>Foglio1!O481</f>
        <v>8815</v>
      </c>
      <c r="Q710">
        <f t="shared" ref="Q710:Q716" si="2898">H710+L710</f>
        <v>1539</v>
      </c>
      <c r="R710">
        <f t="shared" ref="R710:R716" si="2899">Q710+N710+O710</f>
        <v>400766</v>
      </c>
      <c r="Z710">
        <f t="shared" ref="Z710:Z716" si="2900">N710</f>
        <v>390412</v>
      </c>
      <c r="AA710">
        <f t="shared" ref="AA710:AA716" si="2901">M710</f>
        <v>272454</v>
      </c>
      <c r="AB710">
        <f t="shared" ref="AB710:AB716" si="2902">H710</f>
        <v>1539</v>
      </c>
      <c r="AC710">
        <f t="shared" ref="AC710:AC716" si="2903">O710</f>
        <v>8815</v>
      </c>
      <c r="AE710" s="3">
        <f t="shared" ref="AE710:AE716" si="2904">B710-B709</f>
        <v>28099</v>
      </c>
      <c r="AF710" s="3">
        <f t="shared" ref="AF710:AF716" si="2905">E710-E709</f>
        <v>3822</v>
      </c>
      <c r="AG710" s="3">
        <f t="shared" ref="AG710:AG716" si="2906">G710-G709</f>
        <v>3054</v>
      </c>
      <c r="AH710" s="3">
        <f t="shared" ref="AH710:AH716" si="2907">H710-H709</f>
        <v>16</v>
      </c>
      <c r="AI710" s="3">
        <f t="shared" ref="AI710:AI716" si="2908">J710-J709</f>
        <v>0</v>
      </c>
      <c r="AJ710" s="3">
        <f t="shared" ref="AJ710:AJ716" si="2909">M710-M709</f>
        <v>3038</v>
      </c>
      <c r="AK710" s="3">
        <f t="shared" ref="AK710:AK716" si="2910">N710-N709</f>
        <v>743</v>
      </c>
      <c r="AL710" s="3">
        <f t="shared" ref="AL710:AL716" si="2911">O710-O709</f>
        <v>25</v>
      </c>
      <c r="AM710" s="3"/>
      <c r="AN710" s="3">
        <f t="shared" ref="AN710:AN716" si="2912">AE710-AF710</f>
        <v>24277</v>
      </c>
      <c r="AO710" s="3">
        <f t="shared" ref="AO710:AO716" si="2913">AF710</f>
        <v>3822</v>
      </c>
      <c r="AQ710" s="6">
        <f t="shared" ref="AQ710:AQ716" si="2914">(B710-B709)/B709</f>
        <v>2.797264755101208E-3</v>
      </c>
      <c r="AR710" s="6">
        <f t="shared" ref="AR710:AR716" si="2915">(E710-E709)/E709</f>
        <v>5.7096077371010965E-3</v>
      </c>
      <c r="AS710" s="6">
        <f t="shared" ref="AS710:AS716" si="2916">(G710-G709)/G709</f>
        <v>1.1271909913301518E-2</v>
      </c>
      <c r="AT710" s="6">
        <f t="shared" ref="AT710:AT716" si="2917">(H710-H709)/H709</f>
        <v>1.0505581089954037E-2</v>
      </c>
      <c r="AU710" s="6">
        <f t="shared" ref="AU710:AU716" si="2918">(J710-J709)/J709</f>
        <v>0</v>
      </c>
      <c r="AV710" s="6">
        <f t="shared" ref="AV710:AV716" si="2919">(M710-M709)/M709</f>
        <v>1.1276241945541467E-2</v>
      </c>
      <c r="AW710" s="6">
        <f t="shared" ref="AW710:AW716" si="2920">(N710-N709)/N709</f>
        <v>1.9067464951022534E-3</v>
      </c>
      <c r="AX710" s="6">
        <f t="shared" ref="AX710:AX716" si="2921">(O710-O709)/O709</f>
        <v>2.844141069397042E-3</v>
      </c>
      <c r="AZ710" s="2">
        <f t="shared" ref="AZ710:AZ716" si="2922">E710/B710</f>
        <v>6.683232622895309E-2</v>
      </c>
      <c r="BA710" s="17">
        <f t="shared" ref="BA710:BA716" si="2923">AF710/AE710</f>
        <v>0.13601907541193636</v>
      </c>
      <c r="BB710" s="2">
        <f t="shared" ref="BB710:BB716" si="2924">H710/E710</f>
        <v>2.2860283414039987E-3</v>
      </c>
      <c r="BC710" s="2">
        <f t="shared" ref="BC710:BC716" si="2925">(H710-J710)/E710</f>
        <v>2.0973827277858651E-3</v>
      </c>
      <c r="BD710" s="2">
        <f t="shared" ref="BD710:BD716" si="2926">J710/E710</f>
        <v>1.8864561361813374E-4</v>
      </c>
      <c r="BE710" s="2">
        <f t="shared" ref="BE710:BE716" si="2927">M710/E710</f>
        <v>0.40470277175366148</v>
      </c>
      <c r="BF710" s="2">
        <f t="shared" ref="BF710:BF716" si="2928">N710/E710</f>
        <v>0.57991741184159706</v>
      </c>
      <c r="BG710" s="17">
        <f t="shared" ref="BG710:BG716" si="2929">O710/E710</f>
        <v>1.3093788063337393E-2</v>
      </c>
      <c r="BH710" s="2">
        <f t="shared" ref="BH710:BH716" si="2930">I710/G710</f>
        <v>5.1534163281543692E-3</v>
      </c>
      <c r="BI710" s="2">
        <f t="shared" ref="BI710:BI716" si="2931">J710/G710</f>
        <v>4.6351549127167483E-4</v>
      </c>
      <c r="BJ710" s="2">
        <f t="shared" ref="BJ710:BJ716" si="2932">M710/G710</f>
        <v>0.99438306818057398</v>
      </c>
    </row>
    <row r="711" spans="1:62" ht="15.6" customHeight="1">
      <c r="A711" s="4">
        <v>44600</v>
      </c>
      <c r="B711">
        <f>Foglio1!S482</f>
        <v>10121217</v>
      </c>
      <c r="C711">
        <f>Foglio1!T482</f>
        <v>4565327</v>
      </c>
      <c r="E711">
        <f>Foglio1!R482</f>
        <v>681048</v>
      </c>
      <c r="G711">
        <f>Foglio1!K482</f>
        <v>277811</v>
      </c>
      <c r="H711" s="5">
        <f>Foglio1!I482</f>
        <v>1509</v>
      </c>
      <c r="I711" s="5">
        <f>Foglio1!G482</f>
        <v>1385</v>
      </c>
      <c r="J711" s="5">
        <f>Foglio1!H482</f>
        <v>124</v>
      </c>
      <c r="K711" s="5">
        <f>Foglio1!V482</f>
        <v>4</v>
      </c>
      <c r="M711" s="5">
        <f>Foglio1!J482</f>
        <v>276302</v>
      </c>
      <c r="N711" s="5">
        <f>Foglio1!N482</f>
        <v>394371</v>
      </c>
      <c r="O711" s="5">
        <f>Foglio1!O482</f>
        <v>8866</v>
      </c>
      <c r="Q711">
        <f t="shared" si="2898"/>
        <v>1509</v>
      </c>
      <c r="R711">
        <f t="shared" si="2899"/>
        <v>404746</v>
      </c>
      <c r="Z711">
        <f t="shared" si="2900"/>
        <v>394371</v>
      </c>
      <c r="AA711">
        <f t="shared" si="2901"/>
        <v>276302</v>
      </c>
      <c r="AB711">
        <f t="shared" si="2902"/>
        <v>1509</v>
      </c>
      <c r="AC711">
        <f t="shared" si="2903"/>
        <v>8866</v>
      </c>
      <c r="AE711" s="3">
        <f t="shared" si="2904"/>
        <v>47948</v>
      </c>
      <c r="AF711" s="3">
        <f t="shared" si="2905"/>
        <v>7828</v>
      </c>
      <c r="AG711" s="3">
        <f t="shared" si="2906"/>
        <v>3818</v>
      </c>
      <c r="AH711" s="3">
        <f t="shared" si="2907"/>
        <v>-30</v>
      </c>
      <c r="AI711" s="3">
        <f t="shared" si="2908"/>
        <v>-3</v>
      </c>
      <c r="AJ711" s="3">
        <f t="shared" si="2909"/>
        <v>3848</v>
      </c>
      <c r="AK711" s="3">
        <f t="shared" si="2910"/>
        <v>3959</v>
      </c>
      <c r="AL711" s="3">
        <f t="shared" si="2911"/>
        <v>51</v>
      </c>
      <c r="AM711" s="3"/>
      <c r="AN711" s="3">
        <f t="shared" si="2912"/>
        <v>40120</v>
      </c>
      <c r="AO711" s="3">
        <f t="shared" si="2913"/>
        <v>7828</v>
      </c>
      <c r="AQ711" s="6">
        <f t="shared" si="2914"/>
        <v>4.7599245091141714E-3</v>
      </c>
      <c r="AR711" s="6">
        <f t="shared" si="2915"/>
        <v>1.1627699711832685E-2</v>
      </c>
      <c r="AS711" s="6">
        <f t="shared" si="2916"/>
        <v>1.3934662564372082E-2</v>
      </c>
      <c r="AT711" s="6">
        <f t="shared" si="2917"/>
        <v>-1.9493177387914229E-2</v>
      </c>
      <c r="AU711" s="6">
        <f t="shared" si="2918"/>
        <v>-2.3622047244094488E-2</v>
      </c>
      <c r="AV711" s="6">
        <f t="shared" si="2919"/>
        <v>1.4123485065368833E-2</v>
      </c>
      <c r="AW711" s="6">
        <f t="shared" si="2920"/>
        <v>1.0140569449709537E-2</v>
      </c>
      <c r="AX711" s="6">
        <f t="shared" si="2921"/>
        <v>5.785592739648327E-3</v>
      </c>
      <c r="AZ711" s="2">
        <f t="shared" si="2922"/>
        <v>6.7289141216910972E-2</v>
      </c>
      <c r="BA711" s="17">
        <f t="shared" si="2923"/>
        <v>0.16326019854842747</v>
      </c>
      <c r="BB711" s="2">
        <f t="shared" si="2924"/>
        <v>2.2157028579483386E-3</v>
      </c>
      <c r="BC711" s="2">
        <f t="shared" si="2925"/>
        <v>2.0336305223714042E-3</v>
      </c>
      <c r="BD711" s="2">
        <f t="shared" si="2926"/>
        <v>1.8207233557693438E-4</v>
      </c>
      <c r="BE711" s="2">
        <f t="shared" si="2927"/>
        <v>0.4057012134240171</v>
      </c>
      <c r="BF711" s="2">
        <f t="shared" si="2928"/>
        <v>0.57906491172428376</v>
      </c>
      <c r="BG711" s="17">
        <f t="shared" si="2929"/>
        <v>1.3018171993750808E-2</v>
      </c>
      <c r="BH711" s="2">
        <f t="shared" si="2930"/>
        <v>4.9854037457120132E-3</v>
      </c>
      <c r="BI711" s="2">
        <f t="shared" si="2931"/>
        <v>4.4634661694461342E-4</v>
      </c>
      <c r="BJ711" s="2">
        <f t="shared" si="2932"/>
        <v>0.99456824963734336</v>
      </c>
    </row>
    <row r="712" spans="1:62" ht="15.6" customHeight="1">
      <c r="A712" s="4">
        <v>44601</v>
      </c>
      <c r="B712">
        <f>Foglio1!S483</f>
        <v>10171726</v>
      </c>
      <c r="C712">
        <f>Foglio1!T483</f>
        <v>4614493</v>
      </c>
      <c r="E712">
        <f>Foglio1!R483</f>
        <v>688534</v>
      </c>
      <c r="G712">
        <f>Foglio1!K483</f>
        <v>275718</v>
      </c>
      <c r="H712" s="5">
        <f>Foglio1!I483</f>
        <v>1484</v>
      </c>
      <c r="I712" s="5">
        <f>Foglio1!G483</f>
        <v>1369</v>
      </c>
      <c r="J712" s="5">
        <f>Foglio1!H483</f>
        <v>115</v>
      </c>
      <c r="K712" s="5">
        <f>Foglio1!V483</f>
        <v>2</v>
      </c>
      <c r="M712" s="5">
        <f>Foglio1!J483</f>
        <v>274234</v>
      </c>
      <c r="N712" s="5">
        <f>Foglio1!N483</f>
        <v>403893</v>
      </c>
      <c r="O712" s="5">
        <f>Foglio1!O483</f>
        <v>8923</v>
      </c>
      <c r="Q712">
        <f t="shared" si="2898"/>
        <v>1484</v>
      </c>
      <c r="R712">
        <f t="shared" si="2899"/>
        <v>414300</v>
      </c>
      <c r="Z712">
        <f t="shared" si="2900"/>
        <v>403893</v>
      </c>
      <c r="AA712">
        <f t="shared" si="2901"/>
        <v>274234</v>
      </c>
      <c r="AB712">
        <f t="shared" si="2902"/>
        <v>1484</v>
      </c>
      <c r="AC712">
        <f t="shared" si="2903"/>
        <v>8923</v>
      </c>
      <c r="AE712" s="3">
        <f t="shared" si="2904"/>
        <v>50509</v>
      </c>
      <c r="AF712" s="3">
        <f t="shared" si="2905"/>
        <v>7486</v>
      </c>
      <c r="AG712" s="3">
        <f t="shared" si="2906"/>
        <v>-2093</v>
      </c>
      <c r="AH712" s="3">
        <f t="shared" si="2907"/>
        <v>-25</v>
      </c>
      <c r="AI712" s="3">
        <f t="shared" si="2908"/>
        <v>-9</v>
      </c>
      <c r="AJ712" s="3">
        <f t="shared" si="2909"/>
        <v>-2068</v>
      </c>
      <c r="AK712" s="3">
        <f t="shared" si="2910"/>
        <v>9522</v>
      </c>
      <c r="AL712" s="3">
        <f t="shared" si="2911"/>
        <v>57</v>
      </c>
      <c r="AM712" s="3"/>
      <c r="AN712" s="3">
        <f t="shared" si="2912"/>
        <v>43023</v>
      </c>
      <c r="AO712" s="3">
        <f t="shared" si="2913"/>
        <v>7486</v>
      </c>
      <c r="AQ712" s="6">
        <f t="shared" si="2914"/>
        <v>4.9904077740848757E-3</v>
      </c>
      <c r="AR712" s="6">
        <f t="shared" si="2915"/>
        <v>1.0991883097813957E-2</v>
      </c>
      <c r="AS712" s="6">
        <f t="shared" si="2916"/>
        <v>-7.5338989456860961E-3</v>
      </c>
      <c r="AT712" s="6">
        <f t="shared" si="2917"/>
        <v>-1.656726308813784E-2</v>
      </c>
      <c r="AU712" s="6">
        <f t="shared" si="2918"/>
        <v>-7.2580645161290328E-2</v>
      </c>
      <c r="AV712" s="6">
        <f t="shared" si="2919"/>
        <v>-7.4845639915744368E-3</v>
      </c>
      <c r="AW712" s="6">
        <f t="shared" si="2920"/>
        <v>2.4144777379675485E-2</v>
      </c>
      <c r="AX712" s="6">
        <f t="shared" si="2921"/>
        <v>6.4290548161515908E-3</v>
      </c>
      <c r="AZ712" s="2">
        <f t="shared" si="2922"/>
        <v>6.769097004775787E-2</v>
      </c>
      <c r="BA712" s="17">
        <f t="shared" si="2923"/>
        <v>0.14821120988338712</v>
      </c>
      <c r="BB712" s="2">
        <f t="shared" si="2924"/>
        <v>2.155303877513674E-3</v>
      </c>
      <c r="BC712" s="2">
        <f t="shared" si="2925"/>
        <v>1.9882823506173989E-3</v>
      </c>
      <c r="BD712" s="2">
        <f t="shared" si="2926"/>
        <v>1.6702152689627528E-4</v>
      </c>
      <c r="BE712" s="2">
        <f t="shared" si="2927"/>
        <v>0.39828679484237522</v>
      </c>
      <c r="BF712" s="2">
        <f t="shared" si="2928"/>
        <v>0.5865984831540636</v>
      </c>
      <c r="BG712" s="17">
        <f t="shared" si="2929"/>
        <v>1.2959418126047515E-2</v>
      </c>
      <c r="BH712" s="2">
        <f t="shared" si="2930"/>
        <v>4.965218085144967E-3</v>
      </c>
      <c r="BI712" s="2">
        <f t="shared" si="2931"/>
        <v>4.1709282672875911E-4</v>
      </c>
      <c r="BJ712" s="2">
        <f t="shared" si="2932"/>
        <v>0.99461768908812631</v>
      </c>
    </row>
    <row r="713" spans="1:62" ht="15.6" customHeight="1">
      <c r="A713" s="4">
        <v>44602</v>
      </c>
      <c r="B713">
        <f>Foglio1!S484</f>
        <v>10219245</v>
      </c>
      <c r="C713">
        <f>Foglio1!T484</f>
        <v>4661518</v>
      </c>
      <c r="E713">
        <f>Foglio1!R484</f>
        <v>696103</v>
      </c>
      <c r="G713">
        <f>Foglio1!K484</f>
        <v>274873</v>
      </c>
      <c r="H713" s="5">
        <f>Foglio1!I484</f>
        <v>1471</v>
      </c>
      <c r="I713" s="5">
        <f>Foglio1!G484</f>
        <v>1356</v>
      </c>
      <c r="J713" s="5">
        <f>Foglio1!H484</f>
        <v>115</v>
      </c>
      <c r="K713" s="5">
        <f>Foglio1!V484</f>
        <v>8</v>
      </c>
      <c r="M713" s="5">
        <f>Foglio1!J484</f>
        <v>273402</v>
      </c>
      <c r="N713" s="5">
        <f>Foglio1!N484</f>
        <v>412282</v>
      </c>
      <c r="O713" s="5">
        <f>Foglio1!O484</f>
        <v>8948</v>
      </c>
      <c r="Q713">
        <f t="shared" si="2898"/>
        <v>1471</v>
      </c>
      <c r="R713">
        <f t="shared" si="2899"/>
        <v>422701</v>
      </c>
      <c r="Z713">
        <f t="shared" si="2900"/>
        <v>412282</v>
      </c>
      <c r="AA713">
        <f t="shared" si="2901"/>
        <v>273402</v>
      </c>
      <c r="AB713">
        <f t="shared" si="2902"/>
        <v>1471</v>
      </c>
      <c r="AC713">
        <f t="shared" si="2903"/>
        <v>8948</v>
      </c>
      <c r="AE713" s="3">
        <f t="shared" si="2904"/>
        <v>47519</v>
      </c>
      <c r="AF713" s="3">
        <f t="shared" si="2905"/>
        <v>7569</v>
      </c>
      <c r="AG713" s="3">
        <f t="shared" si="2906"/>
        <v>-845</v>
      </c>
      <c r="AH713" s="3">
        <f t="shared" si="2907"/>
        <v>-13</v>
      </c>
      <c r="AI713" s="3">
        <f t="shared" si="2908"/>
        <v>0</v>
      </c>
      <c r="AJ713" s="3">
        <f t="shared" si="2909"/>
        <v>-832</v>
      </c>
      <c r="AK713" s="3">
        <f t="shared" si="2910"/>
        <v>8389</v>
      </c>
      <c r="AL713" s="3">
        <f t="shared" si="2911"/>
        <v>25</v>
      </c>
      <c r="AM713" s="3"/>
      <c r="AN713" s="3">
        <f t="shared" si="2912"/>
        <v>39950</v>
      </c>
      <c r="AO713" s="3">
        <f t="shared" si="2913"/>
        <v>7569</v>
      </c>
      <c r="AQ713" s="6">
        <f t="shared" si="2914"/>
        <v>4.6716751906215326E-3</v>
      </c>
      <c r="AR713" s="6">
        <f t="shared" si="2915"/>
        <v>1.0992921191981805E-2</v>
      </c>
      <c r="AS713" s="6">
        <f t="shared" si="2916"/>
        <v>-3.0647255529200126E-3</v>
      </c>
      <c r="AT713" s="6">
        <f t="shared" si="2917"/>
        <v>-8.7601078167115903E-3</v>
      </c>
      <c r="AU713" s="6">
        <f t="shared" si="2918"/>
        <v>0</v>
      </c>
      <c r="AV713" s="6">
        <f t="shared" si="2919"/>
        <v>-3.0339053509047019E-3</v>
      </c>
      <c r="AW713" s="6">
        <f t="shared" si="2920"/>
        <v>2.0770352543866815E-2</v>
      </c>
      <c r="AX713" s="6">
        <f t="shared" si="2921"/>
        <v>2.8017482909335426E-3</v>
      </c>
      <c r="AZ713" s="2">
        <f t="shared" si="2922"/>
        <v>6.8116871647562999E-2</v>
      </c>
      <c r="BA713" s="17">
        <f t="shared" si="2923"/>
        <v>0.15928365495906902</v>
      </c>
      <c r="BB713" s="2">
        <f t="shared" si="2924"/>
        <v>2.1131930188492219E-3</v>
      </c>
      <c r="BC713" s="2">
        <f t="shared" si="2925"/>
        <v>1.9479875822974474E-3</v>
      </c>
      <c r="BD713" s="2">
        <f t="shared" si="2926"/>
        <v>1.6520543655177466E-4</v>
      </c>
      <c r="BE713" s="2">
        <f t="shared" si="2927"/>
        <v>0.39276084142720258</v>
      </c>
      <c r="BF713" s="2">
        <f t="shared" si="2928"/>
        <v>0.59227154602120669</v>
      </c>
      <c r="BG713" s="17">
        <f t="shared" si="2929"/>
        <v>1.2854419532741563E-2</v>
      </c>
      <c r="BH713" s="2">
        <f t="shared" si="2930"/>
        <v>4.9331873265107884E-3</v>
      </c>
      <c r="BI713" s="2">
        <f t="shared" si="2931"/>
        <v>4.1837503137812733E-4</v>
      </c>
      <c r="BJ713" s="2">
        <f t="shared" si="2932"/>
        <v>0.99464843764211108</v>
      </c>
    </row>
    <row r="714" spans="1:62" ht="15.6" customHeight="1">
      <c r="A714" s="4">
        <v>44603</v>
      </c>
      <c r="B714">
        <f>Foglio1!S485</f>
        <v>10257263</v>
      </c>
      <c r="C714">
        <f>Foglio1!T485</f>
        <v>4699050</v>
      </c>
      <c r="E714">
        <f>Foglio1!R485</f>
        <v>702199</v>
      </c>
      <c r="G714">
        <f>Foglio1!K485</f>
        <v>277684</v>
      </c>
      <c r="H714" s="5">
        <f>Foglio1!I485</f>
        <v>1439</v>
      </c>
      <c r="I714" s="5">
        <f>Foglio1!G485</f>
        <v>1323</v>
      </c>
      <c r="J714" s="5">
        <f>Foglio1!H485</f>
        <v>116</v>
      </c>
      <c r="K714" s="5">
        <f>Foglio1!V485</f>
        <v>9</v>
      </c>
      <c r="M714" s="5">
        <f>Foglio1!J485</f>
        <v>276245</v>
      </c>
      <c r="N714" s="5">
        <f>Foglio1!N485</f>
        <v>415533</v>
      </c>
      <c r="O714" s="5">
        <f>Foglio1!O485</f>
        <v>8982</v>
      </c>
      <c r="Q714">
        <f t="shared" si="2898"/>
        <v>1439</v>
      </c>
      <c r="R714">
        <f t="shared" si="2899"/>
        <v>425954</v>
      </c>
      <c r="Z714">
        <f t="shared" si="2900"/>
        <v>415533</v>
      </c>
      <c r="AA714">
        <f t="shared" si="2901"/>
        <v>276245</v>
      </c>
      <c r="AB714">
        <f t="shared" si="2902"/>
        <v>1439</v>
      </c>
      <c r="AC714">
        <f t="shared" si="2903"/>
        <v>8982</v>
      </c>
      <c r="AE714" s="3">
        <f t="shared" si="2904"/>
        <v>38018</v>
      </c>
      <c r="AF714" s="3">
        <f t="shared" si="2905"/>
        <v>6096</v>
      </c>
      <c r="AG714" s="3">
        <f t="shared" si="2906"/>
        <v>2811</v>
      </c>
      <c r="AH714" s="3">
        <f t="shared" si="2907"/>
        <v>-32</v>
      </c>
      <c r="AI714" s="3">
        <f t="shared" si="2908"/>
        <v>1</v>
      </c>
      <c r="AJ714" s="3">
        <f t="shared" si="2909"/>
        <v>2843</v>
      </c>
      <c r="AK714" s="3">
        <f t="shared" si="2910"/>
        <v>3251</v>
      </c>
      <c r="AL714" s="3">
        <f t="shared" si="2911"/>
        <v>34</v>
      </c>
      <c r="AM714" s="3"/>
      <c r="AN714" s="3">
        <f t="shared" si="2912"/>
        <v>31922</v>
      </c>
      <c r="AO714" s="3">
        <f t="shared" si="2913"/>
        <v>6096</v>
      </c>
      <c r="AQ714" s="6">
        <f t="shared" si="2914"/>
        <v>3.7202356925585011E-3</v>
      </c>
      <c r="AR714" s="6">
        <f t="shared" si="2915"/>
        <v>8.7573247062575511E-3</v>
      </c>
      <c r="AS714" s="6">
        <f t="shared" si="2916"/>
        <v>1.0226540984381877E-2</v>
      </c>
      <c r="AT714" s="6">
        <f t="shared" si="2917"/>
        <v>-2.1753908905506457E-2</v>
      </c>
      <c r="AU714" s="6">
        <f t="shared" si="2918"/>
        <v>8.6956521739130436E-3</v>
      </c>
      <c r="AV714" s="6">
        <f t="shared" si="2919"/>
        <v>1.0398607179172062E-2</v>
      </c>
      <c r="AW714" s="6">
        <f t="shared" si="2920"/>
        <v>7.8853794247626622E-3</v>
      </c>
      <c r="AX714" s="6">
        <f t="shared" si="2921"/>
        <v>3.7997317836388021E-3</v>
      </c>
      <c r="AZ714" s="2">
        <f t="shared" si="2922"/>
        <v>6.8458710671647979E-2</v>
      </c>
      <c r="BA714" s="17">
        <f t="shared" si="2923"/>
        <v>0.16034509968962071</v>
      </c>
      <c r="BB714" s="2">
        <f t="shared" si="2924"/>
        <v>2.0492766295594268E-3</v>
      </c>
      <c r="BC714" s="2">
        <f t="shared" si="2925"/>
        <v>1.8840812931946642E-3</v>
      </c>
      <c r="BD714" s="2">
        <f t="shared" si="2926"/>
        <v>1.6519533636476268E-4</v>
      </c>
      <c r="BE714" s="2">
        <f t="shared" si="2927"/>
        <v>0.39339987667313681</v>
      </c>
      <c r="BF714" s="2">
        <f t="shared" si="2928"/>
        <v>0.59175960091085289</v>
      </c>
      <c r="BG714" s="17">
        <f t="shared" si="2929"/>
        <v>1.2791245786450849E-2</v>
      </c>
      <c r="BH714" s="2">
        <f t="shared" si="2930"/>
        <v>4.7644084642975469E-3</v>
      </c>
      <c r="BI714" s="2">
        <f t="shared" si="2931"/>
        <v>4.1774102937151581E-4</v>
      </c>
      <c r="BJ714" s="2">
        <f t="shared" si="2932"/>
        <v>0.99481785050633098</v>
      </c>
    </row>
    <row r="715" spans="1:62" ht="15.6" customHeight="1">
      <c r="A715" s="4">
        <v>44604</v>
      </c>
      <c r="B715">
        <f>Foglio1!S486</f>
        <v>10295571</v>
      </c>
      <c r="C715">
        <f>Foglio1!T486</f>
        <v>4736981</v>
      </c>
      <c r="E715">
        <f>Foglio1!R486</f>
        <v>708144</v>
      </c>
      <c r="G715">
        <f>Foglio1!K486</f>
        <v>278798</v>
      </c>
      <c r="H715" s="5">
        <f>Foglio1!I486</f>
        <v>1423</v>
      </c>
      <c r="I715" s="5">
        <f>Foglio1!G486</f>
        <v>1308</v>
      </c>
      <c r="J715" s="5">
        <f>Foglio1!H486</f>
        <v>115</v>
      </c>
      <c r="K715" s="5">
        <f>Foglio1!V486</f>
        <v>6</v>
      </c>
      <c r="M715" s="5">
        <f>Foglio1!J486</f>
        <v>277375</v>
      </c>
      <c r="N715" s="5">
        <f>Foglio1!N486</f>
        <v>420322</v>
      </c>
      <c r="O715" s="5">
        <f>Foglio1!O486</f>
        <v>9024</v>
      </c>
      <c r="Q715">
        <f t="shared" si="2898"/>
        <v>1423</v>
      </c>
      <c r="R715">
        <f t="shared" si="2899"/>
        <v>430769</v>
      </c>
      <c r="Z715">
        <f t="shared" si="2900"/>
        <v>420322</v>
      </c>
      <c r="AA715">
        <f t="shared" si="2901"/>
        <v>277375</v>
      </c>
      <c r="AB715">
        <f t="shared" si="2902"/>
        <v>1423</v>
      </c>
      <c r="AC715">
        <f t="shared" si="2903"/>
        <v>9024</v>
      </c>
      <c r="AE715" s="3">
        <f t="shared" si="2904"/>
        <v>38308</v>
      </c>
      <c r="AF715" s="3">
        <f t="shared" si="2905"/>
        <v>5945</v>
      </c>
      <c r="AG715" s="3">
        <f t="shared" si="2906"/>
        <v>1114</v>
      </c>
      <c r="AH715" s="3">
        <f t="shared" si="2907"/>
        <v>-16</v>
      </c>
      <c r="AI715" s="3">
        <f t="shared" si="2908"/>
        <v>-1</v>
      </c>
      <c r="AJ715" s="3">
        <f t="shared" si="2909"/>
        <v>1130</v>
      </c>
      <c r="AK715" s="3">
        <f t="shared" si="2910"/>
        <v>4789</v>
      </c>
      <c r="AL715" s="3">
        <f t="shared" si="2911"/>
        <v>42</v>
      </c>
      <c r="AM715" s="3"/>
      <c r="AN715" s="3">
        <f t="shared" si="2912"/>
        <v>32363</v>
      </c>
      <c r="AO715" s="3">
        <f t="shared" si="2913"/>
        <v>5945</v>
      </c>
      <c r="AQ715" s="6">
        <f t="shared" si="2914"/>
        <v>3.7347194860851284E-3</v>
      </c>
      <c r="AR715" s="6">
        <f t="shared" si="2915"/>
        <v>8.4662609886940882E-3</v>
      </c>
      <c r="AS715" s="6">
        <f t="shared" si="2916"/>
        <v>4.0117543682747295E-3</v>
      </c>
      <c r="AT715" s="6">
        <f t="shared" si="2917"/>
        <v>-1.1118832522585128E-2</v>
      </c>
      <c r="AU715" s="6">
        <f t="shared" si="2918"/>
        <v>-8.6206896551724137E-3</v>
      </c>
      <c r="AV715" s="6">
        <f t="shared" si="2919"/>
        <v>4.0905717750547525E-3</v>
      </c>
      <c r="AW715" s="6">
        <f t="shared" si="2920"/>
        <v>1.1524957103286623E-2</v>
      </c>
      <c r="AX715" s="6">
        <f t="shared" si="2921"/>
        <v>4.6760187040748163E-3</v>
      </c>
      <c r="AZ715" s="2">
        <f t="shared" si="2922"/>
        <v>6.8781420671082741E-2</v>
      </c>
      <c r="BA715" s="17">
        <f t="shared" si="2923"/>
        <v>0.15518951655006788</v>
      </c>
      <c r="BB715" s="2">
        <f t="shared" si="2924"/>
        <v>2.0094782981992364E-3</v>
      </c>
      <c r="BC715" s="2">
        <f t="shared" si="2925"/>
        <v>1.8470819494340134E-3</v>
      </c>
      <c r="BD715" s="2">
        <f t="shared" si="2926"/>
        <v>1.623963487652229E-4</v>
      </c>
      <c r="BE715" s="2">
        <f t="shared" si="2927"/>
        <v>0.39169293251090176</v>
      </c>
      <c r="BF715" s="2">
        <f t="shared" si="2928"/>
        <v>0.59355441831040012</v>
      </c>
      <c r="BG715" s="17">
        <f t="shared" si="2929"/>
        <v>1.2743170880498882E-2</v>
      </c>
      <c r="BH715" s="2">
        <f t="shared" si="2930"/>
        <v>4.691568806088996E-3</v>
      </c>
      <c r="BI715" s="2">
        <f t="shared" si="2931"/>
        <v>4.1248502500017937E-4</v>
      </c>
      <c r="BJ715" s="2">
        <f t="shared" si="2932"/>
        <v>0.99489594616891086</v>
      </c>
    </row>
    <row r="716" spans="1:62" ht="15.6" customHeight="1">
      <c r="A716" s="4">
        <v>44605</v>
      </c>
      <c r="B716">
        <f>Foglio1!S487</f>
        <v>10331885</v>
      </c>
      <c r="C716">
        <f>Foglio1!T487</f>
        <v>4772866</v>
      </c>
      <c r="E716">
        <f>Foglio1!R487</f>
        <v>713609</v>
      </c>
      <c r="G716">
        <f>Foglio1!K487</f>
        <v>260006</v>
      </c>
      <c r="H716" s="5">
        <f>Foglio1!I487</f>
        <v>1409</v>
      </c>
      <c r="I716" s="5">
        <f>Foglio1!G487</f>
        <v>1294</v>
      </c>
      <c r="J716" s="5">
        <f>Foglio1!H487</f>
        <v>115</v>
      </c>
      <c r="K716" s="5">
        <f>Foglio1!V487</f>
        <v>8</v>
      </c>
      <c r="M716" s="5">
        <f>Foglio1!J487</f>
        <v>258597</v>
      </c>
      <c r="N716" s="5">
        <f>Foglio1!N487</f>
        <v>444567</v>
      </c>
      <c r="O716" s="5">
        <f>Foglio1!O487</f>
        <v>9036</v>
      </c>
      <c r="Q716">
        <f t="shared" si="2898"/>
        <v>1409</v>
      </c>
      <c r="R716">
        <f t="shared" si="2899"/>
        <v>455012</v>
      </c>
      <c r="Z716">
        <f t="shared" si="2900"/>
        <v>444567</v>
      </c>
      <c r="AA716">
        <f t="shared" si="2901"/>
        <v>258597</v>
      </c>
      <c r="AB716">
        <f t="shared" si="2902"/>
        <v>1409</v>
      </c>
      <c r="AC716">
        <f t="shared" si="2903"/>
        <v>9036</v>
      </c>
      <c r="AE716" s="3">
        <f t="shared" si="2904"/>
        <v>36314</v>
      </c>
      <c r="AF716" s="3">
        <f t="shared" si="2905"/>
        <v>5465</v>
      </c>
      <c r="AG716" s="3">
        <f t="shared" si="2906"/>
        <v>-18792</v>
      </c>
      <c r="AH716" s="3">
        <f t="shared" si="2907"/>
        <v>-14</v>
      </c>
      <c r="AI716" s="3">
        <f t="shared" si="2908"/>
        <v>0</v>
      </c>
      <c r="AJ716" s="3">
        <f t="shared" si="2909"/>
        <v>-18778</v>
      </c>
      <c r="AK716" s="3">
        <f t="shared" si="2910"/>
        <v>24245</v>
      </c>
      <c r="AL716" s="3">
        <f t="shared" si="2911"/>
        <v>12</v>
      </c>
      <c r="AM716" s="3"/>
      <c r="AN716" s="3">
        <f t="shared" si="2912"/>
        <v>30849</v>
      </c>
      <c r="AO716" s="3">
        <f t="shared" si="2913"/>
        <v>5465</v>
      </c>
      <c r="AQ716" s="6">
        <f t="shared" si="2914"/>
        <v>3.5271477414900057E-3</v>
      </c>
      <c r="AR716" s="6">
        <f t="shared" si="2915"/>
        <v>7.7173569217560273E-3</v>
      </c>
      <c r="AS716" s="6">
        <f t="shared" si="2916"/>
        <v>-6.7403639911333649E-2</v>
      </c>
      <c r="AT716" s="6">
        <f t="shared" si="2917"/>
        <v>-9.8383696416022483E-3</v>
      </c>
      <c r="AU716" s="6">
        <f t="shared" si="2918"/>
        <v>0</v>
      </c>
      <c r="AV716" s="6">
        <f t="shared" si="2919"/>
        <v>-6.7698963497070747E-2</v>
      </c>
      <c r="AW716" s="6">
        <f t="shared" si="2920"/>
        <v>5.7681967634337486E-2</v>
      </c>
      <c r="AX716" s="6">
        <f t="shared" si="2921"/>
        <v>1.3297872340425532E-3</v>
      </c>
      <c r="AZ716" s="2">
        <f t="shared" si="2922"/>
        <v>6.9068616230242588E-2</v>
      </c>
      <c r="BA716" s="17">
        <f t="shared" si="2923"/>
        <v>0.15049292283967616</v>
      </c>
      <c r="BB716" s="2">
        <f t="shared" si="2924"/>
        <v>1.9744706134591913E-3</v>
      </c>
      <c r="BC716" s="2">
        <f t="shared" si="2925"/>
        <v>1.8133179374139059E-3</v>
      </c>
      <c r="BD716" s="2">
        <f t="shared" si="2926"/>
        <v>1.6115267604528531E-4</v>
      </c>
      <c r="BE716" s="2">
        <f t="shared" si="2927"/>
        <v>0.36237911797637079</v>
      </c>
      <c r="BF716" s="2">
        <f t="shared" si="2928"/>
        <v>0.62298401505586387</v>
      </c>
      <c r="BG716" s="17">
        <f t="shared" si="2929"/>
        <v>1.266239635430607E-2</v>
      </c>
      <c r="BH716" s="2">
        <f t="shared" si="2930"/>
        <v>4.9768082275024423E-3</v>
      </c>
      <c r="BI716" s="2">
        <f t="shared" si="2931"/>
        <v>4.4229748544264363E-4</v>
      </c>
      <c r="BJ716" s="2">
        <f t="shared" si="2932"/>
        <v>0.99458089428705487</v>
      </c>
    </row>
    <row r="717" spans="1:62" ht="15.6" customHeight="1">
      <c r="A717" s="4">
        <v>44606</v>
      </c>
      <c r="B717">
        <f>Foglio1!S488</f>
        <v>10351588</v>
      </c>
      <c r="C717">
        <f>Foglio1!T488</f>
        <v>4792338</v>
      </c>
      <c r="E717">
        <f>Foglio1!R488</f>
        <v>716292</v>
      </c>
      <c r="G717">
        <f>Foglio1!K488</f>
        <v>260900</v>
      </c>
      <c r="H717" s="5">
        <f>Foglio1!I488</f>
        <v>1430</v>
      </c>
      <c r="I717" s="5">
        <f>Foglio1!G488</f>
        <v>1314</v>
      </c>
      <c r="J717" s="5">
        <f>Foglio1!H488</f>
        <v>116</v>
      </c>
      <c r="K717" s="5">
        <f>Foglio1!V488</f>
        <v>7</v>
      </c>
      <c r="M717" s="5">
        <f>Foglio1!J488</f>
        <v>259470</v>
      </c>
      <c r="N717" s="5">
        <f>Foglio1!N488</f>
        <v>446337</v>
      </c>
      <c r="O717" s="5">
        <f>Foglio1!O488</f>
        <v>9055</v>
      </c>
      <c r="Q717">
        <f t="shared" ref="Q717:Q723" si="2933">H717+L717</f>
        <v>1430</v>
      </c>
      <c r="R717">
        <f t="shared" ref="R717:R723" si="2934">Q717+N717+O717</f>
        <v>456822</v>
      </c>
      <c r="Z717">
        <f t="shared" ref="Z717:Z723" si="2935">N717</f>
        <v>446337</v>
      </c>
      <c r="AA717">
        <f t="shared" ref="AA717:AA723" si="2936">M717</f>
        <v>259470</v>
      </c>
      <c r="AB717">
        <f t="shared" ref="AB717:AB723" si="2937">H717</f>
        <v>1430</v>
      </c>
      <c r="AC717">
        <f t="shared" ref="AC717:AC723" si="2938">O717</f>
        <v>9055</v>
      </c>
      <c r="AE717" s="3">
        <f t="shared" ref="AE717:AE723" si="2939">B717-B716</f>
        <v>19703</v>
      </c>
      <c r="AF717" s="3">
        <f t="shared" ref="AF717:AF723" si="2940">E717-E716</f>
        <v>2683</v>
      </c>
      <c r="AG717" s="3">
        <f t="shared" ref="AG717:AG723" si="2941">G717-G716</f>
        <v>894</v>
      </c>
      <c r="AH717" s="3">
        <f t="shared" ref="AH717:AH723" si="2942">H717-H716</f>
        <v>21</v>
      </c>
      <c r="AI717" s="3">
        <f t="shared" ref="AI717:AI723" si="2943">J717-J716</f>
        <v>1</v>
      </c>
      <c r="AJ717" s="3">
        <f t="shared" ref="AJ717:AJ723" si="2944">M717-M716</f>
        <v>873</v>
      </c>
      <c r="AK717" s="3">
        <f t="shared" ref="AK717:AK723" si="2945">N717-N716</f>
        <v>1770</v>
      </c>
      <c r="AL717" s="3">
        <f t="shared" ref="AL717:AL723" si="2946">O717-O716</f>
        <v>19</v>
      </c>
      <c r="AM717" s="3"/>
      <c r="AN717" s="3">
        <f t="shared" ref="AN717:AN723" si="2947">AE717-AF717</f>
        <v>17020</v>
      </c>
      <c r="AO717" s="3">
        <f t="shared" ref="AO717:AO723" si="2948">AF717</f>
        <v>2683</v>
      </c>
      <c r="AQ717" s="6">
        <f t="shared" ref="AQ717:AQ723" si="2949">(B717-B716)/B716</f>
        <v>1.907009224357414E-3</v>
      </c>
      <c r="AR717" s="6">
        <f t="shared" ref="AR717:AR723" si="2950">(E717-E716)/E716</f>
        <v>3.7597619985173954E-3</v>
      </c>
      <c r="AS717" s="6">
        <f t="shared" ref="AS717:AS723" si="2951">(G717-G716)/G716</f>
        <v>3.4383821911802034E-3</v>
      </c>
      <c r="AT717" s="6">
        <f t="shared" ref="AT717:AT723" si="2952">(H717-H716)/H716</f>
        <v>1.4904187366926898E-2</v>
      </c>
      <c r="AU717" s="6">
        <f t="shared" ref="AU717:AU723" si="2953">(J717-J716)/J716</f>
        <v>8.6956521739130436E-3</v>
      </c>
      <c r="AV717" s="6">
        <f t="shared" ref="AV717:AV723" si="2954">(M717-M716)/M716</f>
        <v>3.375909233285769E-3</v>
      </c>
      <c r="AW717" s="6">
        <f t="shared" ref="AW717:AW723" si="2955">(N717-N716)/N716</f>
        <v>3.9814021283631042E-3</v>
      </c>
      <c r="AX717" s="6">
        <f t="shared" ref="AX717:AX723" si="2956">(O717-O716)/O716</f>
        <v>2.1027003098716248E-3</v>
      </c>
      <c r="AZ717" s="2">
        <f t="shared" ref="AZ717:AZ723" si="2957">E717/B717</f>
        <v>6.919633973067707E-2</v>
      </c>
      <c r="BA717" s="17">
        <f t="shared" ref="BA717:BA723" si="2958">AF717/AE717</f>
        <v>0.13617215652438716</v>
      </c>
      <c r="BB717" s="2">
        <f t="shared" ref="BB717:BB723" si="2959">H717/E717</f>
        <v>1.9963925326542805E-3</v>
      </c>
      <c r="BC717" s="2">
        <f t="shared" ref="BC717:BC723" si="2960">(H717-J717)/E717</f>
        <v>1.8344474041312761E-3</v>
      </c>
      <c r="BD717" s="2">
        <f t="shared" ref="BD717:BD723" si="2961">J717/E717</f>
        <v>1.6194512852300458E-4</v>
      </c>
      <c r="BE717" s="2">
        <f t="shared" ref="BE717:BE723" si="2962">M717/E717</f>
        <v>0.36224053877468965</v>
      </c>
      <c r="BF717" s="2">
        <f t="shared" ref="BF717:BF723" si="2963">N717/E717</f>
        <v>0.62312157611700258</v>
      </c>
      <c r="BG717" s="17">
        <f t="shared" ref="BG717:BG723" si="2964">O717/E717</f>
        <v>1.2641492575653505E-2</v>
      </c>
      <c r="BH717" s="2">
        <f t="shared" ref="BH717:BH723" si="2965">I717/G717</f>
        <v>5.0364124185511691E-3</v>
      </c>
      <c r="BI717" s="2">
        <f t="shared" ref="BI717:BI723" si="2966">J717/G717</f>
        <v>4.4461479494059026E-4</v>
      </c>
      <c r="BJ717" s="2">
        <f t="shared" ref="BJ717:BJ723" si="2967">M717/G717</f>
        <v>0.99451897278650825</v>
      </c>
    </row>
    <row r="718" spans="1:62" ht="15.6" customHeight="1">
      <c r="A718" s="4">
        <v>44607</v>
      </c>
      <c r="B718">
        <f>Foglio1!S489</f>
        <v>10387501</v>
      </c>
      <c r="C718">
        <f>Foglio1!T489</f>
        <v>4827937</v>
      </c>
      <c r="E718">
        <f>Foglio1!R489</f>
        <v>722488</v>
      </c>
      <c r="G718">
        <f>Foglio1!K489</f>
        <v>262478</v>
      </c>
      <c r="H718" s="5">
        <f>Foglio1!I489</f>
        <v>1431</v>
      </c>
      <c r="I718" s="5">
        <f>Foglio1!G489</f>
        <v>1320</v>
      </c>
      <c r="J718" s="5">
        <f>Foglio1!H489</f>
        <v>111</v>
      </c>
      <c r="K718" s="5">
        <f>Foglio1!V489</f>
        <v>7</v>
      </c>
      <c r="M718" s="5">
        <f>Foglio1!J489</f>
        <v>261047</v>
      </c>
      <c r="N718" s="5">
        <f>Foglio1!N489</f>
        <v>450895</v>
      </c>
      <c r="O718" s="5">
        <f>Foglio1!O489</f>
        <v>9115</v>
      </c>
      <c r="Q718">
        <f t="shared" si="2933"/>
        <v>1431</v>
      </c>
      <c r="R718">
        <f t="shared" si="2934"/>
        <v>461441</v>
      </c>
      <c r="Z718">
        <f t="shared" si="2935"/>
        <v>450895</v>
      </c>
      <c r="AA718">
        <f t="shared" si="2936"/>
        <v>261047</v>
      </c>
      <c r="AB718">
        <f t="shared" si="2937"/>
        <v>1431</v>
      </c>
      <c r="AC718">
        <f t="shared" si="2938"/>
        <v>9115</v>
      </c>
      <c r="AE718" s="3">
        <f t="shared" si="2939"/>
        <v>35913</v>
      </c>
      <c r="AF718" s="3">
        <f t="shared" si="2940"/>
        <v>6196</v>
      </c>
      <c r="AG718" s="3">
        <f t="shared" si="2941"/>
        <v>1578</v>
      </c>
      <c r="AH718" s="3">
        <f t="shared" si="2942"/>
        <v>1</v>
      </c>
      <c r="AI718" s="3">
        <f t="shared" si="2943"/>
        <v>-5</v>
      </c>
      <c r="AJ718" s="3">
        <f t="shared" si="2944"/>
        <v>1577</v>
      </c>
      <c r="AK718" s="3">
        <f t="shared" si="2945"/>
        <v>4558</v>
      </c>
      <c r="AL718" s="3">
        <f t="shared" si="2946"/>
        <v>60</v>
      </c>
      <c r="AM718" s="3"/>
      <c r="AN718" s="3">
        <f t="shared" si="2947"/>
        <v>29717</v>
      </c>
      <c r="AO718" s="3">
        <f t="shared" si="2948"/>
        <v>6196</v>
      </c>
      <c r="AQ718" s="6">
        <f t="shared" si="2949"/>
        <v>3.4693227744380861E-3</v>
      </c>
      <c r="AR718" s="6">
        <f t="shared" si="2950"/>
        <v>8.6501035890391067E-3</v>
      </c>
      <c r="AS718" s="6">
        <f t="shared" si="2951"/>
        <v>6.0482943656573404E-3</v>
      </c>
      <c r="AT718" s="6">
        <f t="shared" si="2952"/>
        <v>6.993006993006993E-4</v>
      </c>
      <c r="AU718" s="6">
        <f t="shared" si="2953"/>
        <v>-4.3103448275862072E-2</v>
      </c>
      <c r="AV718" s="6">
        <f t="shared" si="2954"/>
        <v>6.0777739237676803E-3</v>
      </c>
      <c r="AW718" s="6">
        <f t="shared" si="2955"/>
        <v>1.0212014688452896E-2</v>
      </c>
      <c r="AX718" s="6">
        <f t="shared" si="2956"/>
        <v>6.6261733848702372E-3</v>
      </c>
      <c r="AZ718" s="2">
        <f t="shared" si="2957"/>
        <v>6.9553591378715626E-2</v>
      </c>
      <c r="BA718" s="17">
        <f t="shared" si="2958"/>
        <v>0.17252805390805559</v>
      </c>
      <c r="BB718" s="2">
        <f t="shared" si="2959"/>
        <v>1.9806557340744761E-3</v>
      </c>
      <c r="BC718" s="2">
        <f t="shared" si="2960"/>
        <v>1.8270199643454286E-3</v>
      </c>
      <c r="BD718" s="2">
        <f t="shared" si="2961"/>
        <v>1.536357697290474E-4</v>
      </c>
      <c r="BE718" s="2">
        <f t="shared" si="2962"/>
        <v>0.36131672775187962</v>
      </c>
      <c r="BF718" s="2">
        <f t="shared" si="2963"/>
        <v>0.62408649001782723</v>
      </c>
      <c r="BG718" s="17">
        <f t="shared" si="2964"/>
        <v>1.2616126496218622E-2</v>
      </c>
      <c r="BH718" s="2">
        <f t="shared" si="2965"/>
        <v>5.0289929060721283E-3</v>
      </c>
      <c r="BI718" s="2">
        <f t="shared" si="2966"/>
        <v>4.2289258528333803E-4</v>
      </c>
      <c r="BJ718" s="2">
        <f t="shared" si="2967"/>
        <v>0.99454811450864455</v>
      </c>
    </row>
    <row r="719" spans="1:62" ht="15.6" customHeight="1">
      <c r="A719" s="4">
        <v>44608</v>
      </c>
      <c r="B719">
        <f>Foglio1!S490</f>
        <v>10432107</v>
      </c>
      <c r="C719">
        <f>Foglio1!T490</f>
        <v>4871970</v>
      </c>
      <c r="E719">
        <f>Foglio1!R490</f>
        <v>729422</v>
      </c>
      <c r="G719">
        <f>Foglio1!K490</f>
        <v>253450</v>
      </c>
      <c r="H719" s="5">
        <f>Foglio1!I490</f>
        <v>1401</v>
      </c>
      <c r="I719" s="5">
        <f>Foglio1!G490</f>
        <v>1291</v>
      </c>
      <c r="J719" s="5">
        <f>Foglio1!H490</f>
        <v>110</v>
      </c>
      <c r="K719" s="5">
        <f>Foglio1!V490</f>
        <v>5</v>
      </c>
      <c r="M719" s="5">
        <f>Foglio1!J490</f>
        <v>252049</v>
      </c>
      <c r="N719" s="5">
        <f>Foglio1!N490</f>
        <v>466823</v>
      </c>
      <c r="O719" s="5">
        <f>Foglio1!O490</f>
        <v>9149</v>
      </c>
      <c r="Q719">
        <f t="shared" si="2933"/>
        <v>1401</v>
      </c>
      <c r="R719">
        <f t="shared" si="2934"/>
        <v>477373</v>
      </c>
      <c r="Z719">
        <f t="shared" si="2935"/>
        <v>466823</v>
      </c>
      <c r="AA719">
        <f t="shared" si="2936"/>
        <v>252049</v>
      </c>
      <c r="AB719">
        <f t="shared" si="2937"/>
        <v>1401</v>
      </c>
      <c r="AC719">
        <f t="shared" si="2938"/>
        <v>9149</v>
      </c>
      <c r="AE719" s="3">
        <f t="shared" si="2939"/>
        <v>44606</v>
      </c>
      <c r="AF719" s="3">
        <f t="shared" si="2940"/>
        <v>6934</v>
      </c>
      <c r="AG719" s="3">
        <f t="shared" si="2941"/>
        <v>-9028</v>
      </c>
      <c r="AH719" s="3">
        <f t="shared" si="2942"/>
        <v>-30</v>
      </c>
      <c r="AI719" s="3">
        <f t="shared" si="2943"/>
        <v>-1</v>
      </c>
      <c r="AJ719" s="3">
        <f t="shared" si="2944"/>
        <v>-8998</v>
      </c>
      <c r="AK719" s="3">
        <f t="shared" si="2945"/>
        <v>15928</v>
      </c>
      <c r="AL719" s="3">
        <f t="shared" si="2946"/>
        <v>34</v>
      </c>
      <c r="AM719" s="3"/>
      <c r="AN719" s="3">
        <f t="shared" si="2947"/>
        <v>37672</v>
      </c>
      <c r="AO719" s="3">
        <f t="shared" si="2948"/>
        <v>6934</v>
      </c>
      <c r="AQ719" s="6">
        <f t="shared" si="2949"/>
        <v>4.2941993459254544E-3</v>
      </c>
      <c r="AR719" s="6">
        <f t="shared" si="2950"/>
        <v>9.59739123694788E-3</v>
      </c>
      <c r="AS719" s="6">
        <f t="shared" si="2951"/>
        <v>-3.4395263603044825E-2</v>
      </c>
      <c r="AT719" s="6">
        <f t="shared" si="2952"/>
        <v>-2.0964360587002098E-2</v>
      </c>
      <c r="AU719" s="6">
        <f t="shared" si="2953"/>
        <v>-9.0090090090090089E-3</v>
      </c>
      <c r="AV719" s="6">
        <f t="shared" si="2954"/>
        <v>-3.4468888744172504E-2</v>
      </c>
      <c r="AW719" s="6">
        <f t="shared" si="2955"/>
        <v>3.5325297463932842E-2</v>
      </c>
      <c r="AX719" s="6">
        <f t="shared" si="2956"/>
        <v>3.7301151947339551E-3</v>
      </c>
      <c r="AZ719" s="2">
        <f t="shared" si="2957"/>
        <v>6.9920870251810111E-2</v>
      </c>
      <c r="BA719" s="17">
        <f t="shared" si="2958"/>
        <v>0.15544993947002644</v>
      </c>
      <c r="BB719" s="2">
        <f t="shared" si="2959"/>
        <v>1.9206988547096195E-3</v>
      </c>
      <c r="BC719" s="2">
        <f t="shared" si="2960"/>
        <v>1.7698945192220689E-3</v>
      </c>
      <c r="BD719" s="2">
        <f t="shared" si="2961"/>
        <v>1.5080433548755041E-4</v>
      </c>
      <c r="BE719" s="2">
        <f t="shared" si="2962"/>
        <v>0.34554619959365085</v>
      </c>
      <c r="BF719" s="2">
        <f t="shared" si="2963"/>
        <v>0.6399902936845886</v>
      </c>
      <c r="BG719" s="17">
        <f t="shared" si="2964"/>
        <v>1.2542807867050898E-2</v>
      </c>
      <c r="BH719" s="2">
        <f t="shared" si="2965"/>
        <v>5.0937068455316628E-3</v>
      </c>
      <c r="BI719" s="2">
        <f t="shared" si="2966"/>
        <v>4.3401065298875516E-4</v>
      </c>
      <c r="BJ719" s="2">
        <f t="shared" si="2967"/>
        <v>0.99447228250147957</v>
      </c>
    </row>
    <row r="720" spans="1:62" ht="15.6" customHeight="1">
      <c r="A720" s="4">
        <v>44609</v>
      </c>
      <c r="B720">
        <f>Foglio1!S491</f>
        <v>10465181</v>
      </c>
      <c r="C720">
        <f>Foglio1!T491</f>
        <v>4904731</v>
      </c>
      <c r="E720">
        <f>Foglio1!R491</f>
        <v>734915</v>
      </c>
      <c r="G720">
        <f>Foglio1!K491</f>
        <v>251275</v>
      </c>
      <c r="H720" s="5">
        <f>Foglio1!I491</f>
        <v>1343</v>
      </c>
      <c r="I720" s="5">
        <f>Foglio1!G491</f>
        <v>1239</v>
      </c>
      <c r="J720" s="5">
        <f>Foglio1!H491</f>
        <v>104</v>
      </c>
      <c r="K720" s="5">
        <f>Foglio1!V491</f>
        <v>5</v>
      </c>
      <c r="M720" s="5">
        <f>Foglio1!J491</f>
        <v>249932</v>
      </c>
      <c r="N720" s="5">
        <f>Foglio1!N491</f>
        <v>474455</v>
      </c>
      <c r="O720" s="5">
        <f>Foglio1!O491</f>
        <v>9185</v>
      </c>
      <c r="Q720">
        <f t="shared" si="2933"/>
        <v>1343</v>
      </c>
      <c r="R720">
        <f t="shared" si="2934"/>
        <v>484983</v>
      </c>
      <c r="Z720">
        <f t="shared" si="2935"/>
        <v>474455</v>
      </c>
      <c r="AA720">
        <f t="shared" si="2936"/>
        <v>249932</v>
      </c>
      <c r="AB720">
        <f t="shared" si="2937"/>
        <v>1343</v>
      </c>
      <c r="AC720">
        <f t="shared" si="2938"/>
        <v>9185</v>
      </c>
      <c r="AE720" s="3">
        <f t="shared" si="2939"/>
        <v>33074</v>
      </c>
      <c r="AF720" s="3">
        <f t="shared" si="2940"/>
        <v>5493</v>
      </c>
      <c r="AG720" s="3">
        <f t="shared" si="2941"/>
        <v>-2175</v>
      </c>
      <c r="AH720" s="3">
        <f t="shared" si="2942"/>
        <v>-58</v>
      </c>
      <c r="AI720" s="3">
        <f t="shared" si="2943"/>
        <v>-6</v>
      </c>
      <c r="AJ720" s="3">
        <f t="shared" si="2944"/>
        <v>-2117</v>
      </c>
      <c r="AK720" s="3">
        <f t="shared" si="2945"/>
        <v>7632</v>
      </c>
      <c r="AL720" s="3">
        <f t="shared" si="2946"/>
        <v>36</v>
      </c>
      <c r="AM720" s="3"/>
      <c r="AN720" s="3">
        <f t="shared" si="2947"/>
        <v>27581</v>
      </c>
      <c r="AO720" s="3">
        <f t="shared" si="2948"/>
        <v>5493</v>
      </c>
      <c r="AQ720" s="6">
        <f t="shared" si="2949"/>
        <v>3.1704045980356604E-3</v>
      </c>
      <c r="AR720" s="6">
        <f t="shared" si="2950"/>
        <v>7.5306201348464951E-3</v>
      </c>
      <c r="AS720" s="6">
        <f t="shared" si="2951"/>
        <v>-8.5815742750049318E-3</v>
      </c>
      <c r="AT720" s="6">
        <f t="shared" si="2952"/>
        <v>-4.1399000713775877E-2</v>
      </c>
      <c r="AU720" s="6">
        <f t="shared" si="2953"/>
        <v>-5.4545454545454543E-2</v>
      </c>
      <c r="AV720" s="6">
        <f t="shared" si="2954"/>
        <v>-8.399160480700182E-3</v>
      </c>
      <c r="AW720" s="6">
        <f t="shared" si="2955"/>
        <v>1.6348808863316504E-2</v>
      </c>
      <c r="AX720" s="6">
        <f t="shared" si="2956"/>
        <v>3.9348562684446385E-3</v>
      </c>
      <c r="AZ720" s="2">
        <f t="shared" si="2957"/>
        <v>7.0224776809880304E-2</v>
      </c>
      <c r="BA720" s="17">
        <f t="shared" si="2958"/>
        <v>0.16608211888492472</v>
      </c>
      <c r="BB720" s="2">
        <f t="shared" si="2959"/>
        <v>1.8274222188960627E-3</v>
      </c>
      <c r="BC720" s="2">
        <f t="shared" si="2960"/>
        <v>1.685909254811781E-3</v>
      </c>
      <c r="BD720" s="2">
        <f t="shared" si="2961"/>
        <v>1.4151296408428186E-4</v>
      </c>
      <c r="BE720" s="2">
        <f t="shared" si="2962"/>
        <v>0.34008286672608395</v>
      </c>
      <c r="BF720" s="2">
        <f t="shared" si="2963"/>
        <v>0.64559166706353799</v>
      </c>
      <c r="BG720" s="17">
        <f t="shared" si="2964"/>
        <v>1.2498043991482008E-2</v>
      </c>
      <c r="BH720" s="2">
        <f t="shared" si="2965"/>
        <v>4.9308526514774652E-3</v>
      </c>
      <c r="BI720" s="2">
        <f t="shared" si="2966"/>
        <v>4.1388916525718833E-4</v>
      </c>
      <c r="BJ720" s="2">
        <f t="shared" si="2967"/>
        <v>0.99465525818326539</v>
      </c>
    </row>
    <row r="721" spans="1:62" ht="15.6" customHeight="1">
      <c r="A721" s="4">
        <v>44610</v>
      </c>
      <c r="B721">
        <f>Foglio1!S492</f>
        <v>10500440</v>
      </c>
      <c r="C721">
        <f>Foglio1!T492</f>
        <v>4939603</v>
      </c>
      <c r="E721">
        <f>Foglio1!R492</f>
        <v>740613</v>
      </c>
      <c r="G721">
        <f>Foglio1!K492</f>
        <v>250096</v>
      </c>
      <c r="H721" s="5">
        <f>Foglio1!I492</f>
        <v>1297</v>
      </c>
      <c r="I721" s="5">
        <f>Foglio1!G492</f>
        <v>1200</v>
      </c>
      <c r="J721" s="5">
        <f>Foglio1!H492</f>
        <v>97</v>
      </c>
      <c r="K721" s="5">
        <f>Foglio1!V492</f>
        <v>2</v>
      </c>
      <c r="M721" s="5">
        <f>Foglio1!J492</f>
        <v>248799</v>
      </c>
      <c r="N721" s="5">
        <f>Foglio1!N492</f>
        <v>481300</v>
      </c>
      <c r="O721" s="5">
        <f>Foglio1!O492</f>
        <v>9217</v>
      </c>
      <c r="Q721">
        <f t="shared" si="2933"/>
        <v>1297</v>
      </c>
      <c r="R721">
        <f t="shared" si="2934"/>
        <v>491814</v>
      </c>
      <c r="Z721">
        <f t="shared" si="2935"/>
        <v>481300</v>
      </c>
      <c r="AA721">
        <f t="shared" si="2936"/>
        <v>248799</v>
      </c>
      <c r="AB721">
        <f t="shared" si="2937"/>
        <v>1297</v>
      </c>
      <c r="AC721">
        <f t="shared" si="2938"/>
        <v>9217</v>
      </c>
      <c r="AE721" s="3">
        <f t="shared" si="2939"/>
        <v>35259</v>
      </c>
      <c r="AF721" s="3">
        <f t="shared" si="2940"/>
        <v>5698</v>
      </c>
      <c r="AG721" s="3">
        <f t="shared" si="2941"/>
        <v>-1179</v>
      </c>
      <c r="AH721" s="3">
        <f t="shared" si="2942"/>
        <v>-46</v>
      </c>
      <c r="AI721" s="3">
        <f t="shared" si="2943"/>
        <v>-7</v>
      </c>
      <c r="AJ721" s="3">
        <f t="shared" si="2944"/>
        <v>-1133</v>
      </c>
      <c r="AK721" s="3">
        <f t="shared" si="2945"/>
        <v>6845</v>
      </c>
      <c r="AL721" s="3">
        <f t="shared" si="2946"/>
        <v>32</v>
      </c>
      <c r="AM721" s="3"/>
      <c r="AN721" s="3">
        <f t="shared" si="2947"/>
        <v>29561</v>
      </c>
      <c r="AO721" s="3">
        <f t="shared" si="2948"/>
        <v>5698</v>
      </c>
      <c r="AQ721" s="6">
        <f t="shared" si="2949"/>
        <v>3.3691724968732029E-3</v>
      </c>
      <c r="AR721" s="6">
        <f t="shared" si="2950"/>
        <v>7.7532775899253658E-3</v>
      </c>
      <c r="AS721" s="6">
        <f t="shared" si="2951"/>
        <v>-4.6920704407521644E-3</v>
      </c>
      <c r="AT721" s="6">
        <f t="shared" si="2952"/>
        <v>-3.4251675353685777E-2</v>
      </c>
      <c r="AU721" s="6">
        <f t="shared" si="2953"/>
        <v>-6.7307692307692304E-2</v>
      </c>
      <c r="AV721" s="6">
        <f t="shared" si="2954"/>
        <v>-4.5332330393867129E-3</v>
      </c>
      <c r="AW721" s="6">
        <f t="shared" si="2955"/>
        <v>1.44270794912057E-2</v>
      </c>
      <c r="AX721" s="6">
        <f t="shared" si="2956"/>
        <v>3.4839412084921068E-3</v>
      </c>
      <c r="AZ721" s="2">
        <f t="shared" si="2957"/>
        <v>7.0531615818003823E-2</v>
      </c>
      <c r="BA721" s="17">
        <f t="shared" si="2958"/>
        <v>0.16160412944212826</v>
      </c>
      <c r="BB721" s="2">
        <f t="shared" si="2959"/>
        <v>1.7512520034079877E-3</v>
      </c>
      <c r="BC721" s="2">
        <f t="shared" si="2960"/>
        <v>1.6202794171854937E-3</v>
      </c>
      <c r="BD721" s="2">
        <f t="shared" si="2961"/>
        <v>1.3097258622249406E-4</v>
      </c>
      <c r="BE721" s="2">
        <f t="shared" si="2962"/>
        <v>0.33593658226361134</v>
      </c>
      <c r="BF721" s="2">
        <f t="shared" si="2963"/>
        <v>0.64986706957614837</v>
      </c>
      <c r="BG721" s="17">
        <f t="shared" si="2964"/>
        <v>1.2445096156832246E-2</v>
      </c>
      <c r="BH721" s="2">
        <f t="shared" si="2965"/>
        <v>4.7981575075171133E-3</v>
      </c>
      <c r="BI721" s="2">
        <f t="shared" si="2966"/>
        <v>3.8785106519096665E-4</v>
      </c>
      <c r="BJ721" s="2">
        <f t="shared" si="2967"/>
        <v>0.99481399142729188</v>
      </c>
    </row>
    <row r="722" spans="1:62" ht="15.6" customHeight="1">
      <c r="A722" s="4">
        <v>44611</v>
      </c>
      <c r="B722">
        <f>Foglio1!S493</f>
        <v>10538063</v>
      </c>
      <c r="C722">
        <f>Foglio1!T493</f>
        <v>4976750</v>
      </c>
      <c r="E722">
        <f>Foglio1!R493</f>
        <v>746269</v>
      </c>
      <c r="G722">
        <f>Foglio1!K493</f>
        <v>248459</v>
      </c>
      <c r="H722" s="5">
        <f>Foglio1!I493</f>
        <v>1288</v>
      </c>
      <c r="I722" s="5">
        <f>Foglio1!G493</f>
        <v>1189</v>
      </c>
      <c r="J722" s="5">
        <f>Foglio1!H493</f>
        <v>99</v>
      </c>
      <c r="K722" s="5">
        <f>Foglio1!V493</f>
        <v>5</v>
      </c>
      <c r="M722" s="5">
        <f>Foglio1!J493</f>
        <v>247171</v>
      </c>
      <c r="N722" s="5">
        <f>Foglio1!N493</f>
        <v>488557</v>
      </c>
      <c r="O722" s="5">
        <f>Foglio1!O493</f>
        <v>9253</v>
      </c>
      <c r="Q722">
        <f t="shared" si="2933"/>
        <v>1288</v>
      </c>
      <c r="R722">
        <f t="shared" si="2934"/>
        <v>499098</v>
      </c>
      <c r="Z722">
        <f t="shared" si="2935"/>
        <v>488557</v>
      </c>
      <c r="AA722">
        <f t="shared" si="2936"/>
        <v>247171</v>
      </c>
      <c r="AB722">
        <f t="shared" si="2937"/>
        <v>1288</v>
      </c>
      <c r="AC722">
        <f t="shared" si="2938"/>
        <v>9253</v>
      </c>
      <c r="AE722" s="3">
        <f t="shared" si="2939"/>
        <v>37623</v>
      </c>
      <c r="AF722" s="3">
        <f t="shared" si="2940"/>
        <v>5656</v>
      </c>
      <c r="AG722" s="3">
        <f t="shared" si="2941"/>
        <v>-1637</v>
      </c>
      <c r="AH722" s="3">
        <f t="shared" si="2942"/>
        <v>-9</v>
      </c>
      <c r="AI722" s="3">
        <f t="shared" si="2943"/>
        <v>2</v>
      </c>
      <c r="AJ722" s="3">
        <f t="shared" si="2944"/>
        <v>-1628</v>
      </c>
      <c r="AK722" s="3">
        <f t="shared" si="2945"/>
        <v>7257</v>
      </c>
      <c r="AL722" s="3">
        <f t="shared" si="2946"/>
        <v>36</v>
      </c>
      <c r="AM722" s="3"/>
      <c r="AN722" s="3">
        <f t="shared" si="2947"/>
        <v>31967</v>
      </c>
      <c r="AO722" s="3">
        <f t="shared" si="2948"/>
        <v>5656</v>
      </c>
      <c r="AQ722" s="6">
        <f t="shared" si="2949"/>
        <v>3.5829927126863254E-3</v>
      </c>
      <c r="AR722" s="6">
        <f t="shared" si="2950"/>
        <v>7.6369169863342934E-3</v>
      </c>
      <c r="AS722" s="6">
        <f t="shared" si="2951"/>
        <v>-6.545486533171262E-3</v>
      </c>
      <c r="AT722" s="6">
        <f t="shared" si="2952"/>
        <v>-6.9390902081727058E-3</v>
      </c>
      <c r="AU722" s="6">
        <f t="shared" si="2953"/>
        <v>2.0618556701030927E-2</v>
      </c>
      <c r="AV722" s="6">
        <f t="shared" si="2954"/>
        <v>-6.5434346601071546E-3</v>
      </c>
      <c r="AW722" s="6">
        <f t="shared" si="2955"/>
        <v>1.5077913982962808E-2</v>
      </c>
      <c r="AX722" s="6">
        <f t="shared" si="2956"/>
        <v>3.9058261907345122E-3</v>
      </c>
      <c r="AZ722" s="2">
        <f t="shared" si="2957"/>
        <v>7.0816524820548135E-2</v>
      </c>
      <c r="BA722" s="17">
        <f t="shared" si="2958"/>
        <v>0.15033357254870691</v>
      </c>
      <c r="BB722" s="2">
        <f t="shared" si="2959"/>
        <v>1.7259192060771651E-3</v>
      </c>
      <c r="BC722" s="2">
        <f t="shared" si="2960"/>
        <v>1.5932592671007372E-3</v>
      </c>
      <c r="BD722" s="2">
        <f t="shared" si="2961"/>
        <v>1.3265993897642808E-4</v>
      </c>
      <c r="BE722" s="2">
        <f t="shared" si="2962"/>
        <v>0.33120898764386569</v>
      </c>
      <c r="BF722" s="2">
        <f t="shared" si="2963"/>
        <v>0.65466607885360373</v>
      </c>
      <c r="BG722" s="17">
        <f t="shared" si="2964"/>
        <v>1.2399014296453424E-2</v>
      </c>
      <c r="BH722" s="2">
        <f t="shared" si="2965"/>
        <v>4.7854978084915416E-3</v>
      </c>
      <c r="BI722" s="2">
        <f t="shared" si="2966"/>
        <v>3.9845608329744543E-4</v>
      </c>
      <c r="BJ722" s="2">
        <f t="shared" si="2967"/>
        <v>0.99481604610821106</v>
      </c>
    </row>
    <row r="723" spans="1:62" ht="15.6" customHeight="1">
      <c r="A723" s="4">
        <v>44612</v>
      </c>
      <c r="B723">
        <f>Foglio1!S494</f>
        <v>10567659</v>
      </c>
      <c r="C723">
        <f>Foglio1!T494</f>
        <v>5006029</v>
      </c>
      <c r="E723">
        <f>Foglio1!R494</f>
        <v>750872</v>
      </c>
      <c r="G723">
        <f>Foglio1!K494</f>
        <v>247522</v>
      </c>
      <c r="H723" s="5">
        <f>Foglio1!I494</f>
        <v>1279</v>
      </c>
      <c r="I723" s="5">
        <f>Foglio1!G494</f>
        <v>1179</v>
      </c>
      <c r="J723" s="5">
        <f>Foglio1!H494</f>
        <v>100</v>
      </c>
      <c r="K723" s="5">
        <f>Foglio1!V494</f>
        <v>6</v>
      </c>
      <c r="M723" s="5">
        <f>Foglio1!J494</f>
        <v>246243</v>
      </c>
      <c r="N723" s="5">
        <f>Foglio1!N494</f>
        <v>494087</v>
      </c>
      <c r="O723" s="5">
        <f>Foglio1!O494</f>
        <v>9263</v>
      </c>
      <c r="Q723">
        <f t="shared" si="2933"/>
        <v>1279</v>
      </c>
      <c r="R723">
        <f t="shared" si="2934"/>
        <v>504629</v>
      </c>
      <c r="Z723">
        <f t="shared" si="2935"/>
        <v>494087</v>
      </c>
      <c r="AA723">
        <f t="shared" si="2936"/>
        <v>246243</v>
      </c>
      <c r="AB723">
        <f t="shared" si="2937"/>
        <v>1279</v>
      </c>
      <c r="AC723">
        <f t="shared" si="2938"/>
        <v>9263</v>
      </c>
      <c r="AE723" s="3">
        <f t="shared" si="2939"/>
        <v>29596</v>
      </c>
      <c r="AF723" s="3">
        <f t="shared" si="2940"/>
        <v>4603</v>
      </c>
      <c r="AG723" s="3">
        <f t="shared" si="2941"/>
        <v>-937</v>
      </c>
      <c r="AH723" s="3">
        <f t="shared" si="2942"/>
        <v>-9</v>
      </c>
      <c r="AI723" s="3">
        <f t="shared" si="2943"/>
        <v>1</v>
      </c>
      <c r="AJ723" s="3">
        <f t="shared" si="2944"/>
        <v>-928</v>
      </c>
      <c r="AK723" s="3">
        <f t="shared" si="2945"/>
        <v>5530</v>
      </c>
      <c r="AL723" s="3">
        <f t="shared" si="2946"/>
        <v>10</v>
      </c>
      <c r="AM723" s="3"/>
      <c r="AN723" s="3">
        <f t="shared" si="2947"/>
        <v>24993</v>
      </c>
      <c r="AO723" s="3">
        <f t="shared" si="2948"/>
        <v>4603</v>
      </c>
      <c r="AQ723" s="6">
        <f t="shared" si="2949"/>
        <v>2.8084857720057283E-3</v>
      </c>
      <c r="AR723" s="6">
        <f t="shared" si="2950"/>
        <v>6.1680171627121055E-3</v>
      </c>
      <c r="AS723" s="6">
        <f t="shared" si="2951"/>
        <v>-3.7712459600980444E-3</v>
      </c>
      <c r="AT723" s="6">
        <f t="shared" si="2952"/>
        <v>-6.987577639751553E-3</v>
      </c>
      <c r="AU723" s="6">
        <f t="shared" si="2953"/>
        <v>1.0101010101010102E-2</v>
      </c>
      <c r="AV723" s="6">
        <f t="shared" si="2954"/>
        <v>-3.7544857608700051E-3</v>
      </c>
      <c r="AW723" s="6">
        <f t="shared" si="2955"/>
        <v>1.1319047726263262E-2</v>
      </c>
      <c r="AX723" s="6">
        <f t="shared" si="2956"/>
        <v>1.0807305738679347E-3</v>
      </c>
      <c r="AZ723" s="2">
        <f t="shared" si="2957"/>
        <v>7.1053768862148176E-2</v>
      </c>
      <c r="BA723" s="17">
        <f t="shared" si="2958"/>
        <v>0.1555277740235167</v>
      </c>
      <c r="BB723" s="2">
        <f t="shared" si="2959"/>
        <v>1.7033529016929651E-3</v>
      </c>
      <c r="BC723" s="2">
        <f t="shared" si="2960"/>
        <v>1.5701744105519981E-3</v>
      </c>
      <c r="BD723" s="2">
        <f t="shared" si="2961"/>
        <v>1.3317849114096678E-4</v>
      </c>
      <c r="BE723" s="2">
        <f t="shared" si="2962"/>
        <v>0.32794271194025082</v>
      </c>
      <c r="BF723" s="2">
        <f t="shared" si="2963"/>
        <v>0.65801761152366844</v>
      </c>
      <c r="BG723" s="17">
        <f t="shared" si="2964"/>
        <v>1.2336323634387752E-2</v>
      </c>
      <c r="BH723" s="2">
        <f t="shared" si="2965"/>
        <v>4.7632129669281922E-3</v>
      </c>
      <c r="BI723" s="2">
        <f t="shared" si="2966"/>
        <v>4.0400449252995694E-4</v>
      </c>
      <c r="BJ723" s="2">
        <f t="shared" si="2967"/>
        <v>0.99483278254054186</v>
      </c>
    </row>
    <row r="724" spans="1:62" ht="15.6" customHeight="1">
      <c r="A724" s="4">
        <v>44613</v>
      </c>
      <c r="B724">
        <f>Foglio1!S495</f>
        <v>10585463</v>
      </c>
      <c r="C724">
        <f>Foglio1!T495</f>
        <v>5023661</v>
      </c>
      <c r="E724">
        <f>Foglio1!R495</f>
        <v>753424</v>
      </c>
      <c r="G724">
        <f>Foglio1!K495</f>
        <v>246666</v>
      </c>
      <c r="H724" s="5">
        <f>Foglio1!I495</f>
        <v>1256</v>
      </c>
      <c r="I724" s="5">
        <f>Foglio1!G495</f>
        <v>1162</v>
      </c>
      <c r="J724" s="5">
        <f>Foglio1!H495</f>
        <v>94</v>
      </c>
      <c r="K724" s="5">
        <f>Foglio1!V495</f>
        <v>0</v>
      </c>
      <c r="M724" s="5">
        <f>Foglio1!J495</f>
        <v>245410</v>
      </c>
      <c r="N724" s="5">
        <f>Foglio1!N495</f>
        <v>497477</v>
      </c>
      <c r="O724" s="5">
        <f>Foglio1!O495</f>
        <v>9281</v>
      </c>
      <c r="Q724">
        <f t="shared" ref="Q724:Q730" si="2968">H724+L724</f>
        <v>1256</v>
      </c>
      <c r="R724">
        <f t="shared" ref="R724:R730" si="2969">Q724+N724+O724</f>
        <v>508014</v>
      </c>
      <c r="Z724">
        <f t="shared" ref="Z724:Z730" si="2970">N724</f>
        <v>497477</v>
      </c>
      <c r="AA724">
        <f t="shared" ref="AA724:AA730" si="2971">M724</f>
        <v>245410</v>
      </c>
      <c r="AB724">
        <f t="shared" ref="AB724:AB730" si="2972">H724</f>
        <v>1256</v>
      </c>
      <c r="AC724">
        <f t="shared" ref="AC724:AC730" si="2973">O724</f>
        <v>9281</v>
      </c>
      <c r="AE724" s="3">
        <f t="shared" ref="AE724:AE730" si="2974">B724-B723</f>
        <v>17804</v>
      </c>
      <c r="AF724" s="3">
        <f t="shared" ref="AF724:AF730" si="2975">E724-E723</f>
        <v>2552</v>
      </c>
      <c r="AG724" s="3">
        <f t="shared" ref="AG724:AG730" si="2976">G724-G723</f>
        <v>-856</v>
      </c>
      <c r="AH724" s="3">
        <f t="shared" ref="AH724:AH730" si="2977">H724-H723</f>
        <v>-23</v>
      </c>
      <c r="AI724" s="3">
        <f t="shared" ref="AI724:AI730" si="2978">J724-J723</f>
        <v>-6</v>
      </c>
      <c r="AJ724" s="3">
        <f t="shared" ref="AJ724:AJ730" si="2979">M724-M723</f>
        <v>-833</v>
      </c>
      <c r="AK724" s="3">
        <f t="shared" ref="AK724:AK730" si="2980">N724-N723</f>
        <v>3390</v>
      </c>
      <c r="AL724" s="3">
        <f t="shared" ref="AL724:AL730" si="2981">O724-O723</f>
        <v>18</v>
      </c>
      <c r="AM724" s="3"/>
      <c r="AN724" s="3">
        <f t="shared" ref="AN724:AN730" si="2982">AE724-AF724</f>
        <v>15252</v>
      </c>
      <c r="AO724" s="3">
        <f t="shared" ref="AO724:AO730" si="2983">AF724</f>
        <v>2552</v>
      </c>
      <c r="AQ724" s="6">
        <f t="shared" ref="AQ724:AQ730" si="2984">(B724-B723)/B723</f>
        <v>1.6847629167443801E-3</v>
      </c>
      <c r="AR724" s="6">
        <f t="shared" ref="AR724:AR730" si="2985">(E724-E723)/E723</f>
        <v>3.398715093917472E-3</v>
      </c>
      <c r="AS724" s="6">
        <f t="shared" ref="AS724:AS730" si="2986">(G724-G723)/G723</f>
        <v>-3.4582784560564313E-3</v>
      </c>
      <c r="AT724" s="6">
        <f t="shared" ref="AT724:AT730" si="2987">(H724-H723)/H723</f>
        <v>-1.7982799061767005E-2</v>
      </c>
      <c r="AU724" s="6">
        <f t="shared" ref="AU724:AU730" si="2988">(J724-J723)/J723</f>
        <v>-0.06</v>
      </c>
      <c r="AV724" s="6">
        <f t="shared" ref="AV724:AV730" si="2989">(M724-M723)/M723</f>
        <v>-3.3828372786231485E-3</v>
      </c>
      <c r="AW724" s="6">
        <f t="shared" ref="AW724:AW730" si="2990">(N724-N723)/N723</f>
        <v>6.8611398397448219E-3</v>
      </c>
      <c r="AX724" s="6">
        <f t="shared" ref="AX724:AX730" si="2991">(O724-O723)/O723</f>
        <v>1.9432149411637699E-3</v>
      </c>
      <c r="AZ724" s="2">
        <f t="shared" ref="AZ724:AZ730" si="2992">E724/B724</f>
        <v>7.1175346793994745E-2</v>
      </c>
      <c r="BA724" s="17">
        <f t="shared" ref="BA724:BA730" si="2993">AF724/AE724</f>
        <v>0.14333857560098853</v>
      </c>
      <c r="BB724" s="2">
        <f t="shared" ref="BB724:BB730" si="2994">H724/E724</f>
        <v>1.6670560003397821E-3</v>
      </c>
      <c r="BC724" s="2">
        <f t="shared" ref="BC724:BC730" si="2995">(H724-J724)/E724</f>
        <v>1.5422922550914226E-3</v>
      </c>
      <c r="BD724" s="2">
        <f t="shared" ref="BD724:BD730" si="2996">J724/E724</f>
        <v>1.2476374524835948E-4</v>
      </c>
      <c r="BE724" s="2">
        <f t="shared" ref="BE724:BE730" si="2997">M724/E724</f>
        <v>0.32572628427021172</v>
      </c>
      <c r="BF724" s="2">
        <f t="shared" ref="BF724:BF730" si="2998">N724/E724</f>
        <v>0.66028823079700139</v>
      </c>
      <c r="BG724" s="17">
        <f t="shared" ref="BG724:BG730" si="2999">O724/E724</f>
        <v>1.2318428932447069E-2</v>
      </c>
      <c r="BH724" s="2">
        <f t="shared" ref="BH724:BH730" si="3000">I724/G724</f>
        <v>4.7108235427663321E-3</v>
      </c>
      <c r="BI724" s="2">
        <f t="shared" ref="BI724:BI730" si="3001">J724/G724</f>
        <v>3.8108211103273252E-4</v>
      </c>
      <c r="BJ724" s="2">
        <f t="shared" ref="BJ724:BJ730" si="3002">M724/G724</f>
        <v>0.99490809434620098</v>
      </c>
    </row>
    <row r="725" spans="1:62" ht="15.6" customHeight="1">
      <c r="A725" s="4">
        <v>44614</v>
      </c>
      <c r="B725">
        <f>Foglio1!S496</f>
        <v>10618933</v>
      </c>
      <c r="C725">
        <f>Foglio1!T496</f>
        <v>5056729</v>
      </c>
      <c r="E725">
        <f>Foglio1!R496</f>
        <v>759350</v>
      </c>
      <c r="G725">
        <f>Foglio1!K496</f>
        <v>247937</v>
      </c>
      <c r="H725" s="5">
        <f>Foglio1!I496</f>
        <v>1254</v>
      </c>
      <c r="I725" s="5">
        <f>Foglio1!G496</f>
        <v>1169</v>
      </c>
      <c r="J725" s="5">
        <f>Foglio1!H496</f>
        <v>85</v>
      </c>
      <c r="K725" s="5">
        <f>Foglio1!V496</f>
        <v>2</v>
      </c>
      <c r="M725" s="5">
        <f>Foglio1!J496</f>
        <v>246683</v>
      </c>
      <c r="N725" s="5">
        <f>Foglio1!N496</f>
        <v>502103</v>
      </c>
      <c r="O725" s="5">
        <f>Foglio1!O496</f>
        <v>9310</v>
      </c>
      <c r="Q725">
        <f t="shared" si="2968"/>
        <v>1254</v>
      </c>
      <c r="R725">
        <f t="shared" si="2969"/>
        <v>512667</v>
      </c>
      <c r="Z725">
        <f t="shared" si="2970"/>
        <v>502103</v>
      </c>
      <c r="AA725">
        <f t="shared" si="2971"/>
        <v>246683</v>
      </c>
      <c r="AB725">
        <f t="shared" si="2972"/>
        <v>1254</v>
      </c>
      <c r="AC725">
        <f t="shared" si="2973"/>
        <v>9310</v>
      </c>
      <c r="AE725" s="3">
        <f t="shared" si="2974"/>
        <v>33470</v>
      </c>
      <c r="AF725" s="3">
        <f t="shared" si="2975"/>
        <v>5926</v>
      </c>
      <c r="AG725" s="3">
        <f t="shared" si="2976"/>
        <v>1271</v>
      </c>
      <c r="AH725" s="3">
        <f t="shared" si="2977"/>
        <v>-2</v>
      </c>
      <c r="AI725" s="3">
        <f t="shared" si="2978"/>
        <v>-9</v>
      </c>
      <c r="AJ725" s="3">
        <f t="shared" si="2979"/>
        <v>1273</v>
      </c>
      <c r="AK725" s="3">
        <f t="shared" si="2980"/>
        <v>4626</v>
      </c>
      <c r="AL725" s="3">
        <f t="shared" si="2981"/>
        <v>29</v>
      </c>
      <c r="AM725" s="3"/>
      <c r="AN725" s="3">
        <f t="shared" si="2982"/>
        <v>27544</v>
      </c>
      <c r="AO725" s="3">
        <f t="shared" si="2983"/>
        <v>5926</v>
      </c>
      <c r="AQ725" s="6">
        <f t="shared" si="2984"/>
        <v>3.1618834244661761E-3</v>
      </c>
      <c r="AR725" s="6">
        <f t="shared" si="2985"/>
        <v>7.8654250461891312E-3</v>
      </c>
      <c r="AS725" s="6">
        <f t="shared" si="2986"/>
        <v>5.1527166289638618E-3</v>
      </c>
      <c r="AT725" s="6">
        <f t="shared" si="2987"/>
        <v>-1.5923566878980893E-3</v>
      </c>
      <c r="AU725" s="6">
        <f t="shared" si="2988"/>
        <v>-9.5744680851063829E-2</v>
      </c>
      <c r="AV725" s="6">
        <f t="shared" si="2989"/>
        <v>5.1872376838759627E-3</v>
      </c>
      <c r="AW725" s="6">
        <f t="shared" si="2990"/>
        <v>9.2989223622398625E-3</v>
      </c>
      <c r="AX725" s="6">
        <f t="shared" si="2991"/>
        <v>3.124663290593686E-3</v>
      </c>
      <c r="AZ725" s="2">
        <f t="shared" si="2992"/>
        <v>7.1509067813122093E-2</v>
      </c>
      <c r="BA725" s="17">
        <f t="shared" si="2993"/>
        <v>0.17705407827905587</v>
      </c>
      <c r="BB725" s="2">
        <f t="shared" si="2994"/>
        <v>1.6514123921775202E-3</v>
      </c>
      <c r="BC725" s="2">
        <f t="shared" si="2995"/>
        <v>1.539474550602489E-3</v>
      </c>
      <c r="BD725" s="2">
        <f t="shared" si="2996"/>
        <v>1.1193784157503127E-4</v>
      </c>
      <c r="BE725" s="2">
        <f t="shared" si="2997"/>
        <v>0.32486073615592281</v>
      </c>
      <c r="BF725" s="2">
        <f t="shared" si="2998"/>
        <v>0.66122736550997563</v>
      </c>
      <c r="BG725" s="17">
        <f t="shared" si="2999"/>
        <v>1.2260485941924014E-2</v>
      </c>
      <c r="BH725" s="2">
        <f t="shared" si="3000"/>
        <v>4.7149074159968055E-3</v>
      </c>
      <c r="BI725" s="2">
        <f t="shared" si="3001"/>
        <v>3.4282902511525103E-4</v>
      </c>
      <c r="BJ725" s="2">
        <f t="shared" si="3002"/>
        <v>0.99494226355888793</v>
      </c>
    </row>
    <row r="726" spans="1:62" ht="15.6" customHeight="1">
      <c r="A726" s="4">
        <v>44615</v>
      </c>
      <c r="B726">
        <f>Foglio1!S497</f>
        <v>10656137</v>
      </c>
      <c r="C726">
        <f>Foglio1!T497</f>
        <v>5093478</v>
      </c>
      <c r="E726">
        <f>Foglio1!R497</f>
        <v>764778</v>
      </c>
      <c r="G726">
        <f>Foglio1!K497</f>
        <v>231878</v>
      </c>
      <c r="H726" s="5">
        <f>Foglio1!I497</f>
        <v>1215</v>
      </c>
      <c r="I726" s="5">
        <f>Foglio1!G497</f>
        <v>1134</v>
      </c>
      <c r="J726" s="5">
        <f>Foglio1!H497</f>
        <v>81</v>
      </c>
      <c r="K726" s="5">
        <f>Foglio1!V497</f>
        <v>7</v>
      </c>
      <c r="M726" s="5">
        <f>Foglio1!J497</f>
        <v>230663</v>
      </c>
      <c r="N726" s="5">
        <f>Foglio1!N497</f>
        <v>523552</v>
      </c>
      <c r="O726" s="5">
        <f>Foglio1!O497</f>
        <v>9348</v>
      </c>
      <c r="Q726">
        <f t="shared" si="2968"/>
        <v>1215</v>
      </c>
      <c r="R726">
        <f t="shared" si="2969"/>
        <v>534115</v>
      </c>
      <c r="Z726">
        <f t="shared" si="2970"/>
        <v>523552</v>
      </c>
      <c r="AA726">
        <f t="shared" si="2971"/>
        <v>230663</v>
      </c>
      <c r="AB726">
        <f t="shared" si="2972"/>
        <v>1215</v>
      </c>
      <c r="AC726">
        <f t="shared" si="2973"/>
        <v>9348</v>
      </c>
      <c r="AE726" s="3">
        <f t="shared" si="2974"/>
        <v>37204</v>
      </c>
      <c r="AF726" s="3">
        <f t="shared" si="2975"/>
        <v>5428</v>
      </c>
      <c r="AG726" s="3">
        <f t="shared" si="2976"/>
        <v>-16059</v>
      </c>
      <c r="AH726" s="3">
        <f t="shared" si="2977"/>
        <v>-39</v>
      </c>
      <c r="AI726" s="3">
        <f t="shared" si="2978"/>
        <v>-4</v>
      </c>
      <c r="AJ726" s="3">
        <f t="shared" si="2979"/>
        <v>-16020</v>
      </c>
      <c r="AK726" s="3">
        <f t="shared" si="2980"/>
        <v>21449</v>
      </c>
      <c r="AL726" s="3">
        <f t="shared" si="2981"/>
        <v>38</v>
      </c>
      <c r="AM726" s="3"/>
      <c r="AN726" s="3">
        <f t="shared" si="2982"/>
        <v>31776</v>
      </c>
      <c r="AO726" s="3">
        <f t="shared" si="2983"/>
        <v>5428</v>
      </c>
      <c r="AQ726" s="6">
        <f t="shared" si="2984"/>
        <v>3.5035535114497848E-3</v>
      </c>
      <c r="AR726" s="6">
        <f t="shared" si="2985"/>
        <v>7.148218871403174E-3</v>
      </c>
      <c r="AS726" s="6">
        <f t="shared" si="2986"/>
        <v>-6.4770486050891959E-2</v>
      </c>
      <c r="AT726" s="6">
        <f t="shared" si="2987"/>
        <v>-3.1100478468899521E-2</v>
      </c>
      <c r="AU726" s="6">
        <f t="shared" si="2988"/>
        <v>-4.7058823529411764E-2</v>
      </c>
      <c r="AV726" s="6">
        <f t="shared" si="2989"/>
        <v>-6.4941645755889135E-2</v>
      </c>
      <c r="AW726" s="6">
        <f t="shared" si="2990"/>
        <v>4.2718326717824828E-2</v>
      </c>
      <c r="AX726" s="6">
        <f t="shared" si="2991"/>
        <v>4.0816326530612249E-3</v>
      </c>
      <c r="AZ726" s="2">
        <f t="shared" si="2992"/>
        <v>7.1768784504178201E-2</v>
      </c>
      <c r="BA726" s="17">
        <f t="shared" si="2993"/>
        <v>0.14589829050639716</v>
      </c>
      <c r="BB726" s="2">
        <f t="shared" si="2994"/>
        <v>1.5886963275617237E-3</v>
      </c>
      <c r="BC726" s="2">
        <f t="shared" si="2995"/>
        <v>1.4827832390576089E-3</v>
      </c>
      <c r="BD726" s="2">
        <f t="shared" si="2996"/>
        <v>1.0591308850411493E-4</v>
      </c>
      <c r="BE726" s="2">
        <f t="shared" si="2997"/>
        <v>0.30160778683487233</v>
      </c>
      <c r="BF726" s="2">
        <f t="shared" si="2998"/>
        <v>0.6845803618827947</v>
      </c>
      <c r="BG726" s="17">
        <f t="shared" si="2999"/>
        <v>1.2223154954771189E-2</v>
      </c>
      <c r="BH726" s="2">
        <f t="shared" si="3000"/>
        <v>4.8905027643847193E-3</v>
      </c>
      <c r="BI726" s="2">
        <f t="shared" si="3001"/>
        <v>3.4932162602747995E-4</v>
      </c>
      <c r="BJ726" s="2">
        <f t="shared" si="3002"/>
        <v>0.99476017560958785</v>
      </c>
    </row>
    <row r="727" spans="1:62" ht="15.6" customHeight="1">
      <c r="A727" s="4">
        <v>44616</v>
      </c>
      <c r="B727">
        <f>Foglio1!S498</f>
        <v>10697034</v>
      </c>
      <c r="C727">
        <f>Foglio1!T498</f>
        <v>5133700</v>
      </c>
      <c r="E727">
        <f>Foglio1!R498</f>
        <v>770887</v>
      </c>
      <c r="G727">
        <f>Foglio1!K498</f>
        <v>230774</v>
      </c>
      <c r="H727" s="5">
        <f>Foglio1!I498</f>
        <v>1199</v>
      </c>
      <c r="I727" s="5">
        <f>Foglio1!G498</f>
        <v>1130</v>
      </c>
      <c r="J727" s="5">
        <f>Foglio1!H498</f>
        <v>69</v>
      </c>
      <c r="K727" s="5">
        <f>Foglio1!V498</f>
        <v>0</v>
      </c>
      <c r="M727" s="5">
        <f>Foglio1!J498</f>
        <v>229575</v>
      </c>
      <c r="N727" s="5">
        <f>Foglio1!N498</f>
        <v>530734</v>
      </c>
      <c r="O727" s="5">
        <f>Foglio1!O498</f>
        <v>9379</v>
      </c>
      <c r="Q727">
        <f t="shared" si="2968"/>
        <v>1199</v>
      </c>
      <c r="R727">
        <f t="shared" si="2969"/>
        <v>541312</v>
      </c>
      <c r="Z727">
        <f t="shared" si="2970"/>
        <v>530734</v>
      </c>
      <c r="AA727">
        <f t="shared" si="2971"/>
        <v>229575</v>
      </c>
      <c r="AB727">
        <f t="shared" si="2972"/>
        <v>1199</v>
      </c>
      <c r="AC727">
        <f t="shared" si="2973"/>
        <v>9379</v>
      </c>
      <c r="AE727" s="3">
        <f t="shared" si="2974"/>
        <v>40897</v>
      </c>
      <c r="AF727" s="3">
        <f t="shared" si="2975"/>
        <v>6109</v>
      </c>
      <c r="AG727" s="3">
        <f t="shared" si="2976"/>
        <v>-1104</v>
      </c>
      <c r="AH727" s="3">
        <f t="shared" si="2977"/>
        <v>-16</v>
      </c>
      <c r="AI727" s="3">
        <f t="shared" si="2978"/>
        <v>-12</v>
      </c>
      <c r="AJ727" s="3">
        <f t="shared" si="2979"/>
        <v>-1088</v>
      </c>
      <c r="AK727" s="3">
        <f t="shared" si="2980"/>
        <v>7182</v>
      </c>
      <c r="AL727" s="3">
        <f t="shared" si="2981"/>
        <v>31</v>
      </c>
      <c r="AM727" s="3"/>
      <c r="AN727" s="3">
        <f t="shared" si="2982"/>
        <v>34788</v>
      </c>
      <c r="AO727" s="3">
        <f t="shared" si="2983"/>
        <v>6109</v>
      </c>
      <c r="AQ727" s="6">
        <f t="shared" si="2984"/>
        <v>3.8378823395382399E-3</v>
      </c>
      <c r="AR727" s="6">
        <f t="shared" si="2985"/>
        <v>7.9879389836004702E-3</v>
      </c>
      <c r="AS727" s="6">
        <f t="shared" si="2986"/>
        <v>-4.761124384374542E-3</v>
      </c>
      <c r="AT727" s="6">
        <f t="shared" si="2987"/>
        <v>-1.3168724279835391E-2</v>
      </c>
      <c r="AU727" s="6">
        <f t="shared" si="2988"/>
        <v>-0.14814814814814814</v>
      </c>
      <c r="AV727" s="6">
        <f t="shared" si="2989"/>
        <v>-4.7168379844188275E-3</v>
      </c>
      <c r="AW727" s="6">
        <f t="shared" si="2990"/>
        <v>1.37178350956543E-2</v>
      </c>
      <c r="AX727" s="6">
        <f t="shared" si="2991"/>
        <v>3.3162173727000429E-3</v>
      </c>
      <c r="AZ727" s="2">
        <f t="shared" si="2992"/>
        <v>7.2065490303199933E-2</v>
      </c>
      <c r="BA727" s="17">
        <f t="shared" si="2993"/>
        <v>0.14937525979900726</v>
      </c>
      <c r="BB727" s="2">
        <f t="shared" si="2994"/>
        <v>1.5553511733885771E-3</v>
      </c>
      <c r="BC727" s="2">
        <f t="shared" si="2995"/>
        <v>1.4658438915171744E-3</v>
      </c>
      <c r="BD727" s="2">
        <f t="shared" si="2996"/>
        <v>8.9507281871402679E-5</v>
      </c>
      <c r="BE727" s="2">
        <f t="shared" si="2997"/>
        <v>0.29780629326996044</v>
      </c>
      <c r="BF727" s="2">
        <f t="shared" si="2998"/>
        <v>0.68847185125705845</v>
      </c>
      <c r="BG727" s="17">
        <f t="shared" si="2999"/>
        <v>1.2166504299592547E-2</v>
      </c>
      <c r="BH727" s="2">
        <f t="shared" si="3000"/>
        <v>4.8965654709802664E-3</v>
      </c>
      <c r="BI727" s="2">
        <f t="shared" si="3001"/>
        <v>2.9899382079437024E-4</v>
      </c>
      <c r="BJ727" s="2">
        <f t="shared" si="3002"/>
        <v>0.99480444070822538</v>
      </c>
    </row>
    <row r="728" spans="1:62" ht="15.6" customHeight="1">
      <c r="A728" s="4">
        <v>44617</v>
      </c>
      <c r="B728">
        <f>Foglio1!S499</f>
        <v>10728104</v>
      </c>
      <c r="C728">
        <f>Foglio1!T499</f>
        <v>5164330</v>
      </c>
      <c r="E728">
        <f>Foglio1!R499</f>
        <v>775427</v>
      </c>
      <c r="G728">
        <f>Foglio1!K499</f>
        <v>231164</v>
      </c>
      <c r="H728" s="5">
        <f>Foglio1!I499</f>
        <v>1186</v>
      </c>
      <c r="I728" s="5">
        <f>Foglio1!G499</f>
        <v>1112</v>
      </c>
      <c r="J728" s="5">
        <f>Foglio1!H499</f>
        <v>74</v>
      </c>
      <c r="K728" s="5">
        <f>Foglio1!V499</f>
        <v>13</v>
      </c>
      <c r="M728" s="5">
        <f>Foglio1!J499</f>
        <v>229978</v>
      </c>
      <c r="N728" s="5">
        <f>Foglio1!N499</f>
        <v>534868</v>
      </c>
      <c r="O728" s="5">
        <f>Foglio1!O499</f>
        <v>9395</v>
      </c>
      <c r="Q728">
        <f t="shared" si="2968"/>
        <v>1186</v>
      </c>
      <c r="R728">
        <f t="shared" si="2969"/>
        <v>545449</v>
      </c>
      <c r="Z728">
        <f t="shared" si="2970"/>
        <v>534868</v>
      </c>
      <c r="AA728">
        <f t="shared" si="2971"/>
        <v>229978</v>
      </c>
      <c r="AB728">
        <f t="shared" si="2972"/>
        <v>1186</v>
      </c>
      <c r="AC728">
        <f t="shared" si="2973"/>
        <v>9395</v>
      </c>
      <c r="AE728" s="3">
        <f t="shared" si="2974"/>
        <v>31070</v>
      </c>
      <c r="AF728" s="3">
        <f t="shared" si="2975"/>
        <v>4540</v>
      </c>
      <c r="AG728" s="3">
        <f t="shared" si="2976"/>
        <v>390</v>
      </c>
      <c r="AH728" s="3">
        <f t="shared" si="2977"/>
        <v>-13</v>
      </c>
      <c r="AI728" s="3">
        <f t="shared" si="2978"/>
        <v>5</v>
      </c>
      <c r="AJ728" s="3">
        <f t="shared" si="2979"/>
        <v>403</v>
      </c>
      <c r="AK728" s="3">
        <f t="shared" si="2980"/>
        <v>4134</v>
      </c>
      <c r="AL728" s="3">
        <f t="shared" si="2981"/>
        <v>16</v>
      </c>
      <c r="AM728" s="3"/>
      <c r="AN728" s="3">
        <f t="shared" si="2982"/>
        <v>26530</v>
      </c>
      <c r="AO728" s="3">
        <f t="shared" si="2983"/>
        <v>4540</v>
      </c>
      <c r="AQ728" s="6">
        <f t="shared" si="2984"/>
        <v>2.9045434463422291E-3</v>
      </c>
      <c r="AR728" s="6">
        <f t="shared" si="2985"/>
        <v>5.8893197057415681E-3</v>
      </c>
      <c r="AS728" s="6">
        <f t="shared" si="2986"/>
        <v>1.6899650740551362E-3</v>
      </c>
      <c r="AT728" s="6">
        <f t="shared" si="2987"/>
        <v>-1.0842368640533779E-2</v>
      </c>
      <c r="AU728" s="6">
        <f t="shared" si="2988"/>
        <v>7.2463768115942032E-2</v>
      </c>
      <c r="AV728" s="6">
        <f t="shared" si="2989"/>
        <v>1.7554176195143198E-3</v>
      </c>
      <c r="AW728" s="6">
        <f t="shared" si="2990"/>
        <v>7.7892126752761269E-3</v>
      </c>
      <c r="AX728" s="6">
        <f t="shared" si="2991"/>
        <v>1.7059387994455698E-3</v>
      </c>
      <c r="AZ728" s="2">
        <f t="shared" si="2992"/>
        <v>7.2279966711732105E-2</v>
      </c>
      <c r="BA728" s="17">
        <f t="shared" si="2993"/>
        <v>0.14612166076601224</v>
      </c>
      <c r="BB728" s="2">
        <f t="shared" si="2994"/>
        <v>1.5294798865657245E-3</v>
      </c>
      <c r="BC728" s="2">
        <f t="shared" si="2995"/>
        <v>1.4340485951611177E-3</v>
      </c>
      <c r="BD728" s="2">
        <f t="shared" si="2996"/>
        <v>9.5431291404606759E-5</v>
      </c>
      <c r="BE728" s="2">
        <f t="shared" si="2997"/>
        <v>0.29658239911687367</v>
      </c>
      <c r="BF728" s="2">
        <f t="shared" si="2998"/>
        <v>0.68977221582431358</v>
      </c>
      <c r="BG728" s="17">
        <f t="shared" si="2999"/>
        <v>1.2115905172247032E-2</v>
      </c>
      <c r="BH728" s="2">
        <f t="shared" si="3000"/>
        <v>4.8104376113927774E-3</v>
      </c>
      <c r="BI728" s="2">
        <f t="shared" si="3001"/>
        <v>3.2011904967901579E-4</v>
      </c>
      <c r="BJ728" s="2">
        <f t="shared" si="3002"/>
        <v>0.99486944333892824</v>
      </c>
    </row>
    <row r="729" spans="1:62" ht="15.6" customHeight="1">
      <c r="A729" s="4">
        <v>44618</v>
      </c>
      <c r="B729">
        <f>Foglio1!S500</f>
        <v>10758477</v>
      </c>
      <c r="C729">
        <f>Foglio1!T500</f>
        <v>5194395</v>
      </c>
      <c r="E729">
        <f>Foglio1!R500</f>
        <v>779780</v>
      </c>
      <c r="G729">
        <f>Foglio1!K500</f>
        <v>229839</v>
      </c>
      <c r="H729" s="5">
        <f>Foglio1!I500</f>
        <v>1123</v>
      </c>
      <c r="I729" s="5">
        <f>Foglio1!G500</f>
        <v>1046</v>
      </c>
      <c r="J729" s="5">
        <f>Foglio1!H500</f>
        <v>77</v>
      </c>
      <c r="K729" s="5">
        <f>Foglio1!V500</f>
        <v>9</v>
      </c>
      <c r="M729" s="5">
        <f>Foglio1!J500</f>
        <v>228716</v>
      </c>
      <c r="N729" s="5">
        <f>Foglio1!N500</f>
        <v>540517</v>
      </c>
      <c r="O729" s="5">
        <f>Foglio1!O500</f>
        <v>9424</v>
      </c>
      <c r="Q729">
        <f t="shared" si="2968"/>
        <v>1123</v>
      </c>
      <c r="R729">
        <f t="shared" si="2969"/>
        <v>551064</v>
      </c>
      <c r="Z729">
        <f t="shared" si="2970"/>
        <v>540517</v>
      </c>
      <c r="AA729">
        <f t="shared" si="2971"/>
        <v>228716</v>
      </c>
      <c r="AB729">
        <f t="shared" si="2972"/>
        <v>1123</v>
      </c>
      <c r="AC729">
        <f t="shared" si="2973"/>
        <v>9424</v>
      </c>
      <c r="AE729" s="3">
        <f t="shared" si="2974"/>
        <v>30373</v>
      </c>
      <c r="AF729" s="3">
        <f t="shared" si="2975"/>
        <v>4353</v>
      </c>
      <c r="AG729" s="3">
        <f t="shared" si="2976"/>
        <v>-1325</v>
      </c>
      <c r="AH729" s="3">
        <f t="shared" si="2977"/>
        <v>-63</v>
      </c>
      <c r="AI729" s="3">
        <f t="shared" si="2978"/>
        <v>3</v>
      </c>
      <c r="AJ729" s="3">
        <f t="shared" si="2979"/>
        <v>-1262</v>
      </c>
      <c r="AK729" s="3">
        <f t="shared" si="2980"/>
        <v>5649</v>
      </c>
      <c r="AL729" s="3">
        <f t="shared" si="2981"/>
        <v>29</v>
      </c>
      <c r="AM729" s="3"/>
      <c r="AN729" s="3">
        <f t="shared" si="2982"/>
        <v>26020</v>
      </c>
      <c r="AO729" s="3">
        <f t="shared" si="2983"/>
        <v>4353</v>
      </c>
      <c r="AQ729" s="6">
        <f t="shared" si="2984"/>
        <v>2.8311619648728236E-3</v>
      </c>
      <c r="AR729" s="6">
        <f t="shared" si="2985"/>
        <v>5.6136812362736922E-3</v>
      </c>
      <c r="AS729" s="6">
        <f t="shared" si="2986"/>
        <v>-5.7318613624958905E-3</v>
      </c>
      <c r="AT729" s="6">
        <f t="shared" si="2987"/>
        <v>-5.3119730185497468E-2</v>
      </c>
      <c r="AU729" s="6">
        <f t="shared" si="2988"/>
        <v>4.0540540540540543E-2</v>
      </c>
      <c r="AV729" s="6">
        <f t="shared" si="2989"/>
        <v>-5.4874814112654251E-3</v>
      </c>
      <c r="AW729" s="6">
        <f t="shared" si="2990"/>
        <v>1.0561484328843752E-2</v>
      </c>
      <c r="AX729" s="6">
        <f t="shared" si="2991"/>
        <v>3.0867482703565725E-3</v>
      </c>
      <c r="AZ729" s="2">
        <f t="shared" si="2992"/>
        <v>7.2480519315140976E-2</v>
      </c>
      <c r="BA729" s="17">
        <f t="shared" si="2993"/>
        <v>0.14331807855661277</v>
      </c>
      <c r="BB729" s="2">
        <f t="shared" si="2994"/>
        <v>1.440149785837031E-3</v>
      </c>
      <c r="BC729" s="2">
        <f t="shared" si="2995"/>
        <v>1.3414039857395676E-3</v>
      </c>
      <c r="BD729" s="2">
        <f t="shared" si="2996"/>
        <v>9.8745800097463384E-5</v>
      </c>
      <c r="BE729" s="2">
        <f t="shared" si="2997"/>
        <v>0.29330836902716151</v>
      </c>
      <c r="BF729" s="2">
        <f t="shared" si="2998"/>
        <v>0.69316602118546256</v>
      </c>
      <c r="BG729" s="17">
        <f t="shared" si="2999"/>
        <v>1.2085460001538895E-2</v>
      </c>
      <c r="BH729" s="2">
        <f t="shared" si="3000"/>
        <v>4.5510117952131711E-3</v>
      </c>
      <c r="BI729" s="2">
        <f t="shared" si="3001"/>
        <v>3.3501712068012828E-4</v>
      </c>
      <c r="BJ729" s="2">
        <f t="shared" si="3002"/>
        <v>0.99511397108410671</v>
      </c>
    </row>
    <row r="730" spans="1:62" ht="15.6" customHeight="1">
      <c r="A730" s="4">
        <v>44619</v>
      </c>
      <c r="B730">
        <f>Foglio1!S501</f>
        <v>10790950</v>
      </c>
      <c r="C730">
        <f>Foglio1!T501</f>
        <v>5226535</v>
      </c>
      <c r="E730">
        <f>Foglio1!R501</f>
        <v>784371</v>
      </c>
      <c r="G730">
        <f>Foglio1!K501</f>
        <v>230745</v>
      </c>
      <c r="H730" s="5">
        <f>Foglio1!I501</f>
        <v>1121</v>
      </c>
      <c r="I730" s="5">
        <f>Foglio1!G501</f>
        <v>1048</v>
      </c>
      <c r="J730" s="5">
        <f>Foglio1!H501</f>
        <v>73</v>
      </c>
      <c r="K730" s="5">
        <f>Foglio1!V501</f>
        <v>0</v>
      </c>
      <c r="M730" s="5">
        <f>Foglio1!J501</f>
        <v>229624</v>
      </c>
      <c r="N730" s="5">
        <f>Foglio1!N501</f>
        <v>544197</v>
      </c>
      <c r="O730" s="5">
        <f>Foglio1!O501</f>
        <v>9429</v>
      </c>
      <c r="Q730">
        <f t="shared" si="2968"/>
        <v>1121</v>
      </c>
      <c r="R730">
        <f t="shared" si="2969"/>
        <v>554747</v>
      </c>
      <c r="Z730">
        <f t="shared" si="2970"/>
        <v>544197</v>
      </c>
      <c r="AA730">
        <f t="shared" si="2971"/>
        <v>229624</v>
      </c>
      <c r="AB730">
        <f t="shared" si="2972"/>
        <v>1121</v>
      </c>
      <c r="AC730">
        <f t="shared" si="2973"/>
        <v>9429</v>
      </c>
      <c r="AE730" s="3">
        <f t="shared" si="2974"/>
        <v>32473</v>
      </c>
      <c r="AF730" s="3">
        <f t="shared" si="2975"/>
        <v>4591</v>
      </c>
      <c r="AG730" s="3">
        <f t="shared" si="2976"/>
        <v>906</v>
      </c>
      <c r="AH730" s="3">
        <f t="shared" si="2977"/>
        <v>-2</v>
      </c>
      <c r="AI730" s="3">
        <f t="shared" si="2978"/>
        <v>-4</v>
      </c>
      <c r="AJ730" s="3">
        <f t="shared" si="2979"/>
        <v>908</v>
      </c>
      <c r="AK730" s="3">
        <f t="shared" si="2980"/>
        <v>3680</v>
      </c>
      <c r="AL730" s="3">
        <f t="shared" si="2981"/>
        <v>5</v>
      </c>
      <c r="AM730" s="3"/>
      <c r="AN730" s="3">
        <f t="shared" si="2982"/>
        <v>27882</v>
      </c>
      <c r="AO730" s="3">
        <f t="shared" si="2983"/>
        <v>4591</v>
      </c>
      <c r="AQ730" s="6">
        <f t="shared" si="2984"/>
        <v>3.0183640305221642E-3</v>
      </c>
      <c r="AR730" s="6">
        <f t="shared" si="2985"/>
        <v>5.8875580291877193E-3</v>
      </c>
      <c r="AS730" s="6">
        <f t="shared" si="2986"/>
        <v>3.9418897576129382E-3</v>
      </c>
      <c r="AT730" s="6">
        <f t="shared" si="2987"/>
        <v>-1.7809439002671415E-3</v>
      </c>
      <c r="AU730" s="6">
        <f t="shared" si="2988"/>
        <v>-5.1948051948051951E-2</v>
      </c>
      <c r="AV730" s="6">
        <f t="shared" si="2989"/>
        <v>3.9699889819689044E-3</v>
      </c>
      <c r="AW730" s="6">
        <f t="shared" si="2990"/>
        <v>6.8082965013126322E-3</v>
      </c>
      <c r="AX730" s="6">
        <f t="shared" si="2991"/>
        <v>5.305602716468591E-4</v>
      </c>
      <c r="AZ730" s="2">
        <f t="shared" si="2992"/>
        <v>7.2687854174099592E-2</v>
      </c>
      <c r="BA730" s="17">
        <f t="shared" si="2993"/>
        <v>0.14137899177778462</v>
      </c>
      <c r="BB730" s="2">
        <f t="shared" si="2994"/>
        <v>1.4291706348143927E-3</v>
      </c>
      <c r="BC730" s="2">
        <f t="shared" si="2995"/>
        <v>1.3361024311199675E-3</v>
      </c>
      <c r="BD730" s="2">
        <f t="shared" si="2996"/>
        <v>9.3068203694425216E-5</v>
      </c>
      <c r="BE730" s="2">
        <f t="shared" si="2997"/>
        <v>0.2927492219880643</v>
      </c>
      <c r="BF730" s="2">
        <f t="shared" si="2998"/>
        <v>0.69380051021774136</v>
      </c>
      <c r="BG730" s="17">
        <f t="shared" si="2999"/>
        <v>1.2021097159379936E-2</v>
      </c>
      <c r="BH730" s="2">
        <f t="shared" si="3000"/>
        <v>4.5418102234067908E-3</v>
      </c>
      <c r="BI730" s="2">
        <f t="shared" si="3001"/>
        <v>3.1636655182127455E-4</v>
      </c>
      <c r="BJ730" s="2">
        <f t="shared" si="3002"/>
        <v>0.99514182322477196</v>
      </c>
    </row>
    <row r="731" spans="1:62" ht="15.6" customHeight="1">
      <c r="A731" s="4">
        <v>44620</v>
      </c>
      <c r="B731">
        <f>Foglio1!S502</f>
        <v>10803649</v>
      </c>
      <c r="C731">
        <f>Foglio1!T502</f>
        <v>5239126</v>
      </c>
      <c r="E731">
        <f>Foglio1!R502</f>
        <v>786279</v>
      </c>
      <c r="G731">
        <f>Foglio1!K502</f>
        <v>228246</v>
      </c>
      <c r="H731" s="5">
        <f>Foglio1!I502</f>
        <v>1116</v>
      </c>
      <c r="I731" s="5">
        <f>Foglio1!G502</f>
        <v>1049</v>
      </c>
      <c r="J731" s="5">
        <f>Foglio1!H502</f>
        <v>67</v>
      </c>
      <c r="K731" s="5">
        <f>Foglio1!V502</f>
        <v>0</v>
      </c>
      <c r="M731" s="5">
        <f>Foglio1!J502</f>
        <v>227130</v>
      </c>
      <c r="N731" s="5">
        <f>Foglio1!N502</f>
        <v>548568</v>
      </c>
      <c r="O731" s="5">
        <f>Foglio1!O502</f>
        <v>9465</v>
      </c>
      <c r="Q731">
        <f t="shared" ref="Q731:Q737" si="3003">H731+L731</f>
        <v>1116</v>
      </c>
      <c r="R731">
        <f t="shared" ref="R731:R737" si="3004">Q731+N731+O731</f>
        <v>559149</v>
      </c>
      <c r="Z731">
        <f t="shared" ref="Z731:Z737" si="3005">N731</f>
        <v>548568</v>
      </c>
      <c r="AA731">
        <f t="shared" ref="AA731:AA737" si="3006">M731</f>
        <v>227130</v>
      </c>
      <c r="AB731">
        <f t="shared" ref="AB731:AB737" si="3007">H731</f>
        <v>1116</v>
      </c>
      <c r="AC731">
        <f t="shared" ref="AC731:AC737" si="3008">O731</f>
        <v>9465</v>
      </c>
      <c r="AE731" s="3">
        <f t="shared" ref="AE731:AE737" si="3009">B731-B730</f>
        <v>12699</v>
      </c>
      <c r="AF731" s="3">
        <f t="shared" ref="AF731:AF737" si="3010">E731-E730</f>
        <v>1908</v>
      </c>
      <c r="AG731" s="3">
        <f t="shared" ref="AG731:AG737" si="3011">G731-G730</f>
        <v>-2499</v>
      </c>
      <c r="AH731" s="3">
        <f t="shared" ref="AH731:AH737" si="3012">H731-H730</f>
        <v>-5</v>
      </c>
      <c r="AI731" s="3">
        <f t="shared" ref="AI731:AI737" si="3013">J731-J730</f>
        <v>-6</v>
      </c>
      <c r="AJ731" s="3">
        <f t="shared" ref="AJ731:AJ737" si="3014">M731-M730</f>
        <v>-2494</v>
      </c>
      <c r="AK731" s="3">
        <f t="shared" ref="AK731:AK737" si="3015">N731-N730</f>
        <v>4371</v>
      </c>
      <c r="AL731" s="3">
        <f t="shared" ref="AL731:AL737" si="3016">O731-O730</f>
        <v>36</v>
      </c>
      <c r="AM731" s="3"/>
      <c r="AN731" s="3">
        <f t="shared" ref="AN731:AN737" si="3017">AE731-AF731</f>
        <v>10791</v>
      </c>
      <c r="AO731" s="3">
        <f t="shared" ref="AO731:AO737" si="3018">AF731</f>
        <v>1908</v>
      </c>
      <c r="AQ731" s="6">
        <f t="shared" ref="AQ731:AQ737" si="3019">(B731-B730)/B730</f>
        <v>1.1768194644586436E-3</v>
      </c>
      <c r="AR731" s="6">
        <f t="shared" ref="AR731:AR737" si="3020">(E731-E730)/E730</f>
        <v>2.4325223650542918E-3</v>
      </c>
      <c r="AS731" s="6">
        <f t="shared" ref="AS731:AS737" si="3021">(G731-G730)/G730</f>
        <v>-1.0830137164402263E-2</v>
      </c>
      <c r="AT731" s="6">
        <f t="shared" ref="AT731:AT737" si="3022">(H731-H730)/H730</f>
        <v>-4.4603033006244425E-3</v>
      </c>
      <c r="AU731" s="6">
        <f t="shared" ref="AU731:AU737" si="3023">(J731-J730)/J730</f>
        <v>-8.2191780821917804E-2</v>
      </c>
      <c r="AV731" s="6">
        <f t="shared" ref="AV731:AV737" si="3024">(M731-M730)/M730</f>
        <v>-1.0861234017350103E-2</v>
      </c>
      <c r="AW731" s="6">
        <f t="shared" ref="AW731:AW737" si="3025">(N731-N730)/N730</f>
        <v>8.0320178170772711E-3</v>
      </c>
      <c r="AX731" s="6">
        <f t="shared" ref="AX731:AX737" si="3026">(O731-O730)/O730</f>
        <v>3.8180082723512569E-3</v>
      </c>
      <c r="AZ731" s="2">
        <f t="shared" ref="AZ731:AZ737" si="3027">E731/B731</f>
        <v>7.2779021236250824E-2</v>
      </c>
      <c r="BA731" s="17">
        <f t="shared" ref="BA731:BA737" si="3028">AF731/AE731</f>
        <v>0.15024805102763997</v>
      </c>
      <c r="BB731" s="2">
        <f t="shared" ref="BB731:BB737" si="3029">H731/E731</f>
        <v>1.4193435154696997E-3</v>
      </c>
      <c r="BC731" s="2">
        <f t="shared" ref="BC731:BC737" si="3030">(H731-J731)/E731</f>
        <v>1.3341320320140815E-3</v>
      </c>
      <c r="BD731" s="2">
        <f t="shared" ref="BD731:BD737" si="3031">J731/E731</f>
        <v>8.5211483455618171E-5</v>
      </c>
      <c r="BE731" s="2">
        <f t="shared" ref="BE731:BE737" si="3032">M731/E731</f>
        <v>0.28886692891454557</v>
      </c>
      <c r="BF731" s="2">
        <f t="shared" ref="BF731:BF737" si="3033">N731/E731</f>
        <v>0.69767601576539628</v>
      </c>
      <c r="BG731" s="17">
        <f t="shared" ref="BG731:BG737" si="3034">O731/E731</f>
        <v>1.2037711804588448E-2</v>
      </c>
      <c r="BH731" s="2">
        <f t="shared" ref="BH731:BH737" si="3035">I731/G731</f>
        <v>4.595918438877352E-3</v>
      </c>
      <c r="BI731" s="2">
        <f t="shared" ref="BI731:BI737" si="3036">J731/G731</f>
        <v>2.9354293174907773E-4</v>
      </c>
      <c r="BJ731" s="2">
        <f t="shared" ref="BJ731:BJ737" si="3037">M731/G731</f>
        <v>0.9951105386293736</v>
      </c>
    </row>
    <row r="732" spans="1:62" ht="15.6" customHeight="1">
      <c r="A732" s="4">
        <v>44621</v>
      </c>
      <c r="B732">
        <f>Foglio1!S503</f>
        <v>10837917</v>
      </c>
      <c r="C732">
        <f>Foglio1!T503</f>
        <v>5272931</v>
      </c>
      <c r="E732">
        <f>Foglio1!R503</f>
        <v>791552</v>
      </c>
      <c r="G732">
        <f>Foglio1!K503</f>
        <v>229679</v>
      </c>
      <c r="H732" s="5">
        <f>Foglio1!I503</f>
        <v>1111</v>
      </c>
      <c r="I732" s="5">
        <f>Foglio1!G503</f>
        <v>1039</v>
      </c>
      <c r="J732" s="5">
        <f>Foglio1!H503</f>
        <v>72</v>
      </c>
      <c r="K732" s="5">
        <f>Foglio1!V503</f>
        <v>14</v>
      </c>
      <c r="M732" s="5">
        <f>Foglio1!J503</f>
        <v>228568</v>
      </c>
      <c r="N732" s="5">
        <f>Foglio1!N503</f>
        <v>552375</v>
      </c>
      <c r="O732" s="5">
        <f>Foglio1!O503</f>
        <v>9498</v>
      </c>
      <c r="Q732">
        <f t="shared" si="3003"/>
        <v>1111</v>
      </c>
      <c r="R732">
        <f t="shared" si="3004"/>
        <v>562984</v>
      </c>
      <c r="Z732">
        <f t="shared" si="3005"/>
        <v>552375</v>
      </c>
      <c r="AA732">
        <f t="shared" si="3006"/>
        <v>228568</v>
      </c>
      <c r="AB732">
        <f t="shared" si="3007"/>
        <v>1111</v>
      </c>
      <c r="AC732">
        <f t="shared" si="3008"/>
        <v>9498</v>
      </c>
      <c r="AE732" s="3">
        <f t="shared" si="3009"/>
        <v>34268</v>
      </c>
      <c r="AF732" s="3">
        <f t="shared" si="3010"/>
        <v>5273</v>
      </c>
      <c r="AG732" s="3">
        <f t="shared" si="3011"/>
        <v>1433</v>
      </c>
      <c r="AH732" s="3">
        <f t="shared" si="3012"/>
        <v>-5</v>
      </c>
      <c r="AI732" s="3">
        <f t="shared" si="3013"/>
        <v>5</v>
      </c>
      <c r="AJ732" s="3">
        <f t="shared" si="3014"/>
        <v>1438</v>
      </c>
      <c r="AK732" s="3">
        <f t="shared" si="3015"/>
        <v>3807</v>
      </c>
      <c r="AL732" s="3">
        <f t="shared" si="3016"/>
        <v>33</v>
      </c>
      <c r="AM732" s="3"/>
      <c r="AN732" s="3">
        <f t="shared" si="3017"/>
        <v>28995</v>
      </c>
      <c r="AO732" s="3">
        <f t="shared" si="3018"/>
        <v>5273</v>
      </c>
      <c r="AQ732" s="6">
        <f t="shared" si="3019"/>
        <v>3.1718912748831436E-3</v>
      </c>
      <c r="AR732" s="6">
        <f t="shared" si="3020"/>
        <v>6.7062709292757408E-3</v>
      </c>
      <c r="AS732" s="6">
        <f t="shared" si="3021"/>
        <v>6.2783137492004237E-3</v>
      </c>
      <c r="AT732" s="6">
        <f t="shared" si="3022"/>
        <v>-4.4802867383512543E-3</v>
      </c>
      <c r="AU732" s="6">
        <f t="shared" si="3023"/>
        <v>7.4626865671641784E-2</v>
      </c>
      <c r="AV732" s="6">
        <f t="shared" si="3024"/>
        <v>6.3311759785145069E-3</v>
      </c>
      <c r="AW732" s="6">
        <f t="shared" si="3025"/>
        <v>6.9398871242945265E-3</v>
      </c>
      <c r="AX732" s="6">
        <f t="shared" si="3026"/>
        <v>3.486529318541997E-3</v>
      </c>
      <c r="AZ732" s="2">
        <f t="shared" si="3027"/>
        <v>7.3035436606499207E-2</v>
      </c>
      <c r="BA732" s="17">
        <f t="shared" si="3028"/>
        <v>0.15387533559005487</v>
      </c>
      <c r="BB732" s="2">
        <f t="shared" si="3029"/>
        <v>1.4035717173350583E-3</v>
      </c>
      <c r="BC732" s="2">
        <f t="shared" si="3030"/>
        <v>1.3126111739974126E-3</v>
      </c>
      <c r="BD732" s="2">
        <f t="shared" si="3031"/>
        <v>9.0960543337645543E-5</v>
      </c>
      <c r="BE732" s="2">
        <f t="shared" si="3032"/>
        <v>0.28875929818887452</v>
      </c>
      <c r="BF732" s="2">
        <f t="shared" si="3033"/>
        <v>0.6978379184184994</v>
      </c>
      <c r="BG732" s="17">
        <f t="shared" si="3034"/>
        <v>1.1999211675291074E-2</v>
      </c>
      <c r="BH732" s="2">
        <f t="shared" si="3035"/>
        <v>4.5237048228179326E-3</v>
      </c>
      <c r="BI732" s="2">
        <f t="shared" si="3036"/>
        <v>3.1348098868420708E-4</v>
      </c>
      <c r="BJ732" s="2">
        <f t="shared" si="3037"/>
        <v>0.99516281418849784</v>
      </c>
    </row>
    <row r="733" spans="1:62" ht="15.6" customHeight="1">
      <c r="A733" s="4">
        <v>44622</v>
      </c>
      <c r="B733">
        <f>Foglio1!S504</f>
        <v>10872828</v>
      </c>
      <c r="C733">
        <f>Foglio1!T504</f>
        <v>5307402</v>
      </c>
      <c r="E733">
        <f>Foglio1!R504</f>
        <v>796535</v>
      </c>
      <c r="G733">
        <f>Foglio1!K504</f>
        <v>232282</v>
      </c>
      <c r="H733" s="5">
        <f>Foglio1!I504</f>
        <v>1071</v>
      </c>
      <c r="I733" s="5">
        <f>Foglio1!G504</f>
        <v>1006</v>
      </c>
      <c r="J733" s="5">
        <f>Foglio1!H504</f>
        <v>65</v>
      </c>
      <c r="K733" s="5">
        <f>Foglio1!V504</f>
        <v>0</v>
      </c>
      <c r="M733" s="5">
        <f>Foglio1!J504</f>
        <v>231211</v>
      </c>
      <c r="N733" s="5">
        <f>Foglio1!N504</f>
        <v>554719</v>
      </c>
      <c r="O733" s="5">
        <f>Foglio1!O504</f>
        <v>9534</v>
      </c>
      <c r="Q733">
        <f t="shared" si="3003"/>
        <v>1071</v>
      </c>
      <c r="R733">
        <f t="shared" si="3004"/>
        <v>565324</v>
      </c>
      <c r="Z733">
        <f t="shared" si="3005"/>
        <v>554719</v>
      </c>
      <c r="AA733">
        <f t="shared" si="3006"/>
        <v>231211</v>
      </c>
      <c r="AB733">
        <f t="shared" si="3007"/>
        <v>1071</v>
      </c>
      <c r="AC733">
        <f t="shared" si="3008"/>
        <v>9534</v>
      </c>
      <c r="AE733" s="3">
        <f t="shared" si="3009"/>
        <v>34911</v>
      </c>
      <c r="AF733" s="3">
        <f t="shared" si="3010"/>
        <v>4983</v>
      </c>
      <c r="AG733" s="3">
        <f t="shared" si="3011"/>
        <v>2603</v>
      </c>
      <c r="AH733" s="3">
        <f t="shared" si="3012"/>
        <v>-40</v>
      </c>
      <c r="AI733" s="3">
        <f t="shared" si="3013"/>
        <v>-7</v>
      </c>
      <c r="AJ733" s="3">
        <f t="shared" si="3014"/>
        <v>2643</v>
      </c>
      <c r="AK733" s="3">
        <f t="shared" si="3015"/>
        <v>2344</v>
      </c>
      <c r="AL733" s="3">
        <f t="shared" si="3016"/>
        <v>36</v>
      </c>
      <c r="AM733" s="3"/>
      <c r="AN733" s="3">
        <f t="shared" si="3017"/>
        <v>29928</v>
      </c>
      <c r="AO733" s="3">
        <f t="shared" si="3018"/>
        <v>4983</v>
      </c>
      <c r="AQ733" s="6">
        <f t="shared" si="3019"/>
        <v>3.2211909354906481E-3</v>
      </c>
      <c r="AR733" s="6">
        <f t="shared" si="3020"/>
        <v>6.2952276034928846E-3</v>
      </c>
      <c r="AS733" s="6">
        <f t="shared" si="3021"/>
        <v>1.1333208521458209E-2</v>
      </c>
      <c r="AT733" s="6">
        <f t="shared" si="3022"/>
        <v>-3.6003600360036005E-2</v>
      </c>
      <c r="AU733" s="6">
        <f t="shared" si="3023"/>
        <v>-9.7222222222222224E-2</v>
      </c>
      <c r="AV733" s="6">
        <f t="shared" si="3024"/>
        <v>1.1563298449476742E-2</v>
      </c>
      <c r="AW733" s="6">
        <f t="shared" si="3025"/>
        <v>4.2434940031681372E-3</v>
      </c>
      <c r="AX733" s="6">
        <f t="shared" si="3026"/>
        <v>3.7902716361339229E-3</v>
      </c>
      <c r="AZ733" s="2">
        <f t="shared" si="3027"/>
        <v>7.3259229337574366E-2</v>
      </c>
      <c r="BA733" s="17">
        <f t="shared" si="3028"/>
        <v>0.14273438171350003</v>
      </c>
      <c r="BB733" s="2">
        <f t="shared" si="3029"/>
        <v>1.3445736847721695E-3</v>
      </c>
      <c r="BC733" s="2">
        <f t="shared" si="3030"/>
        <v>1.2629702398513562E-3</v>
      </c>
      <c r="BD733" s="2">
        <f t="shared" si="3031"/>
        <v>8.160344492081327E-5</v>
      </c>
      <c r="BE733" s="2">
        <f t="shared" si="3032"/>
        <v>0.29027098620901781</v>
      </c>
      <c r="BF733" s="2">
        <f t="shared" si="3033"/>
        <v>0.69641509789274791</v>
      </c>
      <c r="BG733" s="17">
        <f t="shared" si="3034"/>
        <v>1.1969342213462058E-2</v>
      </c>
      <c r="BH733" s="2">
        <f t="shared" si="3035"/>
        <v>4.3309425611971659E-3</v>
      </c>
      <c r="BI733" s="2">
        <f t="shared" si="3036"/>
        <v>2.7983227284077112E-4</v>
      </c>
      <c r="BJ733" s="2">
        <f t="shared" si="3037"/>
        <v>0.99538922516596207</v>
      </c>
    </row>
    <row r="734" spans="1:62" ht="15.6" customHeight="1">
      <c r="A734" s="4">
        <v>44623</v>
      </c>
      <c r="B734">
        <f>Foglio1!S505</f>
        <v>10906682</v>
      </c>
      <c r="C734">
        <f>Foglio1!T505</f>
        <v>5340942</v>
      </c>
      <c r="E734">
        <f>Foglio1!R505</f>
        <v>802058</v>
      </c>
      <c r="G734">
        <f>Foglio1!K505</f>
        <v>222408</v>
      </c>
      <c r="H734" s="5">
        <f>Foglio1!I505</f>
        <v>1034</v>
      </c>
      <c r="I734" s="5">
        <f>Foglio1!G505</f>
        <v>967</v>
      </c>
      <c r="J734" s="5">
        <f>Foglio1!H505</f>
        <v>67</v>
      </c>
      <c r="K734" s="5">
        <f>Foglio1!V505</f>
        <v>7</v>
      </c>
      <c r="M734" s="5">
        <f>Foglio1!J505</f>
        <v>221374</v>
      </c>
      <c r="N734" s="5">
        <f>Foglio1!N505</f>
        <v>570098</v>
      </c>
      <c r="O734" s="5">
        <f>Foglio1!O505</f>
        <v>9552</v>
      </c>
      <c r="Q734">
        <f t="shared" si="3003"/>
        <v>1034</v>
      </c>
      <c r="R734">
        <f t="shared" si="3004"/>
        <v>580684</v>
      </c>
      <c r="Z734">
        <f t="shared" si="3005"/>
        <v>570098</v>
      </c>
      <c r="AA734">
        <f t="shared" si="3006"/>
        <v>221374</v>
      </c>
      <c r="AB734">
        <f t="shared" si="3007"/>
        <v>1034</v>
      </c>
      <c r="AC734">
        <f t="shared" si="3008"/>
        <v>9552</v>
      </c>
      <c r="AE734" s="3">
        <f t="shared" si="3009"/>
        <v>33854</v>
      </c>
      <c r="AF734" s="3">
        <f t="shared" si="3010"/>
        <v>5523</v>
      </c>
      <c r="AG734" s="3">
        <f t="shared" si="3011"/>
        <v>-9874</v>
      </c>
      <c r="AH734" s="3">
        <f t="shared" si="3012"/>
        <v>-37</v>
      </c>
      <c r="AI734" s="3">
        <f t="shared" si="3013"/>
        <v>2</v>
      </c>
      <c r="AJ734" s="3">
        <f t="shared" si="3014"/>
        <v>-9837</v>
      </c>
      <c r="AK734" s="3">
        <f t="shared" si="3015"/>
        <v>15379</v>
      </c>
      <c r="AL734" s="3">
        <f t="shared" si="3016"/>
        <v>18</v>
      </c>
      <c r="AM734" s="3"/>
      <c r="AN734" s="3">
        <f t="shared" si="3017"/>
        <v>28331</v>
      </c>
      <c r="AO734" s="3">
        <f t="shared" si="3018"/>
        <v>5523</v>
      </c>
      <c r="AQ734" s="6">
        <f t="shared" si="3019"/>
        <v>3.1136333619919306E-3</v>
      </c>
      <c r="AR734" s="6">
        <f t="shared" si="3020"/>
        <v>6.9337819430407956E-3</v>
      </c>
      <c r="AS734" s="6">
        <f t="shared" si="3021"/>
        <v>-4.2508674800458064E-2</v>
      </c>
      <c r="AT734" s="6">
        <f t="shared" si="3022"/>
        <v>-3.454715219421102E-2</v>
      </c>
      <c r="AU734" s="6">
        <f t="shared" si="3023"/>
        <v>3.0769230769230771E-2</v>
      </c>
      <c r="AV734" s="6">
        <f t="shared" si="3024"/>
        <v>-4.2545553628503832E-2</v>
      </c>
      <c r="AW734" s="6">
        <f t="shared" si="3025"/>
        <v>2.7723946718969425E-2</v>
      </c>
      <c r="AX734" s="6">
        <f t="shared" si="3026"/>
        <v>1.8879798615481435E-3</v>
      </c>
      <c r="AZ734" s="2">
        <f t="shared" si="3027"/>
        <v>7.3538221798343434E-2</v>
      </c>
      <c r="BA734" s="17">
        <f t="shared" si="3028"/>
        <v>0.16314172623619069</v>
      </c>
      <c r="BB734" s="2">
        <f t="shared" si="3029"/>
        <v>1.2891835752526625E-3</v>
      </c>
      <c r="BC734" s="2">
        <f t="shared" si="3030"/>
        <v>1.205648469312693E-3</v>
      </c>
      <c r="BD734" s="2">
        <f t="shared" si="3031"/>
        <v>8.3535105939969422E-5</v>
      </c>
      <c r="BE734" s="2">
        <f t="shared" si="3032"/>
        <v>0.2760074707814148</v>
      </c>
      <c r="BF734" s="2">
        <f t="shared" si="3033"/>
        <v>0.71079398248006997</v>
      </c>
      <c r="BG734" s="17">
        <f t="shared" si="3034"/>
        <v>1.1909363163262507E-2</v>
      </c>
      <c r="BH734" s="2">
        <f t="shared" si="3035"/>
        <v>4.3478651847055861E-3</v>
      </c>
      <c r="BI734" s="2">
        <f t="shared" si="3036"/>
        <v>3.0124815654113162E-4</v>
      </c>
      <c r="BJ734" s="2">
        <f t="shared" si="3037"/>
        <v>0.99535088665875326</v>
      </c>
    </row>
    <row r="735" spans="1:62" ht="15.6" customHeight="1">
      <c r="A735" s="4">
        <v>44624</v>
      </c>
      <c r="B735">
        <f>Foglio1!S506</f>
        <v>10923575</v>
      </c>
      <c r="C735">
        <f>Foglio1!T506</f>
        <v>5357669</v>
      </c>
      <c r="E735">
        <f>Foglio1!R506</f>
        <v>804760</v>
      </c>
      <c r="G735">
        <f>Foglio1!K506</f>
        <v>220907</v>
      </c>
      <c r="H735" s="5">
        <f>Foglio1!I506</f>
        <v>1034</v>
      </c>
      <c r="I735" s="5">
        <f>Foglio1!G506</f>
        <v>967</v>
      </c>
      <c r="J735" s="5">
        <f>Foglio1!H506</f>
        <v>67</v>
      </c>
      <c r="K735" s="5">
        <f>Foglio1!V506</f>
        <v>0</v>
      </c>
      <c r="M735" s="5">
        <f>Foglio1!J506</f>
        <v>219873</v>
      </c>
      <c r="N735" s="5">
        <f>Foglio1!N506</f>
        <v>574273</v>
      </c>
      <c r="O735" s="5">
        <f>Foglio1!O506</f>
        <v>9580</v>
      </c>
      <c r="Q735">
        <f t="shared" si="3003"/>
        <v>1034</v>
      </c>
      <c r="R735">
        <f t="shared" si="3004"/>
        <v>584887</v>
      </c>
      <c r="Z735">
        <f t="shared" si="3005"/>
        <v>574273</v>
      </c>
      <c r="AA735">
        <f t="shared" si="3006"/>
        <v>219873</v>
      </c>
      <c r="AB735">
        <f t="shared" si="3007"/>
        <v>1034</v>
      </c>
      <c r="AC735">
        <f t="shared" si="3008"/>
        <v>9580</v>
      </c>
      <c r="AE735" s="3">
        <f t="shared" si="3009"/>
        <v>16893</v>
      </c>
      <c r="AF735" s="3">
        <f t="shared" si="3010"/>
        <v>2702</v>
      </c>
      <c r="AG735" s="3">
        <f t="shared" si="3011"/>
        <v>-1501</v>
      </c>
      <c r="AH735" s="3">
        <f t="shared" si="3012"/>
        <v>0</v>
      </c>
      <c r="AI735" s="3">
        <f t="shared" si="3013"/>
        <v>0</v>
      </c>
      <c r="AJ735" s="3">
        <f t="shared" si="3014"/>
        <v>-1501</v>
      </c>
      <c r="AK735" s="3">
        <f t="shared" si="3015"/>
        <v>4175</v>
      </c>
      <c r="AL735" s="3">
        <f t="shared" si="3016"/>
        <v>28</v>
      </c>
      <c r="AM735" s="3"/>
      <c r="AN735" s="3">
        <f t="shared" si="3017"/>
        <v>14191</v>
      </c>
      <c r="AO735" s="3">
        <f t="shared" si="3018"/>
        <v>2702</v>
      </c>
      <c r="AQ735" s="6">
        <f t="shared" si="3019"/>
        <v>1.5488670156515061E-3</v>
      </c>
      <c r="AR735" s="6">
        <f t="shared" si="3020"/>
        <v>3.3688336753701104E-3</v>
      </c>
      <c r="AS735" s="6">
        <f t="shared" si="3021"/>
        <v>-6.7488579547498291E-3</v>
      </c>
      <c r="AT735" s="6">
        <f t="shared" si="3022"/>
        <v>0</v>
      </c>
      <c r="AU735" s="6">
        <f t="shared" si="3023"/>
        <v>0</v>
      </c>
      <c r="AV735" s="6">
        <f t="shared" si="3024"/>
        <v>-6.7803807131822163E-3</v>
      </c>
      <c r="AW735" s="6">
        <f t="shared" si="3025"/>
        <v>7.3233023094275021E-3</v>
      </c>
      <c r="AX735" s="6">
        <f t="shared" si="3026"/>
        <v>2.9313232830820769E-3</v>
      </c>
      <c r="AZ735" s="2">
        <f t="shared" si="3027"/>
        <v>7.3671851934920568E-2</v>
      </c>
      <c r="BA735" s="17">
        <f t="shared" si="3028"/>
        <v>0.15994790741727344</v>
      </c>
      <c r="BB735" s="2">
        <f t="shared" si="3029"/>
        <v>1.2848551120831055E-3</v>
      </c>
      <c r="BC735" s="2">
        <f t="shared" si="3030"/>
        <v>1.2016004771608928E-3</v>
      </c>
      <c r="BD735" s="2">
        <f t="shared" si="3031"/>
        <v>8.3254634922212827E-5</v>
      </c>
      <c r="BE735" s="2">
        <f t="shared" si="3032"/>
        <v>0.2732156170783836</v>
      </c>
      <c r="BF735" s="2">
        <f t="shared" si="3033"/>
        <v>0.71359535762214821</v>
      </c>
      <c r="BG735" s="17">
        <f t="shared" si="3034"/>
        <v>1.1904170187385059E-2</v>
      </c>
      <c r="BH735" s="2">
        <f t="shared" si="3035"/>
        <v>4.3774076873978641E-3</v>
      </c>
      <c r="BI735" s="2">
        <f t="shared" si="3036"/>
        <v>3.0329505176386444E-4</v>
      </c>
      <c r="BJ735" s="2">
        <f t="shared" si="3037"/>
        <v>0.99531929726083823</v>
      </c>
    </row>
    <row r="736" spans="1:62" ht="15.6" customHeight="1">
      <c r="A736" s="4">
        <v>44625</v>
      </c>
      <c r="B736">
        <f>Foglio1!S507</f>
        <v>10951367</v>
      </c>
      <c r="C736">
        <f>Foglio1!T507</f>
        <v>5385095</v>
      </c>
      <c r="E736">
        <f>Foglio1!R507</f>
        <v>809732</v>
      </c>
      <c r="G736">
        <f>Foglio1!K507</f>
        <v>221443</v>
      </c>
      <c r="H736" s="5">
        <f>Foglio1!I507</f>
        <v>976</v>
      </c>
      <c r="I736" s="5">
        <f>Foglio1!G507</f>
        <v>911</v>
      </c>
      <c r="J736" s="5">
        <f>Foglio1!H507</f>
        <v>65</v>
      </c>
      <c r="K736" s="5">
        <f>Foglio1!V507</f>
        <v>14</v>
      </c>
      <c r="M736" s="5">
        <f>Foglio1!J507</f>
        <v>220467</v>
      </c>
      <c r="N736" s="5">
        <f>Foglio1!N507</f>
        <v>578687</v>
      </c>
      <c r="O736" s="5">
        <f>Foglio1!O507</f>
        <v>9602</v>
      </c>
      <c r="Q736">
        <f t="shared" si="3003"/>
        <v>976</v>
      </c>
      <c r="R736">
        <f t="shared" si="3004"/>
        <v>589265</v>
      </c>
      <c r="Z736">
        <f t="shared" si="3005"/>
        <v>578687</v>
      </c>
      <c r="AA736">
        <f t="shared" si="3006"/>
        <v>220467</v>
      </c>
      <c r="AB736">
        <f t="shared" si="3007"/>
        <v>976</v>
      </c>
      <c r="AC736">
        <f t="shared" si="3008"/>
        <v>9602</v>
      </c>
      <c r="AE736" s="3">
        <f t="shared" si="3009"/>
        <v>27792</v>
      </c>
      <c r="AF736" s="3">
        <f t="shared" si="3010"/>
        <v>4972</v>
      </c>
      <c r="AG736" s="3">
        <f t="shared" si="3011"/>
        <v>536</v>
      </c>
      <c r="AH736" s="3">
        <f t="shared" si="3012"/>
        <v>-58</v>
      </c>
      <c r="AI736" s="3">
        <f t="shared" si="3013"/>
        <v>-2</v>
      </c>
      <c r="AJ736" s="3">
        <f t="shared" si="3014"/>
        <v>594</v>
      </c>
      <c r="AK736" s="3">
        <f t="shared" si="3015"/>
        <v>4414</v>
      </c>
      <c r="AL736" s="3">
        <f t="shared" si="3016"/>
        <v>22</v>
      </c>
      <c r="AM736" s="3"/>
      <c r="AN736" s="3">
        <f t="shared" si="3017"/>
        <v>22820</v>
      </c>
      <c r="AO736" s="3">
        <f t="shared" si="3018"/>
        <v>4972</v>
      </c>
      <c r="AQ736" s="6">
        <f t="shared" si="3019"/>
        <v>2.5442220152285307E-3</v>
      </c>
      <c r="AR736" s="6">
        <f t="shared" si="3020"/>
        <v>6.1782394751230176E-3</v>
      </c>
      <c r="AS736" s="6">
        <f t="shared" si="3021"/>
        <v>2.4263604141109155E-3</v>
      </c>
      <c r="AT736" s="6">
        <f t="shared" si="3022"/>
        <v>-5.6092843326885883E-2</v>
      </c>
      <c r="AU736" s="6">
        <f t="shared" si="3023"/>
        <v>-2.9850746268656716E-2</v>
      </c>
      <c r="AV736" s="6">
        <f t="shared" si="3024"/>
        <v>2.7015595366416067E-3</v>
      </c>
      <c r="AW736" s="6">
        <f t="shared" si="3025"/>
        <v>7.6862398197373024E-3</v>
      </c>
      <c r="AX736" s="6">
        <f t="shared" si="3026"/>
        <v>2.2964509394572024E-3</v>
      </c>
      <c r="AZ736" s="2">
        <f t="shared" si="3027"/>
        <v>7.3938897308436474E-2</v>
      </c>
      <c r="BA736" s="17">
        <f t="shared" si="3028"/>
        <v>0.17890040299366725</v>
      </c>
      <c r="BB736" s="2">
        <f t="shared" si="3029"/>
        <v>1.2053370744888432E-3</v>
      </c>
      <c r="BC736" s="2">
        <f t="shared" si="3030"/>
        <v>1.1250636012903035E-3</v>
      </c>
      <c r="BD736" s="2">
        <f t="shared" si="3031"/>
        <v>8.0273473198539769E-5</v>
      </c>
      <c r="BE736" s="2">
        <f t="shared" si="3032"/>
        <v>0.27227156639480715</v>
      </c>
      <c r="BF736" s="2">
        <f t="shared" si="3033"/>
        <v>0.71466485207451358</v>
      </c>
      <c r="BG736" s="17">
        <f t="shared" si="3034"/>
        <v>1.1858244456190443E-2</v>
      </c>
      <c r="BH736" s="2">
        <f t="shared" si="3035"/>
        <v>4.1139254796945489E-3</v>
      </c>
      <c r="BI736" s="2">
        <f t="shared" si="3036"/>
        <v>2.9352926035142228E-4</v>
      </c>
      <c r="BJ736" s="2">
        <f t="shared" si="3037"/>
        <v>0.995592545259954</v>
      </c>
    </row>
    <row r="737" spans="1:62" ht="15.6" customHeight="1">
      <c r="A737" s="4">
        <v>44626</v>
      </c>
      <c r="B737">
        <f>Foglio1!S508</f>
        <v>10978913</v>
      </c>
      <c r="C737">
        <f>Foglio1!T508</f>
        <v>5412641</v>
      </c>
      <c r="E737">
        <f>Foglio1!R508</f>
        <v>814584</v>
      </c>
      <c r="G737">
        <f>Foglio1!K508</f>
        <v>221771</v>
      </c>
      <c r="H737" s="5">
        <f>Foglio1!I508</f>
        <v>949</v>
      </c>
      <c r="I737" s="5">
        <f>Foglio1!G508</f>
        <v>886</v>
      </c>
      <c r="J737" s="5">
        <f>Foglio1!H508</f>
        <v>63</v>
      </c>
      <c r="K737" s="5">
        <f>Foglio1!V508</f>
        <v>2</v>
      </c>
      <c r="M737" s="5">
        <f>Foglio1!J508</f>
        <v>220822</v>
      </c>
      <c r="N737" s="5">
        <f>Foglio1!N508</f>
        <v>583196</v>
      </c>
      <c r="O737" s="5">
        <f>Foglio1!O508</f>
        <v>9617</v>
      </c>
      <c r="Q737">
        <f t="shared" si="3003"/>
        <v>949</v>
      </c>
      <c r="R737">
        <f t="shared" si="3004"/>
        <v>593762</v>
      </c>
      <c r="Z737">
        <f t="shared" si="3005"/>
        <v>583196</v>
      </c>
      <c r="AA737">
        <f t="shared" si="3006"/>
        <v>220822</v>
      </c>
      <c r="AB737">
        <f t="shared" si="3007"/>
        <v>949</v>
      </c>
      <c r="AC737">
        <f t="shared" si="3008"/>
        <v>9617</v>
      </c>
      <c r="AE737" s="3">
        <f t="shared" si="3009"/>
        <v>27546</v>
      </c>
      <c r="AF737" s="3">
        <f t="shared" si="3010"/>
        <v>4852</v>
      </c>
      <c r="AG737" s="3">
        <f t="shared" si="3011"/>
        <v>328</v>
      </c>
      <c r="AH737" s="3">
        <f t="shared" si="3012"/>
        <v>-27</v>
      </c>
      <c r="AI737" s="3">
        <f t="shared" si="3013"/>
        <v>-2</v>
      </c>
      <c r="AJ737" s="3">
        <f t="shared" si="3014"/>
        <v>355</v>
      </c>
      <c r="AK737" s="3">
        <f t="shared" si="3015"/>
        <v>4509</v>
      </c>
      <c r="AL737" s="3">
        <f t="shared" si="3016"/>
        <v>15</v>
      </c>
      <c r="AM737" s="3"/>
      <c r="AN737" s="3">
        <f t="shared" si="3017"/>
        <v>22694</v>
      </c>
      <c r="AO737" s="3">
        <f t="shared" si="3018"/>
        <v>4852</v>
      </c>
      <c r="AQ737" s="6">
        <f t="shared" si="3019"/>
        <v>2.515302427541694E-3</v>
      </c>
      <c r="AR737" s="6">
        <f t="shared" si="3020"/>
        <v>5.9921060301433068E-3</v>
      </c>
      <c r="AS737" s="6">
        <f t="shared" si="3021"/>
        <v>1.4811938060810231E-3</v>
      </c>
      <c r="AT737" s="6">
        <f t="shared" si="3022"/>
        <v>-2.7663934426229508E-2</v>
      </c>
      <c r="AU737" s="6">
        <f t="shared" si="3023"/>
        <v>-3.0769230769230771E-2</v>
      </c>
      <c r="AV737" s="6">
        <f t="shared" si="3024"/>
        <v>1.6102183093161335E-3</v>
      </c>
      <c r="AW737" s="6">
        <f t="shared" si="3025"/>
        <v>7.7917769018484946E-3</v>
      </c>
      <c r="AX737" s="6">
        <f t="shared" si="3026"/>
        <v>1.5621745469693814E-3</v>
      </c>
      <c r="AZ737" s="2">
        <f t="shared" si="3027"/>
        <v>7.4195323343941244E-2</v>
      </c>
      <c r="BA737" s="17">
        <f t="shared" si="3028"/>
        <v>0.17614172656647062</v>
      </c>
      <c r="BB737" s="2">
        <f t="shared" si="3029"/>
        <v>1.1650118342614144E-3</v>
      </c>
      <c r="BC737" s="2">
        <f t="shared" si="3030"/>
        <v>1.0876717441049666E-3</v>
      </c>
      <c r="BD737" s="2">
        <f t="shared" si="3031"/>
        <v>7.7340090156447955E-5</v>
      </c>
      <c r="BE737" s="2">
        <f t="shared" si="3032"/>
        <v>0.27108560934170078</v>
      </c>
      <c r="BF737" s="2">
        <f t="shared" si="3033"/>
        <v>0.71594335268063203</v>
      </c>
      <c r="BG737" s="17">
        <f t="shared" si="3034"/>
        <v>1.1806026143405713E-2</v>
      </c>
      <c r="BH737" s="2">
        <f t="shared" si="3035"/>
        <v>3.9951120750684266E-3</v>
      </c>
      <c r="BI737" s="2">
        <f t="shared" si="3036"/>
        <v>2.8407681797890615E-4</v>
      </c>
      <c r="BJ737" s="2">
        <f t="shared" si="3037"/>
        <v>0.99572081110695265</v>
      </c>
    </row>
    <row r="738" spans="1:62" ht="15.6" customHeight="1">
      <c r="A738" s="4">
        <v>44627</v>
      </c>
      <c r="B738">
        <f>Foglio1!S509</f>
        <v>10996176</v>
      </c>
      <c r="C738">
        <f>Foglio1!T509</f>
        <v>5429744</v>
      </c>
      <c r="E738">
        <f>Foglio1!R509</f>
        <v>817536</v>
      </c>
      <c r="G738">
        <f>Foglio1!K509</f>
        <v>223336</v>
      </c>
      <c r="H738" s="5">
        <f>Foglio1!I509</f>
        <v>987</v>
      </c>
      <c r="I738" s="5">
        <f>Foglio1!G509</f>
        <v>922</v>
      </c>
      <c r="J738" s="5">
        <f>Foglio1!H509</f>
        <v>65</v>
      </c>
      <c r="K738" s="5">
        <f>Foglio1!V509</f>
        <v>5</v>
      </c>
      <c r="M738" s="5">
        <f>Foglio1!J509</f>
        <v>222349</v>
      </c>
      <c r="N738" s="5">
        <f>Foglio1!N509</f>
        <v>584580</v>
      </c>
      <c r="O738" s="5">
        <f>Foglio1!O509</f>
        <v>9620</v>
      </c>
      <c r="Q738">
        <f t="shared" ref="Q738:Q744" si="3038">H738+L738</f>
        <v>987</v>
      </c>
      <c r="R738">
        <f t="shared" ref="R738:R744" si="3039">Q738+N738+O738</f>
        <v>595187</v>
      </c>
      <c r="Z738">
        <f t="shared" ref="Z738:Z744" si="3040">N738</f>
        <v>584580</v>
      </c>
      <c r="AA738">
        <f t="shared" ref="AA738:AA744" si="3041">M738</f>
        <v>222349</v>
      </c>
      <c r="AB738">
        <f t="shared" ref="AB738:AB744" si="3042">H738</f>
        <v>987</v>
      </c>
      <c r="AC738">
        <f t="shared" ref="AC738:AC744" si="3043">O738</f>
        <v>9620</v>
      </c>
      <c r="AE738" s="3">
        <f t="shared" ref="AE738:AE744" si="3044">B738-B737</f>
        <v>17263</v>
      </c>
      <c r="AF738" s="3">
        <f t="shared" ref="AF738:AF744" si="3045">E738-E737</f>
        <v>2952</v>
      </c>
      <c r="AG738" s="3">
        <f t="shared" ref="AG738:AG744" si="3046">G738-G737</f>
        <v>1565</v>
      </c>
      <c r="AH738" s="3">
        <f t="shared" ref="AH738:AH744" si="3047">H738-H737</f>
        <v>38</v>
      </c>
      <c r="AI738" s="3">
        <f t="shared" ref="AI738:AI744" si="3048">J738-J737</f>
        <v>2</v>
      </c>
      <c r="AJ738" s="3">
        <f t="shared" ref="AJ738:AJ744" si="3049">M738-M737</f>
        <v>1527</v>
      </c>
      <c r="AK738" s="3">
        <f t="shared" ref="AK738:AK744" si="3050">N738-N737</f>
        <v>1384</v>
      </c>
      <c r="AL738" s="3">
        <f t="shared" ref="AL738:AL744" si="3051">O738-O737</f>
        <v>3</v>
      </c>
      <c r="AM738" s="3"/>
      <c r="AN738" s="3">
        <f t="shared" ref="AN738:AN744" si="3052">AE738-AF738</f>
        <v>14311</v>
      </c>
      <c r="AO738" s="3">
        <f t="shared" ref="AO738:AO744" si="3053">AF738</f>
        <v>2952</v>
      </c>
      <c r="AQ738" s="6">
        <f t="shared" ref="AQ738:AQ744" si="3054">(B738-B737)/B737</f>
        <v>1.5723778847687381E-3</v>
      </c>
      <c r="AR738" s="6">
        <f t="shared" ref="AR738:AR744" si="3055">(E738-E737)/E737</f>
        <v>3.62393565304499E-3</v>
      </c>
      <c r="AS738" s="6">
        <f t="shared" ref="AS738:AS744" si="3056">(G738-G737)/G737</f>
        <v>7.0568288910633041E-3</v>
      </c>
      <c r="AT738" s="6">
        <f t="shared" ref="AT738:AT744" si="3057">(H738-H737)/H737</f>
        <v>4.0042149631190724E-2</v>
      </c>
      <c r="AU738" s="6">
        <f t="shared" ref="AU738:AU744" si="3058">(J738-J737)/J737</f>
        <v>3.1746031746031744E-2</v>
      </c>
      <c r="AV738" s="6">
        <f t="shared" ref="AV738:AV744" si="3059">(M738-M737)/M737</f>
        <v>6.9150718678392554E-3</v>
      </c>
      <c r="AW738" s="6">
        <f t="shared" ref="AW738:AW744" si="3060">(N738-N737)/N737</f>
        <v>2.3731301312080329E-3</v>
      </c>
      <c r="AX738" s="6">
        <f t="shared" ref="AX738:AX744" si="3061">(O738-O737)/O737</f>
        <v>3.1194759280440883E-4</v>
      </c>
      <c r="AZ738" s="2">
        <f t="shared" ref="AZ738:AZ744" si="3062">E738/B738</f>
        <v>7.4347300370601568E-2</v>
      </c>
      <c r="BA738" s="17">
        <f t="shared" ref="BA738:BA744" si="3063">AF738/AE738</f>
        <v>0.17100156403869549</v>
      </c>
      <c r="BB738" s="2">
        <f t="shared" ref="BB738:BB744" si="3064">H738/E738</f>
        <v>1.2072862846406764E-3</v>
      </c>
      <c r="BC738" s="2">
        <f t="shared" ref="BC738:BC744" si="3065">(H738-J738)/E738</f>
        <v>1.1277790825113512E-3</v>
      </c>
      <c r="BD738" s="2">
        <f t="shared" ref="BD738:BD744" si="3066">J738/E738</f>
        <v>7.9507202129325196E-5</v>
      </c>
      <c r="BE738" s="2">
        <f t="shared" ref="BE738:BE744" si="3067">M738/E738</f>
        <v>0.27197456748082044</v>
      </c>
      <c r="BF738" s="2">
        <f t="shared" ref="BF738:BF744" si="3068">N738/E738</f>
        <v>0.71505108031939879</v>
      </c>
      <c r="BG738" s="17">
        <f t="shared" ref="BG738:BG744" si="3069">O738/E738</f>
        <v>1.1767065915140129E-2</v>
      </c>
      <c r="BH738" s="2">
        <f t="shared" ref="BH738:BH744" si="3070">I738/G738</f>
        <v>4.128308915714439E-3</v>
      </c>
      <c r="BI738" s="2">
        <f t="shared" ref="BI738:BI744" si="3071">J738/G738</f>
        <v>2.9104130099939107E-4</v>
      </c>
      <c r="BJ738" s="2">
        <f t="shared" ref="BJ738:BJ744" si="3072">M738/G738</f>
        <v>0.9955806497832862</v>
      </c>
    </row>
    <row r="739" spans="1:62" ht="15.6" customHeight="1">
      <c r="A739" s="4">
        <v>44628</v>
      </c>
      <c r="B739">
        <f>Foglio1!S510</f>
        <v>11035787</v>
      </c>
      <c r="C739">
        <f>Foglio1!T510</f>
        <v>5468935</v>
      </c>
      <c r="E739">
        <f>Foglio1!R510</f>
        <v>825196</v>
      </c>
      <c r="G739">
        <f>Foglio1!K510</f>
        <v>226472</v>
      </c>
      <c r="H739" s="5">
        <f>Foglio1!I510</f>
        <v>959</v>
      </c>
      <c r="I739" s="5">
        <f>Foglio1!G510</f>
        <v>896</v>
      </c>
      <c r="J739" s="5">
        <f>Foglio1!H510</f>
        <v>63</v>
      </c>
      <c r="K739" s="5">
        <f>Foglio1!V510</f>
        <v>3</v>
      </c>
      <c r="M739" s="5">
        <f>Foglio1!J510</f>
        <v>225513</v>
      </c>
      <c r="N739" s="5">
        <f>Foglio1!N510</f>
        <v>589069</v>
      </c>
      <c r="O739" s="5">
        <f>Foglio1!O510</f>
        <v>9655</v>
      </c>
      <c r="Q739">
        <f t="shared" si="3038"/>
        <v>959</v>
      </c>
      <c r="R739">
        <f t="shared" si="3039"/>
        <v>599683</v>
      </c>
      <c r="Z739">
        <f t="shared" si="3040"/>
        <v>589069</v>
      </c>
      <c r="AA739">
        <f t="shared" si="3041"/>
        <v>225513</v>
      </c>
      <c r="AB739">
        <f t="shared" si="3042"/>
        <v>959</v>
      </c>
      <c r="AC739">
        <f t="shared" si="3043"/>
        <v>9655</v>
      </c>
      <c r="AE739" s="3">
        <f t="shared" si="3044"/>
        <v>39611</v>
      </c>
      <c r="AF739" s="3">
        <f t="shared" si="3045"/>
        <v>7660</v>
      </c>
      <c r="AG739" s="3">
        <f t="shared" si="3046"/>
        <v>3136</v>
      </c>
      <c r="AH739" s="3">
        <f t="shared" si="3047"/>
        <v>-28</v>
      </c>
      <c r="AI739" s="3">
        <f t="shared" si="3048"/>
        <v>-2</v>
      </c>
      <c r="AJ739" s="3">
        <f t="shared" si="3049"/>
        <v>3164</v>
      </c>
      <c r="AK739" s="3">
        <f t="shared" si="3050"/>
        <v>4489</v>
      </c>
      <c r="AL739" s="3">
        <f t="shared" si="3051"/>
        <v>35</v>
      </c>
      <c r="AM739" s="3"/>
      <c r="AN739" s="3">
        <f t="shared" si="3052"/>
        <v>31951</v>
      </c>
      <c r="AO739" s="3">
        <f t="shared" si="3053"/>
        <v>7660</v>
      </c>
      <c r="AQ739" s="6">
        <f t="shared" si="3054"/>
        <v>3.6022522738813931E-3</v>
      </c>
      <c r="AR739" s="6">
        <f t="shared" si="3055"/>
        <v>9.3696179740097064E-3</v>
      </c>
      <c r="AS739" s="6">
        <f t="shared" si="3056"/>
        <v>1.404162338360139E-2</v>
      </c>
      <c r="AT739" s="6">
        <f t="shared" si="3057"/>
        <v>-2.8368794326241134E-2</v>
      </c>
      <c r="AU739" s="6">
        <f t="shared" si="3058"/>
        <v>-3.0769230769230771E-2</v>
      </c>
      <c r="AV739" s="6">
        <f t="shared" si="3059"/>
        <v>1.4229881852403203E-2</v>
      </c>
      <c r="AW739" s="6">
        <f t="shared" si="3060"/>
        <v>7.6790174142119128E-3</v>
      </c>
      <c r="AX739" s="6">
        <f t="shared" si="3061"/>
        <v>3.6382536382536385E-3</v>
      </c>
      <c r="AZ739" s="2">
        <f t="shared" si="3062"/>
        <v>7.4774549381933522E-2</v>
      </c>
      <c r="BA739" s="17">
        <f t="shared" si="3063"/>
        <v>0.19338062659362298</v>
      </c>
      <c r="BB739" s="2">
        <f t="shared" si="3064"/>
        <v>1.1621481441984691E-3</v>
      </c>
      <c r="BC739" s="2">
        <f t="shared" si="3065"/>
        <v>1.0858026456744823E-3</v>
      </c>
      <c r="BD739" s="2">
        <f t="shared" si="3066"/>
        <v>7.6345498523987026E-5</v>
      </c>
      <c r="BE739" s="2">
        <f t="shared" si="3067"/>
        <v>0.27328416521650611</v>
      </c>
      <c r="BF739" s="2">
        <f t="shared" si="3068"/>
        <v>0.71385343603216689</v>
      </c>
      <c r="BG739" s="17">
        <f t="shared" si="3069"/>
        <v>1.1700250607128489E-2</v>
      </c>
      <c r="BH739" s="2">
        <f t="shared" si="3070"/>
        <v>3.9563389734713341E-3</v>
      </c>
      <c r="BI739" s="2">
        <f t="shared" si="3071"/>
        <v>2.7818008407220319E-4</v>
      </c>
      <c r="BJ739" s="2">
        <f t="shared" si="3072"/>
        <v>0.99576548094245643</v>
      </c>
    </row>
    <row r="740" spans="1:62" ht="15.6" customHeight="1">
      <c r="A740" s="4">
        <v>44629</v>
      </c>
      <c r="B740">
        <f>Foglio1!S511</f>
        <v>11072319</v>
      </c>
      <c r="C740">
        <f>Foglio1!T511</f>
        <v>5504965</v>
      </c>
      <c r="E740">
        <f>Foglio1!R511</f>
        <v>831421</v>
      </c>
      <c r="G740">
        <f>Foglio1!K511</f>
        <v>220062</v>
      </c>
      <c r="H740" s="5">
        <f>Foglio1!I511</f>
        <v>960</v>
      </c>
      <c r="I740" s="5">
        <f>Foglio1!G511</f>
        <v>894</v>
      </c>
      <c r="J740" s="5">
        <f>Foglio1!H511</f>
        <v>66</v>
      </c>
      <c r="K740" s="5">
        <f>Foglio1!V511</f>
        <v>9</v>
      </c>
      <c r="M740" s="5">
        <f>Foglio1!J511</f>
        <v>219102</v>
      </c>
      <c r="N740" s="5">
        <f>Foglio1!N511</f>
        <v>601678</v>
      </c>
      <c r="O740" s="5">
        <f>Foglio1!O511</f>
        <v>9681</v>
      </c>
      <c r="Q740">
        <f t="shared" si="3038"/>
        <v>960</v>
      </c>
      <c r="R740">
        <f t="shared" si="3039"/>
        <v>612319</v>
      </c>
      <c r="Z740">
        <f t="shared" si="3040"/>
        <v>601678</v>
      </c>
      <c r="AA740">
        <f t="shared" si="3041"/>
        <v>219102</v>
      </c>
      <c r="AB740">
        <f t="shared" si="3042"/>
        <v>960</v>
      </c>
      <c r="AC740">
        <f t="shared" si="3043"/>
        <v>9681</v>
      </c>
      <c r="AE740" s="3">
        <f t="shared" si="3044"/>
        <v>36532</v>
      </c>
      <c r="AF740" s="3">
        <f t="shared" si="3045"/>
        <v>6225</v>
      </c>
      <c r="AG740" s="3">
        <f t="shared" si="3046"/>
        <v>-6410</v>
      </c>
      <c r="AH740" s="3">
        <f t="shared" si="3047"/>
        <v>1</v>
      </c>
      <c r="AI740" s="3">
        <f t="shared" si="3048"/>
        <v>3</v>
      </c>
      <c r="AJ740" s="3">
        <f t="shared" si="3049"/>
        <v>-6411</v>
      </c>
      <c r="AK740" s="3">
        <f t="shared" si="3050"/>
        <v>12609</v>
      </c>
      <c r="AL740" s="3">
        <f t="shared" si="3051"/>
        <v>26</v>
      </c>
      <c r="AM740" s="3"/>
      <c r="AN740" s="3">
        <f t="shared" si="3052"/>
        <v>30307</v>
      </c>
      <c r="AO740" s="3">
        <f t="shared" si="3053"/>
        <v>6225</v>
      </c>
      <c r="AQ740" s="6">
        <f t="shared" si="3054"/>
        <v>3.3103212303753236E-3</v>
      </c>
      <c r="AR740" s="6">
        <f t="shared" si="3055"/>
        <v>7.5436623541558613E-3</v>
      </c>
      <c r="AS740" s="6">
        <f t="shared" si="3056"/>
        <v>-2.8303719665124166E-2</v>
      </c>
      <c r="AT740" s="6">
        <f t="shared" si="3057"/>
        <v>1.0427528675703858E-3</v>
      </c>
      <c r="AU740" s="6">
        <f t="shared" si="3058"/>
        <v>4.7619047619047616E-2</v>
      </c>
      <c r="AV740" s="6">
        <f t="shared" si="3059"/>
        <v>-2.8428516316132552E-2</v>
      </c>
      <c r="AW740" s="6">
        <f t="shared" si="3060"/>
        <v>2.1404962746299671E-2</v>
      </c>
      <c r="AX740" s="6">
        <f t="shared" si="3061"/>
        <v>2.6929052304505438E-3</v>
      </c>
      <c r="AZ740" s="2">
        <f t="shared" si="3062"/>
        <v>7.5090051144660844E-2</v>
      </c>
      <c r="BA740" s="17">
        <f t="shared" si="3063"/>
        <v>0.17039855469177706</v>
      </c>
      <c r="BB740" s="2">
        <f t="shared" si="3064"/>
        <v>1.1546496901088618E-3</v>
      </c>
      <c r="BC740" s="2">
        <f t="shared" si="3065"/>
        <v>1.0752675239138775E-3</v>
      </c>
      <c r="BD740" s="2">
        <f t="shared" si="3066"/>
        <v>7.9382166194984254E-5</v>
      </c>
      <c r="BE740" s="2">
        <f t="shared" si="3067"/>
        <v>0.26352714208565819</v>
      </c>
      <c r="BF740" s="2">
        <f t="shared" si="3068"/>
        <v>0.72367428775554143</v>
      </c>
      <c r="BG740" s="17">
        <f t="shared" si="3069"/>
        <v>1.1643920468691553E-2</v>
      </c>
      <c r="BH740" s="2">
        <f t="shared" si="3070"/>
        <v>4.0624914796739105E-3</v>
      </c>
      <c r="BI740" s="2">
        <f t="shared" si="3071"/>
        <v>2.99915478365188E-4</v>
      </c>
      <c r="BJ740" s="2">
        <f t="shared" si="3072"/>
        <v>0.99563759304196087</v>
      </c>
    </row>
    <row r="741" spans="1:62" ht="15.6" customHeight="1">
      <c r="A741" s="4">
        <v>44630</v>
      </c>
      <c r="B741">
        <f>Foglio1!S512</f>
        <v>11106669</v>
      </c>
      <c r="C741">
        <f>Foglio1!T512</f>
        <v>5539048</v>
      </c>
      <c r="E741">
        <f>Foglio1!R512</f>
        <v>837877</v>
      </c>
      <c r="G741">
        <f>Foglio1!K512</f>
        <v>222421</v>
      </c>
      <c r="H741" s="5">
        <f>Foglio1!I512</f>
        <v>933</v>
      </c>
      <c r="I741" s="5">
        <f>Foglio1!G512</f>
        <v>869</v>
      </c>
      <c r="J741" s="5">
        <f>Foglio1!H512</f>
        <v>64</v>
      </c>
      <c r="K741" s="5">
        <f>Foglio1!V512</f>
        <v>5</v>
      </c>
      <c r="M741" s="5">
        <f>Foglio1!J512</f>
        <v>221488</v>
      </c>
      <c r="N741" s="5">
        <f>Foglio1!N512</f>
        <v>605760</v>
      </c>
      <c r="O741" s="5">
        <f>Foglio1!O512</f>
        <v>9696</v>
      </c>
      <c r="Q741">
        <f t="shared" si="3038"/>
        <v>933</v>
      </c>
      <c r="R741">
        <f t="shared" si="3039"/>
        <v>616389</v>
      </c>
      <c r="Z741">
        <f t="shared" si="3040"/>
        <v>605760</v>
      </c>
      <c r="AA741">
        <f t="shared" si="3041"/>
        <v>221488</v>
      </c>
      <c r="AB741">
        <f t="shared" si="3042"/>
        <v>933</v>
      </c>
      <c r="AC741">
        <f t="shared" si="3043"/>
        <v>9696</v>
      </c>
      <c r="AE741" s="3">
        <f t="shared" si="3044"/>
        <v>34350</v>
      </c>
      <c r="AF741" s="3">
        <f t="shared" si="3045"/>
        <v>6456</v>
      </c>
      <c r="AG741" s="3">
        <f t="shared" si="3046"/>
        <v>2359</v>
      </c>
      <c r="AH741" s="3">
        <f t="shared" si="3047"/>
        <v>-27</v>
      </c>
      <c r="AI741" s="3">
        <f t="shared" si="3048"/>
        <v>-2</v>
      </c>
      <c r="AJ741" s="3">
        <f t="shared" si="3049"/>
        <v>2386</v>
      </c>
      <c r="AK741" s="3">
        <f t="shared" si="3050"/>
        <v>4082</v>
      </c>
      <c r="AL741" s="3">
        <f t="shared" si="3051"/>
        <v>15</v>
      </c>
      <c r="AM741" s="3"/>
      <c r="AN741" s="3">
        <f t="shared" si="3052"/>
        <v>27894</v>
      </c>
      <c r="AO741" s="3">
        <f t="shared" si="3053"/>
        <v>6456</v>
      </c>
      <c r="AQ741" s="6">
        <f t="shared" si="3054"/>
        <v>3.1023311376776625E-3</v>
      </c>
      <c r="AR741" s="6">
        <f t="shared" si="3055"/>
        <v>7.7650191659820959E-3</v>
      </c>
      <c r="AS741" s="6">
        <f t="shared" si="3056"/>
        <v>1.0719706264598158E-2</v>
      </c>
      <c r="AT741" s="6">
        <f t="shared" si="3057"/>
        <v>-2.8125000000000001E-2</v>
      </c>
      <c r="AU741" s="6">
        <f t="shared" si="3058"/>
        <v>-3.0303030303030304E-2</v>
      </c>
      <c r="AV741" s="6">
        <f t="shared" si="3059"/>
        <v>1.0889905158328085E-2</v>
      </c>
      <c r="AW741" s="6">
        <f t="shared" si="3060"/>
        <v>6.7843597405921443E-3</v>
      </c>
      <c r="AX741" s="6">
        <f t="shared" si="3061"/>
        <v>1.5494267121165168E-3</v>
      </c>
      <c r="AZ741" s="2">
        <f t="shared" si="3062"/>
        <v>7.5439089793708627E-2</v>
      </c>
      <c r="BA741" s="17">
        <f t="shared" si="3063"/>
        <v>0.18794759825327512</v>
      </c>
      <c r="BB741" s="2">
        <f t="shared" si="3064"/>
        <v>1.1135285966794649E-3</v>
      </c>
      <c r="BC741" s="2">
        <f t="shared" si="3065"/>
        <v>1.0371450702191371E-3</v>
      </c>
      <c r="BD741" s="2">
        <f t="shared" si="3066"/>
        <v>7.6383526460327715E-5</v>
      </c>
      <c r="BE741" s="2">
        <f t="shared" si="3067"/>
        <v>0.26434428919757913</v>
      </c>
      <c r="BF741" s="2">
        <f t="shared" si="3068"/>
        <v>0.72297007794700174</v>
      </c>
      <c r="BG741" s="17">
        <f t="shared" si="3069"/>
        <v>1.1572104258739647E-2</v>
      </c>
      <c r="BH741" s="2">
        <f t="shared" si="3070"/>
        <v>3.9070051838630349E-3</v>
      </c>
      <c r="BI741" s="2">
        <f t="shared" si="3071"/>
        <v>2.8774261423156986E-4</v>
      </c>
      <c r="BJ741" s="2">
        <f t="shared" si="3072"/>
        <v>0.99580525220190541</v>
      </c>
    </row>
    <row r="742" spans="1:62" ht="15.6" customHeight="1">
      <c r="A742" s="4">
        <v>44631</v>
      </c>
      <c r="B742">
        <f>Foglio1!S513</f>
        <v>11140630</v>
      </c>
      <c r="C742">
        <f>Foglio1!T513</f>
        <v>5572660</v>
      </c>
      <c r="E742">
        <f>Foglio1!R513</f>
        <v>844533</v>
      </c>
      <c r="G742">
        <f>Foglio1!K513</f>
        <v>223672</v>
      </c>
      <c r="H742" s="5">
        <f>Foglio1!I513</f>
        <v>933</v>
      </c>
      <c r="I742" s="5">
        <f>Foglio1!G513</f>
        <v>868</v>
      </c>
      <c r="J742" s="5">
        <f>Foglio1!H513</f>
        <v>65</v>
      </c>
      <c r="K742" s="5">
        <f>Foglio1!V513</f>
        <v>3</v>
      </c>
      <c r="M742" s="5">
        <f>Foglio1!J513</f>
        <v>222739</v>
      </c>
      <c r="N742" s="5">
        <f>Foglio1!N513</f>
        <v>611140</v>
      </c>
      <c r="O742" s="5">
        <f>Foglio1!O513</f>
        <v>9721</v>
      </c>
      <c r="Q742">
        <f t="shared" si="3038"/>
        <v>933</v>
      </c>
      <c r="R742">
        <f t="shared" si="3039"/>
        <v>621794</v>
      </c>
      <c r="Z742">
        <f t="shared" si="3040"/>
        <v>611140</v>
      </c>
      <c r="AA742">
        <f t="shared" si="3041"/>
        <v>222739</v>
      </c>
      <c r="AB742">
        <f t="shared" si="3042"/>
        <v>933</v>
      </c>
      <c r="AC742">
        <f t="shared" si="3043"/>
        <v>9721</v>
      </c>
      <c r="AE742" s="3">
        <f t="shared" si="3044"/>
        <v>33961</v>
      </c>
      <c r="AF742" s="3">
        <f t="shared" si="3045"/>
        <v>6656</v>
      </c>
      <c r="AG742" s="3">
        <f t="shared" si="3046"/>
        <v>1251</v>
      </c>
      <c r="AH742" s="3">
        <f t="shared" si="3047"/>
        <v>0</v>
      </c>
      <c r="AI742" s="3">
        <f t="shared" si="3048"/>
        <v>1</v>
      </c>
      <c r="AJ742" s="3">
        <f t="shared" si="3049"/>
        <v>1251</v>
      </c>
      <c r="AK742" s="3">
        <f t="shared" si="3050"/>
        <v>5380</v>
      </c>
      <c r="AL742" s="3">
        <f t="shared" si="3051"/>
        <v>25</v>
      </c>
      <c r="AM742" s="3"/>
      <c r="AN742" s="3">
        <f t="shared" si="3052"/>
        <v>27305</v>
      </c>
      <c r="AO742" s="3">
        <f t="shared" si="3053"/>
        <v>6656</v>
      </c>
      <c r="AQ742" s="6">
        <f t="shared" si="3054"/>
        <v>3.0577124428575299E-3</v>
      </c>
      <c r="AR742" s="6">
        <f t="shared" si="3055"/>
        <v>7.9438867518740811E-3</v>
      </c>
      <c r="AS742" s="6">
        <f t="shared" si="3056"/>
        <v>5.6244689125577174E-3</v>
      </c>
      <c r="AT742" s="6">
        <f t="shared" si="3057"/>
        <v>0</v>
      </c>
      <c r="AU742" s="6">
        <f t="shared" si="3058"/>
        <v>1.5625E-2</v>
      </c>
      <c r="AV742" s="6">
        <f t="shared" si="3059"/>
        <v>5.6481615256808492E-3</v>
      </c>
      <c r="AW742" s="6">
        <f t="shared" si="3060"/>
        <v>8.8814051769677757E-3</v>
      </c>
      <c r="AX742" s="6">
        <f t="shared" si="3061"/>
        <v>2.5783828382838284E-3</v>
      </c>
      <c r="AZ742" s="2">
        <f t="shared" si="3062"/>
        <v>7.5806574673066063E-2</v>
      </c>
      <c r="BA742" s="17">
        <f t="shared" si="3063"/>
        <v>0.19598951738759166</v>
      </c>
      <c r="BB742" s="2">
        <f t="shared" si="3064"/>
        <v>1.104752567395235E-3</v>
      </c>
      <c r="BC742" s="2">
        <f t="shared" si="3065"/>
        <v>1.027786954447014E-3</v>
      </c>
      <c r="BD742" s="2">
        <f t="shared" si="3066"/>
        <v>7.6965612948221089E-5</v>
      </c>
      <c r="BE742" s="2">
        <f t="shared" si="3067"/>
        <v>0.26374221019190486</v>
      </c>
      <c r="BF742" s="2">
        <f t="shared" si="3068"/>
        <v>0.72364253380270516</v>
      </c>
      <c r="BG742" s="17">
        <f t="shared" si="3069"/>
        <v>1.1510503437994726E-2</v>
      </c>
      <c r="BH742" s="2">
        <f t="shared" si="3070"/>
        <v>3.880682427840767E-3</v>
      </c>
      <c r="BI742" s="2">
        <f t="shared" si="3071"/>
        <v>2.9060409885904359E-4</v>
      </c>
      <c r="BJ742" s="2">
        <f t="shared" si="3072"/>
        <v>0.99582871347330015</v>
      </c>
    </row>
    <row r="743" spans="1:62" ht="15.6" customHeight="1">
      <c r="A743" s="4">
        <v>44632</v>
      </c>
      <c r="B743">
        <f>Foglio1!S514</f>
        <v>11171634</v>
      </c>
      <c r="C743">
        <f>Foglio1!T514</f>
        <v>5603386</v>
      </c>
      <c r="E743">
        <f>Foglio1!R514</f>
        <v>850813</v>
      </c>
      <c r="G743">
        <f>Foglio1!K514</f>
        <v>224322</v>
      </c>
      <c r="H743" s="5">
        <f>Foglio1!I514</f>
        <v>896</v>
      </c>
      <c r="I743" s="5">
        <f>Foglio1!G514</f>
        <v>828</v>
      </c>
      <c r="J743" s="5">
        <f>Foglio1!H514</f>
        <v>68</v>
      </c>
      <c r="K743" s="5">
        <f>Foglio1!V514</f>
        <v>7</v>
      </c>
      <c r="M743" s="5">
        <f>Foglio1!J514</f>
        <v>223426</v>
      </c>
      <c r="N743" s="5">
        <f>Foglio1!N514</f>
        <v>616763</v>
      </c>
      <c r="O743" s="5">
        <f>Foglio1!O514</f>
        <v>9728</v>
      </c>
      <c r="Q743">
        <f t="shared" si="3038"/>
        <v>896</v>
      </c>
      <c r="R743">
        <f t="shared" si="3039"/>
        <v>627387</v>
      </c>
      <c r="Z743">
        <f t="shared" si="3040"/>
        <v>616763</v>
      </c>
      <c r="AA743">
        <f t="shared" si="3041"/>
        <v>223426</v>
      </c>
      <c r="AB743">
        <f t="shared" si="3042"/>
        <v>896</v>
      </c>
      <c r="AC743">
        <f t="shared" si="3043"/>
        <v>9728</v>
      </c>
      <c r="AE743" s="3">
        <f t="shared" si="3044"/>
        <v>31004</v>
      </c>
      <c r="AF743" s="3">
        <f t="shared" si="3045"/>
        <v>6280</v>
      </c>
      <c r="AG743" s="3">
        <f t="shared" si="3046"/>
        <v>650</v>
      </c>
      <c r="AH743" s="3">
        <f t="shared" si="3047"/>
        <v>-37</v>
      </c>
      <c r="AI743" s="3">
        <f t="shared" si="3048"/>
        <v>3</v>
      </c>
      <c r="AJ743" s="3">
        <f t="shared" si="3049"/>
        <v>687</v>
      </c>
      <c r="AK743" s="3">
        <f t="shared" si="3050"/>
        <v>5623</v>
      </c>
      <c r="AL743" s="3">
        <f t="shared" si="3051"/>
        <v>7</v>
      </c>
      <c r="AM743" s="3"/>
      <c r="AN743" s="3">
        <f t="shared" si="3052"/>
        <v>24724</v>
      </c>
      <c r="AO743" s="3">
        <f t="shared" si="3053"/>
        <v>6280</v>
      </c>
      <c r="AQ743" s="6">
        <f t="shared" si="3054"/>
        <v>2.7829664929182639E-3</v>
      </c>
      <c r="AR743" s="6">
        <f t="shared" si="3055"/>
        <v>7.4360622971512066E-3</v>
      </c>
      <c r="AS743" s="6">
        <f t="shared" si="3056"/>
        <v>2.906040988590436E-3</v>
      </c>
      <c r="AT743" s="6">
        <f t="shared" si="3057"/>
        <v>-3.965702036441586E-2</v>
      </c>
      <c r="AU743" s="6">
        <f t="shared" si="3058"/>
        <v>4.6153846153846156E-2</v>
      </c>
      <c r="AV743" s="6">
        <f t="shared" si="3059"/>
        <v>3.0843273966391156E-3</v>
      </c>
      <c r="AW743" s="6">
        <f t="shared" si="3060"/>
        <v>9.2008377785777404E-3</v>
      </c>
      <c r="AX743" s="6">
        <f t="shared" si="3061"/>
        <v>7.2009052566608374E-4</v>
      </c>
      <c r="AZ743" s="2">
        <f t="shared" si="3062"/>
        <v>7.6158331001534782E-2</v>
      </c>
      <c r="BA743" s="17">
        <f t="shared" si="3063"/>
        <v>0.20255450909560058</v>
      </c>
      <c r="BB743" s="2">
        <f t="shared" si="3064"/>
        <v>1.0531103779561431E-3</v>
      </c>
      <c r="BC743" s="2">
        <f t="shared" si="3065"/>
        <v>9.7318682248625729E-4</v>
      </c>
      <c r="BD743" s="2">
        <f t="shared" si="3066"/>
        <v>7.9923555469885868E-5</v>
      </c>
      <c r="BE743" s="2">
        <f t="shared" si="3067"/>
        <v>0.26260294565315762</v>
      </c>
      <c r="BF743" s="2">
        <f t="shared" si="3068"/>
        <v>0.72491017415107672</v>
      </c>
      <c r="BG743" s="17">
        <f t="shared" si="3069"/>
        <v>1.1433769817809554E-2</v>
      </c>
      <c r="BH743" s="2">
        <f t="shared" si="3070"/>
        <v>3.6911225827159174E-3</v>
      </c>
      <c r="BI743" s="2">
        <f t="shared" si="3071"/>
        <v>3.0313567104430238E-4</v>
      </c>
      <c r="BJ743" s="2">
        <f t="shared" si="3072"/>
        <v>0.99600574174623979</v>
      </c>
    </row>
    <row r="744" spans="1:62" ht="15.6" customHeight="1">
      <c r="A744" s="4">
        <v>44633</v>
      </c>
      <c r="B744">
        <f>Foglio1!S515</f>
        <v>11201386</v>
      </c>
      <c r="C744">
        <f>Foglio1!T515</f>
        <v>5632910</v>
      </c>
      <c r="E744">
        <f>Foglio1!R515</f>
        <v>856810</v>
      </c>
      <c r="G744">
        <f>Foglio1!K515</f>
        <v>228192</v>
      </c>
      <c r="H744" s="5">
        <f>Foglio1!I515</f>
        <v>895</v>
      </c>
      <c r="I744" s="5">
        <f>Foglio1!G515</f>
        <v>829</v>
      </c>
      <c r="J744" s="5">
        <f>Foglio1!H515</f>
        <v>66</v>
      </c>
      <c r="K744" s="5">
        <f>Foglio1!V515</f>
        <v>6</v>
      </c>
      <c r="M744" s="5">
        <f>Foglio1!J515</f>
        <v>227297</v>
      </c>
      <c r="N744" s="5">
        <f>Foglio1!N515</f>
        <v>618881</v>
      </c>
      <c r="O744" s="5">
        <f>Foglio1!O515</f>
        <v>9737</v>
      </c>
      <c r="Q744">
        <f t="shared" si="3038"/>
        <v>895</v>
      </c>
      <c r="R744">
        <f t="shared" si="3039"/>
        <v>629513</v>
      </c>
      <c r="Z744">
        <f t="shared" si="3040"/>
        <v>618881</v>
      </c>
      <c r="AA744">
        <f t="shared" si="3041"/>
        <v>227297</v>
      </c>
      <c r="AB744">
        <f t="shared" si="3042"/>
        <v>895</v>
      </c>
      <c r="AC744">
        <f t="shared" si="3043"/>
        <v>9737</v>
      </c>
      <c r="AE744" s="3">
        <f t="shared" si="3044"/>
        <v>29752</v>
      </c>
      <c r="AF744" s="3">
        <f t="shared" si="3045"/>
        <v>5997</v>
      </c>
      <c r="AG744" s="3">
        <f t="shared" si="3046"/>
        <v>3870</v>
      </c>
      <c r="AH744" s="3">
        <f t="shared" si="3047"/>
        <v>-1</v>
      </c>
      <c r="AI744" s="3">
        <f t="shared" si="3048"/>
        <v>-2</v>
      </c>
      <c r="AJ744" s="3">
        <f t="shared" si="3049"/>
        <v>3871</v>
      </c>
      <c r="AK744" s="3">
        <f t="shared" si="3050"/>
        <v>2118</v>
      </c>
      <c r="AL744" s="3">
        <f t="shared" si="3051"/>
        <v>9</v>
      </c>
      <c r="AM744" s="3"/>
      <c r="AN744" s="3">
        <f t="shared" si="3052"/>
        <v>23755</v>
      </c>
      <c r="AO744" s="3">
        <f t="shared" si="3053"/>
        <v>5997</v>
      </c>
      <c r="AQ744" s="6">
        <f t="shared" si="3054"/>
        <v>2.6631735339700531E-3</v>
      </c>
      <c r="AR744" s="6">
        <f t="shared" si="3055"/>
        <v>7.0485523846015516E-3</v>
      </c>
      <c r="AS744" s="6">
        <f t="shared" si="3056"/>
        <v>1.7251985984433092E-2</v>
      </c>
      <c r="AT744" s="6">
        <f t="shared" si="3057"/>
        <v>-1.1160714285714285E-3</v>
      </c>
      <c r="AU744" s="6">
        <f t="shared" si="3058"/>
        <v>-2.9411764705882353E-2</v>
      </c>
      <c r="AV744" s="6">
        <f t="shared" si="3059"/>
        <v>1.7325646970361552E-2</v>
      </c>
      <c r="AW744" s="6">
        <f t="shared" si="3060"/>
        <v>3.4340581390258497E-3</v>
      </c>
      <c r="AX744" s="6">
        <f t="shared" si="3061"/>
        <v>9.2516447368421047E-4</v>
      </c>
      <c r="AZ744" s="2">
        <f t="shared" si="3062"/>
        <v>7.6491427043046276E-2</v>
      </c>
      <c r="BA744" s="17">
        <f t="shared" si="3063"/>
        <v>0.20156628125840279</v>
      </c>
      <c r="BB744" s="2">
        <f t="shared" si="3064"/>
        <v>1.0445723089132946E-3</v>
      </c>
      <c r="BC744" s="2">
        <f t="shared" si="3065"/>
        <v>9.675423956303031E-4</v>
      </c>
      <c r="BD744" s="2">
        <f t="shared" si="3066"/>
        <v>7.7029913282991561E-5</v>
      </c>
      <c r="BE744" s="2">
        <f t="shared" si="3067"/>
        <v>0.26528285150733533</v>
      </c>
      <c r="BF744" s="2">
        <f t="shared" si="3068"/>
        <v>0.72230832973471359</v>
      </c>
      <c r="BG744" s="17">
        <f t="shared" si="3069"/>
        <v>1.136424644903771E-2</v>
      </c>
      <c r="BH744" s="2">
        <f t="shared" si="3070"/>
        <v>3.6329056233347355E-3</v>
      </c>
      <c r="BI744" s="2">
        <f t="shared" si="3071"/>
        <v>2.8923012200252421E-4</v>
      </c>
      <c r="BJ744" s="2">
        <f t="shared" si="3072"/>
        <v>0.99607786425466271</v>
      </c>
    </row>
    <row r="745" spans="1:62" ht="15.6" customHeight="1">
      <c r="A745" s="4">
        <v>44634</v>
      </c>
      <c r="B745">
        <f>Foglio1!S516</f>
        <v>11218833</v>
      </c>
      <c r="C745">
        <f>Foglio1!T516</f>
        <v>5650173</v>
      </c>
      <c r="E745">
        <f>Foglio1!R516</f>
        <v>860138</v>
      </c>
      <c r="G745">
        <f>Foglio1!K516</f>
        <v>230102</v>
      </c>
      <c r="H745" s="5">
        <f>Foglio1!I516</f>
        <v>925</v>
      </c>
      <c r="I745" s="5">
        <f>Foglio1!G516</f>
        <v>860</v>
      </c>
      <c r="J745" s="5">
        <f>Foglio1!H516</f>
        <v>65</v>
      </c>
      <c r="K745" s="5">
        <f>Foglio1!V516</f>
        <v>1</v>
      </c>
      <c r="M745" s="5">
        <f>Foglio1!J516</f>
        <v>229177</v>
      </c>
      <c r="N745" s="5">
        <f>Foglio1!N516</f>
        <v>620293</v>
      </c>
      <c r="O745" s="5">
        <f>Foglio1!O516</f>
        <v>9743</v>
      </c>
      <c r="Q745">
        <f t="shared" ref="Q745:Q751" si="3073">H745+L745</f>
        <v>925</v>
      </c>
      <c r="R745">
        <f t="shared" ref="R745:R751" si="3074">Q745+N745+O745</f>
        <v>630961</v>
      </c>
      <c r="Z745">
        <f t="shared" ref="Z745:Z751" si="3075">N745</f>
        <v>620293</v>
      </c>
      <c r="AA745">
        <f t="shared" ref="AA745:AA751" si="3076">M745</f>
        <v>229177</v>
      </c>
      <c r="AB745">
        <f t="shared" ref="AB745:AB751" si="3077">H745</f>
        <v>925</v>
      </c>
      <c r="AC745">
        <f t="shared" ref="AC745:AC751" si="3078">O745</f>
        <v>9743</v>
      </c>
      <c r="AE745" s="3">
        <f t="shared" ref="AE745:AE751" si="3079">B745-B744</f>
        <v>17447</v>
      </c>
      <c r="AF745" s="3">
        <f t="shared" ref="AF745:AF751" si="3080">E745-E744</f>
        <v>3328</v>
      </c>
      <c r="AG745" s="3">
        <f t="shared" ref="AG745:AG751" si="3081">G745-G744</f>
        <v>1910</v>
      </c>
      <c r="AH745" s="3">
        <f t="shared" ref="AH745:AH751" si="3082">H745-H744</f>
        <v>30</v>
      </c>
      <c r="AI745" s="3">
        <f t="shared" ref="AI745:AI751" si="3083">J745-J744</f>
        <v>-1</v>
      </c>
      <c r="AJ745" s="3">
        <f t="shared" ref="AJ745:AJ751" si="3084">M745-M744</f>
        <v>1880</v>
      </c>
      <c r="AK745" s="3">
        <f t="shared" ref="AK745:AK751" si="3085">N745-N744</f>
        <v>1412</v>
      </c>
      <c r="AL745" s="3">
        <f t="shared" ref="AL745:AL751" si="3086">O745-O744</f>
        <v>6</v>
      </c>
      <c r="AM745" s="3"/>
      <c r="AN745" s="3">
        <f t="shared" ref="AN745:AN751" si="3087">AE745-AF745</f>
        <v>14119</v>
      </c>
      <c r="AO745" s="3">
        <f t="shared" ref="AO745:AO751" si="3088">AF745</f>
        <v>3328</v>
      </c>
      <c r="AQ745" s="6">
        <f t="shared" ref="AQ745:AQ751" si="3089">(B745-B744)/B744</f>
        <v>1.5575751072233383E-3</v>
      </c>
      <c r="AR745" s="6">
        <f t="shared" ref="AR745:AR751" si="3090">(E745-E744)/E744</f>
        <v>3.8841750212999381E-3</v>
      </c>
      <c r="AS745" s="6">
        <f t="shared" ref="AS745:AS751" si="3091">(G745-G744)/G744</f>
        <v>8.3701444397700185E-3</v>
      </c>
      <c r="AT745" s="6">
        <f t="shared" ref="AT745:AT751" si="3092">(H745-H744)/H744</f>
        <v>3.3519553072625698E-2</v>
      </c>
      <c r="AU745" s="6">
        <f t="shared" ref="AU745:AU751" si="3093">(J745-J744)/J744</f>
        <v>-1.5151515151515152E-2</v>
      </c>
      <c r="AV745" s="6">
        <f t="shared" ref="AV745:AV751" si="3094">(M745-M744)/M744</f>
        <v>8.2711166447423413E-3</v>
      </c>
      <c r="AW745" s="6">
        <f t="shared" ref="AW745:AW751" si="3095">(N745-N744)/N744</f>
        <v>2.2815371614252175E-3</v>
      </c>
      <c r="AX745" s="6">
        <f t="shared" ref="AX745:AX751" si="3096">(O745-O744)/O744</f>
        <v>6.1620622368285924E-4</v>
      </c>
      <c r="AZ745" s="2">
        <f t="shared" ref="AZ745:AZ751" si="3097">E745/B745</f>
        <v>7.6669115227938595E-2</v>
      </c>
      <c r="BA745" s="17">
        <f t="shared" ref="BA745:BA751" si="3098">AF745/AE745</f>
        <v>0.19074912592422766</v>
      </c>
      <c r="BB745" s="2">
        <f t="shared" ref="BB745:BB751" si="3099">H745/E745</f>
        <v>1.0754088297459244E-3</v>
      </c>
      <c r="BC745" s="2">
        <f t="shared" ref="BC745:BC751" si="3100">(H745-J745)/E745</f>
        <v>9.9983956062864331E-4</v>
      </c>
      <c r="BD745" s="2">
        <f t="shared" ref="BD745:BD751" si="3101">J745/E745</f>
        <v>7.5569269117281175E-5</v>
      </c>
      <c r="BE745" s="2">
        <f t="shared" ref="BE745:BE751" si="3102">M745/E745</f>
        <v>0.26644212905371001</v>
      </c>
      <c r="BF745" s="2">
        <f t="shared" ref="BF745:BF751" si="3103">N745/E745</f>
        <v>0.72115520997793381</v>
      </c>
      <c r="BG745" s="17">
        <f t="shared" ref="BG745:BG751" si="3104">O745/E745</f>
        <v>1.1327252138610315E-2</v>
      </c>
      <c r="BH745" s="2">
        <f t="shared" ref="BH745:BH751" si="3105">I745/G745</f>
        <v>3.7374729467801234E-3</v>
      </c>
      <c r="BI745" s="2">
        <f t="shared" ref="BI745:BI751" si="3106">J745/G745</f>
        <v>2.8248342039617212E-4</v>
      </c>
      <c r="BJ745" s="2">
        <f t="shared" ref="BJ745:BJ751" si="3107">M745/G745</f>
        <v>0.99598004363282366</v>
      </c>
    </row>
    <row r="746" spans="1:62" ht="15.6" customHeight="1">
      <c r="A746" s="4">
        <v>44635</v>
      </c>
      <c r="B746">
        <f>Foglio1!S517</f>
        <v>11249858</v>
      </c>
      <c r="C746">
        <f>Foglio1!T517</f>
        <v>5680853</v>
      </c>
      <c r="E746">
        <f>Foglio1!R517</f>
        <v>867374</v>
      </c>
      <c r="G746">
        <f>Foglio1!K517</f>
        <v>233395</v>
      </c>
      <c r="H746" s="5">
        <f>Foglio1!I517</f>
        <v>941</v>
      </c>
      <c r="I746" s="5">
        <f>Foglio1!G517</f>
        <v>882</v>
      </c>
      <c r="J746" s="5">
        <f>Foglio1!H517</f>
        <v>59</v>
      </c>
      <c r="K746" s="5">
        <f>Foglio1!V517</f>
        <v>2</v>
      </c>
      <c r="M746" s="5">
        <f>Foglio1!J517</f>
        <v>232454</v>
      </c>
      <c r="N746" s="5">
        <f>Foglio1!N517</f>
        <v>624212</v>
      </c>
      <c r="O746" s="5">
        <f>Foglio1!O517</f>
        <v>9767</v>
      </c>
      <c r="Q746">
        <f t="shared" si="3073"/>
        <v>941</v>
      </c>
      <c r="R746">
        <f t="shared" si="3074"/>
        <v>634920</v>
      </c>
      <c r="Z746">
        <f t="shared" si="3075"/>
        <v>624212</v>
      </c>
      <c r="AA746">
        <f t="shared" si="3076"/>
        <v>232454</v>
      </c>
      <c r="AB746">
        <f t="shared" si="3077"/>
        <v>941</v>
      </c>
      <c r="AC746">
        <f t="shared" si="3078"/>
        <v>9767</v>
      </c>
      <c r="AE746" s="3">
        <f t="shared" si="3079"/>
        <v>31025</v>
      </c>
      <c r="AF746" s="3">
        <f t="shared" si="3080"/>
        <v>7236</v>
      </c>
      <c r="AG746" s="3">
        <f t="shared" si="3081"/>
        <v>3293</v>
      </c>
      <c r="AH746" s="3">
        <f t="shared" si="3082"/>
        <v>16</v>
      </c>
      <c r="AI746" s="3">
        <f t="shared" si="3083"/>
        <v>-6</v>
      </c>
      <c r="AJ746" s="3">
        <f t="shared" si="3084"/>
        <v>3277</v>
      </c>
      <c r="AK746" s="3">
        <f t="shared" si="3085"/>
        <v>3919</v>
      </c>
      <c r="AL746" s="3">
        <f t="shared" si="3086"/>
        <v>24</v>
      </c>
      <c r="AM746" s="3"/>
      <c r="AN746" s="3">
        <f t="shared" si="3087"/>
        <v>23789</v>
      </c>
      <c r="AO746" s="3">
        <f t="shared" si="3088"/>
        <v>7236</v>
      </c>
      <c r="AQ746" s="6">
        <f t="shared" si="3089"/>
        <v>2.7654391504000459E-3</v>
      </c>
      <c r="AR746" s="6">
        <f t="shared" si="3090"/>
        <v>8.4126035589637948E-3</v>
      </c>
      <c r="AS746" s="6">
        <f t="shared" si="3091"/>
        <v>1.4311044667147613E-2</v>
      </c>
      <c r="AT746" s="6">
        <f t="shared" si="3092"/>
        <v>1.7297297297297298E-2</v>
      </c>
      <c r="AU746" s="6">
        <f t="shared" si="3093"/>
        <v>-9.2307692307692313E-2</v>
      </c>
      <c r="AV746" s="6">
        <f t="shared" si="3094"/>
        <v>1.4298991609105626E-2</v>
      </c>
      <c r="AW746" s="6">
        <f t="shared" si="3095"/>
        <v>6.3179819859324549E-3</v>
      </c>
      <c r="AX746" s="6">
        <f t="shared" si="3096"/>
        <v>2.4633069896335832E-3</v>
      </c>
      <c r="AZ746" s="2">
        <f t="shared" si="3097"/>
        <v>7.7100884295606215E-2</v>
      </c>
      <c r="BA746" s="17">
        <f t="shared" si="3098"/>
        <v>0.23323126510878323</v>
      </c>
      <c r="BB746" s="2">
        <f t="shared" si="3099"/>
        <v>1.0848837986843045E-3</v>
      </c>
      <c r="BC746" s="2">
        <f t="shared" si="3100"/>
        <v>1.0168623915404428E-3</v>
      </c>
      <c r="BD746" s="2">
        <f t="shared" si="3101"/>
        <v>6.8021407143861815E-5</v>
      </c>
      <c r="BE746" s="2">
        <f t="shared" si="3102"/>
        <v>0.26799742671558058</v>
      </c>
      <c r="BF746" s="2">
        <f t="shared" si="3103"/>
        <v>0.71965726434041144</v>
      </c>
      <c r="BG746" s="17">
        <f t="shared" si="3104"/>
        <v>1.1260425145323702E-2</v>
      </c>
      <c r="BH746" s="2">
        <f t="shared" si="3105"/>
        <v>3.7790012639516701E-3</v>
      </c>
      <c r="BI746" s="2">
        <f t="shared" si="3106"/>
        <v>2.5279033398316157E-4</v>
      </c>
      <c r="BJ746" s="2">
        <f t="shared" si="3107"/>
        <v>0.99596820840206512</v>
      </c>
    </row>
    <row r="747" spans="1:62" ht="15.6" customHeight="1">
      <c r="A747" s="4">
        <v>44636</v>
      </c>
      <c r="B747">
        <f>Foglio1!S518</f>
        <v>11285405</v>
      </c>
      <c r="C747">
        <f>Foglio1!T518</f>
        <v>5715978</v>
      </c>
      <c r="E747">
        <f>Foglio1!R518</f>
        <v>874974</v>
      </c>
      <c r="G747">
        <f>Foglio1!K518</f>
        <v>227578</v>
      </c>
      <c r="H747" s="5">
        <f>Foglio1!I518</f>
        <v>942</v>
      </c>
      <c r="I747" s="5">
        <f>Foglio1!G518</f>
        <v>880</v>
      </c>
      <c r="J747" s="5">
        <f>Foglio1!H518</f>
        <v>62</v>
      </c>
      <c r="K747" s="5">
        <f>Foglio1!V518</f>
        <v>5</v>
      </c>
      <c r="M747" s="5">
        <f>Foglio1!J518</f>
        <v>226636</v>
      </c>
      <c r="N747" s="5">
        <f>Foglio1!N518</f>
        <v>637600</v>
      </c>
      <c r="O747" s="5">
        <f>Foglio1!O518</f>
        <v>9796</v>
      </c>
      <c r="Q747">
        <f t="shared" si="3073"/>
        <v>942</v>
      </c>
      <c r="R747">
        <f t="shared" si="3074"/>
        <v>648338</v>
      </c>
      <c r="Z747">
        <f t="shared" si="3075"/>
        <v>637600</v>
      </c>
      <c r="AA747">
        <f t="shared" si="3076"/>
        <v>226636</v>
      </c>
      <c r="AB747">
        <f t="shared" si="3077"/>
        <v>942</v>
      </c>
      <c r="AC747">
        <f t="shared" si="3078"/>
        <v>9796</v>
      </c>
      <c r="AE747" s="3">
        <f t="shared" si="3079"/>
        <v>35547</v>
      </c>
      <c r="AF747" s="3">
        <f t="shared" si="3080"/>
        <v>7600</v>
      </c>
      <c r="AG747" s="3">
        <f t="shared" si="3081"/>
        <v>-5817</v>
      </c>
      <c r="AH747" s="3">
        <f t="shared" si="3082"/>
        <v>1</v>
      </c>
      <c r="AI747" s="3">
        <f t="shared" si="3083"/>
        <v>3</v>
      </c>
      <c r="AJ747" s="3">
        <f t="shared" si="3084"/>
        <v>-5818</v>
      </c>
      <c r="AK747" s="3">
        <f t="shared" si="3085"/>
        <v>13388</v>
      </c>
      <c r="AL747" s="3">
        <f t="shared" si="3086"/>
        <v>29</v>
      </c>
      <c r="AM747" s="3"/>
      <c r="AN747" s="3">
        <f t="shared" si="3087"/>
        <v>27947</v>
      </c>
      <c r="AO747" s="3">
        <f t="shared" si="3088"/>
        <v>7600</v>
      </c>
      <c r="AQ747" s="6">
        <f t="shared" si="3089"/>
        <v>3.1597732166930462E-3</v>
      </c>
      <c r="AR747" s="6">
        <f t="shared" si="3090"/>
        <v>8.7620795642940653E-3</v>
      </c>
      <c r="AS747" s="6">
        <f t="shared" si="3091"/>
        <v>-2.4923413097966966E-2</v>
      </c>
      <c r="AT747" s="6">
        <f t="shared" si="3092"/>
        <v>1.0626992561105207E-3</v>
      </c>
      <c r="AU747" s="6">
        <f t="shared" si="3093"/>
        <v>5.0847457627118647E-2</v>
      </c>
      <c r="AV747" s="6">
        <f t="shared" si="3094"/>
        <v>-2.5028607810577575E-2</v>
      </c>
      <c r="AW747" s="6">
        <f t="shared" si="3095"/>
        <v>2.1447841438485642E-2</v>
      </c>
      <c r="AX747" s="6">
        <f t="shared" si="3096"/>
        <v>2.9691819391829632E-3</v>
      </c>
      <c r="AZ747" s="2">
        <f t="shared" si="3097"/>
        <v>7.7531466526899129E-2</v>
      </c>
      <c r="BA747" s="17">
        <f t="shared" si="3098"/>
        <v>0.21380144597293724</v>
      </c>
      <c r="BB747" s="2">
        <f t="shared" si="3099"/>
        <v>1.0766034190730239E-3</v>
      </c>
      <c r="BC747" s="2">
        <f t="shared" si="3100"/>
        <v>1.0057441706839288E-3</v>
      </c>
      <c r="BD747" s="2">
        <f t="shared" si="3101"/>
        <v>7.0859248389094985E-5</v>
      </c>
      <c r="BE747" s="2">
        <f t="shared" si="3102"/>
        <v>0.25902026803082151</v>
      </c>
      <c r="BF747" s="2">
        <f t="shared" si="3103"/>
        <v>0.72870736730462848</v>
      </c>
      <c r="BG747" s="17">
        <f t="shared" si="3104"/>
        <v>1.1195761245477009E-2</v>
      </c>
      <c r="BH747" s="2">
        <f t="shared" si="3105"/>
        <v>3.8668061060383695E-3</v>
      </c>
      <c r="BI747" s="2">
        <f t="shared" si="3106"/>
        <v>2.7243406656179422E-4</v>
      </c>
      <c r="BJ747" s="2">
        <f t="shared" si="3107"/>
        <v>0.99586075982739986</v>
      </c>
    </row>
    <row r="748" spans="1:62" ht="15.6" customHeight="1">
      <c r="A748" s="4">
        <v>44637</v>
      </c>
      <c r="B748">
        <f>Foglio1!S519</f>
        <v>11326159</v>
      </c>
      <c r="C748">
        <f>Foglio1!T519</f>
        <v>5756190</v>
      </c>
      <c r="E748">
        <f>Foglio1!R519</f>
        <v>883689</v>
      </c>
      <c r="G748">
        <f>Foglio1!K519</f>
        <v>231815</v>
      </c>
      <c r="H748" s="5">
        <f>Foglio1!I519</f>
        <v>939</v>
      </c>
      <c r="I748" s="5">
        <f>Foglio1!G519</f>
        <v>874</v>
      </c>
      <c r="J748" s="5">
        <f>Foglio1!H519</f>
        <v>65</v>
      </c>
      <c r="K748" s="5">
        <f>Foglio1!V519</f>
        <v>7</v>
      </c>
      <c r="M748" s="5">
        <f>Foglio1!J519</f>
        <v>230876</v>
      </c>
      <c r="N748" s="5">
        <f>Foglio1!N519</f>
        <v>642060</v>
      </c>
      <c r="O748" s="5">
        <f>Foglio1!O519</f>
        <v>9814</v>
      </c>
      <c r="Q748">
        <f t="shared" si="3073"/>
        <v>939</v>
      </c>
      <c r="R748">
        <f t="shared" si="3074"/>
        <v>652813</v>
      </c>
      <c r="Z748">
        <f t="shared" si="3075"/>
        <v>642060</v>
      </c>
      <c r="AA748">
        <f t="shared" si="3076"/>
        <v>230876</v>
      </c>
      <c r="AB748">
        <f t="shared" si="3077"/>
        <v>939</v>
      </c>
      <c r="AC748">
        <f t="shared" si="3078"/>
        <v>9814</v>
      </c>
      <c r="AE748" s="3">
        <f t="shared" si="3079"/>
        <v>40754</v>
      </c>
      <c r="AF748" s="3">
        <f t="shared" si="3080"/>
        <v>8715</v>
      </c>
      <c r="AG748" s="3">
        <f t="shared" si="3081"/>
        <v>4237</v>
      </c>
      <c r="AH748" s="3">
        <f t="shared" si="3082"/>
        <v>-3</v>
      </c>
      <c r="AI748" s="3">
        <f t="shared" si="3083"/>
        <v>3</v>
      </c>
      <c r="AJ748" s="3">
        <f t="shared" si="3084"/>
        <v>4240</v>
      </c>
      <c r="AK748" s="3">
        <f t="shared" si="3085"/>
        <v>4460</v>
      </c>
      <c r="AL748" s="3">
        <f t="shared" si="3086"/>
        <v>18</v>
      </c>
      <c r="AM748" s="3"/>
      <c r="AN748" s="3">
        <f t="shared" si="3087"/>
        <v>32039</v>
      </c>
      <c r="AO748" s="3">
        <f t="shared" si="3088"/>
        <v>8715</v>
      </c>
      <c r="AQ748" s="6">
        <f t="shared" si="3089"/>
        <v>3.6112128895684293E-3</v>
      </c>
      <c r="AR748" s="6">
        <f t="shared" si="3090"/>
        <v>9.9602959630800455E-3</v>
      </c>
      <c r="AS748" s="6">
        <f t="shared" si="3091"/>
        <v>1.8617792581005193E-2</v>
      </c>
      <c r="AT748" s="6">
        <f t="shared" si="3092"/>
        <v>-3.1847133757961785E-3</v>
      </c>
      <c r="AU748" s="6">
        <f t="shared" si="3093"/>
        <v>4.8387096774193547E-2</v>
      </c>
      <c r="AV748" s="6">
        <f t="shared" si="3094"/>
        <v>1.8708413491237051E-2</v>
      </c>
      <c r="AW748" s="6">
        <f t="shared" si="3095"/>
        <v>6.9949811794228359E-3</v>
      </c>
      <c r="AX748" s="6">
        <f t="shared" si="3096"/>
        <v>1.8374846876276032E-3</v>
      </c>
      <c r="AZ748" s="2">
        <f t="shared" si="3097"/>
        <v>7.8021949012017228E-2</v>
      </c>
      <c r="BA748" s="17">
        <f t="shared" si="3098"/>
        <v>0.2138440398488492</v>
      </c>
      <c r="BB748" s="2">
        <f t="shared" si="3099"/>
        <v>1.062591024670444E-3</v>
      </c>
      <c r="BC748" s="2">
        <f t="shared" si="3100"/>
        <v>9.890357354227562E-4</v>
      </c>
      <c r="BD748" s="2">
        <f t="shared" si="3101"/>
        <v>7.3555289247687823E-5</v>
      </c>
      <c r="BE748" s="2">
        <f t="shared" si="3102"/>
        <v>0.26126386092844883</v>
      </c>
      <c r="BF748" s="2">
        <f t="shared" si="3103"/>
        <v>0.72656783099031441</v>
      </c>
      <c r="BG748" s="17">
        <f t="shared" si="3104"/>
        <v>1.110571705656628E-2</v>
      </c>
      <c r="BH748" s="2">
        <f t="shared" si="3105"/>
        <v>3.7702478269309577E-3</v>
      </c>
      <c r="BI748" s="2">
        <f t="shared" si="3106"/>
        <v>2.8039600543536871E-4</v>
      </c>
      <c r="BJ748" s="2">
        <f t="shared" si="3107"/>
        <v>0.99594935616763369</v>
      </c>
    </row>
    <row r="749" spans="1:62" ht="15.6" customHeight="1">
      <c r="A749" s="4">
        <v>44638</v>
      </c>
      <c r="B749">
        <f>Foglio1!S520</f>
        <v>11364973</v>
      </c>
      <c r="C749">
        <f>Foglio1!T520</f>
        <v>5794558</v>
      </c>
      <c r="E749">
        <f>Foglio1!R520</f>
        <v>891982</v>
      </c>
      <c r="G749">
        <f>Foglio1!K520</f>
        <v>233721</v>
      </c>
      <c r="H749" s="5">
        <f>Foglio1!I520</f>
        <v>918</v>
      </c>
      <c r="I749" s="5">
        <f>Foglio1!G520</f>
        <v>858</v>
      </c>
      <c r="J749" s="5">
        <f>Foglio1!H520</f>
        <v>60</v>
      </c>
      <c r="K749" s="5">
        <f>Foglio1!V520</f>
        <v>3</v>
      </c>
      <c r="M749" s="5">
        <f>Foglio1!J520</f>
        <v>232803</v>
      </c>
      <c r="N749" s="5">
        <f>Foglio1!N520</f>
        <v>648428</v>
      </c>
      <c r="O749" s="5">
        <f>Foglio1!O520</f>
        <v>9833</v>
      </c>
      <c r="Q749">
        <f t="shared" si="3073"/>
        <v>918</v>
      </c>
      <c r="R749">
        <f t="shared" si="3074"/>
        <v>659179</v>
      </c>
      <c r="Z749">
        <f t="shared" si="3075"/>
        <v>648428</v>
      </c>
      <c r="AA749">
        <f t="shared" si="3076"/>
        <v>232803</v>
      </c>
      <c r="AB749">
        <f t="shared" si="3077"/>
        <v>918</v>
      </c>
      <c r="AC749">
        <f t="shared" si="3078"/>
        <v>9833</v>
      </c>
      <c r="AE749" s="3">
        <f t="shared" si="3079"/>
        <v>38814</v>
      </c>
      <c r="AF749" s="3">
        <f t="shared" si="3080"/>
        <v>8293</v>
      </c>
      <c r="AG749" s="3">
        <f t="shared" si="3081"/>
        <v>1906</v>
      </c>
      <c r="AH749" s="3">
        <f t="shared" si="3082"/>
        <v>-21</v>
      </c>
      <c r="AI749" s="3">
        <f t="shared" si="3083"/>
        <v>-5</v>
      </c>
      <c r="AJ749" s="3">
        <f t="shared" si="3084"/>
        <v>1927</v>
      </c>
      <c r="AK749" s="3">
        <f t="shared" si="3085"/>
        <v>6368</v>
      </c>
      <c r="AL749" s="3">
        <f t="shared" si="3086"/>
        <v>19</v>
      </c>
      <c r="AM749" s="3"/>
      <c r="AN749" s="3">
        <f t="shared" si="3087"/>
        <v>30521</v>
      </c>
      <c r="AO749" s="3">
        <f t="shared" si="3088"/>
        <v>8293</v>
      </c>
      <c r="AQ749" s="6">
        <f t="shared" si="3089"/>
        <v>3.4269340559319361E-3</v>
      </c>
      <c r="AR749" s="6">
        <f t="shared" si="3090"/>
        <v>9.3845232881703856E-3</v>
      </c>
      <c r="AS749" s="6">
        <f t="shared" si="3091"/>
        <v>8.2220736363048125E-3</v>
      </c>
      <c r="AT749" s="6">
        <f t="shared" si="3092"/>
        <v>-2.2364217252396165E-2</v>
      </c>
      <c r="AU749" s="6">
        <f t="shared" si="3093"/>
        <v>-7.6923076923076927E-2</v>
      </c>
      <c r="AV749" s="6">
        <f t="shared" si="3094"/>
        <v>8.3464716990938864E-3</v>
      </c>
      <c r="AW749" s="6">
        <f t="shared" si="3095"/>
        <v>9.9180761922561759E-3</v>
      </c>
      <c r="AX749" s="6">
        <f t="shared" si="3096"/>
        <v>1.9360097819441614E-3</v>
      </c>
      <c r="AZ749" s="2">
        <f t="shared" si="3097"/>
        <v>7.8485184258686752E-2</v>
      </c>
      <c r="BA749" s="17">
        <f t="shared" si="3098"/>
        <v>0.21366001958056371</v>
      </c>
      <c r="BB749" s="2">
        <f t="shared" si="3099"/>
        <v>1.0291687500420413E-3</v>
      </c>
      <c r="BC749" s="2">
        <f t="shared" si="3100"/>
        <v>9.6190281866674436E-4</v>
      </c>
      <c r="BD749" s="2">
        <f t="shared" si="3101"/>
        <v>6.7265931375296806E-5</v>
      </c>
      <c r="BE749" s="2">
        <f t="shared" si="3102"/>
        <v>0.2609951770327204</v>
      </c>
      <c r="BF749" s="2">
        <f t="shared" si="3103"/>
        <v>0.7269518891636827</v>
      </c>
      <c r="BG749" s="17">
        <f t="shared" si="3104"/>
        <v>1.1023765053554893E-2</v>
      </c>
      <c r="BH749" s="2">
        <f t="shared" si="3105"/>
        <v>3.6710436802854687E-3</v>
      </c>
      <c r="BI749" s="2">
        <f t="shared" si="3106"/>
        <v>2.5671634127870412E-4</v>
      </c>
      <c r="BJ749" s="2">
        <f t="shared" si="3107"/>
        <v>0.99607223997843586</v>
      </c>
    </row>
    <row r="750" spans="1:62" ht="15.6" customHeight="1">
      <c r="A750" s="4">
        <v>44639</v>
      </c>
      <c r="B750">
        <f>Foglio1!S521</f>
        <v>11405138</v>
      </c>
      <c r="C750">
        <f>Foglio1!T521</f>
        <v>5834218</v>
      </c>
      <c r="E750">
        <f>Foglio1!R521</f>
        <v>899837</v>
      </c>
      <c r="G750">
        <f>Foglio1!K521</f>
        <v>233166</v>
      </c>
      <c r="H750" s="5">
        <f>Foglio1!I521</f>
        <v>910</v>
      </c>
      <c r="I750" s="5">
        <f>Foglio1!G521</f>
        <v>852</v>
      </c>
      <c r="J750" s="5">
        <f>Foglio1!H521</f>
        <v>58</v>
      </c>
      <c r="K750" s="5">
        <f>Foglio1!V521</f>
        <v>5</v>
      </c>
      <c r="M750" s="5">
        <f>Foglio1!J521</f>
        <v>232256</v>
      </c>
      <c r="N750" s="5">
        <f>Foglio1!N521</f>
        <v>656823</v>
      </c>
      <c r="O750" s="5">
        <f>Foglio1!O521</f>
        <v>9848</v>
      </c>
      <c r="Q750">
        <f t="shared" si="3073"/>
        <v>910</v>
      </c>
      <c r="R750">
        <f t="shared" si="3074"/>
        <v>667581</v>
      </c>
      <c r="Z750">
        <f t="shared" si="3075"/>
        <v>656823</v>
      </c>
      <c r="AA750">
        <f t="shared" si="3076"/>
        <v>232256</v>
      </c>
      <c r="AB750">
        <f t="shared" si="3077"/>
        <v>910</v>
      </c>
      <c r="AC750">
        <f t="shared" si="3078"/>
        <v>9848</v>
      </c>
      <c r="AE750" s="3">
        <f t="shared" si="3079"/>
        <v>40165</v>
      </c>
      <c r="AF750" s="3">
        <f t="shared" si="3080"/>
        <v>7855</v>
      </c>
      <c r="AG750" s="3">
        <f t="shared" si="3081"/>
        <v>-555</v>
      </c>
      <c r="AH750" s="3">
        <f t="shared" si="3082"/>
        <v>-8</v>
      </c>
      <c r="AI750" s="3">
        <f t="shared" si="3083"/>
        <v>-2</v>
      </c>
      <c r="AJ750" s="3">
        <f t="shared" si="3084"/>
        <v>-547</v>
      </c>
      <c r="AK750" s="3">
        <f t="shared" si="3085"/>
        <v>8395</v>
      </c>
      <c r="AL750" s="3">
        <f t="shared" si="3086"/>
        <v>15</v>
      </c>
      <c r="AM750" s="3"/>
      <c r="AN750" s="3">
        <f t="shared" si="3087"/>
        <v>32310</v>
      </c>
      <c r="AO750" s="3">
        <f t="shared" si="3088"/>
        <v>7855</v>
      </c>
      <c r="AQ750" s="6">
        <f t="shared" si="3089"/>
        <v>3.5341043045152855E-3</v>
      </c>
      <c r="AR750" s="6">
        <f t="shared" si="3090"/>
        <v>8.8062315158826069E-3</v>
      </c>
      <c r="AS750" s="6">
        <f t="shared" si="3091"/>
        <v>-2.3746261568280127E-3</v>
      </c>
      <c r="AT750" s="6">
        <f t="shared" si="3092"/>
        <v>-8.7145969498910684E-3</v>
      </c>
      <c r="AU750" s="6">
        <f t="shared" si="3093"/>
        <v>-3.3333333333333333E-2</v>
      </c>
      <c r="AV750" s="6">
        <f t="shared" si="3094"/>
        <v>-2.3496260787017349E-3</v>
      </c>
      <c r="AW750" s="6">
        <f t="shared" si="3095"/>
        <v>1.294669570098762E-2</v>
      </c>
      <c r="AX750" s="6">
        <f t="shared" si="3096"/>
        <v>1.5254754398454184E-3</v>
      </c>
      <c r="AZ750" s="2">
        <f t="shared" si="3097"/>
        <v>7.8897510928846282E-2</v>
      </c>
      <c r="BA750" s="17">
        <f t="shared" si="3098"/>
        <v>0.19556828084152869</v>
      </c>
      <c r="BB750" s="2">
        <f t="shared" si="3099"/>
        <v>1.0112942677396018E-3</v>
      </c>
      <c r="BC750" s="2">
        <f t="shared" si="3100"/>
        <v>9.4683814957597875E-4</v>
      </c>
      <c r="BD750" s="2">
        <f t="shared" si="3101"/>
        <v>6.4456118163622964E-5</v>
      </c>
      <c r="BE750" s="2">
        <f t="shared" si="3102"/>
        <v>0.25810896862431754</v>
      </c>
      <c r="BF750" s="2">
        <f t="shared" si="3103"/>
        <v>0.72993553276871259</v>
      </c>
      <c r="BG750" s="17">
        <f t="shared" si="3104"/>
        <v>1.0944204339230327E-2</v>
      </c>
      <c r="BH750" s="2">
        <f t="shared" si="3105"/>
        <v>3.6540490466019917E-3</v>
      </c>
      <c r="BI750" s="2">
        <f t="shared" si="3106"/>
        <v>2.4874981772642665E-4</v>
      </c>
      <c r="BJ750" s="2">
        <f t="shared" si="3107"/>
        <v>0.99609720113567157</v>
      </c>
    </row>
    <row r="751" spans="1:62" ht="15.6" customHeight="1">
      <c r="A751" s="4">
        <v>44640</v>
      </c>
      <c r="B751">
        <f>Foglio1!S522</f>
        <v>11435675</v>
      </c>
      <c r="C751">
        <f>Foglio1!T522</f>
        <v>5864457</v>
      </c>
      <c r="E751">
        <f>Foglio1!R522</f>
        <v>905770</v>
      </c>
      <c r="G751">
        <f>Foglio1!K522</f>
        <v>236862</v>
      </c>
      <c r="H751" s="5">
        <f>Foglio1!I522</f>
        <v>938</v>
      </c>
      <c r="I751" s="5">
        <f>Foglio1!G522</f>
        <v>878</v>
      </c>
      <c r="J751" s="5">
        <f>Foglio1!H522</f>
        <v>60</v>
      </c>
      <c r="K751" s="5">
        <f>Foglio1!V522</f>
        <v>4</v>
      </c>
      <c r="M751" s="5">
        <f>Foglio1!J522</f>
        <v>235924</v>
      </c>
      <c r="N751" s="5">
        <f>Foglio1!N522</f>
        <v>659048</v>
      </c>
      <c r="O751" s="5">
        <f>Foglio1!O522</f>
        <v>9860</v>
      </c>
      <c r="Q751">
        <f t="shared" si="3073"/>
        <v>938</v>
      </c>
      <c r="R751">
        <f t="shared" si="3074"/>
        <v>669846</v>
      </c>
      <c r="Z751">
        <f t="shared" si="3075"/>
        <v>659048</v>
      </c>
      <c r="AA751">
        <f t="shared" si="3076"/>
        <v>235924</v>
      </c>
      <c r="AB751">
        <f t="shared" si="3077"/>
        <v>938</v>
      </c>
      <c r="AC751">
        <f t="shared" si="3078"/>
        <v>9860</v>
      </c>
      <c r="AE751" s="3">
        <f t="shared" si="3079"/>
        <v>30537</v>
      </c>
      <c r="AF751" s="3">
        <f t="shared" si="3080"/>
        <v>5933</v>
      </c>
      <c r="AG751" s="3">
        <f t="shared" si="3081"/>
        <v>3696</v>
      </c>
      <c r="AH751" s="3">
        <f t="shared" si="3082"/>
        <v>28</v>
      </c>
      <c r="AI751" s="3">
        <f t="shared" si="3083"/>
        <v>2</v>
      </c>
      <c r="AJ751" s="3">
        <f t="shared" si="3084"/>
        <v>3668</v>
      </c>
      <c r="AK751" s="3">
        <f t="shared" si="3085"/>
        <v>2225</v>
      </c>
      <c r="AL751" s="3">
        <f t="shared" si="3086"/>
        <v>12</v>
      </c>
      <c r="AM751" s="3"/>
      <c r="AN751" s="3">
        <f t="shared" si="3087"/>
        <v>24604</v>
      </c>
      <c r="AO751" s="3">
        <f t="shared" si="3088"/>
        <v>5933</v>
      </c>
      <c r="AQ751" s="6">
        <f t="shared" si="3089"/>
        <v>2.6774774667347296E-3</v>
      </c>
      <c r="AR751" s="6">
        <f t="shared" si="3090"/>
        <v>6.593416363185777E-3</v>
      </c>
      <c r="AS751" s="6">
        <f t="shared" si="3091"/>
        <v>1.5851367695118499E-2</v>
      </c>
      <c r="AT751" s="6">
        <f t="shared" si="3092"/>
        <v>3.0769230769230771E-2</v>
      </c>
      <c r="AU751" s="6">
        <f t="shared" si="3093"/>
        <v>3.4482758620689655E-2</v>
      </c>
      <c r="AV751" s="6">
        <f t="shared" si="3094"/>
        <v>1.5792918159272525E-2</v>
      </c>
      <c r="AW751" s="6">
        <f t="shared" si="3095"/>
        <v>3.387518402979189E-3</v>
      </c>
      <c r="AX751" s="6">
        <f t="shared" si="3096"/>
        <v>1.2185215272136475E-3</v>
      </c>
      <c r="AZ751" s="2">
        <f t="shared" si="3097"/>
        <v>7.9205643742061571E-2</v>
      </c>
      <c r="BA751" s="17">
        <f t="shared" si="3098"/>
        <v>0.19428889543832073</v>
      </c>
      <c r="BB751" s="2">
        <f t="shared" si="3099"/>
        <v>1.0355829846429006E-3</v>
      </c>
      <c r="BC751" s="2">
        <f t="shared" si="3100"/>
        <v>9.6934100268280025E-4</v>
      </c>
      <c r="BD751" s="2">
        <f t="shared" si="3101"/>
        <v>6.6241981960100247E-5</v>
      </c>
      <c r="BE751" s="2">
        <f t="shared" si="3102"/>
        <v>0.26046788919924485</v>
      </c>
      <c r="BF751" s="2">
        <f t="shared" si="3103"/>
        <v>0.72761076211400244</v>
      </c>
      <c r="BG751" s="17">
        <f t="shared" si="3104"/>
        <v>1.0885765702109806E-2</v>
      </c>
      <c r="BH751" s="2">
        <f t="shared" si="3105"/>
        <v>3.7067997399329567E-3</v>
      </c>
      <c r="BI751" s="2">
        <f t="shared" si="3106"/>
        <v>2.533120551207032E-4</v>
      </c>
      <c r="BJ751" s="2">
        <f t="shared" si="3107"/>
        <v>0.99603988820494638</v>
      </c>
    </row>
    <row r="752" spans="1:62" ht="15.6" customHeight="1">
      <c r="A752" s="4">
        <v>44641</v>
      </c>
      <c r="B752">
        <f>Foglio1!S523</f>
        <v>11455300</v>
      </c>
      <c r="C752">
        <f>Foglio1!T523</f>
        <v>5883894</v>
      </c>
      <c r="E752">
        <f>Foglio1!R523</f>
        <v>909454</v>
      </c>
      <c r="G752">
        <f>Foglio1!K523</f>
        <v>238489</v>
      </c>
      <c r="H752" s="5">
        <f>Foglio1!I523</f>
        <v>981</v>
      </c>
      <c r="I752" s="5">
        <f>Foglio1!G523</f>
        <v>922</v>
      </c>
      <c r="J752" s="5">
        <f>Foglio1!H523</f>
        <v>59</v>
      </c>
      <c r="K752" s="5">
        <f>Foglio1!V523</f>
        <v>5</v>
      </c>
      <c r="M752" s="5">
        <f>Foglio1!J523</f>
        <v>237508</v>
      </c>
      <c r="N752" s="5">
        <f>Foglio1!N523</f>
        <v>661097</v>
      </c>
      <c r="O752" s="5">
        <f>Foglio1!O523</f>
        <v>9868</v>
      </c>
      <c r="Q752">
        <f t="shared" ref="Q752:Q758" si="3108">H752+L752</f>
        <v>981</v>
      </c>
      <c r="R752">
        <f t="shared" ref="R752:R758" si="3109">Q752+N752+O752</f>
        <v>671946</v>
      </c>
      <c r="Z752">
        <f t="shared" ref="Z752:Z758" si="3110">N752</f>
        <v>661097</v>
      </c>
      <c r="AA752">
        <f t="shared" ref="AA752:AA758" si="3111">M752</f>
        <v>237508</v>
      </c>
      <c r="AB752">
        <f t="shared" ref="AB752:AB758" si="3112">H752</f>
        <v>981</v>
      </c>
      <c r="AC752">
        <f t="shared" ref="AC752:AC758" si="3113">O752</f>
        <v>9868</v>
      </c>
      <c r="AE752" s="3">
        <f t="shared" ref="AE752:AE758" si="3114">B752-B751</f>
        <v>19625</v>
      </c>
      <c r="AF752" s="3">
        <f t="shared" ref="AF752:AF758" si="3115">E752-E751</f>
        <v>3684</v>
      </c>
      <c r="AG752" s="3">
        <f t="shared" ref="AG752:AG758" si="3116">G752-G751</f>
        <v>1627</v>
      </c>
      <c r="AH752" s="3">
        <f t="shared" ref="AH752:AH758" si="3117">H752-H751</f>
        <v>43</v>
      </c>
      <c r="AI752" s="3">
        <f t="shared" ref="AI752:AI758" si="3118">J752-J751</f>
        <v>-1</v>
      </c>
      <c r="AJ752" s="3">
        <f t="shared" ref="AJ752:AJ758" si="3119">M752-M751</f>
        <v>1584</v>
      </c>
      <c r="AK752" s="3">
        <f t="shared" ref="AK752:AK758" si="3120">N752-N751</f>
        <v>2049</v>
      </c>
      <c r="AL752" s="3">
        <f t="shared" ref="AL752:AL758" si="3121">O752-O751</f>
        <v>8</v>
      </c>
      <c r="AM752" s="3"/>
      <c r="AN752" s="3">
        <f t="shared" ref="AN752:AN758" si="3122">AE752-AF752</f>
        <v>15941</v>
      </c>
      <c r="AO752" s="3">
        <f t="shared" ref="AO752:AO758" si="3123">AF752</f>
        <v>3684</v>
      </c>
      <c r="AQ752" s="6">
        <f t="shared" ref="AQ752:AQ758" si="3124">(B752-B751)/B751</f>
        <v>1.7161208236505497E-3</v>
      </c>
      <c r="AR752" s="6">
        <f t="shared" ref="AR752:AR758" si="3125">(E752-E751)/E751</f>
        <v>4.067257692350155E-3</v>
      </c>
      <c r="AS752" s="6">
        <f t="shared" ref="AS752:AS758" si="3126">(G752-G751)/G751</f>
        <v>6.8689785613564019E-3</v>
      </c>
      <c r="AT752" s="6">
        <f t="shared" ref="AT752:AT758" si="3127">(H752-H751)/H751</f>
        <v>4.5842217484008532E-2</v>
      </c>
      <c r="AU752" s="6">
        <f t="shared" ref="AU752:AU758" si="3128">(J752-J751)/J751</f>
        <v>-1.6666666666666666E-2</v>
      </c>
      <c r="AV752" s="6">
        <f t="shared" ref="AV752:AV758" si="3129">(M752-M751)/M751</f>
        <v>6.7140265509231783E-3</v>
      </c>
      <c r="AW752" s="6">
        <f t="shared" ref="AW752:AW758" si="3130">(N752-N751)/N751</f>
        <v>3.1090299947803498E-3</v>
      </c>
      <c r="AX752" s="6">
        <f t="shared" ref="AX752:AX758" si="3131">(O752-O751)/O751</f>
        <v>8.1135902636916835E-4</v>
      </c>
      <c r="AZ752" s="2">
        <f t="shared" ref="AZ752:AZ758" si="3132">E752/B752</f>
        <v>7.939154801707507E-2</v>
      </c>
      <c r="BA752" s="17">
        <f t="shared" ref="BA752:BA758" si="3133">AF752/AE752</f>
        <v>0.18771974522292995</v>
      </c>
      <c r="BB752" s="2">
        <f t="shared" ref="BB752:BB758" si="3134">H752/E752</f>
        <v>1.0786691795296958E-3</v>
      </c>
      <c r="BC752" s="2">
        <f t="shared" ref="BC752:BC758" si="3135">(H752-J752)/E752</f>
        <v>1.0137950902409578E-3</v>
      </c>
      <c r="BD752" s="2">
        <f t="shared" ref="BD752:BD758" si="3136">J752/E752</f>
        <v>6.4874089288738081E-5</v>
      </c>
      <c r="BE752" s="2">
        <f t="shared" ref="BE752:BE758" si="3137">M752/E752</f>
        <v>0.26115449489473902</v>
      </c>
      <c r="BF752" s="2">
        <f t="shared" ref="BF752:BF758" si="3138">N752/E752</f>
        <v>0.72691636960198092</v>
      </c>
      <c r="BG752" s="17">
        <f t="shared" ref="BG752:BG758" si="3139">O752/E752</f>
        <v>1.0850466323750294E-2</v>
      </c>
      <c r="BH752" s="2">
        <f t="shared" ref="BH752:BH758" si="3140">I752/G752</f>
        <v>3.8660063986179654E-3</v>
      </c>
      <c r="BI752" s="2">
        <f t="shared" ref="BI752:BI758" si="3141">J752/G752</f>
        <v>2.4739086498748371E-4</v>
      </c>
      <c r="BJ752" s="2">
        <f t="shared" ref="BJ752:BJ758" si="3142">M752/G752</f>
        <v>0.99588660273639451</v>
      </c>
    </row>
    <row r="753" spans="1:62" ht="15.6" customHeight="1">
      <c r="A753" s="4">
        <v>44642</v>
      </c>
      <c r="B753">
        <f>Foglio1!S524</f>
        <v>11491463</v>
      </c>
      <c r="C753">
        <f>Foglio1!T524</f>
        <v>5919684</v>
      </c>
      <c r="E753">
        <f>Foglio1!R524</f>
        <v>917055</v>
      </c>
      <c r="G753">
        <f>Foglio1!K524</f>
        <v>237789</v>
      </c>
      <c r="H753" s="5">
        <f>Foglio1!I524</f>
        <v>1005</v>
      </c>
      <c r="I753" s="5">
        <f>Foglio1!G524</f>
        <v>946</v>
      </c>
      <c r="J753" s="5">
        <f>Foglio1!H524</f>
        <v>59</v>
      </c>
      <c r="K753" s="5">
        <f>Foglio1!V524</f>
        <v>6</v>
      </c>
      <c r="M753" s="5">
        <f>Foglio1!J524</f>
        <v>236784</v>
      </c>
      <c r="N753" s="5">
        <f>Foglio1!N524</f>
        <v>669368</v>
      </c>
      <c r="O753" s="5">
        <f>Foglio1!O524</f>
        <v>9898</v>
      </c>
      <c r="Q753">
        <f t="shared" si="3108"/>
        <v>1005</v>
      </c>
      <c r="R753">
        <f t="shared" si="3109"/>
        <v>680271</v>
      </c>
      <c r="Z753">
        <f t="shared" si="3110"/>
        <v>669368</v>
      </c>
      <c r="AA753">
        <f t="shared" si="3111"/>
        <v>236784</v>
      </c>
      <c r="AB753">
        <f t="shared" si="3112"/>
        <v>1005</v>
      </c>
      <c r="AC753">
        <f t="shared" si="3113"/>
        <v>9898</v>
      </c>
      <c r="AE753" s="3">
        <f t="shared" si="3114"/>
        <v>36163</v>
      </c>
      <c r="AF753" s="3">
        <f t="shared" si="3115"/>
        <v>7601</v>
      </c>
      <c r="AG753" s="3">
        <f t="shared" si="3116"/>
        <v>-700</v>
      </c>
      <c r="AH753" s="3">
        <f t="shared" si="3117"/>
        <v>24</v>
      </c>
      <c r="AI753" s="3">
        <f t="shared" si="3118"/>
        <v>0</v>
      </c>
      <c r="AJ753" s="3">
        <f t="shared" si="3119"/>
        <v>-724</v>
      </c>
      <c r="AK753" s="3">
        <f t="shared" si="3120"/>
        <v>8271</v>
      </c>
      <c r="AL753" s="3">
        <f t="shared" si="3121"/>
        <v>30</v>
      </c>
      <c r="AM753" s="3"/>
      <c r="AN753" s="3">
        <f t="shared" si="3122"/>
        <v>28562</v>
      </c>
      <c r="AO753" s="3">
        <f t="shared" si="3123"/>
        <v>7601</v>
      </c>
      <c r="AQ753" s="6">
        <f t="shared" si="3124"/>
        <v>3.1568793484238735E-3</v>
      </c>
      <c r="AR753" s="6">
        <f t="shared" si="3125"/>
        <v>8.3577619098931886E-3</v>
      </c>
      <c r="AS753" s="6">
        <f t="shared" si="3126"/>
        <v>-2.9351458557837049E-3</v>
      </c>
      <c r="AT753" s="6">
        <f t="shared" si="3127"/>
        <v>2.4464831804281346E-2</v>
      </c>
      <c r="AU753" s="6">
        <f t="shared" si="3128"/>
        <v>0</v>
      </c>
      <c r="AV753" s="6">
        <f t="shared" si="3129"/>
        <v>-3.0483183724337708E-3</v>
      </c>
      <c r="AW753" s="6">
        <f t="shared" si="3130"/>
        <v>1.2511023344531892E-2</v>
      </c>
      <c r="AX753" s="6">
        <f t="shared" si="3131"/>
        <v>3.0401297122010537E-3</v>
      </c>
      <c r="AZ753" s="2">
        <f t="shared" si="3132"/>
        <v>7.9803154741915808E-2</v>
      </c>
      <c r="BA753" s="17">
        <f t="shared" si="3133"/>
        <v>0.21018720791969692</v>
      </c>
      <c r="BB753" s="2">
        <f t="shared" si="3134"/>
        <v>1.0958993735381193E-3</v>
      </c>
      <c r="BC753" s="2">
        <f t="shared" si="3135"/>
        <v>1.0315629924050357E-3</v>
      </c>
      <c r="BD753" s="2">
        <f t="shared" si="3136"/>
        <v>6.4336381133083619E-5</v>
      </c>
      <c r="BE753" s="2">
        <f t="shared" si="3137"/>
        <v>0.25820043508840801</v>
      </c>
      <c r="BF753" s="2">
        <f t="shared" si="3138"/>
        <v>0.72991041976762572</v>
      </c>
      <c r="BG753" s="17">
        <f t="shared" si="3139"/>
        <v>1.0793245770428164E-2</v>
      </c>
      <c r="BH753" s="2">
        <f t="shared" si="3140"/>
        <v>3.9783169112112002E-3</v>
      </c>
      <c r="BI753" s="2">
        <f t="shared" si="3141"/>
        <v>2.481191308260685E-4</v>
      </c>
      <c r="BJ753" s="2">
        <f t="shared" si="3142"/>
        <v>0.99577356395796268</v>
      </c>
    </row>
    <row r="754" spans="1:62" ht="15.6" customHeight="1">
      <c r="A754" s="4">
        <v>44643</v>
      </c>
      <c r="B754">
        <f>Foglio1!S525</f>
        <v>11538062</v>
      </c>
      <c r="C754">
        <f>Foglio1!T525</f>
        <v>5965796</v>
      </c>
      <c r="E754">
        <f>Foglio1!R525</f>
        <v>925644</v>
      </c>
      <c r="G754">
        <f>Foglio1!K525</f>
        <v>239409</v>
      </c>
      <c r="H754" s="5">
        <f>Foglio1!I525</f>
        <v>989</v>
      </c>
      <c r="I754" s="5">
        <f>Foglio1!G525</f>
        <v>927</v>
      </c>
      <c r="J754" s="5">
        <f>Foglio1!H525</f>
        <v>62</v>
      </c>
      <c r="K754" s="5">
        <f>Foglio1!V525</f>
        <v>8</v>
      </c>
      <c r="M754" s="5">
        <f>Foglio1!J525</f>
        <v>238420</v>
      </c>
      <c r="N754" s="5">
        <f>Foglio1!N525</f>
        <v>676317</v>
      </c>
      <c r="O754" s="5">
        <f>Foglio1!O525</f>
        <v>9918</v>
      </c>
      <c r="Q754">
        <f t="shared" si="3108"/>
        <v>989</v>
      </c>
      <c r="R754">
        <f t="shared" si="3109"/>
        <v>687224</v>
      </c>
      <c r="Z754">
        <f t="shared" si="3110"/>
        <v>676317</v>
      </c>
      <c r="AA754">
        <f t="shared" si="3111"/>
        <v>238420</v>
      </c>
      <c r="AB754">
        <f t="shared" si="3112"/>
        <v>989</v>
      </c>
      <c r="AC754">
        <f t="shared" si="3113"/>
        <v>9918</v>
      </c>
      <c r="AE754" s="3">
        <f t="shared" si="3114"/>
        <v>46599</v>
      </c>
      <c r="AF754" s="3">
        <f t="shared" si="3115"/>
        <v>8589</v>
      </c>
      <c r="AG754" s="3">
        <f t="shared" si="3116"/>
        <v>1620</v>
      </c>
      <c r="AH754" s="3">
        <f t="shared" si="3117"/>
        <v>-16</v>
      </c>
      <c r="AI754" s="3">
        <f t="shared" si="3118"/>
        <v>3</v>
      </c>
      <c r="AJ754" s="3">
        <f t="shared" si="3119"/>
        <v>1636</v>
      </c>
      <c r="AK754" s="3">
        <f t="shared" si="3120"/>
        <v>6949</v>
      </c>
      <c r="AL754" s="3">
        <f t="shared" si="3121"/>
        <v>20</v>
      </c>
      <c r="AM754" s="3"/>
      <c r="AN754" s="3">
        <f t="shared" si="3122"/>
        <v>38010</v>
      </c>
      <c r="AO754" s="3">
        <f t="shared" si="3123"/>
        <v>8589</v>
      </c>
      <c r="AQ754" s="6">
        <f t="shared" si="3124"/>
        <v>4.0550972491492166E-3</v>
      </c>
      <c r="AR754" s="6">
        <f t="shared" si="3125"/>
        <v>9.3658504669839864E-3</v>
      </c>
      <c r="AS754" s="6">
        <f t="shared" si="3126"/>
        <v>6.8127625752242536E-3</v>
      </c>
      <c r="AT754" s="6">
        <f t="shared" si="3127"/>
        <v>-1.5920398009950248E-2</v>
      </c>
      <c r="AU754" s="6">
        <f t="shared" si="3128"/>
        <v>5.0847457627118647E-2</v>
      </c>
      <c r="AV754" s="6">
        <f t="shared" si="3129"/>
        <v>6.9092506250422328E-3</v>
      </c>
      <c r="AW754" s="6">
        <f t="shared" si="3130"/>
        <v>1.0381434427698963E-2</v>
      </c>
      <c r="AX754" s="6">
        <f t="shared" si="3131"/>
        <v>2.020610224287735E-3</v>
      </c>
      <c r="AZ754" s="2">
        <f t="shared" si="3132"/>
        <v>8.0225257933264696E-2</v>
      </c>
      <c r="BA754" s="17">
        <f t="shared" si="3133"/>
        <v>0.18431726002703921</v>
      </c>
      <c r="BB754" s="2">
        <f t="shared" si="3134"/>
        <v>1.0684453202311039E-3</v>
      </c>
      <c r="BC754" s="2">
        <f t="shared" si="3135"/>
        <v>1.0014649260406809E-3</v>
      </c>
      <c r="BD754" s="2">
        <f t="shared" si="3136"/>
        <v>6.69803941904231E-5</v>
      </c>
      <c r="BE754" s="2">
        <f t="shared" si="3137"/>
        <v>0.25757202553033348</v>
      </c>
      <c r="BF754" s="2">
        <f t="shared" si="3138"/>
        <v>0.73064482673684483</v>
      </c>
      <c r="BG754" s="17">
        <f t="shared" si="3139"/>
        <v>1.0714702412590586E-2</v>
      </c>
      <c r="BH754" s="2">
        <f t="shared" si="3140"/>
        <v>3.8720348859065451E-3</v>
      </c>
      <c r="BI754" s="2">
        <f t="shared" si="3141"/>
        <v>2.5897104954283255E-4</v>
      </c>
      <c r="BJ754" s="2">
        <f t="shared" si="3142"/>
        <v>0.99586899406455065</v>
      </c>
    </row>
    <row r="755" spans="1:62" ht="15.6" customHeight="1">
      <c r="A755" s="4">
        <v>44644</v>
      </c>
      <c r="B755">
        <f>Foglio1!S526</f>
        <v>11577893</v>
      </c>
      <c r="C755">
        <f>Foglio1!T526</f>
        <v>6005322</v>
      </c>
      <c r="E755">
        <f>Foglio1!R526</f>
        <v>933284</v>
      </c>
      <c r="G755">
        <f>Foglio1!K526</f>
        <v>234895</v>
      </c>
      <c r="H755" s="5">
        <f>Foglio1!I526</f>
        <v>983</v>
      </c>
      <c r="I755" s="5">
        <f>Foglio1!G526</f>
        <v>920</v>
      </c>
      <c r="J755" s="5">
        <f>Foglio1!H526</f>
        <v>63</v>
      </c>
      <c r="K755" s="5">
        <f>Foglio1!V526</f>
        <v>3</v>
      </c>
      <c r="M755" s="5">
        <f>Foglio1!J526</f>
        <v>233912</v>
      </c>
      <c r="N755" s="5">
        <f>Foglio1!N526</f>
        <v>688453</v>
      </c>
      <c r="O755" s="5">
        <f>Foglio1!O526</f>
        <v>9936</v>
      </c>
      <c r="Q755">
        <f t="shared" si="3108"/>
        <v>983</v>
      </c>
      <c r="R755">
        <f t="shared" si="3109"/>
        <v>699372</v>
      </c>
      <c r="Z755">
        <f t="shared" si="3110"/>
        <v>688453</v>
      </c>
      <c r="AA755">
        <f t="shared" si="3111"/>
        <v>233912</v>
      </c>
      <c r="AB755">
        <f t="shared" si="3112"/>
        <v>983</v>
      </c>
      <c r="AC755">
        <f t="shared" si="3113"/>
        <v>9936</v>
      </c>
      <c r="AE755" s="3">
        <f t="shared" si="3114"/>
        <v>39831</v>
      </c>
      <c r="AF755" s="3">
        <f t="shared" si="3115"/>
        <v>7640</v>
      </c>
      <c r="AG755" s="3">
        <f t="shared" si="3116"/>
        <v>-4514</v>
      </c>
      <c r="AH755" s="3">
        <f t="shared" si="3117"/>
        <v>-6</v>
      </c>
      <c r="AI755" s="3">
        <f t="shared" si="3118"/>
        <v>1</v>
      </c>
      <c r="AJ755" s="3">
        <f t="shared" si="3119"/>
        <v>-4508</v>
      </c>
      <c r="AK755" s="3">
        <f t="shared" si="3120"/>
        <v>12136</v>
      </c>
      <c r="AL755" s="3">
        <f t="shared" si="3121"/>
        <v>18</v>
      </c>
      <c r="AM755" s="3"/>
      <c r="AN755" s="3">
        <f t="shared" si="3122"/>
        <v>32191</v>
      </c>
      <c r="AO755" s="3">
        <f t="shared" si="3123"/>
        <v>7640</v>
      </c>
      <c r="AQ755" s="6">
        <f t="shared" si="3124"/>
        <v>3.4521395360850027E-3</v>
      </c>
      <c r="AR755" s="6">
        <f t="shared" si="3125"/>
        <v>8.2537130905618143E-3</v>
      </c>
      <c r="AS755" s="6">
        <f t="shared" si="3126"/>
        <v>-1.8854763187683001E-2</v>
      </c>
      <c r="AT755" s="6">
        <f t="shared" si="3127"/>
        <v>-6.0667340748230538E-3</v>
      </c>
      <c r="AU755" s="6">
        <f t="shared" si="3128"/>
        <v>1.6129032258064516E-2</v>
      </c>
      <c r="AV755" s="6">
        <f t="shared" si="3129"/>
        <v>-1.8907809747504403E-2</v>
      </c>
      <c r="AW755" s="6">
        <f t="shared" si="3130"/>
        <v>1.7944248037532695E-2</v>
      </c>
      <c r="AX755" s="6">
        <f t="shared" si="3131"/>
        <v>1.8148820326678765E-3</v>
      </c>
      <c r="AZ755" s="2">
        <f t="shared" si="3132"/>
        <v>8.0609140195025117E-2</v>
      </c>
      <c r="BA755" s="17">
        <f t="shared" si="3133"/>
        <v>0.1918103989355025</v>
      </c>
      <c r="BB755" s="2">
        <f t="shared" si="3134"/>
        <v>1.0532699585549521E-3</v>
      </c>
      <c r="BC755" s="2">
        <f t="shared" si="3135"/>
        <v>9.8576639050921254E-4</v>
      </c>
      <c r="BD755" s="2">
        <f t="shared" si="3136"/>
        <v>6.7503568045739563E-5</v>
      </c>
      <c r="BE755" s="2">
        <f t="shared" si="3137"/>
        <v>0.25063324775738144</v>
      </c>
      <c r="BF755" s="2">
        <f t="shared" si="3138"/>
        <v>0.73766720526656404</v>
      </c>
      <c r="BG755" s="17">
        <f t="shared" si="3139"/>
        <v>1.0646277017499496E-2</v>
      </c>
      <c r="BH755" s="2">
        <f t="shared" si="3140"/>
        <v>3.9166436067178956E-3</v>
      </c>
      <c r="BI755" s="2">
        <f t="shared" si="3141"/>
        <v>2.6820494263394282E-4</v>
      </c>
      <c r="BJ755" s="2">
        <f t="shared" si="3142"/>
        <v>0.99581515145064814</v>
      </c>
    </row>
    <row r="756" spans="1:62" ht="15.6" customHeight="1">
      <c r="A756" s="4">
        <v>44645</v>
      </c>
      <c r="B756">
        <f>Foglio1!S527</f>
        <v>11614222</v>
      </c>
      <c r="C756">
        <f>Foglio1!T527</f>
        <v>6041094</v>
      </c>
      <c r="E756">
        <f>Foglio1!R527</f>
        <v>939594</v>
      </c>
      <c r="G756">
        <f>Foglio1!K527</f>
        <v>233394</v>
      </c>
      <c r="H756" s="5">
        <f>Foglio1!I527</f>
        <v>969</v>
      </c>
      <c r="I756" s="5">
        <f>Foglio1!G527</f>
        <v>903</v>
      </c>
      <c r="J756" s="5">
        <f>Foglio1!H527</f>
        <v>66</v>
      </c>
      <c r="K756" s="5">
        <f>Foglio1!V527</f>
        <v>7</v>
      </c>
      <c r="M756" s="5">
        <f>Foglio1!J527</f>
        <v>232425</v>
      </c>
      <c r="N756" s="5">
        <f>Foglio1!N527</f>
        <v>696246</v>
      </c>
      <c r="O756" s="5">
        <f>Foglio1!O527</f>
        <v>9954</v>
      </c>
      <c r="Q756">
        <f t="shared" si="3108"/>
        <v>969</v>
      </c>
      <c r="R756">
        <f t="shared" si="3109"/>
        <v>707169</v>
      </c>
      <c r="Z756">
        <f t="shared" si="3110"/>
        <v>696246</v>
      </c>
      <c r="AA756">
        <f t="shared" si="3111"/>
        <v>232425</v>
      </c>
      <c r="AB756">
        <f t="shared" si="3112"/>
        <v>969</v>
      </c>
      <c r="AC756">
        <f t="shared" si="3113"/>
        <v>9954</v>
      </c>
      <c r="AE756" s="3">
        <f t="shared" si="3114"/>
        <v>36329</v>
      </c>
      <c r="AF756" s="3">
        <f t="shared" si="3115"/>
        <v>6310</v>
      </c>
      <c r="AG756" s="3">
        <f t="shared" si="3116"/>
        <v>-1501</v>
      </c>
      <c r="AH756" s="3">
        <f t="shared" si="3117"/>
        <v>-14</v>
      </c>
      <c r="AI756" s="3">
        <f t="shared" si="3118"/>
        <v>3</v>
      </c>
      <c r="AJ756" s="3">
        <f t="shared" si="3119"/>
        <v>-1487</v>
      </c>
      <c r="AK756" s="3">
        <f t="shared" si="3120"/>
        <v>7793</v>
      </c>
      <c r="AL756" s="3">
        <f t="shared" si="3121"/>
        <v>18</v>
      </c>
      <c r="AM756" s="3"/>
      <c r="AN756" s="3">
        <f t="shared" si="3122"/>
        <v>30019</v>
      </c>
      <c r="AO756" s="3">
        <f t="shared" si="3123"/>
        <v>6310</v>
      </c>
      <c r="AQ756" s="6">
        <f t="shared" si="3124"/>
        <v>3.1377902697839752E-3</v>
      </c>
      <c r="AR756" s="6">
        <f t="shared" si="3125"/>
        <v>6.7610716566447087E-3</v>
      </c>
      <c r="AS756" s="6">
        <f t="shared" si="3126"/>
        <v>-6.3900891887864793E-3</v>
      </c>
      <c r="AT756" s="6">
        <f t="shared" si="3127"/>
        <v>-1.4242115971515769E-2</v>
      </c>
      <c r="AU756" s="6">
        <f t="shared" si="3128"/>
        <v>4.7619047619047616E-2</v>
      </c>
      <c r="AV756" s="6">
        <f t="shared" si="3129"/>
        <v>-6.3570915557987617E-3</v>
      </c>
      <c r="AW756" s="6">
        <f t="shared" si="3130"/>
        <v>1.1319581728890716E-2</v>
      </c>
      <c r="AX756" s="6">
        <f t="shared" si="3131"/>
        <v>1.8115942028985507E-3</v>
      </c>
      <c r="AZ756" s="2">
        <f t="shared" si="3132"/>
        <v>8.0900296205806979E-2</v>
      </c>
      <c r="BA756" s="17">
        <f t="shared" si="3133"/>
        <v>0.17369044014423737</v>
      </c>
      <c r="BB756" s="2">
        <f t="shared" si="3134"/>
        <v>1.0312964961462078E-3</v>
      </c>
      <c r="BC756" s="2">
        <f t="shared" si="3135"/>
        <v>9.6105339114553731E-4</v>
      </c>
      <c r="BD756" s="2">
        <f t="shared" si="3136"/>
        <v>7.0243105000670496E-5</v>
      </c>
      <c r="BE756" s="2">
        <f t="shared" si="3137"/>
        <v>0.24736747999667941</v>
      </c>
      <c r="BF756" s="2">
        <f t="shared" si="3138"/>
        <v>0.74100728612570965</v>
      </c>
      <c r="BG756" s="17">
        <f t="shared" si="3139"/>
        <v>1.059393738146476E-2</v>
      </c>
      <c r="BH756" s="2">
        <f t="shared" si="3140"/>
        <v>3.8689940615439984E-3</v>
      </c>
      <c r="BI756" s="2">
        <f t="shared" si="3141"/>
        <v>2.8278361911617266E-4</v>
      </c>
      <c r="BJ756" s="2">
        <f t="shared" si="3142"/>
        <v>0.99584822231933978</v>
      </c>
    </row>
    <row r="757" spans="1:62" ht="15.6" customHeight="1">
      <c r="A757" s="4">
        <v>44646</v>
      </c>
      <c r="B757">
        <f>Foglio1!S528</f>
        <v>11651207</v>
      </c>
      <c r="C757">
        <f>Foglio1!T528</f>
        <v>6077730</v>
      </c>
      <c r="E757">
        <f>Foglio1!R528</f>
        <v>946359</v>
      </c>
      <c r="G757">
        <f>Foglio1!K528</f>
        <v>228669</v>
      </c>
      <c r="H757" s="5">
        <f>Foglio1!I528</f>
        <v>964</v>
      </c>
      <c r="I757" s="5">
        <f>Foglio1!G528</f>
        <v>902</v>
      </c>
      <c r="J757" s="5">
        <f>Foglio1!H528</f>
        <v>62</v>
      </c>
      <c r="K757" s="5">
        <f>Foglio1!V528</f>
        <v>1</v>
      </c>
      <c r="M757" s="5">
        <f>Foglio1!J528</f>
        <v>227705</v>
      </c>
      <c r="N757" s="5">
        <f>Foglio1!N528</f>
        <v>707717</v>
      </c>
      <c r="O757" s="5">
        <f>Foglio1!O528</f>
        <v>9973</v>
      </c>
      <c r="Q757">
        <f t="shared" si="3108"/>
        <v>964</v>
      </c>
      <c r="R757">
        <f t="shared" si="3109"/>
        <v>718654</v>
      </c>
      <c r="Z757">
        <f t="shared" si="3110"/>
        <v>707717</v>
      </c>
      <c r="AA757">
        <f t="shared" si="3111"/>
        <v>227705</v>
      </c>
      <c r="AB757">
        <f t="shared" si="3112"/>
        <v>964</v>
      </c>
      <c r="AC757">
        <f t="shared" si="3113"/>
        <v>9973</v>
      </c>
      <c r="AE757" s="3">
        <f t="shared" si="3114"/>
        <v>36985</v>
      </c>
      <c r="AF757" s="3">
        <f t="shared" si="3115"/>
        <v>6765</v>
      </c>
      <c r="AG757" s="3">
        <f t="shared" si="3116"/>
        <v>-4725</v>
      </c>
      <c r="AH757" s="3">
        <f t="shared" si="3117"/>
        <v>-5</v>
      </c>
      <c r="AI757" s="3">
        <f t="shared" si="3118"/>
        <v>-4</v>
      </c>
      <c r="AJ757" s="3">
        <f t="shared" si="3119"/>
        <v>-4720</v>
      </c>
      <c r="AK757" s="3">
        <f t="shared" si="3120"/>
        <v>11471</v>
      </c>
      <c r="AL757" s="3">
        <f t="shared" si="3121"/>
        <v>19</v>
      </c>
      <c r="AM757" s="3"/>
      <c r="AN757" s="3">
        <f t="shared" si="3122"/>
        <v>30220</v>
      </c>
      <c r="AO757" s="3">
        <f t="shared" si="3123"/>
        <v>6765</v>
      </c>
      <c r="AQ757" s="6">
        <f t="shared" si="3124"/>
        <v>3.1844578138768139E-3</v>
      </c>
      <c r="AR757" s="6">
        <f t="shared" si="3125"/>
        <v>7.1999182625687268E-3</v>
      </c>
      <c r="AS757" s="6">
        <f t="shared" si="3126"/>
        <v>-2.0244736368544177E-2</v>
      </c>
      <c r="AT757" s="6">
        <f t="shared" si="3127"/>
        <v>-5.1599587203302374E-3</v>
      </c>
      <c r="AU757" s="6">
        <f t="shared" si="3128"/>
        <v>-6.0606060606060608E-2</v>
      </c>
      <c r="AV757" s="6">
        <f t="shared" si="3129"/>
        <v>-2.0307626115951383E-2</v>
      </c>
      <c r="AW757" s="6">
        <f t="shared" si="3130"/>
        <v>1.6475498602505436E-2</v>
      </c>
      <c r="AX757" s="6">
        <f t="shared" si="3131"/>
        <v>1.908780389793048E-3</v>
      </c>
      <c r="AZ757" s="2">
        <f t="shared" si="3132"/>
        <v>8.1224116952003336E-2</v>
      </c>
      <c r="BA757" s="17">
        <f t="shared" si="3133"/>
        <v>0.18291199134784372</v>
      </c>
      <c r="BB757" s="2">
        <f t="shared" si="3134"/>
        <v>1.0186409174531019E-3</v>
      </c>
      <c r="BC757" s="2">
        <f t="shared" si="3135"/>
        <v>9.531266675754127E-4</v>
      </c>
      <c r="BD757" s="2">
        <f t="shared" si="3136"/>
        <v>6.551424987768912E-5</v>
      </c>
      <c r="BE757" s="2">
        <f t="shared" si="3137"/>
        <v>0.24061164949030969</v>
      </c>
      <c r="BF757" s="2">
        <f t="shared" si="3138"/>
        <v>0.74783142549497605</v>
      </c>
      <c r="BG757" s="17">
        <f t="shared" si="3139"/>
        <v>1.0538284097261187E-2</v>
      </c>
      <c r="BH757" s="2">
        <f t="shared" si="3140"/>
        <v>3.9445661633190328E-3</v>
      </c>
      <c r="BI757" s="2">
        <f t="shared" si="3141"/>
        <v>2.7113425956294907E-4</v>
      </c>
      <c r="BJ757" s="2">
        <f t="shared" si="3142"/>
        <v>0.995784299577118</v>
      </c>
    </row>
    <row r="758" spans="1:62" ht="15.6" customHeight="1">
      <c r="A758" s="4">
        <v>44647</v>
      </c>
      <c r="B758">
        <f>Foglio1!S529</f>
        <v>11682467</v>
      </c>
      <c r="C758">
        <f>Foglio1!T529</f>
        <v>6108648</v>
      </c>
      <c r="E758">
        <f>Foglio1!R529</f>
        <v>951770</v>
      </c>
      <c r="G758">
        <f>Foglio1!K529</f>
        <v>229157</v>
      </c>
      <c r="H758" s="5">
        <f>Foglio1!I529</f>
        <v>993</v>
      </c>
      <c r="I758" s="5">
        <f>Foglio1!G529</f>
        <v>928</v>
      </c>
      <c r="J758" s="5">
        <f>Foglio1!H529</f>
        <v>65</v>
      </c>
      <c r="K758" s="5">
        <f>Foglio1!V529</f>
        <v>6</v>
      </c>
      <c r="M758" s="5">
        <f>Foglio1!J529</f>
        <v>228164</v>
      </c>
      <c r="N758" s="5">
        <f>Foglio1!N529</f>
        <v>712626</v>
      </c>
      <c r="O758" s="5">
        <f>Foglio1!O529</f>
        <v>9987</v>
      </c>
      <c r="Q758">
        <f t="shared" si="3108"/>
        <v>993</v>
      </c>
      <c r="R758">
        <f t="shared" si="3109"/>
        <v>723606</v>
      </c>
      <c r="Z758">
        <f t="shared" si="3110"/>
        <v>712626</v>
      </c>
      <c r="AA758">
        <f t="shared" si="3111"/>
        <v>228164</v>
      </c>
      <c r="AB758">
        <f t="shared" si="3112"/>
        <v>993</v>
      </c>
      <c r="AC758">
        <f t="shared" si="3113"/>
        <v>9987</v>
      </c>
      <c r="AE758" s="3">
        <f t="shared" si="3114"/>
        <v>31260</v>
      </c>
      <c r="AF758" s="3">
        <f t="shared" si="3115"/>
        <v>5411</v>
      </c>
      <c r="AG758" s="3">
        <f t="shared" si="3116"/>
        <v>488</v>
      </c>
      <c r="AH758" s="3">
        <f t="shared" si="3117"/>
        <v>29</v>
      </c>
      <c r="AI758" s="3">
        <f t="shared" si="3118"/>
        <v>3</v>
      </c>
      <c r="AJ758" s="3">
        <f t="shared" si="3119"/>
        <v>459</v>
      </c>
      <c r="AK758" s="3">
        <f t="shared" si="3120"/>
        <v>4909</v>
      </c>
      <c r="AL758" s="3">
        <f t="shared" si="3121"/>
        <v>14</v>
      </c>
      <c r="AM758" s="3"/>
      <c r="AN758" s="3">
        <f t="shared" si="3122"/>
        <v>25849</v>
      </c>
      <c r="AO758" s="3">
        <f t="shared" si="3123"/>
        <v>5411</v>
      </c>
      <c r="AQ758" s="6">
        <f t="shared" si="3124"/>
        <v>2.6829838316322079E-3</v>
      </c>
      <c r="AR758" s="6">
        <f t="shared" si="3125"/>
        <v>5.717703324002836E-3</v>
      </c>
      <c r="AS758" s="6">
        <f t="shared" si="3126"/>
        <v>2.1340890107535344E-3</v>
      </c>
      <c r="AT758" s="6">
        <f t="shared" si="3127"/>
        <v>3.0082987551867221E-2</v>
      </c>
      <c r="AU758" s="6">
        <f t="shared" si="3128"/>
        <v>4.8387096774193547E-2</v>
      </c>
      <c r="AV758" s="6">
        <f t="shared" si="3129"/>
        <v>2.015766013043192E-3</v>
      </c>
      <c r="AW758" s="6">
        <f t="shared" si="3130"/>
        <v>6.9363884151433415E-3</v>
      </c>
      <c r="AX758" s="6">
        <f t="shared" si="3131"/>
        <v>1.4037902336308031E-3</v>
      </c>
      <c r="AZ758" s="2">
        <f t="shared" si="3132"/>
        <v>8.1469949797418645E-2</v>
      </c>
      <c r="BA758" s="17">
        <f t="shared" si="3133"/>
        <v>0.17309660908509278</v>
      </c>
      <c r="BB758" s="2">
        <f t="shared" si="3134"/>
        <v>1.0433192893241014E-3</v>
      </c>
      <c r="BC758" s="2">
        <f t="shared" si="3135"/>
        <v>9.7502547884467888E-4</v>
      </c>
      <c r="BD758" s="2">
        <f t="shared" si="3136"/>
        <v>6.8293810479422553E-5</v>
      </c>
      <c r="BE758" s="2">
        <f t="shared" si="3137"/>
        <v>0.23972598421887642</v>
      </c>
      <c r="BF758" s="2">
        <f t="shared" si="3138"/>
        <v>0.74873761518013804</v>
      </c>
      <c r="BG758" s="17">
        <f t="shared" si="3139"/>
        <v>1.0493081311661431E-2</v>
      </c>
      <c r="BH758" s="2">
        <f t="shared" si="3140"/>
        <v>4.0496253660154396E-3</v>
      </c>
      <c r="BI758" s="2">
        <f t="shared" si="3141"/>
        <v>2.836483284385814E-4</v>
      </c>
      <c r="BJ758" s="2">
        <f t="shared" si="3142"/>
        <v>0.99566672630554598</v>
      </c>
    </row>
    <row r="759" spans="1:62" ht="15.6" customHeight="1">
      <c r="A759" s="4">
        <v>44648</v>
      </c>
      <c r="B759">
        <f>Foglio1!S530</f>
        <v>11694842</v>
      </c>
      <c r="C759">
        <f>Foglio1!T530</f>
        <v>6120909</v>
      </c>
      <c r="E759">
        <f>Foglio1!R530</f>
        <v>953526</v>
      </c>
      <c r="G759">
        <f>Foglio1!K530</f>
        <v>226017</v>
      </c>
      <c r="H759" s="5">
        <f>Foglio1!I530</f>
        <v>1019</v>
      </c>
      <c r="I759" s="5">
        <f>Foglio1!G530</f>
        <v>959</v>
      </c>
      <c r="J759" s="5">
        <f>Foglio1!H530</f>
        <v>60</v>
      </c>
      <c r="K759" s="5">
        <f>Foglio1!V530</f>
        <v>1</v>
      </c>
      <c r="M759" s="5">
        <f>Foglio1!J530</f>
        <v>224998</v>
      </c>
      <c r="N759" s="5">
        <f>Foglio1!N530</f>
        <v>717514</v>
      </c>
      <c r="O759" s="5">
        <f>Foglio1!O530</f>
        <v>9995</v>
      </c>
      <c r="Q759">
        <f t="shared" ref="Q759:Q765" si="3143">H759+L759</f>
        <v>1019</v>
      </c>
      <c r="R759">
        <f t="shared" ref="R759:R765" si="3144">Q759+N759+O759</f>
        <v>728528</v>
      </c>
      <c r="Z759">
        <f t="shared" ref="Z759:Z765" si="3145">N759</f>
        <v>717514</v>
      </c>
      <c r="AA759">
        <f t="shared" ref="AA759:AA765" si="3146">M759</f>
        <v>224998</v>
      </c>
      <c r="AB759">
        <f t="shared" ref="AB759:AB765" si="3147">H759</f>
        <v>1019</v>
      </c>
      <c r="AC759">
        <f t="shared" ref="AC759:AC765" si="3148">O759</f>
        <v>9995</v>
      </c>
      <c r="AE759" s="3">
        <f t="shared" ref="AE759:AE765" si="3149">B759-B758</f>
        <v>12375</v>
      </c>
      <c r="AF759" s="3">
        <f t="shared" ref="AF759:AF765" si="3150">E759-E758</f>
        <v>1756</v>
      </c>
      <c r="AG759" s="3">
        <f t="shared" ref="AG759:AG765" si="3151">G759-G758</f>
        <v>-3140</v>
      </c>
      <c r="AH759" s="3">
        <f t="shared" ref="AH759:AH765" si="3152">H759-H758</f>
        <v>26</v>
      </c>
      <c r="AI759" s="3">
        <f t="shared" ref="AI759:AI765" si="3153">J759-J758</f>
        <v>-5</v>
      </c>
      <c r="AJ759" s="3">
        <f t="shared" ref="AJ759:AJ765" si="3154">M759-M758</f>
        <v>-3166</v>
      </c>
      <c r="AK759" s="3">
        <f t="shared" ref="AK759:AK765" si="3155">N759-N758</f>
        <v>4888</v>
      </c>
      <c r="AL759" s="3">
        <f t="shared" ref="AL759:AL765" si="3156">O759-O758</f>
        <v>8</v>
      </c>
      <c r="AM759" s="3"/>
      <c r="AN759" s="3">
        <f t="shared" ref="AN759:AN765" si="3157">AE759-AF759</f>
        <v>10619</v>
      </c>
      <c r="AO759" s="3">
        <f t="shared" ref="AO759:AO765" si="3158">AF759</f>
        <v>1756</v>
      </c>
      <c r="AQ759" s="6">
        <f t="shared" ref="AQ759:AQ765" si="3159">(B759-B758)/B758</f>
        <v>1.0592796881001248E-3</v>
      </c>
      <c r="AR759" s="6">
        <f t="shared" ref="AR759:AR765" si="3160">(E759-E758)/E758</f>
        <v>1.8449835569517845E-3</v>
      </c>
      <c r="AS759" s="6">
        <f t="shared" ref="AS759:AS765" si="3161">(G759-G758)/G758</f>
        <v>-1.370239617380224E-2</v>
      </c>
      <c r="AT759" s="6">
        <f t="shared" ref="AT759:AT765" si="3162">(H759-H758)/H758</f>
        <v>2.6183282980866064E-2</v>
      </c>
      <c r="AU759" s="6">
        <f t="shared" ref="AU759:AU765" si="3163">(J759-J758)/J758</f>
        <v>-7.6923076923076927E-2</v>
      </c>
      <c r="AV759" s="6">
        <f t="shared" ref="AV759:AV765" si="3164">(M759-M758)/M758</f>
        <v>-1.3875983941375502E-2</v>
      </c>
      <c r="AW759" s="6">
        <f t="shared" ref="AW759:AW765" si="3165">(N759-N758)/N758</f>
        <v>6.8591378928077283E-3</v>
      </c>
      <c r="AX759" s="6">
        <f t="shared" ref="AX759:AX765" si="3166">(O759-O758)/O758</f>
        <v>8.0104135375988787E-4</v>
      </c>
      <c r="AZ759" s="2">
        <f t="shared" ref="AZ759:AZ765" si="3167">E759/B759</f>
        <v>8.1533893318096989E-2</v>
      </c>
      <c r="BA759" s="17">
        <f t="shared" ref="BA759:BA765" si="3168">AF759/AE759</f>
        <v>0.14189898989898989</v>
      </c>
      <c r="BB759" s="2">
        <f t="shared" ref="BB759:BB765" si="3169">H759/E759</f>
        <v>1.0686651438974921E-3</v>
      </c>
      <c r="BC759" s="2">
        <f t="shared" ref="BC759:BC765" si="3170">(H759-J759)/E759</f>
        <v>1.0057407978387584E-3</v>
      </c>
      <c r="BD759" s="2">
        <f t="shared" ref="BD759:BD765" si="3171">J759/E759</f>
        <v>6.2924346058733586E-5</v>
      </c>
      <c r="BE759" s="2">
        <f t="shared" ref="BE759:BE765" si="3172">M759/E759</f>
        <v>0.23596420024204898</v>
      </c>
      <c r="BF759" s="2">
        <f t="shared" ref="BF759:BF765" si="3173">N759/E759</f>
        <v>0.75248498729976954</v>
      </c>
      <c r="BG759" s="17">
        <f t="shared" ref="BG759:BG765" si="3174">O759/E759</f>
        <v>1.0482147314284037E-2</v>
      </c>
      <c r="BH759" s="2">
        <f t="shared" ref="BH759:BH765" si="3175">I759/G759</f>
        <v>4.243043664857068E-3</v>
      </c>
      <c r="BI759" s="2">
        <f t="shared" ref="BI759:BI765" si="3176">J759/G759</f>
        <v>2.6546675692536403E-4</v>
      </c>
      <c r="BJ759" s="2">
        <f t="shared" ref="BJ759:BJ765" si="3177">M759/G759</f>
        <v>0.99549148957821754</v>
      </c>
    </row>
    <row r="760" spans="1:62" ht="15.6" customHeight="1">
      <c r="A760" s="4">
        <v>44649</v>
      </c>
      <c r="B760">
        <f>Foglio1!S531</f>
        <v>11732253</v>
      </c>
      <c r="C760">
        <f>Foglio1!T531</f>
        <v>6157897</v>
      </c>
      <c r="E760">
        <f>Foglio1!R531</f>
        <v>961003</v>
      </c>
      <c r="G760">
        <f>Foglio1!K531</f>
        <v>225505</v>
      </c>
      <c r="H760" s="5">
        <f>Foglio1!I531</f>
        <v>1040</v>
      </c>
      <c r="I760" s="5">
        <f>Foglio1!G531</f>
        <v>982</v>
      </c>
      <c r="J760" s="5">
        <f>Foglio1!H531</f>
        <v>58</v>
      </c>
      <c r="K760" s="5">
        <f>Foglio1!V531</f>
        <v>4</v>
      </c>
      <c r="M760" s="5">
        <f>Foglio1!J531</f>
        <v>224465</v>
      </c>
      <c r="N760" s="5">
        <f>Foglio1!N531</f>
        <v>725472</v>
      </c>
      <c r="O760" s="5">
        <f>Foglio1!O531</f>
        <v>10026</v>
      </c>
      <c r="Q760">
        <f t="shared" si="3143"/>
        <v>1040</v>
      </c>
      <c r="R760">
        <f t="shared" si="3144"/>
        <v>736538</v>
      </c>
      <c r="Z760">
        <f t="shared" si="3145"/>
        <v>725472</v>
      </c>
      <c r="AA760">
        <f t="shared" si="3146"/>
        <v>224465</v>
      </c>
      <c r="AB760">
        <f t="shared" si="3147"/>
        <v>1040</v>
      </c>
      <c r="AC760">
        <f t="shared" si="3148"/>
        <v>10026</v>
      </c>
      <c r="AE760" s="3">
        <f t="shared" si="3149"/>
        <v>37411</v>
      </c>
      <c r="AF760" s="3">
        <f t="shared" si="3150"/>
        <v>7477</v>
      </c>
      <c r="AG760" s="3">
        <f t="shared" si="3151"/>
        <v>-512</v>
      </c>
      <c r="AH760" s="3">
        <f t="shared" si="3152"/>
        <v>21</v>
      </c>
      <c r="AI760" s="3">
        <f t="shared" si="3153"/>
        <v>-2</v>
      </c>
      <c r="AJ760" s="3">
        <f t="shared" si="3154"/>
        <v>-533</v>
      </c>
      <c r="AK760" s="3">
        <f t="shared" si="3155"/>
        <v>7958</v>
      </c>
      <c r="AL760" s="3">
        <f t="shared" si="3156"/>
        <v>31</v>
      </c>
      <c r="AM760" s="3"/>
      <c r="AN760" s="3">
        <f t="shared" si="3157"/>
        <v>29934</v>
      </c>
      <c r="AO760" s="3">
        <f t="shared" si="3158"/>
        <v>7477</v>
      </c>
      <c r="AQ760" s="6">
        <f t="shared" si="3159"/>
        <v>3.1989316315688575E-3</v>
      </c>
      <c r="AR760" s="6">
        <f t="shared" si="3160"/>
        <v>7.8414222580191831E-3</v>
      </c>
      <c r="AS760" s="6">
        <f t="shared" si="3161"/>
        <v>-2.2653163257631065E-3</v>
      </c>
      <c r="AT760" s="6">
        <f t="shared" si="3162"/>
        <v>2.0608439646712464E-2</v>
      </c>
      <c r="AU760" s="6">
        <f t="shared" si="3163"/>
        <v>-3.3333333333333333E-2</v>
      </c>
      <c r="AV760" s="6">
        <f t="shared" si="3164"/>
        <v>-2.3689099458661855E-3</v>
      </c>
      <c r="AW760" s="6">
        <f t="shared" si="3165"/>
        <v>1.1091072787429932E-2</v>
      </c>
      <c r="AX760" s="6">
        <f t="shared" si="3166"/>
        <v>3.1015507753876939E-3</v>
      </c>
      <c r="AZ760" s="2">
        <f t="shared" si="3167"/>
        <v>8.1911206653999022E-2</v>
      </c>
      <c r="BA760" s="17">
        <f t="shared" si="3168"/>
        <v>0.19986100344818369</v>
      </c>
      <c r="BB760" s="2">
        <f t="shared" si="3169"/>
        <v>1.0822026570156389E-3</v>
      </c>
      <c r="BC760" s="2">
        <f t="shared" si="3170"/>
        <v>1.0218490472974589E-3</v>
      </c>
      <c r="BD760" s="2">
        <f t="shared" si="3171"/>
        <v>6.0353609718179858E-5</v>
      </c>
      <c r="BE760" s="2">
        <f t="shared" si="3172"/>
        <v>0.23357367250674554</v>
      </c>
      <c r="BF760" s="2">
        <f t="shared" si="3173"/>
        <v>0.75491127499081689</v>
      </c>
      <c r="BG760" s="17">
        <f t="shared" si="3174"/>
        <v>1.0432849845421919E-2</v>
      </c>
      <c r="BH760" s="2">
        <f t="shared" si="3175"/>
        <v>4.3546706281457175E-3</v>
      </c>
      <c r="BI760" s="2">
        <f t="shared" si="3176"/>
        <v>2.5720050553202809E-4</v>
      </c>
      <c r="BJ760" s="2">
        <f t="shared" si="3177"/>
        <v>0.99538812886632222</v>
      </c>
    </row>
    <row r="761" spans="1:62" ht="15.6" customHeight="1">
      <c r="A761" s="4">
        <v>44650</v>
      </c>
      <c r="B761">
        <f>Foglio1!S532</f>
        <v>11774382</v>
      </c>
      <c r="C761">
        <f>Foglio1!T532</f>
        <v>6199533</v>
      </c>
      <c r="E761">
        <f>Foglio1!R532</f>
        <v>968191</v>
      </c>
      <c r="G761">
        <f>Foglio1!K532</f>
        <v>224971</v>
      </c>
      <c r="H761" s="5">
        <f>Foglio1!I532</f>
        <v>1046</v>
      </c>
      <c r="I761" s="5">
        <f>Foglio1!G532</f>
        <v>990</v>
      </c>
      <c r="J761" s="5">
        <f>Foglio1!H532</f>
        <v>56</v>
      </c>
      <c r="K761" s="5">
        <f>Foglio1!V532</f>
        <v>2</v>
      </c>
      <c r="M761" s="5">
        <f>Foglio1!J532</f>
        <v>223925</v>
      </c>
      <c r="N761" s="5">
        <f>Foglio1!N532</f>
        <v>733163</v>
      </c>
      <c r="O761" s="5">
        <f>Foglio1!O532</f>
        <v>10057</v>
      </c>
      <c r="Q761">
        <f t="shared" si="3143"/>
        <v>1046</v>
      </c>
      <c r="R761">
        <f t="shared" si="3144"/>
        <v>744266</v>
      </c>
      <c r="Z761">
        <f t="shared" si="3145"/>
        <v>733163</v>
      </c>
      <c r="AA761">
        <f t="shared" si="3146"/>
        <v>223925</v>
      </c>
      <c r="AB761">
        <f t="shared" si="3147"/>
        <v>1046</v>
      </c>
      <c r="AC761">
        <f t="shared" si="3148"/>
        <v>10057</v>
      </c>
      <c r="AE761" s="3">
        <f t="shared" si="3149"/>
        <v>42129</v>
      </c>
      <c r="AF761" s="3">
        <f t="shared" si="3150"/>
        <v>7188</v>
      </c>
      <c r="AG761" s="3">
        <f t="shared" si="3151"/>
        <v>-534</v>
      </c>
      <c r="AH761" s="3">
        <f t="shared" si="3152"/>
        <v>6</v>
      </c>
      <c r="AI761" s="3">
        <f t="shared" si="3153"/>
        <v>-2</v>
      </c>
      <c r="AJ761" s="3">
        <f t="shared" si="3154"/>
        <v>-540</v>
      </c>
      <c r="AK761" s="3">
        <f t="shared" si="3155"/>
        <v>7691</v>
      </c>
      <c r="AL761" s="3">
        <f t="shared" si="3156"/>
        <v>31</v>
      </c>
      <c r="AM761" s="3"/>
      <c r="AN761" s="3">
        <f t="shared" si="3157"/>
        <v>34941</v>
      </c>
      <c r="AO761" s="3">
        <f t="shared" si="3158"/>
        <v>7188</v>
      </c>
      <c r="AQ761" s="6">
        <f t="shared" si="3159"/>
        <v>3.5908703980386376E-3</v>
      </c>
      <c r="AR761" s="6">
        <f t="shared" si="3160"/>
        <v>7.4796852871427044E-3</v>
      </c>
      <c r="AS761" s="6">
        <f t="shared" si="3161"/>
        <v>-2.3680184474845346E-3</v>
      </c>
      <c r="AT761" s="6">
        <f t="shared" si="3162"/>
        <v>5.7692307692307696E-3</v>
      </c>
      <c r="AU761" s="6">
        <f t="shared" si="3163"/>
        <v>-3.4482758620689655E-2</v>
      </c>
      <c r="AV761" s="6">
        <f t="shared" si="3164"/>
        <v>-2.4057202681932593E-3</v>
      </c>
      <c r="AW761" s="6">
        <f t="shared" si="3165"/>
        <v>1.0601374002029023E-2</v>
      </c>
      <c r="AX761" s="6">
        <f t="shared" si="3166"/>
        <v>3.0919609016556954E-3</v>
      </c>
      <c r="AZ761" s="2">
        <f t="shared" si="3167"/>
        <v>8.2228604439706476E-2</v>
      </c>
      <c r="BA761" s="17">
        <f t="shared" si="3168"/>
        <v>0.17061881364380829</v>
      </c>
      <c r="BB761" s="2">
        <f t="shared" si="3169"/>
        <v>1.0803653411362013E-3</v>
      </c>
      <c r="BC761" s="2">
        <f t="shared" si="3170"/>
        <v>1.0225255140772843E-3</v>
      </c>
      <c r="BD761" s="2">
        <f t="shared" si="3171"/>
        <v>5.7839827058917093E-5</v>
      </c>
      <c r="BE761" s="2">
        <f t="shared" si="3172"/>
        <v>0.23128184418157161</v>
      </c>
      <c r="BF761" s="2">
        <f t="shared" si="3173"/>
        <v>0.75725037724994348</v>
      </c>
      <c r="BG761" s="17">
        <f t="shared" si="3174"/>
        <v>1.0387413227348735E-2</v>
      </c>
      <c r="BH761" s="2">
        <f t="shared" si="3175"/>
        <v>4.4005671842148545E-3</v>
      </c>
      <c r="BI761" s="2">
        <f t="shared" si="3176"/>
        <v>2.4892097203639579E-4</v>
      </c>
      <c r="BJ761" s="2">
        <f t="shared" si="3177"/>
        <v>0.99535051184374879</v>
      </c>
    </row>
    <row r="762" spans="1:62" ht="15.6" customHeight="1">
      <c r="A762" s="4">
        <v>44651</v>
      </c>
      <c r="B762">
        <f>Foglio1!S533</f>
        <v>11802371</v>
      </c>
      <c r="C762">
        <f>Foglio1!T533</f>
        <v>6227245</v>
      </c>
      <c r="E762">
        <f>Foglio1!R533</f>
        <v>973290</v>
      </c>
      <c r="G762">
        <f>Foglio1!K533</f>
        <v>208785</v>
      </c>
      <c r="H762" s="5">
        <f>Foglio1!I533</f>
        <v>1049</v>
      </c>
      <c r="I762" s="5">
        <f>Foglio1!G533</f>
        <v>991</v>
      </c>
      <c r="J762" s="5">
        <f>Foglio1!H533</f>
        <v>58</v>
      </c>
      <c r="K762" s="5">
        <f>Foglio1!V533</f>
        <v>4</v>
      </c>
      <c r="M762" s="5">
        <f>Foglio1!J533</f>
        <v>207736</v>
      </c>
      <c r="N762" s="5">
        <f>Foglio1!N533</f>
        <v>754428</v>
      </c>
      <c r="O762" s="5">
        <f>Foglio1!O533</f>
        <v>10077</v>
      </c>
      <c r="Q762">
        <f t="shared" si="3143"/>
        <v>1049</v>
      </c>
      <c r="R762">
        <f t="shared" si="3144"/>
        <v>765554</v>
      </c>
      <c r="Z762">
        <f t="shared" si="3145"/>
        <v>754428</v>
      </c>
      <c r="AA762">
        <f t="shared" si="3146"/>
        <v>207736</v>
      </c>
      <c r="AB762">
        <f t="shared" si="3147"/>
        <v>1049</v>
      </c>
      <c r="AC762">
        <f t="shared" si="3148"/>
        <v>10077</v>
      </c>
      <c r="AE762" s="3">
        <f t="shared" si="3149"/>
        <v>27989</v>
      </c>
      <c r="AF762" s="3">
        <f t="shared" si="3150"/>
        <v>5099</v>
      </c>
      <c r="AG762" s="3">
        <f t="shared" si="3151"/>
        <v>-16186</v>
      </c>
      <c r="AH762" s="3">
        <f t="shared" si="3152"/>
        <v>3</v>
      </c>
      <c r="AI762" s="3">
        <f t="shared" si="3153"/>
        <v>2</v>
      </c>
      <c r="AJ762" s="3">
        <f t="shared" si="3154"/>
        <v>-16189</v>
      </c>
      <c r="AK762" s="3">
        <f t="shared" si="3155"/>
        <v>21265</v>
      </c>
      <c r="AL762" s="3">
        <f t="shared" si="3156"/>
        <v>20</v>
      </c>
      <c r="AM762" s="3"/>
      <c r="AN762" s="3">
        <f t="shared" si="3157"/>
        <v>22890</v>
      </c>
      <c r="AO762" s="3">
        <f t="shared" si="3158"/>
        <v>5099</v>
      </c>
      <c r="AQ762" s="6">
        <f t="shared" si="3159"/>
        <v>2.3771098984218448E-3</v>
      </c>
      <c r="AR762" s="6">
        <f t="shared" si="3160"/>
        <v>5.2665228245253265E-3</v>
      </c>
      <c r="AS762" s="6">
        <f t="shared" si="3161"/>
        <v>-7.1947050953233976E-2</v>
      </c>
      <c r="AT762" s="6">
        <f t="shared" si="3162"/>
        <v>2.8680688336520078E-3</v>
      </c>
      <c r="AU762" s="6">
        <f t="shared" si="3163"/>
        <v>3.5714285714285712E-2</v>
      </c>
      <c r="AV762" s="6">
        <f t="shared" si="3164"/>
        <v>-7.2296527855308698E-2</v>
      </c>
      <c r="AW762" s="6">
        <f t="shared" si="3165"/>
        <v>2.9004464218734441E-2</v>
      </c>
      <c r="AX762" s="6">
        <f t="shared" si="3166"/>
        <v>1.9886646117132346E-3</v>
      </c>
      <c r="AZ762" s="2">
        <f t="shared" si="3167"/>
        <v>8.2465633388409842E-2</v>
      </c>
      <c r="BA762" s="17">
        <f t="shared" si="3168"/>
        <v>0.18217871306584729</v>
      </c>
      <c r="BB762" s="2">
        <f t="shared" si="3169"/>
        <v>1.0777877097268029E-3</v>
      </c>
      <c r="BC762" s="2">
        <f t="shared" si="3170"/>
        <v>1.018196015576036E-3</v>
      </c>
      <c r="BD762" s="2">
        <f t="shared" si="3171"/>
        <v>5.9591694150766983E-5</v>
      </c>
      <c r="BE762" s="2">
        <f t="shared" si="3172"/>
        <v>0.21343689958799536</v>
      </c>
      <c r="BF762" s="2">
        <f t="shared" si="3173"/>
        <v>0.77513176956508334</v>
      </c>
      <c r="BG762" s="17">
        <f t="shared" si="3174"/>
        <v>1.0353543137194464E-2</v>
      </c>
      <c r="BH762" s="2">
        <f t="shared" si="3175"/>
        <v>4.7465095672581843E-3</v>
      </c>
      <c r="BI762" s="2">
        <f t="shared" si="3176"/>
        <v>2.7779773451157888E-4</v>
      </c>
      <c r="BJ762" s="2">
        <f t="shared" si="3177"/>
        <v>0.99497569269823027</v>
      </c>
    </row>
    <row r="763" spans="1:62" ht="15.6" customHeight="1">
      <c r="A763" s="4">
        <v>44652</v>
      </c>
      <c r="B763">
        <f>Foglio1!S534</f>
        <v>11845861</v>
      </c>
      <c r="C763">
        <f>Foglio1!T534</f>
        <v>6270030</v>
      </c>
      <c r="E763">
        <f>Foglio1!R534</f>
        <v>980734</v>
      </c>
      <c r="G763">
        <f>Foglio1!K534</f>
        <v>187401</v>
      </c>
      <c r="H763" s="5">
        <f>Foglio1!I534</f>
        <v>1032</v>
      </c>
      <c r="I763" s="5">
        <f>Foglio1!G534</f>
        <v>971</v>
      </c>
      <c r="J763" s="5">
        <f>Foglio1!H534</f>
        <v>61</v>
      </c>
      <c r="K763" s="5">
        <f>Foglio1!V534</f>
        <v>8</v>
      </c>
      <c r="M763" s="5">
        <f>Foglio1!J534</f>
        <v>186369</v>
      </c>
      <c r="N763" s="5">
        <f>Foglio1!N534</f>
        <v>783229</v>
      </c>
      <c r="O763" s="5">
        <f>Foglio1!O534</f>
        <v>10104</v>
      </c>
      <c r="Q763">
        <f t="shared" si="3143"/>
        <v>1032</v>
      </c>
      <c r="R763">
        <f t="shared" si="3144"/>
        <v>794365</v>
      </c>
      <c r="Z763">
        <f t="shared" si="3145"/>
        <v>783229</v>
      </c>
      <c r="AA763">
        <f t="shared" si="3146"/>
        <v>186369</v>
      </c>
      <c r="AB763">
        <f t="shared" si="3147"/>
        <v>1032</v>
      </c>
      <c r="AC763">
        <f t="shared" si="3148"/>
        <v>10104</v>
      </c>
      <c r="AE763" s="3">
        <f t="shared" si="3149"/>
        <v>43490</v>
      </c>
      <c r="AF763" s="3">
        <f t="shared" si="3150"/>
        <v>7444</v>
      </c>
      <c r="AG763" s="3">
        <f t="shared" si="3151"/>
        <v>-21384</v>
      </c>
      <c r="AH763" s="3">
        <f t="shared" si="3152"/>
        <v>-17</v>
      </c>
      <c r="AI763" s="3">
        <f t="shared" si="3153"/>
        <v>3</v>
      </c>
      <c r="AJ763" s="3">
        <f t="shared" si="3154"/>
        <v>-21367</v>
      </c>
      <c r="AK763" s="3">
        <f t="shared" si="3155"/>
        <v>28801</v>
      </c>
      <c r="AL763" s="3">
        <f t="shared" si="3156"/>
        <v>27</v>
      </c>
      <c r="AM763" s="3"/>
      <c r="AN763" s="3">
        <f t="shared" si="3157"/>
        <v>36046</v>
      </c>
      <c r="AO763" s="3">
        <f t="shared" si="3158"/>
        <v>7444</v>
      </c>
      <c r="AQ763" s="6">
        <f t="shared" si="3159"/>
        <v>3.6848528147437492E-3</v>
      </c>
      <c r="AR763" s="6">
        <f t="shared" si="3160"/>
        <v>7.6482857113501631E-3</v>
      </c>
      <c r="AS763" s="6">
        <f t="shared" si="3161"/>
        <v>-0.10242115094475178</v>
      </c>
      <c r="AT763" s="6">
        <f t="shared" si="3162"/>
        <v>-1.6205910390848427E-2</v>
      </c>
      <c r="AU763" s="6">
        <f t="shared" si="3163"/>
        <v>5.1724137931034482E-2</v>
      </c>
      <c r="AV763" s="6">
        <f t="shared" si="3164"/>
        <v>-0.10285651018600532</v>
      </c>
      <c r="AW763" s="6">
        <f t="shared" si="3165"/>
        <v>3.8175942568409442E-2</v>
      </c>
      <c r="AX763" s="6">
        <f t="shared" si="3166"/>
        <v>2.6793688597796963E-3</v>
      </c>
      <c r="AZ763" s="2">
        <f t="shared" si="3167"/>
        <v>8.279128043119871E-2</v>
      </c>
      <c r="BA763" s="17">
        <f t="shared" si="3168"/>
        <v>0.17116578523798576</v>
      </c>
      <c r="BB763" s="2">
        <f t="shared" si="3169"/>
        <v>1.052273093417787E-3</v>
      </c>
      <c r="BC763" s="2">
        <f t="shared" si="3170"/>
        <v>9.9007478072545658E-4</v>
      </c>
      <c r="BD763" s="2">
        <f t="shared" si="3171"/>
        <v>6.2198312692330433E-5</v>
      </c>
      <c r="BE763" s="2">
        <f t="shared" si="3172"/>
        <v>0.19003012029765462</v>
      </c>
      <c r="BF763" s="2">
        <f t="shared" si="3173"/>
        <v>0.79861511888034875</v>
      </c>
      <c r="BG763" s="17">
        <f t="shared" si="3174"/>
        <v>1.0302487728578799E-2</v>
      </c>
      <c r="BH763" s="2">
        <f t="shared" si="3175"/>
        <v>5.1814024471587665E-3</v>
      </c>
      <c r="BI763" s="2">
        <f t="shared" si="3176"/>
        <v>3.2550520007897506E-4</v>
      </c>
      <c r="BJ763" s="2">
        <f t="shared" si="3177"/>
        <v>0.99449309235276229</v>
      </c>
    </row>
    <row r="764" spans="1:62" ht="15.6" customHeight="1">
      <c r="A764" s="4">
        <v>44653</v>
      </c>
      <c r="B764">
        <f>Foglio1!S535</f>
        <v>11875723</v>
      </c>
      <c r="C764">
        <f>Foglio1!T535</f>
        <v>6299603</v>
      </c>
      <c r="E764">
        <f>Foglio1!R535</f>
        <v>986308</v>
      </c>
      <c r="G764">
        <f>Foglio1!K535</f>
        <v>186235</v>
      </c>
      <c r="H764" s="5">
        <f>Foglio1!I535</f>
        <v>1038</v>
      </c>
      <c r="I764" s="5">
        <f>Foglio1!G535</f>
        <v>973</v>
      </c>
      <c r="J764" s="5">
        <f>Foglio1!H535</f>
        <v>65</v>
      </c>
      <c r="K764" s="5">
        <f>Foglio1!V535</f>
        <v>12</v>
      </c>
      <c r="M764" s="5">
        <f>Foglio1!J535</f>
        <v>185197</v>
      </c>
      <c r="N764" s="5">
        <f>Foglio1!N535</f>
        <v>789953</v>
      </c>
      <c r="O764" s="5">
        <f>Foglio1!O535</f>
        <v>10120</v>
      </c>
      <c r="Q764">
        <f t="shared" si="3143"/>
        <v>1038</v>
      </c>
      <c r="R764">
        <f t="shared" si="3144"/>
        <v>801111</v>
      </c>
      <c r="Z764">
        <f t="shared" si="3145"/>
        <v>789953</v>
      </c>
      <c r="AA764">
        <f t="shared" si="3146"/>
        <v>185197</v>
      </c>
      <c r="AB764">
        <f t="shared" si="3147"/>
        <v>1038</v>
      </c>
      <c r="AC764">
        <f t="shared" si="3148"/>
        <v>10120</v>
      </c>
      <c r="AE764" s="3">
        <f t="shared" si="3149"/>
        <v>29862</v>
      </c>
      <c r="AF764" s="3">
        <f t="shared" si="3150"/>
        <v>5574</v>
      </c>
      <c r="AG764" s="3">
        <f t="shared" si="3151"/>
        <v>-1166</v>
      </c>
      <c r="AH764" s="3">
        <f t="shared" si="3152"/>
        <v>6</v>
      </c>
      <c r="AI764" s="3">
        <f t="shared" si="3153"/>
        <v>4</v>
      </c>
      <c r="AJ764" s="3">
        <f t="shared" si="3154"/>
        <v>-1172</v>
      </c>
      <c r="AK764" s="3">
        <f t="shared" si="3155"/>
        <v>6724</v>
      </c>
      <c r="AL764" s="3">
        <f t="shared" si="3156"/>
        <v>16</v>
      </c>
      <c r="AM764" s="3"/>
      <c r="AN764" s="3">
        <f t="shared" si="3157"/>
        <v>24288</v>
      </c>
      <c r="AO764" s="3">
        <f t="shared" si="3158"/>
        <v>5574</v>
      </c>
      <c r="AQ764" s="6">
        <f t="shared" si="3159"/>
        <v>2.5208804999484629E-3</v>
      </c>
      <c r="AR764" s="6">
        <f t="shared" si="3160"/>
        <v>5.6834982778204892E-3</v>
      </c>
      <c r="AS764" s="6">
        <f t="shared" si="3161"/>
        <v>-6.221951857247293E-3</v>
      </c>
      <c r="AT764" s="6">
        <f t="shared" si="3162"/>
        <v>5.8139534883720929E-3</v>
      </c>
      <c r="AU764" s="6">
        <f t="shared" si="3163"/>
        <v>6.5573770491803282E-2</v>
      </c>
      <c r="AV764" s="6">
        <f t="shared" si="3164"/>
        <v>-6.2885994988436918E-3</v>
      </c>
      <c r="AW764" s="6">
        <f t="shared" si="3165"/>
        <v>8.584973232605023E-3</v>
      </c>
      <c r="AX764" s="6">
        <f t="shared" si="3166"/>
        <v>1.5835312747426761E-3</v>
      </c>
      <c r="AZ764" s="2">
        <f t="shared" si="3167"/>
        <v>8.3052459206062648E-2</v>
      </c>
      <c r="BA764" s="17">
        <f t="shared" si="3168"/>
        <v>0.18665862969660438</v>
      </c>
      <c r="BB764" s="2">
        <f t="shared" si="3169"/>
        <v>1.0524095921355195E-3</v>
      </c>
      <c r="BC764" s="2">
        <f t="shared" si="3170"/>
        <v>9.865072573678811E-4</v>
      </c>
      <c r="BD764" s="2">
        <f t="shared" si="3171"/>
        <v>6.5902334767638503E-5</v>
      </c>
      <c r="BE764" s="2">
        <f t="shared" si="3172"/>
        <v>0.18776791833788228</v>
      </c>
      <c r="BF764" s="2">
        <f t="shared" si="3173"/>
        <v>0.80091918548769758</v>
      </c>
      <c r="BG764" s="17">
        <f t="shared" si="3174"/>
        <v>1.0260486582284642E-2</v>
      </c>
      <c r="BH764" s="2">
        <f t="shared" si="3175"/>
        <v>5.2245818455177598E-3</v>
      </c>
      <c r="BI764" s="2">
        <f t="shared" si="3176"/>
        <v>3.4902139769645875E-4</v>
      </c>
      <c r="BJ764" s="2">
        <f t="shared" si="3177"/>
        <v>0.99442639675678579</v>
      </c>
    </row>
    <row r="765" spans="1:62" ht="15.6" customHeight="1">
      <c r="A765" s="4">
        <v>44654</v>
      </c>
      <c r="B765">
        <f>Foglio1!S536</f>
        <v>11905906</v>
      </c>
      <c r="C765">
        <f>Foglio1!T536</f>
        <v>6329349</v>
      </c>
      <c r="E765">
        <f>Foglio1!R536</f>
        <v>991165</v>
      </c>
      <c r="G765">
        <f>Foglio1!K536</f>
        <v>187062</v>
      </c>
      <c r="H765" s="5">
        <f>Foglio1!I536</f>
        <v>1042</v>
      </c>
      <c r="I765" s="5">
        <f>Foglio1!G536</f>
        <v>977</v>
      </c>
      <c r="J765" s="5">
        <f>Foglio1!H536</f>
        <v>65</v>
      </c>
      <c r="K765" s="5">
        <f>Foglio1!V536</f>
        <v>6</v>
      </c>
      <c r="M765" s="5">
        <f>Foglio1!J536</f>
        <v>186020</v>
      </c>
      <c r="N765" s="5">
        <f>Foglio1!N536</f>
        <v>793966</v>
      </c>
      <c r="O765" s="5">
        <f>Foglio1!O536</f>
        <v>10137</v>
      </c>
      <c r="Q765">
        <f t="shared" si="3143"/>
        <v>1042</v>
      </c>
      <c r="R765">
        <f t="shared" si="3144"/>
        <v>805145</v>
      </c>
      <c r="Z765">
        <f t="shared" si="3145"/>
        <v>793966</v>
      </c>
      <c r="AA765">
        <f t="shared" si="3146"/>
        <v>186020</v>
      </c>
      <c r="AB765">
        <f t="shared" si="3147"/>
        <v>1042</v>
      </c>
      <c r="AC765">
        <f t="shared" si="3148"/>
        <v>10137</v>
      </c>
      <c r="AE765" s="3">
        <f t="shared" si="3149"/>
        <v>30183</v>
      </c>
      <c r="AF765" s="3">
        <f t="shared" si="3150"/>
        <v>4857</v>
      </c>
      <c r="AG765" s="3">
        <f t="shared" si="3151"/>
        <v>827</v>
      </c>
      <c r="AH765" s="3">
        <f t="shared" si="3152"/>
        <v>4</v>
      </c>
      <c r="AI765" s="3">
        <f t="shared" si="3153"/>
        <v>0</v>
      </c>
      <c r="AJ765" s="3">
        <f t="shared" si="3154"/>
        <v>823</v>
      </c>
      <c r="AK765" s="3">
        <f t="shared" si="3155"/>
        <v>4013</v>
      </c>
      <c r="AL765" s="3">
        <f t="shared" si="3156"/>
        <v>17</v>
      </c>
      <c r="AM765" s="3"/>
      <c r="AN765" s="3">
        <f t="shared" si="3157"/>
        <v>25326</v>
      </c>
      <c r="AO765" s="3">
        <f t="shared" si="3158"/>
        <v>4857</v>
      </c>
      <c r="AQ765" s="6">
        <f t="shared" si="3159"/>
        <v>2.5415715742106819E-3</v>
      </c>
      <c r="AR765" s="6">
        <f t="shared" si="3160"/>
        <v>4.9244252302526187E-3</v>
      </c>
      <c r="AS765" s="6">
        <f t="shared" si="3161"/>
        <v>4.4406260906918677E-3</v>
      </c>
      <c r="AT765" s="6">
        <f t="shared" si="3162"/>
        <v>3.8535645472061657E-3</v>
      </c>
      <c r="AU765" s="6">
        <f t="shared" si="3163"/>
        <v>0</v>
      </c>
      <c r="AV765" s="6">
        <f t="shared" si="3164"/>
        <v>4.4439164781286955E-3</v>
      </c>
      <c r="AW765" s="6">
        <f t="shared" si="3165"/>
        <v>5.0800490662102678E-3</v>
      </c>
      <c r="AX765" s="6">
        <f t="shared" si="3166"/>
        <v>1.6798418972332016E-3</v>
      </c>
      <c r="AZ765" s="2">
        <f t="shared" si="3167"/>
        <v>8.3249859355516501E-2</v>
      </c>
      <c r="BA765" s="17">
        <f t="shared" si="3168"/>
        <v>0.16091839777358116</v>
      </c>
      <c r="BB765" s="2">
        <f t="shared" si="3169"/>
        <v>1.0512881306341526E-3</v>
      </c>
      <c r="BC765" s="2">
        <f t="shared" si="3170"/>
        <v>9.8570873668864419E-4</v>
      </c>
      <c r="BD765" s="2">
        <f t="shared" si="3171"/>
        <v>6.5579393945508569E-5</v>
      </c>
      <c r="BE765" s="2">
        <f t="shared" si="3172"/>
        <v>0.18767813633451544</v>
      </c>
      <c r="BF765" s="2">
        <f t="shared" si="3173"/>
        <v>0.80104321682061008</v>
      </c>
      <c r="BG765" s="17">
        <f t="shared" si="3174"/>
        <v>1.0227358714240313E-2</v>
      </c>
      <c r="BH765" s="2">
        <f t="shared" si="3175"/>
        <v>5.2228672846435942E-3</v>
      </c>
      <c r="BI765" s="2">
        <f t="shared" si="3176"/>
        <v>3.4747837615336092E-4</v>
      </c>
      <c r="BJ765" s="2">
        <f t="shared" si="3177"/>
        <v>0.99442965433920305</v>
      </c>
    </row>
    <row r="766" spans="1:62" ht="15.6" customHeight="1">
      <c r="A766" s="4">
        <v>44655</v>
      </c>
      <c r="B766">
        <f>Foglio1!S537</f>
        <v>11922510</v>
      </c>
      <c r="C766">
        <f>Foglio1!T537</f>
        <v>6345778</v>
      </c>
      <c r="E766">
        <f>Foglio1!R537</f>
        <v>993857</v>
      </c>
      <c r="G766">
        <f>Foglio1!K537</f>
        <v>186948</v>
      </c>
      <c r="H766" s="5">
        <f>Foglio1!I537</f>
        <v>1074</v>
      </c>
      <c r="I766" s="5">
        <f>Foglio1!G537</f>
        <v>1013</v>
      </c>
      <c r="J766" s="5">
        <f>Foglio1!H537</f>
        <v>61</v>
      </c>
      <c r="K766" s="5">
        <f>Foglio1!V537</f>
        <v>0</v>
      </c>
      <c r="M766" s="5">
        <f>Foglio1!J537</f>
        <v>185874</v>
      </c>
      <c r="N766" s="5">
        <f>Foglio1!N537</f>
        <v>796767</v>
      </c>
      <c r="O766" s="5">
        <f>Foglio1!O537</f>
        <v>10142</v>
      </c>
      <c r="Q766">
        <f t="shared" ref="Q766:Q772" si="3178">H766+L766</f>
        <v>1074</v>
      </c>
      <c r="R766">
        <f t="shared" ref="R766:R772" si="3179">Q766+N766+O766</f>
        <v>807983</v>
      </c>
      <c r="Z766">
        <f t="shared" ref="Z766:Z772" si="3180">N766</f>
        <v>796767</v>
      </c>
      <c r="AA766">
        <f t="shared" ref="AA766:AA772" si="3181">M766</f>
        <v>185874</v>
      </c>
      <c r="AB766">
        <f t="shared" ref="AB766:AB772" si="3182">H766</f>
        <v>1074</v>
      </c>
      <c r="AC766">
        <f t="shared" ref="AC766:AC772" si="3183">O766</f>
        <v>10142</v>
      </c>
      <c r="AE766" s="3">
        <f t="shared" ref="AE766:AE772" si="3184">B766-B765</f>
        <v>16604</v>
      </c>
      <c r="AF766" s="3">
        <f t="shared" ref="AF766:AF772" si="3185">E766-E765</f>
        <v>2692</v>
      </c>
      <c r="AG766" s="3">
        <f t="shared" ref="AG766:AG772" si="3186">G766-G765</f>
        <v>-114</v>
      </c>
      <c r="AH766" s="3">
        <f t="shared" ref="AH766:AH772" si="3187">H766-H765</f>
        <v>32</v>
      </c>
      <c r="AI766" s="3">
        <f t="shared" ref="AI766:AI772" si="3188">J766-J765</f>
        <v>-4</v>
      </c>
      <c r="AJ766" s="3">
        <f t="shared" ref="AJ766:AJ772" si="3189">M766-M765</f>
        <v>-146</v>
      </c>
      <c r="AK766" s="3">
        <f t="shared" ref="AK766:AK772" si="3190">N766-N765</f>
        <v>2801</v>
      </c>
      <c r="AL766" s="3">
        <f t="shared" ref="AL766:AL772" si="3191">O766-O765</f>
        <v>5</v>
      </c>
      <c r="AM766" s="3"/>
      <c r="AN766" s="3">
        <f t="shared" ref="AN766:AN772" si="3192">AE766-AF766</f>
        <v>13912</v>
      </c>
      <c r="AO766" s="3">
        <f t="shared" ref="AO766:AO772" si="3193">AF766</f>
        <v>2692</v>
      </c>
      <c r="AQ766" s="6">
        <f t="shared" ref="AQ766:AQ772" si="3194">(B766-B765)/B765</f>
        <v>1.3946019731719702E-3</v>
      </c>
      <c r="AR766" s="6">
        <f t="shared" ref="AR766:AR772" si="3195">(E766-E765)/E765</f>
        <v>2.7159958230970624E-3</v>
      </c>
      <c r="AS766" s="6">
        <f t="shared" ref="AS766:AS772" si="3196">(G766-G765)/G765</f>
        <v>-6.0942361356127914E-4</v>
      </c>
      <c r="AT766" s="6">
        <f t="shared" ref="AT766:AT772" si="3197">(H766-H765)/H765</f>
        <v>3.0710172744721688E-2</v>
      </c>
      <c r="AU766" s="6">
        <f t="shared" ref="AU766:AU772" si="3198">(J766-J765)/J765</f>
        <v>-6.1538461538461542E-2</v>
      </c>
      <c r="AV766" s="6">
        <f t="shared" ref="AV766:AV772" si="3199">(M766-M765)/M765</f>
        <v>-7.8486184281260083E-4</v>
      </c>
      <c r="AW766" s="6">
        <f t="shared" ref="AW766:AW772" si="3200">(N766-N765)/N765</f>
        <v>3.5278588755689789E-3</v>
      </c>
      <c r="AX766" s="6">
        <f t="shared" ref="AX766:AX772" si="3201">(O766-O765)/O765</f>
        <v>4.9324257669922068E-4</v>
      </c>
      <c r="AZ766" s="2">
        <f t="shared" ref="AZ766:AZ772" si="3202">E766/B766</f>
        <v>8.3359712006951553E-2</v>
      </c>
      <c r="BA766" s="17">
        <f t="shared" ref="BA766:BA772" si="3203">AF766/AE766</f>
        <v>0.16212960732353648</v>
      </c>
      <c r="BB766" s="2">
        <f t="shared" ref="BB766:BB772" si="3204">H766/E766</f>
        <v>1.0806383614544144E-3</v>
      </c>
      <c r="BC766" s="2">
        <f t="shared" ref="BC766:BC772" si="3205">(H766-J766)/E766</f>
        <v>1.0192613223029068E-3</v>
      </c>
      <c r="BD766" s="2">
        <f t="shared" ref="BD766:BD772" si="3206">J766/E766</f>
        <v>6.1377039151507711E-5</v>
      </c>
      <c r="BE766" s="2">
        <f t="shared" ref="BE766:BE772" si="3207">M766/E766</f>
        <v>0.18702288156143188</v>
      </c>
      <c r="BF766" s="2">
        <f t="shared" ref="BF766:BF772" si="3208">N766/E766</f>
        <v>0.80169179268244828</v>
      </c>
      <c r="BG766" s="17">
        <f t="shared" ref="BG766:BG772" si="3209">O766/E766</f>
        <v>1.0204687394665429E-2</v>
      </c>
      <c r="BH766" s="2">
        <f t="shared" ref="BH766:BH772" si="3210">I766/G766</f>
        <v>5.4186190812418426E-3</v>
      </c>
      <c r="BI766" s="2">
        <f t="shared" ref="BI766:BI772" si="3211">J766/G766</f>
        <v>3.2629394270064402E-4</v>
      </c>
      <c r="BJ766" s="2">
        <f t="shared" ref="BJ766:BJ772" si="3212">M766/G766</f>
        <v>0.99425508697605747</v>
      </c>
    </row>
    <row r="767" spans="1:62" ht="15.6" customHeight="1">
      <c r="A767" s="4">
        <v>44656</v>
      </c>
      <c r="B767">
        <f>Foglio1!S538</f>
        <v>11956200</v>
      </c>
      <c r="C767">
        <f>Foglio1!T538</f>
        <v>6379070</v>
      </c>
      <c r="E767">
        <f>Foglio1!R538</f>
        <v>1000371</v>
      </c>
      <c r="G767">
        <f>Foglio1!K538</f>
        <v>186617</v>
      </c>
      <c r="H767" s="5">
        <f>Foglio1!I538</f>
        <v>1058</v>
      </c>
      <c r="I767" s="5">
        <f>Foglio1!G538</f>
        <v>1009</v>
      </c>
      <c r="J767" s="5">
        <f>Foglio1!H538</f>
        <v>49</v>
      </c>
      <c r="K767" s="5">
        <f>Foglio1!V538</f>
        <v>1</v>
      </c>
      <c r="M767" s="5">
        <f>Foglio1!J538</f>
        <v>185559</v>
      </c>
      <c r="N767" s="5">
        <f>Foglio1!N538</f>
        <v>803569</v>
      </c>
      <c r="O767" s="5">
        <f>Foglio1!O538</f>
        <v>10185</v>
      </c>
      <c r="Q767">
        <f t="shared" si="3178"/>
        <v>1058</v>
      </c>
      <c r="R767">
        <f t="shared" si="3179"/>
        <v>814812</v>
      </c>
      <c r="Z767">
        <f t="shared" si="3180"/>
        <v>803569</v>
      </c>
      <c r="AA767">
        <f t="shared" si="3181"/>
        <v>185559</v>
      </c>
      <c r="AB767">
        <f t="shared" si="3182"/>
        <v>1058</v>
      </c>
      <c r="AC767">
        <f t="shared" si="3183"/>
        <v>10185</v>
      </c>
      <c r="AE767" s="3">
        <f t="shared" si="3184"/>
        <v>33690</v>
      </c>
      <c r="AF767" s="3">
        <f t="shared" si="3185"/>
        <v>6514</v>
      </c>
      <c r="AG767" s="3">
        <f t="shared" si="3186"/>
        <v>-331</v>
      </c>
      <c r="AH767" s="3">
        <f t="shared" si="3187"/>
        <v>-16</v>
      </c>
      <c r="AI767" s="3">
        <f t="shared" si="3188"/>
        <v>-12</v>
      </c>
      <c r="AJ767" s="3">
        <f t="shared" si="3189"/>
        <v>-315</v>
      </c>
      <c r="AK767" s="3">
        <f t="shared" si="3190"/>
        <v>6802</v>
      </c>
      <c r="AL767" s="3">
        <f t="shared" si="3191"/>
        <v>43</v>
      </c>
      <c r="AM767" s="3"/>
      <c r="AN767" s="3">
        <f t="shared" si="3192"/>
        <v>27176</v>
      </c>
      <c r="AO767" s="3">
        <f t="shared" si="3193"/>
        <v>6514</v>
      </c>
      <c r="AQ767" s="6">
        <f t="shared" si="3194"/>
        <v>2.8257472629505029E-3</v>
      </c>
      <c r="AR767" s="6">
        <f t="shared" si="3195"/>
        <v>6.5542628366052659E-3</v>
      </c>
      <c r="AS767" s="6">
        <f t="shared" si="3196"/>
        <v>-1.7705458202280848E-3</v>
      </c>
      <c r="AT767" s="6">
        <f t="shared" si="3197"/>
        <v>-1.4897579143389199E-2</v>
      </c>
      <c r="AU767" s="6">
        <f t="shared" si="3198"/>
        <v>-0.19672131147540983</v>
      </c>
      <c r="AV767" s="6">
        <f t="shared" si="3199"/>
        <v>-1.6946964072436167E-3</v>
      </c>
      <c r="AW767" s="6">
        <f t="shared" si="3200"/>
        <v>8.537000151863719E-3</v>
      </c>
      <c r="AX767" s="6">
        <f t="shared" si="3201"/>
        <v>4.2397949122461049E-3</v>
      </c>
      <c r="AZ767" s="2">
        <f t="shared" si="3202"/>
        <v>8.3669644201334867E-2</v>
      </c>
      <c r="BA767" s="17">
        <f t="shared" si="3203"/>
        <v>0.193351142772336</v>
      </c>
      <c r="BB767" s="2">
        <f t="shared" si="3204"/>
        <v>1.0576076275701715E-3</v>
      </c>
      <c r="BC767" s="2">
        <f t="shared" si="3205"/>
        <v>1.0086257998282637E-3</v>
      </c>
      <c r="BD767" s="2">
        <f t="shared" si="3206"/>
        <v>4.8981827741907749E-5</v>
      </c>
      <c r="BE767" s="2">
        <f t="shared" si="3207"/>
        <v>0.18549018314205429</v>
      </c>
      <c r="BF767" s="2">
        <f t="shared" si="3208"/>
        <v>0.80327098646402184</v>
      </c>
      <c r="BG767" s="17">
        <f t="shared" si="3209"/>
        <v>1.0181222766353682E-2</v>
      </c>
      <c r="BH767" s="2">
        <f t="shared" si="3210"/>
        <v>5.4067957367228067E-3</v>
      </c>
      <c r="BI767" s="2">
        <f t="shared" si="3211"/>
        <v>2.6256986233837219E-4</v>
      </c>
      <c r="BJ767" s="2">
        <f t="shared" si="3212"/>
        <v>0.99433063440093883</v>
      </c>
    </row>
    <row r="768" spans="1:62" ht="15.6" customHeight="1">
      <c r="A768" s="4">
        <v>44657</v>
      </c>
      <c r="B768">
        <f>Foglio1!S539</f>
        <v>11986934</v>
      </c>
      <c r="C768">
        <f>Foglio1!T539</f>
        <v>6409449</v>
      </c>
      <c r="E768">
        <f>Foglio1!R539</f>
        <v>1005548</v>
      </c>
      <c r="G768">
        <f>Foglio1!K539</f>
        <v>183722</v>
      </c>
      <c r="H768" s="5">
        <f>Foglio1!I539</f>
        <v>1057</v>
      </c>
      <c r="I768" s="5">
        <f>Foglio1!G539</f>
        <v>1001</v>
      </c>
      <c r="J768" s="5">
        <f>Foglio1!H539</f>
        <v>56</v>
      </c>
      <c r="K768" s="5">
        <f>Foglio1!V539</f>
        <v>9</v>
      </c>
      <c r="M768" s="5">
        <f>Foglio1!J539</f>
        <v>182665</v>
      </c>
      <c r="N768" s="5">
        <f>Foglio1!N539</f>
        <v>811618</v>
      </c>
      <c r="O768" s="5">
        <f>Foglio1!O539</f>
        <v>10208</v>
      </c>
      <c r="Q768">
        <f t="shared" si="3178"/>
        <v>1057</v>
      </c>
      <c r="R768">
        <f t="shared" si="3179"/>
        <v>822883</v>
      </c>
      <c r="Z768">
        <f t="shared" si="3180"/>
        <v>811618</v>
      </c>
      <c r="AA768">
        <f t="shared" si="3181"/>
        <v>182665</v>
      </c>
      <c r="AB768">
        <f t="shared" si="3182"/>
        <v>1057</v>
      </c>
      <c r="AC768">
        <f t="shared" si="3183"/>
        <v>10208</v>
      </c>
      <c r="AE768" s="3">
        <f t="shared" si="3184"/>
        <v>30734</v>
      </c>
      <c r="AF768" s="3">
        <f t="shared" si="3185"/>
        <v>5177</v>
      </c>
      <c r="AG768" s="3">
        <f t="shared" si="3186"/>
        <v>-2895</v>
      </c>
      <c r="AH768" s="3">
        <f t="shared" si="3187"/>
        <v>-1</v>
      </c>
      <c r="AI768" s="3">
        <f t="shared" si="3188"/>
        <v>7</v>
      </c>
      <c r="AJ768" s="3">
        <f t="shared" si="3189"/>
        <v>-2894</v>
      </c>
      <c r="AK768" s="3">
        <f t="shared" si="3190"/>
        <v>8049</v>
      </c>
      <c r="AL768" s="3">
        <f t="shared" si="3191"/>
        <v>23</v>
      </c>
      <c r="AM768" s="3"/>
      <c r="AN768" s="3">
        <f t="shared" si="3192"/>
        <v>25557</v>
      </c>
      <c r="AO768" s="3">
        <f t="shared" si="3193"/>
        <v>5177</v>
      </c>
      <c r="AQ768" s="6">
        <f t="shared" si="3194"/>
        <v>2.5705491711413325E-3</v>
      </c>
      <c r="AR768" s="6">
        <f t="shared" si="3195"/>
        <v>5.1750800453031929E-3</v>
      </c>
      <c r="AS768" s="6">
        <f t="shared" si="3196"/>
        <v>-1.5513056152440561E-2</v>
      </c>
      <c r="AT768" s="6">
        <f t="shared" si="3197"/>
        <v>-9.4517958412098301E-4</v>
      </c>
      <c r="AU768" s="6">
        <f t="shared" si="3198"/>
        <v>0.14285714285714285</v>
      </c>
      <c r="AV768" s="6">
        <f t="shared" si="3199"/>
        <v>-1.5596117676857495E-2</v>
      </c>
      <c r="AW768" s="6">
        <f t="shared" si="3200"/>
        <v>1.0016563605614452E-2</v>
      </c>
      <c r="AX768" s="6">
        <f t="shared" si="3201"/>
        <v>2.2582228767795776E-3</v>
      </c>
      <c r="AZ768" s="2">
        <f t="shared" si="3202"/>
        <v>8.3887005634635178E-2</v>
      </c>
      <c r="BA768" s="17">
        <f t="shared" si="3203"/>
        <v>0.16844536994859113</v>
      </c>
      <c r="BB768" s="2">
        <f t="shared" si="3204"/>
        <v>1.0511681192742664E-3</v>
      </c>
      <c r="BC768" s="2">
        <f t="shared" si="3205"/>
        <v>9.9547709308755029E-4</v>
      </c>
      <c r="BD768" s="2">
        <f t="shared" si="3206"/>
        <v>5.5691026186716098E-5</v>
      </c>
      <c r="BE768" s="2">
        <f t="shared" si="3207"/>
        <v>0.18165716604279458</v>
      </c>
      <c r="BF768" s="2">
        <f t="shared" si="3208"/>
        <v>0.80713998735018122</v>
      </c>
      <c r="BG768" s="17">
        <f t="shared" si="3209"/>
        <v>1.0151678487749963E-2</v>
      </c>
      <c r="BH768" s="2">
        <f t="shared" si="3210"/>
        <v>5.4484492875104774E-3</v>
      </c>
      <c r="BI768" s="2">
        <f t="shared" si="3211"/>
        <v>3.048083517488379E-4</v>
      </c>
      <c r="BJ768" s="2">
        <f t="shared" si="3212"/>
        <v>0.99424674236074073</v>
      </c>
    </row>
    <row r="769" spans="1:62" ht="15.6" customHeight="1">
      <c r="A769" s="4">
        <v>44658</v>
      </c>
      <c r="B769">
        <f>Foglio1!S540</f>
        <v>12014656</v>
      </c>
      <c r="C769">
        <f>Foglio1!T540</f>
        <v>6436893</v>
      </c>
      <c r="E769">
        <f>Foglio1!R540</f>
        <v>1010227</v>
      </c>
      <c r="G769">
        <f>Foglio1!K540</f>
        <v>158869</v>
      </c>
      <c r="H769" s="5">
        <f>Foglio1!I540</f>
        <v>1057</v>
      </c>
      <c r="I769" s="5">
        <f>Foglio1!G540</f>
        <v>994</v>
      </c>
      <c r="J769" s="5">
        <f>Foglio1!H540</f>
        <v>63</v>
      </c>
      <c r="K769" s="5">
        <f>Foglio1!V540</f>
        <v>9</v>
      </c>
      <c r="M769" s="5">
        <f>Foglio1!J540</f>
        <v>157812</v>
      </c>
      <c r="N769" s="5">
        <f>Foglio1!N540</f>
        <v>841135</v>
      </c>
      <c r="O769" s="5">
        <f>Foglio1!O540</f>
        <v>10223</v>
      </c>
      <c r="Q769">
        <f t="shared" si="3178"/>
        <v>1057</v>
      </c>
      <c r="R769">
        <f t="shared" si="3179"/>
        <v>852415</v>
      </c>
      <c r="Z769">
        <f t="shared" si="3180"/>
        <v>841135</v>
      </c>
      <c r="AA769">
        <f t="shared" si="3181"/>
        <v>157812</v>
      </c>
      <c r="AB769">
        <f t="shared" si="3182"/>
        <v>1057</v>
      </c>
      <c r="AC769">
        <f t="shared" si="3183"/>
        <v>10223</v>
      </c>
      <c r="AE769" s="3">
        <f t="shared" si="3184"/>
        <v>27722</v>
      </c>
      <c r="AF769" s="3">
        <f t="shared" si="3185"/>
        <v>4679</v>
      </c>
      <c r="AG769" s="3">
        <f t="shared" si="3186"/>
        <v>-24853</v>
      </c>
      <c r="AH769" s="3">
        <f t="shared" si="3187"/>
        <v>0</v>
      </c>
      <c r="AI769" s="3">
        <f t="shared" si="3188"/>
        <v>7</v>
      </c>
      <c r="AJ769" s="3">
        <f t="shared" si="3189"/>
        <v>-24853</v>
      </c>
      <c r="AK769" s="3">
        <f t="shared" si="3190"/>
        <v>29517</v>
      </c>
      <c r="AL769" s="3">
        <f t="shared" si="3191"/>
        <v>15</v>
      </c>
      <c r="AM769" s="3"/>
      <c r="AN769" s="3">
        <f t="shared" si="3192"/>
        <v>23043</v>
      </c>
      <c r="AO769" s="3">
        <f t="shared" si="3193"/>
        <v>4679</v>
      </c>
      <c r="AQ769" s="6">
        <f t="shared" si="3194"/>
        <v>2.3126847949609133E-3</v>
      </c>
      <c r="AR769" s="6">
        <f t="shared" si="3195"/>
        <v>4.6531841344222254E-3</v>
      </c>
      <c r="AS769" s="6">
        <f t="shared" si="3196"/>
        <v>-0.1352750351073905</v>
      </c>
      <c r="AT769" s="6">
        <f t="shared" si="3197"/>
        <v>0</v>
      </c>
      <c r="AU769" s="6">
        <f t="shared" si="3198"/>
        <v>0.125</v>
      </c>
      <c r="AV769" s="6">
        <f t="shared" si="3199"/>
        <v>-0.1360578107464484</v>
      </c>
      <c r="AW769" s="6">
        <f t="shared" si="3200"/>
        <v>3.6368094349804959E-2</v>
      </c>
      <c r="AX769" s="6">
        <f t="shared" si="3201"/>
        <v>1.4694357366771161E-3</v>
      </c>
      <c r="AZ769" s="2">
        <f t="shared" si="3202"/>
        <v>8.4082890096894985E-2</v>
      </c>
      <c r="BA769" s="17">
        <f t="shared" si="3203"/>
        <v>0.16878291609551979</v>
      </c>
      <c r="BB769" s="2">
        <f t="shared" si="3204"/>
        <v>1.0462994950639806E-3</v>
      </c>
      <c r="BC769" s="2">
        <f t="shared" si="3205"/>
        <v>9.8393727350387585E-4</v>
      </c>
      <c r="BD769" s="2">
        <f t="shared" si="3206"/>
        <v>6.2362221560104814E-5</v>
      </c>
      <c r="BE769" s="2">
        <f t="shared" si="3207"/>
        <v>0.15621439537846443</v>
      </c>
      <c r="BF769" s="2">
        <f t="shared" si="3208"/>
        <v>0.83261979733267866</v>
      </c>
      <c r="BG769" s="17">
        <f t="shared" si="3209"/>
        <v>1.011950779379288E-2</v>
      </c>
      <c r="BH769" s="2">
        <f t="shared" si="3210"/>
        <v>6.2567272406825747E-3</v>
      </c>
      <c r="BI769" s="2">
        <f t="shared" si="3211"/>
        <v>3.9655313497283928E-4</v>
      </c>
      <c r="BJ769" s="2">
        <f t="shared" si="3212"/>
        <v>0.99334671962434462</v>
      </c>
    </row>
    <row r="770" spans="1:62" ht="15.6" customHeight="1">
      <c r="A770" s="4">
        <v>44659</v>
      </c>
      <c r="B770">
        <f>Foglio1!S541</f>
        <v>12047037</v>
      </c>
      <c r="C770">
        <f>Foglio1!T541</f>
        <v>6468888</v>
      </c>
      <c r="E770">
        <f>Foglio1!R541</f>
        <v>1015789</v>
      </c>
      <c r="G770">
        <f>Foglio1!K541</f>
        <v>157173</v>
      </c>
      <c r="H770" s="5">
        <f>Foglio1!I541</f>
        <v>1044</v>
      </c>
      <c r="I770" s="5">
        <f>Foglio1!G541</f>
        <v>979</v>
      </c>
      <c r="J770" s="5">
        <f>Foglio1!H541</f>
        <v>65</v>
      </c>
      <c r="K770" s="5">
        <f>Foglio1!V541</f>
        <v>6</v>
      </c>
      <c r="M770" s="5">
        <f>Foglio1!J541</f>
        <v>156129</v>
      </c>
      <c r="N770" s="5">
        <f>Foglio1!N541</f>
        <v>848374</v>
      </c>
      <c r="O770" s="5">
        <f>Foglio1!O541</f>
        <v>10242</v>
      </c>
      <c r="Q770">
        <f t="shared" si="3178"/>
        <v>1044</v>
      </c>
      <c r="R770">
        <f t="shared" si="3179"/>
        <v>859660</v>
      </c>
      <c r="Z770">
        <f t="shared" si="3180"/>
        <v>848374</v>
      </c>
      <c r="AA770">
        <f t="shared" si="3181"/>
        <v>156129</v>
      </c>
      <c r="AB770">
        <f t="shared" si="3182"/>
        <v>1044</v>
      </c>
      <c r="AC770">
        <f t="shared" si="3183"/>
        <v>10242</v>
      </c>
      <c r="AE770" s="3">
        <f t="shared" si="3184"/>
        <v>32381</v>
      </c>
      <c r="AF770" s="3">
        <f t="shared" si="3185"/>
        <v>5562</v>
      </c>
      <c r="AG770" s="3">
        <f t="shared" si="3186"/>
        <v>-1696</v>
      </c>
      <c r="AH770" s="3">
        <f t="shared" si="3187"/>
        <v>-13</v>
      </c>
      <c r="AI770" s="3">
        <f t="shared" si="3188"/>
        <v>2</v>
      </c>
      <c r="AJ770" s="3">
        <f t="shared" si="3189"/>
        <v>-1683</v>
      </c>
      <c r="AK770" s="3">
        <f t="shared" si="3190"/>
        <v>7239</v>
      </c>
      <c r="AL770" s="3">
        <f t="shared" si="3191"/>
        <v>19</v>
      </c>
      <c r="AM770" s="3"/>
      <c r="AN770" s="3">
        <f t="shared" si="3192"/>
        <v>26819</v>
      </c>
      <c r="AO770" s="3">
        <f t="shared" si="3193"/>
        <v>5562</v>
      </c>
      <c r="AQ770" s="6">
        <f t="shared" si="3194"/>
        <v>2.6951250206414565E-3</v>
      </c>
      <c r="AR770" s="6">
        <f t="shared" si="3195"/>
        <v>5.5056932748778244E-3</v>
      </c>
      <c r="AS770" s="6">
        <f t="shared" si="3196"/>
        <v>-1.0675462173237069E-2</v>
      </c>
      <c r="AT770" s="6">
        <f t="shared" si="3197"/>
        <v>-1.2298959318826869E-2</v>
      </c>
      <c r="AU770" s="6">
        <f t="shared" si="3198"/>
        <v>3.1746031746031744E-2</v>
      </c>
      <c r="AV770" s="6">
        <f t="shared" si="3199"/>
        <v>-1.0664588244239982E-2</v>
      </c>
      <c r="AW770" s="6">
        <f t="shared" si="3200"/>
        <v>8.606228488887039E-3</v>
      </c>
      <c r="AX770" s="6">
        <f t="shared" si="3201"/>
        <v>1.8585542404382276E-3</v>
      </c>
      <c r="AZ770" s="2">
        <f t="shared" si="3202"/>
        <v>8.4318575596638412E-2</v>
      </c>
      <c r="BA770" s="17">
        <f t="shared" si="3203"/>
        <v>0.17176739445971403</v>
      </c>
      <c r="BB770" s="2">
        <f t="shared" si="3204"/>
        <v>1.027772499997539E-3</v>
      </c>
      <c r="BC770" s="2">
        <f t="shared" si="3205"/>
        <v>9.6378283285209821E-4</v>
      </c>
      <c r="BD770" s="2">
        <f t="shared" si="3206"/>
        <v>6.3989667145440644E-5</v>
      </c>
      <c r="BE770" s="2">
        <f t="shared" si="3207"/>
        <v>0.15370219602693078</v>
      </c>
      <c r="BF770" s="2">
        <f t="shared" si="3208"/>
        <v>0.83518722884378549</v>
      </c>
      <c r="BG770" s="17">
        <f t="shared" si="3209"/>
        <v>1.00828026292862E-2</v>
      </c>
      <c r="BH770" s="2">
        <f t="shared" si="3210"/>
        <v>6.2288052019112694E-3</v>
      </c>
      <c r="BI770" s="2">
        <f t="shared" si="3211"/>
        <v>4.1355703587766347E-4</v>
      </c>
      <c r="BJ770" s="2">
        <f t="shared" si="3212"/>
        <v>0.99335763776221109</v>
      </c>
    </row>
    <row r="771" spans="1:62" ht="15.6" customHeight="1">
      <c r="A771" s="4">
        <v>44660</v>
      </c>
      <c r="B771">
        <f>Foglio1!S542</f>
        <v>12073209</v>
      </c>
      <c r="C771">
        <f>Foglio1!T542</f>
        <v>6494808</v>
      </c>
      <c r="E771">
        <f>Foglio1!R542</f>
        <v>1020233</v>
      </c>
      <c r="G771">
        <f>Foglio1!K542</f>
        <v>149855</v>
      </c>
      <c r="H771" s="5">
        <f>Foglio1!I542</f>
        <v>1038</v>
      </c>
      <c r="I771" s="5">
        <f>Foglio1!G542</f>
        <v>976</v>
      </c>
      <c r="J771" s="5">
        <f>Foglio1!H542</f>
        <v>62</v>
      </c>
      <c r="K771" s="5">
        <f>Foglio1!V542</f>
        <v>0</v>
      </c>
      <c r="M771" s="5">
        <f>Foglio1!J542</f>
        <v>148817</v>
      </c>
      <c r="N771" s="5">
        <f>Foglio1!N542</f>
        <v>860128</v>
      </c>
      <c r="O771" s="5">
        <f>Foglio1!O542</f>
        <v>10250</v>
      </c>
      <c r="Q771">
        <f t="shared" si="3178"/>
        <v>1038</v>
      </c>
      <c r="R771">
        <f t="shared" si="3179"/>
        <v>871416</v>
      </c>
      <c r="Z771">
        <f t="shared" si="3180"/>
        <v>860128</v>
      </c>
      <c r="AA771">
        <f t="shared" si="3181"/>
        <v>148817</v>
      </c>
      <c r="AB771">
        <f t="shared" si="3182"/>
        <v>1038</v>
      </c>
      <c r="AC771">
        <f t="shared" si="3183"/>
        <v>10250</v>
      </c>
      <c r="AE771" s="3">
        <f t="shared" si="3184"/>
        <v>26172</v>
      </c>
      <c r="AF771" s="3">
        <f t="shared" si="3185"/>
        <v>4444</v>
      </c>
      <c r="AG771" s="3">
        <f t="shared" si="3186"/>
        <v>-7318</v>
      </c>
      <c r="AH771" s="3">
        <f t="shared" si="3187"/>
        <v>-6</v>
      </c>
      <c r="AI771" s="3">
        <f t="shared" si="3188"/>
        <v>-3</v>
      </c>
      <c r="AJ771" s="3">
        <f t="shared" si="3189"/>
        <v>-7312</v>
      </c>
      <c r="AK771" s="3">
        <f t="shared" si="3190"/>
        <v>11754</v>
      </c>
      <c r="AL771" s="3">
        <f t="shared" si="3191"/>
        <v>8</v>
      </c>
      <c r="AM771" s="3"/>
      <c r="AN771" s="3">
        <f t="shared" si="3192"/>
        <v>21728</v>
      </c>
      <c r="AO771" s="3">
        <f t="shared" si="3193"/>
        <v>4444</v>
      </c>
      <c r="AQ771" s="6">
        <f t="shared" si="3194"/>
        <v>2.1724844042564158E-3</v>
      </c>
      <c r="AR771" s="6">
        <f t="shared" si="3195"/>
        <v>4.3749243199128953E-3</v>
      </c>
      <c r="AS771" s="6">
        <f t="shared" si="3196"/>
        <v>-4.6560159823888329E-2</v>
      </c>
      <c r="AT771" s="6">
        <f t="shared" si="3197"/>
        <v>-5.7471264367816091E-3</v>
      </c>
      <c r="AU771" s="6">
        <f t="shared" si="3198"/>
        <v>-4.6153846153846156E-2</v>
      </c>
      <c r="AV771" s="6">
        <f t="shared" si="3199"/>
        <v>-4.6833067527493291E-2</v>
      </c>
      <c r="AW771" s="6">
        <f t="shared" si="3200"/>
        <v>1.3854738594063467E-2</v>
      </c>
      <c r="AX771" s="6">
        <f t="shared" si="3201"/>
        <v>7.810974419058778E-4</v>
      </c>
      <c r="AZ771" s="2">
        <f t="shared" si="3202"/>
        <v>8.4503879623056305E-2</v>
      </c>
      <c r="BA771" s="17">
        <f t="shared" si="3203"/>
        <v>0.1697997860308727</v>
      </c>
      <c r="BB771" s="2">
        <f t="shared" si="3204"/>
        <v>1.0174146493987157E-3</v>
      </c>
      <c r="BC771" s="2">
        <f t="shared" si="3205"/>
        <v>9.5664421754638399E-4</v>
      </c>
      <c r="BD771" s="2">
        <f t="shared" si="3206"/>
        <v>6.077043185233177E-5</v>
      </c>
      <c r="BE771" s="2">
        <f t="shared" si="3207"/>
        <v>0.14586569930594287</v>
      </c>
      <c r="BF771" s="2">
        <f t="shared" si="3208"/>
        <v>0.84307016142391</v>
      </c>
      <c r="BG771" s="17">
        <f t="shared" si="3209"/>
        <v>1.0046724620748397E-2</v>
      </c>
      <c r="BH771" s="2">
        <f t="shared" si="3210"/>
        <v>6.5129625304460982E-3</v>
      </c>
      <c r="BI771" s="2">
        <f t="shared" si="3211"/>
        <v>4.1373327549964968E-4</v>
      </c>
      <c r="BJ771" s="2">
        <f t="shared" si="3212"/>
        <v>0.99307330419405426</v>
      </c>
    </row>
    <row r="772" spans="1:62" ht="15.6" customHeight="1">
      <c r="A772" s="4">
        <v>44661</v>
      </c>
      <c r="B772">
        <f>Foglio1!S543</f>
        <v>12100436</v>
      </c>
      <c r="C772">
        <f>Foglio1!T543</f>
        <v>6521698</v>
      </c>
      <c r="E772">
        <f>Foglio1!R543</f>
        <v>1024450</v>
      </c>
      <c r="G772">
        <f>Foglio1!K543</f>
        <v>150366</v>
      </c>
      <c r="H772" s="5">
        <f>Foglio1!I543</f>
        <v>1049</v>
      </c>
      <c r="I772" s="5">
        <f>Foglio1!G543</f>
        <v>987</v>
      </c>
      <c r="J772" s="5">
        <f>Foglio1!H543</f>
        <v>62</v>
      </c>
      <c r="K772" s="5">
        <f>Foglio1!V543</f>
        <v>2</v>
      </c>
      <c r="M772" s="5">
        <f>Foglio1!J543</f>
        <v>149317</v>
      </c>
      <c r="N772" s="5">
        <f>Foglio1!N543</f>
        <v>863826</v>
      </c>
      <c r="O772" s="5">
        <f>Foglio1!O543</f>
        <v>10258</v>
      </c>
      <c r="Q772">
        <f t="shared" si="3178"/>
        <v>1049</v>
      </c>
      <c r="R772">
        <f t="shared" si="3179"/>
        <v>875133</v>
      </c>
      <c r="Z772">
        <f t="shared" si="3180"/>
        <v>863826</v>
      </c>
      <c r="AA772">
        <f t="shared" si="3181"/>
        <v>149317</v>
      </c>
      <c r="AB772">
        <f t="shared" si="3182"/>
        <v>1049</v>
      </c>
      <c r="AC772">
        <f t="shared" si="3183"/>
        <v>10258</v>
      </c>
      <c r="AE772" s="3">
        <f t="shared" si="3184"/>
        <v>27227</v>
      </c>
      <c r="AF772" s="3">
        <f t="shared" si="3185"/>
        <v>4217</v>
      </c>
      <c r="AG772" s="3">
        <f t="shared" si="3186"/>
        <v>511</v>
      </c>
      <c r="AH772" s="3">
        <f t="shared" si="3187"/>
        <v>11</v>
      </c>
      <c r="AI772" s="3">
        <f t="shared" si="3188"/>
        <v>0</v>
      </c>
      <c r="AJ772" s="3">
        <f t="shared" si="3189"/>
        <v>500</v>
      </c>
      <c r="AK772" s="3">
        <f t="shared" si="3190"/>
        <v>3698</v>
      </c>
      <c r="AL772" s="3">
        <f t="shared" si="3191"/>
        <v>8</v>
      </c>
      <c r="AM772" s="3"/>
      <c r="AN772" s="3">
        <f t="shared" si="3192"/>
        <v>23010</v>
      </c>
      <c r="AO772" s="3">
        <f t="shared" si="3193"/>
        <v>4217</v>
      </c>
      <c r="AQ772" s="6">
        <f t="shared" si="3194"/>
        <v>2.2551585083965663E-3</v>
      </c>
      <c r="AR772" s="6">
        <f t="shared" si="3195"/>
        <v>4.1333695342142436E-3</v>
      </c>
      <c r="AS772" s="6">
        <f t="shared" si="3196"/>
        <v>3.4099629641987255E-3</v>
      </c>
      <c r="AT772" s="6">
        <f t="shared" si="3197"/>
        <v>1.0597302504816955E-2</v>
      </c>
      <c r="AU772" s="6">
        <f t="shared" si="3198"/>
        <v>0</v>
      </c>
      <c r="AV772" s="6">
        <f t="shared" si="3199"/>
        <v>3.3598312020804073E-3</v>
      </c>
      <c r="AW772" s="6">
        <f t="shared" si="3200"/>
        <v>4.2993600952416387E-3</v>
      </c>
      <c r="AX772" s="6">
        <f t="shared" si="3201"/>
        <v>7.8048780487804882E-4</v>
      </c>
      <c r="AZ772" s="2">
        <f t="shared" si="3202"/>
        <v>8.4662238616856456E-2</v>
      </c>
      <c r="BA772" s="17">
        <f t="shared" si="3203"/>
        <v>0.15488302053109046</v>
      </c>
      <c r="BB772" s="2">
        <f t="shared" si="3204"/>
        <v>1.0239640782859095E-3</v>
      </c>
      <c r="BC772" s="2">
        <f t="shared" si="3205"/>
        <v>9.6344379911171845E-4</v>
      </c>
      <c r="BD772" s="2">
        <f t="shared" si="3206"/>
        <v>6.0520279174191031E-5</v>
      </c>
      <c r="BE772" s="2">
        <f t="shared" si="3207"/>
        <v>0.14575333105568841</v>
      </c>
      <c r="BF772" s="2">
        <f t="shared" si="3208"/>
        <v>0.84320952706330221</v>
      </c>
      <c r="BG772" s="17">
        <f t="shared" si="3209"/>
        <v>1.0013177802723412E-2</v>
      </c>
      <c r="BH772" s="2">
        <f t="shared" si="3210"/>
        <v>6.5639838793344236E-3</v>
      </c>
      <c r="BI772" s="2">
        <f t="shared" si="3211"/>
        <v>4.1232725483154436E-4</v>
      </c>
      <c r="BJ772" s="2">
        <f t="shared" si="3212"/>
        <v>0.99302368886583403</v>
      </c>
    </row>
    <row r="773" spans="1:62" ht="15.6" customHeight="1">
      <c r="A773" s="4">
        <v>44662</v>
      </c>
      <c r="B773">
        <f>Foglio1!S544</f>
        <v>12113595</v>
      </c>
      <c r="C773">
        <f>Foglio1!T544</f>
        <v>6534739</v>
      </c>
      <c r="E773">
        <f>Foglio1!R544</f>
        <v>1026606</v>
      </c>
      <c r="G773">
        <f>Foglio1!K544</f>
        <v>147980</v>
      </c>
      <c r="H773" s="5">
        <f>Foglio1!I544</f>
        <v>1077</v>
      </c>
      <c r="I773" s="5">
        <f>Foglio1!G544</f>
        <v>1012</v>
      </c>
      <c r="J773" s="5">
        <f>Foglio1!H544</f>
        <v>65</v>
      </c>
      <c r="K773" s="5">
        <f>Foglio1!V544</f>
        <v>7</v>
      </c>
      <c r="M773" s="5">
        <f>Foglio1!J544</f>
        <v>146903</v>
      </c>
      <c r="N773" s="5">
        <f>Foglio1!N544</f>
        <v>868363</v>
      </c>
      <c r="O773" s="5">
        <f>Foglio1!O544</f>
        <v>10263</v>
      </c>
      <c r="Q773">
        <f t="shared" ref="Q773:Q786" si="3213">H773+L773</f>
        <v>1077</v>
      </c>
      <c r="R773">
        <f t="shared" ref="R773:R786" si="3214">Q773+N773+O773</f>
        <v>879703</v>
      </c>
      <c r="Z773">
        <f t="shared" ref="Z773:Z786" si="3215">N773</f>
        <v>868363</v>
      </c>
      <c r="AA773">
        <f t="shared" ref="AA773:AA786" si="3216">M773</f>
        <v>146903</v>
      </c>
      <c r="AB773">
        <f t="shared" ref="AB773:AB786" si="3217">H773</f>
        <v>1077</v>
      </c>
      <c r="AC773">
        <f t="shared" ref="AC773:AC786" si="3218">O773</f>
        <v>10263</v>
      </c>
      <c r="AE773" s="3">
        <f t="shared" ref="AE773:AE786" si="3219">B773-B772</f>
        <v>13159</v>
      </c>
      <c r="AF773" s="3">
        <f t="shared" ref="AF773:AF786" si="3220">E773-E772</f>
        <v>2156</v>
      </c>
      <c r="AG773" s="3">
        <f t="shared" ref="AG773:AG786" si="3221">G773-G772</f>
        <v>-2386</v>
      </c>
      <c r="AH773" s="3">
        <f t="shared" ref="AH773:AH786" si="3222">H773-H772</f>
        <v>28</v>
      </c>
      <c r="AI773" s="3">
        <f t="shared" ref="AI773:AI786" si="3223">J773-J772</f>
        <v>3</v>
      </c>
      <c r="AJ773" s="3">
        <f t="shared" ref="AJ773:AJ786" si="3224">M773-M772</f>
        <v>-2414</v>
      </c>
      <c r="AK773" s="3">
        <f t="shared" ref="AK773:AK786" si="3225">N773-N772</f>
        <v>4537</v>
      </c>
      <c r="AL773" s="3">
        <f t="shared" ref="AL773:AL786" si="3226">O773-O772</f>
        <v>5</v>
      </c>
      <c r="AM773" s="3"/>
      <c r="AN773" s="3">
        <f t="shared" ref="AN773:AN786" si="3227">AE773-AF773</f>
        <v>11003</v>
      </c>
      <c r="AO773" s="3">
        <f t="shared" ref="AO773:AO786" si="3228">AF773</f>
        <v>2156</v>
      </c>
      <c r="AQ773" s="6">
        <f t="shared" ref="AQ773:AQ786" si="3229">(B773-B772)/B772</f>
        <v>1.0874814758740925E-3</v>
      </c>
      <c r="AR773" s="6">
        <f t="shared" ref="AR773:AR786" si="3230">(E773-E772)/E772</f>
        <v>2.1045439016057397E-3</v>
      </c>
      <c r="AS773" s="6">
        <f t="shared" ref="AS773:AS786" si="3231">(G773-G772)/G772</f>
        <v>-1.5867948871420401E-2</v>
      </c>
      <c r="AT773" s="6">
        <f t="shared" ref="AT773:AT786" si="3232">(H773-H772)/H772</f>
        <v>2.6692087702573881E-2</v>
      </c>
      <c r="AU773" s="6">
        <f t="shared" ref="AU773:AU786" si="3233">(J773-J772)/J772</f>
        <v>4.8387096774193547E-2</v>
      </c>
      <c r="AV773" s="6">
        <f t="shared" ref="AV773:AV786" si="3234">(M773-M772)/M772</f>
        <v>-1.6166946831238239E-2</v>
      </c>
      <c r="AW773" s="6">
        <f t="shared" ref="AW773:AW786" si="3235">(N773-N772)/N772</f>
        <v>5.2522151451797009E-3</v>
      </c>
      <c r="AX773" s="6">
        <f t="shared" ref="AX773:AX786" si="3236">(O773-O772)/O772</f>
        <v>4.8742444921037238E-4</v>
      </c>
      <c r="AZ773" s="2">
        <f t="shared" ref="AZ773:AZ786" si="3237">E773/B773</f>
        <v>8.4748251860822493E-2</v>
      </c>
      <c r="BA773" s="17">
        <f t="shared" ref="BA773:BA786" si="3238">AF773/AE773</f>
        <v>0.16384223725207084</v>
      </c>
      <c r="BB773" s="2">
        <f t="shared" ref="BB773:BB786" si="3239">H773/E773</f>
        <v>1.0490879655875769E-3</v>
      </c>
      <c r="BC773" s="2">
        <f t="shared" ref="BC773:BC786" si="3240">(H773-J773)/E773</f>
        <v>9.8577253590958949E-4</v>
      </c>
      <c r="BD773" s="2">
        <f t="shared" ref="BD773:BD786" si="3241">J773/E773</f>
        <v>6.3315429677987471E-5</v>
      </c>
      <c r="BE773" s="2">
        <f t="shared" ref="BE773:BE786" si="3242">M773/E773</f>
        <v>0.14309579332285219</v>
      </c>
      <c r="BF773" s="2">
        <f t="shared" ref="BF773:BF786" si="3243">N773/E773</f>
        <v>0.84585809940717271</v>
      </c>
      <c r="BG773" s="17">
        <f t="shared" ref="BG773:BG786" si="3244">O773/E773</f>
        <v>9.9970193043874677E-3</v>
      </c>
      <c r="BH773" s="2">
        <f t="shared" ref="BH773:BH786" si="3245">I773/G773</f>
        <v>6.8387619948641707E-3</v>
      </c>
      <c r="BI773" s="2">
        <f t="shared" ref="BI773:BI786" si="3246">J773/G773</f>
        <v>4.3924854710095958E-4</v>
      </c>
      <c r="BJ773" s="2">
        <f t="shared" ref="BJ773:BJ786" si="3247">M773/G773</f>
        <v>0.99272198945803491</v>
      </c>
    </row>
    <row r="774" spans="1:62" ht="15.6" customHeight="1">
      <c r="A774" s="4">
        <v>44663</v>
      </c>
      <c r="B774">
        <f>Foglio1!S545</f>
        <v>12149322</v>
      </c>
      <c r="C774">
        <f>Foglio1!T545</f>
        <v>6570137</v>
      </c>
      <c r="E774">
        <f>Foglio1!R545</f>
        <v>1032721</v>
      </c>
      <c r="G774">
        <f>Foglio1!K545</f>
        <v>148307</v>
      </c>
      <c r="H774" s="5">
        <f>Foglio1!I545</f>
        <v>1027</v>
      </c>
      <c r="I774" s="5">
        <f>Foglio1!G545</f>
        <v>967</v>
      </c>
      <c r="J774" s="5">
        <f>Foglio1!H545</f>
        <v>60</v>
      </c>
      <c r="K774" s="5">
        <f>Foglio1!V545</f>
        <v>4</v>
      </c>
      <c r="M774" s="5">
        <f>Foglio1!J545</f>
        <v>147280</v>
      </c>
      <c r="N774" s="5">
        <f>Foglio1!N545</f>
        <v>874132</v>
      </c>
      <c r="O774" s="5">
        <f>Foglio1!O545</f>
        <v>10282</v>
      </c>
      <c r="Q774">
        <f t="shared" si="3213"/>
        <v>1027</v>
      </c>
      <c r="R774">
        <f t="shared" si="3214"/>
        <v>885441</v>
      </c>
      <c r="Z774">
        <f t="shared" si="3215"/>
        <v>874132</v>
      </c>
      <c r="AA774">
        <f t="shared" si="3216"/>
        <v>147280</v>
      </c>
      <c r="AB774">
        <f t="shared" si="3217"/>
        <v>1027</v>
      </c>
      <c r="AC774">
        <f t="shared" si="3218"/>
        <v>10282</v>
      </c>
      <c r="AE774" s="3">
        <f t="shared" si="3219"/>
        <v>35727</v>
      </c>
      <c r="AF774" s="3">
        <f t="shared" si="3220"/>
        <v>6115</v>
      </c>
      <c r="AG774" s="3">
        <f t="shared" si="3221"/>
        <v>327</v>
      </c>
      <c r="AH774" s="3">
        <f t="shared" si="3222"/>
        <v>-50</v>
      </c>
      <c r="AI774" s="3">
        <f t="shared" si="3223"/>
        <v>-5</v>
      </c>
      <c r="AJ774" s="3">
        <f t="shared" si="3224"/>
        <v>377</v>
      </c>
      <c r="AK774" s="3">
        <f t="shared" si="3225"/>
        <v>5769</v>
      </c>
      <c r="AL774" s="3">
        <f t="shared" si="3226"/>
        <v>19</v>
      </c>
      <c r="AM774" s="3"/>
      <c r="AN774" s="3">
        <f t="shared" si="3227"/>
        <v>29612</v>
      </c>
      <c r="AO774" s="3">
        <f t="shared" si="3228"/>
        <v>6115</v>
      </c>
      <c r="AQ774" s="6">
        <f t="shared" si="3229"/>
        <v>2.9493308964019353E-3</v>
      </c>
      <c r="AR774" s="6">
        <f t="shared" si="3230"/>
        <v>5.956520807398359E-3</v>
      </c>
      <c r="AS774" s="6">
        <f t="shared" si="3231"/>
        <v>2.2097580754155965E-3</v>
      </c>
      <c r="AT774" s="6">
        <f t="shared" si="3232"/>
        <v>-4.6425255338904362E-2</v>
      </c>
      <c r="AU774" s="6">
        <f t="shared" si="3233"/>
        <v>-7.6923076923076927E-2</v>
      </c>
      <c r="AV774" s="6">
        <f t="shared" si="3234"/>
        <v>2.5663192719005056E-3</v>
      </c>
      <c r="AW774" s="6">
        <f t="shared" si="3235"/>
        <v>6.6435350193409896E-3</v>
      </c>
      <c r="AX774" s="6">
        <f t="shared" si="3236"/>
        <v>1.8513105329825588E-3</v>
      </c>
      <c r="AZ774" s="2">
        <f t="shared" si="3237"/>
        <v>8.5002356510099908E-2</v>
      </c>
      <c r="BA774" s="17">
        <f t="shared" si="3238"/>
        <v>0.17115906737201556</v>
      </c>
      <c r="BB774" s="2">
        <f t="shared" si="3239"/>
        <v>9.9446026564774031E-4</v>
      </c>
      <c r="BC774" s="2">
        <f t="shared" si="3240"/>
        <v>9.3636132120872913E-4</v>
      </c>
      <c r="BD774" s="2">
        <f t="shared" si="3241"/>
        <v>5.8098944439011119E-5</v>
      </c>
      <c r="BE774" s="2">
        <f t="shared" si="3242"/>
        <v>0.14261354228295928</v>
      </c>
      <c r="BF774" s="2">
        <f t="shared" si="3243"/>
        <v>0.84643577500602774</v>
      </c>
      <c r="BG774" s="17">
        <f t="shared" si="3244"/>
        <v>9.9562224453652055E-3</v>
      </c>
      <c r="BH774" s="2">
        <f t="shared" si="3245"/>
        <v>6.520258652659686E-3</v>
      </c>
      <c r="BI774" s="2">
        <f t="shared" si="3246"/>
        <v>4.0456620388788122E-4</v>
      </c>
      <c r="BJ774" s="2">
        <f t="shared" si="3247"/>
        <v>0.99307517514345245</v>
      </c>
    </row>
    <row r="775" spans="1:62" ht="15.6" customHeight="1">
      <c r="A775" s="4">
        <v>44664</v>
      </c>
      <c r="B775">
        <f>Foglio1!S546</f>
        <v>12176095</v>
      </c>
      <c r="C775">
        <f>Foglio1!T546</f>
        <v>6596572</v>
      </c>
      <c r="E775">
        <f>Foglio1!R546</f>
        <v>1037043</v>
      </c>
      <c r="G775">
        <f>Foglio1!K546</f>
        <v>142425</v>
      </c>
      <c r="H775" s="5">
        <f>Foglio1!I546</f>
        <v>1003</v>
      </c>
      <c r="I775" s="5">
        <f>Foglio1!G546</f>
        <v>944</v>
      </c>
      <c r="J775" s="5">
        <f>Foglio1!H546</f>
        <v>59</v>
      </c>
      <c r="K775" s="5">
        <f>Foglio1!V546</f>
        <v>3</v>
      </c>
      <c r="M775" s="5">
        <f>Foglio1!J546</f>
        <v>141422</v>
      </c>
      <c r="N775" s="5">
        <f>Foglio1!N546</f>
        <v>884309</v>
      </c>
      <c r="O775" s="5">
        <f>Foglio1!O546</f>
        <v>10309</v>
      </c>
      <c r="Q775">
        <f t="shared" si="3213"/>
        <v>1003</v>
      </c>
      <c r="R775">
        <f t="shared" si="3214"/>
        <v>895621</v>
      </c>
      <c r="Z775">
        <f t="shared" si="3215"/>
        <v>884309</v>
      </c>
      <c r="AA775">
        <f t="shared" si="3216"/>
        <v>141422</v>
      </c>
      <c r="AB775">
        <f t="shared" si="3217"/>
        <v>1003</v>
      </c>
      <c r="AC775">
        <f t="shared" si="3218"/>
        <v>10309</v>
      </c>
      <c r="AE775" s="3">
        <f t="shared" si="3219"/>
        <v>26773</v>
      </c>
      <c r="AF775" s="3">
        <f t="shared" si="3220"/>
        <v>4322</v>
      </c>
      <c r="AG775" s="3">
        <f t="shared" si="3221"/>
        <v>-5882</v>
      </c>
      <c r="AH775" s="3">
        <f t="shared" si="3222"/>
        <v>-24</v>
      </c>
      <c r="AI775" s="3">
        <f t="shared" si="3223"/>
        <v>-1</v>
      </c>
      <c r="AJ775" s="3">
        <f t="shared" si="3224"/>
        <v>-5858</v>
      </c>
      <c r="AK775" s="3">
        <f t="shared" si="3225"/>
        <v>10177</v>
      </c>
      <c r="AL775" s="3">
        <f t="shared" si="3226"/>
        <v>27</v>
      </c>
      <c r="AM775" s="3"/>
      <c r="AN775" s="3">
        <f t="shared" si="3227"/>
        <v>22451</v>
      </c>
      <c r="AO775" s="3">
        <f t="shared" si="3228"/>
        <v>4322</v>
      </c>
      <c r="AQ775" s="6">
        <f t="shared" si="3229"/>
        <v>2.2036620644345422E-3</v>
      </c>
      <c r="AR775" s="6">
        <f t="shared" si="3230"/>
        <v>4.1850606310901012E-3</v>
      </c>
      <c r="AS775" s="6">
        <f t="shared" si="3231"/>
        <v>-3.9660973521141958E-2</v>
      </c>
      <c r="AT775" s="6">
        <f t="shared" si="3232"/>
        <v>-2.3369036027263874E-2</v>
      </c>
      <c r="AU775" s="6">
        <f t="shared" si="3233"/>
        <v>-1.6666666666666666E-2</v>
      </c>
      <c r="AV775" s="6">
        <f t="shared" si="3234"/>
        <v>-3.9774579033134166E-2</v>
      </c>
      <c r="AW775" s="6">
        <f t="shared" si="3235"/>
        <v>1.1642406410015878E-2</v>
      </c>
      <c r="AX775" s="6">
        <f t="shared" si="3236"/>
        <v>2.6259482590935616E-3</v>
      </c>
      <c r="AZ775" s="2">
        <f t="shared" si="3237"/>
        <v>8.5170409724956972E-2</v>
      </c>
      <c r="BA775" s="17">
        <f t="shared" si="3238"/>
        <v>0.1614312927202779</v>
      </c>
      <c r="BB775" s="2">
        <f t="shared" si="3239"/>
        <v>9.671730101837629E-4</v>
      </c>
      <c r="BC775" s="2">
        <f t="shared" si="3240"/>
        <v>9.1028048017295334E-4</v>
      </c>
      <c r="BD775" s="2">
        <f t="shared" si="3241"/>
        <v>5.6892530010809584E-5</v>
      </c>
      <c r="BE775" s="2">
        <f t="shared" si="3242"/>
        <v>0.13637043015574088</v>
      </c>
      <c r="BF775" s="2">
        <f t="shared" si="3243"/>
        <v>0.85272163256489841</v>
      </c>
      <c r="BG775" s="17">
        <f t="shared" si="3244"/>
        <v>9.9407642691768799E-3</v>
      </c>
      <c r="BH775" s="2">
        <f t="shared" si="3245"/>
        <v>6.6280498507986663E-3</v>
      </c>
      <c r="BI775" s="2">
        <f t="shared" si="3246"/>
        <v>4.1425311567491665E-4</v>
      </c>
      <c r="BJ775" s="2">
        <f t="shared" si="3247"/>
        <v>0.99295769703352643</v>
      </c>
    </row>
    <row r="776" spans="1:62" ht="15.6" customHeight="1">
      <c r="A776" s="4">
        <v>44665</v>
      </c>
      <c r="B776">
        <f>Foglio1!S547</f>
        <v>12203526</v>
      </c>
      <c r="C776">
        <f>Foglio1!T547</f>
        <v>6623686</v>
      </c>
      <c r="E776">
        <f>Foglio1!R547</f>
        <v>1041460</v>
      </c>
      <c r="G776">
        <f>Foglio1!K547</f>
        <v>140387</v>
      </c>
      <c r="H776" s="5">
        <f>Foglio1!I547</f>
        <v>987</v>
      </c>
      <c r="I776" s="5">
        <f>Foglio1!G547</f>
        <v>934</v>
      </c>
      <c r="J776" s="5">
        <f>Foglio1!H547</f>
        <v>53</v>
      </c>
      <c r="K776" s="5">
        <f>Foglio1!V547</f>
        <v>1</v>
      </c>
      <c r="M776" s="5">
        <f>Foglio1!J547</f>
        <v>139400</v>
      </c>
      <c r="N776" s="5">
        <f>Foglio1!N547</f>
        <v>890745</v>
      </c>
      <c r="O776" s="5">
        <f>Foglio1!O547</f>
        <v>10328</v>
      </c>
      <c r="Q776">
        <f t="shared" si="3213"/>
        <v>987</v>
      </c>
      <c r="R776">
        <f t="shared" si="3214"/>
        <v>902060</v>
      </c>
      <c r="Z776">
        <f t="shared" si="3215"/>
        <v>890745</v>
      </c>
      <c r="AA776">
        <f t="shared" si="3216"/>
        <v>139400</v>
      </c>
      <c r="AB776">
        <f t="shared" si="3217"/>
        <v>987</v>
      </c>
      <c r="AC776">
        <f t="shared" si="3218"/>
        <v>10328</v>
      </c>
      <c r="AE776" s="3">
        <f t="shared" si="3219"/>
        <v>27431</v>
      </c>
      <c r="AF776" s="3">
        <f t="shared" si="3220"/>
        <v>4417</v>
      </c>
      <c r="AG776" s="3">
        <f t="shared" si="3221"/>
        <v>-2038</v>
      </c>
      <c r="AH776" s="3">
        <f t="shared" si="3222"/>
        <v>-16</v>
      </c>
      <c r="AI776" s="3">
        <f t="shared" si="3223"/>
        <v>-6</v>
      </c>
      <c r="AJ776" s="3">
        <f t="shared" si="3224"/>
        <v>-2022</v>
      </c>
      <c r="AK776" s="3">
        <f t="shared" si="3225"/>
        <v>6436</v>
      </c>
      <c r="AL776" s="3">
        <f t="shared" si="3226"/>
        <v>19</v>
      </c>
      <c r="AM776" s="3"/>
      <c r="AN776" s="3">
        <f t="shared" si="3227"/>
        <v>23014</v>
      </c>
      <c r="AO776" s="3">
        <f t="shared" si="3228"/>
        <v>4417</v>
      </c>
      <c r="AQ776" s="6">
        <f t="shared" si="3229"/>
        <v>2.2528569299106157E-3</v>
      </c>
      <c r="AR776" s="6">
        <f t="shared" si="3230"/>
        <v>4.2592255094533208E-3</v>
      </c>
      <c r="AS776" s="6">
        <f t="shared" si="3231"/>
        <v>-1.4309285588906442E-2</v>
      </c>
      <c r="AT776" s="6">
        <f t="shared" si="3232"/>
        <v>-1.5952143569292122E-2</v>
      </c>
      <c r="AU776" s="6">
        <f t="shared" si="3233"/>
        <v>-0.10169491525423729</v>
      </c>
      <c r="AV776" s="6">
        <f t="shared" si="3234"/>
        <v>-1.4297634031480251E-2</v>
      </c>
      <c r="AW776" s="6">
        <f t="shared" si="3235"/>
        <v>7.277998979994549E-3</v>
      </c>
      <c r="AX776" s="6">
        <f t="shared" si="3236"/>
        <v>1.8430497623435833E-3</v>
      </c>
      <c r="AZ776" s="2">
        <f t="shared" si="3237"/>
        <v>8.5340908848803201E-2</v>
      </c>
      <c r="BA776" s="17">
        <f t="shared" si="3238"/>
        <v>0.16102220115927235</v>
      </c>
      <c r="BB776" s="2">
        <f t="shared" si="3239"/>
        <v>9.4770802527221402E-4</v>
      </c>
      <c r="BC776" s="2">
        <f t="shared" si="3240"/>
        <v>8.9681792867704949E-4</v>
      </c>
      <c r="BD776" s="2">
        <f t="shared" si="3241"/>
        <v>5.089009659516448E-5</v>
      </c>
      <c r="BE776" s="2">
        <f t="shared" si="3242"/>
        <v>0.13385055595030054</v>
      </c>
      <c r="BF776" s="2">
        <f t="shared" si="3243"/>
        <v>0.85528488852188278</v>
      </c>
      <c r="BG776" s="17">
        <f t="shared" si="3244"/>
        <v>9.9168475025445055E-3</v>
      </c>
      <c r="BH776" s="2">
        <f t="shared" si="3245"/>
        <v>6.6530376744285439E-3</v>
      </c>
      <c r="BI776" s="2">
        <f t="shared" si="3246"/>
        <v>3.775278337737825E-4</v>
      </c>
      <c r="BJ776" s="2">
        <f t="shared" si="3247"/>
        <v>0.99296943449179764</v>
      </c>
    </row>
    <row r="777" spans="1:62" ht="15.6" customHeight="1">
      <c r="A777" s="4">
        <v>44666</v>
      </c>
      <c r="B777">
        <f>Foglio1!S548</f>
        <v>12229550</v>
      </c>
      <c r="C777">
        <f>Foglio1!T548</f>
        <v>6649436</v>
      </c>
      <c r="E777">
        <f>Foglio1!R548</f>
        <v>1045906</v>
      </c>
      <c r="G777">
        <f>Foglio1!K548</f>
        <v>135235</v>
      </c>
      <c r="H777" s="5">
        <f>Foglio1!I548</f>
        <v>1007</v>
      </c>
      <c r="I777" s="5">
        <f>Foglio1!G548</f>
        <v>951</v>
      </c>
      <c r="J777" s="5">
        <f>Foglio1!H548</f>
        <v>56</v>
      </c>
      <c r="K777" s="5">
        <f>Foglio1!V548</f>
        <v>5</v>
      </c>
      <c r="M777" s="5">
        <f>Foglio1!J548</f>
        <v>134228</v>
      </c>
      <c r="N777" s="5">
        <f>Foglio1!N548</f>
        <v>900327</v>
      </c>
      <c r="O777" s="5">
        <f>Foglio1!O548</f>
        <v>10344</v>
      </c>
      <c r="Q777">
        <f t="shared" si="3213"/>
        <v>1007</v>
      </c>
      <c r="R777">
        <f t="shared" si="3214"/>
        <v>911678</v>
      </c>
      <c r="Z777">
        <f t="shared" si="3215"/>
        <v>900327</v>
      </c>
      <c r="AA777">
        <f t="shared" si="3216"/>
        <v>134228</v>
      </c>
      <c r="AB777">
        <f t="shared" si="3217"/>
        <v>1007</v>
      </c>
      <c r="AC777">
        <f t="shared" si="3218"/>
        <v>10344</v>
      </c>
      <c r="AE777" s="3">
        <f t="shared" si="3219"/>
        <v>26024</v>
      </c>
      <c r="AF777" s="3">
        <f t="shared" si="3220"/>
        <v>4446</v>
      </c>
      <c r="AG777" s="3">
        <f t="shared" si="3221"/>
        <v>-5152</v>
      </c>
      <c r="AH777" s="3">
        <f t="shared" si="3222"/>
        <v>20</v>
      </c>
      <c r="AI777" s="3">
        <f t="shared" si="3223"/>
        <v>3</v>
      </c>
      <c r="AJ777" s="3">
        <f t="shared" si="3224"/>
        <v>-5172</v>
      </c>
      <c r="AK777" s="3">
        <f t="shared" si="3225"/>
        <v>9582</v>
      </c>
      <c r="AL777" s="3">
        <f t="shared" si="3226"/>
        <v>16</v>
      </c>
      <c r="AM777" s="3"/>
      <c r="AN777" s="3">
        <f t="shared" si="3227"/>
        <v>21578</v>
      </c>
      <c r="AO777" s="3">
        <f t="shared" si="3228"/>
        <v>4446</v>
      </c>
      <c r="AQ777" s="6">
        <f t="shared" si="3229"/>
        <v>2.1324984270939401E-3</v>
      </c>
      <c r="AR777" s="6">
        <f t="shared" si="3230"/>
        <v>4.2690069709830428E-3</v>
      </c>
      <c r="AS777" s="6">
        <f t="shared" si="3231"/>
        <v>-3.6698554709481648E-2</v>
      </c>
      <c r="AT777" s="6">
        <f t="shared" si="3232"/>
        <v>2.0263424518743668E-2</v>
      </c>
      <c r="AU777" s="6">
        <f t="shared" si="3233"/>
        <v>5.6603773584905662E-2</v>
      </c>
      <c r="AV777" s="6">
        <f t="shared" si="3234"/>
        <v>-3.7101865136298422E-2</v>
      </c>
      <c r="AW777" s="6">
        <f t="shared" si="3235"/>
        <v>1.0757287439166091E-2</v>
      </c>
      <c r="AX777" s="6">
        <f t="shared" si="3236"/>
        <v>1.5491866769945779E-3</v>
      </c>
      <c r="AZ777" s="2">
        <f t="shared" si="3237"/>
        <v>8.5522852435289939E-2</v>
      </c>
      <c r="BA777" s="17">
        <f t="shared" si="3238"/>
        <v>0.17084229941592377</v>
      </c>
      <c r="BB777" s="2">
        <f t="shared" si="3239"/>
        <v>9.6280162844462121E-4</v>
      </c>
      <c r="BC777" s="2">
        <f t="shared" si="3240"/>
        <v>9.0925953192734336E-4</v>
      </c>
      <c r="BD777" s="2">
        <f t="shared" si="3241"/>
        <v>5.3542096517277843E-5</v>
      </c>
      <c r="BE777" s="2">
        <f t="shared" si="3242"/>
        <v>0.12833658091644948</v>
      </c>
      <c r="BF777" s="2">
        <f t="shared" si="3243"/>
        <v>0.86081062734127156</v>
      </c>
      <c r="BG777" s="17">
        <f t="shared" si="3244"/>
        <v>9.8899901138343217E-3</v>
      </c>
      <c r="BH777" s="2">
        <f t="shared" si="3245"/>
        <v>7.0322032018338447E-3</v>
      </c>
      <c r="BI777" s="2">
        <f t="shared" si="3246"/>
        <v>4.1409398454542092E-4</v>
      </c>
      <c r="BJ777" s="2">
        <f t="shared" si="3247"/>
        <v>0.99255370281362076</v>
      </c>
    </row>
    <row r="778" spans="1:62" ht="15.6" customHeight="1">
      <c r="A778" s="4">
        <v>44667</v>
      </c>
      <c r="B778">
        <f>Foglio1!S549</f>
        <v>12258328</v>
      </c>
      <c r="C778">
        <f>Foglio1!T549</f>
        <v>6677864</v>
      </c>
      <c r="E778">
        <f>Foglio1!R549</f>
        <v>1051028</v>
      </c>
      <c r="G778">
        <f>Foglio1!K549</f>
        <v>132201</v>
      </c>
      <c r="H778" s="5">
        <f>Foglio1!I549</f>
        <v>967</v>
      </c>
      <c r="I778" s="5">
        <f>Foglio1!G549</f>
        <v>910</v>
      </c>
      <c r="J778" s="5">
        <f>Foglio1!H549</f>
        <v>57</v>
      </c>
      <c r="K778" s="5">
        <f>Foglio1!V549</f>
        <v>3</v>
      </c>
      <c r="M778" s="5">
        <f>Foglio1!J549</f>
        <v>131234</v>
      </c>
      <c r="N778" s="5">
        <f>Foglio1!N549</f>
        <v>908474</v>
      </c>
      <c r="O778" s="5">
        <f>Foglio1!O549</f>
        <v>10353</v>
      </c>
      <c r="Q778">
        <f t="shared" si="3213"/>
        <v>967</v>
      </c>
      <c r="R778">
        <f t="shared" si="3214"/>
        <v>919794</v>
      </c>
      <c r="Z778">
        <f t="shared" si="3215"/>
        <v>908474</v>
      </c>
      <c r="AA778">
        <f t="shared" si="3216"/>
        <v>131234</v>
      </c>
      <c r="AB778">
        <f t="shared" si="3217"/>
        <v>967</v>
      </c>
      <c r="AC778">
        <f t="shared" si="3218"/>
        <v>10353</v>
      </c>
      <c r="AE778" s="3">
        <f t="shared" si="3219"/>
        <v>28778</v>
      </c>
      <c r="AF778" s="3">
        <f t="shared" si="3220"/>
        <v>5122</v>
      </c>
      <c r="AG778" s="3">
        <f t="shared" si="3221"/>
        <v>-3034</v>
      </c>
      <c r="AH778" s="3">
        <f t="shared" si="3222"/>
        <v>-40</v>
      </c>
      <c r="AI778" s="3">
        <f t="shared" si="3223"/>
        <v>1</v>
      </c>
      <c r="AJ778" s="3">
        <f t="shared" si="3224"/>
        <v>-2994</v>
      </c>
      <c r="AK778" s="3">
        <f t="shared" si="3225"/>
        <v>8147</v>
      </c>
      <c r="AL778" s="3">
        <f t="shared" si="3226"/>
        <v>9</v>
      </c>
      <c r="AM778" s="3"/>
      <c r="AN778" s="3">
        <f t="shared" si="3227"/>
        <v>23656</v>
      </c>
      <c r="AO778" s="3">
        <f t="shared" si="3228"/>
        <v>5122</v>
      </c>
      <c r="AQ778" s="6">
        <f t="shared" si="3229"/>
        <v>2.3531528142899782E-3</v>
      </c>
      <c r="AR778" s="6">
        <f t="shared" si="3230"/>
        <v>4.8971896135981624E-3</v>
      </c>
      <c r="AS778" s="6">
        <f t="shared" si="3231"/>
        <v>-2.2435020519835841E-2</v>
      </c>
      <c r="AT778" s="6">
        <f t="shared" si="3232"/>
        <v>-3.9721946375372394E-2</v>
      </c>
      <c r="AU778" s="6">
        <f t="shared" si="3233"/>
        <v>1.7857142857142856E-2</v>
      </c>
      <c r="AV778" s="6">
        <f t="shared" si="3234"/>
        <v>-2.2305331227463719E-2</v>
      </c>
      <c r="AW778" s="6">
        <f t="shared" si="3235"/>
        <v>9.0489344427080384E-3</v>
      </c>
      <c r="AX778" s="6">
        <f t="shared" si="3236"/>
        <v>8.7006960556844544E-4</v>
      </c>
      <c r="AZ778" s="2">
        <f t="shared" si="3237"/>
        <v>8.5739914937828385E-2</v>
      </c>
      <c r="BA778" s="17">
        <f t="shared" si="3238"/>
        <v>0.17798318159705331</v>
      </c>
      <c r="BB778" s="2">
        <f t="shared" si="3239"/>
        <v>9.2005160661752115E-4</v>
      </c>
      <c r="BC778" s="2">
        <f t="shared" si="3240"/>
        <v>8.6581898864730527E-4</v>
      </c>
      <c r="BD778" s="2">
        <f t="shared" si="3241"/>
        <v>5.4232617970215824E-5</v>
      </c>
      <c r="BE778" s="2">
        <f t="shared" si="3242"/>
        <v>0.12486251555619832</v>
      </c>
      <c r="BF778" s="2">
        <f t="shared" si="3243"/>
        <v>0.8643670768048044</v>
      </c>
      <c r="BG778" s="17">
        <f t="shared" si="3244"/>
        <v>9.8503560323797267E-3</v>
      </c>
      <c r="BH778" s="2">
        <f t="shared" si="3245"/>
        <v>6.8834577650698555E-3</v>
      </c>
      <c r="BI778" s="2">
        <f t="shared" si="3246"/>
        <v>4.3116164022965033E-4</v>
      </c>
      <c r="BJ778" s="2">
        <f t="shared" si="3247"/>
        <v>0.99268538059470046</v>
      </c>
    </row>
    <row r="779" spans="1:62" ht="15.6" customHeight="1">
      <c r="A779" s="4">
        <v>44668</v>
      </c>
      <c r="B779">
        <f>Foglio1!S550</f>
        <v>12281721</v>
      </c>
      <c r="C779">
        <f>Foglio1!T550</f>
        <v>6701087</v>
      </c>
      <c r="E779">
        <f>Foglio1!R550</f>
        <v>1055076</v>
      </c>
      <c r="G779">
        <f>Foglio1!K550</f>
        <v>131620</v>
      </c>
      <c r="H779" s="5">
        <f>Foglio1!I550</f>
        <v>955</v>
      </c>
      <c r="I779" s="5">
        <f>Foglio1!G550</f>
        <v>907</v>
      </c>
      <c r="J779" s="5">
        <f>Foglio1!H550</f>
        <v>48</v>
      </c>
      <c r="K779" s="5">
        <f>Foglio1!V550</f>
        <v>3</v>
      </c>
      <c r="M779" s="5">
        <f>Foglio1!J550</f>
        <v>130665</v>
      </c>
      <c r="N779" s="5">
        <f>Foglio1!N550</f>
        <v>913092</v>
      </c>
      <c r="O779" s="5">
        <f>Foglio1!O550</f>
        <v>10364</v>
      </c>
      <c r="Q779">
        <f t="shared" si="3213"/>
        <v>955</v>
      </c>
      <c r="R779">
        <f t="shared" si="3214"/>
        <v>924411</v>
      </c>
      <c r="Z779">
        <f t="shared" si="3215"/>
        <v>913092</v>
      </c>
      <c r="AA779">
        <f t="shared" si="3216"/>
        <v>130665</v>
      </c>
      <c r="AB779">
        <f t="shared" si="3217"/>
        <v>955</v>
      </c>
      <c r="AC779">
        <f t="shared" si="3218"/>
        <v>10364</v>
      </c>
      <c r="AE779" s="3">
        <f t="shared" si="3219"/>
        <v>23393</v>
      </c>
      <c r="AF779" s="3">
        <f t="shared" si="3220"/>
        <v>4048</v>
      </c>
      <c r="AG779" s="3">
        <f t="shared" si="3221"/>
        <v>-581</v>
      </c>
      <c r="AH779" s="3">
        <f t="shared" si="3222"/>
        <v>-12</v>
      </c>
      <c r="AI779" s="3">
        <f t="shared" si="3223"/>
        <v>-9</v>
      </c>
      <c r="AJ779" s="3">
        <f t="shared" si="3224"/>
        <v>-569</v>
      </c>
      <c r="AK779" s="3">
        <f t="shared" si="3225"/>
        <v>4618</v>
      </c>
      <c r="AL779" s="3">
        <f t="shared" si="3226"/>
        <v>11</v>
      </c>
      <c r="AM779" s="3"/>
      <c r="AN779" s="3">
        <f t="shared" si="3227"/>
        <v>19345</v>
      </c>
      <c r="AO779" s="3">
        <f t="shared" si="3228"/>
        <v>4048</v>
      </c>
      <c r="AQ779" s="6">
        <f t="shared" si="3229"/>
        <v>1.9083352966244662E-3</v>
      </c>
      <c r="AR779" s="6">
        <f t="shared" si="3230"/>
        <v>3.8514673253233975E-3</v>
      </c>
      <c r="AS779" s="6">
        <f t="shared" si="3231"/>
        <v>-4.3948230346215235E-3</v>
      </c>
      <c r="AT779" s="6">
        <f t="shared" si="3232"/>
        <v>-1.2409513960703205E-2</v>
      </c>
      <c r="AU779" s="6">
        <f t="shared" si="3233"/>
        <v>-0.15789473684210525</v>
      </c>
      <c r="AV779" s="6">
        <f t="shared" si="3234"/>
        <v>-4.335766645838731E-3</v>
      </c>
      <c r="AW779" s="6">
        <f t="shared" si="3235"/>
        <v>5.0832494931060219E-3</v>
      </c>
      <c r="AX779" s="6">
        <f t="shared" si="3236"/>
        <v>1.0624939631024824E-3</v>
      </c>
      <c r="AZ779" s="2">
        <f t="shared" si="3237"/>
        <v>8.5906201582009553E-2</v>
      </c>
      <c r="BA779" s="17">
        <f t="shared" si="3238"/>
        <v>0.17304321805668363</v>
      </c>
      <c r="BB779" s="2">
        <f t="shared" si="3239"/>
        <v>9.0514806516307832E-4</v>
      </c>
      <c r="BC779" s="2">
        <f t="shared" si="3240"/>
        <v>8.5965371214964605E-4</v>
      </c>
      <c r="BD779" s="2">
        <f t="shared" si="3241"/>
        <v>4.5494353013432209E-5</v>
      </c>
      <c r="BE779" s="2">
        <f t="shared" si="3242"/>
        <v>0.12384415909375249</v>
      </c>
      <c r="BF779" s="2">
        <f t="shared" si="3243"/>
        <v>0.86542770378626754</v>
      </c>
      <c r="BG779" s="17">
        <f t="shared" si="3244"/>
        <v>9.8229890548169035E-3</v>
      </c>
      <c r="BH779" s="2">
        <f t="shared" si="3245"/>
        <v>6.8910499924023701E-3</v>
      </c>
      <c r="BI779" s="2">
        <f t="shared" si="3246"/>
        <v>3.6468621790001522E-4</v>
      </c>
      <c r="BJ779" s="2">
        <f t="shared" si="3247"/>
        <v>0.9927442637896976</v>
      </c>
    </row>
    <row r="780" spans="1:62" ht="15.6" customHeight="1">
      <c r="A780" s="4">
        <v>44669</v>
      </c>
      <c r="B780">
        <f>Foglio1!S551</f>
        <v>12290882</v>
      </c>
      <c r="C780">
        <f>Foglio1!T551</f>
        <v>6710076</v>
      </c>
      <c r="E780">
        <f>Foglio1!R551</f>
        <v>1056640</v>
      </c>
      <c r="G780">
        <f>Foglio1!K551</f>
        <v>132186</v>
      </c>
      <c r="H780" s="5">
        <f>Foglio1!I551</f>
        <v>947</v>
      </c>
      <c r="I780" s="5">
        <f>Foglio1!G551</f>
        <v>898</v>
      </c>
      <c r="J780" s="5">
        <f>Foglio1!H551</f>
        <v>49</v>
      </c>
      <c r="K780" s="5">
        <f>Foglio1!V551</f>
        <v>3</v>
      </c>
      <c r="M780" s="5">
        <f>Foglio1!J551</f>
        <v>131239</v>
      </c>
      <c r="N780" s="5">
        <f>Foglio1!N551</f>
        <v>914087</v>
      </c>
      <c r="O780" s="5">
        <f>Foglio1!O551</f>
        <v>10367</v>
      </c>
      <c r="Q780">
        <f t="shared" si="3213"/>
        <v>947</v>
      </c>
      <c r="R780">
        <f t="shared" si="3214"/>
        <v>925401</v>
      </c>
      <c r="Z780">
        <f t="shared" si="3215"/>
        <v>914087</v>
      </c>
      <c r="AA780">
        <f t="shared" si="3216"/>
        <v>131239</v>
      </c>
      <c r="AB780">
        <f t="shared" si="3217"/>
        <v>947</v>
      </c>
      <c r="AC780">
        <f t="shared" si="3218"/>
        <v>10367</v>
      </c>
      <c r="AE780" s="3">
        <f t="shared" si="3219"/>
        <v>9161</v>
      </c>
      <c r="AF780" s="3">
        <f t="shared" si="3220"/>
        <v>1564</v>
      </c>
      <c r="AG780" s="3">
        <f t="shared" si="3221"/>
        <v>566</v>
      </c>
      <c r="AH780" s="3">
        <f t="shared" si="3222"/>
        <v>-8</v>
      </c>
      <c r="AI780" s="3">
        <f t="shared" si="3223"/>
        <v>1</v>
      </c>
      <c r="AJ780" s="3">
        <f t="shared" si="3224"/>
        <v>574</v>
      </c>
      <c r="AK780" s="3">
        <f t="shared" si="3225"/>
        <v>995</v>
      </c>
      <c r="AL780" s="3">
        <f t="shared" si="3226"/>
        <v>3</v>
      </c>
      <c r="AM780" s="3"/>
      <c r="AN780" s="3">
        <f t="shared" si="3227"/>
        <v>7597</v>
      </c>
      <c r="AO780" s="3">
        <f t="shared" si="3228"/>
        <v>1564</v>
      </c>
      <c r="AQ780" s="6">
        <f t="shared" si="3229"/>
        <v>7.4590523591929825E-4</v>
      </c>
      <c r="AR780" s="6">
        <f t="shared" si="3230"/>
        <v>1.4823576690209995E-3</v>
      </c>
      <c r="AS780" s="6">
        <f t="shared" si="3231"/>
        <v>4.3002583194043462E-3</v>
      </c>
      <c r="AT780" s="6">
        <f t="shared" si="3232"/>
        <v>-8.3769633507853412E-3</v>
      </c>
      <c r="AU780" s="6">
        <f t="shared" si="3233"/>
        <v>2.0833333333333332E-2</v>
      </c>
      <c r="AV780" s="6">
        <f t="shared" si="3234"/>
        <v>4.3929131749129453E-3</v>
      </c>
      <c r="AW780" s="6">
        <f t="shared" si="3235"/>
        <v>1.0897039947781822E-3</v>
      </c>
      <c r="AX780" s="6">
        <f t="shared" si="3236"/>
        <v>2.8946352759552294E-4</v>
      </c>
      <c r="AZ780" s="2">
        <f t="shared" si="3237"/>
        <v>8.596942025804169E-2</v>
      </c>
      <c r="BA780" s="17">
        <f t="shared" si="3238"/>
        <v>0.17072372011789105</v>
      </c>
      <c r="BB780" s="2">
        <f t="shared" si="3239"/>
        <v>8.9623712901271959E-4</v>
      </c>
      <c r="BC780" s="2">
        <f t="shared" si="3240"/>
        <v>8.4986371895820717E-4</v>
      </c>
      <c r="BD780" s="2">
        <f t="shared" si="3241"/>
        <v>4.6373410054512418E-5</v>
      </c>
      <c r="BE780" s="2">
        <f t="shared" si="3242"/>
        <v>0.1242040808600848</v>
      </c>
      <c r="BF780" s="2">
        <f t="shared" si="3243"/>
        <v>0.86508839339794064</v>
      </c>
      <c r="BG780" s="17">
        <f t="shared" si="3244"/>
        <v>9.8112886129618406E-3</v>
      </c>
      <c r="BH780" s="2">
        <f t="shared" si="3245"/>
        <v>6.7934577035389529E-3</v>
      </c>
      <c r="BI780" s="2">
        <f t="shared" si="3246"/>
        <v>3.7068978560513216E-4</v>
      </c>
      <c r="BJ780" s="2">
        <f t="shared" si="3247"/>
        <v>0.99283585251085593</v>
      </c>
    </row>
    <row r="781" spans="1:62" ht="15.6" customHeight="1">
      <c r="A781" s="4">
        <v>44670</v>
      </c>
      <c r="B781">
        <f>Foglio1!S552</f>
        <v>12301826</v>
      </c>
      <c r="C781">
        <f>Foglio1!T552</f>
        <v>6720922</v>
      </c>
      <c r="E781">
        <f>Foglio1!R552</f>
        <v>1058718</v>
      </c>
      <c r="G781">
        <f>Foglio1!K552</f>
        <v>133785</v>
      </c>
      <c r="H781" s="5">
        <f>Foglio1!I552</f>
        <v>986</v>
      </c>
      <c r="I781" s="5">
        <f>Foglio1!G552</f>
        <v>934</v>
      </c>
      <c r="J781" s="5">
        <f>Foglio1!H552</f>
        <v>52</v>
      </c>
      <c r="K781" s="5">
        <f>Foglio1!V552</f>
        <v>5</v>
      </c>
      <c r="M781" s="5">
        <f>Foglio1!J552</f>
        <v>132799</v>
      </c>
      <c r="N781" s="5">
        <f>Foglio1!N552</f>
        <v>914556</v>
      </c>
      <c r="O781" s="5">
        <f>Foglio1!O552</f>
        <v>10377</v>
      </c>
      <c r="Q781">
        <f t="shared" si="3213"/>
        <v>986</v>
      </c>
      <c r="R781">
        <f t="shared" si="3214"/>
        <v>925919</v>
      </c>
      <c r="Z781">
        <f t="shared" si="3215"/>
        <v>914556</v>
      </c>
      <c r="AA781">
        <f t="shared" si="3216"/>
        <v>132799</v>
      </c>
      <c r="AB781">
        <f t="shared" si="3217"/>
        <v>986</v>
      </c>
      <c r="AC781">
        <f t="shared" si="3218"/>
        <v>10377</v>
      </c>
      <c r="AE781" s="3">
        <f t="shared" si="3219"/>
        <v>10944</v>
      </c>
      <c r="AF781" s="3">
        <f t="shared" si="3220"/>
        <v>2078</v>
      </c>
      <c r="AG781" s="3">
        <f t="shared" si="3221"/>
        <v>1599</v>
      </c>
      <c r="AH781" s="3">
        <f t="shared" si="3222"/>
        <v>39</v>
      </c>
      <c r="AI781" s="3">
        <f t="shared" si="3223"/>
        <v>3</v>
      </c>
      <c r="AJ781" s="3">
        <f t="shared" si="3224"/>
        <v>1560</v>
      </c>
      <c r="AK781" s="3">
        <f t="shared" si="3225"/>
        <v>469</v>
      </c>
      <c r="AL781" s="3">
        <f t="shared" si="3226"/>
        <v>10</v>
      </c>
      <c r="AM781" s="3"/>
      <c r="AN781" s="3">
        <f t="shared" si="3227"/>
        <v>8866</v>
      </c>
      <c r="AO781" s="3">
        <f t="shared" si="3228"/>
        <v>2078</v>
      </c>
      <c r="AQ781" s="6">
        <f t="shared" si="3229"/>
        <v>8.9041616378710659E-4</v>
      </c>
      <c r="AR781" s="6">
        <f t="shared" si="3230"/>
        <v>1.9666111447607512E-3</v>
      </c>
      <c r="AS781" s="6">
        <f t="shared" si="3231"/>
        <v>1.2096591166991966E-2</v>
      </c>
      <c r="AT781" s="6">
        <f t="shared" si="3232"/>
        <v>4.118268215417107E-2</v>
      </c>
      <c r="AU781" s="6">
        <f t="shared" si="3233"/>
        <v>6.1224489795918366E-2</v>
      </c>
      <c r="AV781" s="6">
        <f t="shared" si="3234"/>
        <v>1.1886710505261393E-2</v>
      </c>
      <c r="AW781" s="6">
        <f t="shared" si="3235"/>
        <v>5.1308026478880022E-4</v>
      </c>
      <c r="AX781" s="6">
        <f t="shared" si="3236"/>
        <v>9.6459920902864857E-4</v>
      </c>
      <c r="AZ781" s="2">
        <f t="shared" si="3237"/>
        <v>8.6061857808751321E-2</v>
      </c>
      <c r="BA781" s="17">
        <f t="shared" si="3238"/>
        <v>0.18987573099415206</v>
      </c>
      <c r="BB781" s="2">
        <f t="shared" si="3239"/>
        <v>9.3131504328820326E-4</v>
      </c>
      <c r="BC781" s="2">
        <f t="shared" si="3240"/>
        <v>8.8219903694846031E-4</v>
      </c>
      <c r="BD781" s="2">
        <f t="shared" si="3241"/>
        <v>4.9116006339742976E-5</v>
      </c>
      <c r="BE781" s="2">
        <f t="shared" si="3242"/>
        <v>0.12543377934445243</v>
      </c>
      <c r="BF781" s="2">
        <f t="shared" si="3243"/>
        <v>0.8638334287317303</v>
      </c>
      <c r="BG781" s="17">
        <f t="shared" si="3244"/>
        <v>9.8014768805290923E-3</v>
      </c>
      <c r="BH781" s="2">
        <f t="shared" si="3245"/>
        <v>6.9813506745898266E-3</v>
      </c>
      <c r="BI781" s="2">
        <f t="shared" si="3246"/>
        <v>3.8868333520200322E-4</v>
      </c>
      <c r="BJ781" s="2">
        <f t="shared" si="3247"/>
        <v>0.99262996599020814</v>
      </c>
    </row>
    <row r="782" spans="1:62" ht="15.6" customHeight="1">
      <c r="A782" s="4">
        <v>44671</v>
      </c>
      <c r="B782">
        <f>Foglio1!S553</f>
        <v>12338302</v>
      </c>
      <c r="C782">
        <f>Foglio1!T553</f>
        <v>6757063</v>
      </c>
      <c r="E782">
        <f>Foglio1!R553</f>
        <v>1066352</v>
      </c>
      <c r="G782">
        <f>Foglio1!K553</f>
        <v>127549</v>
      </c>
      <c r="H782" s="5">
        <f>Foglio1!I553</f>
        <v>943</v>
      </c>
      <c r="I782" s="5">
        <f>Foglio1!G553</f>
        <v>895</v>
      </c>
      <c r="J782" s="5">
        <f>Foglio1!H553</f>
        <v>48</v>
      </c>
      <c r="K782" s="5">
        <f>Foglio1!V553</f>
        <v>4</v>
      </c>
      <c r="M782" s="5">
        <f>Foglio1!J553</f>
        <v>126606</v>
      </c>
      <c r="N782" s="5">
        <f>Foglio1!N553</f>
        <v>928397</v>
      </c>
      <c r="O782" s="5">
        <f>Foglio1!O553</f>
        <v>10406</v>
      </c>
      <c r="Q782">
        <f t="shared" si="3213"/>
        <v>943</v>
      </c>
      <c r="R782">
        <f t="shared" si="3214"/>
        <v>939746</v>
      </c>
      <c r="Z782">
        <f t="shared" si="3215"/>
        <v>928397</v>
      </c>
      <c r="AA782">
        <f t="shared" si="3216"/>
        <v>126606</v>
      </c>
      <c r="AB782">
        <f t="shared" si="3217"/>
        <v>943</v>
      </c>
      <c r="AC782">
        <f t="shared" si="3218"/>
        <v>10406</v>
      </c>
      <c r="AE782" s="3">
        <f t="shared" si="3219"/>
        <v>36476</v>
      </c>
      <c r="AF782" s="3">
        <f t="shared" si="3220"/>
        <v>7634</v>
      </c>
      <c r="AG782" s="3">
        <f t="shared" si="3221"/>
        <v>-6236</v>
      </c>
      <c r="AH782" s="3">
        <f t="shared" si="3222"/>
        <v>-43</v>
      </c>
      <c r="AI782" s="3">
        <f t="shared" si="3223"/>
        <v>-4</v>
      </c>
      <c r="AJ782" s="3">
        <f t="shared" si="3224"/>
        <v>-6193</v>
      </c>
      <c r="AK782" s="3">
        <f t="shared" si="3225"/>
        <v>13841</v>
      </c>
      <c r="AL782" s="3">
        <f t="shared" si="3226"/>
        <v>29</v>
      </c>
      <c r="AM782" s="3"/>
      <c r="AN782" s="3">
        <f t="shared" si="3227"/>
        <v>28842</v>
      </c>
      <c r="AO782" s="3">
        <f t="shared" si="3228"/>
        <v>7634</v>
      </c>
      <c r="AQ782" s="6">
        <f t="shared" si="3229"/>
        <v>2.96508827226137E-3</v>
      </c>
      <c r="AR782" s="6">
        <f t="shared" si="3230"/>
        <v>7.2106075461076512E-3</v>
      </c>
      <c r="AS782" s="6">
        <f t="shared" si="3231"/>
        <v>-4.6612101506147925E-2</v>
      </c>
      <c r="AT782" s="6">
        <f t="shared" si="3232"/>
        <v>-4.3610547667342799E-2</v>
      </c>
      <c r="AU782" s="6">
        <f t="shared" si="3233"/>
        <v>-7.6923076923076927E-2</v>
      </c>
      <c r="AV782" s="6">
        <f t="shared" si="3234"/>
        <v>-4.6634387307133339E-2</v>
      </c>
      <c r="AW782" s="6">
        <f t="shared" si="3235"/>
        <v>1.5134119725856043E-2</v>
      </c>
      <c r="AX782" s="6">
        <f t="shared" si="3236"/>
        <v>2.7946419967235232E-3</v>
      </c>
      <c r="AZ782" s="2">
        <f t="shared" si="3237"/>
        <v>8.6426154911753664E-2</v>
      </c>
      <c r="BA782" s="17">
        <f t="shared" si="3238"/>
        <v>0.20928829915560918</v>
      </c>
      <c r="BB782" s="2">
        <f t="shared" si="3239"/>
        <v>8.8432337539574174E-4</v>
      </c>
      <c r="BC782" s="2">
        <f t="shared" si="3240"/>
        <v>8.3931009647846119E-4</v>
      </c>
      <c r="BD782" s="2">
        <f t="shared" si="3241"/>
        <v>4.5013278917280599E-5</v>
      </c>
      <c r="BE782" s="2">
        <f t="shared" si="3242"/>
        <v>0.11872814980419223</v>
      </c>
      <c r="BF782" s="2">
        <f t="shared" si="3243"/>
        <v>0.87062902306180323</v>
      </c>
      <c r="BG782" s="17">
        <f t="shared" si="3244"/>
        <v>9.7585037586087903E-3</v>
      </c>
      <c r="BH782" s="2">
        <f t="shared" si="3245"/>
        <v>7.016911147872582E-3</v>
      </c>
      <c r="BI782" s="2">
        <f t="shared" si="3246"/>
        <v>3.7632596100322231E-4</v>
      </c>
      <c r="BJ782" s="2">
        <f t="shared" si="3247"/>
        <v>0.99260676289112415</v>
      </c>
    </row>
    <row r="783" spans="1:62" ht="15.6" customHeight="1">
      <c r="A783" s="4">
        <v>44672</v>
      </c>
      <c r="B783">
        <f>Foglio1!S554</f>
        <v>12370008</v>
      </c>
      <c r="C783">
        <f>Foglio1!T554</f>
        <v>6788279</v>
      </c>
      <c r="E783">
        <f>Foglio1!R554</f>
        <v>1072415</v>
      </c>
      <c r="G783">
        <f>Foglio1!K554</f>
        <v>123627</v>
      </c>
      <c r="H783" s="5">
        <f>Foglio1!I554</f>
        <v>931</v>
      </c>
      <c r="I783" s="5">
        <f>Foglio1!G554</f>
        <v>883</v>
      </c>
      <c r="J783" s="5">
        <f>Foglio1!H554</f>
        <v>48</v>
      </c>
      <c r="K783" s="5">
        <f>Foglio1!V554</f>
        <v>3</v>
      </c>
      <c r="M783" s="5">
        <f>Foglio1!J554</f>
        <v>122696</v>
      </c>
      <c r="N783" s="5">
        <f>Foglio1!N554</f>
        <v>938350</v>
      </c>
      <c r="O783" s="5">
        <f>Foglio1!O554</f>
        <v>10438</v>
      </c>
      <c r="Q783">
        <f t="shared" si="3213"/>
        <v>931</v>
      </c>
      <c r="R783">
        <f t="shared" si="3214"/>
        <v>949719</v>
      </c>
      <c r="Z783">
        <f t="shared" si="3215"/>
        <v>938350</v>
      </c>
      <c r="AA783">
        <f t="shared" si="3216"/>
        <v>122696</v>
      </c>
      <c r="AB783">
        <f t="shared" si="3217"/>
        <v>931</v>
      </c>
      <c r="AC783">
        <f t="shared" si="3218"/>
        <v>10438</v>
      </c>
      <c r="AE783" s="3">
        <f t="shared" si="3219"/>
        <v>31706</v>
      </c>
      <c r="AF783" s="3">
        <f t="shared" si="3220"/>
        <v>6063</v>
      </c>
      <c r="AG783" s="3">
        <f t="shared" si="3221"/>
        <v>-3922</v>
      </c>
      <c r="AH783" s="3">
        <f t="shared" si="3222"/>
        <v>-12</v>
      </c>
      <c r="AI783" s="3">
        <f t="shared" si="3223"/>
        <v>0</v>
      </c>
      <c r="AJ783" s="3">
        <f t="shared" si="3224"/>
        <v>-3910</v>
      </c>
      <c r="AK783" s="3">
        <f t="shared" si="3225"/>
        <v>9953</v>
      </c>
      <c r="AL783" s="3">
        <f t="shared" si="3226"/>
        <v>32</v>
      </c>
      <c r="AM783" s="3"/>
      <c r="AN783" s="3">
        <f t="shared" si="3227"/>
        <v>25643</v>
      </c>
      <c r="AO783" s="3">
        <f t="shared" si="3228"/>
        <v>6063</v>
      </c>
      <c r="AQ783" s="6">
        <f t="shared" si="3229"/>
        <v>2.5697215062494014E-3</v>
      </c>
      <c r="AR783" s="6">
        <f t="shared" si="3230"/>
        <v>5.6857397932390053E-3</v>
      </c>
      <c r="AS783" s="6">
        <f t="shared" si="3231"/>
        <v>-3.0748967063638288E-2</v>
      </c>
      <c r="AT783" s="6">
        <f t="shared" si="3232"/>
        <v>-1.2725344644750796E-2</v>
      </c>
      <c r="AU783" s="6">
        <f t="shared" si="3233"/>
        <v>0</v>
      </c>
      <c r="AV783" s="6">
        <f t="shared" si="3234"/>
        <v>-3.0883212485980128E-2</v>
      </c>
      <c r="AW783" s="6">
        <f t="shared" si="3235"/>
        <v>1.0720629213579967E-2</v>
      </c>
      <c r="AX783" s="6">
        <f t="shared" si="3236"/>
        <v>3.0751489525273879E-3</v>
      </c>
      <c r="AZ783" s="2">
        <f t="shared" si="3237"/>
        <v>8.6694770124643411E-2</v>
      </c>
      <c r="BA783" s="17">
        <f t="shared" si="3238"/>
        <v>0.19122563552639879</v>
      </c>
      <c r="BB783" s="2">
        <f t="shared" si="3239"/>
        <v>8.681340712317526E-4</v>
      </c>
      <c r="BC783" s="2">
        <f t="shared" si="3240"/>
        <v>8.2337527915965372E-4</v>
      </c>
      <c r="BD783" s="2">
        <f t="shared" si="3241"/>
        <v>4.4758792072098957E-5</v>
      </c>
      <c r="BE783" s="2">
        <f t="shared" si="3242"/>
        <v>0.11441093233496361</v>
      </c>
      <c r="BF783" s="2">
        <f t="shared" si="3243"/>
        <v>0.87498776126779276</v>
      </c>
      <c r="BG783" s="17">
        <f t="shared" si="3244"/>
        <v>9.7331723260118512E-3</v>
      </c>
      <c r="BH783" s="2">
        <f t="shared" si="3245"/>
        <v>7.1424527004618731E-3</v>
      </c>
      <c r="BI783" s="2">
        <f t="shared" si="3246"/>
        <v>3.8826469945885605E-4</v>
      </c>
      <c r="BJ783" s="2">
        <f t="shared" si="3247"/>
        <v>0.99246928260007927</v>
      </c>
    </row>
    <row r="784" spans="1:62" ht="15.6" customHeight="1">
      <c r="A784" s="4">
        <v>44673</v>
      </c>
      <c r="B784">
        <f>Foglio1!S555</f>
        <v>12399306</v>
      </c>
      <c r="C784">
        <f>Foglio1!T555</f>
        <v>6817150</v>
      </c>
      <c r="E784">
        <f>Foglio1!R555</f>
        <v>1078031</v>
      </c>
      <c r="G784">
        <f>Foglio1!K555</f>
        <v>120036</v>
      </c>
      <c r="H784" s="5">
        <f>Foglio1!I555</f>
        <v>888</v>
      </c>
      <c r="I784" s="5">
        <f>Foglio1!G555</f>
        <v>840</v>
      </c>
      <c r="J784" s="5">
        <f>Foglio1!H555</f>
        <v>48</v>
      </c>
      <c r="K784" s="5">
        <f>Foglio1!V555</f>
        <v>3</v>
      </c>
      <c r="M784" s="5">
        <f>Foglio1!J555</f>
        <v>119148</v>
      </c>
      <c r="N784" s="5">
        <f>Foglio1!N555</f>
        <v>947530</v>
      </c>
      <c r="O784" s="5">
        <f>Foglio1!O555</f>
        <v>10465</v>
      </c>
      <c r="Q784">
        <f t="shared" si="3213"/>
        <v>888</v>
      </c>
      <c r="R784">
        <f t="shared" si="3214"/>
        <v>958883</v>
      </c>
      <c r="Z784">
        <f t="shared" si="3215"/>
        <v>947530</v>
      </c>
      <c r="AA784">
        <f t="shared" si="3216"/>
        <v>119148</v>
      </c>
      <c r="AB784">
        <f t="shared" si="3217"/>
        <v>888</v>
      </c>
      <c r="AC784">
        <f t="shared" si="3218"/>
        <v>10465</v>
      </c>
      <c r="AE784" s="3">
        <f t="shared" si="3219"/>
        <v>29298</v>
      </c>
      <c r="AF784" s="3">
        <f t="shared" si="3220"/>
        <v>5616</v>
      </c>
      <c r="AG784" s="3">
        <f t="shared" si="3221"/>
        <v>-3591</v>
      </c>
      <c r="AH784" s="3">
        <f t="shared" si="3222"/>
        <v>-43</v>
      </c>
      <c r="AI784" s="3">
        <f t="shared" si="3223"/>
        <v>0</v>
      </c>
      <c r="AJ784" s="3">
        <f t="shared" si="3224"/>
        <v>-3548</v>
      </c>
      <c r="AK784" s="3">
        <f t="shared" si="3225"/>
        <v>9180</v>
      </c>
      <c r="AL784" s="3">
        <f t="shared" si="3226"/>
        <v>27</v>
      </c>
      <c r="AM784" s="3"/>
      <c r="AN784" s="3">
        <f t="shared" si="3227"/>
        <v>23682</v>
      </c>
      <c r="AO784" s="3">
        <f t="shared" si="3228"/>
        <v>5616</v>
      </c>
      <c r="AQ784" s="6">
        <f t="shared" si="3229"/>
        <v>2.3684705781920269E-3</v>
      </c>
      <c r="AR784" s="6">
        <f t="shared" si="3230"/>
        <v>5.2367786724355778E-3</v>
      </c>
      <c r="AS784" s="6">
        <f t="shared" si="3231"/>
        <v>-2.9047052828265672E-2</v>
      </c>
      <c r="AT784" s="6">
        <f t="shared" si="3232"/>
        <v>-4.6186895810955961E-2</v>
      </c>
      <c r="AU784" s="6">
        <f t="shared" si="3233"/>
        <v>0</v>
      </c>
      <c r="AV784" s="6">
        <f t="shared" si="3234"/>
        <v>-2.8916998109147812E-2</v>
      </c>
      <c r="AW784" s="6">
        <f t="shared" si="3235"/>
        <v>9.7831299621676353E-3</v>
      </c>
      <c r="AX784" s="6">
        <f t="shared" si="3236"/>
        <v>2.5867024334163633E-3</v>
      </c>
      <c r="AZ784" s="2">
        <f t="shared" si="3237"/>
        <v>8.6942849865952174E-2</v>
      </c>
      <c r="BA784" s="17">
        <f t="shared" si="3238"/>
        <v>0.19168543927913168</v>
      </c>
      <c r="BB784" s="2">
        <f t="shared" si="3239"/>
        <v>8.2372399309481824E-4</v>
      </c>
      <c r="BC784" s="2">
        <f t="shared" si="3240"/>
        <v>7.7919837184644973E-4</v>
      </c>
      <c r="BD784" s="2">
        <f t="shared" si="3241"/>
        <v>4.4525621248368556E-5</v>
      </c>
      <c r="BE784" s="2">
        <f t="shared" si="3242"/>
        <v>0.11052372334376284</v>
      </c>
      <c r="BF784" s="2">
        <f t="shared" si="3243"/>
        <v>0.8789450396138887</v>
      </c>
      <c r="BG784" s="17">
        <f t="shared" si="3244"/>
        <v>9.7075130492536854E-3</v>
      </c>
      <c r="BH784" s="2">
        <f t="shared" si="3245"/>
        <v>6.9979006298110571E-3</v>
      </c>
      <c r="BI784" s="2">
        <f t="shared" si="3246"/>
        <v>3.9988003598920324E-4</v>
      </c>
      <c r="BJ784" s="2">
        <f t="shared" si="3247"/>
        <v>0.99260221933419979</v>
      </c>
    </row>
    <row r="785" spans="1:62" ht="15.6" customHeight="1">
      <c r="A785" s="4">
        <v>44674</v>
      </c>
      <c r="B785">
        <f>Foglio1!S556</f>
        <v>12427242</v>
      </c>
      <c r="C785">
        <f>Foglio1!T556</f>
        <v>6844688</v>
      </c>
      <c r="E785">
        <f>Foglio1!R556</f>
        <v>1083490</v>
      </c>
      <c r="G785">
        <f>Foglio1!K556</f>
        <v>117274</v>
      </c>
      <c r="H785" s="5">
        <f>Foglio1!I556</f>
        <v>876</v>
      </c>
      <c r="I785" s="5">
        <f>Foglio1!G556</f>
        <v>827</v>
      </c>
      <c r="J785" s="5">
        <f>Foglio1!H556</f>
        <v>49</v>
      </c>
      <c r="K785" s="5">
        <f>Foglio1!V556</f>
        <v>5</v>
      </c>
      <c r="M785" s="5">
        <f>Foglio1!J556</f>
        <v>116398</v>
      </c>
      <c r="N785" s="5">
        <f>Foglio1!N556</f>
        <v>955737</v>
      </c>
      <c r="O785" s="5">
        <f>Foglio1!O556</f>
        <v>10479</v>
      </c>
      <c r="Q785">
        <f t="shared" si="3213"/>
        <v>876</v>
      </c>
      <c r="R785">
        <f t="shared" si="3214"/>
        <v>967092</v>
      </c>
      <c r="Z785">
        <f t="shared" si="3215"/>
        <v>955737</v>
      </c>
      <c r="AA785">
        <f t="shared" si="3216"/>
        <v>116398</v>
      </c>
      <c r="AB785">
        <f t="shared" si="3217"/>
        <v>876</v>
      </c>
      <c r="AC785">
        <f t="shared" si="3218"/>
        <v>10479</v>
      </c>
      <c r="AE785" s="3">
        <f t="shared" si="3219"/>
        <v>27936</v>
      </c>
      <c r="AF785" s="3">
        <f t="shared" si="3220"/>
        <v>5459</v>
      </c>
      <c r="AG785" s="3">
        <f t="shared" si="3221"/>
        <v>-2762</v>
      </c>
      <c r="AH785" s="3">
        <f t="shared" si="3222"/>
        <v>-12</v>
      </c>
      <c r="AI785" s="3">
        <f t="shared" si="3223"/>
        <v>1</v>
      </c>
      <c r="AJ785" s="3">
        <f t="shared" si="3224"/>
        <v>-2750</v>
      </c>
      <c r="AK785" s="3">
        <f t="shared" si="3225"/>
        <v>8207</v>
      </c>
      <c r="AL785" s="3">
        <f t="shared" si="3226"/>
        <v>14</v>
      </c>
      <c r="AM785" s="3"/>
      <c r="AN785" s="3">
        <f t="shared" si="3227"/>
        <v>22477</v>
      </c>
      <c r="AO785" s="3">
        <f t="shared" si="3228"/>
        <v>5459</v>
      </c>
      <c r="AQ785" s="6">
        <f t="shared" si="3229"/>
        <v>2.2530293227701614E-3</v>
      </c>
      <c r="AR785" s="6">
        <f t="shared" si="3230"/>
        <v>5.0638617998925821E-3</v>
      </c>
      <c r="AS785" s="6">
        <f t="shared" si="3231"/>
        <v>-2.3009763737545402E-2</v>
      </c>
      <c r="AT785" s="6">
        <f t="shared" si="3232"/>
        <v>-1.3513513513513514E-2</v>
      </c>
      <c r="AU785" s="6">
        <f t="shared" si="3233"/>
        <v>2.0833333333333332E-2</v>
      </c>
      <c r="AV785" s="6">
        <f t="shared" si="3234"/>
        <v>-2.3080538489945276E-2</v>
      </c>
      <c r="AW785" s="6">
        <f t="shared" si="3235"/>
        <v>8.6614671830971043E-3</v>
      </c>
      <c r="AX785" s="6">
        <f t="shared" si="3236"/>
        <v>1.3377926421404682E-3</v>
      </c>
      <c r="AZ785" s="2">
        <f t="shared" si="3237"/>
        <v>8.7186682290406839E-2</v>
      </c>
      <c r="BA785" s="17">
        <f t="shared" si="3238"/>
        <v>0.19541093928980527</v>
      </c>
      <c r="BB785" s="2">
        <f t="shared" si="3239"/>
        <v>8.0849846329915365E-4</v>
      </c>
      <c r="BC785" s="2">
        <f t="shared" si="3240"/>
        <v>7.632742341876713E-4</v>
      </c>
      <c r="BD785" s="2">
        <f t="shared" si="3241"/>
        <v>4.5224229111482342E-5</v>
      </c>
      <c r="BE785" s="2">
        <f t="shared" si="3242"/>
        <v>0.10742877183914941</v>
      </c>
      <c r="BF785" s="2">
        <f t="shared" si="3243"/>
        <v>0.88209120527185303</v>
      </c>
      <c r="BG785" s="17">
        <f t="shared" si="3244"/>
        <v>9.6715244256984374E-3</v>
      </c>
      <c r="BH785" s="2">
        <f t="shared" si="3245"/>
        <v>7.0518614526664048E-3</v>
      </c>
      <c r="BI785" s="2">
        <f t="shared" si="3246"/>
        <v>4.1782492283029489E-4</v>
      </c>
      <c r="BJ785" s="2">
        <f t="shared" si="3247"/>
        <v>0.99253031362450328</v>
      </c>
    </row>
    <row r="786" spans="1:62" ht="15.6" customHeight="1">
      <c r="A786" s="4">
        <v>44675</v>
      </c>
      <c r="B786">
        <f>Foglio1!S557</f>
        <v>12451619</v>
      </c>
      <c r="C786">
        <f>Foglio1!T557</f>
        <v>6868633</v>
      </c>
      <c r="E786">
        <f>Foglio1!R557</f>
        <v>1088091</v>
      </c>
      <c r="G786">
        <f>Foglio1!K557</f>
        <v>120548</v>
      </c>
      <c r="H786" s="5">
        <f>Foglio1!I557</f>
        <v>866</v>
      </c>
      <c r="I786" s="5">
        <f>Foglio1!G557</f>
        <v>817</v>
      </c>
      <c r="J786" s="5">
        <f>Foglio1!H557</f>
        <v>49</v>
      </c>
      <c r="K786" s="5">
        <f>Foglio1!V557</f>
        <v>4</v>
      </c>
      <c r="M786" s="5">
        <f>Foglio1!J557</f>
        <v>119682</v>
      </c>
      <c r="N786" s="5">
        <f>Foglio1!N557</f>
        <v>957057</v>
      </c>
      <c r="O786" s="5">
        <f>Foglio1!O557</f>
        <v>10486</v>
      </c>
      <c r="Q786">
        <f t="shared" si="3213"/>
        <v>866</v>
      </c>
      <c r="R786">
        <f t="shared" si="3214"/>
        <v>968409</v>
      </c>
      <c r="Z786">
        <f t="shared" si="3215"/>
        <v>957057</v>
      </c>
      <c r="AA786">
        <f t="shared" si="3216"/>
        <v>119682</v>
      </c>
      <c r="AB786">
        <f t="shared" si="3217"/>
        <v>866</v>
      </c>
      <c r="AC786">
        <f t="shared" si="3218"/>
        <v>10486</v>
      </c>
      <c r="AE786" s="3">
        <f t="shared" si="3219"/>
        <v>24377</v>
      </c>
      <c r="AF786" s="3">
        <f t="shared" si="3220"/>
        <v>4601</v>
      </c>
      <c r="AG786" s="3">
        <f t="shared" si="3221"/>
        <v>3274</v>
      </c>
      <c r="AH786" s="3">
        <f t="shared" si="3222"/>
        <v>-10</v>
      </c>
      <c r="AI786" s="3">
        <f t="shared" si="3223"/>
        <v>0</v>
      </c>
      <c r="AJ786" s="3">
        <f t="shared" si="3224"/>
        <v>3284</v>
      </c>
      <c r="AK786" s="3">
        <f t="shared" si="3225"/>
        <v>1320</v>
      </c>
      <c r="AL786" s="3">
        <f t="shared" si="3226"/>
        <v>7</v>
      </c>
      <c r="AM786" s="3"/>
      <c r="AN786" s="3">
        <f t="shared" si="3227"/>
        <v>19776</v>
      </c>
      <c r="AO786" s="3">
        <f t="shared" si="3228"/>
        <v>4601</v>
      </c>
      <c r="AQ786" s="6">
        <f t="shared" si="3229"/>
        <v>1.9615776372585323E-3</v>
      </c>
      <c r="AR786" s="6">
        <f t="shared" si="3230"/>
        <v>4.2464628192230664E-3</v>
      </c>
      <c r="AS786" s="6">
        <f t="shared" si="3231"/>
        <v>2.7917526476456844E-2</v>
      </c>
      <c r="AT786" s="6">
        <f t="shared" si="3232"/>
        <v>-1.1415525114155251E-2</v>
      </c>
      <c r="AU786" s="6">
        <f t="shared" si="3233"/>
        <v>0</v>
      </c>
      <c r="AV786" s="6">
        <f t="shared" si="3234"/>
        <v>2.8213543188027285E-2</v>
      </c>
      <c r="AW786" s="6">
        <f t="shared" si="3235"/>
        <v>1.3811330941461929E-3</v>
      </c>
      <c r="AX786" s="6">
        <f t="shared" si="3236"/>
        <v>6.680026720106881E-4</v>
      </c>
      <c r="AZ786" s="2">
        <f t="shared" si="3237"/>
        <v>8.7385503844921691E-2</v>
      </c>
      <c r="BA786" s="17">
        <f t="shared" si="3238"/>
        <v>0.18874348771382862</v>
      </c>
      <c r="BB786" s="2">
        <f t="shared" si="3239"/>
        <v>7.958893144047694E-4</v>
      </c>
      <c r="BC786" s="2">
        <f t="shared" si="3240"/>
        <v>7.5085631624560809E-4</v>
      </c>
      <c r="BD786" s="2">
        <f t="shared" si="3241"/>
        <v>4.5032998159161321E-5</v>
      </c>
      <c r="BE786" s="2">
        <f t="shared" si="3242"/>
        <v>0.10999263848336215</v>
      </c>
      <c r="BF786" s="2">
        <f t="shared" si="3243"/>
        <v>0.87957441059617258</v>
      </c>
      <c r="BG786" s="17">
        <f t="shared" si="3244"/>
        <v>9.6370616060605218E-3</v>
      </c>
      <c r="BH786" s="2">
        <f t="shared" si="3245"/>
        <v>6.7773832830075988E-3</v>
      </c>
      <c r="BI786" s="2">
        <f t="shared" si="3246"/>
        <v>4.0647708796496E-4</v>
      </c>
      <c r="BJ786" s="2">
        <f t="shared" si="3247"/>
        <v>0.99281613962902748</v>
      </c>
    </row>
    <row r="787" spans="1:62" ht="15.6" customHeight="1">
      <c r="A787" s="4">
        <v>44676</v>
      </c>
      <c r="B787">
        <f>Foglio1!S558</f>
        <v>12462922</v>
      </c>
      <c r="C787">
        <f>Foglio1!T558</f>
        <v>6879725</v>
      </c>
      <c r="E787">
        <f>Foglio1!R558</f>
        <v>1090272</v>
      </c>
      <c r="G787">
        <f>Foglio1!K558</f>
        <v>121188</v>
      </c>
      <c r="H787" s="5">
        <f>Foglio1!I558</f>
        <v>861</v>
      </c>
      <c r="I787" s="5">
        <f>Foglio1!G558</f>
        <v>810</v>
      </c>
      <c r="J787" s="5">
        <f>Foglio1!H558</f>
        <v>51</v>
      </c>
      <c r="K787" s="5">
        <f>Foglio1!V558</f>
        <v>2</v>
      </c>
      <c r="M787" s="5">
        <f>Foglio1!J558</f>
        <v>120327</v>
      </c>
      <c r="N787" s="5">
        <f>Foglio1!N558</f>
        <v>958591</v>
      </c>
      <c r="O787" s="5">
        <f>Foglio1!O558</f>
        <v>10493</v>
      </c>
      <c r="Q787">
        <f t="shared" ref="Q787:Q793" si="3248">H787+L787</f>
        <v>861</v>
      </c>
      <c r="R787">
        <f t="shared" ref="R787:R793" si="3249">Q787+N787+O787</f>
        <v>969945</v>
      </c>
      <c r="Z787">
        <f t="shared" ref="Z787:Z793" si="3250">N787</f>
        <v>958591</v>
      </c>
      <c r="AA787">
        <f t="shared" ref="AA787:AA793" si="3251">M787</f>
        <v>120327</v>
      </c>
      <c r="AB787">
        <f t="shared" ref="AB787:AB793" si="3252">H787</f>
        <v>861</v>
      </c>
      <c r="AC787">
        <f t="shared" ref="AC787:AC793" si="3253">O787</f>
        <v>10493</v>
      </c>
      <c r="AE787" s="3">
        <f t="shared" ref="AE787:AE793" si="3254">B787-B786</f>
        <v>11303</v>
      </c>
      <c r="AF787" s="3">
        <f t="shared" ref="AF787:AF793" si="3255">E787-E786</f>
        <v>2181</v>
      </c>
      <c r="AG787" s="3">
        <f t="shared" ref="AG787:AG793" si="3256">G787-G786</f>
        <v>640</v>
      </c>
      <c r="AH787" s="3">
        <f t="shared" ref="AH787:AH793" si="3257">H787-H786</f>
        <v>-5</v>
      </c>
      <c r="AI787" s="3">
        <f t="shared" ref="AI787:AI793" si="3258">J787-J786</f>
        <v>2</v>
      </c>
      <c r="AJ787" s="3">
        <f t="shared" ref="AJ787:AJ793" si="3259">M787-M786</f>
        <v>645</v>
      </c>
      <c r="AK787" s="3">
        <f t="shared" ref="AK787:AK793" si="3260">N787-N786</f>
        <v>1534</v>
      </c>
      <c r="AL787" s="3">
        <f t="shared" ref="AL787:AL793" si="3261">O787-O786</f>
        <v>7</v>
      </c>
      <c r="AM787" s="3"/>
      <c r="AN787" s="3">
        <f t="shared" ref="AN787:AN793" si="3262">AE787-AF787</f>
        <v>9122</v>
      </c>
      <c r="AO787" s="3">
        <f t="shared" ref="AO787:AO793" si="3263">AF787</f>
        <v>2181</v>
      </c>
      <c r="AQ787" s="6">
        <f t="shared" ref="AQ787:AQ793" si="3264">(B787-B786)/B786</f>
        <v>9.0775344154041336E-4</v>
      </c>
      <c r="AR787" s="6">
        <f t="shared" ref="AR787:AR793" si="3265">(E787-E786)/E786</f>
        <v>2.0044279384720579E-3</v>
      </c>
      <c r="AS787" s="6">
        <f t="shared" ref="AS787:AS793" si="3266">(G787-G786)/G786</f>
        <v>5.3090884958688659E-3</v>
      </c>
      <c r="AT787" s="6">
        <f t="shared" ref="AT787:AT793" si="3267">(H787-H786)/H786</f>
        <v>-5.7736720554272519E-3</v>
      </c>
      <c r="AU787" s="6">
        <f t="shared" ref="AU787:AU793" si="3268">(J787-J786)/J786</f>
        <v>4.0816326530612242E-2</v>
      </c>
      <c r="AV787" s="6">
        <f t="shared" ref="AV787:AV793" si="3269">(M787-M786)/M786</f>
        <v>5.3892815962300099E-3</v>
      </c>
      <c r="AW787" s="6">
        <f t="shared" ref="AW787:AW793" si="3270">(N787-N786)/N786</f>
        <v>1.6028303434382695E-3</v>
      </c>
      <c r="AX787" s="6">
        <f t="shared" ref="AX787:AX793" si="3271">(O787-O786)/O786</f>
        <v>6.6755674232309744E-4</v>
      </c>
      <c r="AZ787" s="2">
        <f t="shared" ref="AZ787:AZ793" si="3272">E787/B787</f>
        <v>8.7481250384139453E-2</v>
      </c>
      <c r="BA787" s="17">
        <f t="shared" ref="BA787:BA793" si="3273">AF787/AE787</f>
        <v>0.19295762187029991</v>
      </c>
      <c r="BB787" s="2">
        <f t="shared" ref="BB787:BB793" si="3274">H787/E787</f>
        <v>7.8971119133574002E-4</v>
      </c>
      <c r="BC787" s="2">
        <f t="shared" ref="BC787:BC793" si="3275">(H787-J787)/E787</f>
        <v>7.4293387338205514E-4</v>
      </c>
      <c r="BD787" s="2">
        <f t="shared" ref="BD787:BD793" si="3276">J787/E787</f>
        <v>4.6777317953684949E-5</v>
      </c>
      <c r="BE787" s="2">
        <f t="shared" ref="BE787:BE793" si="3277">M787/E787</f>
        <v>0.11036420269437351</v>
      </c>
      <c r="BF787" s="2">
        <f t="shared" ref="BF787:BF793" si="3278">N787/E787</f>
        <v>0.87922188224589826</v>
      </c>
      <c r="BG787" s="17">
        <f t="shared" ref="BG787:BG793" si="3279">O787/E787</f>
        <v>9.6242038683924738E-3</v>
      </c>
      <c r="BH787" s="2">
        <f t="shared" ref="BH787:BH793" si="3280">I787/G787</f>
        <v>6.6838300821863549E-3</v>
      </c>
      <c r="BI787" s="2">
        <f t="shared" ref="BI787:BI793" si="3281">J787/G787</f>
        <v>4.2083374591543718E-4</v>
      </c>
      <c r="BJ787" s="2">
        <f t="shared" ref="BJ787:BJ793" si="3282">M787/G787</f>
        <v>0.99289533617189818</v>
      </c>
    </row>
    <row r="788" spans="1:62" ht="15.6" customHeight="1">
      <c r="A788" s="4">
        <v>44677</v>
      </c>
      <c r="B788">
        <f>Foglio1!S559</f>
        <v>12475387</v>
      </c>
      <c r="C788">
        <f>Foglio1!T559</f>
        <v>6892001</v>
      </c>
      <c r="E788">
        <f>Foglio1!R559</f>
        <v>1092492</v>
      </c>
      <c r="G788">
        <f>Foglio1!K559</f>
        <v>121964</v>
      </c>
      <c r="H788" s="5">
        <f>Foglio1!I559</f>
        <v>893</v>
      </c>
      <c r="I788" s="5">
        <f>Foglio1!G559</f>
        <v>842</v>
      </c>
      <c r="J788" s="5">
        <f>Foglio1!H559</f>
        <v>51</v>
      </c>
      <c r="K788" s="5">
        <f>Foglio1!V559</f>
        <v>5</v>
      </c>
      <c r="M788" s="5">
        <f>Foglio1!J559</f>
        <v>121071</v>
      </c>
      <c r="N788" s="5">
        <f>Foglio1!N559</f>
        <v>960024</v>
      </c>
      <c r="O788" s="5">
        <f>Foglio1!O559</f>
        <v>10504</v>
      </c>
      <c r="Q788">
        <f t="shared" si="3248"/>
        <v>893</v>
      </c>
      <c r="R788">
        <f t="shared" si="3249"/>
        <v>971421</v>
      </c>
      <c r="Z788">
        <f t="shared" si="3250"/>
        <v>960024</v>
      </c>
      <c r="AA788">
        <f t="shared" si="3251"/>
        <v>121071</v>
      </c>
      <c r="AB788">
        <f t="shared" si="3252"/>
        <v>893</v>
      </c>
      <c r="AC788">
        <f t="shared" si="3253"/>
        <v>10504</v>
      </c>
      <c r="AE788" s="3">
        <f t="shared" si="3254"/>
        <v>12465</v>
      </c>
      <c r="AF788" s="3">
        <f t="shared" si="3255"/>
        <v>2220</v>
      </c>
      <c r="AG788" s="3">
        <f t="shared" si="3256"/>
        <v>776</v>
      </c>
      <c r="AH788" s="3">
        <f t="shared" si="3257"/>
        <v>32</v>
      </c>
      <c r="AI788" s="3">
        <f t="shared" si="3258"/>
        <v>0</v>
      </c>
      <c r="AJ788" s="3">
        <f t="shared" si="3259"/>
        <v>744</v>
      </c>
      <c r="AK788" s="3">
        <f t="shared" si="3260"/>
        <v>1433</v>
      </c>
      <c r="AL788" s="3">
        <f t="shared" si="3261"/>
        <v>11</v>
      </c>
      <c r="AM788" s="3"/>
      <c r="AN788" s="3">
        <f t="shared" si="3262"/>
        <v>10245</v>
      </c>
      <c r="AO788" s="3">
        <f t="shared" si="3263"/>
        <v>2220</v>
      </c>
      <c r="AQ788" s="6">
        <f t="shared" si="3264"/>
        <v>1.000166734574765E-3</v>
      </c>
      <c r="AR788" s="6">
        <f t="shared" si="3265"/>
        <v>2.0361891344545216E-3</v>
      </c>
      <c r="AS788" s="6">
        <f t="shared" si="3266"/>
        <v>6.4032742515760634E-3</v>
      </c>
      <c r="AT788" s="6">
        <f t="shared" si="3267"/>
        <v>3.7166085946573751E-2</v>
      </c>
      <c r="AU788" s="6">
        <f t="shared" si="3268"/>
        <v>0</v>
      </c>
      <c r="AV788" s="6">
        <f t="shared" si="3269"/>
        <v>6.1831509137600044E-3</v>
      </c>
      <c r="AW788" s="6">
        <f t="shared" si="3270"/>
        <v>1.4949024140639752E-3</v>
      </c>
      <c r="AX788" s="6">
        <f t="shared" si="3271"/>
        <v>1.0483179262365386E-3</v>
      </c>
      <c r="AZ788" s="2">
        <f t="shared" si="3272"/>
        <v>8.7571792362032538E-2</v>
      </c>
      <c r="BA788" s="17">
        <f t="shared" si="3273"/>
        <v>0.17809867629362214</v>
      </c>
      <c r="BB788" s="2">
        <f t="shared" si="3274"/>
        <v>8.1739728986573816E-4</v>
      </c>
      <c r="BC788" s="2">
        <f t="shared" si="3275"/>
        <v>7.7071502583085281E-4</v>
      </c>
      <c r="BD788" s="2">
        <f t="shared" si="3276"/>
        <v>4.6682264034885384E-5</v>
      </c>
      <c r="BE788" s="2">
        <f t="shared" si="3277"/>
        <v>0.11082094880328643</v>
      </c>
      <c r="BF788" s="2">
        <f t="shared" si="3278"/>
        <v>0.87874693819268246</v>
      </c>
      <c r="BG788" s="17">
        <f t="shared" si="3279"/>
        <v>9.6147157141654119E-3</v>
      </c>
      <c r="BH788" s="2">
        <f t="shared" si="3280"/>
        <v>6.9036764947033548E-3</v>
      </c>
      <c r="BI788" s="2">
        <f t="shared" si="3281"/>
        <v>4.1815617723262602E-4</v>
      </c>
      <c r="BJ788" s="2">
        <f t="shared" si="3282"/>
        <v>0.99267816732806402</v>
      </c>
    </row>
    <row r="789" spans="1:62" ht="15.6" customHeight="1">
      <c r="A789" s="4">
        <v>44678</v>
      </c>
      <c r="B789">
        <f>Foglio1!S560</f>
        <v>12509745</v>
      </c>
      <c r="C789">
        <f>Foglio1!T560</f>
        <v>6926083</v>
      </c>
      <c r="E789">
        <f>Foglio1!R560</f>
        <v>1099535</v>
      </c>
      <c r="G789">
        <f>Foglio1!K560</f>
        <v>124278</v>
      </c>
      <c r="H789" s="5">
        <f>Foglio1!I560</f>
        <v>911</v>
      </c>
      <c r="I789" s="5">
        <f>Foglio1!G560</f>
        <v>862</v>
      </c>
      <c r="J789" s="5">
        <f>Foglio1!H560</f>
        <v>49</v>
      </c>
      <c r="K789" s="5">
        <f>Foglio1!V560</f>
        <v>2</v>
      </c>
      <c r="M789" s="5">
        <f>Foglio1!J560</f>
        <v>123367</v>
      </c>
      <c r="N789" s="5">
        <f>Foglio1!N560</f>
        <v>964728</v>
      </c>
      <c r="O789" s="5">
        <f>Foglio1!O560</f>
        <v>10529</v>
      </c>
      <c r="Q789">
        <f t="shared" si="3248"/>
        <v>911</v>
      </c>
      <c r="R789">
        <f t="shared" si="3249"/>
        <v>976168</v>
      </c>
      <c r="Z789">
        <f t="shared" si="3250"/>
        <v>964728</v>
      </c>
      <c r="AA789">
        <f t="shared" si="3251"/>
        <v>123367</v>
      </c>
      <c r="AB789">
        <f t="shared" si="3252"/>
        <v>911</v>
      </c>
      <c r="AC789">
        <f t="shared" si="3253"/>
        <v>10529</v>
      </c>
      <c r="AE789" s="3">
        <f t="shared" si="3254"/>
        <v>34358</v>
      </c>
      <c r="AF789" s="3">
        <f t="shared" si="3255"/>
        <v>7043</v>
      </c>
      <c r="AG789" s="3">
        <f t="shared" si="3256"/>
        <v>2314</v>
      </c>
      <c r="AH789" s="3">
        <f t="shared" si="3257"/>
        <v>18</v>
      </c>
      <c r="AI789" s="3">
        <f t="shared" si="3258"/>
        <v>-2</v>
      </c>
      <c r="AJ789" s="3">
        <f t="shared" si="3259"/>
        <v>2296</v>
      </c>
      <c r="AK789" s="3">
        <f t="shared" si="3260"/>
        <v>4704</v>
      </c>
      <c r="AL789" s="3">
        <f t="shared" si="3261"/>
        <v>25</v>
      </c>
      <c r="AM789" s="3"/>
      <c r="AN789" s="3">
        <f t="shared" si="3262"/>
        <v>27315</v>
      </c>
      <c r="AO789" s="3">
        <f t="shared" si="3263"/>
        <v>7043</v>
      </c>
      <c r="AQ789" s="6">
        <f t="shared" si="3264"/>
        <v>2.7540628599337239E-3</v>
      </c>
      <c r="AR789" s="6">
        <f t="shared" si="3265"/>
        <v>6.4467291293666225E-3</v>
      </c>
      <c r="AS789" s="6">
        <f t="shared" si="3266"/>
        <v>1.8972811649339148E-2</v>
      </c>
      <c r="AT789" s="6">
        <f t="shared" si="3267"/>
        <v>2.0156774916013438E-2</v>
      </c>
      <c r="AU789" s="6">
        <f t="shared" si="3268"/>
        <v>-3.9215686274509803E-2</v>
      </c>
      <c r="AV789" s="6">
        <f t="shared" si="3269"/>
        <v>1.8964078928892965E-2</v>
      </c>
      <c r="AW789" s="6">
        <f t="shared" si="3270"/>
        <v>4.8998775030624237E-3</v>
      </c>
      <c r="AX789" s="6">
        <f t="shared" si="3271"/>
        <v>2.3800456968773799E-3</v>
      </c>
      <c r="AZ789" s="2">
        <f t="shared" si="3272"/>
        <v>8.7894277621166542E-2</v>
      </c>
      <c r="BA789" s="17">
        <f t="shared" si="3273"/>
        <v>0.20498864893183538</v>
      </c>
      <c r="BB789" s="2">
        <f t="shared" si="3274"/>
        <v>8.2853206128045032E-4</v>
      </c>
      <c r="BC789" s="2">
        <f t="shared" si="3275"/>
        <v>7.8396776819291791E-4</v>
      </c>
      <c r="BD789" s="2">
        <f t="shared" si="3276"/>
        <v>4.4564293087532456E-5</v>
      </c>
      <c r="BE789" s="2">
        <f t="shared" si="3277"/>
        <v>0.11219924786386973</v>
      </c>
      <c r="BF789" s="2">
        <f t="shared" si="3278"/>
        <v>0.87739635391324511</v>
      </c>
      <c r="BG789" s="17">
        <f t="shared" si="3279"/>
        <v>9.5758661616046781E-3</v>
      </c>
      <c r="BH789" s="2">
        <f t="shared" si="3280"/>
        <v>6.9360626981444821E-3</v>
      </c>
      <c r="BI789" s="2">
        <f t="shared" si="3281"/>
        <v>3.9427734595020843E-4</v>
      </c>
      <c r="BJ789" s="2">
        <f t="shared" si="3282"/>
        <v>0.99266965995590528</v>
      </c>
    </row>
    <row r="790" spans="1:62" ht="15.6" customHeight="1">
      <c r="A790" s="4">
        <v>44679</v>
      </c>
      <c r="B790">
        <f>Foglio1!S561</f>
        <v>12539183</v>
      </c>
      <c r="C790">
        <f>Foglio1!T561</f>
        <v>6955162</v>
      </c>
      <c r="E790">
        <f>Foglio1!R561</f>
        <v>1104477</v>
      </c>
      <c r="G790">
        <f>Foglio1!K561</f>
        <v>124661</v>
      </c>
      <c r="H790" s="5">
        <f>Foglio1!I561</f>
        <v>897</v>
      </c>
      <c r="I790" s="5">
        <f>Foglio1!G561</f>
        <v>850</v>
      </c>
      <c r="J790" s="5">
        <f>Foglio1!H561</f>
        <v>47</v>
      </c>
      <c r="K790" s="5">
        <f>Foglio1!V561</f>
        <v>2</v>
      </c>
      <c r="M790" s="5">
        <f>Foglio1!J561</f>
        <v>123764</v>
      </c>
      <c r="N790" s="5">
        <f>Foglio1!N561</f>
        <v>969267</v>
      </c>
      <c r="O790" s="5">
        <f>Foglio1!O561</f>
        <v>10549</v>
      </c>
      <c r="Q790">
        <f t="shared" si="3248"/>
        <v>897</v>
      </c>
      <c r="R790">
        <f t="shared" si="3249"/>
        <v>980713</v>
      </c>
      <c r="Z790">
        <f t="shared" si="3250"/>
        <v>969267</v>
      </c>
      <c r="AA790">
        <f t="shared" si="3251"/>
        <v>123764</v>
      </c>
      <c r="AB790">
        <f t="shared" si="3252"/>
        <v>897</v>
      </c>
      <c r="AC790">
        <f t="shared" si="3253"/>
        <v>10549</v>
      </c>
      <c r="AE790" s="3">
        <f t="shared" si="3254"/>
        <v>29438</v>
      </c>
      <c r="AF790" s="3">
        <f t="shared" si="3255"/>
        <v>4942</v>
      </c>
      <c r="AG790" s="3">
        <f t="shared" si="3256"/>
        <v>383</v>
      </c>
      <c r="AH790" s="3">
        <f t="shared" si="3257"/>
        <v>-14</v>
      </c>
      <c r="AI790" s="3">
        <f t="shared" si="3258"/>
        <v>-2</v>
      </c>
      <c r="AJ790" s="3">
        <f t="shared" si="3259"/>
        <v>397</v>
      </c>
      <c r="AK790" s="3">
        <f t="shared" si="3260"/>
        <v>4539</v>
      </c>
      <c r="AL790" s="3">
        <f t="shared" si="3261"/>
        <v>20</v>
      </c>
      <c r="AM790" s="3"/>
      <c r="AN790" s="3">
        <f t="shared" si="3262"/>
        <v>24496</v>
      </c>
      <c r="AO790" s="3">
        <f t="shared" si="3263"/>
        <v>4942</v>
      </c>
      <c r="AQ790" s="6">
        <f t="shared" si="3264"/>
        <v>2.3532054410381666E-3</v>
      </c>
      <c r="AR790" s="6">
        <f t="shared" si="3265"/>
        <v>4.4946272742568448E-3</v>
      </c>
      <c r="AS790" s="6">
        <f t="shared" si="3266"/>
        <v>3.0818004795699961E-3</v>
      </c>
      <c r="AT790" s="6">
        <f t="shared" si="3267"/>
        <v>-1.5367727771679473E-2</v>
      </c>
      <c r="AU790" s="6">
        <f t="shared" si="3268"/>
        <v>-4.0816326530612242E-2</v>
      </c>
      <c r="AV790" s="6">
        <f t="shared" si="3269"/>
        <v>3.218040480841716E-3</v>
      </c>
      <c r="AW790" s="6">
        <f t="shared" si="3270"/>
        <v>4.7049531059531807E-3</v>
      </c>
      <c r="AX790" s="6">
        <f t="shared" si="3271"/>
        <v>1.8995156235160034E-3</v>
      </c>
      <c r="AZ790" s="2">
        <f t="shared" si="3272"/>
        <v>8.808205446877998E-2</v>
      </c>
      <c r="BA790" s="17">
        <f t="shared" si="3273"/>
        <v>0.16787825259868197</v>
      </c>
      <c r="BB790" s="2">
        <f t="shared" si="3274"/>
        <v>8.1214909862314922E-4</v>
      </c>
      <c r="BC790" s="2">
        <f t="shared" si="3275"/>
        <v>7.6959502099183596E-4</v>
      </c>
      <c r="BD790" s="2">
        <f t="shared" si="3276"/>
        <v>4.2554077631313283E-5</v>
      </c>
      <c r="BE790" s="2">
        <f t="shared" si="3277"/>
        <v>0.11205665668003952</v>
      </c>
      <c r="BF790" s="2">
        <f t="shared" si="3278"/>
        <v>0.87758006730787508</v>
      </c>
      <c r="BG790" s="17">
        <f t="shared" si="3279"/>
        <v>9.5511269134622087E-3</v>
      </c>
      <c r="BH790" s="2">
        <f t="shared" si="3280"/>
        <v>6.8184917496249831E-3</v>
      </c>
      <c r="BI790" s="2">
        <f t="shared" si="3281"/>
        <v>3.7702248497926375E-4</v>
      </c>
      <c r="BJ790" s="2">
        <f t="shared" si="3282"/>
        <v>0.99280448576539571</v>
      </c>
    </row>
    <row r="791" spans="1:62" ht="15.6" customHeight="1">
      <c r="A791" s="4">
        <v>44680</v>
      </c>
      <c r="B791">
        <f>Foglio1!S562</f>
        <v>12564301</v>
      </c>
      <c r="C791">
        <f>Foglio1!T562</f>
        <v>6979897</v>
      </c>
      <c r="E791">
        <f>Foglio1!R562</f>
        <v>1108482</v>
      </c>
      <c r="G791">
        <f>Foglio1!K562</f>
        <v>122198</v>
      </c>
      <c r="H791" s="5">
        <f>Foglio1!I562</f>
        <v>874</v>
      </c>
      <c r="I791" s="5">
        <f>Foglio1!G562</f>
        <v>826</v>
      </c>
      <c r="J791" s="5">
        <f>Foglio1!H562</f>
        <v>48</v>
      </c>
      <c r="K791" s="5">
        <f>Foglio1!V562</f>
        <v>2</v>
      </c>
      <c r="M791" s="5">
        <f>Foglio1!J562</f>
        <v>121324</v>
      </c>
      <c r="N791" s="5">
        <f>Foglio1!N562</f>
        <v>975716</v>
      </c>
      <c r="O791" s="5">
        <f>Foglio1!O562</f>
        <v>10568</v>
      </c>
      <c r="Q791">
        <f t="shared" si="3248"/>
        <v>874</v>
      </c>
      <c r="R791">
        <f t="shared" si="3249"/>
        <v>987158</v>
      </c>
      <c r="Z791">
        <f t="shared" si="3250"/>
        <v>975716</v>
      </c>
      <c r="AA791">
        <f t="shared" si="3251"/>
        <v>121324</v>
      </c>
      <c r="AB791">
        <f t="shared" si="3252"/>
        <v>874</v>
      </c>
      <c r="AC791">
        <f t="shared" si="3253"/>
        <v>10568</v>
      </c>
      <c r="AE791" s="3">
        <f t="shared" si="3254"/>
        <v>25118</v>
      </c>
      <c r="AF791" s="3">
        <f t="shared" si="3255"/>
        <v>4005</v>
      </c>
      <c r="AG791" s="3">
        <f t="shared" si="3256"/>
        <v>-2463</v>
      </c>
      <c r="AH791" s="3">
        <f t="shared" si="3257"/>
        <v>-23</v>
      </c>
      <c r="AI791" s="3">
        <f t="shared" si="3258"/>
        <v>1</v>
      </c>
      <c r="AJ791" s="3">
        <f t="shared" si="3259"/>
        <v>-2440</v>
      </c>
      <c r="AK791" s="3">
        <f t="shared" si="3260"/>
        <v>6449</v>
      </c>
      <c r="AL791" s="3">
        <f t="shared" si="3261"/>
        <v>19</v>
      </c>
      <c r="AM791" s="3"/>
      <c r="AN791" s="3">
        <f t="shared" si="3262"/>
        <v>21113</v>
      </c>
      <c r="AO791" s="3">
        <f t="shared" si="3263"/>
        <v>4005</v>
      </c>
      <c r="AQ791" s="6">
        <f t="shared" si="3264"/>
        <v>2.0031608119922967E-3</v>
      </c>
      <c r="AR791" s="6">
        <f t="shared" si="3265"/>
        <v>3.6261506577321212E-3</v>
      </c>
      <c r="AS791" s="6">
        <f t="shared" si="3266"/>
        <v>-1.9757582563913332E-2</v>
      </c>
      <c r="AT791" s="6">
        <f t="shared" si="3267"/>
        <v>-2.564102564102564E-2</v>
      </c>
      <c r="AU791" s="6">
        <f t="shared" si="3268"/>
        <v>2.1276595744680851E-2</v>
      </c>
      <c r="AV791" s="6">
        <f t="shared" si="3269"/>
        <v>-1.9714941339969618E-2</v>
      </c>
      <c r="AW791" s="6">
        <f t="shared" si="3270"/>
        <v>6.6534814452570857E-3</v>
      </c>
      <c r="AX791" s="6">
        <f t="shared" si="3271"/>
        <v>1.8011185894397574E-3</v>
      </c>
      <c r="AZ791" s="2">
        <f t="shared" si="3272"/>
        <v>8.8224724956843997E-2</v>
      </c>
      <c r="BA791" s="17">
        <f t="shared" si="3273"/>
        <v>0.15944740823313958</v>
      </c>
      <c r="BB791" s="2">
        <f t="shared" si="3274"/>
        <v>7.8846566746234941E-4</v>
      </c>
      <c r="BC791" s="2">
        <f t="shared" si="3275"/>
        <v>7.4516320517608768E-4</v>
      </c>
      <c r="BD791" s="2">
        <f t="shared" si="3276"/>
        <v>4.3302462286261754E-5</v>
      </c>
      <c r="BE791" s="2">
        <f t="shared" si="3277"/>
        <v>0.10945058196705043</v>
      </c>
      <c r="BF791" s="2">
        <f t="shared" si="3278"/>
        <v>0.88022719358546186</v>
      </c>
      <c r="BG791" s="17">
        <f t="shared" si="3279"/>
        <v>9.5337587800252959E-3</v>
      </c>
      <c r="BH791" s="2">
        <f t="shared" si="3280"/>
        <v>6.7595214324293364E-3</v>
      </c>
      <c r="BI791" s="2">
        <f t="shared" si="3281"/>
        <v>3.9280511956005828E-4</v>
      </c>
      <c r="BJ791" s="2">
        <f t="shared" si="3282"/>
        <v>0.99284767344801061</v>
      </c>
    </row>
    <row r="792" spans="1:62" ht="15.6" customHeight="1">
      <c r="A792" s="4">
        <v>44681</v>
      </c>
      <c r="B792">
        <f>Foglio1!S563</f>
        <v>12585726</v>
      </c>
      <c r="C792">
        <f>Foglio1!T563</f>
        <v>7001078</v>
      </c>
      <c r="E792">
        <f>Foglio1!R563</f>
        <v>1112013</v>
      </c>
      <c r="G792">
        <f>Foglio1!K563</f>
        <v>115050</v>
      </c>
      <c r="H792" s="5">
        <f>Foglio1!I563</f>
        <v>858</v>
      </c>
      <c r="I792" s="5">
        <f>Foglio1!G563</f>
        <v>812</v>
      </c>
      <c r="J792" s="5">
        <f>Foglio1!H563</f>
        <v>46</v>
      </c>
      <c r="K792" s="5">
        <f>Foglio1!V563</f>
        <v>1</v>
      </c>
      <c r="M792" s="5">
        <f>Foglio1!J563</f>
        <v>114192</v>
      </c>
      <c r="N792" s="5">
        <f>Foglio1!N563</f>
        <v>986376</v>
      </c>
      <c r="O792" s="5">
        <f>Foglio1!O563</f>
        <v>10587</v>
      </c>
      <c r="Q792">
        <f t="shared" si="3248"/>
        <v>858</v>
      </c>
      <c r="R792">
        <f t="shared" si="3249"/>
        <v>997821</v>
      </c>
      <c r="Z792">
        <f t="shared" si="3250"/>
        <v>986376</v>
      </c>
      <c r="AA792">
        <f t="shared" si="3251"/>
        <v>114192</v>
      </c>
      <c r="AB792">
        <f t="shared" si="3252"/>
        <v>858</v>
      </c>
      <c r="AC792">
        <f t="shared" si="3253"/>
        <v>10587</v>
      </c>
      <c r="AE792" s="3">
        <f t="shared" si="3254"/>
        <v>21425</v>
      </c>
      <c r="AF792" s="3">
        <f t="shared" si="3255"/>
        <v>3531</v>
      </c>
      <c r="AG792" s="3">
        <f t="shared" si="3256"/>
        <v>-7148</v>
      </c>
      <c r="AH792" s="3">
        <f t="shared" si="3257"/>
        <v>-16</v>
      </c>
      <c r="AI792" s="3">
        <f t="shared" si="3258"/>
        <v>-2</v>
      </c>
      <c r="AJ792" s="3">
        <f t="shared" si="3259"/>
        <v>-7132</v>
      </c>
      <c r="AK792" s="3">
        <f t="shared" si="3260"/>
        <v>10660</v>
      </c>
      <c r="AL792" s="3">
        <f t="shared" si="3261"/>
        <v>19</v>
      </c>
      <c r="AM792" s="3"/>
      <c r="AN792" s="3">
        <f t="shared" si="3262"/>
        <v>17894</v>
      </c>
      <c r="AO792" s="3">
        <f t="shared" si="3263"/>
        <v>3531</v>
      </c>
      <c r="AQ792" s="6">
        <f t="shared" si="3264"/>
        <v>1.7052281698759048E-3</v>
      </c>
      <c r="AR792" s="6">
        <f t="shared" si="3265"/>
        <v>3.1854373819331303E-3</v>
      </c>
      <c r="AS792" s="6">
        <f t="shared" si="3266"/>
        <v>-5.8495229054485343E-2</v>
      </c>
      <c r="AT792" s="6">
        <f t="shared" si="3267"/>
        <v>-1.8306636155606407E-2</v>
      </c>
      <c r="AU792" s="6">
        <f t="shared" si="3268"/>
        <v>-4.1666666666666664E-2</v>
      </c>
      <c r="AV792" s="6">
        <f t="shared" si="3269"/>
        <v>-5.8784741683426199E-2</v>
      </c>
      <c r="AW792" s="6">
        <f t="shared" si="3270"/>
        <v>1.0925310233715549E-2</v>
      </c>
      <c r="AX792" s="6">
        <f t="shared" si="3271"/>
        <v>1.797880393641181E-3</v>
      </c>
      <c r="AZ792" s="2">
        <f t="shared" si="3272"/>
        <v>8.8355093699004725E-2</v>
      </c>
      <c r="BA792" s="17">
        <f t="shared" si="3273"/>
        <v>0.16480746791131856</v>
      </c>
      <c r="BB792" s="2">
        <f t="shared" si="3274"/>
        <v>7.7157371361665731E-4</v>
      </c>
      <c r="BC792" s="2">
        <f t="shared" si="3275"/>
        <v>7.3020729074210462E-4</v>
      </c>
      <c r="BD792" s="2">
        <f t="shared" si="3276"/>
        <v>4.1366422874552727E-5</v>
      </c>
      <c r="BE792" s="2">
        <f t="shared" si="3277"/>
        <v>0.10268944697588966</v>
      </c>
      <c r="BF792" s="2">
        <f t="shared" si="3278"/>
        <v>0.88701840715890912</v>
      </c>
      <c r="BG792" s="17">
        <f t="shared" si="3279"/>
        <v>9.5205721515845589E-3</v>
      </c>
      <c r="BH792" s="2">
        <f t="shared" si="3280"/>
        <v>7.0578009561060411E-3</v>
      </c>
      <c r="BI792" s="2">
        <f t="shared" si="3281"/>
        <v>3.9982616253802692E-4</v>
      </c>
      <c r="BJ792" s="2">
        <f t="shared" si="3282"/>
        <v>0.99254237288135594</v>
      </c>
    </row>
    <row r="793" spans="1:62" ht="15.6" customHeight="1">
      <c r="A793" s="4">
        <v>44682</v>
      </c>
      <c r="B793">
        <f>Foglio1!S564</f>
        <v>12609146</v>
      </c>
      <c r="C793">
        <f>Foglio1!T564</f>
        <v>7024087</v>
      </c>
      <c r="E793">
        <f>Foglio1!R564</f>
        <v>1115665</v>
      </c>
      <c r="G793">
        <f>Foglio1!K564</f>
        <v>116344</v>
      </c>
      <c r="H793" s="5">
        <f>Foglio1!I564</f>
        <v>848</v>
      </c>
      <c r="I793" s="5">
        <f>Foglio1!G564</f>
        <v>802</v>
      </c>
      <c r="J793" s="5">
        <f>Foglio1!H564</f>
        <v>46</v>
      </c>
      <c r="K793" s="5">
        <f>Foglio1!V564</f>
        <v>3</v>
      </c>
      <c r="M793" s="5">
        <f>Foglio1!J564</f>
        <v>115496</v>
      </c>
      <c r="N793" s="5">
        <f>Foglio1!N564</f>
        <v>988722</v>
      </c>
      <c r="O793" s="5">
        <f>Foglio1!O564</f>
        <v>10599</v>
      </c>
      <c r="Q793">
        <f t="shared" si="3248"/>
        <v>848</v>
      </c>
      <c r="R793">
        <f t="shared" si="3249"/>
        <v>1000169</v>
      </c>
      <c r="Z793">
        <f t="shared" si="3250"/>
        <v>988722</v>
      </c>
      <c r="AA793">
        <f t="shared" si="3251"/>
        <v>115496</v>
      </c>
      <c r="AB793">
        <f t="shared" si="3252"/>
        <v>848</v>
      </c>
      <c r="AC793">
        <f t="shared" si="3253"/>
        <v>10599</v>
      </c>
      <c r="AE793" s="3">
        <f t="shared" si="3254"/>
        <v>23420</v>
      </c>
      <c r="AF793" s="3">
        <f t="shared" si="3255"/>
        <v>3652</v>
      </c>
      <c r="AG793" s="3">
        <f t="shared" si="3256"/>
        <v>1294</v>
      </c>
      <c r="AH793" s="3">
        <f t="shared" si="3257"/>
        <v>-10</v>
      </c>
      <c r="AI793" s="3">
        <f t="shared" si="3258"/>
        <v>0</v>
      </c>
      <c r="AJ793" s="3">
        <f t="shared" si="3259"/>
        <v>1304</v>
      </c>
      <c r="AK793" s="3">
        <f t="shared" si="3260"/>
        <v>2346</v>
      </c>
      <c r="AL793" s="3">
        <f t="shared" si="3261"/>
        <v>12</v>
      </c>
      <c r="AM793" s="3"/>
      <c r="AN793" s="3">
        <f t="shared" si="3262"/>
        <v>19768</v>
      </c>
      <c r="AO793" s="3">
        <f t="shared" si="3263"/>
        <v>3652</v>
      </c>
      <c r="AQ793" s="6">
        <f t="shared" si="3264"/>
        <v>1.8608382226023353E-3</v>
      </c>
      <c r="AR793" s="6">
        <f t="shared" si="3265"/>
        <v>3.2841342682144903E-3</v>
      </c>
      <c r="AS793" s="6">
        <f t="shared" si="3266"/>
        <v>1.124728378965667E-2</v>
      </c>
      <c r="AT793" s="6">
        <f t="shared" si="3267"/>
        <v>-1.1655011655011656E-2</v>
      </c>
      <c r="AU793" s="6">
        <f t="shared" si="3268"/>
        <v>0</v>
      </c>
      <c r="AV793" s="6">
        <f t="shared" si="3269"/>
        <v>1.1419363878380271E-2</v>
      </c>
      <c r="AW793" s="6">
        <f t="shared" si="3270"/>
        <v>2.3784033674785275E-3</v>
      </c>
      <c r="AX793" s="6">
        <f t="shared" si="3271"/>
        <v>1.1334655709832814E-3</v>
      </c>
      <c r="AZ793" s="2">
        <f t="shared" si="3272"/>
        <v>8.8480615578564958E-2</v>
      </c>
      <c r="BA793" s="17">
        <f t="shared" si="3273"/>
        <v>0.15593509820666096</v>
      </c>
      <c r="BB793" s="2">
        <f t="shared" si="3274"/>
        <v>7.6008479247802879E-4</v>
      </c>
      <c r="BC793" s="2">
        <f t="shared" si="3275"/>
        <v>7.1885377779172066E-4</v>
      </c>
      <c r="BD793" s="2">
        <f t="shared" si="3276"/>
        <v>4.1231014686308165E-5</v>
      </c>
      <c r="BE793" s="2">
        <f t="shared" si="3277"/>
        <v>0.10352211461325757</v>
      </c>
      <c r="BF793" s="2">
        <f t="shared" si="3278"/>
        <v>0.88621763701469525</v>
      </c>
      <c r="BG793" s="17">
        <f t="shared" si="3279"/>
        <v>9.5001635795691364E-3</v>
      </c>
      <c r="BH793" s="2">
        <f t="shared" si="3280"/>
        <v>6.8933507529395583E-3</v>
      </c>
      <c r="BI793" s="2">
        <f t="shared" si="3281"/>
        <v>3.9537922024341607E-4</v>
      </c>
      <c r="BJ793" s="2">
        <f t="shared" si="3282"/>
        <v>0.99271127002681703</v>
      </c>
    </row>
    <row r="794" spans="1:62" ht="15.6" customHeight="1">
      <c r="A794" s="4">
        <v>44683</v>
      </c>
      <c r="B794">
        <f>Foglio1!S565</f>
        <v>12618270</v>
      </c>
      <c r="C794">
        <f>Foglio1!T565</f>
        <v>7033106</v>
      </c>
      <c r="E794">
        <f>Foglio1!R565</f>
        <v>1117044</v>
      </c>
      <c r="G794">
        <f>Foglio1!K565</f>
        <v>116343</v>
      </c>
      <c r="H794" s="5">
        <f>Foglio1!I565</f>
        <v>850</v>
      </c>
      <c r="I794" s="5">
        <f>Foglio1!G565</f>
        <v>804</v>
      </c>
      <c r="J794" s="5">
        <f>Foglio1!H565</f>
        <v>46</v>
      </c>
      <c r="K794" s="5">
        <f>Foglio1!V565</f>
        <v>1</v>
      </c>
      <c r="M794" s="5">
        <f>Foglio1!J565</f>
        <v>115493</v>
      </c>
      <c r="N794" s="5">
        <f>Foglio1!N565</f>
        <v>990096</v>
      </c>
      <c r="O794" s="5">
        <f>Foglio1!O565</f>
        <v>10605</v>
      </c>
      <c r="Q794">
        <f t="shared" ref="Q794:Q800" si="3283">H794+L794</f>
        <v>850</v>
      </c>
      <c r="R794">
        <f t="shared" ref="R794:R800" si="3284">Q794+N794+O794</f>
        <v>1001551</v>
      </c>
      <c r="Z794">
        <f t="shared" ref="Z794:Z800" si="3285">N794</f>
        <v>990096</v>
      </c>
      <c r="AA794">
        <f t="shared" ref="AA794:AA800" si="3286">M794</f>
        <v>115493</v>
      </c>
      <c r="AB794">
        <f t="shared" ref="AB794:AB800" si="3287">H794</f>
        <v>850</v>
      </c>
      <c r="AC794">
        <f t="shared" ref="AC794:AC800" si="3288">O794</f>
        <v>10605</v>
      </c>
      <c r="AE794" s="3">
        <f t="shared" ref="AE794:AE800" si="3289">B794-B793</f>
        <v>9124</v>
      </c>
      <c r="AF794" s="3">
        <f t="shared" ref="AF794:AF800" si="3290">E794-E793</f>
        <v>1379</v>
      </c>
      <c r="AG794" s="3">
        <f t="shared" ref="AG794:AG800" si="3291">G794-G793</f>
        <v>-1</v>
      </c>
      <c r="AH794" s="3">
        <f t="shared" ref="AH794:AH800" si="3292">H794-H793</f>
        <v>2</v>
      </c>
      <c r="AI794" s="3">
        <f t="shared" ref="AI794:AI800" si="3293">J794-J793</f>
        <v>0</v>
      </c>
      <c r="AJ794" s="3">
        <f t="shared" ref="AJ794:AJ800" si="3294">M794-M793</f>
        <v>-3</v>
      </c>
      <c r="AK794" s="3">
        <f t="shared" ref="AK794:AK800" si="3295">N794-N793</f>
        <v>1374</v>
      </c>
      <c r="AL794" s="3">
        <f t="shared" ref="AL794:AL800" si="3296">O794-O793</f>
        <v>6</v>
      </c>
      <c r="AM794" s="3"/>
      <c r="AN794" s="3">
        <f t="shared" ref="AN794:AN800" si="3297">AE794-AF794</f>
        <v>7745</v>
      </c>
      <c r="AO794" s="3">
        <f t="shared" ref="AO794:AO800" si="3298">AF794</f>
        <v>1379</v>
      </c>
      <c r="AQ794" s="6">
        <f t="shared" ref="AQ794:AQ800" si="3299">(B794-B793)/B793</f>
        <v>7.2360174114884546E-4</v>
      </c>
      <c r="AR794" s="6">
        <f t="shared" ref="AR794:AR800" si="3300">(E794-E793)/E793</f>
        <v>1.2360341141830209E-3</v>
      </c>
      <c r="AS794" s="6">
        <f t="shared" ref="AS794:AS800" si="3301">(G794-G793)/G793</f>
        <v>-8.5952004400742621E-6</v>
      </c>
      <c r="AT794" s="6">
        <f t="shared" ref="AT794:AT800" si="3302">(H794-H793)/H793</f>
        <v>2.3584905660377358E-3</v>
      </c>
      <c r="AU794" s="6">
        <f t="shared" ref="AU794:AU800" si="3303">(J794-J793)/J793</f>
        <v>0</v>
      </c>
      <c r="AV794" s="6">
        <f t="shared" ref="AV794:AV800" si="3304">(M794-M793)/M793</f>
        <v>-2.597492553854679E-5</v>
      </c>
      <c r="AW794" s="6">
        <f t="shared" ref="AW794:AW800" si="3305">(N794-N793)/N793</f>
        <v>1.3896727290380916E-3</v>
      </c>
      <c r="AX794" s="6">
        <f t="shared" ref="AX794:AX800" si="3306">(O794-O793)/O793</f>
        <v>5.6609114067364841E-4</v>
      </c>
      <c r="AZ794" s="2">
        <f t="shared" ref="AZ794:AZ800" si="3307">E794/B794</f>
        <v>8.8525923125753372E-2</v>
      </c>
      <c r="BA794" s="17">
        <f t="shared" ref="BA794:BA800" si="3308">AF794/AE794</f>
        <v>0.15113985094256904</v>
      </c>
      <c r="BB794" s="2">
        <f t="shared" ref="BB794:BB800" si="3309">H794/E794</f>
        <v>7.6093690132170264E-4</v>
      </c>
      <c r="BC794" s="2">
        <f t="shared" ref="BC794:BC800" si="3310">(H794-J794)/E794</f>
        <v>7.1975678666193991E-4</v>
      </c>
      <c r="BD794" s="2">
        <f t="shared" ref="BD794:BD800" si="3311">J794/E794</f>
        <v>4.1180114659762732E-5</v>
      </c>
      <c r="BE794" s="2">
        <f t="shared" ref="BE794:BE800" si="3312">M794/E794</f>
        <v>0.10339163005217342</v>
      </c>
      <c r="BF794" s="2">
        <f t="shared" ref="BF794:BF800" si="3313">N794/E794</f>
        <v>0.88635362617766178</v>
      </c>
      <c r="BG794" s="17">
        <f t="shared" ref="BG794:BG800" si="3314">O794/E794</f>
        <v>9.4938068688431246E-3</v>
      </c>
      <c r="BH794" s="2">
        <f t="shared" ref="BH794:BH800" si="3315">I794/G794</f>
        <v>6.9106005518166109E-3</v>
      </c>
      <c r="BI794" s="2">
        <f t="shared" ref="BI794:BI800" si="3316">J794/G794</f>
        <v>3.9538261863627378E-4</v>
      </c>
      <c r="BJ794" s="2">
        <f t="shared" ref="BJ794:BJ800" si="3317">M794/G794</f>
        <v>0.99269401682954717</v>
      </c>
    </row>
    <row r="795" spans="1:62" ht="15.6" customHeight="1">
      <c r="A795" s="4">
        <v>44684</v>
      </c>
      <c r="B795">
        <f>Foglio1!S566</f>
        <v>12645056</v>
      </c>
      <c r="C795">
        <f>Foglio1!T566</f>
        <v>7059524</v>
      </c>
      <c r="E795">
        <f>Foglio1!R566</f>
        <v>1122004</v>
      </c>
      <c r="G795">
        <f>Foglio1!K566</f>
        <v>116764</v>
      </c>
      <c r="H795" s="5">
        <f>Foglio1!I566</f>
        <v>820</v>
      </c>
      <c r="I795" s="5">
        <f>Foglio1!G566</f>
        <v>775</v>
      </c>
      <c r="J795" s="5">
        <f>Foglio1!H566</f>
        <v>45</v>
      </c>
      <c r="K795" s="5">
        <f>Foglio1!V566</f>
        <v>3</v>
      </c>
      <c r="M795" s="5">
        <f>Foglio1!J566</f>
        <v>115944</v>
      </c>
      <c r="N795" s="5">
        <f>Foglio1!N566</f>
        <v>994614</v>
      </c>
      <c r="O795" s="5">
        <f>Foglio1!O566</f>
        <v>10626</v>
      </c>
      <c r="Q795">
        <f t="shared" si="3283"/>
        <v>820</v>
      </c>
      <c r="R795">
        <f t="shared" si="3284"/>
        <v>1006060</v>
      </c>
      <c r="Z795">
        <f t="shared" si="3285"/>
        <v>994614</v>
      </c>
      <c r="AA795">
        <f t="shared" si="3286"/>
        <v>115944</v>
      </c>
      <c r="AB795">
        <f t="shared" si="3287"/>
        <v>820</v>
      </c>
      <c r="AC795">
        <f t="shared" si="3288"/>
        <v>10626</v>
      </c>
      <c r="AE795" s="3">
        <f t="shared" si="3289"/>
        <v>26786</v>
      </c>
      <c r="AF795" s="3">
        <f t="shared" si="3290"/>
        <v>4960</v>
      </c>
      <c r="AG795" s="3">
        <f t="shared" si="3291"/>
        <v>421</v>
      </c>
      <c r="AH795" s="3">
        <f t="shared" si="3292"/>
        <v>-30</v>
      </c>
      <c r="AI795" s="3">
        <f t="shared" si="3293"/>
        <v>-1</v>
      </c>
      <c r="AJ795" s="3">
        <f t="shared" si="3294"/>
        <v>451</v>
      </c>
      <c r="AK795" s="3">
        <f t="shared" si="3295"/>
        <v>4518</v>
      </c>
      <c r="AL795" s="3">
        <f t="shared" si="3296"/>
        <v>21</v>
      </c>
      <c r="AM795" s="3"/>
      <c r="AN795" s="3">
        <f t="shared" si="3297"/>
        <v>21826</v>
      </c>
      <c r="AO795" s="3">
        <f t="shared" si="3298"/>
        <v>4960</v>
      </c>
      <c r="AQ795" s="6">
        <f t="shared" si="3299"/>
        <v>2.1227949631764101E-3</v>
      </c>
      <c r="AR795" s="6">
        <f t="shared" si="3300"/>
        <v>4.4402906241831118E-3</v>
      </c>
      <c r="AS795" s="6">
        <f t="shared" si="3301"/>
        <v>3.618610487953723E-3</v>
      </c>
      <c r="AT795" s="6">
        <f t="shared" si="3302"/>
        <v>-3.5294117647058823E-2</v>
      </c>
      <c r="AU795" s="6">
        <f t="shared" si="3303"/>
        <v>-2.1739130434782608E-2</v>
      </c>
      <c r="AV795" s="6">
        <f t="shared" si="3304"/>
        <v>3.9049985713419861E-3</v>
      </c>
      <c r="AW795" s="6">
        <f t="shared" si="3305"/>
        <v>4.5631938721093709E-3</v>
      </c>
      <c r="AX795" s="6">
        <f t="shared" si="3306"/>
        <v>1.9801980198019802E-3</v>
      </c>
      <c r="AZ795" s="2">
        <f t="shared" si="3307"/>
        <v>8.8730646981713637E-2</v>
      </c>
      <c r="BA795" s="17">
        <f t="shared" si="3308"/>
        <v>0.1851713581721795</v>
      </c>
      <c r="BB795" s="2">
        <f t="shared" si="3309"/>
        <v>7.3083518418829167E-4</v>
      </c>
      <c r="BC795" s="2">
        <f t="shared" si="3310"/>
        <v>6.9072837529990979E-4</v>
      </c>
      <c r="BD795" s="2">
        <f t="shared" si="3311"/>
        <v>4.0106808888381859E-5</v>
      </c>
      <c r="BE795" s="2">
        <f t="shared" si="3312"/>
        <v>0.10333652999454547</v>
      </c>
      <c r="BF795" s="2">
        <f t="shared" si="3313"/>
        <v>0.88646208034908969</v>
      </c>
      <c r="BG795" s="17">
        <f t="shared" si="3314"/>
        <v>9.4705544721765695E-3</v>
      </c>
      <c r="BH795" s="2">
        <f t="shared" si="3315"/>
        <v>6.6373197218320716E-3</v>
      </c>
      <c r="BI795" s="2">
        <f t="shared" si="3316"/>
        <v>3.8539275804186222E-4</v>
      </c>
      <c r="BJ795" s="2">
        <f t="shared" si="3317"/>
        <v>0.99297728752012604</v>
      </c>
    </row>
    <row r="796" spans="1:62" ht="15.6" customHeight="1">
      <c r="A796" s="4">
        <v>44685</v>
      </c>
      <c r="B796">
        <f>Foglio1!S567</f>
        <v>12668936</v>
      </c>
      <c r="C796">
        <f>Foglio1!T567</f>
        <v>7092007</v>
      </c>
      <c r="E796">
        <f>Foglio1!R567</f>
        <v>1125746</v>
      </c>
      <c r="G796">
        <f>Foglio1!K567</f>
        <v>116194</v>
      </c>
      <c r="H796" s="5">
        <f>Foglio1!I567</f>
        <v>803</v>
      </c>
      <c r="I796" s="5">
        <f>Foglio1!G567</f>
        <v>761</v>
      </c>
      <c r="J796" s="5">
        <f>Foglio1!H567</f>
        <v>42</v>
      </c>
      <c r="K796" s="5">
        <f>Foglio1!V567</f>
        <v>1</v>
      </c>
      <c r="M796" s="5">
        <f>Foglio1!J567</f>
        <v>115391</v>
      </c>
      <c r="N796" s="5">
        <f>Foglio1!N567</f>
        <v>998906</v>
      </c>
      <c r="O796" s="5">
        <f>Foglio1!O567</f>
        <v>10646</v>
      </c>
      <c r="Q796">
        <f t="shared" si="3283"/>
        <v>803</v>
      </c>
      <c r="R796">
        <f t="shared" si="3284"/>
        <v>1010355</v>
      </c>
      <c r="Z796">
        <f t="shared" si="3285"/>
        <v>998906</v>
      </c>
      <c r="AA796">
        <f t="shared" si="3286"/>
        <v>115391</v>
      </c>
      <c r="AB796">
        <f t="shared" si="3287"/>
        <v>803</v>
      </c>
      <c r="AC796">
        <f t="shared" si="3288"/>
        <v>10646</v>
      </c>
      <c r="AE796" s="3">
        <f t="shared" si="3289"/>
        <v>23880</v>
      </c>
      <c r="AF796" s="3">
        <f t="shared" si="3290"/>
        <v>3742</v>
      </c>
      <c r="AG796" s="3">
        <f t="shared" si="3291"/>
        <v>-570</v>
      </c>
      <c r="AH796" s="3">
        <f t="shared" si="3292"/>
        <v>-17</v>
      </c>
      <c r="AI796" s="3">
        <f t="shared" si="3293"/>
        <v>-3</v>
      </c>
      <c r="AJ796" s="3">
        <f t="shared" si="3294"/>
        <v>-553</v>
      </c>
      <c r="AK796" s="3">
        <f t="shared" si="3295"/>
        <v>4292</v>
      </c>
      <c r="AL796" s="3">
        <f t="shared" si="3296"/>
        <v>20</v>
      </c>
      <c r="AM796" s="3"/>
      <c r="AN796" s="3">
        <f t="shared" si="3297"/>
        <v>20138</v>
      </c>
      <c r="AO796" s="3">
        <f t="shared" si="3298"/>
        <v>3742</v>
      </c>
      <c r="AQ796" s="6">
        <f t="shared" si="3299"/>
        <v>1.8884851122842002E-3</v>
      </c>
      <c r="AR796" s="6">
        <f t="shared" si="3300"/>
        <v>3.335103974673887E-3</v>
      </c>
      <c r="AS796" s="6">
        <f t="shared" si="3301"/>
        <v>-4.8816416018635884E-3</v>
      </c>
      <c r="AT796" s="6">
        <f t="shared" si="3302"/>
        <v>-2.0731707317073172E-2</v>
      </c>
      <c r="AU796" s="6">
        <f t="shared" si="3303"/>
        <v>-6.6666666666666666E-2</v>
      </c>
      <c r="AV796" s="6">
        <f t="shared" si="3304"/>
        <v>-4.7695439177533978E-3</v>
      </c>
      <c r="AW796" s="6">
        <f t="shared" si="3305"/>
        <v>4.3152418928348079E-3</v>
      </c>
      <c r="AX796" s="6">
        <f t="shared" si="3306"/>
        <v>1.8821757952192735E-3</v>
      </c>
      <c r="AZ796" s="2">
        <f t="shared" si="3307"/>
        <v>8.8858764461356501E-2</v>
      </c>
      <c r="BA796" s="17">
        <f t="shared" si="3308"/>
        <v>0.15670016750418761</v>
      </c>
      <c r="BB796" s="2">
        <f t="shared" si="3309"/>
        <v>7.1330477745423922E-4</v>
      </c>
      <c r="BC796" s="2">
        <f t="shared" si="3310"/>
        <v>6.7599618386385556E-4</v>
      </c>
      <c r="BD796" s="2">
        <f t="shared" si="3311"/>
        <v>3.7308593590383622E-5</v>
      </c>
      <c r="BE796" s="2">
        <f t="shared" si="3312"/>
        <v>0.10250180769018943</v>
      </c>
      <c r="BF796" s="2">
        <f t="shared" si="3313"/>
        <v>0.88732804735704152</v>
      </c>
      <c r="BG796" s="17">
        <f t="shared" si="3314"/>
        <v>9.4568401753148575E-3</v>
      </c>
      <c r="BH796" s="2">
        <f t="shared" si="3315"/>
        <v>6.5493915348468941E-3</v>
      </c>
      <c r="BI796" s="2">
        <f t="shared" si="3316"/>
        <v>3.6146444738971033E-4</v>
      </c>
      <c r="BJ796" s="2">
        <f t="shared" si="3317"/>
        <v>0.99308914401776338</v>
      </c>
    </row>
    <row r="797" spans="1:62" ht="15.6" customHeight="1">
      <c r="A797" s="4">
        <v>44686</v>
      </c>
      <c r="B797">
        <f>Foglio1!S568</f>
        <v>12692422</v>
      </c>
      <c r="C797">
        <f>Foglio1!T568</f>
        <v>7115132</v>
      </c>
      <c r="E797">
        <f>Foglio1!R568</f>
        <v>1129474</v>
      </c>
      <c r="G797">
        <f>Foglio1!K568</f>
        <v>114197</v>
      </c>
      <c r="H797" s="5">
        <f>Foglio1!I568</f>
        <v>797</v>
      </c>
      <c r="I797" s="5">
        <f>Foglio1!G568</f>
        <v>755</v>
      </c>
      <c r="J797" s="5">
        <f>Foglio1!H568</f>
        <v>42</v>
      </c>
      <c r="K797" s="5">
        <f>Foglio1!V568</f>
        <v>5</v>
      </c>
      <c r="M797" s="5">
        <f>Foglio1!J568</f>
        <v>113400</v>
      </c>
      <c r="N797" s="5">
        <f>Foglio1!N568</f>
        <v>1004614</v>
      </c>
      <c r="O797" s="5">
        <f>Foglio1!O568</f>
        <v>10663</v>
      </c>
      <c r="Q797">
        <f t="shared" si="3283"/>
        <v>797</v>
      </c>
      <c r="R797">
        <f t="shared" si="3284"/>
        <v>1016074</v>
      </c>
      <c r="Z797">
        <f t="shared" si="3285"/>
        <v>1004614</v>
      </c>
      <c r="AA797">
        <f t="shared" si="3286"/>
        <v>113400</v>
      </c>
      <c r="AB797">
        <f t="shared" si="3287"/>
        <v>797</v>
      </c>
      <c r="AC797">
        <f t="shared" si="3288"/>
        <v>10663</v>
      </c>
      <c r="AE797" s="3">
        <f t="shared" si="3289"/>
        <v>23486</v>
      </c>
      <c r="AF797" s="3">
        <f t="shared" si="3290"/>
        <v>3728</v>
      </c>
      <c r="AG797" s="3">
        <f t="shared" si="3291"/>
        <v>-1997</v>
      </c>
      <c r="AH797" s="3">
        <f t="shared" si="3292"/>
        <v>-6</v>
      </c>
      <c r="AI797" s="3">
        <f t="shared" si="3293"/>
        <v>0</v>
      </c>
      <c r="AJ797" s="3">
        <f t="shared" si="3294"/>
        <v>-1991</v>
      </c>
      <c r="AK797" s="3">
        <f t="shared" si="3295"/>
        <v>5708</v>
      </c>
      <c r="AL797" s="3">
        <f t="shared" si="3296"/>
        <v>17</v>
      </c>
      <c r="AM797" s="3"/>
      <c r="AN797" s="3">
        <f t="shared" si="3297"/>
        <v>19758</v>
      </c>
      <c r="AO797" s="3">
        <f t="shared" si="3298"/>
        <v>3728</v>
      </c>
      <c r="AQ797" s="6">
        <f t="shared" si="3299"/>
        <v>1.8538257672151789E-3</v>
      </c>
      <c r="AR797" s="6">
        <f t="shared" si="3300"/>
        <v>3.3115818310702413E-3</v>
      </c>
      <c r="AS797" s="6">
        <f t="shared" si="3301"/>
        <v>-1.7186773843744084E-2</v>
      </c>
      <c r="AT797" s="6">
        <f t="shared" si="3302"/>
        <v>-7.4719800747198011E-3</v>
      </c>
      <c r="AU797" s="6">
        <f t="shared" si="3303"/>
        <v>0</v>
      </c>
      <c r="AV797" s="6">
        <f t="shared" si="3304"/>
        <v>-1.7254378591051295E-2</v>
      </c>
      <c r="AW797" s="6">
        <f t="shared" si="3305"/>
        <v>5.7142513910217775E-3</v>
      </c>
      <c r="AX797" s="6">
        <f t="shared" si="3306"/>
        <v>1.5968438850272402E-3</v>
      </c>
      <c r="AZ797" s="2">
        <f t="shared" si="3307"/>
        <v>8.8988059174206463E-2</v>
      </c>
      <c r="BA797" s="17">
        <f t="shared" si="3308"/>
        <v>0.15873286213063101</v>
      </c>
      <c r="BB797" s="2">
        <f t="shared" si="3309"/>
        <v>7.0563819972836912E-4</v>
      </c>
      <c r="BC797" s="2">
        <f t="shared" si="3310"/>
        <v>6.6845274880165462E-4</v>
      </c>
      <c r="BD797" s="2">
        <f t="shared" si="3311"/>
        <v>3.7185450926714558E-5</v>
      </c>
      <c r="BE797" s="2">
        <f t="shared" si="3312"/>
        <v>0.10040071750212931</v>
      </c>
      <c r="BF797" s="2">
        <f t="shared" si="3313"/>
        <v>0.88945296660215289</v>
      </c>
      <c r="BG797" s="17">
        <f t="shared" si="3314"/>
        <v>9.4406776959894603E-3</v>
      </c>
      <c r="BH797" s="2">
        <f t="shared" si="3315"/>
        <v>6.6113820853437484E-3</v>
      </c>
      <c r="BI797" s="2">
        <f t="shared" si="3316"/>
        <v>3.6778549348932111E-4</v>
      </c>
      <c r="BJ797" s="2">
        <f t="shared" si="3317"/>
        <v>0.9930208324211669</v>
      </c>
    </row>
    <row r="798" spans="1:62" ht="15.6" customHeight="1">
      <c r="A798" s="4">
        <v>44687</v>
      </c>
      <c r="B798">
        <f>Foglio1!S569</f>
        <v>12712781</v>
      </c>
      <c r="C798">
        <f>Foglio1!T569</f>
        <v>7135228</v>
      </c>
      <c r="E798">
        <f>Foglio1!R569</f>
        <v>1132901</v>
      </c>
      <c r="G798">
        <f>Foglio1!K569</f>
        <v>112784</v>
      </c>
      <c r="H798" s="5">
        <f>Foglio1!I569</f>
        <v>785</v>
      </c>
      <c r="I798" s="5">
        <f>Foglio1!G569</f>
        <v>745</v>
      </c>
      <c r="J798" s="5">
        <f>Foglio1!H569</f>
        <v>40</v>
      </c>
      <c r="K798" s="5">
        <f>Foglio1!V569</f>
        <v>0</v>
      </c>
      <c r="M798" s="5">
        <f>Foglio1!J569</f>
        <v>111999</v>
      </c>
      <c r="N798" s="5">
        <f>Foglio1!N569</f>
        <v>1009443</v>
      </c>
      <c r="O798" s="5">
        <f>Foglio1!O569</f>
        <v>10674</v>
      </c>
      <c r="Q798">
        <f t="shared" si="3283"/>
        <v>785</v>
      </c>
      <c r="R798">
        <f t="shared" si="3284"/>
        <v>1020902</v>
      </c>
      <c r="Z798">
        <f t="shared" si="3285"/>
        <v>1009443</v>
      </c>
      <c r="AA798">
        <f t="shared" si="3286"/>
        <v>111999</v>
      </c>
      <c r="AB798">
        <f t="shared" si="3287"/>
        <v>785</v>
      </c>
      <c r="AC798">
        <f t="shared" si="3288"/>
        <v>10674</v>
      </c>
      <c r="AE798" s="3">
        <f t="shared" si="3289"/>
        <v>20359</v>
      </c>
      <c r="AF798" s="3">
        <f t="shared" si="3290"/>
        <v>3427</v>
      </c>
      <c r="AG798" s="3">
        <f t="shared" si="3291"/>
        <v>-1413</v>
      </c>
      <c r="AH798" s="3">
        <f t="shared" si="3292"/>
        <v>-12</v>
      </c>
      <c r="AI798" s="3">
        <f t="shared" si="3293"/>
        <v>-2</v>
      </c>
      <c r="AJ798" s="3">
        <f t="shared" si="3294"/>
        <v>-1401</v>
      </c>
      <c r="AK798" s="3">
        <f t="shared" si="3295"/>
        <v>4829</v>
      </c>
      <c r="AL798" s="3">
        <f t="shared" si="3296"/>
        <v>11</v>
      </c>
      <c r="AM798" s="3"/>
      <c r="AN798" s="3">
        <f t="shared" si="3297"/>
        <v>16932</v>
      </c>
      <c r="AO798" s="3">
        <f t="shared" si="3298"/>
        <v>3427</v>
      </c>
      <c r="AQ798" s="6">
        <f t="shared" si="3299"/>
        <v>1.604027978269238E-3</v>
      </c>
      <c r="AR798" s="6">
        <f t="shared" si="3300"/>
        <v>3.0341557220440666E-3</v>
      </c>
      <c r="AS798" s="6">
        <f t="shared" si="3301"/>
        <v>-1.2373354816676445E-2</v>
      </c>
      <c r="AT798" s="6">
        <f t="shared" si="3302"/>
        <v>-1.5056461731493099E-2</v>
      </c>
      <c r="AU798" s="6">
        <f t="shared" si="3303"/>
        <v>-4.7619047619047616E-2</v>
      </c>
      <c r="AV798" s="6">
        <f t="shared" si="3304"/>
        <v>-1.2354497354497354E-2</v>
      </c>
      <c r="AW798" s="6">
        <f t="shared" si="3305"/>
        <v>4.8068213263999906E-3</v>
      </c>
      <c r="AX798" s="6">
        <f t="shared" si="3306"/>
        <v>1.0316046140860921E-3</v>
      </c>
      <c r="AZ798" s="2">
        <f t="shared" si="3307"/>
        <v>8.911511965792536E-2</v>
      </c>
      <c r="BA798" s="17">
        <f t="shared" si="3308"/>
        <v>0.16832850336460534</v>
      </c>
      <c r="BB798" s="2">
        <f t="shared" si="3309"/>
        <v>6.9291138413683101E-4</v>
      </c>
      <c r="BC798" s="2">
        <f t="shared" si="3310"/>
        <v>6.5760379768399892E-4</v>
      </c>
      <c r="BD798" s="2">
        <f t="shared" si="3311"/>
        <v>3.5307586452832151E-5</v>
      </c>
      <c r="BE798" s="2">
        <f t="shared" si="3312"/>
        <v>9.8860359378268717E-2</v>
      </c>
      <c r="BF798" s="2">
        <f t="shared" si="3313"/>
        <v>0.8910248997926562</v>
      </c>
      <c r="BG798" s="17">
        <f t="shared" si="3314"/>
        <v>9.4218294449382595E-3</v>
      </c>
      <c r="BH798" s="2">
        <f t="shared" si="3315"/>
        <v>6.6055468860831325E-3</v>
      </c>
      <c r="BI798" s="2">
        <f t="shared" si="3316"/>
        <v>3.5466023549439636E-4</v>
      </c>
      <c r="BJ798" s="2">
        <f t="shared" si="3317"/>
        <v>0.99303979287842248</v>
      </c>
    </row>
    <row r="799" spans="1:62" ht="15.6" customHeight="1">
      <c r="A799" s="4">
        <v>44688</v>
      </c>
      <c r="B799">
        <f>Foglio1!S570</f>
        <v>12730490</v>
      </c>
      <c r="C799">
        <f>Foglio1!T570</f>
        <v>7152716</v>
      </c>
      <c r="E799">
        <f>Foglio1!R570</f>
        <v>1135945</v>
      </c>
      <c r="G799">
        <f>Foglio1!K570</f>
        <v>112760</v>
      </c>
      <c r="H799" s="5">
        <f>Foglio1!I570</f>
        <v>761</v>
      </c>
      <c r="I799" s="5">
        <f>Foglio1!G570</f>
        <v>723</v>
      </c>
      <c r="J799" s="5">
        <f>Foglio1!H570</f>
        <v>38</v>
      </c>
      <c r="K799" s="5">
        <f>Foglio1!V570</f>
        <v>4</v>
      </c>
      <c r="M799" s="5">
        <f>Foglio1!J570</f>
        <v>111999</v>
      </c>
      <c r="N799" s="5">
        <f>Foglio1!N570</f>
        <v>1012497</v>
      </c>
      <c r="O799" s="5">
        <f>Foglio1!O570</f>
        <v>10688</v>
      </c>
      <c r="Q799">
        <f t="shared" si="3283"/>
        <v>761</v>
      </c>
      <c r="R799">
        <f t="shared" si="3284"/>
        <v>1023946</v>
      </c>
      <c r="Z799">
        <f t="shared" si="3285"/>
        <v>1012497</v>
      </c>
      <c r="AA799">
        <f t="shared" si="3286"/>
        <v>111999</v>
      </c>
      <c r="AB799">
        <f t="shared" si="3287"/>
        <v>761</v>
      </c>
      <c r="AC799">
        <f t="shared" si="3288"/>
        <v>10688</v>
      </c>
      <c r="AE799" s="3">
        <f t="shared" si="3289"/>
        <v>17709</v>
      </c>
      <c r="AF799" s="3">
        <f t="shared" si="3290"/>
        <v>3044</v>
      </c>
      <c r="AG799" s="3">
        <f t="shared" si="3291"/>
        <v>-24</v>
      </c>
      <c r="AH799" s="3">
        <f t="shared" si="3292"/>
        <v>-24</v>
      </c>
      <c r="AI799" s="3">
        <f t="shared" si="3293"/>
        <v>-2</v>
      </c>
      <c r="AJ799" s="3">
        <f t="shared" si="3294"/>
        <v>0</v>
      </c>
      <c r="AK799" s="3">
        <f t="shared" si="3295"/>
        <v>3054</v>
      </c>
      <c r="AL799" s="3">
        <f t="shared" si="3296"/>
        <v>14</v>
      </c>
      <c r="AM799" s="3"/>
      <c r="AN799" s="3">
        <f t="shared" si="3297"/>
        <v>14665</v>
      </c>
      <c r="AO799" s="3">
        <f t="shared" si="3298"/>
        <v>3044</v>
      </c>
      <c r="AQ799" s="6">
        <f t="shared" si="3299"/>
        <v>1.3930075567257865E-3</v>
      </c>
      <c r="AR799" s="6">
        <f t="shared" si="3300"/>
        <v>2.6869073290605268E-3</v>
      </c>
      <c r="AS799" s="6">
        <f t="shared" si="3301"/>
        <v>-2.1279614129663782E-4</v>
      </c>
      <c r="AT799" s="6">
        <f t="shared" si="3302"/>
        <v>-3.0573248407643312E-2</v>
      </c>
      <c r="AU799" s="6">
        <f t="shared" si="3303"/>
        <v>-0.05</v>
      </c>
      <c r="AV799" s="6">
        <f t="shared" si="3304"/>
        <v>0</v>
      </c>
      <c r="AW799" s="6">
        <f t="shared" si="3305"/>
        <v>3.0254308564227994E-3</v>
      </c>
      <c r="AX799" s="6">
        <f t="shared" si="3306"/>
        <v>1.3115982761851227E-3</v>
      </c>
      <c r="AZ799" s="2">
        <f t="shared" si="3307"/>
        <v>8.9230265292223623E-2</v>
      </c>
      <c r="BA799" s="17">
        <f t="shared" si="3308"/>
        <v>0.17188999943531538</v>
      </c>
      <c r="BB799" s="2">
        <f t="shared" si="3309"/>
        <v>6.6992680103350076E-4</v>
      </c>
      <c r="BC799" s="2">
        <f t="shared" si="3310"/>
        <v>6.3647447719739948E-4</v>
      </c>
      <c r="BD799" s="2">
        <f t="shared" si="3311"/>
        <v>3.3452323836101222E-5</v>
      </c>
      <c r="BE799" s="2">
        <f t="shared" si="3312"/>
        <v>9.8595442561039484E-2</v>
      </c>
      <c r="BF799" s="2">
        <f t="shared" si="3313"/>
        <v>0.89132572439686786</v>
      </c>
      <c r="BG799" s="17">
        <f t="shared" si="3314"/>
        <v>9.4089062410592054E-3</v>
      </c>
      <c r="BH799" s="2">
        <f t="shared" si="3315"/>
        <v>6.411848173111032E-3</v>
      </c>
      <c r="BI799" s="2">
        <f t="shared" si="3316"/>
        <v>3.3699893579283436E-4</v>
      </c>
      <c r="BJ799" s="2">
        <f t="shared" si="3317"/>
        <v>0.99325115289109611</v>
      </c>
    </row>
    <row r="800" spans="1:62" ht="15.6" customHeight="1">
      <c r="A800" s="4">
        <v>44689</v>
      </c>
      <c r="B800">
        <f>Foglio1!S571</f>
        <v>12747419</v>
      </c>
      <c r="C800">
        <f>Foglio1!T571</f>
        <v>7169432</v>
      </c>
      <c r="E800">
        <f>Foglio1!R571</f>
        <v>1138657</v>
      </c>
      <c r="G800">
        <f>Foglio1!K571</f>
        <v>113164</v>
      </c>
      <c r="H800" s="5">
        <f>Foglio1!I571</f>
        <v>754</v>
      </c>
      <c r="I800" s="5">
        <f>Foglio1!G571</f>
        <v>714</v>
      </c>
      <c r="J800" s="5">
        <f>Foglio1!H571</f>
        <v>40</v>
      </c>
      <c r="K800" s="5">
        <f>Foglio1!V571</f>
        <v>3</v>
      </c>
      <c r="M800" s="5">
        <f>Foglio1!J571</f>
        <v>112410</v>
      </c>
      <c r="N800" s="5">
        <f>Foglio1!N571</f>
        <v>1014796</v>
      </c>
      <c r="O800" s="5">
        <f>Foglio1!O571</f>
        <v>10697</v>
      </c>
      <c r="Q800">
        <f t="shared" si="3283"/>
        <v>754</v>
      </c>
      <c r="R800">
        <f t="shared" si="3284"/>
        <v>1026247</v>
      </c>
      <c r="Z800">
        <f t="shared" si="3285"/>
        <v>1014796</v>
      </c>
      <c r="AA800">
        <f t="shared" si="3286"/>
        <v>112410</v>
      </c>
      <c r="AB800">
        <f t="shared" si="3287"/>
        <v>754</v>
      </c>
      <c r="AC800">
        <f t="shared" si="3288"/>
        <v>10697</v>
      </c>
      <c r="AE800" s="3">
        <f t="shared" si="3289"/>
        <v>16929</v>
      </c>
      <c r="AF800" s="3">
        <f t="shared" si="3290"/>
        <v>2712</v>
      </c>
      <c r="AG800" s="3">
        <f t="shared" si="3291"/>
        <v>404</v>
      </c>
      <c r="AH800" s="3">
        <f t="shared" si="3292"/>
        <v>-7</v>
      </c>
      <c r="AI800" s="3">
        <f t="shared" si="3293"/>
        <v>2</v>
      </c>
      <c r="AJ800" s="3">
        <f t="shared" si="3294"/>
        <v>411</v>
      </c>
      <c r="AK800" s="3">
        <f t="shared" si="3295"/>
        <v>2299</v>
      </c>
      <c r="AL800" s="3">
        <f t="shared" si="3296"/>
        <v>9</v>
      </c>
      <c r="AM800" s="3"/>
      <c r="AN800" s="3">
        <f t="shared" si="3297"/>
        <v>14217</v>
      </c>
      <c r="AO800" s="3">
        <f t="shared" si="3298"/>
        <v>2712</v>
      </c>
      <c r="AQ800" s="6">
        <f t="shared" si="3299"/>
        <v>1.3297995599540944E-3</v>
      </c>
      <c r="AR800" s="6">
        <f t="shared" si="3300"/>
        <v>2.3874395327238554E-3</v>
      </c>
      <c r="AS800" s="6">
        <f t="shared" si="3301"/>
        <v>3.5828307910606596E-3</v>
      </c>
      <c r="AT800" s="6">
        <f t="shared" si="3302"/>
        <v>-9.1984231274638631E-3</v>
      </c>
      <c r="AU800" s="6">
        <f t="shared" si="3303"/>
        <v>5.2631578947368418E-2</v>
      </c>
      <c r="AV800" s="6">
        <f t="shared" si="3304"/>
        <v>3.669675622103769E-3</v>
      </c>
      <c r="AW800" s="6">
        <f t="shared" si="3305"/>
        <v>2.2706240117254667E-3</v>
      </c>
      <c r="AX800" s="6">
        <f t="shared" si="3306"/>
        <v>8.4206586826347308E-4</v>
      </c>
      <c r="AZ800" s="2">
        <f t="shared" si="3307"/>
        <v>8.9324513456410279E-2</v>
      </c>
      <c r="BA800" s="17">
        <f t="shared" si="3308"/>
        <v>0.16019847598794967</v>
      </c>
      <c r="BB800" s="2">
        <f t="shared" si="3309"/>
        <v>6.6218360753062596E-4</v>
      </c>
      <c r="BC800" s="2">
        <f t="shared" si="3310"/>
        <v>6.2705450368284743E-4</v>
      </c>
      <c r="BD800" s="2">
        <f t="shared" si="3311"/>
        <v>3.512910384777857E-5</v>
      </c>
      <c r="BE800" s="2">
        <f t="shared" si="3312"/>
        <v>9.8721564088219721E-2</v>
      </c>
      <c r="BF800" s="2">
        <f t="shared" si="3313"/>
        <v>0.89122185170775747</v>
      </c>
      <c r="BG800" s="17">
        <f t="shared" si="3314"/>
        <v>9.3944005964921827E-3</v>
      </c>
      <c r="BH800" s="2">
        <f t="shared" si="3315"/>
        <v>6.3094270262627691E-3</v>
      </c>
      <c r="BI800" s="2">
        <f t="shared" si="3316"/>
        <v>3.5346930119119153E-4</v>
      </c>
      <c r="BJ800" s="2">
        <f t="shared" si="3317"/>
        <v>0.99333710367254602</v>
      </c>
    </row>
    <row r="801" spans="1:62" ht="15.6" customHeight="1">
      <c r="A801" s="4">
        <v>44690</v>
      </c>
      <c r="B801">
        <f>Foglio1!S572</f>
        <v>12758196</v>
      </c>
      <c r="C801">
        <f>Foglio1!T572</f>
        <v>7179819</v>
      </c>
      <c r="E801">
        <f>Foglio1!R572</f>
        <v>1140150</v>
      </c>
      <c r="G801">
        <f>Foglio1!K572</f>
        <v>113803</v>
      </c>
      <c r="H801" s="5">
        <f>Foglio1!I572</f>
        <v>763</v>
      </c>
      <c r="I801" s="5">
        <f>Foglio1!G572</f>
        <v>727</v>
      </c>
      <c r="J801" s="5">
        <f>Foglio1!H572</f>
        <v>36</v>
      </c>
      <c r="K801" s="5">
        <f>Foglio1!V572</f>
        <v>1</v>
      </c>
      <c r="M801" s="5">
        <f>Foglio1!J572</f>
        <v>113040</v>
      </c>
      <c r="N801" s="5">
        <f>Foglio1!N572</f>
        <v>1015642</v>
      </c>
      <c r="O801" s="5">
        <f>Foglio1!O572</f>
        <v>10705</v>
      </c>
      <c r="Q801">
        <f t="shared" ref="Q801:Q807" si="3318">H801+L801</f>
        <v>763</v>
      </c>
      <c r="R801">
        <f t="shared" ref="R801:R807" si="3319">Q801+N801+O801</f>
        <v>1027110</v>
      </c>
      <c r="Z801">
        <f t="shared" ref="Z801:Z807" si="3320">N801</f>
        <v>1015642</v>
      </c>
      <c r="AA801">
        <f t="shared" ref="AA801:AA807" si="3321">M801</f>
        <v>113040</v>
      </c>
      <c r="AB801">
        <f t="shared" ref="AB801:AB807" si="3322">H801</f>
        <v>763</v>
      </c>
      <c r="AC801">
        <f t="shared" ref="AC801:AC807" si="3323">O801</f>
        <v>10705</v>
      </c>
      <c r="AE801" s="3">
        <f t="shared" ref="AE801:AE807" si="3324">B801-B800</f>
        <v>10777</v>
      </c>
      <c r="AF801" s="3">
        <f t="shared" ref="AF801:AF807" si="3325">E801-E800</f>
        <v>1493</v>
      </c>
      <c r="AG801" s="3">
        <f t="shared" ref="AG801:AG807" si="3326">G801-G800</f>
        <v>639</v>
      </c>
      <c r="AH801" s="3">
        <f t="shared" ref="AH801:AH807" si="3327">H801-H800</f>
        <v>9</v>
      </c>
      <c r="AI801" s="3">
        <f t="shared" ref="AI801:AI807" si="3328">J801-J800</f>
        <v>-4</v>
      </c>
      <c r="AJ801" s="3">
        <f t="shared" ref="AJ801:AJ807" si="3329">M801-M800</f>
        <v>630</v>
      </c>
      <c r="AK801" s="3">
        <f t="shared" ref="AK801:AK807" si="3330">N801-N800</f>
        <v>846</v>
      </c>
      <c r="AL801" s="3">
        <f t="shared" ref="AL801:AL807" si="3331">O801-O800</f>
        <v>8</v>
      </c>
      <c r="AM801" s="3"/>
      <c r="AN801" s="3">
        <f t="shared" ref="AN801:AN807" si="3332">AE801-AF801</f>
        <v>9284</v>
      </c>
      <c r="AO801" s="3">
        <f t="shared" ref="AO801:AO807" si="3333">AF801</f>
        <v>1493</v>
      </c>
      <c r="AQ801" s="6">
        <f t="shared" ref="AQ801:AQ807" si="3334">(B801-B800)/B800</f>
        <v>8.4542604271499976E-4</v>
      </c>
      <c r="AR801" s="6">
        <f t="shared" ref="AR801:AR807" si="3335">(E801-E800)/E800</f>
        <v>1.3111938011183351E-3</v>
      </c>
      <c r="AS801" s="6">
        <f t="shared" ref="AS801:AS807" si="3336">(G801-G800)/G800</f>
        <v>5.6466720865292848E-3</v>
      </c>
      <c r="AT801" s="6">
        <f t="shared" ref="AT801:AT807" si="3337">(H801-H800)/H800</f>
        <v>1.1936339522546418E-2</v>
      </c>
      <c r="AU801" s="6">
        <f t="shared" ref="AU801:AU807" si="3338">(J801-J800)/J800</f>
        <v>-0.1</v>
      </c>
      <c r="AV801" s="6">
        <f t="shared" ref="AV801:AV807" si="3339">(M801-M800)/M800</f>
        <v>5.6044835868694952E-3</v>
      </c>
      <c r="AW801" s="6">
        <f t="shared" ref="AW801:AW807" si="3340">(N801-N800)/N800</f>
        <v>8.336650913089922E-4</v>
      </c>
      <c r="AX801" s="6">
        <f t="shared" ref="AX801:AX807" si="3341">(O801-O800)/O800</f>
        <v>7.4787323548658501E-4</v>
      </c>
      <c r="AZ801" s="2">
        <f t="shared" ref="AZ801:AZ807" si="3342">E801/B801</f>
        <v>8.9366082791015281E-2</v>
      </c>
      <c r="BA801" s="17">
        <f t="shared" ref="BA801:BA807" si="3343">AF801/AE801</f>
        <v>0.13853577062262226</v>
      </c>
      <c r="BB801" s="2">
        <f t="shared" ref="BB801:BB807" si="3344">H801/E801</f>
        <v>6.692101916414507E-4</v>
      </c>
      <c r="BC801" s="2">
        <f t="shared" ref="BC801:BC807" si="3345">(H801-J801)/E801</f>
        <v>6.3763539885102838E-4</v>
      </c>
      <c r="BD801" s="2">
        <f t="shared" ref="BD801:BD807" si="3346">J801/E801</f>
        <v>3.1574792790422313E-5</v>
      </c>
      <c r="BE801" s="2">
        <f t="shared" ref="BE801:BE807" si="3347">M801/E801</f>
        <v>9.9144849361926066E-2</v>
      </c>
      <c r="BF801" s="2">
        <f t="shared" ref="BF801:BF807" si="3348">N801/E801</f>
        <v>0.89079682497916945</v>
      </c>
      <c r="BG801" s="17">
        <f t="shared" ref="BG801:BG807" si="3349">O801/E801</f>
        <v>9.3891154672630789E-3</v>
      </c>
      <c r="BH801" s="2">
        <f t="shared" ref="BH801:BH807" si="3350">I801/G801</f>
        <v>6.3882322961609098E-3</v>
      </c>
      <c r="BI801" s="2">
        <f t="shared" ref="BI801:BI807" si="3351">J801/G801</f>
        <v>3.1633612470673004E-4</v>
      </c>
      <c r="BJ801" s="2">
        <f t="shared" ref="BJ801:BJ807" si="3352">M801/G801</f>
        <v>0.99329543157913236</v>
      </c>
    </row>
    <row r="802" spans="1:62" ht="15.6" customHeight="1">
      <c r="A802" s="4">
        <v>44691</v>
      </c>
      <c r="B802">
        <f>Foglio1!S573</f>
        <v>12780028</v>
      </c>
      <c r="C802">
        <f>Foglio1!T573</f>
        <v>7201416</v>
      </c>
      <c r="E802">
        <f>Foglio1!R573</f>
        <v>1144106</v>
      </c>
      <c r="G802">
        <f>Foglio1!K573</f>
        <v>102763</v>
      </c>
      <c r="H802" s="5">
        <f>Foglio1!I573</f>
        <v>740</v>
      </c>
      <c r="I802" s="5">
        <f>Foglio1!G573</f>
        <v>706</v>
      </c>
      <c r="J802" s="5">
        <f>Foglio1!H573</f>
        <v>34</v>
      </c>
      <c r="K802" s="5">
        <f>Foglio1!V573</f>
        <v>0</v>
      </c>
      <c r="M802" s="5">
        <f>Foglio1!J573</f>
        <v>102023</v>
      </c>
      <c r="N802" s="5">
        <f>Foglio1!N573</f>
        <v>1030621</v>
      </c>
      <c r="O802" s="5">
        <f>Foglio1!O573</f>
        <v>10722</v>
      </c>
      <c r="Q802">
        <f t="shared" si="3318"/>
        <v>740</v>
      </c>
      <c r="R802">
        <f t="shared" si="3319"/>
        <v>1042083</v>
      </c>
      <c r="Z802">
        <f t="shared" si="3320"/>
        <v>1030621</v>
      </c>
      <c r="AA802">
        <f t="shared" si="3321"/>
        <v>102023</v>
      </c>
      <c r="AB802">
        <f t="shared" si="3322"/>
        <v>740</v>
      </c>
      <c r="AC802">
        <f t="shared" si="3323"/>
        <v>10722</v>
      </c>
      <c r="AE802" s="3">
        <f t="shared" si="3324"/>
        <v>21832</v>
      </c>
      <c r="AF802" s="3">
        <f t="shared" si="3325"/>
        <v>3956</v>
      </c>
      <c r="AG802" s="3">
        <f t="shared" si="3326"/>
        <v>-11040</v>
      </c>
      <c r="AH802" s="3">
        <f t="shared" si="3327"/>
        <v>-23</v>
      </c>
      <c r="AI802" s="3">
        <f t="shared" si="3328"/>
        <v>-2</v>
      </c>
      <c r="AJ802" s="3">
        <f t="shared" si="3329"/>
        <v>-11017</v>
      </c>
      <c r="AK802" s="3">
        <f t="shared" si="3330"/>
        <v>14979</v>
      </c>
      <c r="AL802" s="3">
        <f t="shared" si="3331"/>
        <v>17</v>
      </c>
      <c r="AM802" s="3"/>
      <c r="AN802" s="3">
        <f t="shared" si="3332"/>
        <v>17876</v>
      </c>
      <c r="AO802" s="3">
        <f t="shared" si="3333"/>
        <v>3956</v>
      </c>
      <c r="AQ802" s="6">
        <f t="shared" si="3334"/>
        <v>1.7112137170490248E-3</v>
      </c>
      <c r="AR802" s="6">
        <f t="shared" si="3335"/>
        <v>3.4697188966364076E-3</v>
      </c>
      <c r="AS802" s="6">
        <f t="shared" si="3336"/>
        <v>-9.700974491006388E-2</v>
      </c>
      <c r="AT802" s="6">
        <f t="shared" si="3337"/>
        <v>-3.0144167758846659E-2</v>
      </c>
      <c r="AU802" s="6">
        <f t="shared" si="3338"/>
        <v>-5.5555555555555552E-2</v>
      </c>
      <c r="AV802" s="6">
        <f t="shared" si="3339"/>
        <v>-9.7461075725406937E-2</v>
      </c>
      <c r="AW802" s="6">
        <f t="shared" si="3340"/>
        <v>1.4748306982184668E-2</v>
      </c>
      <c r="AX802" s="6">
        <f t="shared" si="3341"/>
        <v>1.588042970574498E-3</v>
      </c>
      <c r="AZ802" s="2">
        <f t="shared" si="3342"/>
        <v>8.9522965051406778E-2</v>
      </c>
      <c r="BA802" s="17">
        <f t="shared" si="3343"/>
        <v>0.18120190545987541</v>
      </c>
      <c r="BB802" s="2">
        <f t="shared" si="3344"/>
        <v>6.4679321671243749E-4</v>
      </c>
      <c r="BC802" s="2">
        <f t="shared" si="3345"/>
        <v>6.1707569053916331E-4</v>
      </c>
      <c r="BD802" s="2">
        <f t="shared" si="3346"/>
        <v>2.9717526173274155E-5</v>
      </c>
      <c r="BE802" s="2">
        <f t="shared" si="3347"/>
        <v>8.917268155223379E-2</v>
      </c>
      <c r="BF802" s="2">
        <f t="shared" si="3348"/>
        <v>0.90080901594782303</v>
      </c>
      <c r="BG802" s="17">
        <f t="shared" si="3349"/>
        <v>9.3715092832307497E-3</v>
      </c>
      <c r="BH802" s="2">
        <f t="shared" si="3350"/>
        <v>6.8701770092348411E-3</v>
      </c>
      <c r="BI802" s="2">
        <f t="shared" si="3351"/>
        <v>3.3085838288099802E-4</v>
      </c>
      <c r="BJ802" s="2">
        <f t="shared" si="3352"/>
        <v>0.99279896460788419</v>
      </c>
    </row>
    <row r="803" spans="1:62" ht="15.6" customHeight="1">
      <c r="A803" s="4">
        <v>44692</v>
      </c>
      <c r="B803">
        <f>Foglio1!S574</f>
        <v>12801852</v>
      </c>
      <c r="C803">
        <f>Foglio1!T574</f>
        <v>7222903</v>
      </c>
      <c r="E803">
        <f>Foglio1!R574</f>
        <v>1147314</v>
      </c>
      <c r="G803">
        <f>Foglio1!K574</f>
        <v>101002</v>
      </c>
      <c r="H803" s="5">
        <f>Foglio1!I574</f>
        <v>728</v>
      </c>
      <c r="I803" s="5">
        <f>Foglio1!G574</f>
        <v>696</v>
      </c>
      <c r="J803" s="5">
        <f>Foglio1!H574</f>
        <v>32</v>
      </c>
      <c r="K803" s="5">
        <f>Foglio1!V574</f>
        <v>1</v>
      </c>
      <c r="M803" s="5">
        <f>Foglio1!J574</f>
        <v>100274</v>
      </c>
      <c r="N803" s="5">
        <f>Foglio1!N574</f>
        <v>1035585</v>
      </c>
      <c r="O803" s="5">
        <f>Foglio1!O574</f>
        <v>10727</v>
      </c>
      <c r="Q803">
        <f t="shared" si="3318"/>
        <v>728</v>
      </c>
      <c r="R803">
        <f t="shared" si="3319"/>
        <v>1047040</v>
      </c>
      <c r="Z803">
        <f t="shared" si="3320"/>
        <v>1035585</v>
      </c>
      <c r="AA803">
        <f t="shared" si="3321"/>
        <v>100274</v>
      </c>
      <c r="AB803">
        <f t="shared" si="3322"/>
        <v>728</v>
      </c>
      <c r="AC803">
        <f t="shared" si="3323"/>
        <v>10727</v>
      </c>
      <c r="AE803" s="3">
        <f t="shared" si="3324"/>
        <v>21824</v>
      </c>
      <c r="AF803" s="3">
        <f t="shared" si="3325"/>
        <v>3208</v>
      </c>
      <c r="AG803" s="3">
        <f t="shared" si="3326"/>
        <v>-1761</v>
      </c>
      <c r="AH803" s="3">
        <f t="shared" si="3327"/>
        <v>-12</v>
      </c>
      <c r="AI803" s="3">
        <f t="shared" si="3328"/>
        <v>-2</v>
      </c>
      <c r="AJ803" s="3">
        <f t="shared" si="3329"/>
        <v>-1749</v>
      </c>
      <c r="AK803" s="3">
        <f t="shared" si="3330"/>
        <v>4964</v>
      </c>
      <c r="AL803" s="3">
        <f t="shared" si="3331"/>
        <v>5</v>
      </c>
      <c r="AM803" s="3"/>
      <c r="AN803" s="3">
        <f t="shared" si="3332"/>
        <v>18616</v>
      </c>
      <c r="AO803" s="3">
        <f t="shared" si="3333"/>
        <v>3208</v>
      </c>
      <c r="AQ803" s="6">
        <f t="shared" si="3334"/>
        <v>1.7076644902499431E-3</v>
      </c>
      <c r="AR803" s="6">
        <f t="shared" si="3335"/>
        <v>2.8039359989371613E-3</v>
      </c>
      <c r="AS803" s="6">
        <f t="shared" si="3336"/>
        <v>-1.7136518007454044E-2</v>
      </c>
      <c r="AT803" s="6">
        <f t="shared" si="3337"/>
        <v>-1.6216216216216217E-2</v>
      </c>
      <c r="AU803" s="6">
        <f t="shared" si="3338"/>
        <v>-5.8823529411764705E-2</v>
      </c>
      <c r="AV803" s="6">
        <f t="shared" si="3339"/>
        <v>-1.7143193201532989E-2</v>
      </c>
      <c r="AW803" s="6">
        <f t="shared" si="3340"/>
        <v>4.8165135389245904E-3</v>
      </c>
      <c r="AX803" s="6">
        <f t="shared" si="3341"/>
        <v>4.6633090841260961E-4</v>
      </c>
      <c r="AZ803" s="2">
        <f t="shared" si="3342"/>
        <v>8.9620939220356549E-2</v>
      </c>
      <c r="BA803" s="17">
        <f t="shared" si="3343"/>
        <v>0.14699413489736071</v>
      </c>
      <c r="BB803" s="2">
        <f t="shared" si="3344"/>
        <v>6.3452550914570903E-4</v>
      </c>
      <c r="BC803" s="2">
        <f t="shared" si="3345"/>
        <v>6.0663427797446906E-4</v>
      </c>
      <c r="BD803" s="2">
        <f t="shared" si="3346"/>
        <v>2.7891231171239958E-5</v>
      </c>
      <c r="BE803" s="2">
        <f t="shared" si="3347"/>
        <v>8.7398916077028613E-2</v>
      </c>
      <c r="BF803" s="2">
        <f t="shared" si="3348"/>
        <v>0.90261689476464158</v>
      </c>
      <c r="BG803" s="17">
        <f t="shared" si="3349"/>
        <v>9.3496636491840947E-3</v>
      </c>
      <c r="BH803" s="2">
        <f t="shared" si="3350"/>
        <v>6.8909526544028831E-3</v>
      </c>
      <c r="BI803" s="2">
        <f t="shared" si="3351"/>
        <v>3.1682540939783368E-4</v>
      </c>
      <c r="BJ803" s="2">
        <f t="shared" si="3352"/>
        <v>0.99279222193619932</v>
      </c>
    </row>
    <row r="804" spans="1:62" ht="15.6" customHeight="1">
      <c r="A804" s="4">
        <v>44693</v>
      </c>
      <c r="B804">
        <f>Foglio1!S575</f>
        <v>12810491</v>
      </c>
      <c r="C804">
        <f>Foglio1!T575</f>
        <v>7231453</v>
      </c>
      <c r="E804">
        <f>Foglio1!R575</f>
        <v>1148469</v>
      </c>
      <c r="G804">
        <f>Foglio1!K575</f>
        <v>97986</v>
      </c>
      <c r="H804" s="5">
        <f>Foglio1!I575</f>
        <v>717</v>
      </c>
      <c r="I804" s="5">
        <f>Foglio1!G575</f>
        <v>683</v>
      </c>
      <c r="J804" s="5">
        <f>Foglio1!H575</f>
        <v>34</v>
      </c>
      <c r="K804" s="5">
        <f>Foglio1!V575</f>
        <v>4</v>
      </c>
      <c r="M804" s="5">
        <f>Foglio1!J575</f>
        <v>97269</v>
      </c>
      <c r="N804" s="5">
        <f>Foglio1!N575</f>
        <v>1039746</v>
      </c>
      <c r="O804" s="5">
        <f>Foglio1!O575</f>
        <v>10737</v>
      </c>
      <c r="Q804">
        <f t="shared" si="3318"/>
        <v>717</v>
      </c>
      <c r="R804">
        <f t="shared" si="3319"/>
        <v>1051200</v>
      </c>
      <c r="Z804">
        <f t="shared" si="3320"/>
        <v>1039746</v>
      </c>
      <c r="AA804">
        <f t="shared" si="3321"/>
        <v>97269</v>
      </c>
      <c r="AB804">
        <f t="shared" si="3322"/>
        <v>717</v>
      </c>
      <c r="AC804">
        <f t="shared" si="3323"/>
        <v>10737</v>
      </c>
      <c r="AE804" s="3">
        <f t="shared" si="3324"/>
        <v>8639</v>
      </c>
      <c r="AF804" s="3">
        <f t="shared" si="3325"/>
        <v>1155</v>
      </c>
      <c r="AG804" s="3">
        <f t="shared" si="3326"/>
        <v>-3016</v>
      </c>
      <c r="AH804" s="3">
        <f t="shared" si="3327"/>
        <v>-11</v>
      </c>
      <c r="AI804" s="3">
        <f t="shared" si="3328"/>
        <v>2</v>
      </c>
      <c r="AJ804" s="3">
        <f t="shared" si="3329"/>
        <v>-3005</v>
      </c>
      <c r="AK804" s="3">
        <f t="shared" si="3330"/>
        <v>4161</v>
      </c>
      <c r="AL804" s="3">
        <f t="shared" si="3331"/>
        <v>10</v>
      </c>
      <c r="AM804" s="3"/>
      <c r="AN804" s="3">
        <f t="shared" si="3332"/>
        <v>7484</v>
      </c>
      <c r="AO804" s="3">
        <f t="shared" si="3333"/>
        <v>1155</v>
      </c>
      <c r="AQ804" s="6">
        <f t="shared" si="3334"/>
        <v>6.7482423636830045E-4</v>
      </c>
      <c r="AR804" s="6">
        <f t="shared" si="3335"/>
        <v>1.0066991250869421E-3</v>
      </c>
      <c r="AS804" s="6">
        <f t="shared" si="3336"/>
        <v>-2.9860794835745826E-2</v>
      </c>
      <c r="AT804" s="6">
        <f t="shared" si="3337"/>
        <v>-1.510989010989011E-2</v>
      </c>
      <c r="AU804" s="6">
        <f t="shared" si="3338"/>
        <v>6.25E-2</v>
      </c>
      <c r="AV804" s="6">
        <f t="shared" si="3339"/>
        <v>-2.996788798691585E-2</v>
      </c>
      <c r="AW804" s="6">
        <f t="shared" si="3340"/>
        <v>4.0180188009675691E-3</v>
      </c>
      <c r="AX804" s="6">
        <f t="shared" si="3341"/>
        <v>9.3222709051925051E-4</v>
      </c>
      <c r="AZ804" s="2">
        <f t="shared" si="3342"/>
        <v>8.9650662101866355E-2</v>
      </c>
      <c r="BA804" s="17">
        <f t="shared" si="3343"/>
        <v>0.13369602963305938</v>
      </c>
      <c r="BB804" s="2">
        <f t="shared" si="3344"/>
        <v>6.2430940669708983E-4</v>
      </c>
      <c r="BC804" s="2">
        <f t="shared" si="3345"/>
        <v>5.9470477653293208E-4</v>
      </c>
      <c r="BD804" s="2">
        <f t="shared" si="3346"/>
        <v>2.9604630164157675E-5</v>
      </c>
      <c r="BE804" s="2">
        <f t="shared" si="3347"/>
        <v>8.4694493277572142E-2</v>
      </c>
      <c r="BF804" s="2">
        <f t="shared" si="3348"/>
        <v>0.90533222925477308</v>
      </c>
      <c r="BG804" s="17">
        <f t="shared" si="3349"/>
        <v>9.3489680609576756E-3</v>
      </c>
      <c r="BH804" s="2">
        <f t="shared" si="3350"/>
        <v>6.9703835241769234E-3</v>
      </c>
      <c r="BI804" s="2">
        <f t="shared" si="3351"/>
        <v>3.4698834527381464E-4</v>
      </c>
      <c r="BJ804" s="2">
        <f t="shared" si="3352"/>
        <v>0.9926826281305493</v>
      </c>
    </row>
    <row r="805" spans="1:62" ht="15.6" customHeight="1">
      <c r="A805" s="4">
        <v>44694</v>
      </c>
      <c r="B805">
        <f>Foglio1!S576</f>
        <v>12830597</v>
      </c>
      <c r="C805">
        <f>Foglio1!T576</f>
        <v>7251191</v>
      </c>
      <c r="E805">
        <f>Foglio1!R576</f>
        <v>1151697</v>
      </c>
      <c r="G805">
        <f>Foglio1!K576</f>
        <v>96883</v>
      </c>
      <c r="H805" s="5">
        <f>Foglio1!I576</f>
        <v>712</v>
      </c>
      <c r="I805" s="5">
        <f>Foglio1!G576</f>
        <v>676</v>
      </c>
      <c r="J805" s="5">
        <f>Foglio1!H576</f>
        <v>36</v>
      </c>
      <c r="K805" s="5">
        <f>Foglio1!V576</f>
        <v>7</v>
      </c>
      <c r="M805" s="5">
        <f>Foglio1!J576</f>
        <v>96171</v>
      </c>
      <c r="N805" s="5">
        <f>Foglio1!N576</f>
        <v>1044065</v>
      </c>
      <c r="O805" s="5">
        <f>Foglio1!O576</f>
        <v>10749</v>
      </c>
      <c r="Q805">
        <f t="shared" si="3318"/>
        <v>712</v>
      </c>
      <c r="R805">
        <f t="shared" si="3319"/>
        <v>1055526</v>
      </c>
      <c r="Z805">
        <f t="shared" si="3320"/>
        <v>1044065</v>
      </c>
      <c r="AA805">
        <f t="shared" si="3321"/>
        <v>96171</v>
      </c>
      <c r="AB805">
        <f t="shared" si="3322"/>
        <v>712</v>
      </c>
      <c r="AC805">
        <f t="shared" si="3323"/>
        <v>10749</v>
      </c>
      <c r="AE805" s="3">
        <f t="shared" si="3324"/>
        <v>20106</v>
      </c>
      <c r="AF805" s="3">
        <f t="shared" si="3325"/>
        <v>3228</v>
      </c>
      <c r="AG805" s="3">
        <f t="shared" si="3326"/>
        <v>-1103</v>
      </c>
      <c r="AH805" s="3">
        <f t="shared" si="3327"/>
        <v>-5</v>
      </c>
      <c r="AI805" s="3">
        <f t="shared" si="3328"/>
        <v>2</v>
      </c>
      <c r="AJ805" s="3">
        <f t="shared" si="3329"/>
        <v>-1098</v>
      </c>
      <c r="AK805" s="3">
        <f t="shared" si="3330"/>
        <v>4319</v>
      </c>
      <c r="AL805" s="3">
        <f t="shared" si="3331"/>
        <v>12</v>
      </c>
      <c r="AM805" s="3"/>
      <c r="AN805" s="3">
        <f t="shared" si="3332"/>
        <v>16878</v>
      </c>
      <c r="AO805" s="3">
        <f t="shared" si="3333"/>
        <v>3228</v>
      </c>
      <c r="AQ805" s="6">
        <f t="shared" si="3334"/>
        <v>1.5694948772845632E-3</v>
      </c>
      <c r="AR805" s="6">
        <f t="shared" si="3335"/>
        <v>2.8106984167617934E-3</v>
      </c>
      <c r="AS805" s="6">
        <f t="shared" si="3336"/>
        <v>-1.1256710142265222E-2</v>
      </c>
      <c r="AT805" s="6">
        <f t="shared" si="3337"/>
        <v>-6.9735006973500697E-3</v>
      </c>
      <c r="AU805" s="6">
        <f t="shared" si="3338"/>
        <v>5.8823529411764705E-2</v>
      </c>
      <c r="AV805" s="6">
        <f t="shared" si="3339"/>
        <v>-1.128828300897511E-2</v>
      </c>
      <c r="AW805" s="6">
        <f t="shared" si="3340"/>
        <v>4.15389912536331E-3</v>
      </c>
      <c r="AX805" s="6">
        <f t="shared" si="3341"/>
        <v>1.1176306230790724E-3</v>
      </c>
      <c r="AZ805" s="2">
        <f t="shared" si="3342"/>
        <v>8.9761762449557095E-2</v>
      </c>
      <c r="BA805" s="17">
        <f t="shared" si="3343"/>
        <v>0.16054908982393315</v>
      </c>
      <c r="BB805" s="2">
        <f t="shared" si="3344"/>
        <v>6.1821815981113093E-4</v>
      </c>
      <c r="BC805" s="2">
        <f t="shared" si="3345"/>
        <v>5.8695993824764675E-4</v>
      </c>
      <c r="BD805" s="2">
        <f t="shared" si="3346"/>
        <v>3.1258221563484144E-5</v>
      </c>
      <c r="BE805" s="2">
        <f t="shared" si="3347"/>
        <v>8.3503734055050932E-2</v>
      </c>
      <c r="BF805" s="2">
        <f t="shared" si="3348"/>
        <v>0.90654486379664101</v>
      </c>
      <c r="BG805" s="17">
        <f t="shared" si="3349"/>
        <v>9.3331839884969736E-3</v>
      </c>
      <c r="BH805" s="2">
        <f t="shared" si="3350"/>
        <v>6.9774883106427342E-3</v>
      </c>
      <c r="BI805" s="2">
        <f t="shared" si="3351"/>
        <v>3.7158221772653615E-4</v>
      </c>
      <c r="BJ805" s="2">
        <f t="shared" si="3352"/>
        <v>0.99265092947163069</v>
      </c>
    </row>
    <row r="806" spans="1:62" ht="15.6" customHeight="1">
      <c r="A806" s="4">
        <v>44695</v>
      </c>
      <c r="B806">
        <f>Foglio1!S577</f>
        <v>12846474</v>
      </c>
      <c r="C806">
        <f>Foglio1!T577</f>
        <v>7266872</v>
      </c>
      <c r="E806">
        <f>Foglio1!R577</f>
        <v>1154364</v>
      </c>
      <c r="G806">
        <f>Foglio1!K577</f>
        <v>95434</v>
      </c>
      <c r="H806" s="5">
        <f>Foglio1!I577</f>
        <v>686</v>
      </c>
      <c r="I806" s="5">
        <f>Foglio1!G577</f>
        <v>650</v>
      </c>
      <c r="J806" s="5">
        <f>Foglio1!H577</f>
        <v>36</v>
      </c>
      <c r="K806" s="5">
        <f>Foglio1!V577</f>
        <v>2</v>
      </c>
      <c r="M806" s="5">
        <f>Foglio1!J577</f>
        <v>94748</v>
      </c>
      <c r="N806" s="5">
        <f>Foglio1!N577</f>
        <v>1048167</v>
      </c>
      <c r="O806" s="5">
        <f>Foglio1!O577</f>
        <v>10763</v>
      </c>
      <c r="Q806">
        <f t="shared" si="3318"/>
        <v>686</v>
      </c>
      <c r="R806">
        <f t="shared" si="3319"/>
        <v>1059616</v>
      </c>
      <c r="Z806">
        <f t="shared" si="3320"/>
        <v>1048167</v>
      </c>
      <c r="AA806">
        <f t="shared" si="3321"/>
        <v>94748</v>
      </c>
      <c r="AB806">
        <f t="shared" si="3322"/>
        <v>686</v>
      </c>
      <c r="AC806">
        <f t="shared" si="3323"/>
        <v>10763</v>
      </c>
      <c r="AE806" s="3">
        <f t="shared" si="3324"/>
        <v>15877</v>
      </c>
      <c r="AF806" s="3">
        <f t="shared" si="3325"/>
        <v>2667</v>
      </c>
      <c r="AG806" s="3">
        <f t="shared" si="3326"/>
        <v>-1449</v>
      </c>
      <c r="AH806" s="3">
        <f t="shared" si="3327"/>
        <v>-26</v>
      </c>
      <c r="AI806" s="3">
        <f t="shared" si="3328"/>
        <v>0</v>
      </c>
      <c r="AJ806" s="3">
        <f t="shared" si="3329"/>
        <v>-1423</v>
      </c>
      <c r="AK806" s="3">
        <f t="shared" si="3330"/>
        <v>4102</v>
      </c>
      <c r="AL806" s="3">
        <f t="shared" si="3331"/>
        <v>14</v>
      </c>
      <c r="AM806" s="3"/>
      <c r="AN806" s="3">
        <f t="shared" si="3332"/>
        <v>13210</v>
      </c>
      <c r="AO806" s="3">
        <f t="shared" si="3333"/>
        <v>2667</v>
      </c>
      <c r="AQ806" s="6">
        <f t="shared" si="3334"/>
        <v>1.237432677528567E-3</v>
      </c>
      <c r="AR806" s="6">
        <f t="shared" si="3335"/>
        <v>2.3157132474947838E-3</v>
      </c>
      <c r="AS806" s="6">
        <f t="shared" si="3336"/>
        <v>-1.4956184263493079E-2</v>
      </c>
      <c r="AT806" s="6">
        <f t="shared" si="3337"/>
        <v>-3.6516853932584269E-2</v>
      </c>
      <c r="AU806" s="6">
        <f t="shared" si="3338"/>
        <v>0</v>
      </c>
      <c r="AV806" s="6">
        <f t="shared" si="3339"/>
        <v>-1.4796560293643613E-2</v>
      </c>
      <c r="AW806" s="6">
        <f t="shared" si="3340"/>
        <v>3.9288741601337081E-3</v>
      </c>
      <c r="AX806" s="6">
        <f t="shared" si="3341"/>
        <v>1.3024467392315565E-3</v>
      </c>
      <c r="AZ806" s="2">
        <f t="shared" si="3342"/>
        <v>8.9858431192870514E-2</v>
      </c>
      <c r="BA806" s="17">
        <f t="shared" si="3343"/>
        <v>0.16797883731183472</v>
      </c>
      <c r="BB806" s="2">
        <f t="shared" si="3344"/>
        <v>5.9426662647137302E-4</v>
      </c>
      <c r="BC806" s="2">
        <f t="shared" si="3345"/>
        <v>5.6308062274984321E-4</v>
      </c>
      <c r="BD806" s="2">
        <f t="shared" si="3346"/>
        <v>3.118600372152978E-5</v>
      </c>
      <c r="BE806" s="2">
        <f t="shared" si="3347"/>
        <v>8.2078096683541754E-2</v>
      </c>
      <c r="BF806" s="2">
        <f t="shared" si="3348"/>
        <v>0.90800388785513064</v>
      </c>
      <c r="BG806" s="17">
        <f t="shared" si="3349"/>
        <v>9.3237488348562499E-3</v>
      </c>
      <c r="BH806" s="2">
        <f t="shared" si="3350"/>
        <v>6.8109897939937552E-3</v>
      </c>
      <c r="BI806" s="2">
        <f t="shared" si="3351"/>
        <v>3.7722405012888488E-4</v>
      </c>
      <c r="BJ806" s="2">
        <f t="shared" si="3352"/>
        <v>0.9928117861558774</v>
      </c>
    </row>
    <row r="807" spans="1:62" ht="15.6" customHeight="1">
      <c r="A807" s="4">
        <v>44696</v>
      </c>
      <c r="B807">
        <f>Foglio1!S578</f>
        <v>12861998</v>
      </c>
      <c r="C807">
        <f>Foglio1!T578</f>
        <v>7282105</v>
      </c>
      <c r="E807">
        <f>Foglio1!R578</f>
        <v>1156765</v>
      </c>
      <c r="G807">
        <f>Foglio1!K578</f>
        <v>95867</v>
      </c>
      <c r="H807" s="5">
        <f>Foglio1!I578</f>
        <v>670</v>
      </c>
      <c r="I807" s="5">
        <f>Foglio1!G578</f>
        <v>632</v>
      </c>
      <c r="J807" s="5">
        <f>Foglio1!H578</f>
        <v>38</v>
      </c>
      <c r="K807" s="5">
        <f>Foglio1!V578</f>
        <v>3</v>
      </c>
      <c r="M807" s="5">
        <f>Foglio1!J578</f>
        <v>95197</v>
      </c>
      <c r="N807" s="5">
        <f>Foglio1!N578</f>
        <v>1050132</v>
      </c>
      <c r="O807" s="5">
        <f>Foglio1!O578</f>
        <v>10766</v>
      </c>
      <c r="Q807">
        <f t="shared" si="3318"/>
        <v>670</v>
      </c>
      <c r="R807">
        <f t="shared" si="3319"/>
        <v>1061568</v>
      </c>
      <c r="Z807">
        <f t="shared" si="3320"/>
        <v>1050132</v>
      </c>
      <c r="AA807">
        <f t="shared" si="3321"/>
        <v>95197</v>
      </c>
      <c r="AB807">
        <f t="shared" si="3322"/>
        <v>670</v>
      </c>
      <c r="AC807">
        <f t="shared" si="3323"/>
        <v>10766</v>
      </c>
      <c r="AE807" s="3">
        <f t="shared" si="3324"/>
        <v>15524</v>
      </c>
      <c r="AF807" s="3">
        <f t="shared" si="3325"/>
        <v>2401</v>
      </c>
      <c r="AG807" s="3">
        <f t="shared" si="3326"/>
        <v>433</v>
      </c>
      <c r="AH807" s="3">
        <f t="shared" si="3327"/>
        <v>-16</v>
      </c>
      <c r="AI807" s="3">
        <f t="shared" si="3328"/>
        <v>2</v>
      </c>
      <c r="AJ807" s="3">
        <f t="shared" si="3329"/>
        <v>449</v>
      </c>
      <c r="AK807" s="3">
        <f t="shared" si="3330"/>
        <v>1965</v>
      </c>
      <c r="AL807" s="3">
        <f t="shared" si="3331"/>
        <v>3</v>
      </c>
      <c r="AM807" s="3"/>
      <c r="AN807" s="3">
        <f t="shared" si="3332"/>
        <v>13123</v>
      </c>
      <c r="AO807" s="3">
        <f t="shared" si="3333"/>
        <v>2401</v>
      </c>
      <c r="AQ807" s="6">
        <f t="shared" si="3334"/>
        <v>1.2084249732650376E-3</v>
      </c>
      <c r="AR807" s="6">
        <f t="shared" si="3335"/>
        <v>2.0799331926498054E-3</v>
      </c>
      <c r="AS807" s="6">
        <f t="shared" si="3336"/>
        <v>4.5371670473835319E-3</v>
      </c>
      <c r="AT807" s="6">
        <f t="shared" si="3337"/>
        <v>-2.3323615160349854E-2</v>
      </c>
      <c r="AU807" s="6">
        <f t="shared" si="3338"/>
        <v>5.5555555555555552E-2</v>
      </c>
      <c r="AV807" s="6">
        <f t="shared" si="3339"/>
        <v>4.7388863089458354E-3</v>
      </c>
      <c r="AW807" s="6">
        <f t="shared" si="3340"/>
        <v>1.8747012642069442E-3</v>
      </c>
      <c r="AX807" s="6">
        <f t="shared" si="3341"/>
        <v>2.78732695345164E-4</v>
      </c>
      <c r="AZ807" s="2">
        <f t="shared" si="3342"/>
        <v>8.9936649033843727E-2</v>
      </c>
      <c r="BA807" s="17">
        <f t="shared" si="3343"/>
        <v>0.15466374645709868</v>
      </c>
      <c r="BB807" s="2">
        <f t="shared" si="3344"/>
        <v>5.7920147998945335E-4</v>
      </c>
      <c r="BC807" s="2">
        <f t="shared" si="3345"/>
        <v>5.463512467960217E-4</v>
      </c>
      <c r="BD807" s="2">
        <f t="shared" si="3346"/>
        <v>3.2850233193431679E-5</v>
      </c>
      <c r="BE807" s="2">
        <f t="shared" si="3347"/>
        <v>8.2295885508292518E-2</v>
      </c>
      <c r="BF807" s="2">
        <f t="shared" si="3348"/>
        <v>0.90781792326012634</v>
      </c>
      <c r="BG807" s="17">
        <f t="shared" si="3349"/>
        <v>9.3069897515917228E-3</v>
      </c>
      <c r="BH807" s="2">
        <f t="shared" si="3350"/>
        <v>6.592466646499838E-3</v>
      </c>
      <c r="BI807" s="2">
        <f t="shared" si="3351"/>
        <v>3.9638248823891433E-4</v>
      </c>
      <c r="BJ807" s="2">
        <f t="shared" si="3352"/>
        <v>0.99301115086526126</v>
      </c>
    </row>
    <row r="808" spans="1:62" ht="15.6" customHeight="1">
      <c r="A808" s="4">
        <v>44697</v>
      </c>
      <c r="B808">
        <f>Foglio1!S579</f>
        <v>12869525</v>
      </c>
      <c r="C808">
        <f>Foglio1!T579</f>
        <v>7289485</v>
      </c>
      <c r="E808">
        <f>Foglio1!R579</f>
        <v>1157723</v>
      </c>
      <c r="G808">
        <f>Foglio1!K579</f>
        <v>95181</v>
      </c>
      <c r="H808" s="5">
        <f>Foglio1!I579</f>
        <v>681</v>
      </c>
      <c r="I808" s="5">
        <f>Foglio1!G579</f>
        <v>644</v>
      </c>
      <c r="J808" s="5">
        <f>Foglio1!H579</f>
        <v>37</v>
      </c>
      <c r="K808" s="5">
        <f>Foglio1!V579</f>
        <v>3</v>
      </c>
      <c r="M808" s="5">
        <f>Foglio1!J579</f>
        <v>94500</v>
      </c>
      <c r="N808" s="5">
        <f>Foglio1!N579</f>
        <v>1051774</v>
      </c>
      <c r="O808" s="5">
        <f>Foglio1!O579</f>
        <v>10768</v>
      </c>
      <c r="Q808">
        <f t="shared" ref="Q808:Q814" si="3353">H808+L808</f>
        <v>681</v>
      </c>
      <c r="R808">
        <f t="shared" ref="R808:R814" si="3354">Q808+N808+O808</f>
        <v>1063223</v>
      </c>
      <c r="Z808">
        <f t="shared" ref="Z808:Z814" si="3355">N808</f>
        <v>1051774</v>
      </c>
      <c r="AA808">
        <f t="shared" ref="AA808:AA814" si="3356">M808</f>
        <v>94500</v>
      </c>
      <c r="AB808">
        <f t="shared" ref="AB808:AB814" si="3357">H808</f>
        <v>681</v>
      </c>
      <c r="AC808">
        <f t="shared" ref="AC808:AC814" si="3358">O808</f>
        <v>10768</v>
      </c>
      <c r="AE808" s="3">
        <f t="shared" ref="AE808:AE814" si="3359">B808-B807</f>
        <v>7527</v>
      </c>
      <c r="AF808" s="3">
        <f t="shared" ref="AF808:AF814" si="3360">E808-E807</f>
        <v>958</v>
      </c>
      <c r="AG808" s="3">
        <f t="shared" ref="AG808:AG814" si="3361">G808-G807</f>
        <v>-686</v>
      </c>
      <c r="AH808" s="3">
        <f t="shared" ref="AH808:AH814" si="3362">H808-H807</f>
        <v>11</v>
      </c>
      <c r="AI808" s="3">
        <f t="shared" ref="AI808:AI814" si="3363">J808-J807</f>
        <v>-1</v>
      </c>
      <c r="AJ808" s="3">
        <f t="shared" ref="AJ808:AJ814" si="3364">M808-M807</f>
        <v>-697</v>
      </c>
      <c r="AK808" s="3">
        <f t="shared" ref="AK808:AK814" si="3365">N808-N807</f>
        <v>1642</v>
      </c>
      <c r="AL808" s="3">
        <f t="shared" ref="AL808:AL814" si="3366">O808-O807</f>
        <v>2</v>
      </c>
      <c r="AM808" s="3"/>
      <c r="AN808" s="3">
        <f t="shared" ref="AN808:AN814" si="3367">AE808-AF808</f>
        <v>6569</v>
      </c>
      <c r="AO808" s="3">
        <f t="shared" ref="AO808:AO814" si="3368">AF808</f>
        <v>958</v>
      </c>
      <c r="AQ808" s="6">
        <f t="shared" ref="AQ808:AQ814" si="3369">(B808-B807)/B807</f>
        <v>5.8521234414746453E-4</v>
      </c>
      <c r="AR808" s="6">
        <f t="shared" ref="AR808:AR814" si="3370">(E808-E807)/E807</f>
        <v>8.2817166840283031E-4</v>
      </c>
      <c r="AS808" s="6">
        <f t="shared" ref="AS808:AS814" si="3371">(G808-G807)/G807</f>
        <v>-7.155747024523559E-3</v>
      </c>
      <c r="AT808" s="6">
        <f t="shared" ref="AT808:AT814" si="3372">(H808-H807)/H807</f>
        <v>1.6417910447761194E-2</v>
      </c>
      <c r="AU808" s="6">
        <f t="shared" ref="AU808:AU814" si="3373">(J808-J807)/J807</f>
        <v>-2.6315789473684209E-2</v>
      </c>
      <c r="AV808" s="6">
        <f t="shared" ref="AV808:AV814" si="3374">(M808-M807)/M807</f>
        <v>-7.3216592959862176E-3</v>
      </c>
      <c r="AW808" s="6">
        <f t="shared" ref="AW808:AW814" si="3375">(N808-N807)/N807</f>
        <v>1.5636129553237117E-3</v>
      </c>
      <c r="AX808" s="6">
        <f t="shared" ref="AX808:AX814" si="3376">(O808-O807)/O807</f>
        <v>1.8577001671930151E-4</v>
      </c>
      <c r="AZ808" s="2">
        <f t="shared" ref="AZ808:AZ814" si="3377">E808/B808</f>
        <v>8.995848720135359E-2</v>
      </c>
      <c r="BA808" s="17">
        <f t="shared" ref="BA808:BA814" si="3378">AF808/AE808</f>
        <v>0.12727514281918428</v>
      </c>
      <c r="BB808" s="2">
        <f t="shared" ref="BB808:BB814" si="3379">H808/E808</f>
        <v>5.8822360789238879E-4</v>
      </c>
      <c r="BC808" s="2">
        <f t="shared" ref="BC808:BC814" si="3380">(H808-J808)/E808</f>
        <v>5.5626432229471121E-4</v>
      </c>
      <c r="BD808" s="2">
        <f t="shared" ref="BD808:BD814" si="3381">J808/E808</f>
        <v>3.195928559767751E-5</v>
      </c>
      <c r="BE808" s="2">
        <f t="shared" ref="BE808:BE814" si="3382">M808/E808</f>
        <v>8.1625742945419591E-2</v>
      </c>
      <c r="BF808" s="2">
        <f t="shared" ref="BF808:BF814" si="3383">N808/E808</f>
        <v>0.90848501757328826</v>
      </c>
      <c r="BG808" s="17">
        <f t="shared" ref="BG808:BG814" si="3384">O808/E808</f>
        <v>9.3010158733997685E-3</v>
      </c>
      <c r="BH808" s="2">
        <f t="shared" ref="BH808:BH814" si="3385">I808/G808</f>
        <v>6.7660562507223078E-3</v>
      </c>
      <c r="BI808" s="2">
        <f t="shared" ref="BI808:BI814" si="3386">J808/G808</f>
        <v>3.887330454607537E-4</v>
      </c>
      <c r="BJ808" s="2">
        <f t="shared" ref="BJ808:BJ814" si="3387">M808/G808</f>
        <v>0.99284521070381693</v>
      </c>
    </row>
    <row r="809" spans="1:62" ht="15.6" customHeight="1">
      <c r="A809" s="4">
        <v>44698</v>
      </c>
      <c r="B809">
        <f>Foglio1!S580</f>
        <v>12890419</v>
      </c>
      <c r="C809">
        <f>Foglio1!T580</f>
        <v>7310100</v>
      </c>
      <c r="E809">
        <f>Foglio1!R580</f>
        <v>1161423</v>
      </c>
      <c r="G809">
        <f>Foglio1!K580</f>
        <v>95351</v>
      </c>
      <c r="H809" s="5">
        <f>Foglio1!I580</f>
        <v>676</v>
      </c>
      <c r="I809" s="5">
        <f>Foglio1!G580</f>
        <v>639</v>
      </c>
      <c r="J809" s="5">
        <f>Foglio1!H580</f>
        <v>37</v>
      </c>
      <c r="K809" s="5">
        <f>Foglio1!V580</f>
        <v>2</v>
      </c>
      <c r="M809" s="5">
        <f>Foglio1!J580</f>
        <v>94675</v>
      </c>
      <c r="N809" s="5">
        <f>Foglio1!N580</f>
        <v>1055280</v>
      </c>
      <c r="O809" s="5">
        <f>Foglio1!O580</f>
        <v>10792</v>
      </c>
      <c r="Q809">
        <f t="shared" si="3353"/>
        <v>676</v>
      </c>
      <c r="R809">
        <f t="shared" si="3354"/>
        <v>1066748</v>
      </c>
      <c r="Z809">
        <f t="shared" si="3355"/>
        <v>1055280</v>
      </c>
      <c r="AA809">
        <f t="shared" si="3356"/>
        <v>94675</v>
      </c>
      <c r="AB809">
        <f t="shared" si="3357"/>
        <v>676</v>
      </c>
      <c r="AC809">
        <f t="shared" si="3358"/>
        <v>10792</v>
      </c>
      <c r="AE809" s="3">
        <f t="shared" si="3359"/>
        <v>20894</v>
      </c>
      <c r="AF809" s="3">
        <f t="shared" si="3360"/>
        <v>3700</v>
      </c>
      <c r="AG809" s="3">
        <f t="shared" si="3361"/>
        <v>170</v>
      </c>
      <c r="AH809" s="3">
        <f t="shared" si="3362"/>
        <v>-5</v>
      </c>
      <c r="AI809" s="3">
        <f t="shared" si="3363"/>
        <v>0</v>
      </c>
      <c r="AJ809" s="3">
        <f t="shared" si="3364"/>
        <v>175</v>
      </c>
      <c r="AK809" s="3">
        <f t="shared" si="3365"/>
        <v>3506</v>
      </c>
      <c r="AL809" s="3">
        <f t="shared" si="3366"/>
        <v>24</v>
      </c>
      <c r="AM809" s="3"/>
      <c r="AN809" s="3">
        <f t="shared" si="3367"/>
        <v>17194</v>
      </c>
      <c r="AO809" s="3">
        <f t="shared" si="3368"/>
        <v>3700</v>
      </c>
      <c r="AQ809" s="6">
        <f t="shared" si="3369"/>
        <v>1.6235253437869696E-3</v>
      </c>
      <c r="AR809" s="6">
        <f t="shared" si="3370"/>
        <v>3.195928559767751E-3</v>
      </c>
      <c r="AS809" s="6">
        <f t="shared" si="3371"/>
        <v>1.7860707494142738E-3</v>
      </c>
      <c r="AT809" s="6">
        <f t="shared" si="3372"/>
        <v>-7.3421439060205578E-3</v>
      </c>
      <c r="AU809" s="6">
        <f t="shared" si="3373"/>
        <v>0</v>
      </c>
      <c r="AV809" s="6">
        <f t="shared" si="3374"/>
        <v>1.8518518518518519E-3</v>
      </c>
      <c r="AW809" s="6">
        <f t="shared" si="3375"/>
        <v>3.3334157337983257E-3</v>
      </c>
      <c r="AX809" s="6">
        <f t="shared" si="3376"/>
        <v>2.2288261515601782E-3</v>
      </c>
      <c r="AZ809" s="2">
        <f t="shared" si="3377"/>
        <v>9.0099708938863821E-2</v>
      </c>
      <c r="BA809" s="17">
        <f t="shared" si="3378"/>
        <v>0.17708433042978847</v>
      </c>
      <c r="BB809" s="2">
        <f t="shared" si="3379"/>
        <v>5.8204461251413141E-4</v>
      </c>
      <c r="BC809" s="2">
        <f t="shared" si="3380"/>
        <v>5.5018714111912718E-4</v>
      </c>
      <c r="BD809" s="2">
        <f t="shared" si="3381"/>
        <v>3.1857471395004232E-5</v>
      </c>
      <c r="BE809" s="2">
        <f t="shared" si="3382"/>
        <v>8.151638119789259E-2</v>
      </c>
      <c r="BF809" s="2">
        <f t="shared" si="3383"/>
        <v>0.90860952469513689</v>
      </c>
      <c r="BG809" s="17">
        <f t="shared" si="3384"/>
        <v>9.2920494944563701E-3</v>
      </c>
      <c r="BH809" s="2">
        <f t="shared" si="3385"/>
        <v>6.7015553061845184E-3</v>
      </c>
      <c r="BI809" s="2">
        <f t="shared" si="3386"/>
        <v>3.8803997860536332E-4</v>
      </c>
      <c r="BJ809" s="2">
        <f t="shared" si="3387"/>
        <v>0.99291040471521008</v>
      </c>
    </row>
    <row r="810" spans="1:62" ht="15.6" customHeight="1">
      <c r="A810" s="4">
        <v>44699</v>
      </c>
      <c r="B810">
        <f>Foglio1!S581</f>
        <v>12909493</v>
      </c>
      <c r="C810">
        <f>Foglio1!T581</f>
        <v>7328869</v>
      </c>
      <c r="E810">
        <f>Foglio1!R581</f>
        <v>1164153</v>
      </c>
      <c r="G810">
        <f>Foglio1!K581</f>
        <v>92867</v>
      </c>
      <c r="H810" s="5">
        <f>Foglio1!I581</f>
        <v>662</v>
      </c>
      <c r="I810" s="5">
        <f>Foglio1!G581</f>
        <v>632</v>
      </c>
      <c r="J810" s="5">
        <f>Foglio1!H581</f>
        <v>30</v>
      </c>
      <c r="K810" s="5">
        <f>Foglio1!V581</f>
        <v>1</v>
      </c>
      <c r="M810" s="5">
        <f>Foglio1!J581</f>
        <v>92205</v>
      </c>
      <c r="N810" s="5">
        <f>Foglio1!N581</f>
        <v>1060462</v>
      </c>
      <c r="O810" s="5">
        <f>Foglio1!O581</f>
        <v>10824</v>
      </c>
      <c r="Q810">
        <f t="shared" si="3353"/>
        <v>662</v>
      </c>
      <c r="R810">
        <f t="shared" si="3354"/>
        <v>1071948</v>
      </c>
      <c r="Z810">
        <f t="shared" si="3355"/>
        <v>1060462</v>
      </c>
      <c r="AA810">
        <f t="shared" si="3356"/>
        <v>92205</v>
      </c>
      <c r="AB810">
        <f t="shared" si="3357"/>
        <v>662</v>
      </c>
      <c r="AC810">
        <f t="shared" si="3358"/>
        <v>10824</v>
      </c>
      <c r="AE810" s="3">
        <f t="shared" si="3359"/>
        <v>19074</v>
      </c>
      <c r="AF810" s="3">
        <f t="shared" si="3360"/>
        <v>2730</v>
      </c>
      <c r="AG810" s="3">
        <f t="shared" si="3361"/>
        <v>-2484</v>
      </c>
      <c r="AH810" s="3">
        <f t="shared" si="3362"/>
        <v>-14</v>
      </c>
      <c r="AI810" s="3">
        <f t="shared" si="3363"/>
        <v>-7</v>
      </c>
      <c r="AJ810" s="3">
        <f t="shared" si="3364"/>
        <v>-2470</v>
      </c>
      <c r="AK810" s="3">
        <f t="shared" si="3365"/>
        <v>5182</v>
      </c>
      <c r="AL810" s="3">
        <f t="shared" si="3366"/>
        <v>32</v>
      </c>
      <c r="AM810" s="3"/>
      <c r="AN810" s="3">
        <f t="shared" si="3367"/>
        <v>16344</v>
      </c>
      <c r="AO810" s="3">
        <f t="shared" si="3368"/>
        <v>2730</v>
      </c>
      <c r="AQ810" s="6">
        <f t="shared" si="3369"/>
        <v>1.479703646561062E-3</v>
      </c>
      <c r="AR810" s="6">
        <f t="shared" si="3370"/>
        <v>2.3505647813070688E-3</v>
      </c>
      <c r="AS810" s="6">
        <f t="shared" si="3371"/>
        <v>-2.6051116401506015E-2</v>
      </c>
      <c r="AT810" s="6">
        <f t="shared" si="3372"/>
        <v>-2.0710059171597635E-2</v>
      </c>
      <c r="AU810" s="6">
        <f t="shared" si="3373"/>
        <v>-0.1891891891891892</v>
      </c>
      <c r="AV810" s="6">
        <f t="shared" si="3374"/>
        <v>-2.6089252706627937E-2</v>
      </c>
      <c r="AW810" s="6">
        <f t="shared" si="3375"/>
        <v>4.9105450686073842E-3</v>
      </c>
      <c r="AX810" s="6">
        <f t="shared" si="3376"/>
        <v>2.9651593773165306E-3</v>
      </c>
      <c r="AZ810" s="2">
        <f t="shared" si="3377"/>
        <v>9.0178057341213938E-2</v>
      </c>
      <c r="BA810" s="17">
        <f t="shared" si="3378"/>
        <v>0.14312676942434727</v>
      </c>
      <c r="BB810" s="2">
        <f t="shared" si="3379"/>
        <v>5.6865377660840109E-4</v>
      </c>
      <c r="BC810" s="2">
        <f t="shared" si="3380"/>
        <v>5.4288396800076968E-4</v>
      </c>
      <c r="BD810" s="2">
        <f t="shared" si="3381"/>
        <v>2.5769808607631472E-5</v>
      </c>
      <c r="BE810" s="2">
        <f t="shared" si="3382"/>
        <v>7.920350675555532E-2</v>
      </c>
      <c r="BF810" s="2">
        <f t="shared" si="3383"/>
        <v>0.91093009252220281</v>
      </c>
      <c r="BG810" s="17">
        <f t="shared" si="3384"/>
        <v>9.2977469456334352E-3</v>
      </c>
      <c r="BH810" s="2">
        <f t="shared" si="3385"/>
        <v>6.805431423433512E-3</v>
      </c>
      <c r="BI810" s="2">
        <f t="shared" si="3386"/>
        <v>3.2304263085918569E-4</v>
      </c>
      <c r="BJ810" s="2">
        <f t="shared" si="3387"/>
        <v>0.99287152594570727</v>
      </c>
    </row>
    <row r="811" spans="1:62" ht="15.6" customHeight="1">
      <c r="A811" s="4">
        <v>44700</v>
      </c>
      <c r="B811">
        <f>Foglio1!S582</f>
        <v>12927276</v>
      </c>
      <c r="C811">
        <f>Foglio1!T582</f>
        <v>7346364</v>
      </c>
      <c r="E811">
        <f>Foglio1!R582</f>
        <v>1166926</v>
      </c>
      <c r="G811">
        <f>Foglio1!K582</f>
        <v>90341</v>
      </c>
      <c r="H811" s="5">
        <f>Foglio1!I582</f>
        <v>646</v>
      </c>
      <c r="I811" s="5">
        <f>Foglio1!G582</f>
        <v>616</v>
      </c>
      <c r="J811" s="5">
        <f>Foglio1!H582</f>
        <v>30</v>
      </c>
      <c r="K811" s="5">
        <f>Foglio1!V582</f>
        <v>1</v>
      </c>
      <c r="M811" s="5">
        <f>Foglio1!J582</f>
        <v>89695</v>
      </c>
      <c r="N811" s="5">
        <f>Foglio1!N582</f>
        <v>1065752</v>
      </c>
      <c r="O811" s="5">
        <f>Foglio1!O582</f>
        <v>10833</v>
      </c>
      <c r="Q811">
        <f t="shared" si="3353"/>
        <v>646</v>
      </c>
      <c r="R811">
        <f t="shared" si="3354"/>
        <v>1077231</v>
      </c>
      <c r="Z811">
        <f t="shared" si="3355"/>
        <v>1065752</v>
      </c>
      <c r="AA811">
        <f t="shared" si="3356"/>
        <v>89695</v>
      </c>
      <c r="AB811">
        <f t="shared" si="3357"/>
        <v>646</v>
      </c>
      <c r="AC811">
        <f t="shared" si="3358"/>
        <v>10833</v>
      </c>
      <c r="AE811" s="3">
        <f t="shared" si="3359"/>
        <v>17783</v>
      </c>
      <c r="AF811" s="3">
        <f t="shared" si="3360"/>
        <v>2773</v>
      </c>
      <c r="AG811" s="3">
        <f t="shared" si="3361"/>
        <v>-2526</v>
      </c>
      <c r="AH811" s="3">
        <f t="shared" si="3362"/>
        <v>-16</v>
      </c>
      <c r="AI811" s="3">
        <f t="shared" si="3363"/>
        <v>0</v>
      </c>
      <c r="AJ811" s="3">
        <f t="shared" si="3364"/>
        <v>-2510</v>
      </c>
      <c r="AK811" s="3">
        <f t="shared" si="3365"/>
        <v>5290</v>
      </c>
      <c r="AL811" s="3">
        <f t="shared" si="3366"/>
        <v>9</v>
      </c>
      <c r="AM811" s="3"/>
      <c r="AN811" s="3">
        <f t="shared" si="3367"/>
        <v>15010</v>
      </c>
      <c r="AO811" s="3">
        <f t="shared" si="3368"/>
        <v>2773</v>
      </c>
      <c r="AQ811" s="6">
        <f t="shared" si="3369"/>
        <v>1.3775134313950207E-3</v>
      </c>
      <c r="AR811" s="6">
        <f t="shared" si="3370"/>
        <v>2.3819893089654025E-3</v>
      </c>
      <c r="AS811" s="6">
        <f t="shared" si="3371"/>
        <v>-2.7200189518343437E-2</v>
      </c>
      <c r="AT811" s="6">
        <f t="shared" si="3372"/>
        <v>-2.4169184290030211E-2</v>
      </c>
      <c r="AU811" s="6">
        <f t="shared" si="3373"/>
        <v>0</v>
      </c>
      <c r="AV811" s="6">
        <f t="shared" si="3374"/>
        <v>-2.7221951087251235E-2</v>
      </c>
      <c r="AW811" s="6">
        <f t="shared" si="3375"/>
        <v>4.9883918518532485E-3</v>
      </c>
      <c r="AX811" s="6">
        <f t="shared" si="3376"/>
        <v>8.3148558758314856E-4</v>
      </c>
      <c r="AZ811" s="2">
        <f t="shared" si="3377"/>
        <v>9.0268514418660198E-2</v>
      </c>
      <c r="BA811" s="17">
        <f t="shared" si="3378"/>
        <v>0.15593544396333578</v>
      </c>
      <c r="BB811" s="2">
        <f t="shared" si="3379"/>
        <v>5.5359123029223795E-4</v>
      </c>
      <c r="BC811" s="2">
        <f t="shared" si="3380"/>
        <v>5.278826592260349E-4</v>
      </c>
      <c r="BD811" s="2">
        <f t="shared" si="3381"/>
        <v>2.5708571066202998E-5</v>
      </c>
      <c r="BE811" s="2">
        <f t="shared" si="3382"/>
        <v>7.6864342726102597E-2</v>
      </c>
      <c r="BF811" s="2">
        <f t="shared" si="3383"/>
        <v>0.91329870103159927</v>
      </c>
      <c r="BG811" s="17">
        <f t="shared" si="3384"/>
        <v>9.2833650120059032E-3</v>
      </c>
      <c r="BH811" s="2">
        <f t="shared" si="3385"/>
        <v>6.8186094907074311E-3</v>
      </c>
      <c r="BI811" s="2">
        <f t="shared" si="3386"/>
        <v>3.3207513753445277E-4</v>
      </c>
      <c r="BJ811" s="2">
        <f t="shared" si="3387"/>
        <v>0.99284931537175813</v>
      </c>
    </row>
    <row r="812" spans="1:62" ht="15.6" customHeight="1">
      <c r="A812" s="4">
        <v>44701</v>
      </c>
      <c r="B812">
        <f>Foglio1!S583</f>
        <v>12942303</v>
      </c>
      <c r="C812">
        <f>Foglio1!T583</f>
        <v>7361194</v>
      </c>
      <c r="E812">
        <f>Foglio1!R583</f>
        <v>1169300</v>
      </c>
      <c r="G812">
        <f>Foglio1!K583</f>
        <v>88293</v>
      </c>
      <c r="H812" s="5">
        <f>Foglio1!I583</f>
        <v>632</v>
      </c>
      <c r="I812" s="5">
        <f>Foglio1!G583</f>
        <v>602</v>
      </c>
      <c r="J812" s="5">
        <f>Foglio1!H583</f>
        <v>30</v>
      </c>
      <c r="K812" s="5">
        <f>Foglio1!V583</f>
        <v>2</v>
      </c>
      <c r="M812" s="5">
        <f>Foglio1!J583</f>
        <v>87661</v>
      </c>
      <c r="N812" s="5">
        <f>Foglio1!N583</f>
        <v>1070170</v>
      </c>
      <c r="O812" s="5">
        <f>Foglio1!O583</f>
        <v>10837</v>
      </c>
      <c r="Q812">
        <f t="shared" si="3353"/>
        <v>632</v>
      </c>
      <c r="R812">
        <f t="shared" si="3354"/>
        <v>1081639</v>
      </c>
      <c r="Z812">
        <f t="shared" si="3355"/>
        <v>1070170</v>
      </c>
      <c r="AA812">
        <f t="shared" si="3356"/>
        <v>87661</v>
      </c>
      <c r="AB812">
        <f t="shared" si="3357"/>
        <v>632</v>
      </c>
      <c r="AC812">
        <f t="shared" si="3358"/>
        <v>10837</v>
      </c>
      <c r="AE812" s="3">
        <f t="shared" si="3359"/>
        <v>15027</v>
      </c>
      <c r="AF812" s="3">
        <f t="shared" si="3360"/>
        <v>2374</v>
      </c>
      <c r="AG812" s="3">
        <f t="shared" si="3361"/>
        <v>-2048</v>
      </c>
      <c r="AH812" s="3">
        <f t="shared" si="3362"/>
        <v>-14</v>
      </c>
      <c r="AI812" s="3">
        <f t="shared" si="3363"/>
        <v>0</v>
      </c>
      <c r="AJ812" s="3">
        <f t="shared" si="3364"/>
        <v>-2034</v>
      </c>
      <c r="AK812" s="3">
        <f t="shared" si="3365"/>
        <v>4418</v>
      </c>
      <c r="AL812" s="3">
        <f t="shared" si="3366"/>
        <v>4</v>
      </c>
      <c r="AM812" s="3"/>
      <c r="AN812" s="3">
        <f t="shared" si="3367"/>
        <v>12653</v>
      </c>
      <c r="AO812" s="3">
        <f t="shared" si="3368"/>
        <v>2374</v>
      </c>
      <c r="AQ812" s="6">
        <f t="shared" si="3369"/>
        <v>1.1624258660525234E-3</v>
      </c>
      <c r="AR812" s="6">
        <f t="shared" si="3370"/>
        <v>2.0344049237055305E-3</v>
      </c>
      <c r="AS812" s="6">
        <f t="shared" si="3371"/>
        <v>-2.2669662722351977E-2</v>
      </c>
      <c r="AT812" s="6">
        <f t="shared" si="3372"/>
        <v>-2.1671826625386997E-2</v>
      </c>
      <c r="AU812" s="6">
        <f t="shared" si="3373"/>
        <v>0</v>
      </c>
      <c r="AV812" s="6">
        <f t="shared" si="3374"/>
        <v>-2.2676849322704723E-2</v>
      </c>
      <c r="AW812" s="6">
        <f t="shared" si="3375"/>
        <v>4.1454297059728721E-3</v>
      </c>
      <c r="AX812" s="6">
        <f t="shared" si="3376"/>
        <v>3.6924213052709313E-4</v>
      </c>
      <c r="AZ812" s="2">
        <f t="shared" si="3377"/>
        <v>9.0347135281873714E-2</v>
      </c>
      <c r="BA812" s="17">
        <f t="shared" si="3378"/>
        <v>0.15798229852931389</v>
      </c>
      <c r="BB812" s="2">
        <f t="shared" si="3379"/>
        <v>5.4049431283673989E-4</v>
      </c>
      <c r="BC812" s="2">
        <f t="shared" si="3380"/>
        <v>5.1483793722740102E-4</v>
      </c>
      <c r="BD812" s="2">
        <f t="shared" si="3381"/>
        <v>2.565637560933892E-5</v>
      </c>
      <c r="BE812" s="2">
        <f t="shared" si="3382"/>
        <v>7.4968784743008637E-2</v>
      </c>
      <c r="BF812" s="2">
        <f t="shared" si="3383"/>
        <v>0.91522278286154113</v>
      </c>
      <c r="BG812" s="17">
        <f t="shared" si="3384"/>
        <v>9.2679380826135287E-3</v>
      </c>
      <c r="BH812" s="2">
        <f t="shared" si="3385"/>
        <v>6.8182075589231306E-3</v>
      </c>
      <c r="BI812" s="2">
        <f t="shared" si="3386"/>
        <v>3.3977778532839523E-4</v>
      </c>
      <c r="BJ812" s="2">
        <f t="shared" si="3387"/>
        <v>0.99284201465574851</v>
      </c>
    </row>
    <row r="813" spans="1:62" ht="15.6" customHeight="1">
      <c r="A813" s="4">
        <v>44702</v>
      </c>
      <c r="B813">
        <f>Foglio1!S584</f>
        <v>12957908</v>
      </c>
      <c r="C813">
        <f>Foglio1!T584</f>
        <v>7376387</v>
      </c>
      <c r="E813">
        <f>Foglio1!R584</f>
        <v>1171573</v>
      </c>
      <c r="G813">
        <f>Foglio1!K584</f>
        <v>84428</v>
      </c>
      <c r="H813" s="5">
        <f>Foglio1!I584</f>
        <v>633</v>
      </c>
      <c r="I813" s="5">
        <f>Foglio1!G584</f>
        <v>604</v>
      </c>
      <c r="J813" s="5">
        <f>Foglio1!H584</f>
        <v>29</v>
      </c>
      <c r="K813" s="5">
        <f>Foglio1!V584</f>
        <v>0</v>
      </c>
      <c r="M813" s="5">
        <f>Foglio1!J584</f>
        <v>83795</v>
      </c>
      <c r="N813" s="5">
        <f>Foglio1!N584</f>
        <v>1076296</v>
      </c>
      <c r="O813" s="5">
        <f>Foglio1!O584</f>
        <v>10849</v>
      </c>
      <c r="Q813">
        <f t="shared" si="3353"/>
        <v>633</v>
      </c>
      <c r="R813">
        <f t="shared" si="3354"/>
        <v>1087778</v>
      </c>
      <c r="Z813">
        <f t="shared" si="3355"/>
        <v>1076296</v>
      </c>
      <c r="AA813">
        <f t="shared" si="3356"/>
        <v>83795</v>
      </c>
      <c r="AB813">
        <f t="shared" si="3357"/>
        <v>633</v>
      </c>
      <c r="AC813">
        <f t="shared" si="3358"/>
        <v>10849</v>
      </c>
      <c r="AE813" s="3">
        <f t="shared" si="3359"/>
        <v>15605</v>
      </c>
      <c r="AF813" s="3">
        <f t="shared" si="3360"/>
        <v>2273</v>
      </c>
      <c r="AG813" s="3">
        <f t="shared" si="3361"/>
        <v>-3865</v>
      </c>
      <c r="AH813" s="3">
        <f t="shared" si="3362"/>
        <v>1</v>
      </c>
      <c r="AI813" s="3">
        <f t="shared" si="3363"/>
        <v>-1</v>
      </c>
      <c r="AJ813" s="3">
        <f t="shared" si="3364"/>
        <v>-3866</v>
      </c>
      <c r="AK813" s="3">
        <f t="shared" si="3365"/>
        <v>6126</v>
      </c>
      <c r="AL813" s="3">
        <f t="shared" si="3366"/>
        <v>12</v>
      </c>
      <c r="AM813" s="3"/>
      <c r="AN813" s="3">
        <f t="shared" si="3367"/>
        <v>13332</v>
      </c>
      <c r="AO813" s="3">
        <f t="shared" si="3368"/>
        <v>2273</v>
      </c>
      <c r="AQ813" s="6">
        <f t="shared" si="3369"/>
        <v>1.2057359497764811E-3</v>
      </c>
      <c r="AR813" s="6">
        <f t="shared" si="3370"/>
        <v>1.9438980586675789E-3</v>
      </c>
      <c r="AS813" s="6">
        <f t="shared" si="3371"/>
        <v>-4.3774704676474915E-2</v>
      </c>
      <c r="AT813" s="6">
        <f t="shared" si="3372"/>
        <v>1.5822784810126582E-3</v>
      </c>
      <c r="AU813" s="6">
        <f t="shared" si="3373"/>
        <v>-3.3333333333333333E-2</v>
      </c>
      <c r="AV813" s="6">
        <f t="shared" si="3374"/>
        <v>-4.4101709996463651E-2</v>
      </c>
      <c r="AW813" s="6">
        <f t="shared" si="3375"/>
        <v>5.7243241727949765E-3</v>
      </c>
      <c r="AX813" s="6">
        <f t="shared" si="3376"/>
        <v>1.1073175232998063E-3</v>
      </c>
      <c r="AZ813" s="2">
        <f t="shared" si="3377"/>
        <v>9.0413745799090409E-2</v>
      </c>
      <c r="BA813" s="17">
        <f t="shared" si="3378"/>
        <v>0.14565844280679269</v>
      </c>
      <c r="BB813" s="2">
        <f t="shared" si="3379"/>
        <v>5.4029923871581204E-4</v>
      </c>
      <c r="BC813" s="2">
        <f t="shared" si="3380"/>
        <v>5.1554619302425031E-4</v>
      </c>
      <c r="BD813" s="2">
        <f t="shared" si="3381"/>
        <v>2.4753045691561688E-5</v>
      </c>
      <c r="BE813" s="2">
        <f t="shared" si="3382"/>
        <v>7.1523498749117634E-2</v>
      </c>
      <c r="BF813" s="2">
        <f t="shared" si="3383"/>
        <v>0.91867600226362334</v>
      </c>
      <c r="BG813" s="17">
        <f t="shared" si="3384"/>
        <v>9.2601997485431981E-3</v>
      </c>
      <c r="BH813" s="2">
        <f t="shared" si="3385"/>
        <v>7.1540247311318523E-3</v>
      </c>
      <c r="BI813" s="2">
        <f t="shared" si="3386"/>
        <v>3.4348794238878096E-4</v>
      </c>
      <c r="BJ813" s="2">
        <f t="shared" si="3387"/>
        <v>0.99250248732647939</v>
      </c>
    </row>
    <row r="814" spans="1:62" ht="15.6" customHeight="1">
      <c r="A814" s="4">
        <v>44703</v>
      </c>
      <c r="B814">
        <f>Foglio1!S585</f>
        <v>12972154</v>
      </c>
      <c r="C814">
        <f>Foglio1!T585</f>
        <v>7390322</v>
      </c>
      <c r="E814">
        <f>Foglio1!R585</f>
        <v>1173580</v>
      </c>
      <c r="G814">
        <f>Foglio1!K585</f>
        <v>84329</v>
      </c>
      <c r="H814" s="5">
        <f>Foglio1!I585</f>
        <v>627</v>
      </c>
      <c r="I814" s="5">
        <f>Foglio1!G585</f>
        <v>600</v>
      </c>
      <c r="J814" s="5">
        <f>Foglio1!H585</f>
        <v>27</v>
      </c>
      <c r="K814" s="5">
        <f>Foglio1!V585</f>
        <v>0</v>
      </c>
      <c r="M814" s="5">
        <f>Foglio1!J585</f>
        <v>83702</v>
      </c>
      <c r="N814" s="5">
        <f>Foglio1!N585</f>
        <v>1078394</v>
      </c>
      <c r="O814" s="5">
        <f>Foglio1!O585</f>
        <v>10857</v>
      </c>
      <c r="Q814">
        <f t="shared" si="3353"/>
        <v>627</v>
      </c>
      <c r="R814">
        <f t="shared" si="3354"/>
        <v>1089878</v>
      </c>
      <c r="Z814">
        <f t="shared" si="3355"/>
        <v>1078394</v>
      </c>
      <c r="AA814">
        <f t="shared" si="3356"/>
        <v>83702</v>
      </c>
      <c r="AB814">
        <f t="shared" si="3357"/>
        <v>627</v>
      </c>
      <c r="AC814">
        <f t="shared" si="3358"/>
        <v>10857</v>
      </c>
      <c r="AE814" s="3">
        <f t="shared" si="3359"/>
        <v>14246</v>
      </c>
      <c r="AF814" s="3">
        <f t="shared" si="3360"/>
        <v>2007</v>
      </c>
      <c r="AG814" s="3">
        <f t="shared" si="3361"/>
        <v>-99</v>
      </c>
      <c r="AH814" s="3">
        <f t="shared" si="3362"/>
        <v>-6</v>
      </c>
      <c r="AI814" s="3">
        <f t="shared" si="3363"/>
        <v>-2</v>
      </c>
      <c r="AJ814" s="3">
        <f t="shared" si="3364"/>
        <v>-93</v>
      </c>
      <c r="AK814" s="3">
        <f t="shared" si="3365"/>
        <v>2098</v>
      </c>
      <c r="AL814" s="3">
        <f t="shared" si="3366"/>
        <v>8</v>
      </c>
      <c r="AM814" s="3"/>
      <c r="AN814" s="3">
        <f t="shared" si="3367"/>
        <v>12239</v>
      </c>
      <c r="AO814" s="3">
        <f t="shared" si="3368"/>
        <v>2007</v>
      </c>
      <c r="AQ814" s="6">
        <f t="shared" si="3369"/>
        <v>1.099405860884334E-3</v>
      </c>
      <c r="AR814" s="6">
        <f t="shared" si="3370"/>
        <v>1.7130814725160105E-3</v>
      </c>
      <c r="AS814" s="6">
        <f t="shared" si="3371"/>
        <v>-1.1725967688444592E-3</v>
      </c>
      <c r="AT814" s="6">
        <f t="shared" si="3372"/>
        <v>-9.4786729857819912E-3</v>
      </c>
      <c r="AU814" s="6">
        <f t="shared" si="3373"/>
        <v>-6.8965517241379309E-2</v>
      </c>
      <c r="AV814" s="6">
        <f t="shared" si="3374"/>
        <v>-1.1098514231159377E-3</v>
      </c>
      <c r="AW814" s="6">
        <f t="shared" si="3375"/>
        <v>1.9492778938135977E-3</v>
      </c>
      <c r="AX814" s="6">
        <f t="shared" si="3376"/>
        <v>7.37395151626878E-4</v>
      </c>
      <c r="AZ814" s="2">
        <f t="shared" si="3377"/>
        <v>9.0469169576617728E-2</v>
      </c>
      <c r="BA814" s="17">
        <f t="shared" si="3378"/>
        <v>0.1408816509897515</v>
      </c>
      <c r="BB814" s="2">
        <f t="shared" si="3379"/>
        <v>5.3426268341314614E-4</v>
      </c>
      <c r="BC814" s="2">
        <f t="shared" si="3380"/>
        <v>5.1125615637621631E-4</v>
      </c>
      <c r="BD814" s="2">
        <f t="shared" si="3381"/>
        <v>2.3006527036929737E-5</v>
      </c>
      <c r="BE814" s="2">
        <f t="shared" si="3382"/>
        <v>7.132193800167011E-2</v>
      </c>
      <c r="BF814" s="2">
        <f t="shared" si="3383"/>
        <v>0.91889261916528908</v>
      </c>
      <c r="BG814" s="17">
        <f t="shared" si="3384"/>
        <v>9.2511801496276344E-3</v>
      </c>
      <c r="BH814" s="2">
        <f t="shared" si="3385"/>
        <v>7.1149900983054461E-3</v>
      </c>
      <c r="BI814" s="2">
        <f t="shared" si="3386"/>
        <v>3.2017455442374509E-4</v>
      </c>
      <c r="BJ814" s="2">
        <f t="shared" si="3387"/>
        <v>0.9925648353472708</v>
      </c>
    </row>
    <row r="815" spans="1:62" ht="15.6" customHeight="1">
      <c r="A815" s="4"/>
      <c r="H815" s="5"/>
      <c r="I815" s="5"/>
      <c r="J815" s="5"/>
      <c r="K815" s="5"/>
      <c r="M815" s="5"/>
      <c r="N815" s="5"/>
      <c r="O815" s="5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Q815" s="6"/>
      <c r="AR815" s="6"/>
      <c r="AS815" s="6"/>
      <c r="AT815" s="6"/>
      <c r="AU815" s="6"/>
      <c r="AV815" s="6"/>
      <c r="AW815" s="6"/>
      <c r="AX815" s="6"/>
      <c r="AZ815" s="2"/>
      <c r="BA815" s="17"/>
      <c r="BB815" s="2"/>
      <c r="BC815" s="2"/>
      <c r="BD815" s="2"/>
      <c r="BE815" s="2"/>
      <c r="BF815" s="2"/>
      <c r="BG815" s="2"/>
      <c r="BH815" s="2"/>
      <c r="BI815" s="2"/>
      <c r="BJ815" s="2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BD908-2E3A-4A58-80D6-2A8D47532980}">
  <dimension ref="A1:AI589"/>
  <sheetViews>
    <sheetView zoomScale="95" zoomScaleNormal="95" workbookViewId="0">
      <pane xSplit="1" ySplit="1" topLeftCell="P573" activePane="bottomRight" state="frozen"/>
      <selection activeCell="A807" sqref="A807:BJ814"/>
      <selection pane="topRight" activeCell="A807" sqref="A807:BJ814"/>
      <selection pane="bottomLeft" activeCell="A807" sqref="A807:BJ814"/>
      <selection pane="bottomRight" activeCell="A807" sqref="A807:BJ814"/>
    </sheetView>
  </sheetViews>
  <sheetFormatPr defaultRowHeight="14.4"/>
  <cols>
    <col min="1" max="1" width="18.6640625" bestFit="1" customWidth="1"/>
    <col min="2" max="2" width="5.21875" bestFit="1" customWidth="1"/>
    <col min="3" max="3" width="13.5546875" bestFit="1" customWidth="1"/>
    <col min="4" max="4" width="20.77734375" bestFit="1" customWidth="1"/>
    <col min="5" max="5" width="12.6640625" bestFit="1" customWidth="1"/>
    <col min="6" max="6" width="21" bestFit="1" customWidth="1"/>
    <col min="7" max="7" width="20" bestFit="1" customWidth="1"/>
    <col min="8" max="8" width="15.109375" bestFit="1" customWidth="1"/>
    <col min="9" max="9" width="17.5546875" bestFit="1" customWidth="1"/>
    <col min="10" max="10" width="20.33203125" bestFit="1" customWidth="1"/>
    <col min="11" max="11" width="12.6640625" bestFit="1" customWidth="1"/>
    <col min="12" max="12" width="22.33203125" bestFit="1" customWidth="1"/>
    <col min="13" max="13" width="12.21875" bestFit="1" customWidth="1"/>
    <col min="14" max="14" width="13.21875" bestFit="1" customWidth="1"/>
    <col min="15" max="15" width="8" bestFit="1" customWidth="1"/>
    <col min="16" max="16" width="26" bestFit="1" customWidth="1"/>
    <col min="17" max="17" width="15.88671875" bestFit="1" customWidth="1"/>
    <col min="18" max="18" width="10" bestFit="1" customWidth="1"/>
    <col min="19" max="19" width="7.77734375" bestFit="1" customWidth="1"/>
    <col min="20" max="20" width="10.33203125" bestFit="1" customWidth="1"/>
    <col min="21" max="21" width="17" customWidth="1"/>
    <col min="25" max="25" width="27.44140625" bestFit="1" customWidth="1"/>
    <col min="26" max="26" width="7.44140625" customWidth="1"/>
    <col min="27" max="27" width="22.44140625" bestFit="1" customWidth="1"/>
    <col min="28" max="28" width="28" bestFit="1" customWidth="1"/>
  </cols>
  <sheetData>
    <row r="1" spans="1:35">
      <c r="A1" s="31" t="s">
        <v>79</v>
      </c>
      <c r="B1" t="s">
        <v>80</v>
      </c>
      <c r="C1" t="s">
        <v>81</v>
      </c>
      <c r="D1" t="s">
        <v>82</v>
      </c>
      <c r="E1" s="32" t="s">
        <v>83</v>
      </c>
      <c r="F1" s="32" t="s">
        <v>84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  <c r="L1" t="s">
        <v>90</v>
      </c>
      <c r="M1" t="s">
        <v>91</v>
      </c>
      <c r="N1" t="s">
        <v>92</v>
      </c>
      <c r="O1" t="s">
        <v>93</v>
      </c>
      <c r="P1" t="s">
        <v>94</v>
      </c>
      <c r="Q1" t="s">
        <v>95</v>
      </c>
      <c r="R1" t="s">
        <v>96</v>
      </c>
      <c r="S1" t="s">
        <v>97</v>
      </c>
      <c r="T1" t="s">
        <v>98</v>
      </c>
      <c r="U1" t="s">
        <v>99</v>
      </c>
      <c r="V1" t="s">
        <v>167</v>
      </c>
      <c r="W1" t="s">
        <v>168</v>
      </c>
      <c r="X1" t="s">
        <v>169</v>
      </c>
      <c r="Y1" t="s">
        <v>218</v>
      </c>
      <c r="Z1" t="s">
        <v>219</v>
      </c>
      <c r="AA1" t="s">
        <v>220</v>
      </c>
      <c r="AB1" t="s">
        <v>221</v>
      </c>
      <c r="AC1" t="s">
        <v>222</v>
      </c>
      <c r="AD1" t="s">
        <v>223</v>
      </c>
      <c r="AF1" t="s">
        <v>93</v>
      </c>
      <c r="AG1" t="s">
        <v>511</v>
      </c>
      <c r="AH1" t="s">
        <v>512</v>
      </c>
      <c r="AI1" t="s">
        <v>513</v>
      </c>
    </row>
    <row r="2" spans="1:35">
      <c r="A2" s="31" t="s">
        <v>76</v>
      </c>
      <c r="B2" t="s">
        <v>77</v>
      </c>
      <c r="C2">
        <v>19</v>
      </c>
      <c r="D2" t="s">
        <v>78</v>
      </c>
      <c r="E2" s="32">
        <v>3811569725</v>
      </c>
      <c r="F2" s="32">
        <v>1.33623566999999E+16</v>
      </c>
      <c r="G2">
        <v>471</v>
      </c>
      <c r="H2">
        <v>58</v>
      </c>
      <c r="I2">
        <v>529</v>
      </c>
      <c r="J2">
        <v>5405</v>
      </c>
      <c r="K2">
        <v>5934</v>
      </c>
      <c r="L2">
        <v>447</v>
      </c>
      <c r="M2">
        <v>578</v>
      </c>
      <c r="N2">
        <v>4975</v>
      </c>
      <c r="O2">
        <v>360</v>
      </c>
      <c r="P2">
        <v>7238</v>
      </c>
      <c r="Q2">
        <v>4031</v>
      </c>
      <c r="R2">
        <v>11269</v>
      </c>
      <c r="S2">
        <v>583340</v>
      </c>
      <c r="T2">
        <v>416980</v>
      </c>
    </row>
    <row r="3" spans="1:35">
      <c r="A3" s="31" t="s">
        <v>100</v>
      </c>
      <c r="B3" t="s">
        <v>77</v>
      </c>
      <c r="C3">
        <v>19</v>
      </c>
      <c r="D3" t="s">
        <v>78</v>
      </c>
      <c r="E3" s="32">
        <v>3811569725</v>
      </c>
      <c r="F3" s="32">
        <v>1.33623566999999E+16</v>
      </c>
      <c r="G3">
        <v>479</v>
      </c>
      <c r="H3">
        <v>61</v>
      </c>
      <c r="I3">
        <v>540</v>
      </c>
      <c r="J3">
        <v>5741</v>
      </c>
      <c r="K3">
        <v>6281</v>
      </c>
      <c r="L3">
        <v>347</v>
      </c>
      <c r="M3">
        <v>475</v>
      </c>
      <c r="N3">
        <v>5101</v>
      </c>
      <c r="O3">
        <v>362</v>
      </c>
      <c r="P3">
        <v>7493</v>
      </c>
      <c r="Q3">
        <v>4251</v>
      </c>
      <c r="R3">
        <v>11744</v>
      </c>
      <c r="S3">
        <v>589079</v>
      </c>
      <c r="T3">
        <v>422068</v>
      </c>
    </row>
    <row r="4" spans="1:35">
      <c r="A4" s="31" t="s">
        <v>102</v>
      </c>
      <c r="B4" t="s">
        <v>77</v>
      </c>
      <c r="C4">
        <v>19</v>
      </c>
      <c r="D4" t="s">
        <v>78</v>
      </c>
      <c r="E4" s="32">
        <v>3811569725</v>
      </c>
      <c r="F4" s="32">
        <v>1.33623566999999E+16</v>
      </c>
      <c r="G4">
        <v>493</v>
      </c>
      <c r="H4">
        <v>70</v>
      </c>
      <c r="I4">
        <v>563</v>
      </c>
      <c r="J4">
        <v>6227</v>
      </c>
      <c r="K4">
        <v>6790</v>
      </c>
      <c r="L4">
        <v>509</v>
      </c>
      <c r="M4">
        <v>548</v>
      </c>
      <c r="N4">
        <v>5137</v>
      </c>
      <c r="O4">
        <v>365</v>
      </c>
      <c r="P4">
        <v>7835</v>
      </c>
      <c r="Q4">
        <v>4457</v>
      </c>
      <c r="R4">
        <v>12292</v>
      </c>
      <c r="S4">
        <v>595469</v>
      </c>
      <c r="T4">
        <v>426503</v>
      </c>
    </row>
    <row r="5" spans="1:35">
      <c r="A5" s="31" t="s">
        <v>103</v>
      </c>
      <c r="B5" t="s">
        <v>77</v>
      </c>
      <c r="C5">
        <v>19</v>
      </c>
      <c r="D5" t="s">
        <v>78</v>
      </c>
      <c r="E5" s="32">
        <v>3811569725</v>
      </c>
      <c r="F5" s="32">
        <v>1.33623566999999E+16</v>
      </c>
      <c r="G5">
        <v>521</v>
      </c>
      <c r="H5">
        <v>72</v>
      </c>
      <c r="I5">
        <v>593</v>
      </c>
      <c r="J5">
        <v>6426</v>
      </c>
      <c r="K5">
        <v>7019</v>
      </c>
      <c r="L5">
        <v>229</v>
      </c>
      <c r="M5">
        <v>362</v>
      </c>
      <c r="N5">
        <v>5267</v>
      </c>
      <c r="O5">
        <v>368</v>
      </c>
      <c r="P5">
        <v>8095</v>
      </c>
      <c r="Q5">
        <v>4559</v>
      </c>
      <c r="R5">
        <v>12654</v>
      </c>
      <c r="S5">
        <v>598721</v>
      </c>
      <c r="T5">
        <v>428508</v>
      </c>
    </row>
    <row r="6" spans="1:35">
      <c r="A6" s="31" t="s">
        <v>105</v>
      </c>
      <c r="B6" t="s">
        <v>77</v>
      </c>
      <c r="C6">
        <v>19</v>
      </c>
      <c r="D6" t="s">
        <v>78</v>
      </c>
      <c r="E6" s="32">
        <v>3811569725</v>
      </c>
      <c r="F6" s="32">
        <v>1.33623566999999E+16</v>
      </c>
      <c r="G6">
        <v>542</v>
      </c>
      <c r="H6">
        <v>77</v>
      </c>
      <c r="I6">
        <v>619</v>
      </c>
      <c r="J6">
        <v>6878</v>
      </c>
      <c r="K6">
        <v>7497</v>
      </c>
      <c r="L6">
        <v>478</v>
      </c>
      <c r="M6">
        <v>574</v>
      </c>
      <c r="N6">
        <v>5353</v>
      </c>
      <c r="O6">
        <v>378</v>
      </c>
      <c r="P6">
        <v>8485</v>
      </c>
      <c r="Q6">
        <v>4743</v>
      </c>
      <c r="R6">
        <v>13228</v>
      </c>
      <c r="S6">
        <v>606852</v>
      </c>
      <c r="T6">
        <v>434040</v>
      </c>
    </row>
    <row r="7" spans="1:35">
      <c r="A7" s="31" t="s">
        <v>104</v>
      </c>
      <c r="B7" t="s">
        <v>77</v>
      </c>
      <c r="C7">
        <v>19</v>
      </c>
      <c r="D7" t="s">
        <v>78</v>
      </c>
      <c r="E7" s="32">
        <v>3811569725</v>
      </c>
      <c r="F7" s="32">
        <v>1.33623566999999E+16</v>
      </c>
      <c r="G7">
        <v>565</v>
      </c>
      <c r="H7">
        <v>83</v>
      </c>
      <c r="I7">
        <v>648</v>
      </c>
      <c r="J7">
        <v>7202</v>
      </c>
      <c r="K7">
        <v>7850</v>
      </c>
      <c r="L7">
        <v>353</v>
      </c>
      <c r="M7">
        <v>562</v>
      </c>
      <c r="N7">
        <v>5551</v>
      </c>
      <c r="O7">
        <v>389</v>
      </c>
      <c r="P7">
        <v>8879</v>
      </c>
      <c r="Q7">
        <v>4911</v>
      </c>
      <c r="R7">
        <v>13790</v>
      </c>
      <c r="S7">
        <v>614264</v>
      </c>
      <c r="T7">
        <v>437540</v>
      </c>
    </row>
    <row r="8" spans="1:35">
      <c r="A8" s="31" t="s">
        <v>106</v>
      </c>
      <c r="B8" t="s">
        <v>77</v>
      </c>
      <c r="C8">
        <v>19</v>
      </c>
      <c r="D8" t="s">
        <v>78</v>
      </c>
      <c r="E8" s="32">
        <v>3811569725</v>
      </c>
      <c r="F8" s="32">
        <v>1.33623566999999E+16</v>
      </c>
      <c r="G8">
        <v>588</v>
      </c>
      <c r="H8">
        <v>89</v>
      </c>
      <c r="I8">
        <v>677</v>
      </c>
      <c r="J8">
        <v>7863</v>
      </c>
      <c r="K8">
        <v>8540</v>
      </c>
      <c r="L8">
        <v>690</v>
      </c>
      <c r="M8">
        <v>796</v>
      </c>
      <c r="N8">
        <v>5649</v>
      </c>
      <c r="O8">
        <v>397</v>
      </c>
      <c r="P8">
        <v>9374</v>
      </c>
      <c r="Q8">
        <v>5212</v>
      </c>
      <c r="R8">
        <v>14586</v>
      </c>
      <c r="S8">
        <v>621996</v>
      </c>
      <c r="T8">
        <v>442472</v>
      </c>
    </row>
    <row r="9" spans="1:35">
      <c r="A9" s="31" t="s">
        <v>107</v>
      </c>
      <c r="B9" t="s">
        <v>77</v>
      </c>
      <c r="C9">
        <v>19</v>
      </c>
      <c r="D9" t="s">
        <v>78</v>
      </c>
      <c r="E9" s="32">
        <v>3811569725</v>
      </c>
      <c r="F9" s="32">
        <v>1.33623566999999E+16</v>
      </c>
      <c r="G9">
        <v>593</v>
      </c>
      <c r="H9">
        <v>89</v>
      </c>
      <c r="I9">
        <v>682</v>
      </c>
      <c r="J9">
        <v>8454</v>
      </c>
      <c r="K9">
        <v>9136</v>
      </c>
      <c r="L9">
        <v>596</v>
      </c>
      <c r="M9">
        <v>730</v>
      </c>
      <c r="N9">
        <v>5772</v>
      </c>
      <c r="O9">
        <v>408</v>
      </c>
      <c r="P9">
        <v>9894</v>
      </c>
      <c r="Q9">
        <v>5422</v>
      </c>
      <c r="R9">
        <v>15316</v>
      </c>
      <c r="S9">
        <v>630011</v>
      </c>
      <c r="T9">
        <v>447704</v>
      </c>
    </row>
    <row r="10" spans="1:35">
      <c r="A10" s="31" t="s">
        <v>108</v>
      </c>
      <c r="B10" t="s">
        <v>77</v>
      </c>
      <c r="C10">
        <v>19</v>
      </c>
      <c r="D10" t="s">
        <v>78</v>
      </c>
      <c r="E10" s="32">
        <v>3811569725</v>
      </c>
      <c r="F10" s="32">
        <v>1.33623566999999E+16</v>
      </c>
      <c r="G10">
        <v>606</v>
      </c>
      <c r="H10">
        <v>90</v>
      </c>
      <c r="I10">
        <v>696</v>
      </c>
      <c r="J10">
        <v>9193</v>
      </c>
      <c r="K10">
        <v>9889</v>
      </c>
      <c r="L10">
        <v>753</v>
      </c>
      <c r="M10">
        <v>886</v>
      </c>
      <c r="N10">
        <v>5896</v>
      </c>
      <c r="O10">
        <v>417</v>
      </c>
      <c r="P10">
        <v>10410</v>
      </c>
      <c r="Q10">
        <v>5792</v>
      </c>
      <c r="R10">
        <v>16202</v>
      </c>
      <c r="S10">
        <v>637158</v>
      </c>
      <c r="T10">
        <v>452738</v>
      </c>
    </row>
    <row r="11" spans="1:35">
      <c r="A11" s="31" t="s">
        <v>109</v>
      </c>
      <c r="B11" t="s">
        <v>77</v>
      </c>
      <c r="C11">
        <v>19</v>
      </c>
      <c r="D11" t="s">
        <v>78</v>
      </c>
      <c r="E11" s="32">
        <v>3811569725</v>
      </c>
      <c r="F11" s="32">
        <v>1.33623566999999E+16</v>
      </c>
      <c r="G11">
        <v>642</v>
      </c>
      <c r="H11">
        <v>95</v>
      </c>
      <c r="I11">
        <v>737</v>
      </c>
      <c r="J11">
        <v>9818</v>
      </c>
      <c r="K11">
        <v>10555</v>
      </c>
      <c r="L11">
        <v>666</v>
      </c>
      <c r="M11">
        <v>695</v>
      </c>
      <c r="N11">
        <v>5914</v>
      </c>
      <c r="O11">
        <v>428</v>
      </c>
      <c r="P11">
        <v>10855</v>
      </c>
      <c r="Q11">
        <v>6042</v>
      </c>
      <c r="R11">
        <v>16897</v>
      </c>
      <c r="S11">
        <v>642351</v>
      </c>
      <c r="T11">
        <v>456572</v>
      </c>
    </row>
    <row r="12" spans="1:35">
      <c r="A12" s="31" t="s">
        <v>110</v>
      </c>
      <c r="B12" t="s">
        <v>77</v>
      </c>
      <c r="C12">
        <v>19</v>
      </c>
      <c r="D12" t="s">
        <v>78</v>
      </c>
      <c r="E12" s="32">
        <v>3811569725</v>
      </c>
      <c r="F12" s="32">
        <v>1.33623566999999E+16</v>
      </c>
      <c r="G12">
        <v>677</v>
      </c>
      <c r="H12">
        <v>98</v>
      </c>
      <c r="I12">
        <v>775</v>
      </c>
      <c r="J12">
        <v>10170</v>
      </c>
      <c r="K12">
        <v>10945</v>
      </c>
      <c r="L12">
        <v>390</v>
      </c>
      <c r="M12">
        <v>568</v>
      </c>
      <c r="N12">
        <v>6081</v>
      </c>
      <c r="O12">
        <v>439</v>
      </c>
      <c r="P12">
        <v>11173</v>
      </c>
      <c r="Q12">
        <v>6292</v>
      </c>
      <c r="R12">
        <v>17465</v>
      </c>
      <c r="S12">
        <v>647327</v>
      </c>
      <c r="T12">
        <v>459725</v>
      </c>
    </row>
    <row r="13" spans="1:35">
      <c r="A13" s="31" t="s">
        <v>111</v>
      </c>
      <c r="B13" t="s">
        <v>77</v>
      </c>
      <c r="C13">
        <v>19</v>
      </c>
      <c r="D13" t="s">
        <v>78</v>
      </c>
      <c r="E13" s="32">
        <v>3811569725</v>
      </c>
      <c r="F13" s="32">
        <v>1.33623566999999E+16</v>
      </c>
      <c r="G13">
        <v>727</v>
      </c>
      <c r="H13">
        <v>103</v>
      </c>
      <c r="I13">
        <v>830</v>
      </c>
      <c r="J13">
        <v>10904</v>
      </c>
      <c r="K13">
        <v>11734</v>
      </c>
      <c r="L13">
        <v>789</v>
      </c>
      <c r="M13">
        <v>860</v>
      </c>
      <c r="N13">
        <v>6142</v>
      </c>
      <c r="O13">
        <v>449</v>
      </c>
      <c r="P13">
        <v>11733</v>
      </c>
      <c r="Q13">
        <v>6592</v>
      </c>
      <c r="R13">
        <v>18325</v>
      </c>
      <c r="S13">
        <v>654651</v>
      </c>
      <c r="T13">
        <v>464116</v>
      </c>
    </row>
    <row r="14" spans="1:35">
      <c r="A14" s="31" t="s">
        <v>112</v>
      </c>
      <c r="B14" t="s">
        <v>77</v>
      </c>
      <c r="C14">
        <v>19</v>
      </c>
      <c r="D14" t="s">
        <v>78</v>
      </c>
      <c r="E14" s="32">
        <v>3811569725</v>
      </c>
      <c r="F14" s="32">
        <v>1.33623566999999E+16</v>
      </c>
      <c r="G14">
        <v>787</v>
      </c>
      <c r="H14">
        <v>111</v>
      </c>
      <c r="I14">
        <v>898</v>
      </c>
      <c r="J14">
        <v>11290</v>
      </c>
      <c r="K14">
        <v>12188</v>
      </c>
      <c r="L14">
        <v>454</v>
      </c>
      <c r="M14">
        <v>708</v>
      </c>
      <c r="N14">
        <v>6386</v>
      </c>
      <c r="O14">
        <v>459</v>
      </c>
      <c r="P14">
        <v>12141</v>
      </c>
      <c r="Q14">
        <v>6892</v>
      </c>
      <c r="R14">
        <v>19033</v>
      </c>
      <c r="S14">
        <v>662150</v>
      </c>
      <c r="T14">
        <v>468458</v>
      </c>
    </row>
    <row r="15" spans="1:35">
      <c r="A15" s="31" t="s">
        <v>114</v>
      </c>
      <c r="B15" t="s">
        <v>77</v>
      </c>
      <c r="C15">
        <v>19</v>
      </c>
      <c r="D15" t="s">
        <v>78</v>
      </c>
      <c r="E15" s="32">
        <v>3811569725</v>
      </c>
      <c r="F15" s="32">
        <v>1.33623566999999E+16</v>
      </c>
      <c r="G15">
        <v>839</v>
      </c>
      <c r="H15">
        <v>115</v>
      </c>
      <c r="I15">
        <v>954</v>
      </c>
      <c r="J15">
        <v>11791</v>
      </c>
      <c r="K15">
        <v>12745</v>
      </c>
      <c r="L15">
        <v>557</v>
      </c>
      <c r="M15">
        <v>789</v>
      </c>
      <c r="N15">
        <v>6605</v>
      </c>
      <c r="O15">
        <v>472</v>
      </c>
      <c r="P15">
        <v>12621</v>
      </c>
      <c r="Q15">
        <v>7201</v>
      </c>
      <c r="R15">
        <v>19822</v>
      </c>
      <c r="S15">
        <v>669376</v>
      </c>
      <c r="T15">
        <v>472930</v>
      </c>
    </row>
    <row r="16" spans="1:35">
      <c r="A16" s="31" t="s">
        <v>113</v>
      </c>
      <c r="B16" t="s">
        <v>77</v>
      </c>
      <c r="C16">
        <v>19</v>
      </c>
      <c r="D16" t="s">
        <v>78</v>
      </c>
      <c r="E16" s="32">
        <v>3811569725</v>
      </c>
      <c r="F16" s="32">
        <v>1.33623566999999E+16</v>
      </c>
      <c r="G16">
        <v>895</v>
      </c>
      <c r="H16">
        <v>117</v>
      </c>
      <c r="I16">
        <v>1012</v>
      </c>
      <c r="J16">
        <v>12552</v>
      </c>
      <c r="K16">
        <v>13564</v>
      </c>
      <c r="L16">
        <v>819</v>
      </c>
      <c r="M16">
        <v>984</v>
      </c>
      <c r="N16">
        <v>6758</v>
      </c>
      <c r="O16">
        <v>484</v>
      </c>
      <c r="P16">
        <v>13165</v>
      </c>
      <c r="Q16">
        <v>7641</v>
      </c>
      <c r="R16">
        <v>20806</v>
      </c>
      <c r="S16">
        <v>676669</v>
      </c>
      <c r="T16">
        <v>477579</v>
      </c>
    </row>
    <row r="17" spans="1:20">
      <c r="A17" s="31" t="s">
        <v>115</v>
      </c>
      <c r="B17" t="s">
        <v>77</v>
      </c>
      <c r="C17">
        <v>19</v>
      </c>
      <c r="D17" t="s">
        <v>78</v>
      </c>
      <c r="E17" s="32">
        <v>3811569725</v>
      </c>
      <c r="F17" s="32">
        <v>1.33623566999999E+16</v>
      </c>
      <c r="G17">
        <v>962</v>
      </c>
      <c r="H17">
        <v>122</v>
      </c>
      <c r="I17">
        <v>1084</v>
      </c>
      <c r="J17">
        <v>13358</v>
      </c>
      <c r="K17">
        <v>14442</v>
      </c>
      <c r="L17">
        <v>878</v>
      </c>
      <c r="M17">
        <v>952</v>
      </c>
      <c r="N17">
        <v>6814</v>
      </c>
      <c r="O17">
        <v>502</v>
      </c>
      <c r="P17">
        <v>13785</v>
      </c>
      <c r="Q17">
        <v>7973</v>
      </c>
      <c r="R17">
        <v>21758</v>
      </c>
      <c r="S17">
        <v>684775</v>
      </c>
      <c r="T17">
        <v>482882</v>
      </c>
    </row>
    <row r="18" spans="1:20">
      <c r="A18" s="31" t="s">
        <v>117</v>
      </c>
      <c r="B18" t="s">
        <v>77</v>
      </c>
      <c r="C18">
        <v>19</v>
      </c>
      <c r="D18" t="s">
        <v>78</v>
      </c>
      <c r="E18" s="32">
        <v>3811569725</v>
      </c>
      <c r="F18" s="32">
        <v>1.33623566999999E+16</v>
      </c>
      <c r="G18">
        <v>999</v>
      </c>
      <c r="H18">
        <v>132</v>
      </c>
      <c r="I18">
        <v>1131</v>
      </c>
      <c r="J18">
        <v>14193</v>
      </c>
      <c r="K18">
        <v>15324</v>
      </c>
      <c r="L18">
        <v>882</v>
      </c>
      <c r="M18">
        <v>1095</v>
      </c>
      <c r="N18">
        <v>7011</v>
      </c>
      <c r="O18">
        <v>518</v>
      </c>
      <c r="P18">
        <v>14475</v>
      </c>
      <c r="Q18">
        <v>8378</v>
      </c>
      <c r="R18">
        <v>22853</v>
      </c>
      <c r="S18">
        <v>693322</v>
      </c>
      <c r="T18">
        <v>488072</v>
      </c>
    </row>
    <row r="19" spans="1:20">
      <c r="A19" s="31" t="s">
        <v>118</v>
      </c>
      <c r="B19" t="s">
        <v>77</v>
      </c>
      <c r="C19">
        <v>19</v>
      </c>
      <c r="D19" t="s">
        <v>78</v>
      </c>
      <c r="E19" s="32">
        <v>3811569725</v>
      </c>
      <c r="F19" s="32">
        <v>1.33623566999999E+16</v>
      </c>
      <c r="G19">
        <v>1025</v>
      </c>
      <c r="H19">
        <v>142</v>
      </c>
      <c r="I19">
        <v>1167</v>
      </c>
      <c r="J19">
        <v>14897</v>
      </c>
      <c r="K19">
        <v>16064</v>
      </c>
      <c r="L19">
        <v>740</v>
      </c>
      <c r="M19">
        <v>1024</v>
      </c>
      <c r="N19">
        <v>7277</v>
      </c>
      <c r="O19">
        <v>536</v>
      </c>
      <c r="P19">
        <v>15095</v>
      </c>
      <c r="Q19">
        <v>8782</v>
      </c>
      <c r="R19">
        <v>23877</v>
      </c>
      <c r="S19">
        <v>701356</v>
      </c>
      <c r="T19">
        <v>492862</v>
      </c>
    </row>
    <row r="20" spans="1:20">
      <c r="A20" s="31" t="s">
        <v>119</v>
      </c>
      <c r="B20" t="s">
        <v>77</v>
      </c>
      <c r="C20">
        <v>19</v>
      </c>
      <c r="D20" t="s">
        <v>78</v>
      </c>
      <c r="E20" s="32">
        <v>3811569725</v>
      </c>
      <c r="F20" s="32">
        <v>1.33623566999999E+16</v>
      </c>
      <c r="G20">
        <v>1072</v>
      </c>
      <c r="H20">
        <v>150</v>
      </c>
      <c r="I20">
        <v>1222</v>
      </c>
      <c r="J20">
        <v>15584</v>
      </c>
      <c r="K20">
        <v>16806</v>
      </c>
      <c r="L20">
        <v>742</v>
      </c>
      <c r="M20">
        <v>1048</v>
      </c>
      <c r="N20">
        <v>7569</v>
      </c>
      <c r="O20">
        <v>550</v>
      </c>
      <c r="P20">
        <v>15643</v>
      </c>
      <c r="Q20">
        <v>9282</v>
      </c>
      <c r="R20">
        <v>24925</v>
      </c>
      <c r="S20">
        <v>709371</v>
      </c>
      <c r="T20">
        <v>497218</v>
      </c>
    </row>
    <row r="21" spans="1:20">
      <c r="A21" s="31" t="s">
        <v>120</v>
      </c>
      <c r="B21" t="s">
        <v>77</v>
      </c>
      <c r="C21">
        <v>19</v>
      </c>
      <c r="D21" t="s">
        <v>78</v>
      </c>
      <c r="E21" s="32">
        <v>3811569725</v>
      </c>
      <c r="F21" s="32">
        <v>1.33623566999999E+16</v>
      </c>
      <c r="G21">
        <v>1105</v>
      </c>
      <c r="H21">
        <v>148</v>
      </c>
      <c r="I21">
        <v>1253</v>
      </c>
      <c r="J21">
        <v>16365</v>
      </c>
      <c r="K21">
        <v>17618</v>
      </c>
      <c r="L21">
        <v>812</v>
      </c>
      <c r="M21">
        <v>1155</v>
      </c>
      <c r="N21">
        <v>7893</v>
      </c>
      <c r="O21">
        <v>569</v>
      </c>
      <c r="P21">
        <v>16243</v>
      </c>
      <c r="Q21">
        <v>9837</v>
      </c>
      <c r="R21">
        <v>26080</v>
      </c>
      <c r="S21">
        <v>718747</v>
      </c>
      <c r="T21">
        <v>503610</v>
      </c>
    </row>
    <row r="22" spans="1:20">
      <c r="A22" s="31" t="s">
        <v>121</v>
      </c>
      <c r="B22" t="s">
        <v>77</v>
      </c>
      <c r="C22">
        <v>19</v>
      </c>
      <c r="D22" t="s">
        <v>78</v>
      </c>
      <c r="E22" s="32">
        <v>3811569725</v>
      </c>
      <c r="F22" s="32">
        <v>1.33623566999999E+16</v>
      </c>
      <c r="G22">
        <v>1147</v>
      </c>
      <c r="H22">
        <v>157</v>
      </c>
      <c r="I22">
        <v>1304</v>
      </c>
      <c r="J22">
        <v>17222</v>
      </c>
      <c r="K22">
        <v>18526</v>
      </c>
      <c r="L22">
        <v>908</v>
      </c>
      <c r="M22">
        <v>1322</v>
      </c>
      <c r="N22">
        <v>8282</v>
      </c>
      <c r="O22">
        <v>594</v>
      </c>
      <c r="P22">
        <v>17045</v>
      </c>
      <c r="Q22">
        <v>10357</v>
      </c>
      <c r="R22">
        <v>27402</v>
      </c>
      <c r="S22">
        <v>728244</v>
      </c>
      <c r="T22">
        <v>509301</v>
      </c>
    </row>
    <row r="23" spans="1:20">
      <c r="A23" s="31" t="s">
        <v>122</v>
      </c>
      <c r="B23" t="s">
        <v>77</v>
      </c>
      <c r="C23">
        <v>19</v>
      </c>
      <c r="D23" t="s">
        <v>78</v>
      </c>
      <c r="E23" s="32">
        <v>3811569725</v>
      </c>
      <c r="F23" s="32">
        <v>1.33623566999999E+16</v>
      </c>
      <c r="G23">
        <v>1157</v>
      </c>
      <c r="H23">
        <v>159</v>
      </c>
      <c r="I23">
        <v>1316</v>
      </c>
      <c r="J23">
        <v>18197</v>
      </c>
      <c r="K23">
        <v>19513</v>
      </c>
      <c r="L23">
        <v>987</v>
      </c>
      <c r="M23">
        <v>1423</v>
      </c>
      <c r="N23">
        <v>8684</v>
      </c>
      <c r="O23">
        <v>628</v>
      </c>
      <c r="P23">
        <v>17968</v>
      </c>
      <c r="Q23">
        <v>10857</v>
      </c>
      <c r="R23">
        <v>28825</v>
      </c>
      <c r="S23">
        <v>737769</v>
      </c>
      <c r="T23">
        <v>514907</v>
      </c>
    </row>
    <row r="24" spans="1:20">
      <c r="A24" s="31" t="s">
        <v>123</v>
      </c>
      <c r="B24" t="s">
        <v>77</v>
      </c>
      <c r="C24">
        <v>19</v>
      </c>
      <c r="D24" t="s">
        <v>78</v>
      </c>
      <c r="E24" s="32">
        <v>3811569725</v>
      </c>
      <c r="F24" s="32">
        <v>1.33623566999999E+16</v>
      </c>
      <c r="G24">
        <v>1161</v>
      </c>
      <c r="H24">
        <v>169</v>
      </c>
      <c r="I24">
        <v>1330</v>
      </c>
      <c r="J24">
        <v>19407</v>
      </c>
      <c r="K24">
        <v>20737</v>
      </c>
      <c r="L24">
        <v>1224</v>
      </c>
      <c r="M24">
        <v>1363</v>
      </c>
      <c r="N24">
        <v>8788</v>
      </c>
      <c r="O24">
        <v>663</v>
      </c>
      <c r="P24">
        <v>18728</v>
      </c>
      <c r="Q24">
        <v>11460</v>
      </c>
      <c r="R24">
        <v>30188</v>
      </c>
      <c r="S24">
        <v>746200</v>
      </c>
      <c r="T24">
        <v>520508</v>
      </c>
    </row>
    <row r="25" spans="1:20">
      <c r="A25" s="31" t="s">
        <v>126</v>
      </c>
      <c r="B25" t="s">
        <v>77</v>
      </c>
      <c r="C25">
        <v>19</v>
      </c>
      <c r="D25" t="s">
        <v>78</v>
      </c>
      <c r="E25" s="32">
        <v>3811569725</v>
      </c>
      <c r="F25" s="32">
        <v>1.33623566999999E+16</v>
      </c>
      <c r="G25">
        <v>1250</v>
      </c>
      <c r="H25">
        <v>177</v>
      </c>
      <c r="I25">
        <v>1427</v>
      </c>
      <c r="J25">
        <v>20040</v>
      </c>
      <c r="K25">
        <v>21467</v>
      </c>
      <c r="L25">
        <v>730</v>
      </c>
      <c r="M25">
        <v>1083</v>
      </c>
      <c r="N25">
        <v>9128</v>
      </c>
      <c r="O25">
        <v>676</v>
      </c>
      <c r="P25">
        <v>19378</v>
      </c>
      <c r="Q25">
        <v>11893</v>
      </c>
      <c r="R25">
        <v>31271</v>
      </c>
      <c r="S25">
        <v>753094</v>
      </c>
      <c r="T25">
        <v>525013</v>
      </c>
    </row>
    <row r="26" spans="1:20">
      <c r="A26" s="31" t="s">
        <v>127</v>
      </c>
      <c r="B26" t="s">
        <v>77</v>
      </c>
      <c r="C26">
        <v>19</v>
      </c>
      <c r="D26" t="s">
        <v>78</v>
      </c>
      <c r="E26" s="32">
        <v>3811569725</v>
      </c>
      <c r="F26" s="32">
        <v>1.33623566999999E+16</v>
      </c>
      <c r="G26">
        <v>1303</v>
      </c>
      <c r="H26">
        <v>187</v>
      </c>
      <c r="I26">
        <v>1490</v>
      </c>
      <c r="J26">
        <v>20449</v>
      </c>
      <c r="K26">
        <v>21939</v>
      </c>
      <c r="L26">
        <v>472</v>
      </c>
      <c r="M26">
        <v>1023</v>
      </c>
      <c r="N26">
        <v>9652</v>
      </c>
      <c r="O26">
        <v>703</v>
      </c>
      <c r="P26">
        <v>19998</v>
      </c>
      <c r="Q26">
        <v>12296</v>
      </c>
      <c r="R26">
        <v>32294</v>
      </c>
      <c r="S26">
        <v>761552</v>
      </c>
      <c r="T26">
        <v>529908</v>
      </c>
    </row>
    <row r="27" spans="1:20">
      <c r="A27" s="31" t="s">
        <v>128</v>
      </c>
      <c r="B27" t="s">
        <v>77</v>
      </c>
      <c r="C27">
        <v>19</v>
      </c>
      <c r="D27" t="s">
        <v>78</v>
      </c>
      <c r="E27" s="32">
        <v>3811569725</v>
      </c>
      <c r="F27" s="32">
        <v>1.33623566999999E+16</v>
      </c>
      <c r="G27">
        <v>1348</v>
      </c>
      <c r="H27">
        <v>195</v>
      </c>
      <c r="I27">
        <v>1543</v>
      </c>
      <c r="J27">
        <v>21289</v>
      </c>
      <c r="K27">
        <v>22832</v>
      </c>
      <c r="L27">
        <v>893</v>
      </c>
      <c r="M27">
        <v>1201</v>
      </c>
      <c r="N27">
        <v>9928</v>
      </c>
      <c r="O27">
        <v>735</v>
      </c>
      <c r="P27">
        <v>20749</v>
      </c>
      <c r="Q27">
        <v>12746</v>
      </c>
      <c r="R27">
        <v>33495</v>
      </c>
      <c r="S27">
        <v>770408</v>
      </c>
      <c r="T27">
        <v>535921</v>
      </c>
    </row>
    <row r="28" spans="1:20">
      <c r="A28" s="31" t="s">
        <v>129</v>
      </c>
      <c r="B28" t="s">
        <v>77</v>
      </c>
      <c r="C28">
        <v>19</v>
      </c>
      <c r="D28" t="s">
        <v>78</v>
      </c>
      <c r="E28" s="32">
        <v>3811569725</v>
      </c>
      <c r="F28" s="32">
        <v>1.33623566999999E+16</v>
      </c>
      <c r="G28">
        <v>1376</v>
      </c>
      <c r="H28">
        <v>202</v>
      </c>
      <c r="I28">
        <v>1578</v>
      </c>
      <c r="J28">
        <v>21986</v>
      </c>
      <c r="K28">
        <v>23564</v>
      </c>
      <c r="L28">
        <v>732</v>
      </c>
      <c r="M28">
        <v>1487</v>
      </c>
      <c r="N28">
        <v>10656</v>
      </c>
      <c r="O28">
        <v>762</v>
      </c>
      <c r="P28">
        <v>21594</v>
      </c>
      <c r="Q28">
        <v>13388</v>
      </c>
      <c r="R28">
        <v>34982</v>
      </c>
      <c r="S28">
        <v>780247</v>
      </c>
      <c r="T28">
        <v>541877</v>
      </c>
    </row>
    <row r="29" spans="1:20">
      <c r="A29" s="31" t="s">
        <v>130</v>
      </c>
      <c r="B29" t="s">
        <v>77</v>
      </c>
      <c r="C29">
        <v>19</v>
      </c>
      <c r="D29" t="s">
        <v>78</v>
      </c>
      <c r="E29" s="32">
        <v>3811569725</v>
      </c>
      <c r="F29" s="32">
        <v>1.33623566999999E+16</v>
      </c>
      <c r="G29">
        <v>1391</v>
      </c>
      <c r="H29">
        <v>205</v>
      </c>
      <c r="I29">
        <v>1596</v>
      </c>
      <c r="J29">
        <v>23318</v>
      </c>
      <c r="K29">
        <v>24914</v>
      </c>
      <c r="L29">
        <v>1350</v>
      </c>
      <c r="M29">
        <v>1692</v>
      </c>
      <c r="N29">
        <v>10958</v>
      </c>
      <c r="O29">
        <v>802</v>
      </c>
      <c r="P29">
        <v>22634</v>
      </c>
      <c r="Q29">
        <v>14040</v>
      </c>
      <c r="R29">
        <v>36674</v>
      </c>
      <c r="S29">
        <v>789702</v>
      </c>
      <c r="T29">
        <v>548214</v>
      </c>
    </row>
    <row r="30" spans="1:20">
      <c r="A30" s="31" t="s">
        <v>131</v>
      </c>
      <c r="B30" t="s">
        <v>77</v>
      </c>
      <c r="C30">
        <v>19</v>
      </c>
      <c r="D30" t="s">
        <v>78</v>
      </c>
      <c r="E30" s="32">
        <v>3811569725</v>
      </c>
      <c r="F30" s="32">
        <v>1.33623566999999E+16</v>
      </c>
      <c r="G30">
        <v>1450</v>
      </c>
      <c r="H30">
        <v>210</v>
      </c>
      <c r="I30">
        <v>1660</v>
      </c>
      <c r="J30">
        <v>24626</v>
      </c>
      <c r="K30">
        <v>26286</v>
      </c>
      <c r="L30">
        <v>1372</v>
      </c>
      <c r="M30">
        <v>1707</v>
      </c>
      <c r="N30">
        <v>11258</v>
      </c>
      <c r="O30">
        <v>837</v>
      </c>
      <c r="P30">
        <v>23824</v>
      </c>
      <c r="Q30">
        <v>14557</v>
      </c>
      <c r="R30">
        <v>38381</v>
      </c>
      <c r="S30">
        <v>799919</v>
      </c>
      <c r="T30">
        <v>554557</v>
      </c>
    </row>
    <row r="31" spans="1:20">
      <c r="A31" s="31" t="s">
        <v>133</v>
      </c>
      <c r="B31" t="s">
        <v>77</v>
      </c>
      <c r="C31">
        <v>19</v>
      </c>
      <c r="D31" t="s">
        <v>78</v>
      </c>
      <c r="E31" s="32">
        <v>3811569725</v>
      </c>
      <c r="F31" s="32">
        <v>1.33623566999999E+16</v>
      </c>
      <c r="G31">
        <v>1462</v>
      </c>
      <c r="H31">
        <v>215</v>
      </c>
      <c r="I31">
        <v>1677</v>
      </c>
      <c r="J31">
        <v>26129</v>
      </c>
      <c r="K31">
        <v>27806</v>
      </c>
      <c r="L31">
        <v>1520</v>
      </c>
      <c r="M31">
        <v>1729</v>
      </c>
      <c r="N31">
        <v>11444</v>
      </c>
      <c r="O31">
        <v>860</v>
      </c>
      <c r="P31">
        <v>24924</v>
      </c>
      <c r="Q31">
        <v>15186</v>
      </c>
      <c r="R31">
        <v>40110</v>
      </c>
      <c r="S31">
        <v>809193</v>
      </c>
      <c r="T31">
        <v>560736</v>
      </c>
    </row>
    <row r="32" spans="1:20">
      <c r="A32" s="31" t="s">
        <v>134</v>
      </c>
      <c r="B32" t="s">
        <v>77</v>
      </c>
      <c r="C32">
        <v>19</v>
      </c>
      <c r="D32" t="s">
        <v>78</v>
      </c>
      <c r="E32" s="32">
        <v>3811569725</v>
      </c>
      <c r="F32" s="32">
        <v>1.33623566999999E+16</v>
      </c>
      <c r="G32">
        <v>1476</v>
      </c>
      <c r="H32">
        <v>217</v>
      </c>
      <c r="I32">
        <v>1693</v>
      </c>
      <c r="J32">
        <v>27114</v>
      </c>
      <c r="K32">
        <v>28807</v>
      </c>
      <c r="L32">
        <v>1001</v>
      </c>
      <c r="M32">
        <v>1422</v>
      </c>
      <c r="N32">
        <v>11829</v>
      </c>
      <c r="O32">
        <v>896</v>
      </c>
      <c r="P32">
        <v>25806</v>
      </c>
      <c r="Q32">
        <v>15726</v>
      </c>
      <c r="R32">
        <v>41532</v>
      </c>
      <c r="S32">
        <v>816609</v>
      </c>
      <c r="T32">
        <v>565253</v>
      </c>
    </row>
    <row r="33" spans="1:20">
      <c r="A33" s="31" t="s">
        <v>135</v>
      </c>
      <c r="B33" t="s">
        <v>77</v>
      </c>
      <c r="C33">
        <v>19</v>
      </c>
      <c r="D33" t="s">
        <v>78</v>
      </c>
      <c r="E33" s="32">
        <v>3811569725</v>
      </c>
      <c r="F33" s="32">
        <v>1.33623566999999E+16</v>
      </c>
      <c r="G33">
        <v>1501</v>
      </c>
      <c r="H33">
        <v>224</v>
      </c>
      <c r="I33">
        <v>1725</v>
      </c>
      <c r="J33">
        <v>28040</v>
      </c>
      <c r="K33">
        <v>29765</v>
      </c>
      <c r="L33">
        <v>958</v>
      </c>
      <c r="M33">
        <v>1461</v>
      </c>
      <c r="N33">
        <v>12296</v>
      </c>
      <c r="O33">
        <v>932</v>
      </c>
      <c r="P33">
        <v>26616</v>
      </c>
      <c r="Q33">
        <v>16377</v>
      </c>
      <c r="R33">
        <v>42993</v>
      </c>
      <c r="S33">
        <v>824760</v>
      </c>
      <c r="T33">
        <v>570817</v>
      </c>
    </row>
    <row r="34" spans="1:20">
      <c r="A34" s="31" t="s">
        <v>136</v>
      </c>
      <c r="B34" t="s">
        <v>77</v>
      </c>
      <c r="C34">
        <v>19</v>
      </c>
      <c r="D34" t="s">
        <v>78</v>
      </c>
      <c r="E34" s="32">
        <v>3811569725</v>
      </c>
      <c r="F34" s="32">
        <v>1.33623566999999E+16</v>
      </c>
      <c r="G34">
        <v>1505</v>
      </c>
      <c r="H34">
        <v>227</v>
      </c>
      <c r="I34">
        <v>1732</v>
      </c>
      <c r="J34">
        <v>29024</v>
      </c>
      <c r="K34">
        <v>30756</v>
      </c>
      <c r="L34">
        <v>991</v>
      </c>
      <c r="M34">
        <v>1698</v>
      </c>
      <c r="N34">
        <v>12964</v>
      </c>
      <c r="O34">
        <v>971</v>
      </c>
      <c r="P34">
        <v>27716</v>
      </c>
      <c r="Q34">
        <v>16975</v>
      </c>
      <c r="R34">
        <v>44691</v>
      </c>
      <c r="S34">
        <v>835534</v>
      </c>
      <c r="T34">
        <v>577818</v>
      </c>
    </row>
    <row r="35" spans="1:20">
      <c r="A35" s="31" t="s">
        <v>137</v>
      </c>
      <c r="B35" t="s">
        <v>77</v>
      </c>
      <c r="C35">
        <v>19</v>
      </c>
      <c r="D35" t="s">
        <v>78</v>
      </c>
      <c r="E35" s="32">
        <v>3811569725</v>
      </c>
      <c r="F35" s="32">
        <v>1.33623566999999E+16</v>
      </c>
      <c r="G35">
        <v>1528</v>
      </c>
      <c r="H35">
        <v>240</v>
      </c>
      <c r="I35">
        <v>1768</v>
      </c>
      <c r="J35">
        <v>30334</v>
      </c>
      <c r="K35">
        <v>32102</v>
      </c>
      <c r="L35">
        <v>1346</v>
      </c>
      <c r="M35">
        <v>1837</v>
      </c>
      <c r="N35">
        <v>13411</v>
      </c>
      <c r="O35">
        <v>1015</v>
      </c>
      <c r="P35">
        <v>28823</v>
      </c>
      <c r="Q35">
        <v>17705</v>
      </c>
      <c r="R35">
        <v>46528</v>
      </c>
      <c r="S35">
        <v>845013</v>
      </c>
      <c r="T35">
        <v>582685</v>
      </c>
    </row>
    <row r="36" spans="1:20">
      <c r="A36" s="31" t="s">
        <v>138</v>
      </c>
      <c r="B36" t="s">
        <v>77</v>
      </c>
      <c r="C36">
        <v>19</v>
      </c>
      <c r="D36" t="s">
        <v>78</v>
      </c>
      <c r="E36" s="32">
        <v>3811569725</v>
      </c>
      <c r="F36" s="32">
        <v>1.33623566999999E+16</v>
      </c>
      <c r="G36">
        <v>1532</v>
      </c>
      <c r="H36">
        <v>240</v>
      </c>
      <c r="I36">
        <v>1772</v>
      </c>
      <c r="J36">
        <v>31809</v>
      </c>
      <c r="K36">
        <v>33581</v>
      </c>
      <c r="L36">
        <v>1479</v>
      </c>
      <c r="M36">
        <v>1871</v>
      </c>
      <c r="N36">
        <v>13763</v>
      </c>
      <c r="O36">
        <v>1055</v>
      </c>
      <c r="P36">
        <v>30124</v>
      </c>
      <c r="Q36">
        <v>18275</v>
      </c>
      <c r="R36">
        <v>48399</v>
      </c>
      <c r="S36">
        <v>856483</v>
      </c>
      <c r="T36">
        <v>590160</v>
      </c>
    </row>
    <row r="37" spans="1:20">
      <c r="A37" s="31" t="s">
        <v>139</v>
      </c>
      <c r="B37" t="s">
        <v>77</v>
      </c>
      <c r="C37">
        <v>19</v>
      </c>
      <c r="D37" t="s">
        <v>78</v>
      </c>
      <c r="E37" s="32">
        <v>3811569725</v>
      </c>
      <c r="F37" s="32">
        <v>1.33623566999999E+16</v>
      </c>
      <c r="G37">
        <v>1537</v>
      </c>
      <c r="H37">
        <v>242</v>
      </c>
      <c r="I37">
        <v>1779</v>
      </c>
      <c r="J37">
        <v>32977</v>
      </c>
      <c r="K37">
        <v>34756</v>
      </c>
      <c r="L37">
        <v>1175</v>
      </c>
      <c r="M37">
        <v>1634</v>
      </c>
      <c r="N37">
        <v>14179</v>
      </c>
      <c r="O37">
        <v>1098</v>
      </c>
      <c r="P37">
        <v>31028</v>
      </c>
      <c r="Q37">
        <v>19005</v>
      </c>
      <c r="R37">
        <v>50033</v>
      </c>
      <c r="S37">
        <v>866503</v>
      </c>
      <c r="T37">
        <v>596565</v>
      </c>
    </row>
    <row r="38" spans="1:20">
      <c r="A38" s="31" t="s">
        <v>140</v>
      </c>
      <c r="B38" t="s">
        <v>77</v>
      </c>
      <c r="C38">
        <v>19</v>
      </c>
      <c r="D38" t="s">
        <v>78</v>
      </c>
      <c r="E38" s="32">
        <v>3811569725</v>
      </c>
      <c r="F38" s="32">
        <v>1.33623566999999E+16</v>
      </c>
      <c r="G38">
        <v>1568</v>
      </c>
      <c r="H38">
        <v>242</v>
      </c>
      <c r="I38">
        <v>1810</v>
      </c>
      <c r="J38">
        <v>34431</v>
      </c>
      <c r="K38">
        <v>36241</v>
      </c>
      <c r="L38">
        <v>1485</v>
      </c>
      <c r="M38">
        <v>1838</v>
      </c>
      <c r="N38">
        <v>14489</v>
      </c>
      <c r="O38">
        <v>1141</v>
      </c>
      <c r="P38">
        <v>32148</v>
      </c>
      <c r="Q38">
        <v>19723</v>
      </c>
      <c r="R38">
        <v>51871</v>
      </c>
      <c r="S38">
        <v>875889</v>
      </c>
      <c r="T38">
        <v>602679</v>
      </c>
    </row>
    <row r="39" spans="1:20">
      <c r="A39" s="31" t="s">
        <v>141</v>
      </c>
      <c r="B39" t="s">
        <v>77</v>
      </c>
      <c r="C39">
        <v>19</v>
      </c>
      <c r="D39" t="s">
        <v>78</v>
      </c>
      <c r="E39" s="32">
        <v>3811569725</v>
      </c>
      <c r="F39" s="32">
        <v>1.33623566999999E+16</v>
      </c>
      <c r="G39">
        <v>1597</v>
      </c>
      <c r="H39">
        <v>241</v>
      </c>
      <c r="I39">
        <v>1838</v>
      </c>
      <c r="J39">
        <v>35324</v>
      </c>
      <c r="K39">
        <v>37162</v>
      </c>
      <c r="L39">
        <v>921</v>
      </c>
      <c r="M39">
        <v>1258</v>
      </c>
      <c r="N39">
        <v>14781</v>
      </c>
      <c r="O39">
        <v>1186</v>
      </c>
      <c r="P39">
        <v>32768</v>
      </c>
      <c r="Q39">
        <v>20361</v>
      </c>
      <c r="R39">
        <v>53129</v>
      </c>
      <c r="S39">
        <v>882336</v>
      </c>
      <c r="T39">
        <v>606566</v>
      </c>
    </row>
    <row r="40" spans="1:20">
      <c r="A40" s="31" t="s">
        <v>144</v>
      </c>
      <c r="B40" t="s">
        <v>77</v>
      </c>
      <c r="C40">
        <v>19</v>
      </c>
      <c r="D40" t="s">
        <v>78</v>
      </c>
      <c r="E40" s="32">
        <v>3811569725</v>
      </c>
      <c r="F40" s="32">
        <v>1.33623566999999E+16</v>
      </c>
      <c r="G40">
        <v>1604</v>
      </c>
      <c r="H40">
        <v>243</v>
      </c>
      <c r="I40">
        <v>1847</v>
      </c>
      <c r="J40">
        <v>36066</v>
      </c>
      <c r="K40">
        <v>37913</v>
      </c>
      <c r="L40">
        <v>751</v>
      </c>
      <c r="M40">
        <v>1249</v>
      </c>
      <c r="N40">
        <v>15238</v>
      </c>
      <c r="O40">
        <v>1227</v>
      </c>
      <c r="P40">
        <v>33372</v>
      </c>
      <c r="Q40">
        <v>21006</v>
      </c>
      <c r="R40">
        <v>54378</v>
      </c>
      <c r="S40">
        <v>890048</v>
      </c>
      <c r="T40">
        <v>611550</v>
      </c>
    </row>
    <row r="41" spans="1:20">
      <c r="A41" s="31" t="s">
        <v>145</v>
      </c>
      <c r="B41" t="s">
        <v>77</v>
      </c>
      <c r="C41">
        <v>19</v>
      </c>
      <c r="D41" t="s">
        <v>78</v>
      </c>
      <c r="E41" s="32">
        <v>3811569725</v>
      </c>
      <c r="F41" s="32">
        <v>1.33623566999999E+16</v>
      </c>
      <c r="G41">
        <v>1601</v>
      </c>
      <c r="H41">
        <v>243</v>
      </c>
      <c r="I41">
        <v>1844</v>
      </c>
      <c r="J41">
        <v>36355</v>
      </c>
      <c r="K41">
        <v>38199</v>
      </c>
      <c r="L41">
        <v>286</v>
      </c>
      <c r="M41">
        <v>1306</v>
      </c>
      <c r="N41">
        <v>16210</v>
      </c>
      <c r="O41">
        <v>1275</v>
      </c>
      <c r="P41">
        <v>34077</v>
      </c>
      <c r="Q41">
        <v>21607</v>
      </c>
      <c r="R41">
        <v>55684</v>
      </c>
      <c r="S41">
        <v>900011</v>
      </c>
      <c r="T41">
        <v>617938</v>
      </c>
    </row>
    <row r="42" spans="1:20">
      <c r="A42" s="31" t="s">
        <v>147</v>
      </c>
      <c r="B42" t="s">
        <v>77</v>
      </c>
      <c r="C42">
        <v>19</v>
      </c>
      <c r="D42" t="s">
        <v>78</v>
      </c>
      <c r="E42" s="32">
        <v>3811569725</v>
      </c>
      <c r="F42" s="32">
        <v>1.33623566999999E+16</v>
      </c>
      <c r="G42">
        <v>1574</v>
      </c>
      <c r="H42">
        <v>250</v>
      </c>
      <c r="I42">
        <v>1824</v>
      </c>
      <c r="J42">
        <v>36496</v>
      </c>
      <c r="K42">
        <v>38320</v>
      </c>
      <c r="L42">
        <v>121</v>
      </c>
      <c r="M42">
        <v>1317</v>
      </c>
      <c r="N42">
        <v>17359</v>
      </c>
      <c r="O42">
        <v>1322</v>
      </c>
      <c r="P42">
        <v>34777</v>
      </c>
      <c r="Q42">
        <v>22224</v>
      </c>
      <c r="R42">
        <v>57001</v>
      </c>
      <c r="S42">
        <v>911444</v>
      </c>
      <c r="T42">
        <v>625213</v>
      </c>
    </row>
    <row r="43" spans="1:20">
      <c r="A43" s="31" t="s">
        <v>146</v>
      </c>
      <c r="B43" t="s">
        <v>77</v>
      </c>
      <c r="C43">
        <v>19</v>
      </c>
      <c r="D43" t="s">
        <v>78</v>
      </c>
      <c r="E43" s="32">
        <v>3811569725</v>
      </c>
      <c r="F43" s="32">
        <v>1.33623566999999E+16</v>
      </c>
      <c r="G43">
        <v>1545</v>
      </c>
      <c r="H43">
        <v>253</v>
      </c>
      <c r="I43">
        <v>1798</v>
      </c>
      <c r="J43">
        <v>36710</v>
      </c>
      <c r="K43">
        <v>38508</v>
      </c>
      <c r="L43">
        <v>188</v>
      </c>
      <c r="M43">
        <v>1768</v>
      </c>
      <c r="N43">
        <v>18890</v>
      </c>
      <c r="O43">
        <v>1371</v>
      </c>
      <c r="P43">
        <v>35885</v>
      </c>
      <c r="Q43">
        <v>22884</v>
      </c>
      <c r="R43">
        <v>58769</v>
      </c>
      <c r="S43">
        <v>922944</v>
      </c>
      <c r="T43">
        <v>632415</v>
      </c>
    </row>
    <row r="44" spans="1:20">
      <c r="A44" s="31" t="s">
        <v>148</v>
      </c>
      <c r="B44" t="s">
        <v>77</v>
      </c>
      <c r="C44">
        <v>19</v>
      </c>
      <c r="D44" t="s">
        <v>78</v>
      </c>
      <c r="E44" s="32">
        <v>3811569725</v>
      </c>
      <c r="F44" s="32">
        <v>1.33623566999999E+16</v>
      </c>
      <c r="G44">
        <v>1539</v>
      </c>
      <c r="H44">
        <v>250</v>
      </c>
      <c r="I44">
        <v>1789</v>
      </c>
      <c r="J44">
        <v>37294</v>
      </c>
      <c r="K44">
        <v>39083</v>
      </c>
      <c r="L44">
        <v>575</v>
      </c>
      <c r="M44">
        <v>1566</v>
      </c>
      <c r="N44">
        <v>19834</v>
      </c>
      <c r="O44">
        <v>1418</v>
      </c>
      <c r="P44">
        <v>36815</v>
      </c>
      <c r="Q44">
        <v>23520</v>
      </c>
      <c r="R44">
        <v>60335</v>
      </c>
      <c r="S44">
        <v>933579</v>
      </c>
      <c r="T44">
        <v>639257</v>
      </c>
    </row>
    <row r="45" spans="1:20">
      <c r="A45" s="31" t="s">
        <v>153</v>
      </c>
      <c r="B45" t="s">
        <v>77</v>
      </c>
      <c r="C45">
        <v>19</v>
      </c>
      <c r="D45" t="s">
        <v>78</v>
      </c>
      <c r="E45" s="32">
        <v>3811569725</v>
      </c>
      <c r="F45" s="32">
        <v>1.33623566999999E+16</v>
      </c>
      <c r="G45">
        <v>1519</v>
      </c>
      <c r="H45">
        <v>247</v>
      </c>
      <c r="I45">
        <v>1766</v>
      </c>
      <c r="J45">
        <v>38116</v>
      </c>
      <c r="K45">
        <v>39882</v>
      </c>
      <c r="L45">
        <v>799</v>
      </c>
      <c r="M45">
        <v>1189</v>
      </c>
      <c r="N45">
        <v>20181</v>
      </c>
      <c r="O45">
        <v>1461</v>
      </c>
      <c r="P45">
        <v>37424</v>
      </c>
      <c r="Q45">
        <v>24100</v>
      </c>
      <c r="R45">
        <v>61524</v>
      </c>
      <c r="S45">
        <v>942356</v>
      </c>
      <c r="T45">
        <v>644441</v>
      </c>
    </row>
    <row r="46" spans="1:20">
      <c r="A46" s="31" t="s">
        <v>154</v>
      </c>
      <c r="B46" t="s">
        <v>77</v>
      </c>
      <c r="C46">
        <v>19</v>
      </c>
      <c r="D46" t="s">
        <v>78</v>
      </c>
      <c r="E46" s="32">
        <v>3811569725</v>
      </c>
      <c r="F46" s="32">
        <v>1.33623566999999E+16</v>
      </c>
      <c r="G46">
        <v>1522</v>
      </c>
      <c r="H46">
        <v>241</v>
      </c>
      <c r="I46">
        <v>1763</v>
      </c>
      <c r="J46">
        <v>38721</v>
      </c>
      <c r="K46">
        <v>40484</v>
      </c>
      <c r="L46">
        <v>602</v>
      </c>
      <c r="M46">
        <v>1024</v>
      </c>
      <c r="N46">
        <v>20558</v>
      </c>
      <c r="O46">
        <v>1506</v>
      </c>
      <c r="P46">
        <v>38028</v>
      </c>
      <c r="Q46">
        <v>24520</v>
      </c>
      <c r="R46">
        <v>62548</v>
      </c>
      <c r="S46">
        <v>951321</v>
      </c>
      <c r="T46">
        <v>649920</v>
      </c>
    </row>
    <row r="47" spans="1:20">
      <c r="A47" s="31" t="s">
        <v>155</v>
      </c>
      <c r="B47" t="s">
        <v>77</v>
      </c>
      <c r="C47">
        <v>19</v>
      </c>
      <c r="D47" t="s">
        <v>78</v>
      </c>
      <c r="E47" s="32">
        <v>3811569725</v>
      </c>
      <c r="F47" s="32">
        <v>1.33623566999999E+16</v>
      </c>
      <c r="G47">
        <v>1547</v>
      </c>
      <c r="H47">
        <v>226</v>
      </c>
      <c r="I47">
        <v>1773</v>
      </c>
      <c r="J47">
        <v>38851</v>
      </c>
      <c r="K47">
        <v>40624</v>
      </c>
      <c r="L47">
        <v>140</v>
      </c>
      <c r="M47">
        <v>1138</v>
      </c>
      <c r="N47">
        <v>21507</v>
      </c>
      <c r="O47">
        <v>1555</v>
      </c>
      <c r="P47">
        <v>38536</v>
      </c>
      <c r="Q47">
        <v>25150</v>
      </c>
      <c r="R47">
        <v>63686</v>
      </c>
      <c r="S47">
        <v>959923</v>
      </c>
      <c r="T47">
        <v>654885</v>
      </c>
    </row>
    <row r="48" spans="1:20">
      <c r="A48" s="31" t="s">
        <v>156</v>
      </c>
      <c r="B48" t="s">
        <v>77</v>
      </c>
      <c r="C48">
        <v>19</v>
      </c>
      <c r="D48" t="s">
        <v>78</v>
      </c>
      <c r="E48" s="32">
        <v>3811569725</v>
      </c>
      <c r="F48" s="32">
        <v>1.33623566999999E+16</v>
      </c>
      <c r="G48">
        <v>1517</v>
      </c>
      <c r="H48">
        <v>220</v>
      </c>
      <c r="I48">
        <v>1737</v>
      </c>
      <c r="J48">
        <v>38993</v>
      </c>
      <c r="K48">
        <v>40730</v>
      </c>
      <c r="L48">
        <v>106</v>
      </c>
      <c r="M48">
        <v>1399</v>
      </c>
      <c r="N48">
        <v>22766</v>
      </c>
      <c r="O48">
        <v>1589</v>
      </c>
      <c r="P48">
        <v>39286</v>
      </c>
      <c r="Q48">
        <v>25799</v>
      </c>
      <c r="R48">
        <v>65085</v>
      </c>
      <c r="S48">
        <v>970696</v>
      </c>
      <c r="T48">
        <v>661271</v>
      </c>
    </row>
    <row r="49" spans="1:22">
      <c r="A49" s="31" t="s">
        <v>158</v>
      </c>
      <c r="B49" t="s">
        <v>77</v>
      </c>
      <c r="C49">
        <v>19</v>
      </c>
      <c r="D49" t="s">
        <v>78</v>
      </c>
      <c r="E49" s="32">
        <v>3811569725</v>
      </c>
      <c r="F49" s="32">
        <v>1.33623566999999E+16</v>
      </c>
      <c r="G49">
        <v>1494</v>
      </c>
      <c r="H49">
        <v>220</v>
      </c>
      <c r="I49">
        <v>1714</v>
      </c>
      <c r="J49">
        <v>38017</v>
      </c>
      <c r="K49">
        <v>39731</v>
      </c>
      <c r="L49">
        <v>-999</v>
      </c>
      <c r="M49">
        <v>1483</v>
      </c>
      <c r="N49">
        <v>25221</v>
      </c>
      <c r="O49">
        <v>1616</v>
      </c>
      <c r="P49">
        <v>40116</v>
      </c>
      <c r="Q49">
        <v>26452</v>
      </c>
      <c r="R49">
        <v>66568</v>
      </c>
      <c r="S49">
        <v>982232</v>
      </c>
      <c r="T49">
        <v>668442</v>
      </c>
    </row>
    <row r="50" spans="1:22">
      <c r="A50" s="31" t="s">
        <v>159</v>
      </c>
      <c r="B50" t="s">
        <v>77</v>
      </c>
      <c r="C50">
        <v>19</v>
      </c>
      <c r="D50" t="s">
        <v>78</v>
      </c>
      <c r="E50" s="32">
        <v>3811569725</v>
      </c>
      <c r="F50" s="32">
        <v>1.33623566999999E+16</v>
      </c>
      <c r="G50">
        <v>1465</v>
      </c>
      <c r="H50">
        <v>221</v>
      </c>
      <c r="I50">
        <v>1686</v>
      </c>
      <c r="J50">
        <v>38094</v>
      </c>
      <c r="K50">
        <v>39780</v>
      </c>
      <c r="L50">
        <v>49</v>
      </c>
      <c r="M50">
        <v>1294</v>
      </c>
      <c r="N50">
        <v>26432</v>
      </c>
      <c r="O50">
        <v>1650</v>
      </c>
      <c r="P50">
        <v>0</v>
      </c>
      <c r="Q50">
        <v>0</v>
      </c>
      <c r="R50">
        <v>67862</v>
      </c>
      <c r="S50">
        <v>992813</v>
      </c>
      <c r="T50">
        <v>674771</v>
      </c>
      <c r="V50">
        <v>15</v>
      </c>
    </row>
    <row r="51" spans="1:22">
      <c r="A51" s="31" t="s">
        <v>160</v>
      </c>
      <c r="B51" t="s">
        <v>77</v>
      </c>
      <c r="C51">
        <v>19</v>
      </c>
      <c r="D51" t="s">
        <v>78</v>
      </c>
      <c r="E51" s="32">
        <v>3811569725</v>
      </c>
      <c r="F51" s="32">
        <v>1.33623566999999E+16</v>
      </c>
      <c r="G51">
        <v>1431</v>
      </c>
      <c r="H51">
        <v>216</v>
      </c>
      <c r="I51">
        <v>1647</v>
      </c>
      <c r="J51">
        <v>37703</v>
      </c>
      <c r="K51">
        <v>39350</v>
      </c>
      <c r="L51">
        <v>-430</v>
      </c>
      <c r="M51">
        <v>1365</v>
      </c>
      <c r="N51">
        <v>28188</v>
      </c>
      <c r="O51">
        <v>1689</v>
      </c>
      <c r="P51">
        <v>0</v>
      </c>
      <c r="Q51">
        <v>0</v>
      </c>
      <c r="R51">
        <v>69227</v>
      </c>
      <c r="S51">
        <v>1002839</v>
      </c>
      <c r="T51">
        <v>680641</v>
      </c>
      <c r="V51">
        <v>12</v>
      </c>
    </row>
    <row r="52" spans="1:22">
      <c r="A52" s="31" t="s">
        <v>161</v>
      </c>
      <c r="B52" t="s">
        <v>77</v>
      </c>
      <c r="C52">
        <v>19</v>
      </c>
      <c r="D52" t="s">
        <v>78</v>
      </c>
      <c r="E52" s="32">
        <v>3811569725</v>
      </c>
      <c r="F52" s="32">
        <v>1.33623566999999E+16</v>
      </c>
      <c r="G52">
        <v>1400</v>
      </c>
      <c r="H52">
        <v>215</v>
      </c>
      <c r="I52">
        <v>1615</v>
      </c>
      <c r="J52">
        <v>37925</v>
      </c>
      <c r="K52">
        <v>39540</v>
      </c>
      <c r="L52">
        <v>190</v>
      </c>
      <c r="M52">
        <v>1240</v>
      </c>
      <c r="N52">
        <v>29204</v>
      </c>
      <c r="O52">
        <v>1723</v>
      </c>
      <c r="P52">
        <v>0</v>
      </c>
      <c r="Q52">
        <v>0</v>
      </c>
      <c r="R52">
        <v>70467</v>
      </c>
      <c r="S52">
        <v>1013714</v>
      </c>
      <c r="T52">
        <v>687039</v>
      </c>
      <c r="V52">
        <v>12</v>
      </c>
    </row>
    <row r="53" spans="1:22">
      <c r="A53" s="31" t="s">
        <v>162</v>
      </c>
      <c r="B53" t="s">
        <v>77</v>
      </c>
      <c r="C53">
        <v>19</v>
      </c>
      <c r="D53" t="s">
        <v>78</v>
      </c>
      <c r="E53" s="32">
        <v>3811569725</v>
      </c>
      <c r="F53" s="32">
        <v>1.33623566999999E+16</v>
      </c>
      <c r="G53">
        <v>1367</v>
      </c>
      <c r="H53">
        <v>213</v>
      </c>
      <c r="I53">
        <v>1580</v>
      </c>
      <c r="J53">
        <v>38166</v>
      </c>
      <c r="K53">
        <v>39746</v>
      </c>
      <c r="L53">
        <v>206</v>
      </c>
      <c r="M53">
        <v>1022</v>
      </c>
      <c r="N53">
        <v>29984</v>
      </c>
      <c r="O53">
        <v>1759</v>
      </c>
      <c r="P53">
        <v>0</v>
      </c>
      <c r="Q53">
        <v>0</v>
      </c>
      <c r="R53">
        <v>71489</v>
      </c>
      <c r="S53">
        <v>1021846</v>
      </c>
      <c r="T53">
        <v>692062</v>
      </c>
      <c r="V53">
        <v>8</v>
      </c>
    </row>
    <row r="54" spans="1:22">
      <c r="A54" s="31" t="s">
        <v>163</v>
      </c>
      <c r="B54" t="s">
        <v>77</v>
      </c>
      <c r="C54">
        <v>19</v>
      </c>
      <c r="D54" t="s">
        <v>78</v>
      </c>
      <c r="E54" s="32">
        <v>3811569725</v>
      </c>
      <c r="F54" s="32">
        <v>1.33623566999999E+16</v>
      </c>
      <c r="G54">
        <v>1387</v>
      </c>
      <c r="H54">
        <v>205</v>
      </c>
      <c r="I54">
        <v>1592</v>
      </c>
      <c r="J54">
        <v>38654</v>
      </c>
      <c r="K54">
        <v>40246</v>
      </c>
      <c r="L54">
        <v>500</v>
      </c>
      <c r="M54">
        <v>918</v>
      </c>
      <c r="N54">
        <v>30368</v>
      </c>
      <c r="O54">
        <v>1793</v>
      </c>
      <c r="P54">
        <v>0</v>
      </c>
      <c r="Q54">
        <v>0</v>
      </c>
      <c r="R54">
        <v>72407</v>
      </c>
      <c r="S54">
        <v>1030232</v>
      </c>
      <c r="T54">
        <v>696890</v>
      </c>
      <c r="V54">
        <v>9</v>
      </c>
    </row>
    <row r="55" spans="1:22">
      <c r="A55" s="31" t="s">
        <v>164</v>
      </c>
      <c r="B55" t="s">
        <v>77</v>
      </c>
      <c r="C55">
        <v>19</v>
      </c>
      <c r="D55" t="s">
        <v>78</v>
      </c>
      <c r="E55" s="32">
        <v>3811569725</v>
      </c>
      <c r="F55" s="32">
        <v>1.33623566999999E+16</v>
      </c>
      <c r="G55">
        <v>1374</v>
      </c>
      <c r="H55">
        <v>199</v>
      </c>
      <c r="I55">
        <v>1573</v>
      </c>
      <c r="J55">
        <v>37982</v>
      </c>
      <c r="K55">
        <v>39555</v>
      </c>
      <c r="L55">
        <v>-691</v>
      </c>
      <c r="M55">
        <v>1148</v>
      </c>
      <c r="N55">
        <v>32171</v>
      </c>
      <c r="O55">
        <v>1829</v>
      </c>
      <c r="P55">
        <v>0</v>
      </c>
      <c r="Q55">
        <v>0</v>
      </c>
      <c r="R55">
        <v>73555</v>
      </c>
      <c r="S55">
        <v>1040198</v>
      </c>
      <c r="T55">
        <v>702770</v>
      </c>
      <c r="V55">
        <v>15</v>
      </c>
    </row>
    <row r="56" spans="1:22">
      <c r="A56" s="31" t="s">
        <v>166</v>
      </c>
      <c r="B56" t="s">
        <v>77</v>
      </c>
      <c r="C56">
        <v>19</v>
      </c>
      <c r="D56" t="s">
        <v>78</v>
      </c>
      <c r="E56" s="32">
        <v>3811569725</v>
      </c>
      <c r="F56" s="32">
        <v>1.33623566999999E+16</v>
      </c>
      <c r="G56">
        <v>1374</v>
      </c>
      <c r="H56">
        <v>198</v>
      </c>
      <c r="I56">
        <v>1572</v>
      </c>
      <c r="J56">
        <v>37075</v>
      </c>
      <c r="K56">
        <v>38647</v>
      </c>
      <c r="L56">
        <v>-908</v>
      </c>
      <c r="M56">
        <v>753</v>
      </c>
      <c r="N56">
        <v>33798</v>
      </c>
      <c r="O56">
        <v>1863</v>
      </c>
      <c r="R56">
        <v>74308</v>
      </c>
      <c r="S56">
        <v>1047211</v>
      </c>
      <c r="T56">
        <v>707036</v>
      </c>
      <c r="V56">
        <v>18</v>
      </c>
    </row>
    <row r="57" spans="1:22">
      <c r="A57" s="31" t="s">
        <v>170</v>
      </c>
      <c r="B57" t="s">
        <v>77</v>
      </c>
      <c r="C57">
        <v>19</v>
      </c>
      <c r="D57" t="s">
        <v>78</v>
      </c>
      <c r="E57" s="32">
        <v>3811569725</v>
      </c>
      <c r="F57" s="32">
        <v>1.33623566999999E+16</v>
      </c>
      <c r="G57">
        <v>1342</v>
      </c>
      <c r="H57">
        <v>197</v>
      </c>
      <c r="I57">
        <v>1539</v>
      </c>
      <c r="J57">
        <v>35430</v>
      </c>
      <c r="K57">
        <v>36969</v>
      </c>
      <c r="L57">
        <v>-1678</v>
      </c>
      <c r="M57">
        <v>1059</v>
      </c>
      <c r="N57">
        <v>36503</v>
      </c>
      <c r="O57">
        <v>1895</v>
      </c>
      <c r="R57">
        <v>75367</v>
      </c>
      <c r="S57">
        <v>1056737</v>
      </c>
      <c r="T57">
        <v>712959</v>
      </c>
      <c r="V57">
        <v>21</v>
      </c>
    </row>
    <row r="58" spans="1:22">
      <c r="A58" s="31" t="s">
        <v>171</v>
      </c>
      <c r="B58" t="s">
        <v>77</v>
      </c>
      <c r="C58">
        <v>19</v>
      </c>
      <c r="D58" t="s">
        <v>78</v>
      </c>
      <c r="E58" s="32">
        <v>3811569725</v>
      </c>
      <c r="F58" s="32">
        <v>1.33623566999999E+16</v>
      </c>
      <c r="G58">
        <v>1280</v>
      </c>
      <c r="H58">
        <v>197</v>
      </c>
      <c r="I58">
        <v>1477</v>
      </c>
      <c r="J58">
        <v>34933</v>
      </c>
      <c r="K58">
        <v>36410</v>
      </c>
      <c r="L58">
        <v>-559</v>
      </c>
      <c r="M58">
        <v>999</v>
      </c>
      <c r="N58">
        <v>38033</v>
      </c>
      <c r="O58">
        <v>1923</v>
      </c>
      <c r="R58">
        <v>76366</v>
      </c>
      <c r="S58">
        <v>1066271</v>
      </c>
      <c r="T58">
        <v>717462</v>
      </c>
      <c r="V58">
        <v>15</v>
      </c>
    </row>
    <row r="59" spans="1:22">
      <c r="A59" s="31" t="s">
        <v>172</v>
      </c>
      <c r="B59" t="s">
        <v>77</v>
      </c>
      <c r="C59">
        <v>19</v>
      </c>
      <c r="D59" t="s">
        <v>78</v>
      </c>
      <c r="E59" s="32">
        <v>3811569725</v>
      </c>
      <c r="F59" s="32">
        <v>1.33623566999999E+16</v>
      </c>
      <c r="G59">
        <v>1243</v>
      </c>
      <c r="H59">
        <v>196</v>
      </c>
      <c r="I59">
        <v>1439</v>
      </c>
      <c r="J59">
        <v>34322</v>
      </c>
      <c r="K59">
        <v>35761</v>
      </c>
      <c r="L59">
        <v>-649</v>
      </c>
      <c r="M59">
        <v>1016</v>
      </c>
      <c r="N59">
        <v>39675</v>
      </c>
      <c r="O59">
        <v>1946</v>
      </c>
      <c r="R59">
        <v>77382</v>
      </c>
      <c r="S59">
        <v>1075330</v>
      </c>
      <c r="T59">
        <v>723402</v>
      </c>
      <c r="V59">
        <v>16</v>
      </c>
    </row>
    <row r="60" spans="1:22">
      <c r="A60" s="31" t="s">
        <v>173</v>
      </c>
      <c r="B60" t="s">
        <v>77</v>
      </c>
      <c r="C60">
        <v>19</v>
      </c>
      <c r="D60" t="s">
        <v>78</v>
      </c>
      <c r="E60" s="32">
        <v>3811569725</v>
      </c>
      <c r="F60" s="32">
        <v>1.33623566999999E+16</v>
      </c>
      <c r="G60">
        <v>1226</v>
      </c>
      <c r="H60">
        <v>198</v>
      </c>
      <c r="I60">
        <v>1424</v>
      </c>
      <c r="J60">
        <v>34295</v>
      </c>
      <c r="K60">
        <v>35719</v>
      </c>
      <c r="L60">
        <v>-42</v>
      </c>
      <c r="M60">
        <v>808</v>
      </c>
      <c r="N60">
        <v>40504</v>
      </c>
      <c r="O60">
        <v>1967</v>
      </c>
      <c r="R60">
        <v>78190</v>
      </c>
      <c r="S60">
        <v>1082424</v>
      </c>
      <c r="T60">
        <v>727787</v>
      </c>
      <c r="V60">
        <v>12</v>
      </c>
    </row>
    <row r="61" spans="1:22">
      <c r="A61" s="31" t="s">
        <v>174</v>
      </c>
      <c r="B61" t="s">
        <v>77</v>
      </c>
      <c r="C61">
        <v>19</v>
      </c>
      <c r="D61" t="s">
        <v>78</v>
      </c>
      <c r="E61" s="32">
        <v>3811569725</v>
      </c>
      <c r="F61" s="32">
        <v>1.33623566999999E+16</v>
      </c>
      <c r="G61">
        <v>1237</v>
      </c>
      <c r="H61">
        <v>189</v>
      </c>
      <c r="I61">
        <v>1426</v>
      </c>
      <c r="J61">
        <v>34415</v>
      </c>
      <c r="K61">
        <v>35841</v>
      </c>
      <c r="L61">
        <v>122</v>
      </c>
      <c r="M61">
        <v>914</v>
      </c>
      <c r="N61">
        <v>41264</v>
      </c>
      <c r="O61">
        <v>1999</v>
      </c>
      <c r="R61">
        <v>79104</v>
      </c>
      <c r="S61">
        <v>1089515</v>
      </c>
      <c r="T61">
        <v>732421</v>
      </c>
      <c r="V61">
        <v>12</v>
      </c>
    </row>
    <row r="62" spans="1:22">
      <c r="A62" s="31" t="s">
        <v>176</v>
      </c>
      <c r="B62" t="s">
        <v>77</v>
      </c>
      <c r="C62">
        <v>19</v>
      </c>
      <c r="D62" t="s">
        <v>78</v>
      </c>
      <c r="E62" s="32">
        <v>3811569725</v>
      </c>
      <c r="F62" s="32">
        <v>1.33623566999999E+16</v>
      </c>
      <c r="G62">
        <v>1225</v>
      </c>
      <c r="H62">
        <v>185</v>
      </c>
      <c r="I62">
        <v>1410</v>
      </c>
      <c r="J62">
        <v>34559</v>
      </c>
      <c r="K62">
        <v>35969</v>
      </c>
      <c r="L62">
        <v>128</v>
      </c>
      <c r="M62">
        <v>1087</v>
      </c>
      <c r="N62">
        <v>42192</v>
      </c>
      <c r="O62">
        <v>2030</v>
      </c>
      <c r="R62">
        <v>80191</v>
      </c>
      <c r="S62">
        <v>1098601</v>
      </c>
      <c r="T62">
        <v>737959</v>
      </c>
      <c r="V62">
        <v>14</v>
      </c>
    </row>
    <row r="63" spans="1:22">
      <c r="A63" s="31" t="s">
        <v>177</v>
      </c>
      <c r="B63" t="s">
        <v>77</v>
      </c>
      <c r="C63">
        <v>19</v>
      </c>
      <c r="D63" t="s">
        <v>78</v>
      </c>
      <c r="E63" s="32">
        <v>3811569725</v>
      </c>
      <c r="F63" s="32">
        <v>1.33623566999999E+16</v>
      </c>
      <c r="G63">
        <v>1188</v>
      </c>
      <c r="H63">
        <v>183</v>
      </c>
      <c r="I63">
        <v>1371</v>
      </c>
      <c r="J63">
        <v>33805</v>
      </c>
      <c r="K63">
        <v>35176</v>
      </c>
      <c r="L63">
        <v>-793</v>
      </c>
      <c r="M63">
        <v>1065</v>
      </c>
      <c r="N63">
        <v>44021</v>
      </c>
      <c r="O63">
        <v>2059</v>
      </c>
      <c r="R63">
        <v>81256</v>
      </c>
      <c r="S63">
        <v>1108575</v>
      </c>
      <c r="T63">
        <v>744403</v>
      </c>
      <c r="V63">
        <v>18</v>
      </c>
    </row>
    <row r="64" spans="1:22">
      <c r="A64" s="31" t="s">
        <v>178</v>
      </c>
      <c r="B64" t="s">
        <v>77</v>
      </c>
      <c r="C64">
        <v>19</v>
      </c>
      <c r="D64" t="s">
        <v>78</v>
      </c>
      <c r="E64" s="32">
        <v>3811569725</v>
      </c>
      <c r="F64" s="32">
        <v>1.33623566999999E+16</v>
      </c>
      <c r="G64">
        <v>1131</v>
      </c>
      <c r="H64">
        <v>179</v>
      </c>
      <c r="I64">
        <v>1310</v>
      </c>
      <c r="J64">
        <v>33378</v>
      </c>
      <c r="K64">
        <v>34688</v>
      </c>
      <c r="L64">
        <v>-488</v>
      </c>
      <c r="M64">
        <v>872</v>
      </c>
      <c r="N64">
        <v>45353</v>
      </c>
      <c r="O64">
        <v>2087</v>
      </c>
      <c r="R64">
        <v>82128</v>
      </c>
      <c r="S64">
        <v>1117928</v>
      </c>
      <c r="T64">
        <v>750056</v>
      </c>
      <c r="V64">
        <v>10</v>
      </c>
    </row>
    <row r="65" spans="1:34">
      <c r="A65" s="31" t="s">
        <v>179</v>
      </c>
      <c r="B65" t="s">
        <v>77</v>
      </c>
      <c r="C65">
        <v>19</v>
      </c>
      <c r="D65" t="s">
        <v>78</v>
      </c>
      <c r="E65" s="32">
        <v>3811569725</v>
      </c>
      <c r="F65" s="32">
        <v>1.33623566999999E+16</v>
      </c>
      <c r="G65">
        <v>1091</v>
      </c>
      <c r="H65">
        <v>182</v>
      </c>
      <c r="I65">
        <v>1273</v>
      </c>
      <c r="J65">
        <v>32592</v>
      </c>
      <c r="K65">
        <v>33865</v>
      </c>
      <c r="L65">
        <v>-823</v>
      </c>
      <c r="M65">
        <v>731</v>
      </c>
      <c r="N65">
        <v>46885</v>
      </c>
      <c r="O65">
        <v>2109</v>
      </c>
      <c r="R65">
        <v>82859</v>
      </c>
      <c r="S65">
        <v>1126037</v>
      </c>
      <c r="T65">
        <v>755132</v>
      </c>
      <c r="V65">
        <v>19</v>
      </c>
    </row>
    <row r="66" spans="1:34">
      <c r="A66" s="31" t="s">
        <v>180</v>
      </c>
      <c r="B66" t="s">
        <v>77</v>
      </c>
      <c r="C66">
        <v>19</v>
      </c>
      <c r="D66" t="s">
        <v>78</v>
      </c>
      <c r="E66" s="32">
        <v>3811569725</v>
      </c>
      <c r="F66" s="32">
        <v>1.33623566999999E+16</v>
      </c>
      <c r="G66">
        <v>1071</v>
      </c>
      <c r="H66">
        <v>174</v>
      </c>
      <c r="I66">
        <v>1245</v>
      </c>
      <c r="J66">
        <v>32598</v>
      </c>
      <c r="K66">
        <v>33843</v>
      </c>
      <c r="L66">
        <v>-22</v>
      </c>
      <c r="M66">
        <v>878</v>
      </c>
      <c r="N66">
        <v>47763</v>
      </c>
      <c r="O66">
        <v>2131</v>
      </c>
      <c r="R66">
        <v>83737</v>
      </c>
      <c r="S66">
        <v>1133274</v>
      </c>
      <c r="T66">
        <v>759544</v>
      </c>
      <c r="V66">
        <v>7</v>
      </c>
    </row>
    <row r="67" spans="1:34">
      <c r="A67" s="31" t="s">
        <v>181</v>
      </c>
      <c r="B67" t="s">
        <v>77</v>
      </c>
      <c r="C67">
        <v>19</v>
      </c>
      <c r="D67" t="s">
        <v>78</v>
      </c>
      <c r="E67" s="32">
        <v>3811569725</v>
      </c>
      <c r="F67" s="32">
        <v>1.33623566999999E+16</v>
      </c>
      <c r="G67">
        <v>1076</v>
      </c>
      <c r="H67">
        <v>178</v>
      </c>
      <c r="I67">
        <v>1254</v>
      </c>
      <c r="J67">
        <v>32629</v>
      </c>
      <c r="K67">
        <v>33883</v>
      </c>
      <c r="L67">
        <v>40</v>
      </c>
      <c r="M67">
        <v>792</v>
      </c>
      <c r="N67">
        <v>48491</v>
      </c>
      <c r="O67">
        <v>2155</v>
      </c>
      <c r="R67">
        <v>84529</v>
      </c>
      <c r="S67">
        <v>1140383</v>
      </c>
      <c r="T67">
        <v>764128</v>
      </c>
      <c r="V67">
        <v>13</v>
      </c>
    </row>
    <row r="68" spans="1:34">
      <c r="A68" s="31" t="s">
        <v>182</v>
      </c>
      <c r="B68" t="s">
        <v>77</v>
      </c>
      <c r="C68">
        <v>19</v>
      </c>
      <c r="D68" t="s">
        <v>78</v>
      </c>
      <c r="E68" s="32">
        <v>3811569725</v>
      </c>
      <c r="F68" s="32">
        <v>1.33623566999999E+16</v>
      </c>
      <c r="G68">
        <v>1086</v>
      </c>
      <c r="H68">
        <v>181</v>
      </c>
      <c r="I68">
        <v>1267</v>
      </c>
      <c r="J68">
        <v>32636</v>
      </c>
      <c r="K68">
        <v>33903</v>
      </c>
      <c r="L68">
        <v>20</v>
      </c>
      <c r="M68">
        <v>669</v>
      </c>
      <c r="N68">
        <v>49114</v>
      </c>
      <c r="O68">
        <v>2181</v>
      </c>
      <c r="R68">
        <v>85198</v>
      </c>
      <c r="S68">
        <v>1146599</v>
      </c>
      <c r="T68">
        <v>768070</v>
      </c>
      <c r="V68">
        <v>16</v>
      </c>
    </row>
    <row r="69" spans="1:34">
      <c r="A69" s="31" t="s">
        <v>183</v>
      </c>
      <c r="B69" t="s">
        <v>77</v>
      </c>
      <c r="C69">
        <v>19</v>
      </c>
      <c r="D69" t="s">
        <v>78</v>
      </c>
      <c r="E69" s="32">
        <v>3811569725</v>
      </c>
      <c r="F69" s="32">
        <v>1.33623566999999E+16</v>
      </c>
      <c r="G69">
        <v>1059</v>
      </c>
      <c r="H69">
        <v>176</v>
      </c>
      <c r="I69">
        <v>1235</v>
      </c>
      <c r="J69">
        <v>32257</v>
      </c>
      <c r="K69">
        <v>33492</v>
      </c>
      <c r="L69">
        <v>-411</v>
      </c>
      <c r="M69">
        <v>894</v>
      </c>
      <c r="N69">
        <v>50397</v>
      </c>
      <c r="O69">
        <v>2203</v>
      </c>
      <c r="R69">
        <v>86092</v>
      </c>
      <c r="S69">
        <v>1155288</v>
      </c>
      <c r="T69">
        <v>773208</v>
      </c>
      <c r="V69">
        <v>7</v>
      </c>
    </row>
    <row r="70" spans="1:34">
      <c r="A70" s="31" t="s">
        <v>184</v>
      </c>
      <c r="B70" t="s">
        <v>77</v>
      </c>
      <c r="C70">
        <v>19</v>
      </c>
      <c r="D70" t="s">
        <v>78</v>
      </c>
      <c r="E70" s="32">
        <v>3811569725</v>
      </c>
      <c r="F70" s="32">
        <v>1.33623566999999E+16</v>
      </c>
      <c r="G70">
        <v>1028</v>
      </c>
      <c r="H70">
        <v>176</v>
      </c>
      <c r="I70">
        <v>1204</v>
      </c>
      <c r="J70">
        <v>32410</v>
      </c>
      <c r="K70">
        <v>33614</v>
      </c>
      <c r="L70">
        <v>122</v>
      </c>
      <c r="M70">
        <v>932</v>
      </c>
      <c r="N70">
        <v>51197</v>
      </c>
      <c r="O70">
        <v>2213</v>
      </c>
      <c r="R70">
        <v>87024</v>
      </c>
      <c r="S70">
        <v>1164552</v>
      </c>
      <c r="T70">
        <v>779017</v>
      </c>
      <c r="V70">
        <v>6</v>
      </c>
    </row>
    <row r="71" spans="1:34">
      <c r="A71" s="31" t="s">
        <v>185</v>
      </c>
      <c r="B71" t="s">
        <v>77</v>
      </c>
      <c r="C71">
        <v>19</v>
      </c>
      <c r="D71" t="s">
        <v>78</v>
      </c>
      <c r="E71" s="32">
        <v>3811569725</v>
      </c>
      <c r="F71" s="32">
        <v>1.33623566999999E+16</v>
      </c>
      <c r="G71">
        <v>1008</v>
      </c>
      <c r="H71">
        <v>173</v>
      </c>
      <c r="I71">
        <v>1181</v>
      </c>
      <c r="J71">
        <v>32199</v>
      </c>
      <c r="K71">
        <v>33380</v>
      </c>
      <c r="L71">
        <v>-234</v>
      </c>
      <c r="M71">
        <v>853</v>
      </c>
      <c r="N71">
        <v>52258</v>
      </c>
      <c r="O71">
        <v>2239</v>
      </c>
      <c r="R71">
        <v>87877</v>
      </c>
      <c r="S71">
        <v>1172687</v>
      </c>
      <c r="T71">
        <v>783825</v>
      </c>
      <c r="V71">
        <v>16</v>
      </c>
    </row>
    <row r="72" spans="1:34">
      <c r="A72" s="31" t="s">
        <v>187</v>
      </c>
      <c r="B72" t="s">
        <v>77</v>
      </c>
      <c r="C72">
        <v>19</v>
      </c>
      <c r="D72" t="s">
        <v>78</v>
      </c>
      <c r="E72" s="32">
        <v>3811569725</v>
      </c>
      <c r="F72" s="32">
        <v>1.33623566999999E+16</v>
      </c>
      <c r="G72">
        <v>995</v>
      </c>
      <c r="H72">
        <v>174</v>
      </c>
      <c r="I72">
        <v>1169</v>
      </c>
      <c r="J72">
        <v>32063</v>
      </c>
      <c r="K72">
        <v>33232</v>
      </c>
      <c r="L72">
        <v>-148</v>
      </c>
      <c r="M72">
        <v>720</v>
      </c>
      <c r="N72">
        <v>53109</v>
      </c>
      <c r="O72">
        <v>2256</v>
      </c>
      <c r="R72">
        <v>88597</v>
      </c>
      <c r="S72">
        <v>1179159</v>
      </c>
      <c r="T72">
        <v>788040</v>
      </c>
      <c r="V72">
        <v>15</v>
      </c>
      <c r="AH72">
        <v>1</v>
      </c>
    </row>
    <row r="73" spans="1:34">
      <c r="A73" s="31" t="s">
        <v>188</v>
      </c>
      <c r="B73" t="s">
        <v>77</v>
      </c>
      <c r="C73">
        <v>19</v>
      </c>
      <c r="D73" t="s">
        <v>78</v>
      </c>
      <c r="E73" s="32">
        <v>3811569725</v>
      </c>
      <c r="F73" s="32">
        <v>1.33623566999999E+16</v>
      </c>
      <c r="G73">
        <v>1014</v>
      </c>
      <c r="H73">
        <v>170</v>
      </c>
      <c r="I73">
        <v>1184</v>
      </c>
      <c r="J73">
        <v>32106</v>
      </c>
      <c r="K73">
        <v>33290</v>
      </c>
      <c r="L73">
        <v>58</v>
      </c>
      <c r="M73">
        <v>337</v>
      </c>
      <c r="N73">
        <v>53361</v>
      </c>
      <c r="O73">
        <v>2283</v>
      </c>
      <c r="R73">
        <v>88934</v>
      </c>
      <c r="S73">
        <v>1183197</v>
      </c>
      <c r="T73">
        <v>790541</v>
      </c>
      <c r="V73">
        <v>8</v>
      </c>
    </row>
    <row r="74" spans="1:34">
      <c r="A74" s="31" t="s">
        <v>189</v>
      </c>
      <c r="B74" t="s">
        <v>77</v>
      </c>
      <c r="C74">
        <v>19</v>
      </c>
      <c r="D74" t="s">
        <v>78</v>
      </c>
      <c r="E74" s="32">
        <v>3811569725</v>
      </c>
      <c r="F74" s="32">
        <v>1.33623566999999E+16</v>
      </c>
      <c r="G74">
        <v>1027</v>
      </c>
      <c r="H74">
        <v>174</v>
      </c>
      <c r="I74">
        <v>1201</v>
      </c>
      <c r="J74">
        <v>31966</v>
      </c>
      <c r="K74">
        <v>33167</v>
      </c>
      <c r="L74">
        <v>-123</v>
      </c>
      <c r="M74">
        <v>682</v>
      </c>
      <c r="N74">
        <v>54151</v>
      </c>
      <c r="O74">
        <v>2298</v>
      </c>
      <c r="R74">
        <v>89616</v>
      </c>
      <c r="S74">
        <v>1188827</v>
      </c>
      <c r="T74">
        <v>793985</v>
      </c>
      <c r="V74">
        <v>14</v>
      </c>
    </row>
    <row r="75" spans="1:34">
      <c r="A75" s="31" t="s">
        <v>191</v>
      </c>
      <c r="B75" t="s">
        <v>77</v>
      </c>
      <c r="C75">
        <v>19</v>
      </c>
      <c r="D75" t="s">
        <v>78</v>
      </c>
      <c r="E75" s="32">
        <v>3811569725</v>
      </c>
      <c r="F75" s="32">
        <v>1.33623566999999E+16</v>
      </c>
      <c r="G75">
        <v>1064</v>
      </c>
      <c r="H75">
        <v>175</v>
      </c>
      <c r="I75">
        <v>1239</v>
      </c>
      <c r="J75">
        <v>32007</v>
      </c>
      <c r="K75">
        <v>33246</v>
      </c>
      <c r="L75">
        <v>79</v>
      </c>
      <c r="M75">
        <v>650</v>
      </c>
      <c r="N75">
        <v>54694</v>
      </c>
      <c r="O75">
        <v>2326</v>
      </c>
      <c r="R75">
        <v>90266</v>
      </c>
      <c r="S75">
        <v>1194520</v>
      </c>
      <c r="T75">
        <v>797698</v>
      </c>
      <c r="V75">
        <v>15</v>
      </c>
    </row>
    <row r="76" spans="1:34">
      <c r="A76" s="31" t="s">
        <v>192</v>
      </c>
      <c r="B76" t="s">
        <v>77</v>
      </c>
      <c r="C76">
        <v>19</v>
      </c>
      <c r="D76" t="s">
        <v>78</v>
      </c>
      <c r="E76" s="32">
        <v>3811569725</v>
      </c>
      <c r="F76" s="32">
        <v>1.33623566999999E+16</v>
      </c>
      <c r="G76">
        <v>1093</v>
      </c>
      <c r="H76">
        <v>169</v>
      </c>
      <c r="I76">
        <v>1262</v>
      </c>
      <c r="J76">
        <v>32147</v>
      </c>
      <c r="K76">
        <v>33409</v>
      </c>
      <c r="L76">
        <v>163</v>
      </c>
      <c r="M76">
        <v>995</v>
      </c>
      <c r="N76">
        <v>55500</v>
      </c>
      <c r="O76">
        <v>2352</v>
      </c>
      <c r="R76">
        <v>91261</v>
      </c>
      <c r="S76">
        <v>1203327</v>
      </c>
      <c r="T76">
        <v>802862</v>
      </c>
      <c r="V76">
        <v>8</v>
      </c>
    </row>
    <row r="77" spans="1:34">
      <c r="A77" s="31" t="s">
        <v>193</v>
      </c>
      <c r="B77" t="s">
        <v>77</v>
      </c>
      <c r="C77">
        <v>19</v>
      </c>
      <c r="D77" t="s">
        <v>78</v>
      </c>
      <c r="E77" s="32">
        <v>3811569725</v>
      </c>
      <c r="F77" s="32">
        <v>1.33623566999999E+16</v>
      </c>
      <c r="G77">
        <v>1085</v>
      </c>
      <c r="H77">
        <v>166</v>
      </c>
      <c r="I77">
        <v>1251</v>
      </c>
      <c r="J77">
        <v>32136</v>
      </c>
      <c r="K77">
        <v>33387</v>
      </c>
      <c r="L77">
        <v>-22</v>
      </c>
      <c r="M77">
        <v>1084</v>
      </c>
      <c r="N77">
        <v>56577</v>
      </c>
      <c r="O77">
        <v>2381</v>
      </c>
      <c r="R77">
        <v>92345</v>
      </c>
      <c r="S77">
        <v>1211824</v>
      </c>
      <c r="T77">
        <v>808160</v>
      </c>
      <c r="V77">
        <v>12</v>
      </c>
    </row>
    <row r="78" spans="1:34">
      <c r="A78" s="31" t="s">
        <v>194</v>
      </c>
      <c r="B78" t="s">
        <v>77</v>
      </c>
      <c r="C78">
        <v>19</v>
      </c>
      <c r="D78" t="s">
        <v>78</v>
      </c>
      <c r="E78" s="32">
        <v>3811569725</v>
      </c>
      <c r="F78" s="32">
        <v>1.33623566999999E+16</v>
      </c>
      <c r="G78">
        <v>1069</v>
      </c>
      <c r="H78">
        <v>171</v>
      </c>
      <c r="I78">
        <v>1240</v>
      </c>
      <c r="J78">
        <v>32628</v>
      </c>
      <c r="K78">
        <v>33868</v>
      </c>
      <c r="L78">
        <v>481</v>
      </c>
      <c r="M78">
        <v>1299</v>
      </c>
      <c r="N78">
        <v>57364</v>
      </c>
      <c r="O78">
        <v>2412</v>
      </c>
      <c r="R78">
        <v>93644</v>
      </c>
      <c r="S78">
        <v>1219132</v>
      </c>
      <c r="T78">
        <v>812545</v>
      </c>
      <c r="V78">
        <v>13</v>
      </c>
    </row>
    <row r="79" spans="1:34">
      <c r="A79" s="31" t="s">
        <v>195</v>
      </c>
      <c r="B79" t="s">
        <v>77</v>
      </c>
      <c r="C79">
        <v>19</v>
      </c>
      <c r="D79" t="s">
        <v>78</v>
      </c>
      <c r="E79" s="32">
        <v>3811569725</v>
      </c>
      <c r="F79" s="32">
        <v>1.33623566999999E+16</v>
      </c>
      <c r="G79">
        <v>1073</v>
      </c>
      <c r="H79">
        <v>176</v>
      </c>
      <c r="I79">
        <v>1249</v>
      </c>
      <c r="J79">
        <v>33098</v>
      </c>
      <c r="K79">
        <v>34347</v>
      </c>
      <c r="L79">
        <v>479</v>
      </c>
      <c r="M79">
        <v>1122</v>
      </c>
      <c r="N79">
        <v>57979</v>
      </c>
      <c r="O79">
        <v>2440</v>
      </c>
      <c r="R79">
        <v>94766</v>
      </c>
      <c r="S79">
        <v>1226629</v>
      </c>
      <c r="T79">
        <v>817045</v>
      </c>
      <c r="V79">
        <v>11</v>
      </c>
    </row>
    <row r="80" spans="1:34">
      <c r="A80" s="31" t="s">
        <v>196</v>
      </c>
      <c r="B80" t="s">
        <v>77</v>
      </c>
      <c r="C80">
        <v>19</v>
      </c>
      <c r="D80" t="s">
        <v>78</v>
      </c>
      <c r="E80" s="32">
        <v>3811569725</v>
      </c>
      <c r="F80" s="32">
        <v>1.33623566999999E+16</v>
      </c>
      <c r="G80">
        <v>1090</v>
      </c>
      <c r="H80">
        <v>186</v>
      </c>
      <c r="I80">
        <v>1276</v>
      </c>
      <c r="J80">
        <v>33674</v>
      </c>
      <c r="K80">
        <v>34950</v>
      </c>
      <c r="L80">
        <v>603</v>
      </c>
      <c r="M80">
        <v>734</v>
      </c>
      <c r="N80">
        <v>58082</v>
      </c>
      <c r="O80">
        <v>2468</v>
      </c>
      <c r="R80">
        <v>95500</v>
      </c>
      <c r="S80">
        <v>1231722</v>
      </c>
      <c r="T80">
        <v>820100</v>
      </c>
      <c r="V80">
        <v>20</v>
      </c>
    </row>
    <row r="81" spans="1:30">
      <c r="A81" s="31" t="s">
        <v>197</v>
      </c>
      <c r="B81" t="s">
        <v>77</v>
      </c>
      <c r="C81">
        <v>19</v>
      </c>
      <c r="D81" t="s">
        <v>78</v>
      </c>
      <c r="E81" s="32">
        <v>3811569725</v>
      </c>
      <c r="F81" s="32">
        <v>1.33623566999999E+16</v>
      </c>
      <c r="G81">
        <v>1137</v>
      </c>
      <c r="H81">
        <v>184</v>
      </c>
      <c r="I81">
        <v>1321</v>
      </c>
      <c r="J81">
        <v>34270</v>
      </c>
      <c r="K81">
        <v>35591</v>
      </c>
      <c r="L81">
        <v>641</v>
      </c>
      <c r="M81">
        <v>1047</v>
      </c>
      <c r="N81">
        <v>58462</v>
      </c>
      <c r="O81">
        <v>2494</v>
      </c>
      <c r="R81">
        <v>96547</v>
      </c>
      <c r="S81">
        <v>1238041</v>
      </c>
      <c r="T81">
        <v>823898</v>
      </c>
      <c r="V81">
        <v>11</v>
      </c>
    </row>
    <row r="82" spans="1:30">
      <c r="A82" s="31" t="s">
        <v>198</v>
      </c>
      <c r="B82" t="s">
        <v>77</v>
      </c>
      <c r="C82">
        <v>19</v>
      </c>
      <c r="D82" t="s">
        <v>78</v>
      </c>
      <c r="E82" s="32">
        <v>3811569725</v>
      </c>
      <c r="F82" s="32">
        <v>1.33623566999999E+16</v>
      </c>
      <c r="G82">
        <v>1181</v>
      </c>
      <c r="H82">
        <v>186</v>
      </c>
      <c r="I82">
        <v>1367</v>
      </c>
      <c r="J82">
        <v>35211</v>
      </c>
      <c r="K82">
        <v>36578</v>
      </c>
      <c r="L82">
        <v>987</v>
      </c>
      <c r="M82">
        <v>1391</v>
      </c>
      <c r="N82">
        <v>58832</v>
      </c>
      <c r="O82">
        <v>2528</v>
      </c>
      <c r="R82">
        <v>97938</v>
      </c>
      <c r="S82">
        <v>1245638</v>
      </c>
      <c r="T82">
        <v>828750</v>
      </c>
      <c r="V82">
        <v>13</v>
      </c>
    </row>
    <row r="83" spans="1:30">
      <c r="A83" s="31" t="s">
        <v>199</v>
      </c>
      <c r="B83" t="s">
        <v>77</v>
      </c>
      <c r="C83">
        <v>19</v>
      </c>
      <c r="D83" t="s">
        <v>78</v>
      </c>
      <c r="E83" s="32">
        <v>3811569725</v>
      </c>
      <c r="F83" s="32">
        <v>1.33623566999999E+16</v>
      </c>
      <c r="G83">
        <v>1198</v>
      </c>
      <c r="H83">
        <v>190</v>
      </c>
      <c r="I83">
        <v>1388</v>
      </c>
      <c r="J83">
        <v>36038</v>
      </c>
      <c r="K83">
        <v>37426</v>
      </c>
      <c r="L83">
        <v>848</v>
      </c>
      <c r="M83">
        <v>1576</v>
      </c>
      <c r="N83">
        <v>59524</v>
      </c>
      <c r="O83">
        <v>2564</v>
      </c>
      <c r="R83">
        <v>99514</v>
      </c>
      <c r="S83">
        <v>1255175</v>
      </c>
      <c r="T83">
        <v>835040</v>
      </c>
      <c r="V83">
        <v>17</v>
      </c>
    </row>
    <row r="84" spans="1:30">
      <c r="A84" s="31" t="s">
        <v>200</v>
      </c>
      <c r="B84" t="s">
        <v>77</v>
      </c>
      <c r="C84">
        <v>19</v>
      </c>
      <c r="D84" t="s">
        <v>78</v>
      </c>
      <c r="E84" s="32">
        <v>3811569725</v>
      </c>
      <c r="F84" s="32">
        <v>1.33623566999999E+16</v>
      </c>
      <c r="G84">
        <v>1190</v>
      </c>
      <c r="H84">
        <v>194</v>
      </c>
      <c r="I84">
        <v>1384</v>
      </c>
      <c r="J84">
        <v>36355</v>
      </c>
      <c r="K84">
        <v>37739</v>
      </c>
      <c r="L84">
        <v>313</v>
      </c>
      <c r="M84">
        <v>1692</v>
      </c>
      <c r="N84">
        <v>60874</v>
      </c>
      <c r="O84">
        <v>2593</v>
      </c>
      <c r="R84">
        <v>101206</v>
      </c>
      <c r="S84">
        <v>1264942</v>
      </c>
      <c r="T84">
        <v>840900</v>
      </c>
      <c r="V84">
        <v>17</v>
      </c>
    </row>
    <row r="85" spans="1:30">
      <c r="A85" s="31" t="s">
        <v>201</v>
      </c>
      <c r="B85" t="s">
        <v>77</v>
      </c>
      <c r="C85">
        <v>19</v>
      </c>
      <c r="D85" t="s">
        <v>78</v>
      </c>
      <c r="E85" s="32">
        <v>3811569725</v>
      </c>
      <c r="F85" s="32">
        <v>1.33623566999999E+16</v>
      </c>
      <c r="G85">
        <v>1228</v>
      </c>
      <c r="H85">
        <v>196</v>
      </c>
      <c r="I85">
        <v>1424</v>
      </c>
      <c r="J85">
        <v>37281</v>
      </c>
      <c r="K85">
        <v>38705</v>
      </c>
      <c r="L85">
        <v>966</v>
      </c>
      <c r="M85">
        <v>1435</v>
      </c>
      <c r="N85">
        <v>61307</v>
      </c>
      <c r="O85">
        <v>2629</v>
      </c>
      <c r="R85">
        <v>102641</v>
      </c>
      <c r="S85">
        <v>1273514</v>
      </c>
      <c r="T85">
        <v>845898</v>
      </c>
      <c r="V85">
        <v>17</v>
      </c>
    </row>
    <row r="86" spans="1:30">
      <c r="A86" s="31" t="s">
        <v>202</v>
      </c>
      <c r="B86" t="s">
        <v>77</v>
      </c>
      <c r="C86">
        <v>19</v>
      </c>
      <c r="D86" t="s">
        <v>78</v>
      </c>
      <c r="E86" s="32">
        <v>3811569725</v>
      </c>
      <c r="F86" s="32">
        <v>1.33623566999999E+16</v>
      </c>
      <c r="G86">
        <v>1246</v>
      </c>
      <c r="H86">
        <v>200</v>
      </c>
      <c r="I86">
        <v>1446</v>
      </c>
      <c r="J86">
        <v>38226</v>
      </c>
      <c r="K86">
        <v>39672</v>
      </c>
      <c r="L86">
        <v>967</v>
      </c>
      <c r="M86">
        <v>1842</v>
      </c>
      <c r="N86">
        <v>62147</v>
      </c>
      <c r="O86">
        <v>2664</v>
      </c>
      <c r="R86">
        <v>104483</v>
      </c>
      <c r="S86">
        <v>1284101</v>
      </c>
      <c r="T86">
        <v>852250</v>
      </c>
      <c r="V86">
        <v>16</v>
      </c>
    </row>
    <row r="87" spans="1:30">
      <c r="A87" s="31" t="s">
        <v>203</v>
      </c>
      <c r="B87" t="s">
        <v>77</v>
      </c>
      <c r="C87">
        <v>19</v>
      </c>
      <c r="D87" t="s">
        <v>78</v>
      </c>
      <c r="E87" s="32">
        <v>3811569725</v>
      </c>
      <c r="F87" s="32">
        <v>1.33623566999999E+16</v>
      </c>
      <c r="G87">
        <v>1256</v>
      </c>
      <c r="H87">
        <v>205</v>
      </c>
      <c r="I87">
        <v>1461</v>
      </c>
      <c r="J87">
        <v>38937</v>
      </c>
      <c r="K87">
        <v>40398</v>
      </c>
      <c r="L87">
        <v>726</v>
      </c>
      <c r="M87">
        <v>1839</v>
      </c>
      <c r="N87">
        <v>63229</v>
      </c>
      <c r="O87">
        <v>2695</v>
      </c>
      <c r="R87">
        <v>106322</v>
      </c>
      <c r="S87">
        <v>1294528</v>
      </c>
      <c r="T87">
        <v>858606</v>
      </c>
      <c r="V87">
        <v>9</v>
      </c>
    </row>
    <row r="88" spans="1:30">
      <c r="A88" s="31" t="s">
        <v>204</v>
      </c>
      <c r="B88" t="s">
        <v>77</v>
      </c>
      <c r="C88">
        <v>19</v>
      </c>
      <c r="D88" t="s">
        <v>78</v>
      </c>
      <c r="E88" s="32">
        <v>3811569725</v>
      </c>
      <c r="F88" s="32">
        <v>1.33623566999999E+16</v>
      </c>
      <c r="G88">
        <v>1265</v>
      </c>
      <c r="H88">
        <v>208</v>
      </c>
      <c r="I88">
        <v>1473</v>
      </c>
      <c r="J88">
        <v>40033</v>
      </c>
      <c r="K88">
        <v>41506</v>
      </c>
      <c r="L88">
        <v>1108</v>
      </c>
      <c r="M88">
        <v>1733</v>
      </c>
      <c r="N88">
        <v>63821</v>
      </c>
      <c r="O88">
        <v>2728</v>
      </c>
      <c r="R88">
        <v>108055</v>
      </c>
      <c r="S88">
        <v>1303264</v>
      </c>
      <c r="T88">
        <v>863763</v>
      </c>
      <c r="V88">
        <v>6</v>
      </c>
    </row>
    <row r="89" spans="1:30">
      <c r="A89" s="31" t="s">
        <v>207</v>
      </c>
      <c r="B89" t="s">
        <v>77</v>
      </c>
      <c r="C89">
        <v>19</v>
      </c>
      <c r="D89" t="s">
        <v>78</v>
      </c>
      <c r="E89" s="32">
        <v>3811569725</v>
      </c>
      <c r="F89" s="32">
        <v>1.33623566999999E+16</v>
      </c>
      <c r="G89">
        <v>1298</v>
      </c>
      <c r="H89">
        <v>208</v>
      </c>
      <c r="I89">
        <v>1506</v>
      </c>
      <c r="J89">
        <v>41313</v>
      </c>
      <c r="K89">
        <v>42819</v>
      </c>
      <c r="L89">
        <v>1313</v>
      </c>
      <c r="M89">
        <v>1587</v>
      </c>
      <c r="N89">
        <v>64058</v>
      </c>
      <c r="O89">
        <v>2765</v>
      </c>
      <c r="R89">
        <v>109642</v>
      </c>
      <c r="S89">
        <v>1311962</v>
      </c>
      <c r="T89">
        <v>868928</v>
      </c>
      <c r="V89">
        <v>18</v>
      </c>
    </row>
    <row r="90" spans="1:30">
      <c r="A90" s="31" t="s">
        <v>208</v>
      </c>
      <c r="B90" t="s">
        <v>77</v>
      </c>
      <c r="C90">
        <v>19</v>
      </c>
      <c r="D90" t="s">
        <v>78</v>
      </c>
      <c r="E90" s="32">
        <v>3811569725</v>
      </c>
      <c r="F90" s="32">
        <v>1.33623566999999E+16</v>
      </c>
      <c r="G90">
        <v>1342</v>
      </c>
      <c r="H90">
        <v>209</v>
      </c>
      <c r="I90">
        <v>1551</v>
      </c>
      <c r="J90">
        <v>42487</v>
      </c>
      <c r="K90">
        <v>44038</v>
      </c>
      <c r="L90">
        <v>1219</v>
      </c>
      <c r="M90">
        <v>1913</v>
      </c>
      <c r="N90">
        <v>64712</v>
      </c>
      <c r="O90">
        <v>2805</v>
      </c>
      <c r="R90">
        <v>111555</v>
      </c>
      <c r="S90">
        <v>1322705</v>
      </c>
      <c r="T90">
        <v>875373</v>
      </c>
      <c r="V90">
        <v>22</v>
      </c>
    </row>
    <row r="91" spans="1:30">
      <c r="A91" s="31" t="s">
        <v>209</v>
      </c>
      <c r="B91" t="s">
        <v>77</v>
      </c>
      <c r="C91">
        <v>19</v>
      </c>
      <c r="D91" t="s">
        <v>78</v>
      </c>
      <c r="E91" s="32">
        <v>3811569725</v>
      </c>
      <c r="F91" s="32">
        <v>1.33623566999999E+16</v>
      </c>
      <c r="G91">
        <v>1371</v>
      </c>
      <c r="H91">
        <v>208</v>
      </c>
      <c r="I91">
        <v>1579</v>
      </c>
      <c r="J91">
        <v>43098</v>
      </c>
      <c r="K91">
        <v>44677</v>
      </c>
      <c r="L91">
        <v>639</v>
      </c>
      <c r="M91">
        <v>1969</v>
      </c>
      <c r="N91">
        <v>66006</v>
      </c>
      <c r="O91">
        <v>2841</v>
      </c>
      <c r="R91">
        <v>113524</v>
      </c>
      <c r="S91">
        <v>1333247</v>
      </c>
      <c r="T91">
        <v>881698</v>
      </c>
      <c r="V91">
        <v>14</v>
      </c>
    </row>
    <row r="92" spans="1:30">
      <c r="A92" s="31" t="s">
        <v>210</v>
      </c>
      <c r="B92" t="s">
        <v>77</v>
      </c>
      <c r="C92">
        <v>19</v>
      </c>
      <c r="D92" t="s">
        <v>78</v>
      </c>
      <c r="E92" s="32">
        <v>3811569725</v>
      </c>
      <c r="F92" s="32">
        <v>1.33623566999999E+16</v>
      </c>
      <c r="G92">
        <v>1397</v>
      </c>
      <c r="H92">
        <v>205</v>
      </c>
      <c r="I92">
        <v>1602</v>
      </c>
      <c r="J92">
        <v>43263</v>
      </c>
      <c r="K92">
        <v>44865</v>
      </c>
      <c r="L92">
        <v>188</v>
      </c>
      <c r="M92">
        <v>1867</v>
      </c>
      <c r="N92">
        <v>67649</v>
      </c>
      <c r="O92">
        <v>2877</v>
      </c>
      <c r="R92">
        <v>115391</v>
      </c>
      <c r="S92">
        <v>1343984</v>
      </c>
      <c r="T92">
        <v>888140</v>
      </c>
      <c r="V92">
        <v>14</v>
      </c>
    </row>
    <row r="93" spans="1:30">
      <c r="A93" s="31" t="s">
        <v>212</v>
      </c>
      <c r="B93" t="s">
        <v>77</v>
      </c>
      <c r="C93">
        <v>19</v>
      </c>
      <c r="D93" t="s">
        <v>78</v>
      </c>
      <c r="E93" s="32">
        <v>3811569725</v>
      </c>
      <c r="F93" s="32">
        <v>1.33623566999999E+16</v>
      </c>
      <c r="G93">
        <v>1403</v>
      </c>
      <c r="H93">
        <v>210</v>
      </c>
      <c r="I93">
        <v>1613</v>
      </c>
      <c r="J93">
        <v>43432</v>
      </c>
      <c r="K93">
        <v>45045</v>
      </c>
      <c r="L93">
        <v>180</v>
      </c>
      <c r="M93">
        <v>1945</v>
      </c>
      <c r="N93">
        <v>69375</v>
      </c>
      <c r="O93">
        <v>2916</v>
      </c>
      <c r="R93">
        <v>117336</v>
      </c>
      <c r="S93">
        <v>1367989</v>
      </c>
      <c r="T93">
        <v>894456</v>
      </c>
      <c r="V93">
        <v>18</v>
      </c>
    </row>
    <row r="94" spans="1:30">
      <c r="A94" s="31" t="s">
        <v>213</v>
      </c>
      <c r="B94" t="s">
        <v>77</v>
      </c>
      <c r="C94">
        <v>19</v>
      </c>
      <c r="D94" t="s">
        <v>78</v>
      </c>
      <c r="E94" s="32">
        <v>3811569725</v>
      </c>
      <c r="F94" s="32">
        <v>1.33623566999999E+16</v>
      </c>
      <c r="G94">
        <v>1406</v>
      </c>
      <c r="H94">
        <v>212</v>
      </c>
      <c r="I94">
        <v>1618</v>
      </c>
      <c r="J94">
        <v>43834</v>
      </c>
      <c r="K94">
        <v>45452</v>
      </c>
      <c r="L94">
        <v>407</v>
      </c>
      <c r="M94">
        <v>1954</v>
      </c>
      <c r="N94">
        <v>70884</v>
      </c>
      <c r="O94">
        <v>2954</v>
      </c>
      <c r="R94">
        <v>119290</v>
      </c>
      <c r="S94">
        <v>1393086</v>
      </c>
      <c r="T94">
        <v>900666</v>
      </c>
      <c r="V94">
        <v>16</v>
      </c>
    </row>
    <row r="95" spans="1:30">
      <c r="A95" s="31" t="s">
        <v>214</v>
      </c>
      <c r="B95" t="s">
        <v>77</v>
      </c>
      <c r="C95">
        <v>19</v>
      </c>
      <c r="D95" t="s">
        <v>78</v>
      </c>
      <c r="E95" s="32">
        <v>3811569725</v>
      </c>
      <c r="F95" s="32">
        <v>1.33623566999999E+16</v>
      </c>
      <c r="G95">
        <v>1422</v>
      </c>
      <c r="H95">
        <v>208</v>
      </c>
      <c r="I95">
        <v>1630</v>
      </c>
      <c r="J95">
        <v>44795</v>
      </c>
      <c r="K95">
        <v>46425</v>
      </c>
      <c r="L95">
        <v>973</v>
      </c>
      <c r="M95">
        <v>1439</v>
      </c>
      <c r="N95">
        <v>71315</v>
      </c>
      <c r="O95">
        <v>2989</v>
      </c>
      <c r="R95">
        <v>120729</v>
      </c>
      <c r="S95">
        <v>1437613</v>
      </c>
      <c r="T95">
        <v>906120</v>
      </c>
      <c r="V95">
        <v>10</v>
      </c>
    </row>
    <row r="96" spans="1:30">
      <c r="A96" s="31" t="s">
        <v>215</v>
      </c>
      <c r="B96" t="s">
        <v>77</v>
      </c>
      <c r="C96">
        <v>19</v>
      </c>
      <c r="D96" t="s">
        <v>78</v>
      </c>
      <c r="E96" s="32">
        <v>3811569725</v>
      </c>
      <c r="F96" s="32">
        <v>1.33623566999999E+16</v>
      </c>
      <c r="G96">
        <v>1444</v>
      </c>
      <c r="H96">
        <v>205</v>
      </c>
      <c r="I96">
        <v>1649</v>
      </c>
      <c r="J96">
        <v>45236</v>
      </c>
      <c r="K96">
        <v>46885</v>
      </c>
      <c r="L96">
        <v>460</v>
      </c>
      <c r="M96">
        <v>1278</v>
      </c>
      <c r="N96">
        <v>72095</v>
      </c>
      <c r="O96">
        <v>3027</v>
      </c>
      <c r="R96">
        <v>122007</v>
      </c>
      <c r="S96">
        <v>1477389</v>
      </c>
      <c r="T96">
        <v>911144</v>
      </c>
      <c r="V96">
        <v>19</v>
      </c>
      <c r="Y96">
        <v>122007</v>
      </c>
      <c r="Z96">
        <v>0</v>
      </c>
      <c r="AA96">
        <v>1382325</v>
      </c>
      <c r="AB96">
        <v>95064</v>
      </c>
      <c r="AC96" t="s">
        <v>216</v>
      </c>
      <c r="AD96" t="s">
        <v>217</v>
      </c>
    </row>
    <row r="97" spans="1:30">
      <c r="A97" s="31" t="s">
        <v>225</v>
      </c>
      <c r="B97" t="s">
        <v>77</v>
      </c>
      <c r="C97">
        <v>19</v>
      </c>
      <c r="D97" t="s">
        <v>78</v>
      </c>
      <c r="E97" s="32">
        <v>3811569725</v>
      </c>
      <c r="F97" s="32">
        <v>1.33623566999999E+16</v>
      </c>
      <c r="G97">
        <v>1456</v>
      </c>
      <c r="H97">
        <v>211</v>
      </c>
      <c r="I97">
        <v>1667</v>
      </c>
      <c r="J97">
        <v>45860</v>
      </c>
      <c r="K97">
        <v>47527</v>
      </c>
      <c r="L97">
        <v>642</v>
      </c>
      <c r="M97">
        <v>1641</v>
      </c>
      <c r="N97">
        <v>73057</v>
      </c>
      <c r="O97">
        <v>3064</v>
      </c>
      <c r="R97">
        <v>123648</v>
      </c>
      <c r="S97">
        <v>1498556</v>
      </c>
      <c r="T97">
        <v>917147</v>
      </c>
      <c r="V97">
        <v>22</v>
      </c>
      <c r="Y97">
        <v>123648</v>
      </c>
      <c r="Z97">
        <v>0</v>
      </c>
      <c r="AA97">
        <v>1392330</v>
      </c>
      <c r="AB97">
        <v>106226</v>
      </c>
      <c r="AC97" t="s">
        <v>216</v>
      </c>
      <c r="AD97" t="s">
        <v>217</v>
      </c>
    </row>
    <row r="98" spans="1:30">
      <c r="A98" s="31" t="s">
        <v>226</v>
      </c>
      <c r="B98" t="s">
        <v>77</v>
      </c>
      <c r="C98">
        <v>19</v>
      </c>
      <c r="D98" t="s">
        <v>78</v>
      </c>
      <c r="E98" s="32">
        <v>3811569725</v>
      </c>
      <c r="F98" s="32">
        <v>1.33623566999999E+16</v>
      </c>
      <c r="G98">
        <v>1459</v>
      </c>
      <c r="H98">
        <v>215</v>
      </c>
      <c r="I98">
        <v>1674</v>
      </c>
      <c r="J98">
        <v>45033</v>
      </c>
      <c r="K98">
        <v>46707</v>
      </c>
      <c r="L98">
        <v>-820</v>
      </c>
      <c r="M98">
        <v>1486</v>
      </c>
      <c r="N98">
        <v>75326</v>
      </c>
      <c r="O98">
        <v>3101</v>
      </c>
      <c r="R98">
        <v>125134</v>
      </c>
      <c r="S98">
        <v>1518559</v>
      </c>
      <c r="T98">
        <v>923280</v>
      </c>
      <c r="V98">
        <v>14</v>
      </c>
      <c r="Y98">
        <v>125134</v>
      </c>
      <c r="Z98">
        <v>0</v>
      </c>
      <c r="AA98">
        <v>1402553</v>
      </c>
      <c r="AB98">
        <v>116006</v>
      </c>
      <c r="AC98" t="s">
        <v>216</v>
      </c>
      <c r="AD98" t="s">
        <v>217</v>
      </c>
    </row>
    <row r="99" spans="1:30">
      <c r="A99" s="31" t="s">
        <v>227</v>
      </c>
      <c r="B99" t="s">
        <v>77</v>
      </c>
      <c r="C99">
        <v>19</v>
      </c>
      <c r="D99" t="s">
        <v>78</v>
      </c>
      <c r="E99" s="32">
        <v>3811569725</v>
      </c>
      <c r="F99" s="32">
        <v>1.33623566999999E+16</v>
      </c>
      <c r="G99">
        <v>1436</v>
      </c>
      <c r="H99">
        <v>221</v>
      </c>
      <c r="I99">
        <v>1657</v>
      </c>
      <c r="J99">
        <v>45241</v>
      </c>
      <c r="K99">
        <v>46898</v>
      </c>
      <c r="L99">
        <v>191</v>
      </c>
      <c r="M99">
        <v>1230</v>
      </c>
      <c r="N99">
        <v>76337</v>
      </c>
      <c r="O99">
        <v>3129</v>
      </c>
      <c r="R99">
        <v>126364</v>
      </c>
      <c r="S99">
        <v>1540168</v>
      </c>
      <c r="T99">
        <v>929118</v>
      </c>
      <c r="V99">
        <v>23</v>
      </c>
      <c r="Y99">
        <v>126364</v>
      </c>
      <c r="Z99">
        <v>0</v>
      </c>
      <c r="AA99">
        <v>1412283</v>
      </c>
      <c r="AB99">
        <v>127885</v>
      </c>
      <c r="AC99" t="s">
        <v>216</v>
      </c>
      <c r="AD99" t="s">
        <v>217</v>
      </c>
    </row>
    <row r="100" spans="1:30">
      <c r="A100" s="31" t="s">
        <v>228</v>
      </c>
      <c r="B100" t="s">
        <v>77</v>
      </c>
      <c r="C100">
        <v>19</v>
      </c>
      <c r="D100" t="s">
        <v>78</v>
      </c>
      <c r="E100" s="32">
        <v>3811569725</v>
      </c>
      <c r="F100" s="32">
        <v>1.33623566999999E+16</v>
      </c>
      <c r="G100">
        <v>1441</v>
      </c>
      <c r="H100">
        <v>222</v>
      </c>
      <c r="I100">
        <v>1663</v>
      </c>
      <c r="J100">
        <v>45626</v>
      </c>
      <c r="K100">
        <v>47289</v>
      </c>
      <c r="L100">
        <v>391</v>
      </c>
      <c r="M100">
        <v>1355</v>
      </c>
      <c r="N100">
        <v>77269</v>
      </c>
      <c r="O100">
        <v>3161</v>
      </c>
      <c r="R100">
        <v>127719</v>
      </c>
      <c r="S100">
        <v>1560423</v>
      </c>
      <c r="T100">
        <v>935211</v>
      </c>
      <c r="V100">
        <v>14</v>
      </c>
      <c r="Y100">
        <v>127719</v>
      </c>
      <c r="Z100">
        <v>0</v>
      </c>
      <c r="AA100">
        <v>1422438</v>
      </c>
      <c r="AB100">
        <v>137985</v>
      </c>
      <c r="AC100" t="s">
        <v>216</v>
      </c>
      <c r="AD100" t="s">
        <v>217</v>
      </c>
    </row>
    <row r="101" spans="1:30">
      <c r="A101" s="31" t="s">
        <v>229</v>
      </c>
      <c r="B101" t="s">
        <v>77</v>
      </c>
      <c r="C101">
        <v>19</v>
      </c>
      <c r="D101" t="s">
        <v>78</v>
      </c>
      <c r="E101" s="32">
        <v>3811569725</v>
      </c>
      <c r="F101" s="32">
        <v>1.33623566999999E+16</v>
      </c>
      <c r="G101">
        <v>1444</v>
      </c>
      <c r="H101">
        <v>223</v>
      </c>
      <c r="I101">
        <v>1667</v>
      </c>
      <c r="J101">
        <v>45960</v>
      </c>
      <c r="K101">
        <v>47627</v>
      </c>
      <c r="L101">
        <v>338</v>
      </c>
      <c r="M101">
        <v>1158</v>
      </c>
      <c r="N101">
        <v>78056</v>
      </c>
      <c r="O101">
        <v>3194</v>
      </c>
      <c r="R101">
        <v>128877</v>
      </c>
      <c r="S101">
        <v>1583888</v>
      </c>
      <c r="T101">
        <v>940932</v>
      </c>
      <c r="V101">
        <v>14</v>
      </c>
      <c r="Y101">
        <v>128877</v>
      </c>
      <c r="Z101">
        <v>0</v>
      </c>
      <c r="AA101">
        <v>1431974</v>
      </c>
      <c r="AB101">
        <v>151914</v>
      </c>
      <c r="AC101" t="s">
        <v>216</v>
      </c>
      <c r="AD101" t="s">
        <v>217</v>
      </c>
    </row>
    <row r="102" spans="1:30">
      <c r="A102" s="31" t="s">
        <v>230</v>
      </c>
      <c r="B102" t="s">
        <v>77</v>
      </c>
      <c r="C102">
        <v>19</v>
      </c>
      <c r="D102" t="s">
        <v>78</v>
      </c>
      <c r="E102" s="32">
        <v>3811569725</v>
      </c>
      <c r="F102" s="32">
        <v>1.33623566999999E+16</v>
      </c>
      <c r="G102">
        <v>1431</v>
      </c>
      <c r="H102">
        <v>227</v>
      </c>
      <c r="I102">
        <v>1658</v>
      </c>
      <c r="J102">
        <v>45996</v>
      </c>
      <c r="K102">
        <v>47654</v>
      </c>
      <c r="L102">
        <v>27</v>
      </c>
      <c r="M102">
        <v>875</v>
      </c>
      <c r="N102">
        <v>78872</v>
      </c>
      <c r="O102">
        <v>3226</v>
      </c>
      <c r="R102">
        <v>129752</v>
      </c>
      <c r="S102">
        <v>1604479</v>
      </c>
      <c r="T102">
        <v>945261</v>
      </c>
      <c r="V102">
        <v>15</v>
      </c>
      <c r="Y102">
        <v>129752</v>
      </c>
      <c r="Z102">
        <v>0</v>
      </c>
      <c r="AA102">
        <v>1439190</v>
      </c>
      <c r="AB102">
        <v>165289</v>
      </c>
      <c r="AC102" t="s">
        <v>216</v>
      </c>
      <c r="AD102" t="s">
        <v>217</v>
      </c>
    </row>
    <row r="103" spans="1:30">
      <c r="A103" s="31" t="s">
        <v>231</v>
      </c>
      <c r="B103" t="s">
        <v>77</v>
      </c>
      <c r="C103">
        <v>19</v>
      </c>
      <c r="D103" t="s">
        <v>78</v>
      </c>
      <c r="E103" s="32">
        <v>3811569725</v>
      </c>
      <c r="F103" s="32">
        <v>1.33623566999999E+16</v>
      </c>
      <c r="G103">
        <v>1439</v>
      </c>
      <c r="H103">
        <v>227</v>
      </c>
      <c r="I103">
        <v>1666</v>
      </c>
      <c r="J103">
        <v>46335</v>
      </c>
      <c r="K103">
        <v>48001</v>
      </c>
      <c r="L103">
        <v>347</v>
      </c>
      <c r="M103">
        <v>885</v>
      </c>
      <c r="N103">
        <v>79376</v>
      </c>
      <c r="O103">
        <v>3260</v>
      </c>
      <c r="R103">
        <v>130637</v>
      </c>
      <c r="S103">
        <v>1625287</v>
      </c>
      <c r="T103">
        <v>950469</v>
      </c>
      <c r="V103">
        <v>11</v>
      </c>
      <c r="Y103">
        <v>130637</v>
      </c>
      <c r="Z103">
        <v>0</v>
      </c>
      <c r="AA103">
        <v>1447871</v>
      </c>
      <c r="AB103">
        <v>177416</v>
      </c>
      <c r="AC103" t="s">
        <v>216</v>
      </c>
      <c r="AD103" t="s">
        <v>217</v>
      </c>
    </row>
    <row r="104" spans="1:30">
      <c r="A104" s="31" t="s">
        <v>232</v>
      </c>
      <c r="B104" t="s">
        <v>77</v>
      </c>
      <c r="C104">
        <v>19</v>
      </c>
      <c r="D104" t="s">
        <v>78</v>
      </c>
      <c r="E104" s="32">
        <v>3811569725</v>
      </c>
      <c r="F104" s="32">
        <v>1.33623566999999E+16</v>
      </c>
      <c r="G104">
        <v>1435</v>
      </c>
      <c r="H104">
        <v>229</v>
      </c>
      <c r="I104">
        <v>1664</v>
      </c>
      <c r="J104">
        <v>45815</v>
      </c>
      <c r="K104">
        <v>47479</v>
      </c>
      <c r="L104">
        <v>-522</v>
      </c>
      <c r="M104">
        <v>970</v>
      </c>
      <c r="N104">
        <v>80832</v>
      </c>
      <c r="O104">
        <v>3296</v>
      </c>
      <c r="R104">
        <v>131607</v>
      </c>
      <c r="S104">
        <v>1648866</v>
      </c>
      <c r="T104">
        <v>956437</v>
      </c>
      <c r="V104">
        <v>18</v>
      </c>
      <c r="Y104">
        <v>131607</v>
      </c>
      <c r="Z104">
        <v>0</v>
      </c>
      <c r="AA104">
        <v>1457818</v>
      </c>
      <c r="AB104">
        <v>191048</v>
      </c>
      <c r="AC104" t="s">
        <v>216</v>
      </c>
      <c r="AD104" t="s">
        <v>217</v>
      </c>
    </row>
    <row r="105" spans="1:30">
      <c r="A105" s="31" t="s">
        <v>233</v>
      </c>
      <c r="B105" t="s">
        <v>77</v>
      </c>
      <c r="C105">
        <v>19</v>
      </c>
      <c r="D105" t="s">
        <v>78</v>
      </c>
      <c r="E105" s="32">
        <v>3811569725</v>
      </c>
      <c r="F105" s="32">
        <v>1.33623566999999E+16</v>
      </c>
      <c r="G105">
        <v>1421</v>
      </c>
      <c r="H105">
        <v>232</v>
      </c>
      <c r="I105">
        <v>1653</v>
      </c>
      <c r="J105">
        <v>45377</v>
      </c>
      <c r="K105">
        <v>47030</v>
      </c>
      <c r="L105">
        <v>-449</v>
      </c>
      <c r="M105">
        <v>996</v>
      </c>
      <c r="N105">
        <v>82239</v>
      </c>
      <c r="O105">
        <v>3334</v>
      </c>
      <c r="R105">
        <v>132603</v>
      </c>
      <c r="S105">
        <v>1678136</v>
      </c>
      <c r="T105">
        <v>962946</v>
      </c>
      <c r="V105">
        <v>11</v>
      </c>
      <c r="Y105">
        <v>132603</v>
      </c>
      <c r="Z105">
        <v>0</v>
      </c>
      <c r="AA105">
        <v>1468667</v>
      </c>
      <c r="AB105">
        <v>209469</v>
      </c>
      <c r="AC105" t="s">
        <v>216</v>
      </c>
      <c r="AD105" t="s">
        <v>217</v>
      </c>
    </row>
    <row r="106" spans="1:30">
      <c r="A106" s="31" t="s">
        <v>234</v>
      </c>
      <c r="B106" t="s">
        <v>77</v>
      </c>
      <c r="C106">
        <v>19</v>
      </c>
      <c r="D106" t="s">
        <v>78</v>
      </c>
      <c r="E106" s="32">
        <v>3811569725</v>
      </c>
      <c r="F106" s="32">
        <v>1.33623566999999E+16</v>
      </c>
      <c r="G106">
        <v>1405</v>
      </c>
      <c r="H106">
        <v>215</v>
      </c>
      <c r="I106">
        <v>1620</v>
      </c>
      <c r="J106">
        <v>44556</v>
      </c>
      <c r="K106">
        <v>46176</v>
      </c>
      <c r="L106">
        <v>-854</v>
      </c>
      <c r="M106">
        <v>994</v>
      </c>
      <c r="N106">
        <v>84050</v>
      </c>
      <c r="O106">
        <v>3371</v>
      </c>
      <c r="R106">
        <v>133597</v>
      </c>
      <c r="S106">
        <v>1700897</v>
      </c>
      <c r="T106">
        <v>969503</v>
      </c>
      <c r="V106">
        <v>7</v>
      </c>
      <c r="Y106">
        <v>133597</v>
      </c>
      <c r="Z106">
        <v>0</v>
      </c>
      <c r="AA106">
        <v>1479596</v>
      </c>
      <c r="AB106">
        <v>221301</v>
      </c>
      <c r="AC106" t="s">
        <v>216</v>
      </c>
      <c r="AD106" t="s">
        <v>217</v>
      </c>
    </row>
    <row r="107" spans="1:30">
      <c r="A107" s="31" t="s">
        <v>235</v>
      </c>
      <c r="B107" t="s">
        <v>77</v>
      </c>
      <c r="C107">
        <v>19</v>
      </c>
      <c r="D107" t="s">
        <v>78</v>
      </c>
      <c r="E107" s="32">
        <v>3811569725</v>
      </c>
      <c r="F107" s="32">
        <v>1.33623566999999E+16</v>
      </c>
      <c r="G107">
        <v>1373</v>
      </c>
      <c r="H107">
        <v>211</v>
      </c>
      <c r="I107">
        <v>1584</v>
      </c>
      <c r="J107">
        <v>42683</v>
      </c>
      <c r="K107">
        <v>44267</v>
      </c>
      <c r="L107">
        <v>-1909</v>
      </c>
      <c r="M107">
        <v>944</v>
      </c>
      <c r="N107">
        <v>86866</v>
      </c>
      <c r="O107">
        <v>3408</v>
      </c>
      <c r="R107">
        <v>134541</v>
      </c>
      <c r="S107">
        <v>1726358</v>
      </c>
      <c r="T107">
        <v>975217</v>
      </c>
      <c r="V107">
        <v>7</v>
      </c>
      <c r="Y107">
        <v>134541</v>
      </c>
      <c r="Z107">
        <v>0</v>
      </c>
      <c r="AA107">
        <v>1489119</v>
      </c>
      <c r="AB107">
        <v>237239</v>
      </c>
      <c r="AC107" t="s">
        <v>216</v>
      </c>
      <c r="AD107" t="s">
        <v>217</v>
      </c>
    </row>
    <row r="108" spans="1:30">
      <c r="A108" s="31" t="s">
        <v>237</v>
      </c>
      <c r="B108" t="s">
        <v>77</v>
      </c>
      <c r="C108">
        <v>19</v>
      </c>
      <c r="D108" t="s">
        <v>78</v>
      </c>
      <c r="E108" s="32">
        <v>3811569725</v>
      </c>
      <c r="F108" s="32">
        <v>1.33623566999999E+16</v>
      </c>
      <c r="G108">
        <v>1345</v>
      </c>
      <c r="H108">
        <v>208</v>
      </c>
      <c r="I108">
        <v>1553</v>
      </c>
      <c r="J108">
        <v>41315</v>
      </c>
      <c r="K108">
        <v>42868</v>
      </c>
      <c r="L108">
        <v>-1399</v>
      </c>
      <c r="M108">
        <v>846</v>
      </c>
      <c r="N108">
        <v>89076</v>
      </c>
      <c r="O108">
        <v>3443</v>
      </c>
      <c r="R108">
        <v>135387</v>
      </c>
      <c r="S108">
        <v>1751609</v>
      </c>
      <c r="T108">
        <v>980665</v>
      </c>
      <c r="V108">
        <v>8</v>
      </c>
      <c r="Y108">
        <v>135387</v>
      </c>
      <c r="Z108">
        <v>0</v>
      </c>
      <c r="AA108">
        <v>1498199</v>
      </c>
      <c r="AB108">
        <v>253410</v>
      </c>
      <c r="AC108" t="s">
        <v>216</v>
      </c>
      <c r="AD108" t="s">
        <v>217</v>
      </c>
    </row>
    <row r="109" spans="1:30">
      <c r="A109" s="31" t="s">
        <v>238</v>
      </c>
      <c r="B109" t="s">
        <v>77</v>
      </c>
      <c r="C109">
        <v>19</v>
      </c>
      <c r="D109" t="s">
        <v>78</v>
      </c>
      <c r="E109" s="32">
        <v>3811569725</v>
      </c>
      <c r="F109" s="32">
        <v>1.33623566999999E+16</v>
      </c>
      <c r="G109">
        <v>1325</v>
      </c>
      <c r="H109">
        <v>204</v>
      </c>
      <c r="I109">
        <v>1529</v>
      </c>
      <c r="J109">
        <v>40760</v>
      </c>
      <c r="K109">
        <v>42289</v>
      </c>
      <c r="L109">
        <v>-579</v>
      </c>
      <c r="M109">
        <v>716</v>
      </c>
      <c r="N109">
        <v>90336</v>
      </c>
      <c r="O109">
        <v>3478</v>
      </c>
      <c r="R109">
        <v>136103</v>
      </c>
      <c r="S109">
        <v>1784459</v>
      </c>
      <c r="T109">
        <v>985615</v>
      </c>
      <c r="V109">
        <v>8</v>
      </c>
      <c r="Y109">
        <v>136103</v>
      </c>
      <c r="Z109">
        <v>0</v>
      </c>
      <c r="AA109">
        <v>1506448</v>
      </c>
      <c r="AB109">
        <v>278011</v>
      </c>
      <c r="AC109" t="s">
        <v>216</v>
      </c>
      <c r="AD109" t="s">
        <v>217</v>
      </c>
    </row>
    <row r="110" spans="1:30">
      <c r="A110" s="31" t="s">
        <v>239</v>
      </c>
      <c r="B110" t="s">
        <v>77</v>
      </c>
      <c r="C110">
        <v>19</v>
      </c>
      <c r="D110" t="s">
        <v>78</v>
      </c>
      <c r="E110" s="32">
        <v>3811569725</v>
      </c>
      <c r="F110" s="32">
        <v>1.33623566999999E+16</v>
      </c>
      <c r="G110">
        <v>1336</v>
      </c>
      <c r="H110">
        <v>204</v>
      </c>
      <c r="I110">
        <v>1540</v>
      </c>
      <c r="J110">
        <v>40662</v>
      </c>
      <c r="K110">
        <v>42202</v>
      </c>
      <c r="L110">
        <v>-87</v>
      </c>
      <c r="M110">
        <v>766</v>
      </c>
      <c r="N110">
        <v>91159</v>
      </c>
      <c r="O110">
        <v>3508</v>
      </c>
      <c r="R110">
        <v>136869</v>
      </c>
      <c r="S110">
        <v>1817208</v>
      </c>
      <c r="T110">
        <v>989907</v>
      </c>
      <c r="V110">
        <v>13</v>
      </c>
      <c r="Y110">
        <v>136869</v>
      </c>
      <c r="Z110">
        <v>0</v>
      </c>
      <c r="AA110">
        <v>1513602</v>
      </c>
      <c r="AB110">
        <v>303606</v>
      </c>
      <c r="AC110" t="s">
        <v>216</v>
      </c>
      <c r="AD110" t="s">
        <v>217</v>
      </c>
    </row>
    <row r="111" spans="1:30">
      <c r="A111" s="31" t="s">
        <v>240</v>
      </c>
      <c r="B111" t="s">
        <v>77</v>
      </c>
      <c r="C111">
        <v>19</v>
      </c>
      <c r="D111" t="s">
        <v>78</v>
      </c>
      <c r="E111" s="32">
        <v>3811569725</v>
      </c>
      <c r="F111" s="32">
        <v>1.33623566999999E+16</v>
      </c>
      <c r="G111">
        <v>1327</v>
      </c>
      <c r="H111">
        <v>202</v>
      </c>
      <c r="I111">
        <v>1529</v>
      </c>
      <c r="J111">
        <v>40084</v>
      </c>
      <c r="K111">
        <v>41613</v>
      </c>
      <c r="L111">
        <v>-589</v>
      </c>
      <c r="M111">
        <v>984</v>
      </c>
      <c r="N111">
        <v>92695</v>
      </c>
      <c r="O111">
        <v>3545</v>
      </c>
      <c r="R111">
        <v>137853</v>
      </c>
      <c r="S111">
        <v>1839463</v>
      </c>
      <c r="T111">
        <v>995922</v>
      </c>
      <c r="V111">
        <v>15</v>
      </c>
      <c r="Y111">
        <v>137853</v>
      </c>
      <c r="Z111">
        <v>0</v>
      </c>
      <c r="AA111">
        <v>1523628</v>
      </c>
      <c r="AB111">
        <v>315835</v>
      </c>
      <c r="AC111" t="s">
        <v>216</v>
      </c>
      <c r="AD111" t="s">
        <v>217</v>
      </c>
    </row>
    <row r="112" spans="1:30">
      <c r="A112" s="31" t="s">
        <v>241</v>
      </c>
      <c r="B112" t="s">
        <v>77</v>
      </c>
      <c r="C112">
        <v>19</v>
      </c>
      <c r="D112" t="s">
        <v>78</v>
      </c>
      <c r="E112" s="32">
        <v>3811569725</v>
      </c>
      <c r="F112" s="32">
        <v>1.33623566999999E+16</v>
      </c>
      <c r="G112">
        <v>1317</v>
      </c>
      <c r="H112">
        <v>193</v>
      </c>
      <c r="I112">
        <v>1510</v>
      </c>
      <c r="J112">
        <v>39612</v>
      </c>
      <c r="K112">
        <v>41122</v>
      </c>
      <c r="L112">
        <v>-491</v>
      </c>
      <c r="M112">
        <v>886</v>
      </c>
      <c r="N112">
        <v>94038</v>
      </c>
      <c r="O112">
        <v>3579</v>
      </c>
      <c r="R112">
        <v>138739</v>
      </c>
      <c r="S112">
        <v>1863593</v>
      </c>
      <c r="T112">
        <v>1002162</v>
      </c>
      <c r="V112">
        <v>7</v>
      </c>
      <c r="Y112">
        <v>138739</v>
      </c>
      <c r="Z112">
        <v>0</v>
      </c>
      <c r="AA112">
        <v>1534086</v>
      </c>
      <c r="AB112">
        <v>329507</v>
      </c>
      <c r="AC112" t="s">
        <v>216</v>
      </c>
      <c r="AD112" t="s">
        <v>242</v>
      </c>
    </row>
    <row r="113" spans="1:30">
      <c r="A113" s="31" t="s">
        <v>243</v>
      </c>
      <c r="B113" t="s">
        <v>77</v>
      </c>
      <c r="C113">
        <v>19</v>
      </c>
      <c r="D113" t="s">
        <v>78</v>
      </c>
      <c r="E113" s="32">
        <v>3811569725</v>
      </c>
      <c r="F113" s="32">
        <v>1.33623566999999E+16</v>
      </c>
      <c r="G113">
        <v>1286</v>
      </c>
      <c r="H113">
        <v>187</v>
      </c>
      <c r="I113">
        <v>1473</v>
      </c>
      <c r="J113">
        <v>39181</v>
      </c>
      <c r="K113">
        <v>40654</v>
      </c>
      <c r="L113">
        <v>-468</v>
      </c>
      <c r="M113">
        <v>789</v>
      </c>
      <c r="N113">
        <v>95271</v>
      </c>
      <c r="O113">
        <v>3603</v>
      </c>
      <c r="R113">
        <v>139528</v>
      </c>
      <c r="S113">
        <v>1885970</v>
      </c>
      <c r="T113">
        <v>1008097</v>
      </c>
      <c r="V113">
        <v>7</v>
      </c>
      <c r="Y113">
        <v>139528</v>
      </c>
      <c r="Z113">
        <v>0</v>
      </c>
      <c r="AA113">
        <v>1543979</v>
      </c>
      <c r="AB113">
        <v>341991</v>
      </c>
      <c r="AC113" t="s">
        <v>216</v>
      </c>
      <c r="AD113" t="s">
        <v>242</v>
      </c>
    </row>
    <row r="114" spans="1:30">
      <c r="A114" s="31" t="s">
        <v>244</v>
      </c>
      <c r="B114" t="s">
        <v>77</v>
      </c>
      <c r="C114">
        <v>19</v>
      </c>
      <c r="D114" t="s">
        <v>78</v>
      </c>
      <c r="E114" s="32">
        <v>3811569725</v>
      </c>
      <c r="F114" s="32">
        <v>1.33623566999999E+16</v>
      </c>
      <c r="G114">
        <v>1244</v>
      </c>
      <c r="H114">
        <v>182</v>
      </c>
      <c r="I114">
        <v>1426</v>
      </c>
      <c r="J114">
        <v>38128</v>
      </c>
      <c r="K114">
        <v>39554</v>
      </c>
      <c r="L114">
        <v>-1100</v>
      </c>
      <c r="M114">
        <v>616</v>
      </c>
      <c r="N114">
        <v>96956</v>
      </c>
      <c r="O114">
        <v>3634</v>
      </c>
      <c r="R114">
        <v>140144</v>
      </c>
      <c r="S114">
        <v>1911176</v>
      </c>
      <c r="T114">
        <v>1013674</v>
      </c>
      <c r="V114">
        <v>9</v>
      </c>
      <c r="Y114">
        <v>140144</v>
      </c>
      <c r="Z114">
        <v>0</v>
      </c>
      <c r="AA114">
        <v>1553275</v>
      </c>
      <c r="AB114">
        <v>357901</v>
      </c>
      <c r="AC114" t="s">
        <v>216</v>
      </c>
      <c r="AD114" t="s">
        <v>242</v>
      </c>
    </row>
    <row r="115" spans="1:30">
      <c r="A115" s="31" t="s">
        <v>245</v>
      </c>
      <c r="B115" t="s">
        <v>77</v>
      </c>
      <c r="C115">
        <v>19</v>
      </c>
      <c r="D115" t="s">
        <v>78</v>
      </c>
      <c r="E115" s="32">
        <v>3811569725</v>
      </c>
      <c r="F115" s="32">
        <v>1.33623566999999E+16</v>
      </c>
      <c r="G115">
        <v>1228</v>
      </c>
      <c r="H115">
        <v>177</v>
      </c>
      <c r="I115">
        <v>1405</v>
      </c>
      <c r="J115">
        <v>37861</v>
      </c>
      <c r="K115">
        <v>39266</v>
      </c>
      <c r="L115">
        <v>-288</v>
      </c>
      <c r="M115">
        <v>836</v>
      </c>
      <c r="N115">
        <v>98057</v>
      </c>
      <c r="O115">
        <v>3657</v>
      </c>
      <c r="R115">
        <v>140980</v>
      </c>
      <c r="S115">
        <v>1936886</v>
      </c>
      <c r="T115">
        <v>1019978</v>
      </c>
      <c r="V115">
        <v>10</v>
      </c>
      <c r="Y115">
        <v>140980</v>
      </c>
      <c r="Z115">
        <v>0</v>
      </c>
      <c r="AA115">
        <v>1563868</v>
      </c>
      <c r="AB115">
        <v>373018</v>
      </c>
      <c r="AC115" t="s">
        <v>216</v>
      </c>
      <c r="AD115" t="s">
        <v>242</v>
      </c>
    </row>
    <row r="116" spans="1:30">
      <c r="A116" s="31" t="s">
        <v>246</v>
      </c>
      <c r="B116" t="s">
        <v>77</v>
      </c>
      <c r="C116">
        <v>19</v>
      </c>
      <c r="D116" t="s">
        <v>78</v>
      </c>
      <c r="E116" s="32">
        <v>3811569725</v>
      </c>
      <c r="F116" s="32">
        <v>1.33623566999999E+16</v>
      </c>
      <c r="G116">
        <v>1198</v>
      </c>
      <c r="H116">
        <v>178</v>
      </c>
      <c r="I116">
        <v>1376</v>
      </c>
      <c r="J116">
        <v>37633</v>
      </c>
      <c r="K116">
        <v>39009</v>
      </c>
      <c r="L116">
        <v>-257</v>
      </c>
      <c r="M116">
        <v>574</v>
      </c>
      <c r="N116">
        <v>98863</v>
      </c>
      <c r="O116">
        <v>3682</v>
      </c>
      <c r="R116">
        <v>141554</v>
      </c>
      <c r="S116">
        <v>1961519</v>
      </c>
      <c r="T116">
        <v>1024409</v>
      </c>
      <c r="V116">
        <v>12</v>
      </c>
      <c r="Y116">
        <v>141554</v>
      </c>
      <c r="Z116">
        <v>0</v>
      </c>
      <c r="AA116">
        <v>1571253</v>
      </c>
      <c r="AB116">
        <v>390266</v>
      </c>
      <c r="AC116" t="s">
        <v>216</v>
      </c>
      <c r="AD116" t="s">
        <v>242</v>
      </c>
    </row>
    <row r="117" spans="1:30">
      <c r="A117" s="31" t="s">
        <v>248</v>
      </c>
      <c r="B117" t="s">
        <v>77</v>
      </c>
      <c r="C117">
        <v>19</v>
      </c>
      <c r="D117" t="s">
        <v>78</v>
      </c>
      <c r="E117" s="32">
        <v>3811569725</v>
      </c>
      <c r="F117" s="32">
        <v>1.33623566999999E+16</v>
      </c>
      <c r="G117">
        <v>1192</v>
      </c>
      <c r="H117">
        <v>181</v>
      </c>
      <c r="I117">
        <v>1373</v>
      </c>
      <c r="J117">
        <v>37559</v>
      </c>
      <c r="K117">
        <v>38932</v>
      </c>
      <c r="L117">
        <v>-77</v>
      </c>
      <c r="M117">
        <v>478</v>
      </c>
      <c r="N117">
        <v>99396</v>
      </c>
      <c r="O117">
        <v>3704</v>
      </c>
      <c r="R117">
        <v>142032</v>
      </c>
      <c r="S117">
        <v>1983965</v>
      </c>
      <c r="T117">
        <v>1028509</v>
      </c>
      <c r="V117">
        <v>10</v>
      </c>
      <c r="Y117">
        <v>142032</v>
      </c>
      <c r="Z117">
        <v>0</v>
      </c>
      <c r="AA117">
        <v>1578087</v>
      </c>
      <c r="AB117">
        <v>405878</v>
      </c>
      <c r="AC117" t="s">
        <v>216</v>
      </c>
      <c r="AD117" t="s">
        <v>242</v>
      </c>
    </row>
    <row r="118" spans="1:30">
      <c r="A118" s="31" t="s">
        <v>249</v>
      </c>
      <c r="B118" t="s">
        <v>77</v>
      </c>
      <c r="C118">
        <v>19</v>
      </c>
      <c r="D118" t="s">
        <v>78</v>
      </c>
      <c r="E118" s="32">
        <v>3811569725</v>
      </c>
      <c r="F118" s="32">
        <v>1.33623566999999E+16</v>
      </c>
      <c r="G118">
        <v>1161</v>
      </c>
      <c r="H118">
        <v>176</v>
      </c>
      <c r="I118">
        <v>1337</v>
      </c>
      <c r="J118">
        <v>37184</v>
      </c>
      <c r="K118">
        <v>38521</v>
      </c>
      <c r="L118">
        <v>-411</v>
      </c>
      <c r="M118">
        <v>744</v>
      </c>
      <c r="N118">
        <v>100527</v>
      </c>
      <c r="O118">
        <v>3728</v>
      </c>
      <c r="R118">
        <v>142776</v>
      </c>
      <c r="S118">
        <v>2005913</v>
      </c>
      <c r="T118">
        <v>1033929</v>
      </c>
      <c r="V118">
        <v>5</v>
      </c>
      <c r="Y118">
        <v>142776</v>
      </c>
      <c r="Z118">
        <v>0</v>
      </c>
      <c r="AA118">
        <v>1587121</v>
      </c>
      <c r="AB118">
        <v>418792</v>
      </c>
      <c r="AC118" t="s">
        <v>216</v>
      </c>
      <c r="AD118" t="s">
        <v>242</v>
      </c>
    </row>
    <row r="119" spans="1:30">
      <c r="A119" s="31" t="s">
        <v>250</v>
      </c>
      <c r="B119" t="s">
        <v>77</v>
      </c>
      <c r="C119">
        <v>19</v>
      </c>
      <c r="D119" t="s">
        <v>78</v>
      </c>
      <c r="E119" s="32">
        <v>3811569725</v>
      </c>
      <c r="F119" s="32">
        <v>1.33623566999999E+16</v>
      </c>
      <c r="G119">
        <v>1108</v>
      </c>
      <c r="H119">
        <v>170</v>
      </c>
      <c r="I119">
        <v>1278</v>
      </c>
      <c r="J119">
        <v>36309</v>
      </c>
      <c r="K119">
        <v>37587</v>
      </c>
      <c r="L119">
        <v>-934</v>
      </c>
      <c r="M119">
        <v>695</v>
      </c>
      <c r="N119">
        <v>102127</v>
      </c>
      <c r="O119">
        <v>3757</v>
      </c>
      <c r="R119">
        <v>143471</v>
      </c>
      <c r="S119">
        <v>2028273</v>
      </c>
      <c r="T119">
        <v>1039395</v>
      </c>
      <c r="V119">
        <v>7</v>
      </c>
      <c r="Y119">
        <v>143471</v>
      </c>
      <c r="Z119">
        <v>0</v>
      </c>
      <c r="AA119">
        <v>1596232</v>
      </c>
      <c r="AB119">
        <v>432041</v>
      </c>
      <c r="AC119" t="s">
        <v>216</v>
      </c>
      <c r="AD119" t="s">
        <v>242</v>
      </c>
    </row>
    <row r="120" spans="1:30">
      <c r="A120" s="31" t="s">
        <v>253</v>
      </c>
      <c r="B120" t="s">
        <v>77</v>
      </c>
      <c r="C120">
        <v>19</v>
      </c>
      <c r="D120" t="s">
        <v>78</v>
      </c>
      <c r="E120" s="32">
        <v>3811569725</v>
      </c>
      <c r="F120" s="32">
        <v>1.33623566999999E+16</v>
      </c>
      <c r="G120">
        <v>1071</v>
      </c>
      <c r="H120">
        <v>165</v>
      </c>
      <c r="I120">
        <v>1236</v>
      </c>
      <c r="J120">
        <v>35419</v>
      </c>
      <c r="K120">
        <v>36655</v>
      </c>
      <c r="L120">
        <v>-932</v>
      </c>
      <c r="M120">
        <v>760</v>
      </c>
      <c r="N120">
        <v>103793</v>
      </c>
      <c r="O120">
        <v>3783</v>
      </c>
      <c r="R120">
        <v>144231</v>
      </c>
      <c r="S120">
        <v>2049875</v>
      </c>
      <c r="T120">
        <v>1045265</v>
      </c>
      <c r="V120">
        <v>11</v>
      </c>
      <c r="Y120">
        <v>144231</v>
      </c>
      <c r="Z120">
        <v>0</v>
      </c>
      <c r="AA120">
        <v>1606016</v>
      </c>
      <c r="AB120">
        <v>443859</v>
      </c>
      <c r="AC120" t="s">
        <v>216</v>
      </c>
      <c r="AD120" t="s">
        <v>242</v>
      </c>
    </row>
    <row r="121" spans="1:30">
      <c r="A121" s="31" t="s">
        <v>252</v>
      </c>
      <c r="B121" t="s">
        <v>77</v>
      </c>
      <c r="C121">
        <v>19</v>
      </c>
      <c r="D121" t="s">
        <v>78</v>
      </c>
      <c r="E121" s="32">
        <v>3811569725</v>
      </c>
      <c r="F121" s="32">
        <v>1.33623566999999E+16</v>
      </c>
      <c r="G121">
        <v>1055</v>
      </c>
      <c r="H121">
        <v>169</v>
      </c>
      <c r="I121">
        <v>1224</v>
      </c>
      <c r="J121">
        <v>34083</v>
      </c>
      <c r="K121">
        <v>35307</v>
      </c>
      <c r="L121">
        <v>-1348</v>
      </c>
      <c r="M121">
        <v>491</v>
      </c>
      <c r="N121">
        <v>105611</v>
      </c>
      <c r="O121">
        <v>3804</v>
      </c>
      <c r="R121">
        <v>144722</v>
      </c>
      <c r="S121">
        <v>2072966</v>
      </c>
      <c r="T121">
        <v>1050954</v>
      </c>
      <c r="V121">
        <v>10</v>
      </c>
      <c r="Y121">
        <v>144722</v>
      </c>
      <c r="Z121">
        <v>0</v>
      </c>
      <c r="AA121">
        <v>1615498</v>
      </c>
      <c r="AB121">
        <v>457468</v>
      </c>
      <c r="AC121" t="s">
        <v>216</v>
      </c>
      <c r="AD121" t="s">
        <v>242</v>
      </c>
    </row>
    <row r="122" spans="1:30">
      <c r="A122" s="31" t="s">
        <v>254</v>
      </c>
      <c r="B122" t="s">
        <v>77</v>
      </c>
      <c r="C122">
        <v>19</v>
      </c>
      <c r="D122" t="s">
        <v>78</v>
      </c>
      <c r="E122" s="32">
        <v>3811569725</v>
      </c>
      <c r="F122" s="32">
        <v>1.33623566999999E+16</v>
      </c>
      <c r="G122">
        <v>1043</v>
      </c>
      <c r="H122">
        <v>168</v>
      </c>
      <c r="I122">
        <v>1211</v>
      </c>
      <c r="J122">
        <v>33759</v>
      </c>
      <c r="K122">
        <v>34970</v>
      </c>
      <c r="L122">
        <v>-337</v>
      </c>
      <c r="M122">
        <v>543</v>
      </c>
      <c r="N122">
        <v>106471</v>
      </c>
      <c r="O122">
        <v>3824</v>
      </c>
      <c r="R122">
        <v>145265</v>
      </c>
      <c r="S122">
        <v>2095696</v>
      </c>
      <c r="T122">
        <v>1056048</v>
      </c>
      <c r="V122">
        <v>7</v>
      </c>
      <c r="Y122">
        <v>145265</v>
      </c>
      <c r="Z122">
        <v>0</v>
      </c>
      <c r="AA122">
        <v>1623988</v>
      </c>
      <c r="AB122">
        <v>471708</v>
      </c>
      <c r="AC122" t="s">
        <v>216</v>
      </c>
      <c r="AD122" t="s">
        <v>242</v>
      </c>
    </row>
    <row r="123" spans="1:30">
      <c r="A123" s="31" t="s">
        <v>255</v>
      </c>
      <c r="B123" t="s">
        <v>77</v>
      </c>
      <c r="C123">
        <v>19</v>
      </c>
      <c r="D123" t="s">
        <v>78</v>
      </c>
      <c r="E123" s="32">
        <v>3811569725</v>
      </c>
      <c r="F123" s="32">
        <v>1.33623566999999E+16</v>
      </c>
      <c r="G123">
        <v>1030</v>
      </c>
      <c r="H123">
        <v>165</v>
      </c>
      <c r="I123">
        <v>1195</v>
      </c>
      <c r="J123">
        <v>33671</v>
      </c>
      <c r="K123">
        <v>34866</v>
      </c>
      <c r="L123">
        <v>-104</v>
      </c>
      <c r="M123">
        <v>479</v>
      </c>
      <c r="N123">
        <v>107030</v>
      </c>
      <c r="O123">
        <v>3848</v>
      </c>
      <c r="R123">
        <v>145744</v>
      </c>
      <c r="S123">
        <v>2115681</v>
      </c>
      <c r="T123">
        <v>1059724</v>
      </c>
      <c r="V123">
        <v>5</v>
      </c>
      <c r="Y123">
        <v>145744</v>
      </c>
      <c r="Z123">
        <v>0</v>
      </c>
      <c r="AA123">
        <v>1630116</v>
      </c>
      <c r="AB123">
        <v>485565</v>
      </c>
      <c r="AC123" t="s">
        <v>216</v>
      </c>
      <c r="AD123" t="s">
        <v>242</v>
      </c>
    </row>
    <row r="124" spans="1:30">
      <c r="A124" s="31" t="s">
        <v>256</v>
      </c>
      <c r="B124" t="s">
        <v>77</v>
      </c>
      <c r="C124">
        <v>19</v>
      </c>
      <c r="D124" t="s">
        <v>78</v>
      </c>
      <c r="E124" s="32">
        <v>3811569725</v>
      </c>
      <c r="F124" s="32">
        <v>1.33623566999999E+16</v>
      </c>
      <c r="G124">
        <v>1035</v>
      </c>
      <c r="H124">
        <v>165</v>
      </c>
      <c r="I124">
        <v>1200</v>
      </c>
      <c r="J124">
        <v>33349</v>
      </c>
      <c r="K124">
        <v>34549</v>
      </c>
      <c r="L124">
        <v>-317</v>
      </c>
      <c r="M124">
        <v>332</v>
      </c>
      <c r="N124">
        <v>107658</v>
      </c>
      <c r="O124">
        <v>3869</v>
      </c>
      <c r="R124">
        <v>146076</v>
      </c>
      <c r="S124">
        <v>2134318</v>
      </c>
      <c r="T124">
        <v>1063740</v>
      </c>
      <c r="V124">
        <v>9</v>
      </c>
      <c r="Y124">
        <v>146076</v>
      </c>
      <c r="Z124">
        <v>0</v>
      </c>
      <c r="AA124">
        <v>1636810</v>
      </c>
      <c r="AB124">
        <v>497508</v>
      </c>
      <c r="AC124" t="s">
        <v>216</v>
      </c>
      <c r="AD124" t="s">
        <v>242</v>
      </c>
    </row>
    <row r="125" spans="1:30">
      <c r="A125" s="31" t="s">
        <v>257</v>
      </c>
      <c r="B125" t="s">
        <v>77</v>
      </c>
      <c r="C125">
        <v>19</v>
      </c>
      <c r="D125" t="s">
        <v>78</v>
      </c>
      <c r="E125" s="32">
        <v>3811569725</v>
      </c>
      <c r="F125" s="32">
        <v>1.33623566999999E+16</v>
      </c>
      <c r="G125">
        <v>1005</v>
      </c>
      <c r="H125">
        <v>158</v>
      </c>
      <c r="I125">
        <v>1163</v>
      </c>
      <c r="J125">
        <v>33317</v>
      </c>
      <c r="K125">
        <v>34480</v>
      </c>
      <c r="L125">
        <v>-69</v>
      </c>
      <c r="M125">
        <v>625</v>
      </c>
      <c r="N125">
        <v>108330</v>
      </c>
      <c r="O125">
        <v>3891</v>
      </c>
      <c r="R125">
        <v>146701</v>
      </c>
      <c r="S125">
        <v>2157186</v>
      </c>
      <c r="T125">
        <v>1069402</v>
      </c>
      <c r="V125">
        <v>5</v>
      </c>
      <c r="Y125">
        <v>146701</v>
      </c>
      <c r="Z125">
        <v>0</v>
      </c>
      <c r="AA125">
        <v>1646247</v>
      </c>
      <c r="AB125">
        <v>510939</v>
      </c>
      <c r="AC125" t="s">
        <v>216</v>
      </c>
      <c r="AD125" t="s">
        <v>242</v>
      </c>
    </row>
    <row r="126" spans="1:30">
      <c r="A126" s="31" t="s">
        <v>259</v>
      </c>
      <c r="B126" t="s">
        <v>77</v>
      </c>
      <c r="C126">
        <v>19</v>
      </c>
      <c r="D126" t="s">
        <v>78</v>
      </c>
      <c r="E126" s="32">
        <v>3811569725</v>
      </c>
      <c r="F126" s="32">
        <v>1.33623566999999E+16</v>
      </c>
      <c r="G126">
        <v>961</v>
      </c>
      <c r="H126">
        <v>154</v>
      </c>
      <c r="I126">
        <v>1115</v>
      </c>
      <c r="J126">
        <v>32540</v>
      </c>
      <c r="K126">
        <v>33655</v>
      </c>
      <c r="L126">
        <v>-825</v>
      </c>
      <c r="M126">
        <v>484</v>
      </c>
      <c r="N126">
        <v>109615</v>
      </c>
      <c r="O126">
        <v>3915</v>
      </c>
      <c r="R126">
        <v>147185</v>
      </c>
      <c r="S126">
        <v>2180980</v>
      </c>
      <c r="T126">
        <v>1075049</v>
      </c>
      <c r="V126">
        <v>6</v>
      </c>
      <c r="Y126">
        <v>147185</v>
      </c>
      <c r="Z126">
        <v>0</v>
      </c>
      <c r="AA126">
        <v>1655659</v>
      </c>
      <c r="AB126">
        <v>525321</v>
      </c>
      <c r="AC126" t="s">
        <v>216</v>
      </c>
      <c r="AD126" t="s">
        <v>242</v>
      </c>
    </row>
    <row r="127" spans="1:30">
      <c r="A127" s="31" t="s">
        <v>260</v>
      </c>
      <c r="B127" t="s">
        <v>77</v>
      </c>
      <c r="C127">
        <v>19</v>
      </c>
      <c r="D127" t="s">
        <v>78</v>
      </c>
      <c r="E127" s="32">
        <v>3811569725</v>
      </c>
      <c r="F127" s="32">
        <v>1.33623566999999E+16</v>
      </c>
      <c r="G127">
        <v>930</v>
      </c>
      <c r="H127">
        <v>145</v>
      </c>
      <c r="I127">
        <v>1075</v>
      </c>
      <c r="J127">
        <v>31929</v>
      </c>
      <c r="K127">
        <v>33004</v>
      </c>
      <c r="L127">
        <v>-651</v>
      </c>
      <c r="M127">
        <v>480</v>
      </c>
      <c r="N127">
        <v>110720</v>
      </c>
      <c r="O127">
        <v>3941</v>
      </c>
      <c r="R127">
        <v>147665</v>
      </c>
      <c r="S127">
        <v>2205754</v>
      </c>
      <c r="T127">
        <v>1080729</v>
      </c>
      <c r="V127">
        <v>6</v>
      </c>
      <c r="Y127">
        <v>147665</v>
      </c>
      <c r="Z127">
        <v>0</v>
      </c>
      <c r="AA127">
        <v>1665126</v>
      </c>
      <c r="AB127">
        <v>540628</v>
      </c>
      <c r="AC127" t="s">
        <v>216</v>
      </c>
      <c r="AD127" t="s">
        <v>242</v>
      </c>
    </row>
    <row r="128" spans="1:30">
      <c r="A128" s="31" t="s">
        <v>261</v>
      </c>
      <c r="B128" t="s">
        <v>77</v>
      </c>
      <c r="C128">
        <v>19</v>
      </c>
      <c r="D128" t="s">
        <v>78</v>
      </c>
      <c r="E128" s="32">
        <v>3811569725</v>
      </c>
      <c r="F128" s="32">
        <v>1.33623566999999E+16</v>
      </c>
      <c r="G128">
        <v>884</v>
      </c>
      <c r="H128">
        <v>150</v>
      </c>
      <c r="I128">
        <v>1034</v>
      </c>
      <c r="J128">
        <v>30535</v>
      </c>
      <c r="K128">
        <v>31569</v>
      </c>
      <c r="L128">
        <v>-1435</v>
      </c>
      <c r="M128">
        <v>440</v>
      </c>
      <c r="N128">
        <v>112573</v>
      </c>
      <c r="O128">
        <v>3963</v>
      </c>
      <c r="R128">
        <v>148105</v>
      </c>
      <c r="S128">
        <v>2228960</v>
      </c>
      <c r="T128">
        <v>1086166</v>
      </c>
      <c r="V128">
        <v>11</v>
      </c>
      <c r="Y128">
        <v>148105</v>
      </c>
      <c r="Z128">
        <v>0</v>
      </c>
      <c r="AA128">
        <v>1674188</v>
      </c>
      <c r="AB128">
        <v>554772</v>
      </c>
      <c r="AC128" t="s">
        <v>216</v>
      </c>
      <c r="AD128" t="s">
        <v>242</v>
      </c>
    </row>
    <row r="129" spans="1:30">
      <c r="A129" s="31" t="s">
        <v>262</v>
      </c>
      <c r="B129" t="s">
        <v>77</v>
      </c>
      <c r="C129">
        <v>19</v>
      </c>
      <c r="D129" t="s">
        <v>78</v>
      </c>
      <c r="E129" s="32">
        <v>3811569725</v>
      </c>
      <c r="F129" s="32">
        <v>1.33623566999999E+16</v>
      </c>
      <c r="G129">
        <v>862</v>
      </c>
      <c r="H129">
        <v>145</v>
      </c>
      <c r="I129">
        <v>1007</v>
      </c>
      <c r="J129">
        <v>28899</v>
      </c>
      <c r="K129">
        <v>29906</v>
      </c>
      <c r="L129">
        <v>-1663</v>
      </c>
      <c r="M129">
        <v>474</v>
      </c>
      <c r="N129">
        <v>114692</v>
      </c>
      <c r="O129">
        <v>3981</v>
      </c>
      <c r="R129">
        <v>148579</v>
      </c>
      <c r="S129">
        <v>2252267</v>
      </c>
      <c r="T129">
        <v>1090761</v>
      </c>
      <c r="V129">
        <v>3</v>
      </c>
      <c r="Y129">
        <v>148579</v>
      </c>
      <c r="Z129">
        <v>0</v>
      </c>
      <c r="AA129">
        <v>1681846</v>
      </c>
      <c r="AB129">
        <v>570421</v>
      </c>
      <c r="AC129" t="s">
        <v>216</v>
      </c>
      <c r="AD129" t="s">
        <v>242</v>
      </c>
    </row>
    <row r="130" spans="1:30">
      <c r="A130" s="31" t="s">
        <v>263</v>
      </c>
      <c r="B130" t="s">
        <v>77</v>
      </c>
      <c r="C130">
        <v>19</v>
      </c>
      <c r="D130" t="s">
        <v>78</v>
      </c>
      <c r="E130" s="32">
        <v>3811569725</v>
      </c>
      <c r="F130" s="32">
        <v>1.33623566999999E+16</v>
      </c>
      <c r="G130">
        <v>846</v>
      </c>
      <c r="H130">
        <v>143</v>
      </c>
      <c r="I130">
        <v>989</v>
      </c>
      <c r="J130">
        <v>28191</v>
      </c>
      <c r="K130">
        <v>29180</v>
      </c>
      <c r="L130">
        <v>-726</v>
      </c>
      <c r="M130">
        <v>411</v>
      </c>
      <c r="N130">
        <v>115811</v>
      </c>
      <c r="O130">
        <v>3999</v>
      </c>
      <c r="R130">
        <v>148990</v>
      </c>
      <c r="S130">
        <v>2272179</v>
      </c>
      <c r="T130">
        <v>1095427</v>
      </c>
      <c r="V130">
        <v>4</v>
      </c>
      <c r="Y130">
        <v>148990</v>
      </c>
      <c r="Z130">
        <v>0</v>
      </c>
      <c r="AA130">
        <v>1689624</v>
      </c>
      <c r="AB130">
        <v>582555</v>
      </c>
      <c r="AC130" t="s">
        <v>216</v>
      </c>
      <c r="AD130" t="s">
        <v>242</v>
      </c>
    </row>
    <row r="131" spans="1:30">
      <c r="A131" s="31" t="s">
        <v>264</v>
      </c>
      <c r="B131" t="s">
        <v>77</v>
      </c>
      <c r="C131">
        <v>19</v>
      </c>
      <c r="D131" t="s">
        <v>78</v>
      </c>
      <c r="E131" s="32">
        <v>3811569725</v>
      </c>
      <c r="F131" s="32">
        <v>1.33623566999999E+16</v>
      </c>
      <c r="G131">
        <v>843</v>
      </c>
      <c r="H131">
        <v>142</v>
      </c>
      <c r="I131">
        <v>985</v>
      </c>
      <c r="J131">
        <v>28382</v>
      </c>
      <c r="K131">
        <v>29367</v>
      </c>
      <c r="L131">
        <v>187</v>
      </c>
      <c r="M131">
        <v>412</v>
      </c>
      <c r="N131">
        <v>116017</v>
      </c>
      <c r="O131">
        <v>4018</v>
      </c>
      <c r="R131">
        <v>149402</v>
      </c>
      <c r="S131">
        <v>2290737</v>
      </c>
      <c r="T131">
        <v>1099845</v>
      </c>
      <c r="V131">
        <v>6</v>
      </c>
      <c r="Y131">
        <v>149402</v>
      </c>
      <c r="Z131">
        <v>0</v>
      </c>
      <c r="AA131">
        <v>1696988</v>
      </c>
      <c r="AB131">
        <v>593749</v>
      </c>
      <c r="AC131" t="s">
        <v>216</v>
      </c>
      <c r="AD131" t="s">
        <v>242</v>
      </c>
    </row>
    <row r="132" spans="1:30">
      <c r="A132" s="31" t="s">
        <v>265</v>
      </c>
      <c r="B132" t="s">
        <v>77</v>
      </c>
      <c r="C132">
        <v>19</v>
      </c>
      <c r="D132" t="s">
        <v>78</v>
      </c>
      <c r="E132" s="32">
        <v>3811569725</v>
      </c>
      <c r="F132" s="32">
        <v>1.33623566999999E+16</v>
      </c>
      <c r="G132">
        <v>818</v>
      </c>
      <c r="H132">
        <v>135</v>
      </c>
      <c r="I132">
        <v>953</v>
      </c>
      <c r="J132">
        <v>27704</v>
      </c>
      <c r="K132">
        <v>28657</v>
      </c>
      <c r="L132">
        <v>-710</v>
      </c>
      <c r="M132">
        <v>452</v>
      </c>
      <c r="N132">
        <v>117158</v>
      </c>
      <c r="O132">
        <v>4039</v>
      </c>
      <c r="R132">
        <v>149854</v>
      </c>
      <c r="S132">
        <v>2315916</v>
      </c>
      <c r="T132">
        <v>1104845</v>
      </c>
      <c r="V132">
        <v>5</v>
      </c>
      <c r="Y132">
        <v>149854</v>
      </c>
      <c r="Z132">
        <v>0</v>
      </c>
      <c r="AA132">
        <v>1705322</v>
      </c>
      <c r="AB132">
        <v>610594</v>
      </c>
      <c r="AC132" t="s">
        <v>216</v>
      </c>
      <c r="AD132" t="s">
        <v>242</v>
      </c>
    </row>
    <row r="133" spans="1:30">
      <c r="A133" s="31" t="s">
        <v>267</v>
      </c>
      <c r="B133" t="s">
        <v>77</v>
      </c>
      <c r="C133">
        <v>19</v>
      </c>
      <c r="D133" t="s">
        <v>78</v>
      </c>
      <c r="E133" s="32">
        <v>3811569725</v>
      </c>
      <c r="F133" s="32">
        <v>1.33623566999999E+16</v>
      </c>
      <c r="G133">
        <v>816</v>
      </c>
      <c r="H133">
        <v>130</v>
      </c>
      <c r="I133">
        <v>946</v>
      </c>
      <c r="J133">
        <v>26744</v>
      </c>
      <c r="K133">
        <v>27690</v>
      </c>
      <c r="L133">
        <v>-967</v>
      </c>
      <c r="M133">
        <v>542</v>
      </c>
      <c r="N133">
        <v>118646</v>
      </c>
      <c r="O133">
        <v>4060</v>
      </c>
      <c r="R133">
        <v>150396</v>
      </c>
      <c r="S133">
        <v>2342356</v>
      </c>
      <c r="T133">
        <v>1109928</v>
      </c>
      <c r="V133">
        <v>10</v>
      </c>
      <c r="Y133">
        <v>150396</v>
      </c>
      <c r="Z133">
        <v>0</v>
      </c>
      <c r="AA133">
        <v>1713795</v>
      </c>
      <c r="AB133">
        <v>628561</v>
      </c>
      <c r="AC133" t="s">
        <v>216</v>
      </c>
      <c r="AD133" t="s">
        <v>242</v>
      </c>
    </row>
    <row r="134" spans="1:30">
      <c r="A134" s="31" t="s">
        <v>268</v>
      </c>
      <c r="B134" t="s">
        <v>77</v>
      </c>
      <c r="C134">
        <v>19</v>
      </c>
      <c r="D134" t="s">
        <v>78</v>
      </c>
      <c r="E134" s="32">
        <v>3811569725</v>
      </c>
      <c r="F134" s="32">
        <v>1.33623566999999E+16</v>
      </c>
      <c r="G134">
        <v>799</v>
      </c>
      <c r="H134">
        <v>131</v>
      </c>
      <c r="I134">
        <v>930</v>
      </c>
      <c r="J134">
        <v>26096</v>
      </c>
      <c r="K134">
        <v>27026</v>
      </c>
      <c r="L134">
        <v>-664</v>
      </c>
      <c r="M134">
        <v>613</v>
      </c>
      <c r="N134">
        <v>119908</v>
      </c>
      <c r="O134">
        <v>4075</v>
      </c>
      <c r="R134">
        <v>151009</v>
      </c>
      <c r="S134">
        <v>2367543</v>
      </c>
      <c r="T134">
        <v>1115332</v>
      </c>
      <c r="V134">
        <v>8</v>
      </c>
      <c r="Y134">
        <v>151009</v>
      </c>
      <c r="Z134">
        <v>0</v>
      </c>
      <c r="AA134">
        <v>1722817</v>
      </c>
      <c r="AB134">
        <v>644726</v>
      </c>
      <c r="AC134" t="s">
        <v>216</v>
      </c>
      <c r="AD134" t="s">
        <v>242</v>
      </c>
    </row>
    <row r="135" spans="1:30">
      <c r="A135" s="31" t="s">
        <v>269</v>
      </c>
      <c r="B135" t="s">
        <v>77</v>
      </c>
      <c r="C135">
        <v>19</v>
      </c>
      <c r="D135" t="s">
        <v>78</v>
      </c>
      <c r="E135" s="32">
        <v>3811569725</v>
      </c>
      <c r="F135" s="32">
        <v>1.33623566999999E+16</v>
      </c>
      <c r="G135">
        <v>776</v>
      </c>
      <c r="H135">
        <v>132</v>
      </c>
      <c r="I135">
        <v>908</v>
      </c>
      <c r="J135">
        <v>25689</v>
      </c>
      <c r="K135">
        <v>26597</v>
      </c>
      <c r="L135">
        <v>-429</v>
      </c>
      <c r="M135">
        <v>578</v>
      </c>
      <c r="N135">
        <v>120894</v>
      </c>
      <c r="O135">
        <v>4096</v>
      </c>
      <c r="R135">
        <v>151587</v>
      </c>
      <c r="S135">
        <v>2392113</v>
      </c>
      <c r="T135">
        <v>1120327</v>
      </c>
      <c r="V135">
        <v>8</v>
      </c>
      <c r="Y135">
        <v>151587</v>
      </c>
      <c r="Z135">
        <v>0</v>
      </c>
      <c r="AA135">
        <v>1731142</v>
      </c>
      <c r="AB135">
        <v>660971</v>
      </c>
      <c r="AC135" t="s">
        <v>216</v>
      </c>
      <c r="AD135" t="s">
        <v>242</v>
      </c>
    </row>
    <row r="136" spans="1:30">
      <c r="A136" s="31" t="s">
        <v>270</v>
      </c>
      <c r="B136" t="s">
        <v>77</v>
      </c>
      <c r="C136">
        <v>19</v>
      </c>
      <c r="D136" t="s">
        <v>78</v>
      </c>
      <c r="E136" s="32">
        <v>3811569725</v>
      </c>
      <c r="F136" s="32">
        <v>1.33623566999999E+16</v>
      </c>
      <c r="G136">
        <v>734</v>
      </c>
      <c r="H136">
        <v>134</v>
      </c>
      <c r="I136">
        <v>868</v>
      </c>
      <c r="J136">
        <v>24903</v>
      </c>
      <c r="K136">
        <v>25771</v>
      </c>
      <c r="L136">
        <v>-826</v>
      </c>
      <c r="M136">
        <v>518</v>
      </c>
      <c r="N136">
        <v>122217</v>
      </c>
      <c r="O136">
        <v>4117</v>
      </c>
      <c r="R136">
        <v>152105</v>
      </c>
      <c r="S136">
        <v>2418042</v>
      </c>
      <c r="T136">
        <v>1125332</v>
      </c>
      <c r="V136">
        <v>8</v>
      </c>
      <c r="Y136">
        <v>152105</v>
      </c>
      <c r="Z136">
        <v>0</v>
      </c>
      <c r="AA136">
        <v>1739485</v>
      </c>
      <c r="AB136">
        <v>678557</v>
      </c>
      <c r="AC136" t="s">
        <v>216</v>
      </c>
      <c r="AD136" t="s">
        <v>242</v>
      </c>
    </row>
    <row r="137" spans="1:30">
      <c r="A137" s="31" t="s">
        <v>271</v>
      </c>
      <c r="B137" t="s">
        <v>77</v>
      </c>
      <c r="C137">
        <v>19</v>
      </c>
      <c r="D137" t="s">
        <v>78</v>
      </c>
      <c r="E137" s="32">
        <v>3811569725</v>
      </c>
      <c r="F137" s="32">
        <v>1.33623566999999E+16</v>
      </c>
      <c r="G137">
        <v>725</v>
      </c>
      <c r="H137">
        <v>133</v>
      </c>
      <c r="I137">
        <v>858</v>
      </c>
      <c r="J137">
        <v>25124</v>
      </c>
      <c r="K137">
        <v>25982</v>
      </c>
      <c r="L137">
        <v>211</v>
      </c>
      <c r="M137">
        <v>453</v>
      </c>
      <c r="N137">
        <v>122438</v>
      </c>
      <c r="O137">
        <v>4138</v>
      </c>
      <c r="R137">
        <v>152558</v>
      </c>
      <c r="S137">
        <v>2442832</v>
      </c>
      <c r="T137">
        <v>1130192</v>
      </c>
      <c r="V137">
        <v>6</v>
      </c>
      <c r="Y137">
        <v>152558</v>
      </c>
      <c r="Z137">
        <v>0</v>
      </c>
      <c r="AA137">
        <v>1747585</v>
      </c>
      <c r="AB137">
        <v>695247</v>
      </c>
      <c r="AC137" t="s">
        <v>216</v>
      </c>
      <c r="AD137" t="s">
        <v>242</v>
      </c>
    </row>
    <row r="138" spans="1:30">
      <c r="A138" s="31" t="s">
        <v>272</v>
      </c>
      <c r="B138" t="s">
        <v>77</v>
      </c>
      <c r="C138">
        <v>19</v>
      </c>
      <c r="D138" t="s">
        <v>78</v>
      </c>
      <c r="E138" s="32">
        <v>3811569725</v>
      </c>
      <c r="F138" s="32">
        <v>1.33623566999999E+16</v>
      </c>
      <c r="G138">
        <v>726</v>
      </c>
      <c r="H138">
        <v>132</v>
      </c>
      <c r="I138">
        <v>858</v>
      </c>
      <c r="J138">
        <v>25323</v>
      </c>
      <c r="K138">
        <v>26181</v>
      </c>
      <c r="L138">
        <v>199</v>
      </c>
      <c r="M138">
        <v>478</v>
      </c>
      <c r="N138">
        <v>122699</v>
      </c>
      <c r="O138">
        <v>4156</v>
      </c>
      <c r="R138">
        <v>153036</v>
      </c>
      <c r="S138">
        <v>2463696</v>
      </c>
      <c r="T138">
        <v>1135110</v>
      </c>
      <c r="V138">
        <v>7</v>
      </c>
      <c r="Y138">
        <v>153036</v>
      </c>
      <c r="Z138">
        <v>0</v>
      </c>
      <c r="AA138">
        <v>1755782</v>
      </c>
      <c r="AB138">
        <v>707914</v>
      </c>
      <c r="AC138" t="s">
        <v>216</v>
      </c>
      <c r="AD138" t="s">
        <v>242</v>
      </c>
    </row>
    <row r="139" spans="1:30">
      <c r="A139" s="31" t="s">
        <v>273</v>
      </c>
      <c r="B139" t="s">
        <v>77</v>
      </c>
      <c r="C139">
        <v>19</v>
      </c>
      <c r="D139" t="s">
        <v>78</v>
      </c>
      <c r="E139" s="32">
        <v>3811569725</v>
      </c>
      <c r="F139" s="32">
        <v>1.33623566999999E+16</v>
      </c>
      <c r="G139">
        <v>726</v>
      </c>
      <c r="H139">
        <v>123</v>
      </c>
      <c r="I139">
        <v>849</v>
      </c>
      <c r="J139">
        <v>24880</v>
      </c>
      <c r="K139">
        <v>25729</v>
      </c>
      <c r="L139">
        <v>-452</v>
      </c>
      <c r="M139">
        <v>566</v>
      </c>
      <c r="N139">
        <v>123703</v>
      </c>
      <c r="O139">
        <v>4170</v>
      </c>
      <c r="R139">
        <v>153602</v>
      </c>
      <c r="S139">
        <v>2488439</v>
      </c>
      <c r="T139">
        <v>1139681</v>
      </c>
      <c r="V139">
        <v>3</v>
      </c>
      <c r="Y139">
        <v>153602</v>
      </c>
      <c r="Z139">
        <v>0</v>
      </c>
      <c r="AA139">
        <v>1763401</v>
      </c>
      <c r="AB139">
        <v>725038</v>
      </c>
      <c r="AC139" t="s">
        <v>216</v>
      </c>
      <c r="AD139" t="s">
        <v>242</v>
      </c>
    </row>
    <row r="140" spans="1:30">
      <c r="A140" s="31" t="s">
        <v>275</v>
      </c>
      <c r="B140" t="s">
        <v>77</v>
      </c>
      <c r="C140">
        <v>19</v>
      </c>
      <c r="D140" t="s">
        <v>78</v>
      </c>
      <c r="E140" s="32">
        <v>3811569725</v>
      </c>
      <c r="F140" s="32">
        <v>1.33623566999999E+16</v>
      </c>
      <c r="G140">
        <v>696</v>
      </c>
      <c r="H140">
        <v>117</v>
      </c>
      <c r="I140">
        <v>813</v>
      </c>
      <c r="J140">
        <v>24316</v>
      </c>
      <c r="K140">
        <v>25129</v>
      </c>
      <c r="L140">
        <v>-600</v>
      </c>
      <c r="M140">
        <v>539</v>
      </c>
      <c r="N140">
        <v>124825</v>
      </c>
      <c r="O140">
        <v>4187</v>
      </c>
      <c r="R140">
        <v>154141</v>
      </c>
      <c r="S140">
        <v>2513610</v>
      </c>
      <c r="T140">
        <v>1144611</v>
      </c>
      <c r="V140">
        <v>2</v>
      </c>
      <c r="Y140">
        <v>154141</v>
      </c>
      <c r="Z140">
        <v>0</v>
      </c>
      <c r="AA140">
        <v>1771619</v>
      </c>
      <c r="AB140">
        <v>741991</v>
      </c>
      <c r="AC140" t="s">
        <v>216</v>
      </c>
      <c r="AD140" t="s">
        <v>242</v>
      </c>
    </row>
    <row r="141" spans="1:30">
      <c r="A141" s="31" t="s">
        <v>276</v>
      </c>
      <c r="B141" t="s">
        <v>77</v>
      </c>
      <c r="C141">
        <v>19</v>
      </c>
      <c r="D141" t="s">
        <v>78</v>
      </c>
      <c r="E141" s="32">
        <v>3811569725</v>
      </c>
      <c r="F141" s="32">
        <v>1.33623566999999E+16</v>
      </c>
      <c r="G141">
        <v>676</v>
      </c>
      <c r="H141">
        <v>118</v>
      </c>
      <c r="I141">
        <v>794</v>
      </c>
      <c r="J141">
        <v>23751</v>
      </c>
      <c r="K141">
        <v>24545</v>
      </c>
      <c r="L141">
        <v>-584</v>
      </c>
      <c r="M141">
        <v>560</v>
      </c>
      <c r="N141">
        <v>125955</v>
      </c>
      <c r="O141">
        <v>4201</v>
      </c>
      <c r="R141">
        <v>154701</v>
      </c>
      <c r="S141">
        <v>2540447</v>
      </c>
      <c r="T141">
        <v>1149114</v>
      </c>
      <c r="V141">
        <v>6</v>
      </c>
      <c r="Y141">
        <v>154701</v>
      </c>
      <c r="Z141">
        <v>0</v>
      </c>
      <c r="AA141">
        <v>1779124</v>
      </c>
      <c r="AB141">
        <v>761323</v>
      </c>
      <c r="AC141" t="s">
        <v>216</v>
      </c>
      <c r="AD141" t="s">
        <v>242</v>
      </c>
    </row>
    <row r="142" spans="1:30">
      <c r="A142" s="31" t="s">
        <v>277</v>
      </c>
      <c r="B142" t="s">
        <v>77</v>
      </c>
      <c r="C142">
        <v>19</v>
      </c>
      <c r="D142" t="s">
        <v>78</v>
      </c>
      <c r="E142" s="32">
        <v>3811569725</v>
      </c>
      <c r="F142" s="32">
        <v>1.33623566999999E+16</v>
      </c>
      <c r="G142">
        <v>670</v>
      </c>
      <c r="H142">
        <v>120</v>
      </c>
      <c r="I142">
        <v>790</v>
      </c>
      <c r="J142">
        <v>21888</v>
      </c>
      <c r="K142">
        <v>22678</v>
      </c>
      <c r="L142">
        <v>-1867</v>
      </c>
      <c r="M142">
        <v>519</v>
      </c>
      <c r="N142">
        <v>128329</v>
      </c>
      <c r="O142">
        <v>4213</v>
      </c>
      <c r="R142">
        <v>155220</v>
      </c>
      <c r="S142">
        <v>2563608</v>
      </c>
      <c r="T142">
        <v>1153443</v>
      </c>
      <c r="V142">
        <v>6</v>
      </c>
      <c r="Y142">
        <v>155220</v>
      </c>
      <c r="Z142">
        <v>0</v>
      </c>
      <c r="AA142">
        <v>1786340</v>
      </c>
      <c r="AB142">
        <v>777268</v>
      </c>
      <c r="AC142" t="s">
        <v>216</v>
      </c>
      <c r="AD142" t="s">
        <v>242</v>
      </c>
    </row>
    <row r="143" spans="1:30">
      <c r="A143" s="31" t="s">
        <v>278</v>
      </c>
      <c r="B143" t="s">
        <v>77</v>
      </c>
      <c r="C143">
        <v>19</v>
      </c>
      <c r="D143" t="s">
        <v>78</v>
      </c>
      <c r="E143" s="32">
        <v>3811569725</v>
      </c>
      <c r="F143" s="32">
        <v>1.33623566999999E+16</v>
      </c>
      <c r="G143">
        <v>662</v>
      </c>
      <c r="H143">
        <v>121</v>
      </c>
      <c r="I143">
        <v>783</v>
      </c>
      <c r="J143">
        <v>18944</v>
      </c>
      <c r="K143">
        <v>19727</v>
      </c>
      <c r="L143">
        <v>-2951</v>
      </c>
      <c r="M143">
        <v>592</v>
      </c>
      <c r="N143">
        <v>131862</v>
      </c>
      <c r="O143">
        <v>4223</v>
      </c>
      <c r="R143">
        <v>155812</v>
      </c>
      <c r="S143">
        <v>2589844</v>
      </c>
      <c r="T143">
        <v>1158058</v>
      </c>
      <c r="V143">
        <v>6</v>
      </c>
      <c r="Y143">
        <v>155812</v>
      </c>
      <c r="Z143">
        <v>0</v>
      </c>
      <c r="AA143">
        <v>1794032</v>
      </c>
      <c r="AB143">
        <v>795812</v>
      </c>
      <c r="AC143" t="s">
        <v>216</v>
      </c>
      <c r="AD143" t="s">
        <v>242</v>
      </c>
    </row>
    <row r="144" spans="1:30">
      <c r="A144" s="31" t="s">
        <v>279</v>
      </c>
      <c r="B144" t="s">
        <v>77</v>
      </c>
      <c r="C144">
        <v>19</v>
      </c>
      <c r="D144" t="s">
        <v>78</v>
      </c>
      <c r="E144" s="32">
        <v>3811569725</v>
      </c>
      <c r="F144" s="32">
        <v>1.33623566999999E+16</v>
      </c>
      <c r="G144">
        <v>657</v>
      </c>
      <c r="H144">
        <v>123</v>
      </c>
      <c r="I144">
        <v>780</v>
      </c>
      <c r="J144">
        <v>15940</v>
      </c>
      <c r="K144">
        <v>16720</v>
      </c>
      <c r="L144">
        <v>-3007</v>
      </c>
      <c r="M144">
        <v>576</v>
      </c>
      <c r="N144">
        <v>135433</v>
      </c>
      <c r="O144">
        <v>4235</v>
      </c>
      <c r="R144">
        <v>156388</v>
      </c>
      <c r="S144">
        <v>2611985</v>
      </c>
      <c r="T144">
        <v>1162553</v>
      </c>
      <c r="V144">
        <v>6</v>
      </c>
      <c r="Y144">
        <v>156388</v>
      </c>
      <c r="Z144">
        <v>0</v>
      </c>
      <c r="AA144">
        <v>1801525</v>
      </c>
      <c r="AB144">
        <v>810460</v>
      </c>
      <c r="AC144" t="s">
        <v>216</v>
      </c>
      <c r="AD144" t="s">
        <v>242</v>
      </c>
    </row>
    <row r="145" spans="1:30">
      <c r="A145" s="31" t="s">
        <v>280</v>
      </c>
      <c r="B145" t="s">
        <v>77</v>
      </c>
      <c r="C145">
        <v>19</v>
      </c>
      <c r="D145" t="s">
        <v>78</v>
      </c>
      <c r="E145" s="32">
        <v>3811569725</v>
      </c>
      <c r="F145" s="32">
        <v>1.33623566999999E+16</v>
      </c>
      <c r="G145">
        <v>669</v>
      </c>
      <c r="H145">
        <v>120</v>
      </c>
      <c r="I145">
        <v>789</v>
      </c>
      <c r="J145">
        <v>14610</v>
      </c>
      <c r="K145">
        <v>15399</v>
      </c>
      <c r="L145">
        <v>-1321</v>
      </c>
      <c r="M145">
        <v>515</v>
      </c>
      <c r="N145">
        <v>137250</v>
      </c>
      <c r="O145">
        <v>4254</v>
      </c>
      <c r="R145">
        <v>156903</v>
      </c>
      <c r="S145">
        <v>2631181</v>
      </c>
      <c r="T145">
        <v>1166825</v>
      </c>
      <c r="V145">
        <v>11</v>
      </c>
    </row>
    <row r="146" spans="1:30">
      <c r="A146" s="31" t="s">
        <v>281</v>
      </c>
      <c r="B146" t="s">
        <v>77</v>
      </c>
      <c r="C146">
        <v>19</v>
      </c>
      <c r="D146" t="s">
        <v>78</v>
      </c>
      <c r="E146" s="32">
        <v>3811569725</v>
      </c>
      <c r="F146" s="32">
        <v>1.33623566999999E+16</v>
      </c>
      <c r="G146">
        <v>665</v>
      </c>
      <c r="H146">
        <v>112</v>
      </c>
      <c r="I146">
        <v>777</v>
      </c>
      <c r="J146">
        <v>13425</v>
      </c>
      <c r="K146">
        <v>14202</v>
      </c>
      <c r="L146">
        <v>-1197</v>
      </c>
      <c r="M146">
        <v>595</v>
      </c>
      <c r="N146">
        <v>139024</v>
      </c>
      <c r="O146">
        <v>4272</v>
      </c>
      <c r="R146">
        <v>157498</v>
      </c>
      <c r="S146">
        <v>2654023</v>
      </c>
      <c r="T146">
        <v>1171248</v>
      </c>
      <c r="V146">
        <v>9</v>
      </c>
      <c r="Y146">
        <v>157498</v>
      </c>
      <c r="Z146">
        <v>0</v>
      </c>
      <c r="AA146">
        <v>1816018</v>
      </c>
      <c r="AB146">
        <v>838005</v>
      </c>
      <c r="AC146" t="s">
        <v>216</v>
      </c>
      <c r="AD146" t="s">
        <v>242</v>
      </c>
    </row>
    <row r="147" spans="1:30">
      <c r="A147" s="31" t="s">
        <v>282</v>
      </c>
      <c r="B147" t="s">
        <v>77</v>
      </c>
      <c r="C147">
        <v>19</v>
      </c>
      <c r="D147" t="s">
        <v>78</v>
      </c>
      <c r="E147" s="32">
        <v>3811569725</v>
      </c>
      <c r="F147" s="32">
        <v>1.33623566999999E+16</v>
      </c>
      <c r="G147">
        <v>667</v>
      </c>
      <c r="H147">
        <v>108</v>
      </c>
      <c r="I147">
        <v>775</v>
      </c>
      <c r="J147">
        <v>12906</v>
      </c>
      <c r="K147">
        <v>13681</v>
      </c>
      <c r="L147">
        <v>-521</v>
      </c>
      <c r="M147">
        <v>695</v>
      </c>
      <c r="N147">
        <v>140225</v>
      </c>
      <c r="O147">
        <v>4287</v>
      </c>
      <c r="R147">
        <v>158193</v>
      </c>
      <c r="S147">
        <v>2678017</v>
      </c>
      <c r="T147">
        <v>1176363</v>
      </c>
      <c r="V147">
        <v>2</v>
      </c>
      <c r="Y147">
        <v>158193</v>
      </c>
      <c r="Z147">
        <v>0</v>
      </c>
      <c r="AA147">
        <v>1824543</v>
      </c>
      <c r="AB147">
        <v>853474</v>
      </c>
      <c r="AC147" t="s">
        <v>216</v>
      </c>
      <c r="AD147" t="s">
        <v>242</v>
      </c>
    </row>
    <row r="148" spans="1:30">
      <c r="A148" s="31" t="s">
        <v>283</v>
      </c>
      <c r="B148" t="s">
        <v>77</v>
      </c>
      <c r="C148">
        <v>19</v>
      </c>
      <c r="D148" t="s">
        <v>78</v>
      </c>
      <c r="E148" s="32">
        <v>3811569725</v>
      </c>
      <c r="F148" s="32">
        <v>1.33623566999999E+16</v>
      </c>
      <c r="G148">
        <v>671</v>
      </c>
      <c r="H148">
        <v>100</v>
      </c>
      <c r="I148">
        <v>771</v>
      </c>
      <c r="J148">
        <v>12751</v>
      </c>
      <c r="K148">
        <v>13522</v>
      </c>
      <c r="L148">
        <v>-159</v>
      </c>
      <c r="M148">
        <v>672</v>
      </c>
      <c r="N148">
        <v>141038</v>
      </c>
      <c r="O148">
        <v>4305</v>
      </c>
      <c r="R148">
        <v>158865</v>
      </c>
      <c r="S148">
        <v>2701655</v>
      </c>
      <c r="T148">
        <v>1181273</v>
      </c>
      <c r="V148">
        <v>3</v>
      </c>
      <c r="Y148">
        <v>158865</v>
      </c>
      <c r="Z148">
        <v>0</v>
      </c>
      <c r="AA148">
        <v>1832727</v>
      </c>
      <c r="AB148">
        <v>868928</v>
      </c>
      <c r="AC148" t="s">
        <v>216</v>
      </c>
      <c r="AD148" t="s">
        <v>242</v>
      </c>
    </row>
    <row r="149" spans="1:30">
      <c r="A149" s="31" t="s">
        <v>284</v>
      </c>
      <c r="B149" t="s">
        <v>77</v>
      </c>
      <c r="C149">
        <v>19</v>
      </c>
      <c r="D149" t="s">
        <v>78</v>
      </c>
      <c r="E149" s="32">
        <v>3811569725</v>
      </c>
      <c r="F149" s="32">
        <v>1.33623566999999E+16</v>
      </c>
      <c r="G149">
        <v>671</v>
      </c>
      <c r="H149">
        <v>101</v>
      </c>
      <c r="I149">
        <v>772</v>
      </c>
      <c r="J149">
        <v>13024</v>
      </c>
      <c r="K149">
        <v>13796</v>
      </c>
      <c r="L149">
        <v>274</v>
      </c>
      <c r="M149">
        <v>679</v>
      </c>
      <c r="N149">
        <v>141430</v>
      </c>
      <c r="O149">
        <v>4318</v>
      </c>
      <c r="R149">
        <v>159544</v>
      </c>
      <c r="S149">
        <v>2727332</v>
      </c>
      <c r="T149">
        <v>1186468</v>
      </c>
      <c r="V149">
        <v>7</v>
      </c>
      <c r="Y149">
        <v>159544</v>
      </c>
      <c r="Z149">
        <v>0</v>
      </c>
      <c r="AA149">
        <v>1841386</v>
      </c>
      <c r="AB149">
        <v>885946</v>
      </c>
      <c r="AC149" t="s">
        <v>216</v>
      </c>
      <c r="AD149" t="s">
        <v>242</v>
      </c>
    </row>
    <row r="150" spans="1:30">
      <c r="A150" s="31" t="s">
        <v>286</v>
      </c>
      <c r="B150" t="s">
        <v>77</v>
      </c>
      <c r="C150">
        <v>19</v>
      </c>
      <c r="D150" t="s">
        <v>78</v>
      </c>
      <c r="E150" s="32">
        <v>3811569725</v>
      </c>
      <c r="F150" s="32">
        <v>1.33623566999999E+16</v>
      </c>
      <c r="G150">
        <v>684</v>
      </c>
      <c r="H150">
        <v>99</v>
      </c>
      <c r="I150">
        <v>783</v>
      </c>
      <c r="J150">
        <v>13087</v>
      </c>
      <c r="K150">
        <v>13870</v>
      </c>
      <c r="L150">
        <v>74</v>
      </c>
      <c r="M150">
        <v>650</v>
      </c>
      <c r="N150">
        <v>141993</v>
      </c>
      <c r="O150">
        <v>4331</v>
      </c>
      <c r="R150">
        <v>160194</v>
      </c>
      <c r="S150">
        <v>2753838</v>
      </c>
      <c r="T150">
        <v>1191491</v>
      </c>
      <c r="V150">
        <v>5</v>
      </c>
      <c r="Y150">
        <v>160194</v>
      </c>
      <c r="Z150">
        <v>0</v>
      </c>
      <c r="AA150">
        <v>1849759</v>
      </c>
      <c r="AB150">
        <v>904079</v>
      </c>
      <c r="AC150" t="s">
        <v>216</v>
      </c>
      <c r="AD150" t="s">
        <v>242</v>
      </c>
    </row>
    <row r="151" spans="1:30">
      <c r="A151" s="31" t="s">
        <v>287</v>
      </c>
      <c r="B151" t="s">
        <v>77</v>
      </c>
      <c r="C151">
        <v>19</v>
      </c>
      <c r="D151" t="s">
        <v>78</v>
      </c>
      <c r="E151" s="32">
        <v>3811569725</v>
      </c>
      <c r="F151" s="32">
        <v>1.33623566999999E+16</v>
      </c>
      <c r="G151">
        <v>691</v>
      </c>
      <c r="H151">
        <v>100</v>
      </c>
      <c r="I151">
        <v>791</v>
      </c>
      <c r="J151">
        <v>13532</v>
      </c>
      <c r="K151">
        <v>14323</v>
      </c>
      <c r="L151">
        <v>453</v>
      </c>
      <c r="M151">
        <v>613</v>
      </c>
      <c r="N151">
        <v>142140</v>
      </c>
      <c r="O151">
        <v>4344</v>
      </c>
      <c r="R151">
        <v>160807</v>
      </c>
      <c r="S151">
        <v>2775652</v>
      </c>
      <c r="T151">
        <v>1195760</v>
      </c>
      <c r="V151">
        <v>4</v>
      </c>
      <c r="Y151">
        <v>160807</v>
      </c>
      <c r="Z151">
        <v>0</v>
      </c>
      <c r="AA151">
        <v>1856875</v>
      </c>
      <c r="AB151">
        <v>918777</v>
      </c>
      <c r="AC151" t="s">
        <v>216</v>
      </c>
      <c r="AD151" t="s">
        <v>242</v>
      </c>
    </row>
    <row r="152" spans="1:30">
      <c r="A152" s="31" t="s">
        <v>288</v>
      </c>
      <c r="B152" t="s">
        <v>77</v>
      </c>
      <c r="C152">
        <v>19</v>
      </c>
      <c r="D152" t="s">
        <v>78</v>
      </c>
      <c r="E152" s="32">
        <v>3811569725</v>
      </c>
      <c r="F152" s="32">
        <v>1.33623566999999E+16</v>
      </c>
      <c r="G152">
        <v>718</v>
      </c>
      <c r="H152">
        <v>107</v>
      </c>
      <c r="I152">
        <v>825</v>
      </c>
      <c r="J152">
        <v>13931</v>
      </c>
      <c r="K152">
        <v>14756</v>
      </c>
      <c r="L152">
        <v>433</v>
      </c>
      <c r="M152">
        <v>523</v>
      </c>
      <c r="N152">
        <v>142216</v>
      </c>
      <c r="O152">
        <v>4358</v>
      </c>
      <c r="R152">
        <v>161330</v>
      </c>
      <c r="S152">
        <v>2797107</v>
      </c>
      <c r="T152">
        <v>1200327</v>
      </c>
      <c r="V152">
        <v>11</v>
      </c>
      <c r="Y152">
        <v>161330</v>
      </c>
      <c r="Z152">
        <v>0</v>
      </c>
      <c r="AA152">
        <v>1864488</v>
      </c>
      <c r="AB152">
        <v>932619</v>
      </c>
      <c r="AC152" t="s">
        <v>216</v>
      </c>
      <c r="AD152" t="s">
        <v>242</v>
      </c>
    </row>
    <row r="153" spans="1:30">
      <c r="A153" s="31" t="s">
        <v>289</v>
      </c>
      <c r="B153" t="s">
        <v>77</v>
      </c>
      <c r="C153">
        <v>19</v>
      </c>
      <c r="D153" t="s">
        <v>78</v>
      </c>
      <c r="E153" s="32">
        <v>3811569725</v>
      </c>
      <c r="F153" s="32">
        <v>1.33623566999999E+16</v>
      </c>
      <c r="G153">
        <v>725</v>
      </c>
      <c r="H153">
        <v>113</v>
      </c>
      <c r="I153">
        <v>838</v>
      </c>
      <c r="J153">
        <v>13938</v>
      </c>
      <c r="K153">
        <v>14776</v>
      </c>
      <c r="L153">
        <v>20</v>
      </c>
      <c r="M153">
        <v>598</v>
      </c>
      <c r="N153">
        <v>142781</v>
      </c>
      <c r="O153">
        <v>4371</v>
      </c>
      <c r="R153">
        <v>161928</v>
      </c>
      <c r="S153">
        <v>2821658</v>
      </c>
      <c r="T153">
        <v>1205091</v>
      </c>
      <c r="V153">
        <v>11</v>
      </c>
      <c r="Y153">
        <v>161928</v>
      </c>
      <c r="Z153">
        <v>0</v>
      </c>
      <c r="AA153">
        <v>1872429</v>
      </c>
      <c r="AB153">
        <v>949229</v>
      </c>
      <c r="AC153" t="s">
        <v>216</v>
      </c>
      <c r="AD153" t="s">
        <v>242</v>
      </c>
    </row>
    <row r="154" spans="1:30">
      <c r="A154" s="31" t="s">
        <v>290</v>
      </c>
      <c r="B154" t="s">
        <v>77</v>
      </c>
      <c r="C154">
        <v>19</v>
      </c>
      <c r="D154" t="s">
        <v>78</v>
      </c>
      <c r="E154" s="32">
        <v>3811569725</v>
      </c>
      <c r="F154" s="32">
        <v>1.33623566999999E+16</v>
      </c>
      <c r="G154">
        <v>734</v>
      </c>
      <c r="H154">
        <v>116</v>
      </c>
      <c r="I154">
        <v>850</v>
      </c>
      <c r="J154">
        <v>14115</v>
      </c>
      <c r="K154">
        <v>14965</v>
      </c>
      <c r="L154">
        <v>189</v>
      </c>
      <c r="M154">
        <v>782</v>
      </c>
      <c r="N154">
        <v>143362</v>
      </c>
      <c r="O154">
        <v>4383</v>
      </c>
      <c r="R154">
        <v>162710</v>
      </c>
      <c r="S154">
        <v>2848185</v>
      </c>
      <c r="T154">
        <v>1210951</v>
      </c>
      <c r="V154">
        <v>11</v>
      </c>
      <c r="Y154">
        <v>162710</v>
      </c>
      <c r="Z154">
        <v>0</v>
      </c>
      <c r="AA154">
        <v>1882197</v>
      </c>
      <c r="AB154">
        <v>965988</v>
      </c>
      <c r="AC154" t="s">
        <v>216</v>
      </c>
      <c r="AD154" t="s">
        <v>242</v>
      </c>
    </row>
    <row r="155" spans="1:30">
      <c r="A155" s="31" t="s">
        <v>291</v>
      </c>
      <c r="B155" t="s">
        <v>77</v>
      </c>
      <c r="C155">
        <v>19</v>
      </c>
      <c r="D155" t="s">
        <v>78</v>
      </c>
      <c r="E155" s="32">
        <v>3811569725</v>
      </c>
      <c r="F155" s="32">
        <v>1.33623566999999E+16</v>
      </c>
      <c r="G155">
        <v>731</v>
      </c>
      <c r="H155">
        <v>117</v>
      </c>
      <c r="I155">
        <v>848</v>
      </c>
      <c r="J155">
        <v>14613</v>
      </c>
      <c r="K155">
        <v>15461</v>
      </c>
      <c r="L155">
        <v>496</v>
      </c>
      <c r="M155">
        <v>789</v>
      </c>
      <c r="N155">
        <v>143641</v>
      </c>
      <c r="O155">
        <v>4397</v>
      </c>
      <c r="R155">
        <v>163499</v>
      </c>
      <c r="S155">
        <v>2874348</v>
      </c>
      <c r="T155">
        <v>1216838</v>
      </c>
      <c r="V155">
        <v>5</v>
      </c>
      <c r="Y155">
        <v>163499</v>
      </c>
      <c r="Z155">
        <v>0</v>
      </c>
      <c r="AA155">
        <v>1892009</v>
      </c>
      <c r="AB155">
        <v>982339</v>
      </c>
      <c r="AC155" t="s">
        <v>216</v>
      </c>
      <c r="AD155" t="s">
        <v>242</v>
      </c>
    </row>
    <row r="156" spans="1:30">
      <c r="A156" s="31" t="s">
        <v>292</v>
      </c>
      <c r="B156" t="s">
        <v>77</v>
      </c>
      <c r="C156">
        <v>19</v>
      </c>
      <c r="D156" t="s">
        <v>78</v>
      </c>
      <c r="E156" s="32">
        <v>3811569725</v>
      </c>
      <c r="F156" s="32">
        <v>1.33623566999999E+16</v>
      </c>
      <c r="G156">
        <v>726</v>
      </c>
      <c r="H156">
        <v>121</v>
      </c>
      <c r="I156">
        <v>847</v>
      </c>
      <c r="J156">
        <v>14937</v>
      </c>
      <c r="K156">
        <v>15784</v>
      </c>
      <c r="L156">
        <v>323</v>
      </c>
      <c r="M156">
        <v>859</v>
      </c>
      <c r="N156">
        <v>144162</v>
      </c>
      <c r="O156">
        <v>4412</v>
      </c>
      <c r="R156">
        <v>164358</v>
      </c>
      <c r="S156">
        <v>2898109</v>
      </c>
      <c r="T156">
        <v>1222708</v>
      </c>
      <c r="V156">
        <v>6</v>
      </c>
      <c r="Y156">
        <v>164358</v>
      </c>
      <c r="Z156">
        <v>0</v>
      </c>
      <c r="AA156">
        <v>1901793</v>
      </c>
      <c r="AB156">
        <v>996316</v>
      </c>
      <c r="AC156" t="s">
        <v>216</v>
      </c>
      <c r="AD156" t="s">
        <v>242</v>
      </c>
    </row>
    <row r="157" spans="1:30">
      <c r="A157" s="31" t="s">
        <v>293</v>
      </c>
      <c r="B157" t="s">
        <v>77</v>
      </c>
      <c r="C157">
        <v>19</v>
      </c>
      <c r="D157" t="s">
        <v>78</v>
      </c>
      <c r="E157" s="32">
        <v>3811569725</v>
      </c>
      <c r="F157" s="32">
        <v>1.33623566999999E+16</v>
      </c>
      <c r="G157">
        <v>731</v>
      </c>
      <c r="H157">
        <v>122</v>
      </c>
      <c r="I157">
        <v>853</v>
      </c>
      <c r="J157">
        <v>14880</v>
      </c>
      <c r="K157">
        <v>15733</v>
      </c>
      <c r="L157">
        <v>-51</v>
      </c>
      <c r="M157">
        <v>782</v>
      </c>
      <c r="N157">
        <v>144985</v>
      </c>
      <c r="O157">
        <v>4422</v>
      </c>
      <c r="R157">
        <v>165140</v>
      </c>
      <c r="S157">
        <v>2925797</v>
      </c>
      <c r="T157">
        <v>1228369</v>
      </c>
      <c r="V157">
        <v>6</v>
      </c>
      <c r="Y157">
        <v>165140</v>
      </c>
      <c r="Z157">
        <v>0</v>
      </c>
      <c r="AA157">
        <v>1911228</v>
      </c>
      <c r="AB157">
        <v>1014569</v>
      </c>
      <c r="AC157" t="s">
        <v>216</v>
      </c>
      <c r="AD157" t="s">
        <v>242</v>
      </c>
    </row>
    <row r="158" spans="1:30">
      <c r="A158" s="31" t="s">
        <v>295</v>
      </c>
      <c r="B158" t="s">
        <v>77</v>
      </c>
      <c r="C158">
        <v>19</v>
      </c>
      <c r="D158" t="s">
        <v>78</v>
      </c>
      <c r="E158" s="32">
        <v>3811569725</v>
      </c>
      <c r="F158" s="32">
        <v>1.33623566999999E+16</v>
      </c>
      <c r="G158">
        <v>751</v>
      </c>
      <c r="H158">
        <v>125</v>
      </c>
      <c r="I158">
        <v>876</v>
      </c>
      <c r="J158">
        <v>15316</v>
      </c>
      <c r="K158">
        <v>16192</v>
      </c>
      <c r="L158">
        <v>459</v>
      </c>
      <c r="M158">
        <v>699</v>
      </c>
      <c r="N158">
        <v>145217</v>
      </c>
      <c r="O158">
        <v>4430</v>
      </c>
      <c r="R158">
        <v>165839</v>
      </c>
      <c r="S158">
        <v>2949870</v>
      </c>
      <c r="T158">
        <v>1233396</v>
      </c>
      <c r="V158">
        <v>7</v>
      </c>
      <c r="Y158">
        <v>165839</v>
      </c>
      <c r="Z158">
        <v>0</v>
      </c>
      <c r="AA158">
        <v>1919607</v>
      </c>
      <c r="AB158">
        <v>1030263</v>
      </c>
      <c r="AC158" t="s">
        <v>216</v>
      </c>
      <c r="AD158" t="s">
        <v>242</v>
      </c>
    </row>
    <row r="159" spans="1:30">
      <c r="A159" s="31" t="s">
        <v>296</v>
      </c>
      <c r="B159" t="s">
        <v>77</v>
      </c>
      <c r="C159">
        <v>19</v>
      </c>
      <c r="D159" t="s">
        <v>78</v>
      </c>
      <c r="E159" s="32">
        <v>3811569725</v>
      </c>
      <c r="F159" s="32">
        <v>1.33623566999999E+16</v>
      </c>
      <c r="G159">
        <v>783</v>
      </c>
      <c r="H159">
        <v>123</v>
      </c>
      <c r="I159">
        <v>906</v>
      </c>
      <c r="J159">
        <v>15712</v>
      </c>
      <c r="K159">
        <v>16618</v>
      </c>
      <c r="L159">
        <v>426</v>
      </c>
      <c r="M159">
        <v>666</v>
      </c>
      <c r="N159">
        <v>145436</v>
      </c>
      <c r="O159">
        <v>4451</v>
      </c>
      <c r="R159">
        <v>166505</v>
      </c>
      <c r="S159">
        <v>2965847</v>
      </c>
      <c r="T159">
        <v>1237853</v>
      </c>
      <c r="V159">
        <v>6</v>
      </c>
      <c r="Y159">
        <v>166505</v>
      </c>
      <c r="Z159">
        <v>0</v>
      </c>
      <c r="AA159">
        <v>1927036</v>
      </c>
      <c r="AB159">
        <v>1038811</v>
      </c>
      <c r="AC159" t="s">
        <v>216</v>
      </c>
      <c r="AD159" t="s">
        <v>242</v>
      </c>
    </row>
    <row r="160" spans="1:30">
      <c r="A160" s="31" t="s">
        <v>297</v>
      </c>
      <c r="B160" t="s">
        <v>77</v>
      </c>
      <c r="C160">
        <v>19</v>
      </c>
      <c r="D160" t="s">
        <v>78</v>
      </c>
      <c r="E160" s="32">
        <v>3811569725</v>
      </c>
      <c r="F160" s="32">
        <v>1.33623566999999E+16</v>
      </c>
      <c r="G160">
        <v>814</v>
      </c>
      <c r="H160">
        <v>121</v>
      </c>
      <c r="I160">
        <v>935</v>
      </c>
      <c r="J160">
        <v>15554</v>
      </c>
      <c r="K160">
        <v>16489</v>
      </c>
      <c r="L160">
        <v>-129</v>
      </c>
      <c r="M160">
        <v>751</v>
      </c>
      <c r="N160">
        <v>146296</v>
      </c>
      <c r="O160">
        <v>4471</v>
      </c>
      <c r="R160">
        <v>167256</v>
      </c>
      <c r="S160">
        <v>2990826</v>
      </c>
      <c r="T160">
        <v>1243440</v>
      </c>
      <c r="V160">
        <v>5</v>
      </c>
      <c r="Y160">
        <v>167256</v>
      </c>
      <c r="Z160">
        <v>0</v>
      </c>
      <c r="AA160">
        <v>1936348</v>
      </c>
      <c r="AB160">
        <v>1054478</v>
      </c>
      <c r="AC160" t="s">
        <v>216</v>
      </c>
      <c r="AD160" t="s">
        <v>242</v>
      </c>
    </row>
    <row r="161" spans="1:30">
      <c r="A161" s="31" t="s">
        <v>298</v>
      </c>
      <c r="B161" t="s">
        <v>77</v>
      </c>
      <c r="C161">
        <v>19</v>
      </c>
      <c r="D161" t="s">
        <v>78</v>
      </c>
      <c r="E161" s="32">
        <v>3811569725</v>
      </c>
      <c r="F161" s="32">
        <v>1.33623566999999E+16</v>
      </c>
      <c r="G161">
        <v>812</v>
      </c>
      <c r="H161">
        <v>119</v>
      </c>
      <c r="I161">
        <v>931</v>
      </c>
      <c r="J161">
        <v>15456</v>
      </c>
      <c r="K161">
        <v>16387</v>
      </c>
      <c r="L161">
        <v>-102</v>
      </c>
      <c r="M161">
        <v>765</v>
      </c>
      <c r="N161">
        <v>147141</v>
      </c>
      <c r="O161">
        <v>4493</v>
      </c>
      <c r="R161">
        <v>168021</v>
      </c>
      <c r="S161">
        <v>3016803</v>
      </c>
      <c r="T161">
        <v>1249413</v>
      </c>
      <c r="V161">
        <v>8</v>
      </c>
      <c r="Y161">
        <v>168021</v>
      </c>
      <c r="Z161">
        <v>0</v>
      </c>
      <c r="AA161">
        <v>1946304</v>
      </c>
      <c r="AB161">
        <v>1070499</v>
      </c>
      <c r="AC161" t="s">
        <v>216</v>
      </c>
      <c r="AD161" t="s">
        <v>242</v>
      </c>
    </row>
    <row r="162" spans="1:30">
      <c r="A162" s="31" t="s">
        <v>299</v>
      </c>
      <c r="B162" t="s">
        <v>77</v>
      </c>
      <c r="C162">
        <v>19</v>
      </c>
      <c r="D162" t="s">
        <v>78</v>
      </c>
      <c r="E162" s="32">
        <v>3811569725</v>
      </c>
      <c r="F162" s="32">
        <v>1.33623566999999E+16</v>
      </c>
      <c r="G162">
        <v>813</v>
      </c>
      <c r="H162">
        <v>118</v>
      </c>
      <c r="I162">
        <v>931</v>
      </c>
      <c r="J162">
        <v>15063</v>
      </c>
      <c r="K162">
        <v>15994</v>
      </c>
      <c r="L162">
        <v>-393</v>
      </c>
      <c r="M162">
        <v>895</v>
      </c>
      <c r="N162">
        <v>148409</v>
      </c>
      <c r="O162">
        <v>4513</v>
      </c>
      <c r="R162">
        <v>168916</v>
      </c>
      <c r="S162">
        <v>3042029</v>
      </c>
      <c r="T162">
        <v>1255948</v>
      </c>
      <c r="V162">
        <v>8</v>
      </c>
      <c r="Y162">
        <v>168916</v>
      </c>
      <c r="Z162">
        <v>0</v>
      </c>
      <c r="AA162">
        <v>1957197</v>
      </c>
      <c r="AB162">
        <v>1084832</v>
      </c>
      <c r="AC162" t="s">
        <v>216</v>
      </c>
      <c r="AD162" t="s">
        <v>242</v>
      </c>
    </row>
    <row r="163" spans="1:30">
      <c r="A163" s="31" t="s">
        <v>300</v>
      </c>
      <c r="B163" t="s">
        <v>77</v>
      </c>
      <c r="C163">
        <v>19</v>
      </c>
      <c r="D163" t="s">
        <v>78</v>
      </c>
      <c r="E163" s="32">
        <v>3811569725</v>
      </c>
      <c r="F163" s="32">
        <v>1.33623566999999E+16</v>
      </c>
      <c r="G163">
        <v>799</v>
      </c>
      <c r="H163">
        <v>121</v>
      </c>
      <c r="I163">
        <v>920</v>
      </c>
      <c r="J163">
        <v>15483</v>
      </c>
      <c r="K163">
        <v>16403</v>
      </c>
      <c r="L163">
        <v>409</v>
      </c>
      <c r="M163">
        <v>892</v>
      </c>
      <c r="N163">
        <v>148870</v>
      </c>
      <c r="O163">
        <v>4535</v>
      </c>
      <c r="R163">
        <v>169808</v>
      </c>
      <c r="S163">
        <v>3069858</v>
      </c>
      <c r="T163">
        <v>1262606</v>
      </c>
      <c r="V163">
        <v>8</v>
      </c>
      <c r="Y163">
        <v>169808</v>
      </c>
      <c r="Z163">
        <v>0</v>
      </c>
      <c r="AA163">
        <v>1968294</v>
      </c>
      <c r="AB163">
        <v>1101564</v>
      </c>
      <c r="AC163" t="s">
        <v>216</v>
      </c>
      <c r="AD163" t="s">
        <v>242</v>
      </c>
    </row>
    <row r="164" spans="1:30">
      <c r="A164" s="31" t="s">
        <v>301</v>
      </c>
      <c r="B164" t="s">
        <v>77</v>
      </c>
      <c r="C164">
        <v>19</v>
      </c>
      <c r="D164" t="s">
        <v>78</v>
      </c>
      <c r="E164" s="32">
        <v>3811569725</v>
      </c>
      <c r="F164" s="32">
        <v>1.33623566999999E+16</v>
      </c>
      <c r="G164">
        <v>813</v>
      </c>
      <c r="H164">
        <v>127</v>
      </c>
      <c r="I164">
        <v>940</v>
      </c>
      <c r="J164">
        <v>15472</v>
      </c>
      <c r="K164">
        <v>16412</v>
      </c>
      <c r="L164">
        <v>9</v>
      </c>
      <c r="M164">
        <v>890</v>
      </c>
      <c r="N164">
        <v>149728</v>
      </c>
      <c r="O164">
        <v>4558</v>
      </c>
      <c r="R164">
        <v>170698</v>
      </c>
      <c r="S164">
        <v>3098896</v>
      </c>
      <c r="T164">
        <v>1268315</v>
      </c>
      <c r="V164">
        <v>10</v>
      </c>
      <c r="Y164">
        <v>170698</v>
      </c>
      <c r="Z164">
        <v>0</v>
      </c>
      <c r="AA164">
        <v>1977810</v>
      </c>
      <c r="AB164">
        <v>1121086</v>
      </c>
      <c r="AC164" t="s">
        <v>216</v>
      </c>
      <c r="AD164" t="s">
        <v>242</v>
      </c>
    </row>
    <row r="165" spans="1:30">
      <c r="A165" s="31" t="s">
        <v>302</v>
      </c>
      <c r="B165" t="s">
        <v>77</v>
      </c>
      <c r="C165">
        <v>19</v>
      </c>
      <c r="D165" t="s">
        <v>78</v>
      </c>
      <c r="E165" s="32">
        <v>3811569725</v>
      </c>
      <c r="F165" s="32">
        <v>1.33623566999999E+16</v>
      </c>
      <c r="G165">
        <v>844</v>
      </c>
      <c r="H165">
        <v>129</v>
      </c>
      <c r="I165">
        <v>973</v>
      </c>
      <c r="J165">
        <v>16027</v>
      </c>
      <c r="K165">
        <v>17000</v>
      </c>
      <c r="L165">
        <v>588</v>
      </c>
      <c r="M165">
        <v>953</v>
      </c>
      <c r="N165">
        <v>150068</v>
      </c>
      <c r="O165">
        <v>4583</v>
      </c>
      <c r="R165">
        <v>171651</v>
      </c>
      <c r="S165">
        <v>3124143</v>
      </c>
      <c r="T165">
        <v>1274187</v>
      </c>
      <c r="V165">
        <v>5</v>
      </c>
      <c r="Y165">
        <v>171651</v>
      </c>
      <c r="Z165">
        <v>0</v>
      </c>
      <c r="AA165">
        <v>1987598</v>
      </c>
      <c r="AB165">
        <v>1136545</v>
      </c>
      <c r="AC165" t="s">
        <v>216</v>
      </c>
      <c r="AD165" t="s">
        <v>242</v>
      </c>
    </row>
    <row r="166" spans="1:30">
      <c r="A166" s="31" t="s">
        <v>303</v>
      </c>
      <c r="B166" t="s">
        <v>77</v>
      </c>
      <c r="C166">
        <v>19</v>
      </c>
      <c r="D166" t="s">
        <v>78</v>
      </c>
      <c r="E166" s="32">
        <v>3811569725</v>
      </c>
      <c r="F166" s="32">
        <v>1.33623566999999E+16</v>
      </c>
      <c r="G166">
        <v>876</v>
      </c>
      <c r="H166">
        <v>133</v>
      </c>
      <c r="I166">
        <v>1009</v>
      </c>
      <c r="J166">
        <v>16408</v>
      </c>
      <c r="K166">
        <v>17417</v>
      </c>
      <c r="L166">
        <v>417</v>
      </c>
      <c r="M166">
        <v>799</v>
      </c>
      <c r="N166">
        <v>150426</v>
      </c>
      <c r="O166">
        <v>4607</v>
      </c>
      <c r="R166">
        <v>172450</v>
      </c>
      <c r="S166">
        <v>3147423</v>
      </c>
      <c r="T166">
        <v>1279237</v>
      </c>
      <c r="V166">
        <v>7</v>
      </c>
      <c r="Y166">
        <v>172450</v>
      </c>
      <c r="Z166">
        <v>0</v>
      </c>
      <c r="AA166">
        <v>1996016</v>
      </c>
      <c r="AB166">
        <v>1151407</v>
      </c>
      <c r="AC166" t="s">
        <v>216</v>
      </c>
      <c r="AD166" t="s">
        <v>242</v>
      </c>
    </row>
    <row r="167" spans="1:30">
      <c r="A167" s="31" t="s">
        <v>306</v>
      </c>
      <c r="B167" t="s">
        <v>77</v>
      </c>
      <c r="C167">
        <v>19</v>
      </c>
      <c r="D167" t="s">
        <v>78</v>
      </c>
      <c r="E167" s="32">
        <v>3811569725</v>
      </c>
      <c r="F167" s="32">
        <v>1.33623566999999E+16</v>
      </c>
      <c r="G167">
        <v>876</v>
      </c>
      <c r="H167">
        <v>133</v>
      </c>
      <c r="I167">
        <v>1009</v>
      </c>
      <c r="J167">
        <v>16408</v>
      </c>
      <c r="K167">
        <v>17417</v>
      </c>
      <c r="L167">
        <v>0</v>
      </c>
      <c r="M167">
        <v>0</v>
      </c>
      <c r="N167">
        <v>150426</v>
      </c>
      <c r="O167">
        <v>4607</v>
      </c>
      <c r="R167">
        <v>172450</v>
      </c>
      <c r="S167">
        <v>3147423</v>
      </c>
      <c r="T167">
        <v>1279237</v>
      </c>
      <c r="V167">
        <v>0</v>
      </c>
      <c r="Y167">
        <v>172450</v>
      </c>
      <c r="Z167">
        <v>0</v>
      </c>
      <c r="AA167">
        <v>1996016</v>
      </c>
      <c r="AB167">
        <v>1151407</v>
      </c>
      <c r="AC167" t="s">
        <v>216</v>
      </c>
      <c r="AD167" t="s">
        <v>242</v>
      </c>
    </row>
    <row r="168" spans="1:30">
      <c r="A168" s="31" t="s">
        <v>307</v>
      </c>
      <c r="B168" t="s">
        <v>77</v>
      </c>
      <c r="C168">
        <v>19</v>
      </c>
      <c r="D168" t="s">
        <v>78</v>
      </c>
      <c r="E168" s="32">
        <v>3811569725</v>
      </c>
      <c r="F168" s="32">
        <v>1.33623566999999E+16</v>
      </c>
      <c r="G168">
        <v>891</v>
      </c>
      <c r="H168">
        <v>140</v>
      </c>
      <c r="I168">
        <v>1031</v>
      </c>
      <c r="J168">
        <v>17658</v>
      </c>
      <c r="K168">
        <v>18689</v>
      </c>
      <c r="L168">
        <v>1272</v>
      </c>
      <c r="M168">
        <v>1673</v>
      </c>
      <c r="N168">
        <v>150806</v>
      </c>
      <c r="O168">
        <v>4628</v>
      </c>
      <c r="R168">
        <v>174123</v>
      </c>
      <c r="S168">
        <v>3162046</v>
      </c>
      <c r="T168">
        <v>1282141</v>
      </c>
      <c r="U168" t="s">
        <v>310</v>
      </c>
      <c r="V168">
        <v>20</v>
      </c>
      <c r="Y168">
        <v>174123</v>
      </c>
      <c r="Z168">
        <v>0</v>
      </c>
      <c r="AA168">
        <v>2010639</v>
      </c>
      <c r="AB168">
        <v>1151407</v>
      </c>
      <c r="AC168" t="s">
        <v>216</v>
      </c>
      <c r="AD168" t="s">
        <v>242</v>
      </c>
    </row>
    <row r="169" spans="1:30">
      <c r="A169" s="31" t="s">
        <v>308</v>
      </c>
      <c r="B169" t="s">
        <v>77</v>
      </c>
      <c r="C169">
        <v>19</v>
      </c>
      <c r="D169" t="s">
        <v>78</v>
      </c>
      <c r="E169" s="32">
        <v>3811569725</v>
      </c>
      <c r="F169" s="32">
        <v>1.33623566999999E+16</v>
      </c>
      <c r="G169">
        <v>896</v>
      </c>
      <c r="H169">
        <v>143</v>
      </c>
      <c r="I169">
        <v>1039</v>
      </c>
      <c r="J169">
        <v>18831</v>
      </c>
      <c r="K169">
        <v>19870</v>
      </c>
      <c r="L169">
        <v>1181</v>
      </c>
      <c r="M169">
        <v>1282</v>
      </c>
      <c r="N169">
        <v>150888</v>
      </c>
      <c r="O169">
        <v>4647</v>
      </c>
      <c r="R169">
        <v>175405</v>
      </c>
      <c r="S169">
        <v>3172351</v>
      </c>
      <c r="T169">
        <v>1284261</v>
      </c>
      <c r="U169" t="s">
        <v>309</v>
      </c>
      <c r="V169">
        <v>6</v>
      </c>
      <c r="Y169">
        <v>175405</v>
      </c>
      <c r="Z169">
        <v>0</v>
      </c>
      <c r="AA169">
        <v>2020944</v>
      </c>
      <c r="AB169">
        <v>1151407</v>
      </c>
      <c r="AC169" t="s">
        <v>216</v>
      </c>
      <c r="AD169" t="s">
        <v>242</v>
      </c>
    </row>
    <row r="170" spans="1:30">
      <c r="A170" s="31" t="s">
        <v>311</v>
      </c>
      <c r="B170" t="s">
        <v>77</v>
      </c>
      <c r="C170">
        <v>19</v>
      </c>
      <c r="D170" t="s">
        <v>78</v>
      </c>
      <c r="E170" s="32">
        <v>3811569725</v>
      </c>
      <c r="F170" s="32">
        <v>1.33623566999999E+16</v>
      </c>
      <c r="G170">
        <v>898</v>
      </c>
      <c r="H170">
        <v>150</v>
      </c>
      <c r="I170">
        <v>1048</v>
      </c>
      <c r="J170">
        <v>19963</v>
      </c>
      <c r="K170">
        <v>21011</v>
      </c>
      <c r="L170">
        <v>1141</v>
      </c>
      <c r="M170">
        <v>1222</v>
      </c>
      <c r="N170">
        <v>150954</v>
      </c>
      <c r="O170">
        <v>4662</v>
      </c>
      <c r="R170">
        <v>176627</v>
      </c>
      <c r="S170">
        <v>3193495</v>
      </c>
      <c r="T170">
        <v>1286168</v>
      </c>
      <c r="U170" t="s">
        <v>312</v>
      </c>
      <c r="V170">
        <v>14</v>
      </c>
      <c r="Y170">
        <v>176627</v>
      </c>
      <c r="Z170">
        <v>0</v>
      </c>
      <c r="AA170">
        <v>2029653</v>
      </c>
      <c r="AB170">
        <v>1163842</v>
      </c>
      <c r="AC170" t="s">
        <v>216</v>
      </c>
      <c r="AD170" t="s">
        <v>242</v>
      </c>
    </row>
    <row r="171" spans="1:30">
      <c r="A171" s="31" t="s">
        <v>313</v>
      </c>
      <c r="B171" t="s">
        <v>77</v>
      </c>
      <c r="C171">
        <v>19</v>
      </c>
      <c r="D171" t="s">
        <v>78</v>
      </c>
      <c r="E171" s="32">
        <v>3811569725</v>
      </c>
      <c r="F171" s="32">
        <v>1.33623566999999E+16</v>
      </c>
      <c r="G171">
        <v>902</v>
      </c>
      <c r="H171">
        <v>152</v>
      </c>
      <c r="I171">
        <v>1054</v>
      </c>
      <c r="J171">
        <v>20871</v>
      </c>
      <c r="K171">
        <v>21925</v>
      </c>
      <c r="L171">
        <v>914</v>
      </c>
      <c r="M171">
        <v>1014</v>
      </c>
      <c r="N171">
        <v>151040</v>
      </c>
      <c r="O171">
        <v>4676</v>
      </c>
      <c r="R171">
        <v>177641</v>
      </c>
      <c r="S171">
        <v>3213434</v>
      </c>
      <c r="T171">
        <v>1287921</v>
      </c>
      <c r="U171" t="s">
        <v>314</v>
      </c>
      <c r="V171">
        <v>9</v>
      </c>
      <c r="Y171">
        <v>177641</v>
      </c>
      <c r="Z171">
        <v>0</v>
      </c>
      <c r="AA171">
        <v>2037862</v>
      </c>
      <c r="AB171">
        <v>1175572</v>
      </c>
      <c r="AC171" t="s">
        <v>216</v>
      </c>
      <c r="AD171" t="s">
        <v>242</v>
      </c>
    </row>
    <row r="172" spans="1:30">
      <c r="A172" s="31" t="s">
        <v>316</v>
      </c>
      <c r="B172" t="s">
        <v>77</v>
      </c>
      <c r="C172">
        <v>19</v>
      </c>
      <c r="D172" t="s">
        <v>78</v>
      </c>
      <c r="E172" s="32">
        <v>3811569725</v>
      </c>
      <c r="F172" s="32">
        <v>1.33623566999999E+16</v>
      </c>
      <c r="G172">
        <v>974</v>
      </c>
      <c r="H172">
        <v>153</v>
      </c>
      <c r="I172">
        <v>1127</v>
      </c>
      <c r="J172">
        <v>21725</v>
      </c>
      <c r="K172">
        <v>22852</v>
      </c>
      <c r="L172">
        <v>927</v>
      </c>
      <c r="M172">
        <v>1015</v>
      </c>
      <c r="N172">
        <v>151107</v>
      </c>
      <c r="O172">
        <v>4697</v>
      </c>
      <c r="R172">
        <v>178656</v>
      </c>
      <c r="S172">
        <v>3231527</v>
      </c>
      <c r="T172">
        <v>1289522</v>
      </c>
      <c r="U172" t="s">
        <v>317</v>
      </c>
      <c r="V172">
        <v>13</v>
      </c>
      <c r="Y172">
        <v>178656</v>
      </c>
      <c r="Z172">
        <v>0</v>
      </c>
      <c r="AA172">
        <v>2043934</v>
      </c>
      <c r="AB172">
        <v>1187593</v>
      </c>
      <c r="AC172" t="s">
        <v>216</v>
      </c>
      <c r="AD172" t="s">
        <v>242</v>
      </c>
    </row>
    <row r="173" spans="1:30">
      <c r="A173" s="31" t="s">
        <v>318</v>
      </c>
      <c r="B173" t="s">
        <v>77</v>
      </c>
      <c r="C173">
        <v>19</v>
      </c>
      <c r="D173" t="s">
        <v>78</v>
      </c>
      <c r="E173" s="32">
        <v>3811569725</v>
      </c>
      <c r="F173" s="32">
        <v>1.33623566999999E+16</v>
      </c>
      <c r="G173">
        <v>1025</v>
      </c>
      <c r="H173">
        <v>158</v>
      </c>
      <c r="I173">
        <v>1183</v>
      </c>
      <c r="J173">
        <v>22522</v>
      </c>
      <c r="K173">
        <v>23705</v>
      </c>
      <c r="L173">
        <v>853</v>
      </c>
      <c r="M173">
        <v>909</v>
      </c>
      <c r="N173">
        <v>151143</v>
      </c>
      <c r="O173">
        <v>4717</v>
      </c>
      <c r="R173">
        <v>179565</v>
      </c>
      <c r="S173">
        <v>3239088</v>
      </c>
      <c r="T173">
        <v>1291172</v>
      </c>
      <c r="U173" t="s">
        <v>319</v>
      </c>
      <c r="V173">
        <v>12</v>
      </c>
      <c r="Y173">
        <v>179565</v>
      </c>
      <c r="Z173">
        <v>0</v>
      </c>
      <c r="AA173">
        <v>2048702</v>
      </c>
      <c r="AB173">
        <v>1190386</v>
      </c>
      <c r="AC173" t="s">
        <v>216</v>
      </c>
      <c r="AD173" t="s">
        <v>242</v>
      </c>
    </row>
    <row r="174" spans="1:30">
      <c r="A174" s="31" t="s">
        <v>320</v>
      </c>
      <c r="B174" t="s">
        <v>77</v>
      </c>
      <c r="C174">
        <v>19</v>
      </c>
      <c r="D174" t="s">
        <v>78</v>
      </c>
      <c r="E174" s="32">
        <v>3811569725</v>
      </c>
      <c r="F174" s="32">
        <v>1.33623566999999E+16</v>
      </c>
      <c r="G174">
        <v>1082</v>
      </c>
      <c r="H174">
        <v>160</v>
      </c>
      <c r="I174">
        <v>1242</v>
      </c>
      <c r="J174">
        <v>23210</v>
      </c>
      <c r="K174">
        <v>24452</v>
      </c>
      <c r="L174">
        <v>747</v>
      </c>
      <c r="M174">
        <v>783</v>
      </c>
      <c r="N174">
        <v>151166</v>
      </c>
      <c r="O174">
        <v>4730</v>
      </c>
      <c r="R174">
        <v>180348</v>
      </c>
      <c r="S174">
        <v>3250857</v>
      </c>
      <c r="T174">
        <v>1292597</v>
      </c>
      <c r="V174">
        <v>6</v>
      </c>
      <c r="Y174">
        <v>180348</v>
      </c>
      <c r="Z174">
        <v>0</v>
      </c>
      <c r="AA174">
        <v>2053972</v>
      </c>
      <c r="AB174">
        <v>1196885</v>
      </c>
      <c r="AC174" t="s">
        <v>216</v>
      </c>
      <c r="AD174" t="s">
        <v>242</v>
      </c>
    </row>
    <row r="175" spans="1:30">
      <c r="A175" s="31" t="s">
        <v>321</v>
      </c>
      <c r="B175" t="s">
        <v>77</v>
      </c>
      <c r="C175">
        <v>19</v>
      </c>
      <c r="D175" t="s">
        <v>78</v>
      </c>
      <c r="E175" s="32">
        <v>3811569725</v>
      </c>
      <c r="F175" s="32">
        <v>1.33623566999999E+16</v>
      </c>
      <c r="G175">
        <v>1125</v>
      </c>
      <c r="H175">
        <v>157</v>
      </c>
      <c r="I175">
        <v>1282</v>
      </c>
      <c r="J175">
        <v>24064</v>
      </c>
      <c r="K175">
        <v>25346</v>
      </c>
      <c r="L175">
        <v>894</v>
      </c>
      <c r="M175">
        <v>998</v>
      </c>
      <c r="N175">
        <v>151254</v>
      </c>
      <c r="O175">
        <v>4746</v>
      </c>
      <c r="R175">
        <v>181346</v>
      </c>
      <c r="S175">
        <v>3275815</v>
      </c>
      <c r="T175">
        <v>1294528</v>
      </c>
      <c r="V175">
        <v>9</v>
      </c>
      <c r="Y175">
        <v>181346</v>
      </c>
      <c r="Z175">
        <v>0</v>
      </c>
      <c r="AA175">
        <v>2062140</v>
      </c>
      <c r="AB175">
        <v>1213675</v>
      </c>
      <c r="AC175" t="s">
        <v>216</v>
      </c>
      <c r="AD175" t="s">
        <v>242</v>
      </c>
    </row>
    <row r="176" spans="1:30">
      <c r="A176" s="31" t="s">
        <v>322</v>
      </c>
      <c r="B176" t="s">
        <v>77</v>
      </c>
      <c r="C176">
        <v>19</v>
      </c>
      <c r="D176" t="s">
        <v>78</v>
      </c>
      <c r="E176" s="32">
        <v>3811569725</v>
      </c>
      <c r="F176" s="32">
        <v>1.33623566999999E+16</v>
      </c>
      <c r="G176">
        <v>1119</v>
      </c>
      <c r="H176">
        <v>164</v>
      </c>
      <c r="I176">
        <v>1283</v>
      </c>
      <c r="J176">
        <v>25244</v>
      </c>
      <c r="K176">
        <v>26527</v>
      </c>
      <c r="L176">
        <v>1181</v>
      </c>
      <c r="M176">
        <v>1287</v>
      </c>
      <c r="N176">
        <v>151349</v>
      </c>
      <c r="O176">
        <v>4757</v>
      </c>
      <c r="R176">
        <v>182633</v>
      </c>
      <c r="S176">
        <v>3302985</v>
      </c>
      <c r="T176">
        <v>1304623</v>
      </c>
      <c r="U176" t="s">
        <v>323</v>
      </c>
      <c r="V176">
        <v>19</v>
      </c>
      <c r="W176" t="s">
        <v>324</v>
      </c>
      <c r="Y176">
        <v>182633</v>
      </c>
      <c r="Z176">
        <v>0</v>
      </c>
      <c r="AA176">
        <v>2072684</v>
      </c>
      <c r="AB176">
        <v>1230301</v>
      </c>
      <c r="AC176" t="s">
        <v>216</v>
      </c>
      <c r="AD176" t="s">
        <v>242</v>
      </c>
    </row>
    <row r="177" spans="1:30">
      <c r="A177" s="31" t="s">
        <v>325</v>
      </c>
      <c r="B177" t="s">
        <v>77</v>
      </c>
      <c r="C177">
        <v>19</v>
      </c>
      <c r="D177" t="s">
        <v>78</v>
      </c>
      <c r="E177" s="32">
        <v>3811569725</v>
      </c>
      <c r="F177" s="32">
        <v>1.33623566999999E+16</v>
      </c>
      <c r="G177">
        <v>1149</v>
      </c>
      <c r="H177">
        <v>168</v>
      </c>
      <c r="I177">
        <v>1317</v>
      </c>
      <c r="J177">
        <v>20435</v>
      </c>
      <c r="K177">
        <v>21752</v>
      </c>
      <c r="L177">
        <v>-4775</v>
      </c>
      <c r="M177">
        <v>1505</v>
      </c>
      <c r="N177">
        <v>157371</v>
      </c>
      <c r="O177">
        <v>5015</v>
      </c>
      <c r="R177">
        <v>184138</v>
      </c>
      <c r="S177">
        <v>3335167</v>
      </c>
      <c r="T177">
        <v>1315421</v>
      </c>
      <c r="U177" s="1" t="s">
        <v>326</v>
      </c>
      <c r="V177">
        <v>9</v>
      </c>
      <c r="Y177">
        <v>184138</v>
      </c>
      <c r="Z177">
        <v>0</v>
      </c>
      <c r="AA177">
        <v>2083781</v>
      </c>
      <c r="AB177">
        <v>1251386</v>
      </c>
      <c r="AC177" t="s">
        <v>216</v>
      </c>
      <c r="AD177" t="s">
        <v>242</v>
      </c>
    </row>
    <row r="178" spans="1:30">
      <c r="A178" s="31" t="s">
        <v>327</v>
      </c>
      <c r="B178" t="s">
        <v>77</v>
      </c>
      <c r="C178">
        <v>19</v>
      </c>
      <c r="D178" t="s">
        <v>78</v>
      </c>
      <c r="E178" s="32">
        <v>3811569725</v>
      </c>
      <c r="F178" s="32">
        <v>1.33623566999999E+16</v>
      </c>
      <c r="G178">
        <v>1152</v>
      </c>
      <c r="H178">
        <v>164</v>
      </c>
      <c r="I178">
        <v>1316</v>
      </c>
      <c r="J178">
        <v>20875</v>
      </c>
      <c r="K178">
        <v>22191</v>
      </c>
      <c r="L178">
        <v>439</v>
      </c>
      <c r="M178">
        <v>1229</v>
      </c>
      <c r="N178">
        <v>158147</v>
      </c>
      <c r="O178">
        <v>5029</v>
      </c>
      <c r="R178">
        <v>185367</v>
      </c>
      <c r="S178">
        <v>3361396</v>
      </c>
      <c r="T178">
        <v>1324261</v>
      </c>
      <c r="V178">
        <v>8</v>
      </c>
      <c r="Y178">
        <v>185367</v>
      </c>
      <c r="Z178">
        <v>0</v>
      </c>
      <c r="AA178">
        <v>2093003</v>
      </c>
      <c r="AB178">
        <v>1268393</v>
      </c>
      <c r="AC178" t="s">
        <v>216</v>
      </c>
      <c r="AD178" t="s">
        <v>242</v>
      </c>
    </row>
    <row r="179" spans="1:30">
      <c r="A179" s="31" t="s">
        <v>328</v>
      </c>
      <c r="B179" t="s">
        <v>77</v>
      </c>
      <c r="C179">
        <v>19</v>
      </c>
      <c r="D179" t="s">
        <v>78</v>
      </c>
      <c r="E179" s="32">
        <v>3811569725</v>
      </c>
      <c r="F179" s="32">
        <v>1.33623566999999E+16</v>
      </c>
      <c r="G179">
        <v>1148</v>
      </c>
      <c r="H179">
        <v>171</v>
      </c>
      <c r="I179">
        <v>1319</v>
      </c>
      <c r="J179">
        <v>21652</v>
      </c>
      <c r="K179">
        <v>22971</v>
      </c>
      <c r="L179">
        <v>780</v>
      </c>
      <c r="M179">
        <v>1120</v>
      </c>
      <c r="N179">
        <v>158478</v>
      </c>
      <c r="O179">
        <v>5038</v>
      </c>
      <c r="R179">
        <v>186487</v>
      </c>
      <c r="S179">
        <v>3377937</v>
      </c>
      <c r="T179">
        <v>1331451</v>
      </c>
      <c r="V179">
        <v>14</v>
      </c>
      <c r="Y179">
        <v>186487</v>
      </c>
      <c r="Z179">
        <v>0</v>
      </c>
      <c r="AA179">
        <v>2100450</v>
      </c>
      <c r="AB179">
        <v>1277487</v>
      </c>
      <c r="AC179" t="s">
        <v>216</v>
      </c>
      <c r="AD179" t="s">
        <v>242</v>
      </c>
    </row>
    <row r="180" spans="1:30">
      <c r="A180" s="31" t="s">
        <v>330</v>
      </c>
      <c r="B180" t="s">
        <v>77</v>
      </c>
      <c r="C180">
        <v>19</v>
      </c>
      <c r="D180" t="s">
        <v>78</v>
      </c>
      <c r="E180" s="32">
        <v>3811569725</v>
      </c>
      <c r="F180" s="32">
        <v>1.33623566999999E+16</v>
      </c>
      <c r="G180">
        <v>1191</v>
      </c>
      <c r="H180">
        <v>174</v>
      </c>
      <c r="I180">
        <v>1365</v>
      </c>
      <c r="J180">
        <v>22344</v>
      </c>
      <c r="K180">
        <v>23709</v>
      </c>
      <c r="L180">
        <v>738</v>
      </c>
      <c r="M180">
        <v>1110</v>
      </c>
      <c r="N180">
        <v>158830</v>
      </c>
      <c r="O180">
        <v>5058</v>
      </c>
      <c r="R180">
        <v>187597</v>
      </c>
      <c r="S180">
        <v>3415995</v>
      </c>
      <c r="T180">
        <v>1339180</v>
      </c>
      <c r="V180">
        <v>8</v>
      </c>
      <c r="Y180">
        <v>187597</v>
      </c>
      <c r="Z180">
        <v>0</v>
      </c>
      <c r="AA180">
        <v>2108445</v>
      </c>
      <c r="AB180">
        <v>1307550</v>
      </c>
      <c r="AC180" t="s">
        <v>216</v>
      </c>
      <c r="AD180" t="s">
        <v>242</v>
      </c>
    </row>
    <row r="181" spans="1:30">
      <c r="A181" s="31" t="s">
        <v>331</v>
      </c>
      <c r="B181" t="s">
        <v>77</v>
      </c>
      <c r="C181">
        <v>19</v>
      </c>
      <c r="D181" t="s">
        <v>78</v>
      </c>
      <c r="E181" s="32">
        <v>3811569725</v>
      </c>
      <c r="F181" s="32">
        <v>1.33623566999999E+16</v>
      </c>
      <c r="G181">
        <v>1214</v>
      </c>
      <c r="H181">
        <v>176</v>
      </c>
      <c r="I181">
        <v>1390</v>
      </c>
      <c r="J181">
        <v>23281</v>
      </c>
      <c r="K181">
        <v>24671</v>
      </c>
      <c r="L181">
        <v>962</v>
      </c>
      <c r="M181">
        <v>1384</v>
      </c>
      <c r="N181">
        <v>159242</v>
      </c>
      <c r="O181">
        <v>5068</v>
      </c>
      <c r="R181">
        <v>188981</v>
      </c>
      <c r="S181">
        <v>3443613</v>
      </c>
      <c r="T181">
        <v>1349978</v>
      </c>
      <c r="V181">
        <v>14</v>
      </c>
      <c r="Y181">
        <v>188981</v>
      </c>
      <c r="Z181">
        <v>0</v>
      </c>
      <c r="AA181">
        <v>2119637</v>
      </c>
      <c r="AB181">
        <v>1323976</v>
      </c>
      <c r="AC181" t="s">
        <v>216</v>
      </c>
      <c r="AD181" t="s">
        <v>242</v>
      </c>
    </row>
    <row r="182" spans="1:30">
      <c r="A182" s="31" t="s">
        <v>333</v>
      </c>
      <c r="B182" t="s">
        <v>77</v>
      </c>
      <c r="C182">
        <v>19</v>
      </c>
      <c r="D182" t="s">
        <v>78</v>
      </c>
      <c r="E182" s="32">
        <v>3811569725</v>
      </c>
      <c r="F182" s="32">
        <v>1.33623566999999E+16</v>
      </c>
      <c r="G182">
        <v>1230</v>
      </c>
      <c r="H182">
        <v>185</v>
      </c>
      <c r="I182">
        <v>1415</v>
      </c>
      <c r="J182">
        <v>22717</v>
      </c>
      <c r="K182">
        <v>24132</v>
      </c>
      <c r="L182">
        <v>-539</v>
      </c>
      <c r="M182">
        <v>1542</v>
      </c>
      <c r="N182">
        <v>161290</v>
      </c>
      <c r="O182">
        <v>5101</v>
      </c>
      <c r="R182">
        <v>190523</v>
      </c>
      <c r="S182">
        <v>3473116</v>
      </c>
      <c r="T182">
        <v>1361557</v>
      </c>
      <c r="V182">
        <v>15</v>
      </c>
      <c r="Y182">
        <v>190523</v>
      </c>
      <c r="Z182">
        <v>0</v>
      </c>
      <c r="AA182">
        <v>2131613</v>
      </c>
      <c r="AB182">
        <v>1341503</v>
      </c>
      <c r="AC182" t="s">
        <v>216</v>
      </c>
      <c r="AD182" t="s">
        <v>242</v>
      </c>
    </row>
    <row r="183" spans="1:30">
      <c r="A183" s="31" t="s">
        <v>334</v>
      </c>
      <c r="B183" t="s">
        <v>77</v>
      </c>
      <c r="C183">
        <v>19</v>
      </c>
      <c r="D183" t="s">
        <v>78</v>
      </c>
      <c r="E183" s="32">
        <v>3811569725</v>
      </c>
      <c r="F183" s="32">
        <v>1.33623566999999E+16</v>
      </c>
      <c r="G183">
        <v>1218</v>
      </c>
      <c r="H183">
        <v>184</v>
      </c>
      <c r="I183">
        <v>1402</v>
      </c>
      <c r="J183">
        <v>23372</v>
      </c>
      <c r="K183">
        <v>24774</v>
      </c>
      <c r="L183">
        <v>642</v>
      </c>
      <c r="M183">
        <v>1450</v>
      </c>
      <c r="N183">
        <v>162092</v>
      </c>
      <c r="O183">
        <v>5107</v>
      </c>
      <c r="R183">
        <v>191973</v>
      </c>
      <c r="S183">
        <v>3503543</v>
      </c>
      <c r="T183">
        <v>1371728</v>
      </c>
      <c r="V183">
        <v>10</v>
      </c>
      <c r="Y183">
        <v>191973</v>
      </c>
      <c r="Z183">
        <v>0</v>
      </c>
      <c r="AA183">
        <v>2142063</v>
      </c>
      <c r="AB183">
        <v>1361480</v>
      </c>
      <c r="AC183" t="s">
        <v>216</v>
      </c>
      <c r="AD183" t="s">
        <v>242</v>
      </c>
    </row>
    <row r="184" spans="1:30">
      <c r="A184" s="31" t="s">
        <v>335</v>
      </c>
      <c r="B184" t="s">
        <v>77</v>
      </c>
      <c r="C184">
        <v>19</v>
      </c>
      <c r="D184" t="s">
        <v>78</v>
      </c>
      <c r="E184" s="32">
        <v>3811569725</v>
      </c>
      <c r="F184" s="32">
        <v>1.33623566999999E+16</v>
      </c>
      <c r="G184">
        <v>1210</v>
      </c>
      <c r="H184">
        <v>189</v>
      </c>
      <c r="I184">
        <v>1399</v>
      </c>
      <c r="J184">
        <v>23476</v>
      </c>
      <c r="K184">
        <v>24875</v>
      </c>
      <c r="L184">
        <v>101</v>
      </c>
      <c r="M184">
        <v>1370</v>
      </c>
      <c r="N184">
        <v>163340</v>
      </c>
      <c r="O184">
        <v>5128</v>
      </c>
      <c r="R184">
        <v>193343</v>
      </c>
      <c r="S184">
        <v>3536843</v>
      </c>
      <c r="T184">
        <v>1382044</v>
      </c>
      <c r="V184">
        <v>9</v>
      </c>
      <c r="Y184">
        <v>193343</v>
      </c>
      <c r="Z184">
        <v>0</v>
      </c>
      <c r="AA184">
        <v>2152763</v>
      </c>
      <c r="AB184">
        <v>1384080</v>
      </c>
      <c r="AC184" t="s">
        <v>216</v>
      </c>
      <c r="AD184" t="s">
        <v>242</v>
      </c>
    </row>
    <row r="185" spans="1:30">
      <c r="A185" s="31" t="s">
        <v>336</v>
      </c>
      <c r="B185" t="s">
        <v>77</v>
      </c>
      <c r="C185">
        <v>19</v>
      </c>
      <c r="D185" t="s">
        <v>78</v>
      </c>
      <c r="E185" s="32">
        <v>3811569725</v>
      </c>
      <c r="F185" s="32">
        <v>1.33623566999999E+16</v>
      </c>
      <c r="G185">
        <v>1216</v>
      </c>
      <c r="H185">
        <v>189</v>
      </c>
      <c r="I185">
        <v>1405</v>
      </c>
      <c r="J185">
        <v>24072</v>
      </c>
      <c r="K185">
        <v>25477</v>
      </c>
      <c r="L185">
        <v>602</v>
      </c>
      <c r="M185">
        <v>1301</v>
      </c>
      <c r="N185">
        <v>164015</v>
      </c>
      <c r="O185">
        <v>5152</v>
      </c>
      <c r="R185">
        <v>194644</v>
      </c>
      <c r="S185">
        <v>3565770</v>
      </c>
      <c r="T185">
        <v>1392635</v>
      </c>
      <c r="V185">
        <v>11</v>
      </c>
      <c r="Y185">
        <v>194644</v>
      </c>
      <c r="Z185">
        <v>0</v>
      </c>
      <c r="AA185">
        <v>2163617</v>
      </c>
      <c r="AB185">
        <v>1402153</v>
      </c>
      <c r="AC185" t="s">
        <v>216</v>
      </c>
      <c r="AD185" t="s">
        <v>242</v>
      </c>
    </row>
    <row r="186" spans="1:30">
      <c r="A186" s="31" t="s">
        <v>337</v>
      </c>
      <c r="B186" t="s">
        <v>77</v>
      </c>
      <c r="C186">
        <v>19</v>
      </c>
      <c r="D186" t="s">
        <v>78</v>
      </c>
      <c r="E186" s="32">
        <v>3811569725</v>
      </c>
      <c r="F186" s="32">
        <v>1.33623566999999E+16</v>
      </c>
      <c r="G186">
        <v>1212</v>
      </c>
      <c r="H186">
        <v>187</v>
      </c>
      <c r="I186">
        <v>1399</v>
      </c>
      <c r="J186">
        <v>24359</v>
      </c>
      <c r="K186">
        <v>25758</v>
      </c>
      <c r="L186">
        <v>281</v>
      </c>
      <c r="M186">
        <v>875</v>
      </c>
      <c r="N186">
        <v>164599</v>
      </c>
      <c r="O186">
        <v>5162</v>
      </c>
      <c r="R186">
        <v>195519</v>
      </c>
      <c r="S186">
        <v>3582328</v>
      </c>
      <c r="T186">
        <v>1400540</v>
      </c>
      <c r="V186">
        <v>7</v>
      </c>
      <c r="Y186">
        <v>195519</v>
      </c>
      <c r="Z186">
        <v>0</v>
      </c>
      <c r="AA186">
        <v>2171766</v>
      </c>
      <c r="AB186">
        <v>1410562</v>
      </c>
      <c r="AC186" t="s">
        <v>216</v>
      </c>
      <c r="AD186" t="s">
        <v>242</v>
      </c>
    </row>
    <row r="187" spans="1:30">
      <c r="A187" s="31" t="s">
        <v>338</v>
      </c>
      <c r="B187" t="s">
        <v>77</v>
      </c>
      <c r="C187">
        <v>19</v>
      </c>
      <c r="D187" t="s">
        <v>78</v>
      </c>
      <c r="E187" s="32">
        <v>3811569725</v>
      </c>
      <c r="F187" s="32">
        <v>1.33623566999999E+16</v>
      </c>
      <c r="G187">
        <v>1262</v>
      </c>
      <c r="H187">
        <v>176</v>
      </c>
      <c r="I187">
        <v>1438</v>
      </c>
      <c r="J187">
        <v>24884</v>
      </c>
      <c r="K187">
        <v>26322</v>
      </c>
      <c r="L187">
        <v>564</v>
      </c>
      <c r="M187">
        <v>1123</v>
      </c>
      <c r="N187">
        <v>165148</v>
      </c>
      <c r="O187">
        <v>5172</v>
      </c>
      <c r="R187">
        <v>196642</v>
      </c>
      <c r="S187">
        <v>3596744</v>
      </c>
      <c r="T187">
        <v>1407591</v>
      </c>
      <c r="V187">
        <v>1</v>
      </c>
      <c r="Y187">
        <v>196642</v>
      </c>
      <c r="Z187">
        <v>0</v>
      </c>
      <c r="AA187">
        <v>2179171</v>
      </c>
      <c r="AB187">
        <v>1417573</v>
      </c>
      <c r="AC187" t="s">
        <v>216</v>
      </c>
      <c r="AD187" t="s">
        <v>242</v>
      </c>
    </row>
    <row r="188" spans="1:30">
      <c r="A188" s="31" t="s">
        <v>339</v>
      </c>
      <c r="B188" t="s">
        <v>77</v>
      </c>
      <c r="C188">
        <v>19</v>
      </c>
      <c r="D188" t="s">
        <v>78</v>
      </c>
      <c r="E188" s="32">
        <v>3811569725</v>
      </c>
      <c r="F188" s="32">
        <v>1.33623566999999E+16</v>
      </c>
      <c r="G188">
        <v>1255</v>
      </c>
      <c r="H188">
        <v>180</v>
      </c>
      <c r="I188">
        <v>1435</v>
      </c>
      <c r="J188">
        <v>23464</v>
      </c>
      <c r="K188">
        <v>24899</v>
      </c>
      <c r="L188">
        <v>-1423</v>
      </c>
      <c r="M188">
        <v>1148</v>
      </c>
      <c r="N188">
        <v>167683</v>
      </c>
      <c r="O188">
        <v>5208</v>
      </c>
      <c r="R188">
        <v>197790</v>
      </c>
      <c r="S188">
        <v>3622523</v>
      </c>
      <c r="T188">
        <v>1416819</v>
      </c>
      <c r="V188">
        <v>14</v>
      </c>
      <c r="Y188">
        <v>197790</v>
      </c>
      <c r="Z188">
        <v>0</v>
      </c>
      <c r="AA188">
        <v>2188777</v>
      </c>
      <c r="AB188">
        <v>1433746</v>
      </c>
      <c r="AC188" t="s">
        <v>216</v>
      </c>
      <c r="AD188" t="s">
        <v>242</v>
      </c>
    </row>
    <row r="189" spans="1:30">
      <c r="A189" s="31" t="s">
        <v>340</v>
      </c>
      <c r="B189" t="s">
        <v>77</v>
      </c>
      <c r="C189">
        <v>19</v>
      </c>
      <c r="D189" t="s">
        <v>78</v>
      </c>
      <c r="E189" s="32">
        <v>3811569725</v>
      </c>
      <c r="F189" s="32">
        <v>1.33623566999999E+16</v>
      </c>
      <c r="G189">
        <v>1274</v>
      </c>
      <c r="H189">
        <v>182</v>
      </c>
      <c r="I189">
        <v>1456</v>
      </c>
      <c r="J189">
        <v>23732</v>
      </c>
      <c r="K189">
        <v>25188</v>
      </c>
      <c r="L189">
        <v>289</v>
      </c>
      <c r="M189">
        <v>1288</v>
      </c>
      <c r="N189">
        <v>168672</v>
      </c>
      <c r="O189">
        <v>5218</v>
      </c>
      <c r="R189">
        <v>199078</v>
      </c>
      <c r="S189">
        <v>3651572</v>
      </c>
      <c r="T189">
        <v>1426412</v>
      </c>
      <c r="V189">
        <v>10</v>
      </c>
      <c r="Y189">
        <v>199078</v>
      </c>
      <c r="Z189">
        <v>0</v>
      </c>
      <c r="AA189">
        <v>2198701</v>
      </c>
      <c r="AB189">
        <v>1452871</v>
      </c>
      <c r="AC189" t="s">
        <v>216</v>
      </c>
      <c r="AD189" t="s">
        <v>242</v>
      </c>
    </row>
    <row r="190" spans="1:30">
      <c r="A190" s="31" t="s">
        <v>341</v>
      </c>
      <c r="B190" t="s">
        <v>77</v>
      </c>
      <c r="C190">
        <v>19</v>
      </c>
      <c r="D190" t="s">
        <v>78</v>
      </c>
      <c r="E190" s="32">
        <v>3811569725</v>
      </c>
      <c r="F190" s="32">
        <v>1.33623566999999E+16</v>
      </c>
      <c r="G190">
        <v>1244</v>
      </c>
      <c r="H190">
        <v>178</v>
      </c>
      <c r="I190">
        <v>1422</v>
      </c>
      <c r="J190">
        <v>24206</v>
      </c>
      <c r="K190">
        <v>25628</v>
      </c>
      <c r="L190">
        <v>440</v>
      </c>
      <c r="M190">
        <v>1412</v>
      </c>
      <c r="N190">
        <v>169621</v>
      </c>
      <c r="O190">
        <v>5241</v>
      </c>
      <c r="R190">
        <v>200490</v>
      </c>
      <c r="S190">
        <v>3685649</v>
      </c>
      <c r="T190">
        <v>1437582</v>
      </c>
      <c r="V190">
        <v>11</v>
      </c>
      <c r="Y190">
        <v>200490</v>
      </c>
      <c r="Z190">
        <v>0</v>
      </c>
      <c r="AA190">
        <v>2210284</v>
      </c>
      <c r="AB190">
        <v>1475365</v>
      </c>
      <c r="AC190" t="s">
        <v>216</v>
      </c>
      <c r="AD190" t="s">
        <v>242</v>
      </c>
    </row>
    <row r="191" spans="1:30">
      <c r="A191" s="31" t="s">
        <v>342</v>
      </c>
      <c r="B191" t="s">
        <v>77</v>
      </c>
      <c r="C191">
        <v>19</v>
      </c>
      <c r="D191" t="s">
        <v>78</v>
      </c>
      <c r="E191" s="32">
        <v>3811569725</v>
      </c>
      <c r="F191" s="32">
        <v>1.33623566999999E+16</v>
      </c>
      <c r="G191">
        <v>1232</v>
      </c>
      <c r="H191">
        <v>177</v>
      </c>
      <c r="I191">
        <v>1409</v>
      </c>
      <c r="J191">
        <v>23875</v>
      </c>
      <c r="K191">
        <v>25284</v>
      </c>
      <c r="L191">
        <v>-344</v>
      </c>
      <c r="M191">
        <v>930</v>
      </c>
      <c r="N191">
        <v>170871</v>
      </c>
      <c r="O191">
        <v>5265</v>
      </c>
      <c r="R191">
        <v>201420</v>
      </c>
      <c r="S191">
        <v>3712535</v>
      </c>
      <c r="T191">
        <v>1447005</v>
      </c>
      <c r="V191">
        <v>11</v>
      </c>
      <c r="Y191">
        <v>201420</v>
      </c>
      <c r="Z191">
        <v>0</v>
      </c>
      <c r="AA191">
        <v>2220086</v>
      </c>
      <c r="AB191">
        <v>1492449</v>
      </c>
      <c r="AC191" t="s">
        <v>216</v>
      </c>
      <c r="AD191" t="s">
        <v>242</v>
      </c>
    </row>
    <row r="192" spans="1:30">
      <c r="A192" s="31" t="s">
        <v>343</v>
      </c>
      <c r="B192" t="s">
        <v>77</v>
      </c>
      <c r="C192">
        <v>19</v>
      </c>
      <c r="D192" t="s">
        <v>78</v>
      </c>
      <c r="E192" s="32">
        <v>3811569725</v>
      </c>
      <c r="F192" s="32">
        <v>1.33623566999999E+16</v>
      </c>
      <c r="G192">
        <v>1234</v>
      </c>
      <c r="H192">
        <v>179</v>
      </c>
      <c r="I192">
        <v>1413</v>
      </c>
      <c r="J192">
        <v>23798</v>
      </c>
      <c r="K192">
        <v>25211</v>
      </c>
      <c r="L192">
        <v>-73</v>
      </c>
      <c r="M192">
        <v>1095</v>
      </c>
      <c r="N192">
        <v>172018</v>
      </c>
      <c r="O192">
        <v>5286</v>
      </c>
      <c r="R192">
        <v>202515</v>
      </c>
      <c r="S192">
        <v>3737986</v>
      </c>
      <c r="T192">
        <v>1455983</v>
      </c>
      <c r="V192">
        <v>8</v>
      </c>
      <c r="Y192">
        <v>202515</v>
      </c>
      <c r="Z192">
        <v>0</v>
      </c>
      <c r="AA192">
        <v>2229399</v>
      </c>
      <c r="AB192">
        <v>1508587</v>
      </c>
      <c r="AC192" t="s">
        <v>216</v>
      </c>
      <c r="AD192" t="s">
        <v>242</v>
      </c>
    </row>
    <row r="193" spans="1:34">
      <c r="A193" s="31" t="s">
        <v>344</v>
      </c>
      <c r="B193" t="s">
        <v>77</v>
      </c>
      <c r="C193">
        <v>19</v>
      </c>
      <c r="D193" t="s">
        <v>78</v>
      </c>
      <c r="E193" s="32">
        <v>3811569725</v>
      </c>
      <c r="F193" s="32">
        <v>1.33623566999999E+16</v>
      </c>
      <c r="G193">
        <v>1244</v>
      </c>
      <c r="H193">
        <v>171</v>
      </c>
      <c r="I193">
        <v>1415</v>
      </c>
      <c r="J193">
        <v>24095</v>
      </c>
      <c r="K193">
        <v>25510</v>
      </c>
      <c r="L193">
        <v>299</v>
      </c>
      <c r="M193">
        <v>1061</v>
      </c>
      <c r="N193">
        <v>172774</v>
      </c>
      <c r="O193">
        <v>5292</v>
      </c>
      <c r="R193">
        <v>203576</v>
      </c>
      <c r="S193">
        <v>3759786</v>
      </c>
      <c r="T193">
        <v>1462397</v>
      </c>
      <c r="V193">
        <v>8</v>
      </c>
      <c r="Y193">
        <v>203576</v>
      </c>
      <c r="Z193">
        <v>0</v>
      </c>
      <c r="AA193">
        <v>2236072</v>
      </c>
      <c r="AB193">
        <v>1523714</v>
      </c>
      <c r="AC193" t="s">
        <v>216</v>
      </c>
      <c r="AD193" t="s">
        <v>242</v>
      </c>
    </row>
    <row r="194" spans="1:34">
      <c r="A194" s="31" t="s">
        <v>345</v>
      </c>
      <c r="B194" t="s">
        <v>77</v>
      </c>
      <c r="C194">
        <v>19</v>
      </c>
      <c r="D194" t="s">
        <v>78</v>
      </c>
      <c r="E194" s="32">
        <v>3811569725</v>
      </c>
      <c r="F194" s="32">
        <v>1.33623566999999E+16</v>
      </c>
      <c r="G194">
        <v>1254</v>
      </c>
      <c r="H194">
        <v>174</v>
      </c>
      <c r="I194">
        <v>1428</v>
      </c>
      <c r="J194">
        <v>24663</v>
      </c>
      <c r="K194">
        <v>26091</v>
      </c>
      <c r="L194">
        <v>581</v>
      </c>
      <c r="M194">
        <v>1069</v>
      </c>
      <c r="N194">
        <v>173249</v>
      </c>
      <c r="O194">
        <v>5305</v>
      </c>
      <c r="R194">
        <v>204645</v>
      </c>
      <c r="S194">
        <v>3780405</v>
      </c>
      <c r="T194">
        <v>1470043</v>
      </c>
      <c r="V194">
        <v>12</v>
      </c>
      <c r="Y194">
        <v>204645</v>
      </c>
      <c r="Z194">
        <v>0</v>
      </c>
      <c r="AA194">
        <v>2244030</v>
      </c>
      <c r="AB194">
        <v>1536375</v>
      </c>
      <c r="AC194" t="s">
        <v>216</v>
      </c>
      <c r="AD194" t="s">
        <v>242</v>
      </c>
      <c r="AH194">
        <v>1</v>
      </c>
    </row>
    <row r="195" spans="1:34">
      <c r="A195" s="31" t="s">
        <v>346</v>
      </c>
      <c r="B195" t="s">
        <v>77</v>
      </c>
      <c r="C195">
        <v>19</v>
      </c>
      <c r="D195" t="s">
        <v>78</v>
      </c>
      <c r="E195" s="32">
        <v>3811569725</v>
      </c>
      <c r="F195" s="32">
        <v>1.33623566999999E+16</v>
      </c>
      <c r="G195">
        <v>1254</v>
      </c>
      <c r="H195">
        <v>168</v>
      </c>
      <c r="I195">
        <v>1422</v>
      </c>
      <c r="J195">
        <v>24663</v>
      </c>
      <c r="K195">
        <v>26085</v>
      </c>
      <c r="L195">
        <v>-6</v>
      </c>
      <c r="M195">
        <v>940</v>
      </c>
      <c r="N195">
        <v>174162</v>
      </c>
      <c r="O195">
        <v>5338</v>
      </c>
      <c r="R195">
        <v>205585</v>
      </c>
      <c r="S195">
        <v>3809167</v>
      </c>
      <c r="T195">
        <v>1479597</v>
      </c>
      <c r="V195">
        <v>4</v>
      </c>
      <c r="Y195">
        <v>205585</v>
      </c>
      <c r="Z195">
        <v>0</v>
      </c>
      <c r="AA195">
        <v>2253941</v>
      </c>
      <c r="AB195">
        <v>1555226</v>
      </c>
      <c r="AC195" t="s">
        <v>216</v>
      </c>
      <c r="AD195" t="s">
        <v>242</v>
      </c>
    </row>
    <row r="196" spans="1:34">
      <c r="A196" s="31" t="s">
        <v>347</v>
      </c>
      <c r="B196" t="s">
        <v>77</v>
      </c>
      <c r="C196">
        <v>19</v>
      </c>
      <c r="D196" t="s">
        <v>78</v>
      </c>
      <c r="E196" s="32">
        <v>3811569725</v>
      </c>
      <c r="F196" s="32">
        <v>1.33623566999999E+16</v>
      </c>
      <c r="G196">
        <v>1222</v>
      </c>
      <c r="H196">
        <v>172</v>
      </c>
      <c r="I196">
        <v>1394</v>
      </c>
      <c r="J196">
        <v>23978</v>
      </c>
      <c r="K196">
        <v>25372</v>
      </c>
      <c r="L196">
        <v>-713</v>
      </c>
      <c r="M196">
        <v>980</v>
      </c>
      <c r="N196">
        <v>175825</v>
      </c>
      <c r="O196">
        <v>5368</v>
      </c>
      <c r="R196">
        <v>206565</v>
      </c>
      <c r="S196">
        <v>3839317</v>
      </c>
      <c r="T196">
        <v>1488576</v>
      </c>
      <c r="V196">
        <v>13</v>
      </c>
      <c r="Y196">
        <v>206565</v>
      </c>
      <c r="Z196">
        <v>0</v>
      </c>
      <c r="AA196">
        <v>2263232</v>
      </c>
      <c r="AB196">
        <v>1576085</v>
      </c>
      <c r="AC196" t="s">
        <v>216</v>
      </c>
      <c r="AD196" t="s">
        <v>242</v>
      </c>
    </row>
    <row r="197" spans="1:34">
      <c r="A197" s="31" t="s">
        <v>348</v>
      </c>
      <c r="B197" t="s">
        <v>77</v>
      </c>
      <c r="C197">
        <v>19</v>
      </c>
      <c r="D197" t="s">
        <v>78</v>
      </c>
      <c r="E197" s="32">
        <v>3811569725</v>
      </c>
      <c r="F197" s="32">
        <v>1.33623566999999E+16</v>
      </c>
      <c r="G197">
        <v>1201</v>
      </c>
      <c r="H197">
        <v>168</v>
      </c>
      <c r="I197">
        <v>1369</v>
      </c>
      <c r="J197">
        <v>23875</v>
      </c>
      <c r="K197">
        <v>25244</v>
      </c>
      <c r="L197">
        <v>-128</v>
      </c>
      <c r="M197">
        <v>1061</v>
      </c>
      <c r="N197">
        <v>176991</v>
      </c>
      <c r="O197">
        <v>5391</v>
      </c>
      <c r="R197">
        <v>207626</v>
      </c>
      <c r="S197">
        <v>3865268</v>
      </c>
      <c r="T197">
        <v>1498780</v>
      </c>
      <c r="U197" t="s">
        <v>349</v>
      </c>
      <c r="V197">
        <v>9</v>
      </c>
      <c r="Y197">
        <v>207626</v>
      </c>
      <c r="Z197">
        <v>0</v>
      </c>
      <c r="AA197">
        <v>2273887</v>
      </c>
      <c r="AB197">
        <v>1591381</v>
      </c>
      <c r="AC197" t="s">
        <v>216</v>
      </c>
      <c r="AD197" t="s">
        <v>242</v>
      </c>
    </row>
    <row r="198" spans="1:34">
      <c r="A198" s="31" t="s">
        <v>350</v>
      </c>
      <c r="B198" t="s">
        <v>77</v>
      </c>
      <c r="C198">
        <v>19</v>
      </c>
      <c r="D198" t="s">
        <v>78</v>
      </c>
      <c r="E198" s="32">
        <v>3811569725</v>
      </c>
      <c r="F198" s="32">
        <v>1.33623566999999E+16</v>
      </c>
      <c r="G198">
        <v>1172</v>
      </c>
      <c r="H198">
        <v>165</v>
      </c>
      <c r="I198">
        <v>1337</v>
      </c>
      <c r="J198">
        <v>23559</v>
      </c>
      <c r="K198">
        <v>24896</v>
      </c>
      <c r="L198">
        <v>-348</v>
      </c>
      <c r="M198">
        <v>861</v>
      </c>
      <c r="N198">
        <v>178181</v>
      </c>
      <c r="O198">
        <v>5410</v>
      </c>
      <c r="R198">
        <v>208487</v>
      </c>
      <c r="S198">
        <v>3893413</v>
      </c>
      <c r="T198">
        <v>1507241</v>
      </c>
      <c r="U198" t="s">
        <v>351</v>
      </c>
      <c r="V198">
        <v>8</v>
      </c>
      <c r="Y198">
        <v>208487</v>
      </c>
      <c r="Z198">
        <v>0</v>
      </c>
      <c r="AA198">
        <v>2282934</v>
      </c>
      <c r="AB198">
        <v>1610479</v>
      </c>
      <c r="AC198" t="s">
        <v>216</v>
      </c>
      <c r="AD198" t="s">
        <v>242</v>
      </c>
    </row>
    <row r="199" spans="1:34">
      <c r="A199" s="31" t="s">
        <v>352</v>
      </c>
      <c r="B199" t="s">
        <v>77</v>
      </c>
      <c r="C199">
        <v>19</v>
      </c>
      <c r="D199" t="s">
        <v>78</v>
      </c>
      <c r="E199" s="32">
        <v>3811569725</v>
      </c>
      <c r="F199" s="32">
        <v>1.33623566999999E+16</v>
      </c>
      <c r="G199">
        <v>1136</v>
      </c>
      <c r="H199">
        <v>167</v>
      </c>
      <c r="I199">
        <v>1303</v>
      </c>
      <c r="J199">
        <v>23470</v>
      </c>
      <c r="K199">
        <v>24773</v>
      </c>
      <c r="L199">
        <v>-123</v>
      </c>
      <c r="M199">
        <v>1000</v>
      </c>
      <c r="N199">
        <v>179294</v>
      </c>
      <c r="O199">
        <v>5420</v>
      </c>
      <c r="R199">
        <v>209487</v>
      </c>
      <c r="S199">
        <v>3920442</v>
      </c>
      <c r="T199">
        <v>1516447</v>
      </c>
      <c r="V199">
        <v>9</v>
      </c>
      <c r="Y199">
        <v>209487</v>
      </c>
      <c r="Z199">
        <v>0</v>
      </c>
      <c r="AA199">
        <v>2292493</v>
      </c>
      <c r="AB199">
        <v>1627949</v>
      </c>
      <c r="AC199" t="s">
        <v>216</v>
      </c>
      <c r="AD199" t="s">
        <v>242</v>
      </c>
    </row>
    <row r="200" spans="1:34">
      <c r="A200" s="31" t="s">
        <v>354</v>
      </c>
      <c r="B200" t="s">
        <v>77</v>
      </c>
      <c r="C200">
        <v>19</v>
      </c>
      <c r="D200" t="s">
        <v>78</v>
      </c>
      <c r="E200" s="32">
        <v>3811569725</v>
      </c>
      <c r="F200" s="32">
        <v>1.33623566999999E+16</v>
      </c>
      <c r="G200">
        <v>1148</v>
      </c>
      <c r="H200">
        <v>163</v>
      </c>
      <c r="I200">
        <v>1311</v>
      </c>
      <c r="J200">
        <v>23470</v>
      </c>
      <c r="K200">
        <v>24781</v>
      </c>
      <c r="L200">
        <v>8</v>
      </c>
      <c r="M200">
        <v>772</v>
      </c>
      <c r="N200">
        <v>180055</v>
      </c>
      <c r="O200">
        <v>5423</v>
      </c>
      <c r="R200">
        <v>210259</v>
      </c>
      <c r="S200">
        <v>3930215</v>
      </c>
      <c r="T200">
        <v>1521743</v>
      </c>
      <c r="V200">
        <v>10</v>
      </c>
      <c r="Y200">
        <v>210259</v>
      </c>
      <c r="Z200">
        <v>0</v>
      </c>
      <c r="AA200">
        <v>2297977</v>
      </c>
      <c r="AB200">
        <v>1632238</v>
      </c>
      <c r="AC200" t="s">
        <v>216</v>
      </c>
      <c r="AD200" t="s">
        <v>242</v>
      </c>
    </row>
    <row r="201" spans="1:34">
      <c r="A201" s="31" t="s">
        <v>356</v>
      </c>
      <c r="B201" t="s">
        <v>77</v>
      </c>
      <c r="C201">
        <v>19</v>
      </c>
      <c r="D201" t="s">
        <v>78</v>
      </c>
      <c r="E201" s="32">
        <v>3811569725</v>
      </c>
      <c r="F201" s="32">
        <v>1.33623566999999E+16</v>
      </c>
      <c r="G201">
        <v>1178</v>
      </c>
      <c r="H201">
        <v>160</v>
      </c>
      <c r="I201">
        <v>1338</v>
      </c>
      <c r="J201">
        <v>23617</v>
      </c>
      <c r="K201">
        <v>24955</v>
      </c>
      <c r="L201">
        <v>174</v>
      </c>
      <c r="M201">
        <v>734</v>
      </c>
      <c r="N201">
        <v>180595</v>
      </c>
      <c r="O201">
        <v>5443</v>
      </c>
      <c r="R201">
        <v>210993</v>
      </c>
      <c r="S201">
        <v>3944689</v>
      </c>
      <c r="T201">
        <v>1528128</v>
      </c>
      <c r="V201">
        <v>5</v>
      </c>
      <c r="Y201">
        <v>210993</v>
      </c>
      <c r="Z201">
        <v>0</v>
      </c>
      <c r="AA201">
        <v>2304618</v>
      </c>
      <c r="AB201">
        <v>1640071</v>
      </c>
      <c r="AC201" t="s">
        <v>216</v>
      </c>
      <c r="AD201" t="s">
        <v>242</v>
      </c>
    </row>
    <row r="202" spans="1:34">
      <c r="A202" s="31" t="s">
        <v>358</v>
      </c>
      <c r="B202" t="s">
        <v>77</v>
      </c>
      <c r="C202">
        <v>19</v>
      </c>
      <c r="D202" t="s">
        <v>78</v>
      </c>
      <c r="E202" s="32">
        <v>3811569725</v>
      </c>
      <c r="F202" s="32">
        <v>1.33623566999999E+16</v>
      </c>
      <c r="G202">
        <v>1152</v>
      </c>
      <c r="H202">
        <v>160</v>
      </c>
      <c r="I202">
        <v>1312</v>
      </c>
      <c r="J202">
        <v>23511</v>
      </c>
      <c r="K202">
        <v>24823</v>
      </c>
      <c r="L202">
        <v>-132</v>
      </c>
      <c r="M202">
        <v>902</v>
      </c>
      <c r="N202">
        <v>181604</v>
      </c>
      <c r="O202">
        <v>5468</v>
      </c>
      <c r="R202">
        <v>211895</v>
      </c>
      <c r="S202">
        <v>3977246</v>
      </c>
      <c r="T202">
        <v>1536665</v>
      </c>
      <c r="V202">
        <v>8</v>
      </c>
      <c r="Y202">
        <v>211895</v>
      </c>
      <c r="Z202">
        <v>0</v>
      </c>
      <c r="AA202">
        <v>2313462</v>
      </c>
      <c r="AB202">
        <v>1663784</v>
      </c>
      <c r="AC202" t="s">
        <v>216</v>
      </c>
      <c r="AD202" t="s">
        <v>242</v>
      </c>
    </row>
    <row r="203" spans="1:34">
      <c r="A203" s="31" t="s">
        <v>357</v>
      </c>
      <c r="B203" t="s">
        <v>77</v>
      </c>
      <c r="C203">
        <v>19</v>
      </c>
      <c r="D203" t="s">
        <v>78</v>
      </c>
      <c r="E203" s="32">
        <v>3811569725</v>
      </c>
      <c r="F203" s="32">
        <v>1.33623566999999E+16</v>
      </c>
      <c r="G203">
        <v>1121</v>
      </c>
      <c r="H203">
        <v>152</v>
      </c>
      <c r="I203">
        <v>1273</v>
      </c>
      <c r="J203">
        <v>23256</v>
      </c>
      <c r="K203">
        <v>24529</v>
      </c>
      <c r="L203">
        <v>-294</v>
      </c>
      <c r="M203">
        <v>782</v>
      </c>
      <c r="N203">
        <v>182656</v>
      </c>
      <c r="O203">
        <v>5492</v>
      </c>
      <c r="R203">
        <v>212677</v>
      </c>
      <c r="S203">
        <v>4004318</v>
      </c>
      <c r="T203">
        <v>1545925</v>
      </c>
      <c r="V203">
        <v>7</v>
      </c>
      <c r="Y203">
        <v>212677</v>
      </c>
      <c r="Z203">
        <v>0</v>
      </c>
      <c r="AA203">
        <v>2323160</v>
      </c>
      <c r="AB203">
        <v>1681158</v>
      </c>
      <c r="AC203" t="s">
        <v>216</v>
      </c>
      <c r="AD203" t="s">
        <v>242</v>
      </c>
    </row>
    <row r="204" spans="1:34">
      <c r="A204" s="31" t="s">
        <v>359</v>
      </c>
      <c r="B204" t="s">
        <v>77</v>
      </c>
      <c r="C204">
        <v>19</v>
      </c>
      <c r="D204" t="s">
        <v>78</v>
      </c>
      <c r="E204" s="32">
        <v>3811569725</v>
      </c>
      <c r="F204" s="32">
        <v>1.33623566999999E+16</v>
      </c>
      <c r="G204">
        <v>1063</v>
      </c>
      <c r="H204">
        <v>149</v>
      </c>
      <c r="I204">
        <v>1212</v>
      </c>
      <c r="J204">
        <v>22666</v>
      </c>
      <c r="K204">
        <v>23878</v>
      </c>
      <c r="L204">
        <v>-651</v>
      </c>
      <c r="M204">
        <v>1202</v>
      </c>
      <c r="N204">
        <v>184485</v>
      </c>
      <c r="O204">
        <v>5516</v>
      </c>
      <c r="R204">
        <v>213879</v>
      </c>
      <c r="S204">
        <v>4030583</v>
      </c>
      <c r="T204">
        <v>1557268</v>
      </c>
      <c r="V204">
        <v>2</v>
      </c>
      <c r="Y204">
        <v>213879</v>
      </c>
      <c r="Z204">
        <v>0</v>
      </c>
      <c r="AA204">
        <v>2334723</v>
      </c>
      <c r="AB204">
        <v>1695860</v>
      </c>
      <c r="AC204" t="s">
        <v>216</v>
      </c>
      <c r="AD204" t="s">
        <v>242</v>
      </c>
    </row>
    <row r="205" spans="1:34">
      <c r="A205" s="31" t="s">
        <v>361</v>
      </c>
      <c r="B205" t="s">
        <v>77</v>
      </c>
      <c r="C205">
        <v>19</v>
      </c>
      <c r="D205" t="s">
        <v>78</v>
      </c>
      <c r="E205" s="32">
        <v>3811569725</v>
      </c>
      <c r="F205" s="32">
        <v>1.33623566999999E+16</v>
      </c>
      <c r="G205">
        <v>1021</v>
      </c>
      <c r="H205">
        <v>142</v>
      </c>
      <c r="I205">
        <v>1163</v>
      </c>
      <c r="J205">
        <v>22167</v>
      </c>
      <c r="K205">
        <v>23330</v>
      </c>
      <c r="L205">
        <v>-548</v>
      </c>
      <c r="M205">
        <v>603</v>
      </c>
      <c r="N205">
        <v>185625</v>
      </c>
      <c r="O205">
        <v>5527</v>
      </c>
      <c r="R205">
        <v>214482</v>
      </c>
      <c r="S205">
        <v>4056323</v>
      </c>
      <c r="T205">
        <v>1565213</v>
      </c>
      <c r="V205">
        <v>0</v>
      </c>
      <c r="Y205">
        <v>214482</v>
      </c>
      <c r="Z205">
        <v>0</v>
      </c>
      <c r="AA205">
        <v>2343047</v>
      </c>
      <c r="AB205">
        <v>1713276</v>
      </c>
      <c r="AC205" t="s">
        <v>216</v>
      </c>
      <c r="AD205" t="s">
        <v>242</v>
      </c>
    </row>
    <row r="206" spans="1:34">
      <c r="A206" s="31" t="s">
        <v>362</v>
      </c>
      <c r="B206" t="s">
        <v>77</v>
      </c>
      <c r="C206">
        <v>19</v>
      </c>
      <c r="D206" t="s">
        <v>78</v>
      </c>
      <c r="E206" s="32">
        <v>3811569725</v>
      </c>
      <c r="F206" s="32">
        <v>1.33623566999999E+16</v>
      </c>
      <c r="G206">
        <v>995</v>
      </c>
      <c r="H206">
        <v>140</v>
      </c>
      <c r="I206">
        <v>1135</v>
      </c>
      <c r="J206">
        <v>21495</v>
      </c>
      <c r="K206">
        <v>22630</v>
      </c>
      <c r="L206">
        <v>-700</v>
      </c>
      <c r="M206">
        <v>851</v>
      </c>
      <c r="N206">
        <v>187157</v>
      </c>
      <c r="O206">
        <v>5546</v>
      </c>
      <c r="R206">
        <v>215333</v>
      </c>
      <c r="S206">
        <v>4081757</v>
      </c>
      <c r="T206">
        <v>1573869</v>
      </c>
      <c r="V206">
        <v>3</v>
      </c>
      <c r="Y206">
        <v>215333</v>
      </c>
      <c r="Z206">
        <v>0</v>
      </c>
      <c r="AA206">
        <v>2352005</v>
      </c>
      <c r="AB206">
        <v>1729752</v>
      </c>
      <c r="AC206" t="s">
        <v>216</v>
      </c>
      <c r="AD206" t="s">
        <v>242</v>
      </c>
    </row>
    <row r="207" spans="1:34">
      <c r="A207" s="31" t="s">
        <v>363</v>
      </c>
      <c r="B207" t="s">
        <v>77</v>
      </c>
      <c r="C207">
        <v>19</v>
      </c>
      <c r="D207" t="s">
        <v>78</v>
      </c>
      <c r="E207" s="32">
        <v>3811569725</v>
      </c>
      <c r="F207" s="32">
        <v>1.33623566999999E+16</v>
      </c>
      <c r="G207">
        <v>974</v>
      </c>
      <c r="H207">
        <v>136</v>
      </c>
      <c r="I207">
        <v>1110</v>
      </c>
      <c r="J207">
        <v>21035</v>
      </c>
      <c r="K207">
        <v>22145</v>
      </c>
      <c r="L207">
        <v>-485</v>
      </c>
      <c r="M207">
        <v>494</v>
      </c>
      <c r="N207">
        <v>188122</v>
      </c>
      <c r="O207">
        <v>5560</v>
      </c>
      <c r="R207">
        <v>215827</v>
      </c>
      <c r="S207">
        <v>4096094</v>
      </c>
      <c r="T207">
        <v>1579457</v>
      </c>
      <c r="V207">
        <v>4</v>
      </c>
      <c r="Y207">
        <v>215827</v>
      </c>
      <c r="Z207">
        <v>0</v>
      </c>
      <c r="AA207">
        <v>2357771</v>
      </c>
      <c r="AB207">
        <v>1738323</v>
      </c>
      <c r="AC207" t="s">
        <v>216</v>
      </c>
      <c r="AD207" t="s">
        <v>242</v>
      </c>
    </row>
    <row r="208" spans="1:34">
      <c r="A208" s="31" t="s">
        <v>364</v>
      </c>
      <c r="B208" t="s">
        <v>77</v>
      </c>
      <c r="C208">
        <v>19</v>
      </c>
      <c r="D208" t="s">
        <v>78</v>
      </c>
      <c r="E208" s="32">
        <v>3811569725</v>
      </c>
      <c r="F208" s="32">
        <v>1.33623566999999E+16</v>
      </c>
      <c r="G208">
        <v>988</v>
      </c>
      <c r="H208">
        <v>131</v>
      </c>
      <c r="I208">
        <v>1119</v>
      </c>
      <c r="J208">
        <v>21111</v>
      </c>
      <c r="K208">
        <v>22230</v>
      </c>
      <c r="L208">
        <v>85</v>
      </c>
      <c r="M208">
        <v>589</v>
      </c>
      <c r="N208">
        <v>188620</v>
      </c>
      <c r="O208">
        <v>5566</v>
      </c>
      <c r="R208">
        <v>216416</v>
      </c>
      <c r="S208">
        <v>4115624</v>
      </c>
      <c r="T208">
        <v>1586602</v>
      </c>
      <c r="V208">
        <v>3</v>
      </c>
      <c r="Y208">
        <v>216416</v>
      </c>
      <c r="Z208">
        <v>0</v>
      </c>
      <c r="AA208">
        <v>2365118</v>
      </c>
      <c r="AB208">
        <v>1750506</v>
      </c>
      <c r="AC208" t="s">
        <v>216</v>
      </c>
      <c r="AD208" t="s">
        <v>242</v>
      </c>
    </row>
    <row r="209" spans="1:34">
      <c r="A209" s="31" t="s">
        <v>365</v>
      </c>
      <c r="B209" t="s">
        <v>77</v>
      </c>
      <c r="C209">
        <v>19</v>
      </c>
      <c r="D209" t="s">
        <v>78</v>
      </c>
      <c r="E209" s="32">
        <v>3811569725</v>
      </c>
      <c r="F209" s="32">
        <v>133623567</v>
      </c>
      <c r="G209">
        <v>959</v>
      </c>
      <c r="H209">
        <v>133</v>
      </c>
      <c r="I209">
        <v>1092</v>
      </c>
      <c r="J209">
        <v>21070</v>
      </c>
      <c r="K209">
        <v>22162</v>
      </c>
      <c r="L209">
        <v>-68</v>
      </c>
      <c r="M209">
        <v>894</v>
      </c>
      <c r="N209">
        <v>189556</v>
      </c>
      <c r="O209">
        <v>5592</v>
      </c>
      <c r="R209">
        <v>217310</v>
      </c>
      <c r="S209">
        <v>4142986</v>
      </c>
      <c r="T209">
        <v>1597306</v>
      </c>
      <c r="V209">
        <v>10</v>
      </c>
      <c r="Y209">
        <v>217310</v>
      </c>
      <c r="Z209">
        <v>0</v>
      </c>
      <c r="AA209">
        <v>2376197</v>
      </c>
      <c r="AB209">
        <v>1766789</v>
      </c>
      <c r="AC209" t="s">
        <v>216</v>
      </c>
      <c r="AD209" t="s">
        <v>242</v>
      </c>
    </row>
    <row r="210" spans="1:34">
      <c r="A210" s="31" t="s">
        <v>366</v>
      </c>
      <c r="B210" t="s">
        <v>77</v>
      </c>
      <c r="C210">
        <v>19</v>
      </c>
      <c r="D210" t="s">
        <v>78</v>
      </c>
      <c r="E210" s="32">
        <v>3811569725</v>
      </c>
      <c r="F210" s="32">
        <v>133623567</v>
      </c>
      <c r="G210">
        <v>919</v>
      </c>
      <c r="H210">
        <v>125</v>
      </c>
      <c r="I210">
        <v>1044</v>
      </c>
      <c r="J210">
        <v>18991</v>
      </c>
      <c r="K210">
        <v>20035</v>
      </c>
      <c r="L210">
        <v>-2127</v>
      </c>
      <c r="M210">
        <v>607</v>
      </c>
      <c r="N210">
        <v>192268</v>
      </c>
      <c r="O210">
        <v>5614</v>
      </c>
      <c r="R210">
        <v>217917</v>
      </c>
      <c r="S210">
        <v>4169302</v>
      </c>
      <c r="T210">
        <v>1604909</v>
      </c>
      <c r="V210">
        <v>0</v>
      </c>
      <c r="Y210">
        <v>217917</v>
      </c>
      <c r="Z210">
        <v>0</v>
      </c>
      <c r="AA210">
        <v>2384068</v>
      </c>
      <c r="AB210">
        <v>1785234</v>
      </c>
      <c r="AC210" t="s">
        <v>216</v>
      </c>
      <c r="AD210" t="s">
        <v>242</v>
      </c>
      <c r="AH210">
        <v>1</v>
      </c>
    </row>
    <row r="211" spans="1:34">
      <c r="A211" s="31" t="s">
        <v>367</v>
      </c>
      <c r="B211" t="s">
        <v>77</v>
      </c>
      <c r="C211">
        <v>19</v>
      </c>
      <c r="D211" t="s">
        <v>78</v>
      </c>
      <c r="E211" s="32">
        <v>3811569725</v>
      </c>
      <c r="F211" s="32">
        <v>133623567</v>
      </c>
      <c r="G211">
        <v>883</v>
      </c>
      <c r="H211">
        <v>124</v>
      </c>
      <c r="I211">
        <v>1007</v>
      </c>
      <c r="J211">
        <v>18158</v>
      </c>
      <c r="K211">
        <v>19165</v>
      </c>
      <c r="L211">
        <v>-870</v>
      </c>
      <c r="M211">
        <v>603</v>
      </c>
      <c r="N211">
        <v>193722</v>
      </c>
      <c r="O211">
        <v>5633</v>
      </c>
      <c r="R211">
        <v>218520</v>
      </c>
      <c r="S211">
        <v>4189509</v>
      </c>
      <c r="T211">
        <v>1612494</v>
      </c>
      <c r="V211">
        <v>5</v>
      </c>
      <c r="Y211">
        <v>218520</v>
      </c>
      <c r="Z211">
        <v>0</v>
      </c>
      <c r="AA211">
        <v>2391922</v>
      </c>
      <c r="AB211">
        <v>1797587</v>
      </c>
      <c r="AC211" t="s">
        <v>216</v>
      </c>
      <c r="AD211" t="s">
        <v>242</v>
      </c>
    </row>
    <row r="212" spans="1:34">
      <c r="A212" s="31" t="s">
        <v>368</v>
      </c>
      <c r="B212" t="s">
        <v>77</v>
      </c>
      <c r="C212">
        <v>19</v>
      </c>
      <c r="D212" t="s">
        <v>78</v>
      </c>
      <c r="E212" s="32">
        <v>3811569725</v>
      </c>
      <c r="F212" s="32">
        <v>133623567</v>
      </c>
      <c r="G212">
        <v>841</v>
      </c>
      <c r="H212">
        <v>120</v>
      </c>
      <c r="I212">
        <v>961</v>
      </c>
      <c r="J212">
        <v>17048</v>
      </c>
      <c r="K212">
        <v>18009</v>
      </c>
      <c r="L212">
        <v>-1156</v>
      </c>
      <c r="M212">
        <v>573</v>
      </c>
      <c r="N212">
        <v>195434</v>
      </c>
      <c r="O212">
        <v>5650</v>
      </c>
      <c r="R212">
        <v>219093</v>
      </c>
      <c r="S212">
        <v>4211778</v>
      </c>
      <c r="T212">
        <v>1619810</v>
      </c>
      <c r="V212">
        <v>3</v>
      </c>
      <c r="Y212">
        <v>219093</v>
      </c>
      <c r="Z212">
        <v>0</v>
      </c>
      <c r="AA212">
        <v>2399490</v>
      </c>
      <c r="AB212">
        <v>1812288</v>
      </c>
      <c r="AC212" t="s">
        <v>216</v>
      </c>
      <c r="AD212" t="s">
        <v>242</v>
      </c>
    </row>
    <row r="213" spans="1:34">
      <c r="A213" s="31" t="s">
        <v>369</v>
      </c>
      <c r="B213" t="s">
        <v>77</v>
      </c>
      <c r="C213">
        <v>19</v>
      </c>
      <c r="D213" t="s">
        <v>78</v>
      </c>
      <c r="E213" s="32">
        <v>3811569725</v>
      </c>
      <c r="F213" s="32">
        <v>133623567</v>
      </c>
      <c r="G213">
        <v>833</v>
      </c>
      <c r="H213">
        <v>114</v>
      </c>
      <c r="I213">
        <v>947</v>
      </c>
      <c r="J213">
        <v>16566</v>
      </c>
      <c r="K213">
        <v>17513</v>
      </c>
      <c r="L213">
        <v>-496</v>
      </c>
      <c r="M213">
        <v>557</v>
      </c>
      <c r="N213">
        <v>196477</v>
      </c>
      <c r="O213">
        <v>5660</v>
      </c>
      <c r="R213">
        <v>219650</v>
      </c>
      <c r="S213">
        <v>4231759</v>
      </c>
      <c r="T213">
        <v>1627543</v>
      </c>
      <c r="V213">
        <v>1</v>
      </c>
      <c r="Y213">
        <v>219650</v>
      </c>
      <c r="Z213">
        <v>0</v>
      </c>
      <c r="AA213">
        <v>2407773</v>
      </c>
      <c r="AB213">
        <v>1823986</v>
      </c>
      <c r="AC213" t="s">
        <v>216</v>
      </c>
      <c r="AD213" t="s">
        <v>242</v>
      </c>
    </row>
    <row r="214" spans="1:34">
      <c r="A214" s="31" t="s">
        <v>371</v>
      </c>
      <c r="B214" t="s">
        <v>77</v>
      </c>
      <c r="C214">
        <v>19</v>
      </c>
      <c r="D214" t="s">
        <v>78</v>
      </c>
      <c r="E214" s="32">
        <v>3811569725</v>
      </c>
      <c r="F214" s="32">
        <v>133623567</v>
      </c>
      <c r="G214">
        <v>812</v>
      </c>
      <c r="H214">
        <v>118</v>
      </c>
      <c r="I214">
        <v>930</v>
      </c>
      <c r="J214">
        <v>16229</v>
      </c>
      <c r="K214">
        <v>17159</v>
      </c>
      <c r="L214">
        <v>-354</v>
      </c>
      <c r="M214">
        <v>405</v>
      </c>
      <c r="N214">
        <v>197233</v>
      </c>
      <c r="O214">
        <v>5663</v>
      </c>
      <c r="R214">
        <v>220055</v>
      </c>
      <c r="S214">
        <v>4250948</v>
      </c>
      <c r="T214">
        <v>1633067</v>
      </c>
      <c r="V214">
        <v>6</v>
      </c>
      <c r="Y214">
        <v>220055</v>
      </c>
      <c r="Z214">
        <v>0</v>
      </c>
      <c r="AA214">
        <v>2413474</v>
      </c>
      <c r="AB214">
        <v>1837474</v>
      </c>
      <c r="AC214" t="s">
        <v>216</v>
      </c>
      <c r="AD214" t="s">
        <v>242</v>
      </c>
    </row>
    <row r="215" spans="1:34">
      <c r="A215" s="31" t="s">
        <v>372</v>
      </c>
      <c r="B215" t="s">
        <v>77</v>
      </c>
      <c r="C215">
        <v>19</v>
      </c>
      <c r="D215" t="s">
        <v>78</v>
      </c>
      <c r="E215" s="32">
        <v>3811569725</v>
      </c>
      <c r="F215" s="32">
        <v>133623567</v>
      </c>
      <c r="G215">
        <v>808</v>
      </c>
      <c r="H215">
        <v>112</v>
      </c>
      <c r="I215">
        <v>920</v>
      </c>
      <c r="J215">
        <v>15776</v>
      </c>
      <c r="K215">
        <v>16696</v>
      </c>
      <c r="L215">
        <v>-463</v>
      </c>
      <c r="M215">
        <v>299</v>
      </c>
      <c r="N215">
        <v>197991</v>
      </c>
      <c r="O215">
        <v>5667</v>
      </c>
      <c r="R215">
        <v>220354</v>
      </c>
      <c r="S215">
        <v>4263445</v>
      </c>
      <c r="T215">
        <v>1638497</v>
      </c>
      <c r="V215">
        <v>0</v>
      </c>
      <c r="Y215">
        <v>220354</v>
      </c>
      <c r="Z215">
        <v>0</v>
      </c>
      <c r="AA215">
        <v>2419088</v>
      </c>
      <c r="AB215">
        <v>1844357</v>
      </c>
      <c r="AC215" t="s">
        <v>216</v>
      </c>
      <c r="AD215" t="s">
        <v>242</v>
      </c>
    </row>
    <row r="216" spans="1:34">
      <c r="A216" s="31" t="s">
        <v>373</v>
      </c>
      <c r="B216" t="s">
        <v>77</v>
      </c>
      <c r="C216">
        <v>19</v>
      </c>
      <c r="D216" t="s">
        <v>78</v>
      </c>
      <c r="E216" s="32">
        <v>3811569725</v>
      </c>
      <c r="F216" s="32">
        <v>133623567</v>
      </c>
      <c r="G216">
        <v>786</v>
      </c>
      <c r="H216">
        <v>108</v>
      </c>
      <c r="I216">
        <v>894</v>
      </c>
      <c r="J216">
        <v>15399</v>
      </c>
      <c r="K216">
        <v>16293</v>
      </c>
      <c r="L216">
        <v>-403</v>
      </c>
      <c r="M216">
        <v>411</v>
      </c>
      <c r="N216">
        <v>198783</v>
      </c>
      <c r="O216">
        <v>5689</v>
      </c>
      <c r="R216">
        <v>220765</v>
      </c>
      <c r="S216">
        <v>4287835</v>
      </c>
      <c r="T216">
        <v>1646087</v>
      </c>
      <c r="V216">
        <v>1</v>
      </c>
      <c r="Y216">
        <v>220765</v>
      </c>
      <c r="Z216">
        <v>0</v>
      </c>
      <c r="AA216">
        <v>2426825</v>
      </c>
      <c r="AB216">
        <v>1861010</v>
      </c>
      <c r="AC216" t="s">
        <v>216</v>
      </c>
      <c r="AD216" t="s">
        <v>242</v>
      </c>
    </row>
    <row r="217" spans="1:34">
      <c r="A217" s="31" t="s">
        <v>374</v>
      </c>
      <c r="B217" t="s">
        <v>77</v>
      </c>
      <c r="C217">
        <v>19</v>
      </c>
      <c r="D217" t="s">
        <v>78</v>
      </c>
      <c r="E217" s="32">
        <v>3811569725</v>
      </c>
      <c r="F217" s="32">
        <v>133623567</v>
      </c>
      <c r="G217">
        <v>733</v>
      </c>
      <c r="H217">
        <v>107</v>
      </c>
      <c r="I217">
        <v>840</v>
      </c>
      <c r="J217">
        <v>14428</v>
      </c>
      <c r="K217">
        <v>15268</v>
      </c>
      <c r="L217">
        <v>-1025</v>
      </c>
      <c r="M217">
        <v>603</v>
      </c>
      <c r="N217">
        <v>200401</v>
      </c>
      <c r="O217">
        <v>5699</v>
      </c>
      <c r="R217">
        <v>221368</v>
      </c>
      <c r="S217">
        <v>4309302</v>
      </c>
      <c r="T217">
        <v>1653792</v>
      </c>
      <c r="V217">
        <v>6</v>
      </c>
      <c r="Y217">
        <v>221368</v>
      </c>
      <c r="Z217">
        <v>0</v>
      </c>
      <c r="AA217">
        <v>2434718</v>
      </c>
      <c r="AB217">
        <v>1874584</v>
      </c>
      <c r="AC217" t="s">
        <v>216</v>
      </c>
      <c r="AD217" t="s">
        <v>242</v>
      </c>
    </row>
    <row r="218" spans="1:34">
      <c r="A218" s="31" t="s">
        <v>375</v>
      </c>
      <c r="B218" t="s">
        <v>77</v>
      </c>
      <c r="C218">
        <v>19</v>
      </c>
      <c r="D218" t="s">
        <v>78</v>
      </c>
      <c r="E218" s="32">
        <v>3811569725</v>
      </c>
      <c r="F218" s="32">
        <v>133623567</v>
      </c>
      <c r="G218">
        <v>704</v>
      </c>
      <c r="H218">
        <v>104</v>
      </c>
      <c r="I218">
        <v>808</v>
      </c>
      <c r="J218">
        <v>14205</v>
      </c>
      <c r="K218">
        <v>15013</v>
      </c>
      <c r="L218">
        <v>-255</v>
      </c>
      <c r="M218">
        <v>443</v>
      </c>
      <c r="N218">
        <v>201089</v>
      </c>
      <c r="O218">
        <v>5709</v>
      </c>
      <c r="R218">
        <v>221811</v>
      </c>
      <c r="S218">
        <v>4327213</v>
      </c>
      <c r="T218">
        <v>1661680</v>
      </c>
      <c r="V218">
        <v>9</v>
      </c>
      <c r="Y218">
        <v>221811</v>
      </c>
      <c r="Z218">
        <v>0</v>
      </c>
      <c r="AA218">
        <v>2442907</v>
      </c>
      <c r="AB218">
        <v>1884306</v>
      </c>
      <c r="AC218" t="s">
        <v>216</v>
      </c>
      <c r="AD218" t="s">
        <v>242</v>
      </c>
    </row>
    <row r="219" spans="1:34">
      <c r="A219" s="31" t="s">
        <v>377</v>
      </c>
      <c r="B219" t="s">
        <v>77</v>
      </c>
      <c r="C219">
        <v>19</v>
      </c>
      <c r="D219" t="s">
        <v>78</v>
      </c>
      <c r="E219" s="32">
        <v>3811569725</v>
      </c>
      <c r="F219" s="32">
        <v>133623567</v>
      </c>
      <c r="G219">
        <v>679</v>
      </c>
      <c r="H219">
        <v>99</v>
      </c>
      <c r="I219">
        <v>778</v>
      </c>
      <c r="J219">
        <v>13237</v>
      </c>
      <c r="K219">
        <v>14015</v>
      </c>
      <c r="L219">
        <v>-998</v>
      </c>
      <c r="M219">
        <v>493</v>
      </c>
      <c r="N219">
        <v>202569</v>
      </c>
      <c r="O219">
        <v>5720</v>
      </c>
      <c r="R219">
        <v>222304</v>
      </c>
      <c r="S219">
        <v>4353548</v>
      </c>
      <c r="T219">
        <v>1670121</v>
      </c>
      <c r="V219">
        <v>5</v>
      </c>
      <c r="Y219">
        <v>222304</v>
      </c>
      <c r="Z219">
        <v>0</v>
      </c>
      <c r="AA219">
        <v>2451561</v>
      </c>
      <c r="AB219">
        <v>1901987</v>
      </c>
      <c r="AC219" t="s">
        <v>216</v>
      </c>
      <c r="AD219" t="s">
        <v>242</v>
      </c>
    </row>
    <row r="220" spans="1:34">
      <c r="A220" s="31" t="s">
        <v>378</v>
      </c>
      <c r="B220" t="s">
        <v>77</v>
      </c>
      <c r="C220">
        <v>19</v>
      </c>
      <c r="D220" t="s">
        <v>78</v>
      </c>
      <c r="E220" s="32">
        <v>3811569725</v>
      </c>
      <c r="F220" s="32">
        <v>133623567</v>
      </c>
      <c r="G220">
        <v>662</v>
      </c>
      <c r="H220">
        <v>104</v>
      </c>
      <c r="I220">
        <v>766</v>
      </c>
      <c r="J220">
        <v>12501</v>
      </c>
      <c r="K220">
        <v>13267</v>
      </c>
      <c r="L220">
        <v>-748</v>
      </c>
      <c r="M220">
        <v>350</v>
      </c>
      <c r="N220">
        <v>203650</v>
      </c>
      <c r="O220">
        <v>5737</v>
      </c>
      <c r="R220">
        <v>222654</v>
      </c>
      <c r="S220">
        <v>4372749</v>
      </c>
      <c r="T220">
        <v>1676182</v>
      </c>
      <c r="V220">
        <v>5</v>
      </c>
      <c r="Y220">
        <v>222654</v>
      </c>
      <c r="Z220">
        <v>0</v>
      </c>
      <c r="AA220">
        <v>2457732</v>
      </c>
      <c r="AB220">
        <v>1915017</v>
      </c>
      <c r="AC220" t="s">
        <v>216</v>
      </c>
      <c r="AD220" t="s">
        <v>242</v>
      </c>
    </row>
    <row r="221" spans="1:34">
      <c r="A221" s="31" t="s">
        <v>379</v>
      </c>
      <c r="B221" t="s">
        <v>77</v>
      </c>
      <c r="C221">
        <v>19</v>
      </c>
      <c r="D221" t="s">
        <v>78</v>
      </c>
      <c r="E221" s="32">
        <v>3811569725</v>
      </c>
      <c r="F221" s="32">
        <v>133623567</v>
      </c>
      <c r="G221">
        <v>618</v>
      </c>
      <c r="H221">
        <v>102</v>
      </c>
      <c r="I221">
        <v>720</v>
      </c>
      <c r="J221">
        <v>12208</v>
      </c>
      <c r="K221">
        <v>12928</v>
      </c>
      <c r="L221">
        <v>-339</v>
      </c>
      <c r="M221">
        <v>238</v>
      </c>
      <c r="N221">
        <v>204225</v>
      </c>
      <c r="O221">
        <v>5739</v>
      </c>
      <c r="R221">
        <v>222892</v>
      </c>
      <c r="S221">
        <v>4383759</v>
      </c>
      <c r="T221">
        <v>1680917</v>
      </c>
      <c r="V221">
        <v>1</v>
      </c>
      <c r="Y221">
        <v>222892</v>
      </c>
      <c r="Z221">
        <v>0</v>
      </c>
      <c r="AA221">
        <v>2462609</v>
      </c>
      <c r="AB221">
        <v>1921150</v>
      </c>
      <c r="AC221" t="s">
        <v>216</v>
      </c>
      <c r="AD221" t="s">
        <v>242</v>
      </c>
    </row>
    <row r="222" spans="1:34">
      <c r="A222" s="31" t="s">
        <v>380</v>
      </c>
      <c r="B222" t="s">
        <v>77</v>
      </c>
      <c r="C222">
        <v>19</v>
      </c>
      <c r="D222" t="s">
        <v>78</v>
      </c>
      <c r="E222" s="32">
        <v>3811569725</v>
      </c>
      <c r="F222" s="32">
        <v>133623567</v>
      </c>
      <c r="G222">
        <v>601</v>
      </c>
      <c r="H222">
        <v>98</v>
      </c>
      <c r="I222">
        <v>699</v>
      </c>
      <c r="J222">
        <v>12317</v>
      </c>
      <c r="K222">
        <v>13016</v>
      </c>
      <c r="L222">
        <v>88</v>
      </c>
      <c r="M222">
        <v>378</v>
      </c>
      <c r="N222">
        <v>204507</v>
      </c>
      <c r="O222">
        <v>5747</v>
      </c>
      <c r="R222">
        <v>223270</v>
      </c>
      <c r="S222">
        <v>4394953</v>
      </c>
      <c r="T222">
        <v>1685738</v>
      </c>
      <c r="V222">
        <v>1</v>
      </c>
      <c r="Y222">
        <v>223270</v>
      </c>
      <c r="Z222">
        <v>0</v>
      </c>
      <c r="AA222">
        <v>2467619</v>
      </c>
      <c r="AB222">
        <v>1927334</v>
      </c>
      <c r="AC222" t="s">
        <v>216</v>
      </c>
      <c r="AD222" t="s">
        <v>242</v>
      </c>
    </row>
    <row r="223" spans="1:34">
      <c r="A223" s="31" t="s">
        <v>381</v>
      </c>
      <c r="B223" t="s">
        <v>77</v>
      </c>
      <c r="C223">
        <v>19</v>
      </c>
      <c r="D223" t="s">
        <v>78</v>
      </c>
      <c r="E223" s="32">
        <v>3811569725</v>
      </c>
      <c r="F223" s="32">
        <v>133623567</v>
      </c>
      <c r="G223">
        <v>575</v>
      </c>
      <c r="H223">
        <v>93</v>
      </c>
      <c r="I223">
        <v>668</v>
      </c>
      <c r="J223">
        <v>11936</v>
      </c>
      <c r="K223">
        <v>12604</v>
      </c>
      <c r="L223">
        <v>-412</v>
      </c>
      <c r="M223">
        <v>372</v>
      </c>
      <c r="N223">
        <v>205280</v>
      </c>
      <c r="O223">
        <v>5758</v>
      </c>
      <c r="R223">
        <v>223642</v>
      </c>
      <c r="S223">
        <v>4414288</v>
      </c>
      <c r="T223">
        <v>1692464</v>
      </c>
      <c r="V223">
        <v>3</v>
      </c>
      <c r="Y223">
        <v>223642</v>
      </c>
      <c r="Z223">
        <v>0</v>
      </c>
      <c r="AA223">
        <v>2474468</v>
      </c>
      <c r="AB223">
        <v>1939820</v>
      </c>
      <c r="AC223" t="s">
        <v>216</v>
      </c>
      <c r="AD223" t="s">
        <v>242</v>
      </c>
    </row>
    <row r="224" spans="1:34">
      <c r="A224" s="31" t="s">
        <v>382</v>
      </c>
      <c r="B224" t="s">
        <v>77</v>
      </c>
      <c r="C224">
        <v>19</v>
      </c>
      <c r="D224" t="s">
        <v>78</v>
      </c>
      <c r="E224" s="32">
        <v>3811569725</v>
      </c>
      <c r="F224" s="32">
        <v>133623567</v>
      </c>
      <c r="G224">
        <v>553</v>
      </c>
      <c r="H224">
        <v>86</v>
      </c>
      <c r="I224">
        <v>639</v>
      </c>
      <c r="J224">
        <v>11076</v>
      </c>
      <c r="K224">
        <v>11715</v>
      </c>
      <c r="L224">
        <v>-889</v>
      </c>
      <c r="M224">
        <v>375</v>
      </c>
      <c r="N224">
        <v>206524</v>
      </c>
      <c r="O224">
        <v>5778</v>
      </c>
      <c r="R224">
        <v>224017</v>
      </c>
      <c r="S224">
        <v>4434916</v>
      </c>
      <c r="T224">
        <v>1699665</v>
      </c>
      <c r="V224">
        <v>2</v>
      </c>
      <c r="Y224">
        <v>224017</v>
      </c>
      <c r="Z224">
        <v>0</v>
      </c>
      <c r="AA224">
        <v>2481855</v>
      </c>
      <c r="AB224">
        <v>1953061</v>
      </c>
      <c r="AC224" t="s">
        <v>216</v>
      </c>
      <c r="AD224" t="s">
        <v>242</v>
      </c>
    </row>
    <row r="225" spans="1:34">
      <c r="A225" s="31" t="s">
        <v>383</v>
      </c>
      <c r="B225" t="s">
        <v>77</v>
      </c>
      <c r="C225">
        <v>19</v>
      </c>
      <c r="D225" t="s">
        <v>78</v>
      </c>
      <c r="E225" s="32">
        <v>3811569725</v>
      </c>
      <c r="F225" s="32">
        <v>133623567</v>
      </c>
      <c r="G225">
        <v>535</v>
      </c>
      <c r="H225">
        <v>81</v>
      </c>
      <c r="I225">
        <v>616</v>
      </c>
      <c r="J225">
        <v>10724</v>
      </c>
      <c r="K225">
        <v>11340</v>
      </c>
      <c r="L225">
        <v>-375</v>
      </c>
      <c r="M225">
        <v>383</v>
      </c>
      <c r="N225">
        <v>207262</v>
      </c>
      <c r="O225">
        <v>5798</v>
      </c>
      <c r="R225">
        <v>224400</v>
      </c>
      <c r="S225">
        <v>4453020</v>
      </c>
      <c r="T225">
        <v>1705589</v>
      </c>
      <c r="V225">
        <v>2</v>
      </c>
      <c r="Y225">
        <v>224400</v>
      </c>
      <c r="Z225">
        <v>0</v>
      </c>
      <c r="AA225">
        <v>2487929</v>
      </c>
      <c r="AB225">
        <v>1965091</v>
      </c>
      <c r="AC225" t="s">
        <v>216</v>
      </c>
      <c r="AD225" t="s">
        <v>242</v>
      </c>
    </row>
    <row r="226" spans="1:34">
      <c r="A226" s="31" t="s">
        <v>385</v>
      </c>
      <c r="B226" t="s">
        <v>77</v>
      </c>
      <c r="C226">
        <v>19</v>
      </c>
      <c r="D226" t="s">
        <v>78</v>
      </c>
      <c r="E226" s="32">
        <v>3811569725</v>
      </c>
      <c r="F226" s="32">
        <v>133623567</v>
      </c>
      <c r="G226">
        <v>512</v>
      </c>
      <c r="H226">
        <v>73</v>
      </c>
      <c r="I226">
        <v>585</v>
      </c>
      <c r="J226">
        <v>10030</v>
      </c>
      <c r="K226">
        <v>10615</v>
      </c>
      <c r="L226">
        <v>-725</v>
      </c>
      <c r="M226">
        <v>418</v>
      </c>
      <c r="N226">
        <v>208396</v>
      </c>
      <c r="O226">
        <v>5807</v>
      </c>
      <c r="R226">
        <v>224818</v>
      </c>
      <c r="S226">
        <v>4472406</v>
      </c>
      <c r="T226">
        <v>1712324</v>
      </c>
      <c r="V226">
        <v>0</v>
      </c>
      <c r="Y226">
        <v>224818</v>
      </c>
      <c r="Z226">
        <v>0</v>
      </c>
      <c r="AA226">
        <v>2494815</v>
      </c>
      <c r="AB226">
        <v>1977591</v>
      </c>
      <c r="AC226" t="s">
        <v>216</v>
      </c>
      <c r="AD226" t="s">
        <v>242</v>
      </c>
    </row>
    <row r="227" spans="1:34">
      <c r="A227" s="31" t="s">
        <v>386</v>
      </c>
      <c r="B227" t="s">
        <v>77</v>
      </c>
      <c r="C227">
        <v>19</v>
      </c>
      <c r="D227" t="s">
        <v>78</v>
      </c>
      <c r="E227" s="32">
        <v>3811569725</v>
      </c>
      <c r="F227" s="32">
        <v>133623567</v>
      </c>
      <c r="G227">
        <v>502</v>
      </c>
      <c r="H227">
        <v>72</v>
      </c>
      <c r="I227">
        <v>574</v>
      </c>
      <c r="J227">
        <v>9414</v>
      </c>
      <c r="K227">
        <v>9988</v>
      </c>
      <c r="L227">
        <v>-627</v>
      </c>
      <c r="M227">
        <v>385</v>
      </c>
      <c r="N227">
        <v>209401</v>
      </c>
      <c r="O227">
        <v>5814</v>
      </c>
      <c r="R227">
        <v>225203</v>
      </c>
      <c r="S227">
        <v>4487500</v>
      </c>
      <c r="T227">
        <v>1717845</v>
      </c>
      <c r="V227">
        <v>3</v>
      </c>
      <c r="Y227">
        <v>225203</v>
      </c>
      <c r="Z227">
        <v>0</v>
      </c>
      <c r="AA227">
        <v>2500450</v>
      </c>
      <c r="AB227">
        <v>1987050</v>
      </c>
      <c r="AC227" t="s">
        <v>216</v>
      </c>
      <c r="AD227" t="s">
        <v>242</v>
      </c>
    </row>
    <row r="228" spans="1:34">
      <c r="A228" s="31" t="s">
        <v>387</v>
      </c>
      <c r="B228" t="s">
        <v>77</v>
      </c>
      <c r="C228">
        <v>19</v>
      </c>
      <c r="D228" t="s">
        <v>78</v>
      </c>
      <c r="E228" s="32">
        <v>3811569725</v>
      </c>
      <c r="F228" s="32">
        <v>133623567</v>
      </c>
      <c r="G228">
        <v>484</v>
      </c>
      <c r="H228">
        <v>65</v>
      </c>
      <c r="I228">
        <v>549</v>
      </c>
      <c r="J228">
        <v>9334</v>
      </c>
      <c r="K228">
        <v>9883</v>
      </c>
      <c r="L228">
        <v>-105</v>
      </c>
      <c r="M228">
        <v>348</v>
      </c>
      <c r="N228">
        <v>209849</v>
      </c>
      <c r="O228">
        <v>5819</v>
      </c>
      <c r="R228">
        <v>225551</v>
      </c>
      <c r="S228">
        <v>4503341</v>
      </c>
      <c r="T228">
        <v>1722115</v>
      </c>
      <c r="V228">
        <v>0</v>
      </c>
      <c r="Y228">
        <v>225551</v>
      </c>
      <c r="Z228">
        <v>0</v>
      </c>
      <c r="AA228">
        <v>2504820</v>
      </c>
      <c r="AB228">
        <v>1998521</v>
      </c>
      <c r="AC228" t="s">
        <v>216</v>
      </c>
      <c r="AD228" t="s">
        <v>242</v>
      </c>
    </row>
    <row r="229" spans="1:34">
      <c r="A229" s="31" t="s">
        <v>388</v>
      </c>
      <c r="B229" t="s">
        <v>77</v>
      </c>
      <c r="C229">
        <v>19</v>
      </c>
      <c r="D229" t="s">
        <v>78</v>
      </c>
      <c r="E229" s="32">
        <v>3811569725</v>
      </c>
      <c r="F229" s="32">
        <v>133623567</v>
      </c>
      <c r="G229">
        <v>475</v>
      </c>
      <c r="H229">
        <v>59</v>
      </c>
      <c r="I229">
        <v>534</v>
      </c>
      <c r="J229">
        <v>9398</v>
      </c>
      <c r="K229">
        <v>9932</v>
      </c>
      <c r="L229">
        <v>49</v>
      </c>
      <c r="M229">
        <v>258</v>
      </c>
      <c r="N229">
        <v>210050</v>
      </c>
      <c r="O229">
        <v>5827</v>
      </c>
      <c r="R229">
        <v>225809</v>
      </c>
      <c r="S229">
        <v>4514559</v>
      </c>
      <c r="T229">
        <v>1726078</v>
      </c>
      <c r="V229">
        <v>2</v>
      </c>
      <c r="Y229">
        <v>225809</v>
      </c>
      <c r="Z229">
        <v>0</v>
      </c>
      <c r="AA229">
        <v>2508925</v>
      </c>
      <c r="AB229">
        <v>2005634</v>
      </c>
      <c r="AC229" t="s">
        <v>216</v>
      </c>
      <c r="AD229" t="s">
        <v>242</v>
      </c>
    </row>
    <row r="230" spans="1:34">
      <c r="A230" s="31" t="s">
        <v>389</v>
      </c>
      <c r="B230" t="s">
        <v>77</v>
      </c>
      <c r="C230">
        <v>19</v>
      </c>
      <c r="D230" t="s">
        <v>78</v>
      </c>
      <c r="E230" s="32">
        <v>3811569725</v>
      </c>
      <c r="F230" s="32">
        <v>133623567</v>
      </c>
      <c r="G230">
        <v>451</v>
      </c>
      <c r="H230">
        <v>56</v>
      </c>
      <c r="I230">
        <v>507</v>
      </c>
      <c r="J230">
        <v>8981</v>
      </c>
      <c r="K230">
        <v>9488</v>
      </c>
      <c r="L230">
        <v>-444</v>
      </c>
      <c r="M230">
        <v>326</v>
      </c>
      <c r="N230">
        <v>210808</v>
      </c>
      <c r="O230">
        <v>5839</v>
      </c>
      <c r="R230">
        <v>226135</v>
      </c>
      <c r="S230">
        <v>4530416</v>
      </c>
      <c r="T230">
        <v>1731696</v>
      </c>
      <c r="V230">
        <v>3</v>
      </c>
      <c r="Y230">
        <v>226135</v>
      </c>
      <c r="Z230">
        <v>0</v>
      </c>
      <c r="AA230">
        <v>2514682</v>
      </c>
      <c r="AB230">
        <v>2015734</v>
      </c>
      <c r="AC230" t="s">
        <v>216</v>
      </c>
      <c r="AD230" t="s">
        <v>242</v>
      </c>
    </row>
    <row r="231" spans="1:34">
      <c r="A231" s="31" t="s">
        <v>390</v>
      </c>
      <c r="B231" t="s">
        <v>77</v>
      </c>
      <c r="C231">
        <v>19</v>
      </c>
      <c r="D231" t="s">
        <v>78</v>
      </c>
      <c r="E231" s="32">
        <v>3811569725</v>
      </c>
      <c r="F231" s="32">
        <v>133623567</v>
      </c>
      <c r="G231">
        <v>421</v>
      </c>
      <c r="H231">
        <v>47</v>
      </c>
      <c r="I231">
        <v>468</v>
      </c>
      <c r="J231">
        <v>8230</v>
      </c>
      <c r="K231">
        <v>8698</v>
      </c>
      <c r="L231">
        <v>-790</v>
      </c>
      <c r="M231">
        <v>289</v>
      </c>
      <c r="N231">
        <v>211871</v>
      </c>
      <c r="O231">
        <v>5855</v>
      </c>
      <c r="R231">
        <v>226424</v>
      </c>
      <c r="S231">
        <v>4543987</v>
      </c>
      <c r="T231">
        <v>1736604</v>
      </c>
      <c r="V231">
        <v>3</v>
      </c>
      <c r="Y231">
        <v>226424</v>
      </c>
      <c r="Z231">
        <v>0</v>
      </c>
      <c r="AA231">
        <v>2519777</v>
      </c>
      <c r="AB231">
        <v>2024210</v>
      </c>
      <c r="AC231" t="s">
        <v>216</v>
      </c>
      <c r="AD231" t="s">
        <v>242</v>
      </c>
    </row>
    <row r="232" spans="1:34">
      <c r="A232" s="31" t="s">
        <v>391</v>
      </c>
      <c r="B232" t="s">
        <v>77</v>
      </c>
      <c r="C232">
        <v>19</v>
      </c>
      <c r="D232" t="s">
        <v>78</v>
      </c>
      <c r="E232" s="32">
        <v>3811569725</v>
      </c>
      <c r="F232" s="32">
        <v>133623567</v>
      </c>
      <c r="G232">
        <v>413</v>
      </c>
      <c r="H232">
        <v>46</v>
      </c>
      <c r="I232">
        <v>459</v>
      </c>
      <c r="J232">
        <v>8304</v>
      </c>
      <c r="K232">
        <v>8763</v>
      </c>
      <c r="L232">
        <v>65</v>
      </c>
      <c r="M232">
        <v>254</v>
      </c>
      <c r="N232">
        <v>212057</v>
      </c>
      <c r="O232">
        <v>5858</v>
      </c>
      <c r="R232">
        <v>226678</v>
      </c>
      <c r="S232">
        <v>4555703</v>
      </c>
      <c r="T232">
        <v>1740734</v>
      </c>
      <c r="V232">
        <v>1</v>
      </c>
      <c r="Y232">
        <v>226678</v>
      </c>
      <c r="Z232">
        <v>0</v>
      </c>
      <c r="AA232">
        <v>2524045</v>
      </c>
      <c r="AB232">
        <v>2031658</v>
      </c>
      <c r="AC232" t="s">
        <v>216</v>
      </c>
      <c r="AD232" t="s">
        <v>242</v>
      </c>
    </row>
    <row r="233" spans="1:34">
      <c r="A233" s="31" t="s">
        <v>392</v>
      </c>
      <c r="B233" t="s">
        <v>77</v>
      </c>
      <c r="C233">
        <v>19</v>
      </c>
      <c r="D233" t="s">
        <v>78</v>
      </c>
      <c r="E233" s="32">
        <v>3811569725</v>
      </c>
      <c r="F233" s="32">
        <v>133623567</v>
      </c>
      <c r="G233">
        <v>409</v>
      </c>
      <c r="H233">
        <v>45</v>
      </c>
      <c r="I233">
        <v>454</v>
      </c>
      <c r="J233">
        <v>7864</v>
      </c>
      <c r="K233">
        <v>8318</v>
      </c>
      <c r="L233">
        <v>-445</v>
      </c>
      <c r="M233">
        <v>337</v>
      </c>
      <c r="N233">
        <v>212834</v>
      </c>
      <c r="O233">
        <v>5863</v>
      </c>
      <c r="R233">
        <v>227015</v>
      </c>
      <c r="S233">
        <v>4570245</v>
      </c>
      <c r="T233">
        <v>1746524</v>
      </c>
      <c r="V233">
        <v>1</v>
      </c>
      <c r="Y233">
        <v>227015</v>
      </c>
      <c r="Z233">
        <v>0</v>
      </c>
      <c r="AA233">
        <v>2529975</v>
      </c>
      <c r="AB233">
        <v>2040270</v>
      </c>
      <c r="AC233" t="s">
        <v>216</v>
      </c>
      <c r="AD233" t="s">
        <v>242</v>
      </c>
    </row>
    <row r="234" spans="1:34">
      <c r="A234" s="31" t="s">
        <v>393</v>
      </c>
      <c r="B234" t="s">
        <v>77</v>
      </c>
      <c r="C234">
        <v>19</v>
      </c>
      <c r="D234" t="s">
        <v>78</v>
      </c>
      <c r="E234" s="32">
        <v>3811569725</v>
      </c>
      <c r="F234" s="32">
        <v>133623567</v>
      </c>
      <c r="G234">
        <v>396</v>
      </c>
      <c r="H234">
        <v>45</v>
      </c>
      <c r="I234">
        <v>441</v>
      </c>
      <c r="J234">
        <v>7454</v>
      </c>
      <c r="K234">
        <v>7895</v>
      </c>
      <c r="L234">
        <v>-423</v>
      </c>
      <c r="M234">
        <v>234</v>
      </c>
      <c r="N234">
        <v>213483</v>
      </c>
      <c r="O234">
        <v>5871</v>
      </c>
      <c r="R234">
        <v>227249</v>
      </c>
      <c r="S234">
        <v>4585355</v>
      </c>
      <c r="T234">
        <v>1752314</v>
      </c>
      <c r="V234">
        <v>3</v>
      </c>
      <c r="Y234">
        <v>227249</v>
      </c>
      <c r="Z234">
        <v>0</v>
      </c>
      <c r="AA234">
        <v>2535905</v>
      </c>
      <c r="AB234">
        <v>2049450</v>
      </c>
      <c r="AC234" t="s">
        <v>216</v>
      </c>
      <c r="AD234" t="s">
        <v>242</v>
      </c>
    </row>
    <row r="235" spans="1:34">
      <c r="A235" s="31" t="s">
        <v>394</v>
      </c>
      <c r="B235" t="s">
        <v>77</v>
      </c>
      <c r="C235">
        <v>19</v>
      </c>
      <c r="D235" t="s">
        <v>78</v>
      </c>
      <c r="E235" s="32">
        <v>3811569725</v>
      </c>
      <c r="F235" s="32">
        <v>133623567</v>
      </c>
      <c r="G235">
        <v>382</v>
      </c>
      <c r="H235">
        <v>44</v>
      </c>
      <c r="I235">
        <v>426</v>
      </c>
      <c r="J235">
        <v>7545</v>
      </c>
      <c r="K235">
        <v>7971</v>
      </c>
      <c r="L235">
        <v>76</v>
      </c>
      <c r="M235">
        <v>275</v>
      </c>
      <c r="N235">
        <v>213680</v>
      </c>
      <c r="O235">
        <v>5873</v>
      </c>
      <c r="R235">
        <v>227524</v>
      </c>
      <c r="S235">
        <v>4592587</v>
      </c>
      <c r="T235">
        <v>1755635</v>
      </c>
      <c r="V235">
        <v>1</v>
      </c>
      <c r="Y235">
        <v>227524</v>
      </c>
      <c r="Z235">
        <v>0</v>
      </c>
      <c r="AA235">
        <v>2539329</v>
      </c>
      <c r="AB235">
        <v>2053258</v>
      </c>
      <c r="AC235" t="s">
        <v>216</v>
      </c>
      <c r="AD235" t="s">
        <v>242</v>
      </c>
    </row>
    <row r="236" spans="1:34">
      <c r="A236" s="31" t="s">
        <v>396</v>
      </c>
      <c r="B236" t="s">
        <v>77</v>
      </c>
      <c r="C236">
        <v>19</v>
      </c>
      <c r="D236" t="s">
        <v>78</v>
      </c>
      <c r="E236" s="32">
        <v>3811569725</v>
      </c>
      <c r="F236" s="32">
        <v>133623567</v>
      </c>
      <c r="G236">
        <v>392</v>
      </c>
      <c r="H236">
        <v>43</v>
      </c>
      <c r="I236">
        <v>435</v>
      </c>
      <c r="J236">
        <v>7448</v>
      </c>
      <c r="K236">
        <v>7883</v>
      </c>
      <c r="L236">
        <v>-88</v>
      </c>
      <c r="M236">
        <v>156</v>
      </c>
      <c r="N236">
        <v>213921</v>
      </c>
      <c r="O236">
        <v>5876</v>
      </c>
      <c r="R236">
        <v>227680</v>
      </c>
      <c r="S236">
        <v>4602346</v>
      </c>
      <c r="T236">
        <v>1758779</v>
      </c>
      <c r="V236">
        <v>0</v>
      </c>
      <c r="Y236">
        <v>227680</v>
      </c>
      <c r="Z236">
        <v>0</v>
      </c>
      <c r="AA236">
        <v>2542584</v>
      </c>
      <c r="AB236">
        <v>2059762</v>
      </c>
      <c r="AC236" t="s">
        <v>216</v>
      </c>
      <c r="AD236" t="s">
        <v>242</v>
      </c>
    </row>
    <row r="237" spans="1:34">
      <c r="A237" s="31" t="s">
        <v>397</v>
      </c>
      <c r="B237" t="s">
        <v>77</v>
      </c>
      <c r="C237">
        <v>19</v>
      </c>
      <c r="D237" t="s">
        <v>78</v>
      </c>
      <c r="E237" s="32">
        <v>3811569725</v>
      </c>
      <c r="F237" s="32">
        <v>133623567</v>
      </c>
      <c r="G237">
        <v>368</v>
      </c>
      <c r="H237">
        <v>42</v>
      </c>
      <c r="I237">
        <v>410</v>
      </c>
      <c r="J237">
        <v>7296</v>
      </c>
      <c r="K237">
        <v>7706</v>
      </c>
      <c r="L237">
        <v>-177</v>
      </c>
      <c r="M237">
        <v>337</v>
      </c>
      <c r="N237">
        <v>214423</v>
      </c>
      <c r="O237">
        <v>5888</v>
      </c>
      <c r="R237">
        <v>228017</v>
      </c>
      <c r="S237">
        <v>4624350</v>
      </c>
      <c r="T237">
        <v>1764982</v>
      </c>
      <c r="V237">
        <v>0</v>
      </c>
      <c r="Y237">
        <v>228017</v>
      </c>
      <c r="Z237">
        <v>0</v>
      </c>
      <c r="AA237">
        <v>2548960</v>
      </c>
      <c r="AB237">
        <v>2075390</v>
      </c>
      <c r="AC237" t="s">
        <v>216</v>
      </c>
      <c r="AD237" t="s">
        <v>242</v>
      </c>
    </row>
    <row r="238" spans="1:34">
      <c r="A238" s="31" t="s">
        <v>398</v>
      </c>
      <c r="B238" t="s">
        <v>77</v>
      </c>
      <c r="C238">
        <v>19</v>
      </c>
      <c r="D238" t="s">
        <v>78</v>
      </c>
      <c r="E238" s="32">
        <v>3811569725</v>
      </c>
      <c r="F238" s="32">
        <v>133623567</v>
      </c>
      <c r="G238">
        <v>365</v>
      </c>
      <c r="H238">
        <v>39</v>
      </c>
      <c r="I238">
        <v>404</v>
      </c>
      <c r="J238">
        <v>6918</v>
      </c>
      <c r="K238">
        <v>7322</v>
      </c>
      <c r="L238">
        <v>-384</v>
      </c>
      <c r="M238">
        <v>320</v>
      </c>
      <c r="N238">
        <v>215125</v>
      </c>
      <c r="O238">
        <v>5890</v>
      </c>
      <c r="R238">
        <v>228337</v>
      </c>
      <c r="S238">
        <v>4639258</v>
      </c>
      <c r="T238">
        <v>1771091</v>
      </c>
      <c r="V238">
        <v>1</v>
      </c>
      <c r="Y238">
        <v>228337</v>
      </c>
      <c r="Z238">
        <v>0</v>
      </c>
      <c r="AA238">
        <v>2555165</v>
      </c>
      <c r="AB238">
        <v>2084093</v>
      </c>
      <c r="AC238" t="s">
        <v>216</v>
      </c>
      <c r="AD238" t="s">
        <v>242</v>
      </c>
      <c r="AH238">
        <v>1</v>
      </c>
    </row>
    <row r="239" spans="1:34">
      <c r="A239" s="31" t="s">
        <v>399</v>
      </c>
      <c r="B239" t="s">
        <v>77</v>
      </c>
      <c r="C239">
        <v>19</v>
      </c>
      <c r="D239" t="s">
        <v>78</v>
      </c>
      <c r="E239" s="32">
        <v>3811569725</v>
      </c>
      <c r="F239" s="32">
        <v>133623567</v>
      </c>
      <c r="G239">
        <v>362</v>
      </c>
      <c r="H239">
        <v>38</v>
      </c>
      <c r="I239">
        <v>400</v>
      </c>
      <c r="J239">
        <v>6961</v>
      </c>
      <c r="K239">
        <v>7361</v>
      </c>
      <c r="L239">
        <v>39</v>
      </c>
      <c r="M239">
        <v>284</v>
      </c>
      <c r="N239">
        <v>215367</v>
      </c>
      <c r="O239">
        <v>5893</v>
      </c>
      <c r="R239">
        <v>228621</v>
      </c>
      <c r="S239">
        <v>4653061</v>
      </c>
      <c r="T239">
        <v>1776445</v>
      </c>
      <c r="V239">
        <v>1</v>
      </c>
      <c r="Y239">
        <v>228621</v>
      </c>
      <c r="Z239">
        <v>0</v>
      </c>
      <c r="AA239">
        <v>2560628</v>
      </c>
      <c r="AB239">
        <v>2092433</v>
      </c>
      <c r="AC239" t="s">
        <v>216</v>
      </c>
      <c r="AD239" t="s">
        <v>242</v>
      </c>
    </row>
    <row r="240" spans="1:34">
      <c r="A240" s="31" t="s">
        <v>400</v>
      </c>
      <c r="B240" t="s">
        <v>77</v>
      </c>
      <c r="C240">
        <v>19</v>
      </c>
      <c r="D240" t="s">
        <v>78</v>
      </c>
      <c r="E240" s="32">
        <v>3811569725</v>
      </c>
      <c r="F240" s="32">
        <v>133623567</v>
      </c>
      <c r="G240">
        <v>337</v>
      </c>
      <c r="H240">
        <v>38</v>
      </c>
      <c r="I240">
        <v>375</v>
      </c>
      <c r="J240">
        <v>6489</v>
      </c>
      <c r="K240">
        <v>6864</v>
      </c>
      <c r="L240">
        <v>-497</v>
      </c>
      <c r="M240">
        <v>273</v>
      </c>
      <c r="N240">
        <v>216133</v>
      </c>
      <c r="O240">
        <v>5897</v>
      </c>
      <c r="R240">
        <v>228894</v>
      </c>
      <c r="S240">
        <v>4666428</v>
      </c>
      <c r="T240">
        <v>1781750</v>
      </c>
      <c r="V240">
        <v>3</v>
      </c>
      <c r="Y240">
        <v>228894</v>
      </c>
      <c r="Z240">
        <v>0</v>
      </c>
      <c r="AA240">
        <v>2566003</v>
      </c>
      <c r="AB240">
        <v>2100425</v>
      </c>
      <c r="AC240" t="s">
        <v>216</v>
      </c>
      <c r="AD240" t="s">
        <v>242</v>
      </c>
    </row>
    <row r="241" spans="1:34">
      <c r="A241" s="31" t="s">
        <v>401</v>
      </c>
      <c r="B241" t="s">
        <v>77</v>
      </c>
      <c r="C241">
        <v>19</v>
      </c>
      <c r="D241" t="s">
        <v>78</v>
      </c>
      <c r="E241" s="32">
        <v>3811569725</v>
      </c>
      <c r="F241" s="32">
        <v>133623567</v>
      </c>
      <c r="G241">
        <v>326</v>
      </c>
      <c r="H241">
        <v>43</v>
      </c>
      <c r="I241">
        <v>369</v>
      </c>
      <c r="J241">
        <v>6329</v>
      </c>
      <c r="K241">
        <v>6698</v>
      </c>
      <c r="L241">
        <v>-166</v>
      </c>
      <c r="M241">
        <v>263</v>
      </c>
      <c r="N241">
        <v>216559</v>
      </c>
      <c r="O241">
        <v>5900</v>
      </c>
      <c r="R241">
        <v>229157</v>
      </c>
      <c r="S241">
        <v>4680357</v>
      </c>
      <c r="T241">
        <v>1786161</v>
      </c>
      <c r="V241">
        <v>6</v>
      </c>
      <c r="Y241">
        <v>229157</v>
      </c>
      <c r="Z241">
        <v>0</v>
      </c>
      <c r="AA241">
        <v>2570506</v>
      </c>
      <c r="AB241">
        <v>2109851</v>
      </c>
      <c r="AC241" t="s">
        <v>216</v>
      </c>
      <c r="AD241" t="s">
        <v>242</v>
      </c>
    </row>
    <row r="242" spans="1:34">
      <c r="A242" s="31" t="s">
        <v>402</v>
      </c>
      <c r="B242" t="s">
        <v>77</v>
      </c>
      <c r="C242">
        <v>19</v>
      </c>
      <c r="D242" t="s">
        <v>78</v>
      </c>
      <c r="E242" s="32">
        <v>3811569725</v>
      </c>
      <c r="F242" s="32">
        <v>133623567</v>
      </c>
      <c r="G242">
        <v>310</v>
      </c>
      <c r="H242">
        <v>47</v>
      </c>
      <c r="I242">
        <v>357</v>
      </c>
      <c r="J242">
        <v>6365</v>
      </c>
      <c r="K242">
        <v>6722</v>
      </c>
      <c r="L242">
        <v>24</v>
      </c>
      <c r="M242">
        <v>183</v>
      </c>
      <c r="N242">
        <v>216713</v>
      </c>
      <c r="O242">
        <v>5905</v>
      </c>
      <c r="R242">
        <v>229340</v>
      </c>
      <c r="S242">
        <v>4687154</v>
      </c>
      <c r="T242">
        <v>1789212</v>
      </c>
      <c r="V242">
        <v>6</v>
      </c>
      <c r="Y242">
        <v>229340</v>
      </c>
      <c r="Z242">
        <v>0</v>
      </c>
      <c r="AA242">
        <v>2573615</v>
      </c>
      <c r="AB242">
        <v>2113539</v>
      </c>
      <c r="AC242" t="s">
        <v>216</v>
      </c>
      <c r="AD242" t="s">
        <v>242</v>
      </c>
    </row>
    <row r="243" spans="1:34">
      <c r="A243" s="31" t="s">
        <v>404</v>
      </c>
      <c r="B243" t="s">
        <v>77</v>
      </c>
      <c r="C243">
        <v>19</v>
      </c>
      <c r="D243" t="s">
        <v>78</v>
      </c>
      <c r="E243" s="32">
        <v>3811569725</v>
      </c>
      <c r="F243" s="32">
        <v>133623567</v>
      </c>
      <c r="G243">
        <v>319</v>
      </c>
      <c r="H243">
        <v>39</v>
      </c>
      <c r="I243">
        <v>358</v>
      </c>
      <c r="J243">
        <v>6273</v>
      </c>
      <c r="K243">
        <v>6631</v>
      </c>
      <c r="L243">
        <v>-91</v>
      </c>
      <c r="M243">
        <v>163</v>
      </c>
      <c r="N243">
        <v>216960</v>
      </c>
      <c r="O243">
        <v>5912</v>
      </c>
      <c r="R243">
        <v>229503</v>
      </c>
      <c r="S243">
        <v>4697065</v>
      </c>
      <c r="T243">
        <v>1792048</v>
      </c>
      <c r="V243">
        <v>0</v>
      </c>
      <c r="Y243">
        <v>229503</v>
      </c>
      <c r="Z243">
        <v>0</v>
      </c>
      <c r="AA243">
        <v>2576523</v>
      </c>
      <c r="AB243">
        <v>2120542</v>
      </c>
      <c r="AC243" t="s">
        <v>216</v>
      </c>
      <c r="AD243" t="s">
        <v>242</v>
      </c>
    </row>
    <row r="244" spans="1:34">
      <c r="A244" s="31" t="s">
        <v>410</v>
      </c>
      <c r="B244" t="s">
        <v>77</v>
      </c>
      <c r="C244">
        <v>19</v>
      </c>
      <c r="D244" t="s">
        <v>78</v>
      </c>
      <c r="E244" s="32">
        <v>3811569725</v>
      </c>
      <c r="F244" s="32">
        <v>133623567</v>
      </c>
      <c r="G244">
        <v>309</v>
      </c>
      <c r="H244">
        <v>34</v>
      </c>
      <c r="I244">
        <v>343</v>
      </c>
      <c r="J244">
        <v>6024</v>
      </c>
      <c r="K244">
        <v>6367</v>
      </c>
      <c r="L244">
        <v>-264</v>
      </c>
      <c r="M244">
        <v>200</v>
      </c>
      <c r="N244">
        <v>217416</v>
      </c>
      <c r="O244">
        <v>5920</v>
      </c>
      <c r="R244">
        <v>229703</v>
      </c>
      <c r="S244">
        <v>4712325</v>
      </c>
      <c r="T244">
        <v>1798205</v>
      </c>
      <c r="V244">
        <v>4</v>
      </c>
      <c r="Y244">
        <v>229703</v>
      </c>
      <c r="Z244">
        <v>0</v>
      </c>
      <c r="AA244">
        <v>2582782</v>
      </c>
      <c r="AB244">
        <v>2129543</v>
      </c>
      <c r="AC244" t="s">
        <v>216</v>
      </c>
      <c r="AD244" t="s">
        <v>242</v>
      </c>
    </row>
    <row r="245" spans="1:34">
      <c r="A245" s="31" t="s">
        <v>405</v>
      </c>
      <c r="B245" t="s">
        <v>77</v>
      </c>
      <c r="C245">
        <v>19</v>
      </c>
      <c r="D245" t="s">
        <v>78</v>
      </c>
      <c r="E245" s="32">
        <v>3811569725</v>
      </c>
      <c r="F245" s="32">
        <v>133623567</v>
      </c>
      <c r="G245">
        <v>292</v>
      </c>
      <c r="H245">
        <v>36</v>
      </c>
      <c r="I245">
        <v>328</v>
      </c>
      <c r="J245">
        <v>5675</v>
      </c>
      <c r="K245">
        <v>6003</v>
      </c>
      <c r="L245">
        <v>-364</v>
      </c>
      <c r="M245">
        <v>168</v>
      </c>
      <c r="N245">
        <v>217940</v>
      </c>
      <c r="O245">
        <v>5928</v>
      </c>
      <c r="R245">
        <v>229871</v>
      </c>
      <c r="S245">
        <v>4726745</v>
      </c>
      <c r="T245">
        <v>1804496</v>
      </c>
      <c r="V245">
        <v>3</v>
      </c>
      <c r="Y245">
        <v>229871</v>
      </c>
      <c r="Z245">
        <v>0</v>
      </c>
      <c r="AA245">
        <v>2589137</v>
      </c>
      <c r="AB245">
        <v>2137608</v>
      </c>
      <c r="AC245" t="s">
        <v>216</v>
      </c>
      <c r="AD245" t="s">
        <v>242</v>
      </c>
      <c r="AH245">
        <v>1</v>
      </c>
    </row>
    <row r="246" spans="1:34">
      <c r="A246" s="31" t="s">
        <v>406</v>
      </c>
      <c r="B246" t="s">
        <v>77</v>
      </c>
      <c r="C246">
        <v>19</v>
      </c>
      <c r="D246" t="s">
        <v>78</v>
      </c>
      <c r="E246" s="32">
        <v>3811569725</v>
      </c>
      <c r="F246" s="32">
        <v>133623567</v>
      </c>
      <c r="G246">
        <v>283</v>
      </c>
      <c r="H246">
        <v>35</v>
      </c>
      <c r="I246">
        <v>318</v>
      </c>
      <c r="J246">
        <v>5583</v>
      </c>
      <c r="K246">
        <v>5901</v>
      </c>
      <c r="L246">
        <v>-102</v>
      </c>
      <c r="M246">
        <v>228</v>
      </c>
      <c r="N246">
        <v>218270</v>
      </c>
      <c r="O246">
        <v>5928</v>
      </c>
      <c r="R246">
        <v>230099</v>
      </c>
      <c r="S246">
        <v>4739951</v>
      </c>
      <c r="T246">
        <v>1809647</v>
      </c>
      <c r="V246">
        <v>0</v>
      </c>
      <c r="Y246">
        <v>230099</v>
      </c>
      <c r="Z246">
        <v>0</v>
      </c>
      <c r="AA246">
        <v>2594413</v>
      </c>
      <c r="AB246">
        <v>2145538</v>
      </c>
      <c r="AC246" t="s">
        <v>216</v>
      </c>
      <c r="AD246" t="s">
        <v>242</v>
      </c>
    </row>
    <row r="247" spans="1:34">
      <c r="A247" s="31" t="s">
        <v>407</v>
      </c>
      <c r="B247" t="s">
        <v>77</v>
      </c>
      <c r="C247">
        <v>19</v>
      </c>
      <c r="D247" t="s">
        <v>78</v>
      </c>
      <c r="E247" s="32">
        <v>3811569725</v>
      </c>
      <c r="F247" s="32">
        <v>133623567</v>
      </c>
      <c r="G247">
        <v>259</v>
      </c>
      <c r="H247">
        <v>30</v>
      </c>
      <c r="I247">
        <v>289</v>
      </c>
      <c r="J247">
        <v>5413</v>
      </c>
      <c r="K247">
        <v>5702</v>
      </c>
      <c r="L247">
        <v>-199</v>
      </c>
      <c r="M247">
        <v>170</v>
      </c>
      <c r="N247">
        <v>218636</v>
      </c>
      <c r="O247">
        <v>5931</v>
      </c>
      <c r="R247">
        <v>230269</v>
      </c>
      <c r="S247">
        <v>4754159</v>
      </c>
      <c r="T247">
        <v>1813148</v>
      </c>
      <c r="V247">
        <v>0</v>
      </c>
      <c r="Y247">
        <v>230269</v>
      </c>
      <c r="Z247">
        <v>0</v>
      </c>
      <c r="AA247">
        <v>2597986</v>
      </c>
      <c r="AB247">
        <v>2156173</v>
      </c>
      <c r="AC247" t="s">
        <v>216</v>
      </c>
      <c r="AD247" t="s">
        <v>242</v>
      </c>
    </row>
    <row r="248" spans="1:34">
      <c r="A248" s="31" t="s">
        <v>408</v>
      </c>
      <c r="B248" t="s">
        <v>77</v>
      </c>
      <c r="C248">
        <v>19</v>
      </c>
      <c r="D248" t="s">
        <v>78</v>
      </c>
      <c r="E248" s="32">
        <v>3811569725</v>
      </c>
      <c r="F248" s="32">
        <v>133623567</v>
      </c>
      <c r="G248">
        <v>240</v>
      </c>
      <c r="H248">
        <v>28</v>
      </c>
      <c r="I248">
        <v>268</v>
      </c>
      <c r="J248">
        <v>5347</v>
      </c>
      <c r="K248">
        <v>5615</v>
      </c>
      <c r="L248">
        <v>-87</v>
      </c>
      <c r="M248">
        <v>183</v>
      </c>
      <c r="N248">
        <v>218901</v>
      </c>
      <c r="O248">
        <v>5936</v>
      </c>
      <c r="R248">
        <v>230452</v>
      </c>
      <c r="S248">
        <v>4767684</v>
      </c>
      <c r="T248">
        <v>1817563</v>
      </c>
      <c r="V248">
        <v>4</v>
      </c>
      <c r="Y248">
        <v>230452</v>
      </c>
      <c r="Z248">
        <v>0</v>
      </c>
      <c r="AA248">
        <v>2602458</v>
      </c>
      <c r="AB248">
        <v>2165226</v>
      </c>
      <c r="AC248" t="s">
        <v>216</v>
      </c>
      <c r="AD248" t="s">
        <v>242</v>
      </c>
    </row>
    <row r="249" spans="1:34">
      <c r="A249" s="31" t="s">
        <v>409</v>
      </c>
      <c r="B249" t="s">
        <v>77</v>
      </c>
      <c r="C249">
        <v>19</v>
      </c>
      <c r="D249" t="s">
        <v>78</v>
      </c>
      <c r="E249" s="32">
        <v>3811569725</v>
      </c>
      <c r="F249" s="32">
        <v>133623567</v>
      </c>
      <c r="G249">
        <v>239</v>
      </c>
      <c r="H249">
        <v>26</v>
      </c>
      <c r="I249">
        <v>265</v>
      </c>
      <c r="J249">
        <v>5295</v>
      </c>
      <c r="K249">
        <v>5560</v>
      </c>
      <c r="L249">
        <v>-55</v>
      </c>
      <c r="M249">
        <v>135</v>
      </c>
      <c r="N249">
        <v>219091</v>
      </c>
      <c r="O249">
        <v>5936</v>
      </c>
      <c r="R249">
        <v>230587</v>
      </c>
      <c r="S249">
        <v>4773519</v>
      </c>
      <c r="T249">
        <v>1820106</v>
      </c>
      <c r="V249">
        <v>0</v>
      </c>
      <c r="Y249">
        <v>230587</v>
      </c>
      <c r="Z249">
        <v>0</v>
      </c>
      <c r="AA249">
        <v>2605039</v>
      </c>
      <c r="AB249">
        <v>2168480</v>
      </c>
      <c r="AC249" t="s">
        <v>216</v>
      </c>
      <c r="AD249" t="s">
        <v>242</v>
      </c>
    </row>
    <row r="250" spans="1:34">
      <c r="A250" s="31" t="s">
        <v>412</v>
      </c>
      <c r="B250" t="s">
        <v>77</v>
      </c>
      <c r="C250">
        <v>19</v>
      </c>
      <c r="D250" t="s">
        <v>78</v>
      </c>
      <c r="E250" s="32">
        <v>3811569725</v>
      </c>
      <c r="F250" s="32">
        <v>133623567</v>
      </c>
      <c r="G250">
        <v>237</v>
      </c>
      <c r="H250">
        <v>25</v>
      </c>
      <c r="I250">
        <v>262</v>
      </c>
      <c r="J250">
        <v>5247</v>
      </c>
      <c r="K250">
        <v>5509</v>
      </c>
      <c r="L250">
        <v>-51</v>
      </c>
      <c r="M250">
        <v>85</v>
      </c>
      <c r="N250">
        <v>219225</v>
      </c>
      <c r="O250">
        <v>5938</v>
      </c>
      <c r="R250">
        <v>230672</v>
      </c>
      <c r="S250">
        <v>4789615</v>
      </c>
      <c r="T250">
        <v>1822473</v>
      </c>
      <c r="V250">
        <v>0</v>
      </c>
      <c r="Y250">
        <v>230672</v>
      </c>
      <c r="Z250">
        <v>0</v>
      </c>
      <c r="AA250">
        <v>2607448</v>
      </c>
      <c r="AB250">
        <v>2182167</v>
      </c>
      <c r="AC250" t="s">
        <v>216</v>
      </c>
      <c r="AD250" t="s">
        <v>242</v>
      </c>
    </row>
    <row r="251" spans="1:34">
      <c r="A251" s="31" t="s">
        <v>413</v>
      </c>
      <c r="B251" t="s">
        <v>77</v>
      </c>
      <c r="C251">
        <v>19</v>
      </c>
      <c r="D251" t="s">
        <v>78</v>
      </c>
      <c r="E251" s="32">
        <v>3811569725</v>
      </c>
      <c r="F251" s="32">
        <v>133623567</v>
      </c>
      <c r="G251">
        <v>226</v>
      </c>
      <c r="H251">
        <v>25</v>
      </c>
      <c r="I251">
        <v>251</v>
      </c>
      <c r="J251">
        <v>4958</v>
      </c>
      <c r="K251">
        <v>5209</v>
      </c>
      <c r="L251">
        <v>-300</v>
      </c>
      <c r="M251">
        <v>133</v>
      </c>
      <c r="N251">
        <v>219651</v>
      </c>
      <c r="O251">
        <v>5945</v>
      </c>
      <c r="R251">
        <v>230805</v>
      </c>
      <c r="S251">
        <v>4802925</v>
      </c>
      <c r="T251">
        <v>1828065</v>
      </c>
      <c r="V251">
        <v>2</v>
      </c>
      <c r="Y251">
        <v>230805</v>
      </c>
      <c r="Z251">
        <v>0</v>
      </c>
      <c r="AA251">
        <v>2613123</v>
      </c>
      <c r="AB251">
        <v>2189802</v>
      </c>
      <c r="AC251" t="s">
        <v>216</v>
      </c>
      <c r="AD251" t="s">
        <v>242</v>
      </c>
    </row>
    <row r="252" spans="1:34">
      <c r="A252" s="31" t="s">
        <v>414</v>
      </c>
      <c r="B252" t="s">
        <v>77</v>
      </c>
      <c r="C252">
        <v>19</v>
      </c>
      <c r="D252" t="s">
        <v>78</v>
      </c>
      <c r="E252" s="32">
        <v>3811569725</v>
      </c>
      <c r="F252" s="32">
        <v>133623567</v>
      </c>
      <c r="G252">
        <v>206</v>
      </c>
      <c r="H252">
        <v>25</v>
      </c>
      <c r="I252">
        <v>231</v>
      </c>
      <c r="J252">
        <v>4677</v>
      </c>
      <c r="K252">
        <v>4908</v>
      </c>
      <c r="L252">
        <v>-301</v>
      </c>
      <c r="M252">
        <v>158</v>
      </c>
      <c r="N252">
        <v>220104</v>
      </c>
      <c r="O252">
        <v>5951</v>
      </c>
      <c r="R252">
        <v>230963</v>
      </c>
      <c r="S252">
        <v>4815390</v>
      </c>
      <c r="T252">
        <v>1832077</v>
      </c>
      <c r="V252">
        <v>0</v>
      </c>
      <c r="Y252">
        <v>230963</v>
      </c>
      <c r="Z252">
        <v>0</v>
      </c>
      <c r="AA252">
        <v>2617194</v>
      </c>
      <c r="AB252">
        <v>2198196</v>
      </c>
      <c r="AC252" t="s">
        <v>216</v>
      </c>
      <c r="AD252" t="s">
        <v>242</v>
      </c>
    </row>
    <row r="253" spans="1:34">
      <c r="A253" s="31" t="s">
        <v>415</v>
      </c>
      <c r="B253" t="s">
        <v>77</v>
      </c>
      <c r="C253">
        <v>19</v>
      </c>
      <c r="D253" t="s">
        <v>78</v>
      </c>
      <c r="E253" s="32">
        <v>3811569725</v>
      </c>
      <c r="F253" s="32">
        <v>133623567</v>
      </c>
      <c r="G253">
        <v>185</v>
      </c>
      <c r="H253">
        <v>27</v>
      </c>
      <c r="I253">
        <v>212</v>
      </c>
      <c r="J253">
        <v>4541</v>
      </c>
      <c r="K253">
        <v>4753</v>
      </c>
      <c r="L253">
        <v>-155</v>
      </c>
      <c r="M253">
        <v>119</v>
      </c>
      <c r="N253">
        <v>220372</v>
      </c>
      <c r="O253">
        <v>5957</v>
      </c>
      <c r="R253">
        <v>231082</v>
      </c>
      <c r="S253">
        <v>4832352</v>
      </c>
      <c r="T253">
        <v>1837126</v>
      </c>
      <c r="V253">
        <v>4</v>
      </c>
      <c r="Y253">
        <v>231082</v>
      </c>
      <c r="Z253">
        <v>0</v>
      </c>
      <c r="AA253">
        <v>2622288</v>
      </c>
      <c r="AB253">
        <v>2210064</v>
      </c>
      <c r="AC253" t="s">
        <v>216</v>
      </c>
      <c r="AD253" t="s">
        <v>242</v>
      </c>
      <c r="AH253">
        <v>1</v>
      </c>
    </row>
    <row r="254" spans="1:34">
      <c r="A254" s="31" t="s">
        <v>416</v>
      </c>
      <c r="B254" t="s">
        <v>77</v>
      </c>
      <c r="C254">
        <v>19</v>
      </c>
      <c r="D254" t="s">
        <v>78</v>
      </c>
      <c r="E254" s="32">
        <v>3811569725</v>
      </c>
      <c r="F254" s="32">
        <v>133623567</v>
      </c>
      <c r="G254">
        <v>175</v>
      </c>
      <c r="H254">
        <v>23</v>
      </c>
      <c r="I254">
        <v>198</v>
      </c>
      <c r="J254">
        <v>4233</v>
      </c>
      <c r="K254">
        <v>4431</v>
      </c>
      <c r="L254">
        <v>-322</v>
      </c>
      <c r="M254">
        <v>67</v>
      </c>
      <c r="N254">
        <v>220755</v>
      </c>
      <c r="O254">
        <v>5963</v>
      </c>
      <c r="R254">
        <v>231149</v>
      </c>
      <c r="S254">
        <v>4843984</v>
      </c>
      <c r="T254">
        <v>1839745</v>
      </c>
      <c r="V254">
        <v>0</v>
      </c>
      <c r="Y254">
        <v>231149</v>
      </c>
      <c r="Z254">
        <v>0</v>
      </c>
      <c r="AA254">
        <v>2624939</v>
      </c>
      <c r="AB254">
        <v>2219045</v>
      </c>
      <c r="AC254" t="s">
        <v>216</v>
      </c>
      <c r="AD254" t="s">
        <v>242</v>
      </c>
    </row>
    <row r="255" spans="1:34">
      <c r="A255" s="31" t="s">
        <v>417</v>
      </c>
      <c r="B255" t="s">
        <v>77</v>
      </c>
      <c r="C255">
        <v>19</v>
      </c>
      <c r="D255" t="s">
        <v>78</v>
      </c>
      <c r="E255" s="32">
        <v>3811569725</v>
      </c>
      <c r="F255" s="32">
        <v>133623567</v>
      </c>
      <c r="G255">
        <v>166</v>
      </c>
      <c r="H255">
        <v>20</v>
      </c>
      <c r="I255">
        <v>186</v>
      </c>
      <c r="J255">
        <v>4186</v>
      </c>
      <c r="K255">
        <v>4372</v>
      </c>
      <c r="L255">
        <v>-59</v>
      </c>
      <c r="M255">
        <v>111</v>
      </c>
      <c r="N255">
        <v>220924</v>
      </c>
      <c r="O255">
        <v>5964</v>
      </c>
      <c r="R255">
        <v>231260</v>
      </c>
      <c r="S255">
        <v>4857295</v>
      </c>
      <c r="T255">
        <v>1843817</v>
      </c>
      <c r="V255">
        <v>0</v>
      </c>
      <c r="Y255">
        <v>231260</v>
      </c>
      <c r="Z255">
        <v>0</v>
      </c>
      <c r="AA255">
        <v>2629069</v>
      </c>
      <c r="AB255">
        <v>2228226</v>
      </c>
      <c r="AC255" t="s">
        <v>216</v>
      </c>
      <c r="AD255" t="s">
        <v>242</v>
      </c>
    </row>
    <row r="256" spans="1:34">
      <c r="A256" s="31" t="s">
        <v>418</v>
      </c>
      <c r="B256" t="s">
        <v>77</v>
      </c>
      <c r="C256">
        <v>19</v>
      </c>
      <c r="D256" t="s">
        <v>78</v>
      </c>
      <c r="E256" s="32">
        <v>3811569725</v>
      </c>
      <c r="F256" s="32">
        <v>133623567</v>
      </c>
      <c r="G256">
        <v>162</v>
      </c>
      <c r="H256">
        <v>23</v>
      </c>
      <c r="I256">
        <v>185</v>
      </c>
      <c r="J256">
        <v>4183</v>
      </c>
      <c r="K256">
        <v>4368</v>
      </c>
      <c r="L256">
        <v>-4</v>
      </c>
      <c r="M256">
        <v>111</v>
      </c>
      <c r="N256">
        <v>221038</v>
      </c>
      <c r="O256">
        <v>5965</v>
      </c>
      <c r="R256">
        <v>231371</v>
      </c>
      <c r="S256">
        <v>4861815</v>
      </c>
      <c r="T256">
        <v>1846120</v>
      </c>
      <c r="V256">
        <v>3</v>
      </c>
      <c r="Y256">
        <v>231371</v>
      </c>
      <c r="Z256">
        <v>0</v>
      </c>
      <c r="AA256">
        <v>2631415</v>
      </c>
      <c r="AB256">
        <v>2230400</v>
      </c>
      <c r="AC256" t="s">
        <v>216</v>
      </c>
      <c r="AD256" t="s">
        <v>242</v>
      </c>
    </row>
    <row r="257" spans="1:34">
      <c r="A257" s="31" t="s">
        <v>420</v>
      </c>
      <c r="B257" t="s">
        <v>77</v>
      </c>
      <c r="C257">
        <v>19</v>
      </c>
      <c r="D257" t="s">
        <v>78</v>
      </c>
      <c r="E257" s="32">
        <v>3811569725</v>
      </c>
      <c r="F257" s="32">
        <v>133623567</v>
      </c>
      <c r="G257">
        <v>171</v>
      </c>
      <c r="H257">
        <v>24</v>
      </c>
      <c r="I257">
        <v>195</v>
      </c>
      <c r="J257">
        <v>4157</v>
      </c>
      <c r="K257">
        <v>4352</v>
      </c>
      <c r="L257">
        <v>-16</v>
      </c>
      <c r="M257">
        <v>84</v>
      </c>
      <c r="N257">
        <v>221138</v>
      </c>
      <c r="O257">
        <v>5965</v>
      </c>
      <c r="R257">
        <v>231455</v>
      </c>
      <c r="S257">
        <v>4874707</v>
      </c>
      <c r="T257">
        <v>1849332</v>
      </c>
      <c r="V257">
        <v>1</v>
      </c>
      <c r="Y257">
        <v>231455</v>
      </c>
      <c r="Z257">
        <v>0</v>
      </c>
      <c r="AA257">
        <v>2634670</v>
      </c>
      <c r="AB257">
        <v>2240037</v>
      </c>
      <c r="AC257" t="s">
        <v>216</v>
      </c>
      <c r="AD257" t="s">
        <v>242</v>
      </c>
    </row>
    <row r="258" spans="1:34">
      <c r="A258" s="31" t="s">
        <v>421</v>
      </c>
      <c r="B258" t="s">
        <v>77</v>
      </c>
      <c r="C258">
        <v>19</v>
      </c>
      <c r="D258" t="s">
        <v>78</v>
      </c>
      <c r="E258" s="32">
        <v>3811569725</v>
      </c>
      <c r="F258" s="32">
        <v>133623567</v>
      </c>
      <c r="G258">
        <v>162</v>
      </c>
      <c r="H258">
        <v>24</v>
      </c>
      <c r="I258">
        <v>186</v>
      </c>
      <c r="J258">
        <v>4041</v>
      </c>
      <c r="K258">
        <v>4227</v>
      </c>
      <c r="L258">
        <v>-125</v>
      </c>
      <c r="M258">
        <v>99</v>
      </c>
      <c r="N258">
        <v>221360</v>
      </c>
      <c r="O258">
        <v>5967</v>
      </c>
      <c r="R258">
        <v>231554</v>
      </c>
      <c r="S258">
        <v>4889132</v>
      </c>
      <c r="T258">
        <v>1853917</v>
      </c>
      <c r="V258">
        <v>1</v>
      </c>
      <c r="Y258">
        <v>231554</v>
      </c>
      <c r="Z258">
        <v>0</v>
      </c>
      <c r="AA258">
        <v>2639308</v>
      </c>
      <c r="AB258">
        <v>2249824</v>
      </c>
      <c r="AC258" t="s">
        <v>216</v>
      </c>
      <c r="AD258" t="s">
        <v>242</v>
      </c>
    </row>
    <row r="259" spans="1:34">
      <c r="A259" s="31" t="s">
        <v>422</v>
      </c>
      <c r="B259" t="s">
        <v>77</v>
      </c>
      <c r="C259">
        <v>19</v>
      </c>
      <c r="D259" t="s">
        <v>78</v>
      </c>
      <c r="E259" s="32">
        <v>3811569725</v>
      </c>
      <c r="F259" s="32">
        <v>133623567</v>
      </c>
      <c r="G259">
        <v>155</v>
      </c>
      <c r="H259">
        <v>20</v>
      </c>
      <c r="I259">
        <v>175</v>
      </c>
      <c r="J259">
        <v>3856</v>
      </c>
      <c r="K259">
        <v>4031</v>
      </c>
      <c r="L259">
        <v>-196</v>
      </c>
      <c r="M259">
        <v>142</v>
      </c>
      <c r="N259">
        <v>221695</v>
      </c>
      <c r="O259">
        <v>5970</v>
      </c>
      <c r="R259">
        <v>231696</v>
      </c>
      <c r="S259">
        <v>4904513</v>
      </c>
      <c r="T259">
        <v>1858901</v>
      </c>
      <c r="V259">
        <v>0</v>
      </c>
      <c r="Y259">
        <v>231696</v>
      </c>
      <c r="Z259">
        <v>0</v>
      </c>
      <c r="AA259">
        <v>2644371</v>
      </c>
      <c r="AB259">
        <v>2260142</v>
      </c>
      <c r="AC259" t="s">
        <v>216</v>
      </c>
      <c r="AD259" t="s">
        <v>242</v>
      </c>
    </row>
    <row r="260" spans="1:34">
      <c r="A260" s="31" t="s">
        <v>423</v>
      </c>
      <c r="B260" t="s">
        <v>77</v>
      </c>
      <c r="C260">
        <v>19</v>
      </c>
      <c r="D260" t="s">
        <v>78</v>
      </c>
      <c r="E260" s="32">
        <v>3811569725</v>
      </c>
      <c r="F260" s="32">
        <v>133623567</v>
      </c>
      <c r="G260">
        <v>151</v>
      </c>
      <c r="H260">
        <v>18</v>
      </c>
      <c r="I260">
        <v>169</v>
      </c>
      <c r="J260">
        <v>3716</v>
      </c>
      <c r="K260">
        <v>3885</v>
      </c>
      <c r="L260">
        <v>-146</v>
      </c>
      <c r="M260">
        <v>137</v>
      </c>
      <c r="N260">
        <v>221974</v>
      </c>
      <c r="O260">
        <v>5974</v>
      </c>
      <c r="R260">
        <v>231833</v>
      </c>
      <c r="S260">
        <v>4914973</v>
      </c>
      <c r="T260">
        <v>1863365</v>
      </c>
      <c r="V260">
        <v>0</v>
      </c>
      <c r="Y260">
        <v>231833</v>
      </c>
      <c r="Z260">
        <v>0</v>
      </c>
      <c r="AA260">
        <v>2648862</v>
      </c>
      <c r="AB260">
        <v>2266111</v>
      </c>
      <c r="AC260" t="s">
        <v>216</v>
      </c>
      <c r="AD260" t="s">
        <v>242</v>
      </c>
      <c r="AH260">
        <v>1</v>
      </c>
    </row>
    <row r="261" spans="1:34">
      <c r="A261" s="31" t="s">
        <v>424</v>
      </c>
      <c r="B261" t="s">
        <v>77</v>
      </c>
      <c r="C261">
        <v>19</v>
      </c>
      <c r="D261" t="s">
        <v>78</v>
      </c>
      <c r="E261" s="32">
        <v>3811569725</v>
      </c>
      <c r="F261" s="32">
        <v>133623567</v>
      </c>
      <c r="G261">
        <v>154</v>
      </c>
      <c r="H261">
        <v>19</v>
      </c>
      <c r="I261">
        <v>173</v>
      </c>
      <c r="J261">
        <v>3552</v>
      </c>
      <c r="K261">
        <v>3725</v>
      </c>
      <c r="L261">
        <v>-160</v>
      </c>
      <c r="M261">
        <v>115</v>
      </c>
      <c r="N261">
        <v>222244</v>
      </c>
      <c r="O261">
        <v>5979</v>
      </c>
      <c r="R261">
        <v>231948</v>
      </c>
      <c r="S261">
        <v>4928454</v>
      </c>
      <c r="T261">
        <v>1866747</v>
      </c>
      <c r="V261">
        <v>1</v>
      </c>
      <c r="Y261">
        <v>231948</v>
      </c>
      <c r="Z261">
        <v>0</v>
      </c>
      <c r="AA261">
        <v>2652289</v>
      </c>
      <c r="AB261">
        <v>2276165</v>
      </c>
      <c r="AC261" t="s">
        <v>216</v>
      </c>
      <c r="AD261" t="s">
        <v>242</v>
      </c>
    </row>
    <row r="262" spans="1:34">
      <c r="A262" s="31" t="s">
        <v>425</v>
      </c>
      <c r="B262" t="s">
        <v>77</v>
      </c>
      <c r="C262">
        <v>19</v>
      </c>
      <c r="D262" t="s">
        <v>78</v>
      </c>
      <c r="E262" s="32">
        <v>3811569725</v>
      </c>
      <c r="F262" s="32">
        <v>133623567</v>
      </c>
      <c r="G262">
        <v>145</v>
      </c>
      <c r="H262">
        <v>17</v>
      </c>
      <c r="I262">
        <v>162</v>
      </c>
      <c r="J262">
        <v>3513</v>
      </c>
      <c r="K262">
        <v>3675</v>
      </c>
      <c r="L262">
        <v>-50</v>
      </c>
      <c r="M262">
        <v>134</v>
      </c>
      <c r="N262">
        <v>222428</v>
      </c>
      <c r="O262">
        <v>5979</v>
      </c>
      <c r="R262">
        <v>232082</v>
      </c>
      <c r="S262">
        <v>4937286</v>
      </c>
      <c r="T262">
        <v>1870528</v>
      </c>
      <c r="V262">
        <v>0</v>
      </c>
      <c r="Y262">
        <v>232082</v>
      </c>
      <c r="Z262">
        <v>0</v>
      </c>
      <c r="AA262">
        <v>2656113</v>
      </c>
      <c r="AB262">
        <v>2281173</v>
      </c>
      <c r="AC262" t="s">
        <v>216</v>
      </c>
      <c r="AD262" t="s">
        <v>242</v>
      </c>
    </row>
    <row r="263" spans="1:34">
      <c r="A263" s="31" t="s">
        <v>426</v>
      </c>
      <c r="B263" t="s">
        <v>77</v>
      </c>
      <c r="C263">
        <v>19</v>
      </c>
      <c r="D263" t="s">
        <v>78</v>
      </c>
      <c r="E263" s="32">
        <v>3811569725</v>
      </c>
      <c r="F263" s="32">
        <v>133623567</v>
      </c>
      <c r="G263">
        <v>143</v>
      </c>
      <c r="H263">
        <v>15</v>
      </c>
      <c r="I263">
        <v>158</v>
      </c>
      <c r="J263">
        <v>3405</v>
      </c>
      <c r="K263">
        <v>3563</v>
      </c>
      <c r="L263">
        <v>-112</v>
      </c>
      <c r="M263">
        <v>102</v>
      </c>
      <c r="N263">
        <v>222640</v>
      </c>
      <c r="O263">
        <v>5981</v>
      </c>
      <c r="R263">
        <v>232184</v>
      </c>
      <c r="S263">
        <v>4943683</v>
      </c>
      <c r="T263">
        <v>1874059</v>
      </c>
      <c r="V263">
        <v>0</v>
      </c>
      <c r="Y263">
        <v>232184</v>
      </c>
      <c r="Z263">
        <v>0</v>
      </c>
      <c r="AA263">
        <v>2659698</v>
      </c>
      <c r="AB263">
        <v>2283985</v>
      </c>
      <c r="AC263" t="s">
        <v>216</v>
      </c>
      <c r="AD263" t="s">
        <v>242</v>
      </c>
    </row>
    <row r="264" spans="1:34">
      <c r="A264" s="31" t="s">
        <v>428</v>
      </c>
      <c r="B264" t="s">
        <v>77</v>
      </c>
      <c r="C264">
        <v>19</v>
      </c>
      <c r="D264" t="s">
        <v>78</v>
      </c>
      <c r="E264" s="32">
        <v>3811569725</v>
      </c>
      <c r="F264" s="32">
        <v>133623567</v>
      </c>
      <c r="G264">
        <v>140</v>
      </c>
      <c r="H264">
        <v>17</v>
      </c>
      <c r="I264">
        <v>157</v>
      </c>
      <c r="J264">
        <v>3421</v>
      </c>
      <c r="K264">
        <v>3578</v>
      </c>
      <c r="L264">
        <v>15</v>
      </c>
      <c r="M264">
        <v>58</v>
      </c>
      <c r="N264">
        <v>222683</v>
      </c>
      <c r="O264">
        <v>5981</v>
      </c>
      <c r="R264">
        <v>232242</v>
      </c>
      <c r="S264">
        <v>4951486</v>
      </c>
      <c r="T264">
        <v>1876630</v>
      </c>
      <c r="V264">
        <v>2</v>
      </c>
      <c r="Y264">
        <v>232242</v>
      </c>
      <c r="Z264">
        <v>0</v>
      </c>
      <c r="AA264">
        <v>2662277</v>
      </c>
      <c r="AB264">
        <v>2289209</v>
      </c>
      <c r="AC264" t="s">
        <v>216</v>
      </c>
      <c r="AD264" t="s">
        <v>242</v>
      </c>
    </row>
    <row r="265" spans="1:34">
      <c r="A265" s="31" t="s">
        <v>429</v>
      </c>
      <c r="B265" t="s">
        <v>77</v>
      </c>
      <c r="C265">
        <v>19</v>
      </c>
      <c r="D265" t="s">
        <v>78</v>
      </c>
      <c r="E265" s="32">
        <v>3811569725</v>
      </c>
      <c r="F265" s="32">
        <v>133623567</v>
      </c>
      <c r="G265">
        <v>137</v>
      </c>
      <c r="H265">
        <v>18</v>
      </c>
      <c r="I265">
        <v>155</v>
      </c>
      <c r="J265">
        <v>3323</v>
      </c>
      <c r="K265">
        <v>3478</v>
      </c>
      <c r="L265">
        <v>-100</v>
      </c>
      <c r="M265">
        <v>144</v>
      </c>
      <c r="N265">
        <v>222923</v>
      </c>
      <c r="O265">
        <v>5985</v>
      </c>
      <c r="R265">
        <v>232386</v>
      </c>
      <c r="S265">
        <v>4965613</v>
      </c>
      <c r="T265">
        <v>1880813</v>
      </c>
      <c r="V265">
        <v>1</v>
      </c>
      <c r="Y265">
        <v>232386</v>
      </c>
      <c r="Z265">
        <v>0</v>
      </c>
      <c r="AA265">
        <v>2666512</v>
      </c>
      <c r="AB265">
        <v>2299101</v>
      </c>
      <c r="AC265" t="s">
        <v>216</v>
      </c>
      <c r="AD265" t="s">
        <v>242</v>
      </c>
      <c r="AH265">
        <v>1</v>
      </c>
    </row>
    <row r="266" spans="1:34">
      <c r="A266" s="31" t="s">
        <v>430</v>
      </c>
      <c r="B266" t="s">
        <v>77</v>
      </c>
      <c r="C266">
        <v>19</v>
      </c>
      <c r="D266" t="s">
        <v>78</v>
      </c>
      <c r="E266" s="32">
        <v>3811569725</v>
      </c>
      <c r="F266" s="32">
        <v>133623567</v>
      </c>
      <c r="G266">
        <v>129</v>
      </c>
      <c r="H266">
        <v>19</v>
      </c>
      <c r="I266">
        <v>148</v>
      </c>
      <c r="J266">
        <v>3209</v>
      </c>
      <c r="K266">
        <v>3357</v>
      </c>
      <c r="L266">
        <v>-121</v>
      </c>
      <c r="M266">
        <v>109</v>
      </c>
      <c r="N266">
        <v>223151</v>
      </c>
      <c r="O266">
        <v>5987</v>
      </c>
      <c r="R266">
        <v>232495</v>
      </c>
      <c r="S266">
        <v>4976504</v>
      </c>
      <c r="T266">
        <v>1884834</v>
      </c>
      <c r="V266">
        <v>1</v>
      </c>
      <c r="Y266">
        <v>232495</v>
      </c>
      <c r="Z266">
        <v>0</v>
      </c>
      <c r="AA266">
        <v>2670629</v>
      </c>
      <c r="AB266">
        <v>2305875</v>
      </c>
      <c r="AC266" t="s">
        <v>216</v>
      </c>
      <c r="AD266" t="s">
        <v>242</v>
      </c>
    </row>
    <row r="267" spans="1:34">
      <c r="A267" s="31" t="s">
        <v>431</v>
      </c>
      <c r="B267" t="s">
        <v>77</v>
      </c>
      <c r="C267">
        <v>19</v>
      </c>
      <c r="D267" t="s">
        <v>78</v>
      </c>
      <c r="E267" s="32">
        <v>3811569725</v>
      </c>
      <c r="F267" s="32">
        <v>133623567</v>
      </c>
      <c r="G267">
        <v>128</v>
      </c>
      <c r="H267">
        <v>20</v>
      </c>
      <c r="I267">
        <v>148</v>
      </c>
      <c r="J267">
        <v>3309</v>
      </c>
      <c r="K267">
        <v>3457</v>
      </c>
      <c r="L267">
        <v>100</v>
      </c>
      <c r="M267">
        <v>219</v>
      </c>
      <c r="N267">
        <v>223270</v>
      </c>
      <c r="O267">
        <v>5987</v>
      </c>
      <c r="R267">
        <v>232714</v>
      </c>
      <c r="S267">
        <v>4988354</v>
      </c>
      <c r="T267">
        <v>1889650</v>
      </c>
      <c r="V267">
        <v>2</v>
      </c>
      <c r="Y267">
        <v>232714</v>
      </c>
      <c r="Z267">
        <v>0</v>
      </c>
      <c r="AA267">
        <v>2675489</v>
      </c>
      <c r="AB267">
        <v>2312865</v>
      </c>
      <c r="AC267" t="s">
        <v>216</v>
      </c>
      <c r="AD267" t="s">
        <v>242</v>
      </c>
    </row>
    <row r="268" spans="1:34">
      <c r="A268" s="31" t="s">
        <v>432</v>
      </c>
      <c r="B268" t="s">
        <v>77</v>
      </c>
      <c r="C268">
        <v>19</v>
      </c>
      <c r="D268" t="s">
        <v>78</v>
      </c>
      <c r="E268" s="32">
        <v>3811569725</v>
      </c>
      <c r="F268" s="32">
        <v>133623567</v>
      </c>
      <c r="G268">
        <v>128</v>
      </c>
      <c r="H268">
        <v>20</v>
      </c>
      <c r="I268">
        <v>148</v>
      </c>
      <c r="J268">
        <v>3361</v>
      </c>
      <c r="K268">
        <v>3509</v>
      </c>
      <c r="L268">
        <v>52</v>
      </c>
      <c r="M268">
        <v>201</v>
      </c>
      <c r="N268">
        <v>223418</v>
      </c>
      <c r="O268">
        <v>5988</v>
      </c>
      <c r="R268">
        <v>232915</v>
      </c>
      <c r="S268">
        <v>4998353</v>
      </c>
      <c r="T268">
        <v>1893125</v>
      </c>
      <c r="V268">
        <v>3</v>
      </c>
      <c r="Y268">
        <v>232915</v>
      </c>
      <c r="Z268">
        <v>0</v>
      </c>
      <c r="AA268">
        <v>2679014</v>
      </c>
      <c r="AB268">
        <v>2319339</v>
      </c>
      <c r="AC268" t="s">
        <v>216</v>
      </c>
      <c r="AD268" t="s">
        <v>242</v>
      </c>
      <c r="AH268">
        <v>1</v>
      </c>
    </row>
    <row r="269" spans="1:34">
      <c r="A269" s="31" t="s">
        <v>433</v>
      </c>
      <c r="B269" t="s">
        <v>77</v>
      </c>
      <c r="C269">
        <v>19</v>
      </c>
      <c r="D269" t="s">
        <v>78</v>
      </c>
      <c r="E269" s="32">
        <v>3811569725</v>
      </c>
      <c r="F269" s="32">
        <v>133623567</v>
      </c>
      <c r="G269">
        <v>131</v>
      </c>
      <c r="H269">
        <v>18</v>
      </c>
      <c r="I269">
        <v>149</v>
      </c>
      <c r="J269">
        <v>3398</v>
      </c>
      <c r="K269">
        <v>3547</v>
      </c>
      <c r="L269">
        <v>38</v>
      </c>
      <c r="M269">
        <v>192</v>
      </c>
      <c r="N269">
        <v>223570</v>
      </c>
      <c r="O269">
        <v>5990</v>
      </c>
      <c r="R269">
        <v>233107</v>
      </c>
      <c r="S269">
        <v>5008554</v>
      </c>
      <c r="T269">
        <v>1897283</v>
      </c>
      <c r="V269">
        <v>0</v>
      </c>
      <c r="Y269">
        <v>233107</v>
      </c>
      <c r="Z269">
        <v>0</v>
      </c>
      <c r="AA269">
        <v>2683232</v>
      </c>
      <c r="AB269">
        <v>2325322</v>
      </c>
      <c r="AC269" t="s">
        <v>216</v>
      </c>
      <c r="AD269" t="s">
        <v>242</v>
      </c>
    </row>
    <row r="270" spans="1:34">
      <c r="A270" s="31" t="s">
        <v>434</v>
      </c>
      <c r="B270" t="s">
        <v>77</v>
      </c>
      <c r="C270">
        <v>19</v>
      </c>
      <c r="D270" t="s">
        <v>78</v>
      </c>
      <c r="E270" s="32">
        <v>3811569725</v>
      </c>
      <c r="F270" s="32">
        <v>133623567</v>
      </c>
      <c r="G270">
        <v>129</v>
      </c>
      <c r="H270">
        <v>17</v>
      </c>
      <c r="I270">
        <v>146</v>
      </c>
      <c r="J270">
        <v>3504</v>
      </c>
      <c r="K270">
        <v>3650</v>
      </c>
      <c r="L270">
        <v>103</v>
      </c>
      <c r="M270">
        <v>183</v>
      </c>
      <c r="N270">
        <v>223648</v>
      </c>
      <c r="O270">
        <v>5992</v>
      </c>
      <c r="R270">
        <v>233290</v>
      </c>
      <c r="S270">
        <v>5015876</v>
      </c>
      <c r="T270">
        <v>1900393</v>
      </c>
      <c r="V270">
        <v>0</v>
      </c>
      <c r="Y270">
        <v>233290</v>
      </c>
      <c r="Z270">
        <v>0</v>
      </c>
      <c r="AA270">
        <v>2686372</v>
      </c>
      <c r="AB270">
        <v>2329504</v>
      </c>
      <c r="AC270" t="s">
        <v>216</v>
      </c>
      <c r="AD270" t="s">
        <v>242</v>
      </c>
    </row>
    <row r="271" spans="1:34">
      <c r="A271" s="31" t="s">
        <v>436</v>
      </c>
      <c r="B271" t="s">
        <v>77</v>
      </c>
      <c r="C271">
        <v>19</v>
      </c>
      <c r="D271" t="s">
        <v>78</v>
      </c>
      <c r="E271" s="32">
        <v>3811569725</v>
      </c>
      <c r="F271" s="32">
        <v>133623567</v>
      </c>
      <c r="G271">
        <v>140</v>
      </c>
      <c r="H271">
        <v>18</v>
      </c>
      <c r="I271">
        <v>158</v>
      </c>
      <c r="J271">
        <v>3577</v>
      </c>
      <c r="K271">
        <v>3735</v>
      </c>
      <c r="L271">
        <v>85</v>
      </c>
      <c r="M271">
        <v>150</v>
      </c>
      <c r="N271">
        <v>223713</v>
      </c>
      <c r="O271">
        <v>5992</v>
      </c>
      <c r="R271">
        <v>233440</v>
      </c>
      <c r="S271">
        <v>5022569</v>
      </c>
      <c r="T271">
        <v>1902891</v>
      </c>
      <c r="V271">
        <v>1</v>
      </c>
      <c r="Y271">
        <v>233440</v>
      </c>
      <c r="Z271">
        <v>0</v>
      </c>
      <c r="AA271">
        <v>2688885</v>
      </c>
      <c r="AB271">
        <v>2333684</v>
      </c>
      <c r="AC271" t="s">
        <v>216</v>
      </c>
      <c r="AD271" t="s">
        <v>242</v>
      </c>
    </row>
    <row r="272" spans="1:34">
      <c r="A272" s="31" t="s">
        <v>437</v>
      </c>
      <c r="B272" t="s">
        <v>77</v>
      </c>
      <c r="C272">
        <v>19</v>
      </c>
      <c r="D272" t="s">
        <v>78</v>
      </c>
      <c r="E272" s="32">
        <v>3811569725</v>
      </c>
      <c r="F272" s="32">
        <v>133623567</v>
      </c>
      <c r="G272">
        <v>139</v>
      </c>
      <c r="H272">
        <v>20</v>
      </c>
      <c r="I272">
        <v>159</v>
      </c>
      <c r="J272">
        <v>3636</v>
      </c>
      <c r="K272">
        <v>3795</v>
      </c>
      <c r="L272">
        <v>60</v>
      </c>
      <c r="M272">
        <v>174</v>
      </c>
      <c r="N272">
        <v>223823</v>
      </c>
      <c r="O272">
        <v>5996</v>
      </c>
      <c r="R272">
        <v>233614</v>
      </c>
      <c r="S272">
        <v>5038068</v>
      </c>
      <c r="T272">
        <v>1907421</v>
      </c>
      <c r="V272">
        <v>2</v>
      </c>
      <c r="Y272">
        <v>233614</v>
      </c>
      <c r="Z272">
        <v>0</v>
      </c>
      <c r="AA272">
        <v>2693478</v>
      </c>
      <c r="AB272">
        <v>2344590</v>
      </c>
      <c r="AC272" t="s">
        <v>216</v>
      </c>
      <c r="AD272" t="s">
        <v>242</v>
      </c>
    </row>
    <row r="273" spans="1:34">
      <c r="A273" s="31" t="s">
        <v>438</v>
      </c>
      <c r="B273" t="s">
        <v>77</v>
      </c>
      <c r="C273">
        <v>19</v>
      </c>
      <c r="D273" t="s">
        <v>78</v>
      </c>
      <c r="E273" s="32">
        <v>3811569725</v>
      </c>
      <c r="F273" s="32">
        <v>133623567</v>
      </c>
      <c r="G273">
        <v>137</v>
      </c>
      <c r="H273">
        <v>20</v>
      </c>
      <c r="I273">
        <v>157</v>
      </c>
      <c r="J273">
        <v>3781</v>
      </c>
      <c r="K273">
        <v>3938</v>
      </c>
      <c r="L273">
        <v>143</v>
      </c>
      <c r="M273">
        <v>288</v>
      </c>
      <c r="N273">
        <v>223958</v>
      </c>
      <c r="O273">
        <v>6006</v>
      </c>
      <c r="R273">
        <v>233902</v>
      </c>
      <c r="S273">
        <v>5050007</v>
      </c>
      <c r="T273">
        <v>1912275</v>
      </c>
      <c r="U273" t="s">
        <v>439</v>
      </c>
      <c r="V273">
        <v>0</v>
      </c>
      <c r="Y273">
        <v>233902</v>
      </c>
      <c r="Z273">
        <v>0</v>
      </c>
      <c r="AA273">
        <v>2698386</v>
      </c>
      <c r="AB273">
        <v>2351621</v>
      </c>
      <c r="AC273" t="s">
        <v>216</v>
      </c>
      <c r="AD273" t="s">
        <v>242</v>
      </c>
    </row>
    <row r="274" spans="1:34">
      <c r="A274" s="31" t="s">
        <v>440</v>
      </c>
      <c r="B274" t="s">
        <v>77</v>
      </c>
      <c r="C274">
        <v>19</v>
      </c>
      <c r="D274" t="s">
        <v>78</v>
      </c>
      <c r="E274" s="32">
        <v>3811569725</v>
      </c>
      <c r="F274" s="32">
        <v>133623567</v>
      </c>
      <c r="G274">
        <v>140</v>
      </c>
      <c r="H274">
        <v>21</v>
      </c>
      <c r="I274">
        <v>161</v>
      </c>
      <c r="J274">
        <v>3979</v>
      </c>
      <c r="K274">
        <v>4140</v>
      </c>
      <c r="L274">
        <v>202</v>
      </c>
      <c r="M274">
        <v>353</v>
      </c>
      <c r="N274">
        <v>224129</v>
      </c>
      <c r="O274">
        <v>6006</v>
      </c>
      <c r="R274">
        <v>234275</v>
      </c>
      <c r="S274">
        <v>5062086</v>
      </c>
      <c r="T274">
        <v>1916265</v>
      </c>
      <c r="V274">
        <v>1</v>
      </c>
      <c r="W274" t="s">
        <v>441</v>
      </c>
      <c r="X274" t="s">
        <v>442</v>
      </c>
      <c r="Y274">
        <v>234275</v>
      </c>
      <c r="Z274">
        <v>0</v>
      </c>
      <c r="AA274">
        <v>2702471</v>
      </c>
      <c r="AB274">
        <v>2359615</v>
      </c>
      <c r="AC274" t="s">
        <v>216</v>
      </c>
      <c r="AD274" t="s">
        <v>242</v>
      </c>
    </row>
    <row r="275" spans="1:34">
      <c r="A275" s="31" t="s">
        <v>443</v>
      </c>
      <c r="B275" t="s">
        <v>77</v>
      </c>
      <c r="C275">
        <v>19</v>
      </c>
      <c r="D275" t="s">
        <v>78</v>
      </c>
      <c r="E275" s="32">
        <v>3811569725</v>
      </c>
      <c r="F275" s="32">
        <v>133623567</v>
      </c>
      <c r="G275">
        <v>144</v>
      </c>
      <c r="H275">
        <v>23</v>
      </c>
      <c r="I275">
        <v>167</v>
      </c>
      <c r="J275">
        <v>4242</v>
      </c>
      <c r="K275">
        <v>4409</v>
      </c>
      <c r="L275">
        <v>269</v>
      </c>
      <c r="M275">
        <v>386</v>
      </c>
      <c r="N275">
        <v>224246</v>
      </c>
      <c r="O275">
        <v>6006</v>
      </c>
      <c r="R275">
        <v>234661</v>
      </c>
      <c r="S275">
        <v>5071669</v>
      </c>
      <c r="T275">
        <v>1920876</v>
      </c>
      <c r="V275">
        <v>2</v>
      </c>
      <c r="Y275">
        <v>234661</v>
      </c>
      <c r="Z275">
        <v>0</v>
      </c>
      <c r="AA275">
        <v>2707132</v>
      </c>
      <c r="AB275">
        <v>2364537</v>
      </c>
      <c r="AC275" t="s">
        <v>216</v>
      </c>
      <c r="AD275" t="s">
        <v>242</v>
      </c>
    </row>
    <row r="276" spans="1:34">
      <c r="A276" s="31" t="s">
        <v>444</v>
      </c>
      <c r="B276" t="s">
        <v>77</v>
      </c>
      <c r="C276">
        <v>19</v>
      </c>
      <c r="D276" t="s">
        <v>78</v>
      </c>
      <c r="E276" s="32">
        <v>3811569725</v>
      </c>
      <c r="F276" s="32">
        <v>133623567</v>
      </c>
      <c r="G276">
        <v>143</v>
      </c>
      <c r="H276">
        <v>23</v>
      </c>
      <c r="I276">
        <v>166</v>
      </c>
      <c r="J276">
        <v>4621</v>
      </c>
      <c r="K276">
        <v>4787</v>
      </c>
      <c r="L276">
        <v>378</v>
      </c>
      <c r="M276">
        <v>431</v>
      </c>
      <c r="N276">
        <v>224299</v>
      </c>
      <c r="O276">
        <v>6006</v>
      </c>
      <c r="R276">
        <v>235092</v>
      </c>
      <c r="S276">
        <v>5084845</v>
      </c>
      <c r="T276">
        <v>1925293</v>
      </c>
      <c r="V276">
        <v>0</v>
      </c>
      <c r="Y276">
        <v>235092</v>
      </c>
      <c r="Z276">
        <v>0</v>
      </c>
      <c r="AA276">
        <v>2711590</v>
      </c>
      <c r="AB276">
        <v>2373255</v>
      </c>
      <c r="AC276" t="s">
        <v>216</v>
      </c>
      <c r="AD276" t="s">
        <v>242</v>
      </c>
      <c r="AH276">
        <f>1+1</f>
        <v>2</v>
      </c>
    </row>
    <row r="277" spans="1:34">
      <c r="A277" s="31" t="s">
        <v>445</v>
      </c>
      <c r="B277" t="s">
        <v>77</v>
      </c>
      <c r="C277">
        <v>19</v>
      </c>
      <c r="D277" t="s">
        <v>78</v>
      </c>
      <c r="E277" s="32">
        <v>3811569725</v>
      </c>
      <c r="F277" s="32">
        <v>133623567</v>
      </c>
      <c r="G277">
        <v>149</v>
      </c>
      <c r="H277">
        <v>21</v>
      </c>
      <c r="I277">
        <v>170</v>
      </c>
      <c r="J277">
        <v>4953</v>
      </c>
      <c r="K277">
        <v>5123</v>
      </c>
      <c r="L277">
        <v>336</v>
      </c>
      <c r="M277">
        <v>404</v>
      </c>
      <c r="N277">
        <v>224367</v>
      </c>
      <c r="O277">
        <v>6006</v>
      </c>
      <c r="R277">
        <v>235496</v>
      </c>
      <c r="S277">
        <v>5090677</v>
      </c>
      <c r="T277">
        <v>1928449</v>
      </c>
      <c r="V277">
        <v>0</v>
      </c>
      <c r="Y277">
        <v>235496</v>
      </c>
      <c r="Z277">
        <v>0</v>
      </c>
      <c r="AA277">
        <v>2714800</v>
      </c>
      <c r="AB277">
        <v>2375877</v>
      </c>
      <c r="AC277" t="s">
        <v>216</v>
      </c>
      <c r="AD277" t="s">
        <v>242</v>
      </c>
    </row>
    <row r="278" spans="1:34">
      <c r="A278" s="31" t="s">
        <v>447</v>
      </c>
      <c r="B278" t="s">
        <v>77</v>
      </c>
      <c r="C278">
        <v>19</v>
      </c>
      <c r="D278" t="s">
        <v>78</v>
      </c>
      <c r="E278" s="32">
        <v>3811569725</v>
      </c>
      <c r="F278" s="32">
        <v>133623567</v>
      </c>
      <c r="G278">
        <v>154</v>
      </c>
      <c r="H278">
        <v>22</v>
      </c>
      <c r="I278">
        <v>176</v>
      </c>
      <c r="J278">
        <v>5205</v>
      </c>
      <c r="K278">
        <v>5381</v>
      </c>
      <c r="L278">
        <v>258</v>
      </c>
      <c r="M278">
        <v>300</v>
      </c>
      <c r="N278">
        <v>224408</v>
      </c>
      <c r="O278">
        <v>6007</v>
      </c>
      <c r="R278">
        <v>235796</v>
      </c>
      <c r="S278">
        <v>5100200</v>
      </c>
      <c r="T278">
        <v>1931050</v>
      </c>
      <c r="V278">
        <v>3</v>
      </c>
      <c r="Y278">
        <v>235796</v>
      </c>
      <c r="Z278">
        <v>0</v>
      </c>
      <c r="AA278">
        <v>2717427</v>
      </c>
      <c r="AB278">
        <v>2382773</v>
      </c>
      <c r="AC278" t="s">
        <v>216</v>
      </c>
      <c r="AD278" t="s">
        <v>242</v>
      </c>
    </row>
    <row r="279" spans="1:34">
      <c r="A279" s="31" t="s">
        <v>448</v>
      </c>
      <c r="B279" t="s">
        <v>77</v>
      </c>
      <c r="C279">
        <v>19</v>
      </c>
      <c r="D279" t="s">
        <v>78</v>
      </c>
      <c r="E279" s="32">
        <v>3811569725</v>
      </c>
      <c r="F279" s="32">
        <v>133623567</v>
      </c>
      <c r="G279">
        <v>156</v>
      </c>
      <c r="H279">
        <v>21</v>
      </c>
      <c r="I279">
        <v>177</v>
      </c>
      <c r="J279">
        <v>5623</v>
      </c>
      <c r="K279">
        <v>5800</v>
      </c>
      <c r="L279">
        <v>419</v>
      </c>
      <c r="M279">
        <v>552</v>
      </c>
      <c r="N279">
        <v>224538</v>
      </c>
      <c r="O279">
        <v>6010</v>
      </c>
      <c r="R279">
        <v>236348</v>
      </c>
      <c r="S279">
        <v>5118238</v>
      </c>
      <c r="T279">
        <v>1937581</v>
      </c>
      <c r="V279">
        <v>0</v>
      </c>
      <c r="Y279">
        <v>236348</v>
      </c>
      <c r="Z279">
        <v>0</v>
      </c>
      <c r="AA279">
        <v>2724051</v>
      </c>
      <c r="AB279">
        <v>2394187</v>
      </c>
      <c r="AC279" t="s">
        <v>216</v>
      </c>
      <c r="AD279" t="s">
        <v>242</v>
      </c>
    </row>
    <row r="280" spans="1:34">
      <c r="A280" s="31" t="s">
        <v>449</v>
      </c>
      <c r="B280" t="s">
        <v>77</v>
      </c>
      <c r="C280">
        <v>19</v>
      </c>
      <c r="D280" t="s">
        <v>78</v>
      </c>
      <c r="E280" s="32">
        <v>3811569725</v>
      </c>
      <c r="F280" s="32">
        <v>133623567</v>
      </c>
      <c r="G280">
        <v>165</v>
      </c>
      <c r="H280">
        <v>20</v>
      </c>
      <c r="I280">
        <v>185</v>
      </c>
      <c r="J280">
        <v>6006</v>
      </c>
      <c r="K280">
        <v>6191</v>
      </c>
      <c r="L280">
        <v>391</v>
      </c>
      <c r="M280">
        <v>550</v>
      </c>
      <c r="N280">
        <v>224688</v>
      </c>
      <c r="O280">
        <v>6019</v>
      </c>
      <c r="R280">
        <v>236898</v>
      </c>
      <c r="S280">
        <v>5132472</v>
      </c>
      <c r="T280">
        <v>1943685</v>
      </c>
      <c r="U280" t="s">
        <v>450</v>
      </c>
      <c r="V280">
        <v>0</v>
      </c>
      <c r="Y280">
        <v>236898</v>
      </c>
      <c r="Z280">
        <v>0</v>
      </c>
      <c r="AA280">
        <v>2730210</v>
      </c>
      <c r="AB280">
        <v>2402262</v>
      </c>
      <c r="AC280" t="s">
        <v>216</v>
      </c>
      <c r="AD280" t="s">
        <v>242</v>
      </c>
    </row>
    <row r="281" spans="1:34">
      <c r="A281" s="31" t="s">
        <v>451</v>
      </c>
      <c r="B281" t="s">
        <v>77</v>
      </c>
      <c r="C281">
        <v>19</v>
      </c>
      <c r="D281" t="s">
        <v>78</v>
      </c>
      <c r="E281" s="32">
        <v>3811569725</v>
      </c>
      <c r="F281" s="32">
        <v>133623567</v>
      </c>
      <c r="G281">
        <v>158</v>
      </c>
      <c r="H281">
        <v>22</v>
      </c>
      <c r="I281">
        <v>180</v>
      </c>
      <c r="J281">
        <v>6423</v>
      </c>
      <c r="K281">
        <v>6603</v>
      </c>
      <c r="L281">
        <v>412</v>
      </c>
      <c r="M281">
        <v>520</v>
      </c>
      <c r="N281">
        <v>224794</v>
      </c>
      <c r="O281">
        <v>6021</v>
      </c>
      <c r="R281">
        <v>237418</v>
      </c>
      <c r="S281">
        <v>5145624</v>
      </c>
      <c r="T281">
        <v>1949333</v>
      </c>
      <c r="V281">
        <v>3</v>
      </c>
      <c r="Y281">
        <v>237418</v>
      </c>
      <c r="Z281">
        <v>0</v>
      </c>
      <c r="AA281">
        <v>2735930</v>
      </c>
      <c r="AB281">
        <v>2409694</v>
      </c>
      <c r="AC281" t="s">
        <v>216</v>
      </c>
      <c r="AD281" t="s">
        <v>242</v>
      </c>
      <c r="AH281">
        <v>1</v>
      </c>
    </row>
    <row r="282" spans="1:34">
      <c r="A282" s="31" t="s">
        <v>452</v>
      </c>
      <c r="B282" t="s">
        <v>77</v>
      </c>
      <c r="C282">
        <v>19</v>
      </c>
      <c r="D282" t="s">
        <v>78</v>
      </c>
      <c r="E282" s="32">
        <v>3811569725</v>
      </c>
      <c r="F282" s="32">
        <v>133623567</v>
      </c>
      <c r="G282">
        <v>172</v>
      </c>
      <c r="H282">
        <v>21</v>
      </c>
      <c r="I282">
        <v>193</v>
      </c>
      <c r="J282">
        <v>6710</v>
      </c>
      <c r="K282">
        <v>6903</v>
      </c>
      <c r="L282">
        <v>300</v>
      </c>
      <c r="M282">
        <v>484</v>
      </c>
      <c r="N282">
        <v>224976</v>
      </c>
      <c r="O282">
        <v>6023</v>
      </c>
      <c r="R282">
        <v>237902</v>
      </c>
      <c r="S282">
        <v>5161037</v>
      </c>
      <c r="T282">
        <v>1954023</v>
      </c>
      <c r="V282">
        <v>0</v>
      </c>
      <c r="Y282">
        <v>237902</v>
      </c>
      <c r="Z282">
        <v>0</v>
      </c>
      <c r="AA282">
        <v>2740682</v>
      </c>
      <c r="AB282">
        <v>2420355</v>
      </c>
      <c r="AC282" t="s">
        <v>216</v>
      </c>
      <c r="AD282" t="s">
        <v>242</v>
      </c>
    </row>
    <row r="283" spans="1:34">
      <c r="A283" s="31" t="s">
        <v>453</v>
      </c>
      <c r="B283" t="s">
        <v>77</v>
      </c>
      <c r="C283">
        <v>19</v>
      </c>
      <c r="D283" t="s">
        <v>78</v>
      </c>
      <c r="E283" s="32">
        <v>3811569725</v>
      </c>
      <c r="F283" s="32">
        <v>133623567</v>
      </c>
      <c r="G283">
        <v>182</v>
      </c>
      <c r="H283">
        <v>27</v>
      </c>
      <c r="I283">
        <v>209</v>
      </c>
      <c r="J283">
        <v>7263</v>
      </c>
      <c r="K283">
        <v>7472</v>
      </c>
      <c r="L283">
        <v>569</v>
      </c>
      <c r="M283">
        <v>626</v>
      </c>
      <c r="N283">
        <v>225032</v>
      </c>
      <c r="O283">
        <v>6024</v>
      </c>
      <c r="R283">
        <v>238528</v>
      </c>
      <c r="S283">
        <v>5174772</v>
      </c>
      <c r="T283">
        <v>1959486</v>
      </c>
      <c r="V283">
        <v>6</v>
      </c>
      <c r="Y283">
        <v>238528</v>
      </c>
      <c r="Z283">
        <v>0</v>
      </c>
      <c r="AA283">
        <v>2746232</v>
      </c>
      <c r="AB283">
        <v>2428540</v>
      </c>
      <c r="AC283" t="s">
        <v>216</v>
      </c>
      <c r="AD283" t="s">
        <v>242</v>
      </c>
    </row>
    <row r="284" spans="1:34">
      <c r="A284" s="31" t="s">
        <v>454</v>
      </c>
      <c r="B284" t="s">
        <v>77</v>
      </c>
      <c r="C284">
        <v>19</v>
      </c>
      <c r="D284" t="s">
        <v>78</v>
      </c>
      <c r="E284" s="32">
        <v>3811569725</v>
      </c>
      <c r="F284" s="32">
        <v>133623567</v>
      </c>
      <c r="G284">
        <v>192</v>
      </c>
      <c r="H284">
        <v>29</v>
      </c>
      <c r="I284">
        <v>221</v>
      </c>
      <c r="J284">
        <v>7700</v>
      </c>
      <c r="K284">
        <v>7921</v>
      </c>
      <c r="L284">
        <v>449</v>
      </c>
      <c r="M284">
        <v>568</v>
      </c>
      <c r="N284">
        <v>225151</v>
      </c>
      <c r="O284">
        <v>6024</v>
      </c>
      <c r="R284">
        <v>239096</v>
      </c>
      <c r="S284">
        <v>5182797</v>
      </c>
      <c r="T284">
        <v>1963393</v>
      </c>
      <c r="V284">
        <v>3</v>
      </c>
      <c r="Y284">
        <v>239096</v>
      </c>
      <c r="Z284">
        <v>0</v>
      </c>
      <c r="AA284">
        <v>2750201</v>
      </c>
      <c r="AB284">
        <v>2432596</v>
      </c>
      <c r="AC284" t="s">
        <v>216</v>
      </c>
      <c r="AD284" t="s">
        <v>242</v>
      </c>
    </row>
    <row r="285" spans="1:34">
      <c r="A285" s="31" t="s">
        <v>457</v>
      </c>
      <c r="B285" t="s">
        <v>77</v>
      </c>
      <c r="C285">
        <v>19</v>
      </c>
      <c r="D285" t="s">
        <v>78</v>
      </c>
      <c r="E285" s="32">
        <v>3811569725</v>
      </c>
      <c r="F285" s="32">
        <v>133623567</v>
      </c>
      <c r="G285">
        <v>216</v>
      </c>
      <c r="H285">
        <v>28</v>
      </c>
      <c r="I285">
        <v>244</v>
      </c>
      <c r="J285">
        <v>8123</v>
      </c>
      <c r="K285">
        <v>8367</v>
      </c>
      <c r="L285">
        <v>446</v>
      </c>
      <c r="M285">
        <v>457</v>
      </c>
      <c r="N285">
        <v>225162</v>
      </c>
      <c r="O285">
        <v>6024</v>
      </c>
      <c r="R285">
        <v>239553</v>
      </c>
      <c r="S285">
        <v>5189192</v>
      </c>
      <c r="T285">
        <v>1966299</v>
      </c>
      <c r="V285">
        <v>0</v>
      </c>
      <c r="Y285">
        <v>239553</v>
      </c>
      <c r="Z285">
        <v>0</v>
      </c>
      <c r="AA285">
        <v>2753143</v>
      </c>
      <c r="AB285">
        <v>2436049</v>
      </c>
      <c r="AC285" t="s">
        <v>216</v>
      </c>
      <c r="AD285" t="s">
        <v>242</v>
      </c>
    </row>
    <row r="286" spans="1:34">
      <c r="A286" s="31" t="s">
        <v>458</v>
      </c>
      <c r="B286" t="s">
        <v>77</v>
      </c>
      <c r="C286">
        <v>19</v>
      </c>
      <c r="D286" t="s">
        <v>78</v>
      </c>
      <c r="E286" s="32">
        <v>3811569725</v>
      </c>
      <c r="F286" s="32">
        <v>133623567</v>
      </c>
      <c r="G286">
        <v>234</v>
      </c>
      <c r="H286">
        <v>30</v>
      </c>
      <c r="I286">
        <v>264</v>
      </c>
      <c r="J286">
        <v>8244</v>
      </c>
      <c r="K286">
        <v>8508</v>
      </c>
      <c r="L286">
        <v>141</v>
      </c>
      <c r="M286">
        <v>436</v>
      </c>
      <c r="N286">
        <v>225451</v>
      </c>
      <c r="O286">
        <v>6030</v>
      </c>
      <c r="R286">
        <v>239989</v>
      </c>
      <c r="S286">
        <v>5200567</v>
      </c>
      <c r="T286">
        <v>1971953</v>
      </c>
      <c r="V286">
        <v>3</v>
      </c>
      <c r="Y286">
        <v>239989</v>
      </c>
      <c r="Z286">
        <v>0</v>
      </c>
      <c r="AA286">
        <v>2758861</v>
      </c>
      <c r="AB286">
        <v>2441706</v>
      </c>
      <c r="AC286" t="s">
        <v>216</v>
      </c>
      <c r="AD286" t="s">
        <v>242</v>
      </c>
    </row>
    <row r="287" spans="1:34">
      <c r="A287" s="31" t="s">
        <v>459</v>
      </c>
      <c r="B287" t="s">
        <v>77</v>
      </c>
      <c r="C287">
        <v>19</v>
      </c>
      <c r="D287" t="s">
        <v>78</v>
      </c>
      <c r="E287" s="32">
        <v>3811569725</v>
      </c>
      <c r="F287" s="32">
        <v>133623567</v>
      </c>
      <c r="G287">
        <v>263</v>
      </c>
      <c r="H287">
        <v>26</v>
      </c>
      <c r="I287">
        <v>289</v>
      </c>
      <c r="J287">
        <v>8654</v>
      </c>
      <c r="K287">
        <v>8943</v>
      </c>
      <c r="L287">
        <v>435</v>
      </c>
      <c r="M287">
        <v>627</v>
      </c>
      <c r="N287">
        <v>225637</v>
      </c>
      <c r="O287">
        <v>6036</v>
      </c>
      <c r="R287">
        <v>240616</v>
      </c>
      <c r="S287">
        <v>5223333</v>
      </c>
      <c r="T287">
        <v>1977824</v>
      </c>
      <c r="V287">
        <v>1</v>
      </c>
      <c r="Y287">
        <v>240616</v>
      </c>
      <c r="Z287">
        <v>0</v>
      </c>
      <c r="AA287">
        <v>2764789</v>
      </c>
      <c r="AB287">
        <v>2458544</v>
      </c>
      <c r="AC287" t="s">
        <v>216</v>
      </c>
      <c r="AD287" t="s">
        <v>242</v>
      </c>
    </row>
    <row r="288" spans="1:34">
      <c r="A288" s="31" t="s">
        <v>460</v>
      </c>
      <c r="B288" t="s">
        <v>77</v>
      </c>
      <c r="C288">
        <v>19</v>
      </c>
      <c r="D288" t="s">
        <v>78</v>
      </c>
      <c r="E288" s="32">
        <v>3811569725</v>
      </c>
      <c r="F288" s="32">
        <v>133623567</v>
      </c>
      <c r="G288">
        <v>267</v>
      </c>
      <c r="H288">
        <v>29</v>
      </c>
      <c r="I288">
        <v>296</v>
      </c>
      <c r="J288">
        <v>9179</v>
      </c>
      <c r="K288">
        <v>9475</v>
      </c>
      <c r="L288">
        <v>532</v>
      </c>
      <c r="M288">
        <v>719</v>
      </c>
      <c r="N288">
        <v>225821</v>
      </c>
      <c r="O288">
        <v>6039</v>
      </c>
      <c r="R288">
        <v>241335</v>
      </c>
      <c r="S288">
        <v>5237379</v>
      </c>
      <c r="T288">
        <v>1983336</v>
      </c>
      <c r="V288">
        <v>3</v>
      </c>
      <c r="Y288">
        <v>241335</v>
      </c>
      <c r="Z288">
        <v>0</v>
      </c>
      <c r="AA288">
        <v>2770386</v>
      </c>
      <c r="AB288">
        <v>2466993</v>
      </c>
      <c r="AC288" t="s">
        <v>216</v>
      </c>
      <c r="AD288" t="s">
        <v>242</v>
      </c>
    </row>
    <row r="289" spans="1:35">
      <c r="A289" s="31" t="s">
        <v>461</v>
      </c>
      <c r="B289" t="s">
        <v>77</v>
      </c>
      <c r="C289">
        <v>19</v>
      </c>
      <c r="D289" t="s">
        <v>78</v>
      </c>
      <c r="E289" s="32">
        <v>3811569725</v>
      </c>
      <c r="F289" s="32">
        <v>133623567</v>
      </c>
      <c r="G289">
        <v>268</v>
      </c>
      <c r="H289">
        <v>30</v>
      </c>
      <c r="I289">
        <v>298</v>
      </c>
      <c r="J289">
        <v>9697</v>
      </c>
      <c r="K289">
        <v>9995</v>
      </c>
      <c r="L289">
        <v>520</v>
      </c>
      <c r="M289">
        <v>724</v>
      </c>
      <c r="N289">
        <v>226021</v>
      </c>
      <c r="O289">
        <v>6043</v>
      </c>
      <c r="R289">
        <v>242059</v>
      </c>
      <c r="S289">
        <v>5250612</v>
      </c>
      <c r="T289">
        <v>1988852</v>
      </c>
      <c r="V289">
        <v>3</v>
      </c>
      <c r="Y289">
        <v>242059</v>
      </c>
      <c r="Z289">
        <v>0</v>
      </c>
      <c r="AA289">
        <v>2775994</v>
      </c>
      <c r="AB289">
        <v>2474618</v>
      </c>
      <c r="AC289" t="s">
        <v>216</v>
      </c>
      <c r="AD289" t="s">
        <v>242</v>
      </c>
      <c r="AH289">
        <v>1</v>
      </c>
    </row>
    <row r="290" spans="1:35">
      <c r="A290" s="31" t="s">
        <v>462</v>
      </c>
      <c r="B290" t="s">
        <v>77</v>
      </c>
      <c r="C290">
        <v>19</v>
      </c>
      <c r="D290" t="s">
        <v>78</v>
      </c>
      <c r="E290" s="32">
        <v>3811569725</v>
      </c>
      <c r="F290" s="32">
        <v>133623567</v>
      </c>
      <c r="G290">
        <v>275</v>
      </c>
      <c r="H290">
        <v>31</v>
      </c>
      <c r="I290">
        <v>306</v>
      </c>
      <c r="J290">
        <v>10364</v>
      </c>
      <c r="K290">
        <v>10670</v>
      </c>
      <c r="L290">
        <v>675</v>
      </c>
      <c r="M290">
        <v>901</v>
      </c>
      <c r="N290">
        <v>226243</v>
      </c>
      <c r="O290">
        <v>6047</v>
      </c>
      <c r="R290">
        <v>242960</v>
      </c>
      <c r="S290">
        <v>5271222</v>
      </c>
      <c r="T290">
        <v>1994863</v>
      </c>
      <c r="V290">
        <v>1</v>
      </c>
      <c r="Y290">
        <v>242960</v>
      </c>
      <c r="Z290">
        <v>0</v>
      </c>
      <c r="AA290">
        <v>2782082</v>
      </c>
      <c r="AB290">
        <v>2489140</v>
      </c>
      <c r="AC290" t="s">
        <v>216</v>
      </c>
      <c r="AD290" t="s">
        <v>242</v>
      </c>
      <c r="AH290">
        <v>1</v>
      </c>
    </row>
    <row r="291" spans="1:35">
      <c r="A291" s="31" t="s">
        <v>456</v>
      </c>
      <c r="B291" t="s">
        <v>77</v>
      </c>
      <c r="C291">
        <v>19</v>
      </c>
      <c r="D291" t="s">
        <v>78</v>
      </c>
      <c r="E291" s="32">
        <v>3811569725</v>
      </c>
      <c r="F291" s="32">
        <v>133623567</v>
      </c>
      <c r="G291">
        <v>295</v>
      </c>
      <c r="H291">
        <v>33</v>
      </c>
      <c r="I291">
        <v>328</v>
      </c>
      <c r="J291">
        <v>10891</v>
      </c>
      <c r="K291">
        <v>11219</v>
      </c>
      <c r="L291">
        <v>549</v>
      </c>
      <c r="M291">
        <v>581</v>
      </c>
      <c r="N291">
        <v>226275</v>
      </c>
      <c r="O291">
        <v>6047</v>
      </c>
      <c r="R291">
        <v>243541</v>
      </c>
      <c r="S291">
        <v>5280504</v>
      </c>
      <c r="T291">
        <v>1999003</v>
      </c>
      <c r="V291">
        <v>3</v>
      </c>
      <c r="Y291">
        <v>243541</v>
      </c>
      <c r="Z291">
        <v>0</v>
      </c>
      <c r="AA291">
        <v>2786287</v>
      </c>
      <c r="AB291">
        <v>2494217</v>
      </c>
      <c r="AC291" t="s">
        <v>216</v>
      </c>
      <c r="AD291" t="s">
        <v>242</v>
      </c>
    </row>
    <row r="292" spans="1:35">
      <c r="A292" s="31" t="s">
        <v>464</v>
      </c>
      <c r="B292" t="s">
        <v>77</v>
      </c>
      <c r="C292">
        <v>19</v>
      </c>
      <c r="D292" t="s">
        <v>78</v>
      </c>
      <c r="E292" s="32">
        <v>3811569725</v>
      </c>
      <c r="F292" s="32">
        <v>133623567</v>
      </c>
      <c r="G292">
        <v>320</v>
      </c>
      <c r="H292">
        <v>34</v>
      </c>
      <c r="I292">
        <v>354</v>
      </c>
      <c r="J292">
        <v>10995</v>
      </c>
      <c r="K292">
        <v>11349</v>
      </c>
      <c r="L292">
        <v>130</v>
      </c>
      <c r="M292">
        <v>262</v>
      </c>
      <c r="N292">
        <v>226404</v>
      </c>
      <c r="O292">
        <v>6050</v>
      </c>
      <c r="R292">
        <v>243803</v>
      </c>
      <c r="S292">
        <v>5288222</v>
      </c>
      <c r="T292">
        <v>2002592</v>
      </c>
      <c r="V292">
        <v>1</v>
      </c>
      <c r="Y292">
        <v>243803</v>
      </c>
      <c r="Z292">
        <v>0</v>
      </c>
      <c r="AA292">
        <v>2789962</v>
      </c>
      <c r="AB292">
        <v>2498260</v>
      </c>
      <c r="AC292" t="s">
        <v>216</v>
      </c>
      <c r="AD292" t="s">
        <v>242</v>
      </c>
    </row>
    <row r="293" spans="1:35">
      <c r="A293" s="31" t="s">
        <v>465</v>
      </c>
      <c r="B293" t="s">
        <v>77</v>
      </c>
      <c r="C293">
        <v>19</v>
      </c>
      <c r="D293" t="s">
        <v>78</v>
      </c>
      <c r="E293" s="32">
        <v>3811569725</v>
      </c>
      <c r="F293" s="32">
        <v>133623567</v>
      </c>
      <c r="G293">
        <v>338</v>
      </c>
      <c r="H293">
        <v>32</v>
      </c>
      <c r="I293">
        <v>370</v>
      </c>
      <c r="J293">
        <v>11387</v>
      </c>
      <c r="K293">
        <v>11757</v>
      </c>
      <c r="L293">
        <v>408</v>
      </c>
      <c r="M293">
        <v>809</v>
      </c>
      <c r="N293">
        <v>226799</v>
      </c>
      <c r="O293">
        <v>6056</v>
      </c>
      <c r="R293">
        <v>244612</v>
      </c>
      <c r="S293">
        <v>5302518</v>
      </c>
      <c r="T293">
        <v>2008416</v>
      </c>
      <c r="V293">
        <v>0</v>
      </c>
      <c r="Y293">
        <v>244612</v>
      </c>
      <c r="Z293">
        <v>0</v>
      </c>
      <c r="AA293">
        <v>2795857</v>
      </c>
      <c r="AB293">
        <v>2506661</v>
      </c>
      <c r="AC293" t="s">
        <v>216</v>
      </c>
      <c r="AD293" t="s">
        <v>242</v>
      </c>
      <c r="AH293">
        <v>1</v>
      </c>
    </row>
    <row r="294" spans="1:35">
      <c r="A294" s="31" t="s">
        <v>466</v>
      </c>
      <c r="B294" t="s">
        <v>77</v>
      </c>
      <c r="C294">
        <v>19</v>
      </c>
      <c r="D294" t="s">
        <v>78</v>
      </c>
      <c r="E294" s="32">
        <v>3811569725</v>
      </c>
      <c r="F294" s="32">
        <v>133623567</v>
      </c>
      <c r="G294">
        <v>351</v>
      </c>
      <c r="H294">
        <v>36</v>
      </c>
      <c r="I294">
        <v>387</v>
      </c>
      <c r="J294">
        <v>11708</v>
      </c>
      <c r="K294">
        <v>12095</v>
      </c>
      <c r="L294">
        <v>338</v>
      </c>
      <c r="M294">
        <v>808</v>
      </c>
      <c r="N294">
        <v>227263</v>
      </c>
      <c r="O294">
        <v>6062</v>
      </c>
      <c r="R294">
        <v>245420</v>
      </c>
      <c r="S294">
        <v>5318107</v>
      </c>
      <c r="T294">
        <v>2015101</v>
      </c>
      <c r="V294">
        <v>6</v>
      </c>
      <c r="Y294">
        <v>245420</v>
      </c>
      <c r="Z294">
        <v>0</v>
      </c>
      <c r="AA294">
        <v>2802631</v>
      </c>
      <c r="AB294">
        <v>2515476</v>
      </c>
      <c r="AC294" t="s">
        <v>216</v>
      </c>
      <c r="AD294" t="s">
        <v>242</v>
      </c>
    </row>
    <row r="295" spans="1:35">
      <c r="A295" s="31" t="s">
        <v>467</v>
      </c>
      <c r="B295" t="s">
        <v>77</v>
      </c>
      <c r="C295">
        <v>19</v>
      </c>
      <c r="D295" t="s">
        <v>78</v>
      </c>
      <c r="E295" s="32">
        <v>3811569725</v>
      </c>
      <c r="F295" s="32">
        <v>133623567</v>
      </c>
      <c r="G295">
        <v>362</v>
      </c>
      <c r="H295">
        <v>40</v>
      </c>
      <c r="I295">
        <v>402</v>
      </c>
      <c r="J295">
        <v>12145</v>
      </c>
      <c r="K295">
        <v>12547</v>
      </c>
      <c r="L295">
        <v>452</v>
      </c>
      <c r="M295">
        <v>831</v>
      </c>
      <c r="N295">
        <v>227637</v>
      </c>
      <c r="O295">
        <v>6067</v>
      </c>
      <c r="R295">
        <v>246251</v>
      </c>
      <c r="S295">
        <v>5340028</v>
      </c>
      <c r="T295">
        <v>2021313</v>
      </c>
      <c r="V295">
        <v>5</v>
      </c>
      <c r="Y295">
        <v>246251</v>
      </c>
      <c r="Z295">
        <v>0</v>
      </c>
      <c r="AA295">
        <v>2808947</v>
      </c>
      <c r="AB295">
        <v>2531081</v>
      </c>
      <c r="AC295" t="s">
        <v>216</v>
      </c>
      <c r="AD295" t="s">
        <v>242</v>
      </c>
    </row>
    <row r="296" spans="1:35">
      <c r="A296" s="31" t="s">
        <v>468</v>
      </c>
      <c r="B296" t="s">
        <v>77</v>
      </c>
      <c r="C296">
        <v>19</v>
      </c>
      <c r="D296" t="s">
        <v>78</v>
      </c>
      <c r="E296" s="32">
        <v>3811569725</v>
      </c>
      <c r="F296" s="32">
        <v>133623567</v>
      </c>
      <c r="G296">
        <v>375</v>
      </c>
      <c r="H296">
        <v>42</v>
      </c>
      <c r="I296">
        <v>417</v>
      </c>
      <c r="J296">
        <v>12562</v>
      </c>
      <c r="K296">
        <v>12979</v>
      </c>
      <c r="L296">
        <v>432</v>
      </c>
      <c r="M296">
        <v>789</v>
      </c>
      <c r="N296">
        <v>227985</v>
      </c>
      <c r="O296">
        <v>6076</v>
      </c>
      <c r="R296">
        <v>247040</v>
      </c>
      <c r="S296">
        <v>5354575</v>
      </c>
      <c r="T296">
        <v>2028073</v>
      </c>
      <c r="V296">
        <v>3</v>
      </c>
      <c r="Y296">
        <v>247040</v>
      </c>
      <c r="Z296">
        <v>0</v>
      </c>
      <c r="AA296">
        <v>2815778</v>
      </c>
      <c r="AB296">
        <v>2538797</v>
      </c>
      <c r="AC296" t="s">
        <v>216</v>
      </c>
      <c r="AD296" t="s">
        <v>242</v>
      </c>
    </row>
    <row r="297" spans="1:35">
      <c r="A297" s="31" t="s">
        <v>469</v>
      </c>
      <c r="B297" t="s">
        <v>77</v>
      </c>
      <c r="C297">
        <v>19</v>
      </c>
      <c r="D297" t="s">
        <v>78</v>
      </c>
      <c r="E297" s="32">
        <v>3811569725</v>
      </c>
      <c r="F297" s="32">
        <v>133623567</v>
      </c>
      <c r="G297">
        <v>394</v>
      </c>
      <c r="H297">
        <v>47</v>
      </c>
      <c r="I297">
        <v>441</v>
      </c>
      <c r="J297">
        <v>12970</v>
      </c>
      <c r="K297">
        <v>13411</v>
      </c>
      <c r="L297">
        <v>432</v>
      </c>
      <c r="M297">
        <v>776</v>
      </c>
      <c r="N297">
        <v>228322</v>
      </c>
      <c r="O297">
        <v>6083</v>
      </c>
      <c r="R297">
        <v>247816</v>
      </c>
      <c r="S297">
        <v>5372237</v>
      </c>
      <c r="T297">
        <v>2034361</v>
      </c>
      <c r="V297">
        <v>5</v>
      </c>
      <c r="Y297">
        <v>247816</v>
      </c>
      <c r="Z297">
        <v>0</v>
      </c>
      <c r="AA297">
        <v>2822166</v>
      </c>
      <c r="AB297">
        <v>2550071</v>
      </c>
      <c r="AC297" t="s">
        <v>216</v>
      </c>
      <c r="AD297" t="s">
        <v>242</v>
      </c>
    </row>
    <row r="298" spans="1:35">
      <c r="A298" s="31" t="s">
        <v>470</v>
      </c>
      <c r="B298" t="s">
        <v>77</v>
      </c>
      <c r="C298">
        <v>19</v>
      </c>
      <c r="D298" t="s">
        <v>78</v>
      </c>
      <c r="E298" s="32">
        <v>3811569725</v>
      </c>
      <c r="F298" s="32">
        <v>133623567</v>
      </c>
      <c r="G298">
        <v>418</v>
      </c>
      <c r="H298">
        <v>54</v>
      </c>
      <c r="I298">
        <v>472</v>
      </c>
      <c r="J298">
        <v>13605</v>
      </c>
      <c r="K298">
        <v>14077</v>
      </c>
      <c r="L298">
        <v>666</v>
      </c>
      <c r="M298">
        <v>822</v>
      </c>
      <c r="N298">
        <v>228475</v>
      </c>
      <c r="O298">
        <v>6086</v>
      </c>
      <c r="R298">
        <v>248638</v>
      </c>
      <c r="S298">
        <v>5381320</v>
      </c>
      <c r="T298">
        <v>2038784</v>
      </c>
      <c r="V298">
        <v>8</v>
      </c>
      <c r="Y298">
        <v>248638</v>
      </c>
      <c r="Z298">
        <v>0</v>
      </c>
      <c r="AA298">
        <v>2826692</v>
      </c>
      <c r="AB298">
        <v>2554628</v>
      </c>
      <c r="AC298" t="s">
        <v>216</v>
      </c>
      <c r="AD298" t="s">
        <v>242</v>
      </c>
      <c r="AH298">
        <v>1</v>
      </c>
    </row>
    <row r="299" spans="1:35">
      <c r="A299" s="31" t="s">
        <v>472</v>
      </c>
      <c r="B299" t="s">
        <v>77</v>
      </c>
      <c r="C299">
        <v>19</v>
      </c>
      <c r="D299" t="s">
        <v>78</v>
      </c>
      <c r="E299" s="32">
        <v>3811569725</v>
      </c>
      <c r="F299" s="32">
        <v>133623567</v>
      </c>
      <c r="G299">
        <v>442</v>
      </c>
      <c r="H299">
        <v>52</v>
      </c>
      <c r="I299">
        <v>494</v>
      </c>
      <c r="J299">
        <v>14445</v>
      </c>
      <c r="K299">
        <v>14939</v>
      </c>
      <c r="L299">
        <v>862</v>
      </c>
      <c r="M299">
        <v>923</v>
      </c>
      <c r="N299">
        <v>228534</v>
      </c>
      <c r="O299">
        <v>6088</v>
      </c>
      <c r="R299">
        <v>249561</v>
      </c>
      <c r="S299">
        <v>5398676</v>
      </c>
      <c r="T299">
        <v>2043444</v>
      </c>
      <c r="V299">
        <v>1</v>
      </c>
      <c r="Y299">
        <v>249561</v>
      </c>
      <c r="Z299">
        <v>0</v>
      </c>
      <c r="AA299">
        <v>2831474</v>
      </c>
      <c r="AB299">
        <v>2567202</v>
      </c>
      <c r="AC299" t="s">
        <v>216</v>
      </c>
      <c r="AD299" t="s">
        <v>242</v>
      </c>
    </row>
    <row r="300" spans="1:35">
      <c r="A300" s="31" t="s">
        <v>473</v>
      </c>
      <c r="B300" t="s">
        <v>77</v>
      </c>
      <c r="C300">
        <v>19</v>
      </c>
      <c r="D300" t="s">
        <v>78</v>
      </c>
      <c r="E300" s="32">
        <v>3811569725</v>
      </c>
      <c r="F300" s="32">
        <v>133623567</v>
      </c>
      <c r="G300">
        <v>448</v>
      </c>
      <c r="H300">
        <v>50</v>
      </c>
      <c r="I300">
        <v>498</v>
      </c>
      <c r="J300">
        <v>14699</v>
      </c>
      <c r="K300">
        <v>15197</v>
      </c>
      <c r="L300">
        <v>258</v>
      </c>
      <c r="M300">
        <v>848</v>
      </c>
      <c r="N300">
        <v>229112</v>
      </c>
      <c r="O300">
        <v>6100</v>
      </c>
      <c r="R300">
        <v>250409</v>
      </c>
      <c r="S300">
        <v>5417435</v>
      </c>
      <c r="T300">
        <v>2049840</v>
      </c>
      <c r="U300" t="s">
        <v>474</v>
      </c>
      <c r="V300">
        <v>2</v>
      </c>
      <c r="Y300">
        <v>250409</v>
      </c>
      <c r="Z300">
        <v>0</v>
      </c>
      <c r="AA300">
        <v>2838029</v>
      </c>
      <c r="AB300">
        <v>2579406</v>
      </c>
      <c r="AC300" t="s">
        <v>216</v>
      </c>
      <c r="AD300" t="s">
        <v>242</v>
      </c>
    </row>
    <row r="301" spans="1:35">
      <c r="A301" s="31" t="s">
        <v>475</v>
      </c>
      <c r="B301" t="s">
        <v>77</v>
      </c>
      <c r="C301">
        <v>19</v>
      </c>
      <c r="D301" t="s">
        <v>78</v>
      </c>
      <c r="E301" s="32">
        <v>3811569725</v>
      </c>
      <c r="F301" s="32">
        <v>133623567</v>
      </c>
      <c r="G301">
        <v>459</v>
      </c>
      <c r="H301">
        <v>59</v>
      </c>
      <c r="I301">
        <v>518</v>
      </c>
      <c r="J301">
        <v>15066</v>
      </c>
      <c r="K301">
        <v>15584</v>
      </c>
      <c r="L301">
        <v>387</v>
      </c>
      <c r="M301">
        <v>868</v>
      </c>
      <c r="N301">
        <v>229584</v>
      </c>
      <c r="O301">
        <v>6109</v>
      </c>
      <c r="R301">
        <v>251277</v>
      </c>
      <c r="S301">
        <v>5431841</v>
      </c>
      <c r="T301">
        <v>2056140</v>
      </c>
      <c r="U301" t="s">
        <v>476</v>
      </c>
      <c r="V301">
        <v>11</v>
      </c>
      <c r="Y301">
        <v>251277</v>
      </c>
      <c r="Z301">
        <v>0</v>
      </c>
      <c r="AA301">
        <v>2844493</v>
      </c>
      <c r="AB301">
        <v>2587348</v>
      </c>
      <c r="AC301" t="s">
        <v>216</v>
      </c>
      <c r="AD301" t="s">
        <v>242</v>
      </c>
      <c r="AH301">
        <v>1</v>
      </c>
    </row>
    <row r="302" spans="1:35">
      <c r="A302" s="31" t="s">
        <v>477</v>
      </c>
      <c r="B302" t="s">
        <v>77</v>
      </c>
      <c r="C302">
        <v>19</v>
      </c>
      <c r="D302" t="s">
        <v>78</v>
      </c>
      <c r="E302" s="32">
        <v>3811569725</v>
      </c>
      <c r="F302" s="32">
        <v>133623567</v>
      </c>
      <c r="G302">
        <v>473</v>
      </c>
      <c r="H302">
        <v>59</v>
      </c>
      <c r="I302">
        <v>532</v>
      </c>
      <c r="J302">
        <v>15702</v>
      </c>
      <c r="K302">
        <v>16234</v>
      </c>
      <c r="L302">
        <v>650</v>
      </c>
      <c r="M302">
        <v>1134</v>
      </c>
      <c r="N302">
        <v>230056</v>
      </c>
      <c r="O302">
        <v>6121</v>
      </c>
      <c r="R302">
        <v>252411</v>
      </c>
      <c r="S302">
        <v>5448443</v>
      </c>
      <c r="T302">
        <v>2063140</v>
      </c>
      <c r="U302" t="s">
        <v>478</v>
      </c>
      <c r="V302">
        <v>2</v>
      </c>
      <c r="Y302">
        <v>252411</v>
      </c>
      <c r="Z302">
        <v>0</v>
      </c>
      <c r="AA302">
        <v>2851671</v>
      </c>
      <c r="AB302">
        <v>2596772</v>
      </c>
      <c r="AC302" t="s">
        <v>216</v>
      </c>
      <c r="AD302" t="s">
        <v>242</v>
      </c>
      <c r="AF302">
        <f t="shared" ref="AF302:AF304" si="0">O302-O301</f>
        <v>12</v>
      </c>
      <c r="AH302">
        <f>2+1+1</f>
        <v>4</v>
      </c>
      <c r="AI302">
        <f t="shared" ref="AI302:AI318" si="1">AF302-AG302+AH302</f>
        <v>16</v>
      </c>
    </row>
    <row r="303" spans="1:35">
      <c r="A303" s="31" t="s">
        <v>479</v>
      </c>
      <c r="B303" t="s">
        <v>77</v>
      </c>
      <c r="C303">
        <v>19</v>
      </c>
      <c r="D303" t="s">
        <v>78</v>
      </c>
      <c r="E303" s="32">
        <v>3811569725</v>
      </c>
      <c r="F303" s="32">
        <v>133623567</v>
      </c>
      <c r="G303">
        <v>499</v>
      </c>
      <c r="H303">
        <v>65</v>
      </c>
      <c r="I303">
        <v>564</v>
      </c>
      <c r="J303">
        <v>16366</v>
      </c>
      <c r="K303">
        <v>16930</v>
      </c>
      <c r="L303">
        <v>696</v>
      </c>
      <c r="M303">
        <v>1101</v>
      </c>
      <c r="N303">
        <v>230448</v>
      </c>
      <c r="O303">
        <v>6134</v>
      </c>
      <c r="R303">
        <v>253512</v>
      </c>
      <c r="S303">
        <v>5462397</v>
      </c>
      <c r="T303">
        <v>2069633</v>
      </c>
      <c r="V303">
        <v>7</v>
      </c>
      <c r="Y303">
        <v>253512</v>
      </c>
      <c r="Z303">
        <v>0</v>
      </c>
      <c r="AA303">
        <v>2858249</v>
      </c>
      <c r="AB303">
        <v>2604148</v>
      </c>
      <c r="AC303" t="s">
        <v>216</v>
      </c>
      <c r="AD303" t="s">
        <v>242</v>
      </c>
      <c r="AF303">
        <f t="shared" si="0"/>
        <v>13</v>
      </c>
      <c r="AH303">
        <f>1+1+1</f>
        <v>3</v>
      </c>
      <c r="AI303">
        <f t="shared" si="1"/>
        <v>16</v>
      </c>
    </row>
    <row r="304" spans="1:35">
      <c r="A304" s="31" t="s">
        <v>480</v>
      </c>
      <c r="B304" t="s">
        <v>77</v>
      </c>
      <c r="C304">
        <v>19</v>
      </c>
      <c r="D304" t="s">
        <v>78</v>
      </c>
      <c r="E304" s="32">
        <v>3811569725</v>
      </c>
      <c r="F304" s="32">
        <v>133623567</v>
      </c>
      <c r="G304">
        <v>531</v>
      </c>
      <c r="H304">
        <v>65</v>
      </c>
      <c r="I304">
        <v>596</v>
      </c>
      <c r="J304">
        <v>16891</v>
      </c>
      <c r="K304">
        <v>17487</v>
      </c>
      <c r="L304">
        <v>557</v>
      </c>
      <c r="M304">
        <v>1013</v>
      </c>
      <c r="N304">
        <v>230901</v>
      </c>
      <c r="O304">
        <v>6137</v>
      </c>
      <c r="R304">
        <v>254525</v>
      </c>
      <c r="S304">
        <v>5481011</v>
      </c>
      <c r="T304">
        <v>2075770</v>
      </c>
      <c r="V304">
        <v>7</v>
      </c>
      <c r="Y304">
        <v>254525</v>
      </c>
      <c r="Z304">
        <v>0</v>
      </c>
      <c r="AA304">
        <v>2864491</v>
      </c>
      <c r="AB304">
        <v>2616520</v>
      </c>
      <c r="AC304" t="s">
        <v>216</v>
      </c>
      <c r="AD304" t="s">
        <v>242</v>
      </c>
      <c r="AF304">
        <f t="shared" si="0"/>
        <v>3</v>
      </c>
      <c r="AH304">
        <v>1</v>
      </c>
      <c r="AI304">
        <f t="shared" si="1"/>
        <v>4</v>
      </c>
    </row>
    <row r="305" spans="1:35">
      <c r="A305" s="31" t="s">
        <v>481</v>
      </c>
      <c r="B305" t="s">
        <v>77</v>
      </c>
      <c r="C305">
        <v>19</v>
      </c>
      <c r="D305" t="s">
        <v>78</v>
      </c>
      <c r="E305" s="32">
        <v>3811569725</v>
      </c>
      <c r="F305" s="32">
        <v>133623567</v>
      </c>
      <c r="G305">
        <v>538</v>
      </c>
      <c r="H305">
        <v>68</v>
      </c>
      <c r="I305">
        <v>606</v>
      </c>
      <c r="J305">
        <v>17430</v>
      </c>
      <c r="K305">
        <v>18036</v>
      </c>
      <c r="L305">
        <v>549</v>
      </c>
      <c r="M305">
        <v>946</v>
      </c>
      <c r="N305">
        <v>231294</v>
      </c>
      <c r="O305">
        <v>6141</v>
      </c>
      <c r="R305">
        <v>255471</v>
      </c>
      <c r="S305">
        <v>5489876</v>
      </c>
      <c r="T305">
        <v>2080136</v>
      </c>
      <c r="V305">
        <v>3</v>
      </c>
      <c r="Y305">
        <v>255471</v>
      </c>
      <c r="Z305">
        <v>0</v>
      </c>
      <c r="AA305">
        <v>2869022</v>
      </c>
      <c r="AB305">
        <v>2620854</v>
      </c>
      <c r="AC305" t="s">
        <v>216</v>
      </c>
      <c r="AD305" t="s">
        <v>242</v>
      </c>
      <c r="AF305">
        <f>O305-O304</f>
        <v>4</v>
      </c>
      <c r="AH305">
        <v>1</v>
      </c>
      <c r="AI305">
        <f t="shared" si="1"/>
        <v>5</v>
      </c>
    </row>
    <row r="306" spans="1:35">
      <c r="A306" s="31" t="s">
        <v>483</v>
      </c>
      <c r="B306" t="s">
        <v>77</v>
      </c>
      <c r="C306">
        <v>19</v>
      </c>
      <c r="D306" t="s">
        <v>78</v>
      </c>
      <c r="E306" s="32">
        <v>3811569725</v>
      </c>
      <c r="F306" s="32">
        <v>133623567</v>
      </c>
      <c r="G306">
        <v>583</v>
      </c>
      <c r="H306">
        <v>71</v>
      </c>
      <c r="I306">
        <v>654</v>
      </c>
      <c r="J306">
        <v>18079</v>
      </c>
      <c r="K306">
        <v>18733</v>
      </c>
      <c r="L306">
        <v>697</v>
      </c>
      <c r="M306">
        <v>881</v>
      </c>
      <c r="N306">
        <v>231471</v>
      </c>
      <c r="O306">
        <v>6148</v>
      </c>
      <c r="R306">
        <v>256352</v>
      </c>
      <c r="S306">
        <v>5497904</v>
      </c>
      <c r="T306">
        <v>2084591</v>
      </c>
      <c r="V306">
        <v>7</v>
      </c>
      <c r="Y306">
        <v>256352</v>
      </c>
      <c r="Z306">
        <v>0</v>
      </c>
      <c r="AA306">
        <v>2873513</v>
      </c>
      <c r="AB306">
        <v>2624391</v>
      </c>
      <c r="AC306" t="s">
        <v>216</v>
      </c>
      <c r="AD306" t="s">
        <v>242</v>
      </c>
      <c r="AF306">
        <f t="shared" ref="AF306:AF369" si="2">O306-O305</f>
        <v>7</v>
      </c>
      <c r="AH306">
        <f>1+1+1</f>
        <v>3</v>
      </c>
      <c r="AI306">
        <f t="shared" si="1"/>
        <v>10</v>
      </c>
    </row>
    <row r="307" spans="1:35">
      <c r="A307" s="31" t="s">
        <v>484</v>
      </c>
      <c r="B307" t="s">
        <v>77</v>
      </c>
      <c r="C307">
        <v>19</v>
      </c>
      <c r="D307" t="s">
        <v>78</v>
      </c>
      <c r="E307" s="32">
        <v>3811569725</v>
      </c>
      <c r="F307" s="32">
        <v>133623567</v>
      </c>
      <c r="G307">
        <v>607</v>
      </c>
      <c r="H307">
        <v>77</v>
      </c>
      <c r="I307">
        <v>684</v>
      </c>
      <c r="J307">
        <v>19265</v>
      </c>
      <c r="K307">
        <v>19949</v>
      </c>
      <c r="L307">
        <v>1216</v>
      </c>
      <c r="M307">
        <v>1229</v>
      </c>
      <c r="N307">
        <v>231484</v>
      </c>
      <c r="O307">
        <v>6148</v>
      </c>
      <c r="R307">
        <v>257581</v>
      </c>
      <c r="S307">
        <v>5524769</v>
      </c>
      <c r="T307">
        <v>2091953</v>
      </c>
      <c r="V307">
        <v>9</v>
      </c>
      <c r="W307" t="s">
        <v>485</v>
      </c>
      <c r="Y307">
        <v>257581</v>
      </c>
      <c r="Z307">
        <v>0</v>
      </c>
      <c r="AA307">
        <v>2881094</v>
      </c>
      <c r="AB307">
        <v>2643675</v>
      </c>
      <c r="AC307" t="s">
        <v>216</v>
      </c>
      <c r="AD307" t="s">
        <v>242</v>
      </c>
      <c r="AF307">
        <f t="shared" si="2"/>
        <v>0</v>
      </c>
      <c r="AH307">
        <f>7+1+1</f>
        <v>9</v>
      </c>
      <c r="AI307">
        <f t="shared" si="1"/>
        <v>9</v>
      </c>
    </row>
    <row r="308" spans="1:35">
      <c r="A308" s="31" t="s">
        <v>486</v>
      </c>
      <c r="B308" t="s">
        <v>77</v>
      </c>
      <c r="C308">
        <v>19</v>
      </c>
      <c r="D308" t="s">
        <v>78</v>
      </c>
      <c r="E308" s="32">
        <v>3811569725</v>
      </c>
      <c r="F308" s="32">
        <v>133623567</v>
      </c>
      <c r="G308">
        <v>621</v>
      </c>
      <c r="H308">
        <v>80</v>
      </c>
      <c r="I308">
        <v>701</v>
      </c>
      <c r="J308">
        <v>19016</v>
      </c>
      <c r="K308">
        <v>19717</v>
      </c>
      <c r="L308">
        <v>-232</v>
      </c>
      <c r="M308">
        <v>997</v>
      </c>
      <c r="N308">
        <v>232688</v>
      </c>
      <c r="O308">
        <v>6173</v>
      </c>
      <c r="R308">
        <v>258578</v>
      </c>
      <c r="S308">
        <v>5539807</v>
      </c>
      <c r="T308">
        <v>2098864</v>
      </c>
      <c r="U308" t="s">
        <v>487</v>
      </c>
      <c r="V308">
        <v>8</v>
      </c>
      <c r="Y308">
        <v>258578</v>
      </c>
      <c r="Z308">
        <v>0</v>
      </c>
      <c r="AA308">
        <v>2888112</v>
      </c>
      <c r="AB308">
        <v>2651695</v>
      </c>
      <c r="AC308" t="s">
        <v>216</v>
      </c>
      <c r="AD308" t="s">
        <v>242</v>
      </c>
      <c r="AF308">
        <f t="shared" si="2"/>
        <v>25</v>
      </c>
      <c r="AG308">
        <v>24</v>
      </c>
      <c r="AH308">
        <f>1+3+3+7</f>
        <v>14</v>
      </c>
      <c r="AI308">
        <f t="shared" si="1"/>
        <v>15</v>
      </c>
    </row>
    <row r="309" spans="1:35">
      <c r="A309" s="31" t="s">
        <v>488</v>
      </c>
      <c r="B309" t="s">
        <v>77</v>
      </c>
      <c r="C309">
        <v>19</v>
      </c>
      <c r="D309" t="s">
        <v>78</v>
      </c>
      <c r="E309" s="32">
        <v>3811569725</v>
      </c>
      <c r="F309" s="32">
        <v>133623567</v>
      </c>
      <c r="G309">
        <v>641</v>
      </c>
      <c r="H309">
        <v>83</v>
      </c>
      <c r="I309">
        <v>724</v>
      </c>
      <c r="J309">
        <v>19978</v>
      </c>
      <c r="K309">
        <v>20702</v>
      </c>
      <c r="L309">
        <v>985</v>
      </c>
      <c r="M309">
        <v>1377</v>
      </c>
      <c r="N309">
        <v>233064</v>
      </c>
      <c r="O309">
        <v>6189</v>
      </c>
      <c r="R309">
        <v>259955</v>
      </c>
      <c r="S309">
        <v>5556072</v>
      </c>
      <c r="T309">
        <v>2106912</v>
      </c>
      <c r="U309" t="s">
        <v>489</v>
      </c>
      <c r="V309">
        <v>7</v>
      </c>
      <c r="Y309">
        <v>259955</v>
      </c>
      <c r="Z309">
        <v>0</v>
      </c>
      <c r="AA309">
        <v>2896307</v>
      </c>
      <c r="AB309">
        <v>2659765</v>
      </c>
      <c r="AC309" t="s">
        <v>216</v>
      </c>
      <c r="AD309" t="s">
        <v>242</v>
      </c>
      <c r="AF309">
        <f t="shared" si="2"/>
        <v>16</v>
      </c>
      <c r="AG309">
        <v>16</v>
      </c>
      <c r="AH309">
        <f>1+5+8</f>
        <v>14</v>
      </c>
      <c r="AI309">
        <f t="shared" si="1"/>
        <v>14</v>
      </c>
    </row>
    <row r="310" spans="1:35">
      <c r="A310" s="31" t="s">
        <v>490</v>
      </c>
      <c r="B310" t="s">
        <v>77</v>
      </c>
      <c r="C310">
        <v>19</v>
      </c>
      <c r="D310" t="s">
        <v>78</v>
      </c>
      <c r="E310" s="32">
        <v>3811569725</v>
      </c>
      <c r="F310" s="32">
        <v>133623567</v>
      </c>
      <c r="G310">
        <v>663</v>
      </c>
      <c r="H310">
        <v>83</v>
      </c>
      <c r="I310">
        <v>746</v>
      </c>
      <c r="J310">
        <v>20519</v>
      </c>
      <c r="K310">
        <v>21265</v>
      </c>
      <c r="L310">
        <v>563</v>
      </c>
      <c r="M310">
        <v>1508</v>
      </c>
      <c r="N310">
        <v>233997</v>
      </c>
      <c r="O310">
        <v>6201</v>
      </c>
      <c r="R310">
        <v>261463</v>
      </c>
      <c r="S310">
        <v>5573615</v>
      </c>
      <c r="T310">
        <v>2114311</v>
      </c>
      <c r="U310" t="s">
        <v>491</v>
      </c>
      <c r="V310">
        <v>3</v>
      </c>
      <c r="Y310">
        <v>261463</v>
      </c>
      <c r="Z310">
        <v>0</v>
      </c>
      <c r="AA310">
        <v>2903832</v>
      </c>
      <c r="AB310">
        <v>2669783</v>
      </c>
      <c r="AC310" t="s">
        <v>216</v>
      </c>
      <c r="AD310" t="s">
        <v>242</v>
      </c>
      <c r="AF310">
        <f t="shared" si="2"/>
        <v>12</v>
      </c>
      <c r="AG310">
        <v>13</v>
      </c>
      <c r="AH310">
        <f>1+4+2+1+1</f>
        <v>9</v>
      </c>
      <c r="AI310">
        <f t="shared" si="1"/>
        <v>8</v>
      </c>
    </row>
    <row r="311" spans="1:35">
      <c r="A311" s="31" t="s">
        <v>492</v>
      </c>
      <c r="B311" t="s">
        <v>77</v>
      </c>
      <c r="C311">
        <v>19</v>
      </c>
      <c r="D311" t="s">
        <v>78</v>
      </c>
      <c r="E311" s="32">
        <v>3811569725</v>
      </c>
      <c r="F311" s="32">
        <v>133623567</v>
      </c>
      <c r="G311">
        <v>677</v>
      </c>
      <c r="H311">
        <v>84</v>
      </c>
      <c r="I311">
        <v>761</v>
      </c>
      <c r="J311">
        <v>21868</v>
      </c>
      <c r="K311">
        <v>22629</v>
      </c>
      <c r="L311">
        <v>1364</v>
      </c>
      <c r="M311">
        <v>1739</v>
      </c>
      <c r="N311">
        <v>234360</v>
      </c>
      <c r="O311">
        <v>6213</v>
      </c>
      <c r="R311">
        <v>263202</v>
      </c>
      <c r="S311">
        <v>5594427</v>
      </c>
      <c r="T311">
        <v>2122236</v>
      </c>
      <c r="U311" t="s">
        <v>493</v>
      </c>
      <c r="V311">
        <v>5</v>
      </c>
      <c r="Y311">
        <v>263202</v>
      </c>
      <c r="Z311">
        <v>0</v>
      </c>
      <c r="AA311">
        <v>2911967</v>
      </c>
      <c r="AB311">
        <v>2682460</v>
      </c>
      <c r="AC311" t="s">
        <v>216</v>
      </c>
      <c r="AD311" t="s">
        <v>242</v>
      </c>
      <c r="AF311">
        <f t="shared" si="2"/>
        <v>12</v>
      </c>
      <c r="AG311">
        <v>12</v>
      </c>
      <c r="AH311">
        <f>1+7</f>
        <v>8</v>
      </c>
      <c r="AI311">
        <f t="shared" si="1"/>
        <v>8</v>
      </c>
    </row>
    <row r="312" spans="1:35">
      <c r="A312" s="31" t="s">
        <v>494</v>
      </c>
      <c r="B312" t="s">
        <v>77</v>
      </c>
      <c r="C312">
        <v>19</v>
      </c>
      <c r="D312" t="s">
        <v>78</v>
      </c>
      <c r="E312" s="32">
        <v>3811569725</v>
      </c>
      <c r="F312" s="32">
        <v>133623567</v>
      </c>
      <c r="G312">
        <v>704</v>
      </c>
      <c r="H312">
        <v>84</v>
      </c>
      <c r="I312">
        <v>788</v>
      </c>
      <c r="J312">
        <v>22672</v>
      </c>
      <c r="K312">
        <v>23460</v>
      </c>
      <c r="L312">
        <v>831</v>
      </c>
      <c r="M312">
        <v>1350</v>
      </c>
      <c r="N312">
        <v>234873</v>
      </c>
      <c r="O312">
        <v>6219</v>
      </c>
      <c r="R312">
        <v>264552</v>
      </c>
      <c r="S312">
        <v>5605642</v>
      </c>
      <c r="T312">
        <v>2128723</v>
      </c>
      <c r="V312">
        <v>6</v>
      </c>
      <c r="Y312">
        <v>264552</v>
      </c>
      <c r="Z312">
        <v>0</v>
      </c>
      <c r="AA312">
        <v>2918645</v>
      </c>
      <c r="AB312">
        <v>2686997</v>
      </c>
      <c r="AC312" t="s">
        <v>216</v>
      </c>
      <c r="AD312" t="s">
        <v>242</v>
      </c>
      <c r="AF312">
        <f t="shared" si="2"/>
        <v>6</v>
      </c>
      <c r="AH312">
        <f>2+7+7+1+1+1+1</f>
        <v>20</v>
      </c>
      <c r="AI312">
        <f t="shared" si="1"/>
        <v>26</v>
      </c>
    </row>
    <row r="313" spans="1:35">
      <c r="A313" s="31" t="s">
        <v>496</v>
      </c>
      <c r="B313" t="s">
        <v>77</v>
      </c>
      <c r="C313">
        <v>19</v>
      </c>
      <c r="D313" t="s">
        <v>78</v>
      </c>
      <c r="E313" s="32">
        <v>3811569725</v>
      </c>
      <c r="F313" s="32">
        <v>133623567</v>
      </c>
      <c r="G313">
        <v>729</v>
      </c>
      <c r="H313">
        <v>88</v>
      </c>
      <c r="I313">
        <v>817</v>
      </c>
      <c r="J313">
        <v>23329</v>
      </c>
      <c r="K313">
        <v>24146</v>
      </c>
      <c r="L313">
        <v>686</v>
      </c>
      <c r="M313">
        <v>1121</v>
      </c>
      <c r="N313">
        <v>235288</v>
      </c>
      <c r="O313">
        <v>6239</v>
      </c>
      <c r="R313">
        <v>265673</v>
      </c>
      <c r="S313">
        <v>5618207</v>
      </c>
      <c r="T313">
        <v>2133932</v>
      </c>
      <c r="U313" t="s">
        <v>497</v>
      </c>
      <c r="V313">
        <v>12</v>
      </c>
      <c r="Y313">
        <v>265673</v>
      </c>
      <c r="Z313">
        <v>0</v>
      </c>
      <c r="AA313">
        <v>2924007</v>
      </c>
      <c r="AB313">
        <v>2694200</v>
      </c>
      <c r="AC313" t="s">
        <v>216</v>
      </c>
      <c r="AD313" t="s">
        <v>242</v>
      </c>
      <c r="AF313">
        <f t="shared" si="2"/>
        <v>20</v>
      </c>
      <c r="AG313">
        <v>20</v>
      </c>
      <c r="AH313">
        <f>1+1+3+1</f>
        <v>6</v>
      </c>
      <c r="AI313">
        <f t="shared" si="1"/>
        <v>6</v>
      </c>
    </row>
    <row r="314" spans="1:35">
      <c r="A314" s="31" t="s">
        <v>498</v>
      </c>
      <c r="B314" t="s">
        <v>77</v>
      </c>
      <c r="C314">
        <v>19</v>
      </c>
      <c r="D314" t="s">
        <v>78</v>
      </c>
      <c r="E314" s="32">
        <v>3811569725</v>
      </c>
      <c r="F314" s="32">
        <v>133623567</v>
      </c>
      <c r="G314">
        <v>740</v>
      </c>
      <c r="H314">
        <v>102</v>
      </c>
      <c r="I314">
        <v>842</v>
      </c>
      <c r="J314">
        <v>24105</v>
      </c>
      <c r="K314">
        <v>24947</v>
      </c>
      <c r="L314">
        <v>801</v>
      </c>
      <c r="M314">
        <v>1491</v>
      </c>
      <c r="N314">
        <v>235967</v>
      </c>
      <c r="O314">
        <v>6250</v>
      </c>
      <c r="R314">
        <v>267164</v>
      </c>
      <c r="S314">
        <v>5638134</v>
      </c>
      <c r="T314">
        <v>2142993</v>
      </c>
      <c r="U314" t="s">
        <v>499</v>
      </c>
      <c r="V314">
        <v>17</v>
      </c>
      <c r="Y314">
        <v>267164</v>
      </c>
      <c r="Z314">
        <v>0</v>
      </c>
      <c r="AA314">
        <v>2933253</v>
      </c>
      <c r="AB314">
        <v>2704881</v>
      </c>
      <c r="AC314" t="s">
        <v>216</v>
      </c>
      <c r="AD314" t="s">
        <v>242</v>
      </c>
      <c r="AF314">
        <f t="shared" si="2"/>
        <v>11</v>
      </c>
      <c r="AG314">
        <v>11</v>
      </c>
      <c r="AH314">
        <f>1+4+4+1+1+1+1</f>
        <v>13</v>
      </c>
      <c r="AI314">
        <f t="shared" si="1"/>
        <v>13</v>
      </c>
    </row>
    <row r="315" spans="1:35">
      <c r="A315" s="31" t="s">
        <v>500</v>
      </c>
      <c r="B315" t="s">
        <v>77</v>
      </c>
      <c r="C315">
        <v>19</v>
      </c>
      <c r="D315" t="s">
        <v>78</v>
      </c>
      <c r="E315" s="32">
        <v>3811569725</v>
      </c>
      <c r="F315" s="32">
        <v>133623567</v>
      </c>
      <c r="G315">
        <v>751</v>
      </c>
      <c r="H315">
        <v>102</v>
      </c>
      <c r="I315">
        <v>853</v>
      </c>
      <c r="J315">
        <v>24653</v>
      </c>
      <c r="K315">
        <v>25506</v>
      </c>
      <c r="L315">
        <v>559</v>
      </c>
      <c r="M315">
        <v>1409</v>
      </c>
      <c r="N315">
        <v>236808</v>
      </c>
      <c r="O315">
        <v>6259</v>
      </c>
      <c r="R315">
        <v>268573</v>
      </c>
      <c r="S315">
        <v>5659653</v>
      </c>
      <c r="T315">
        <v>2151225</v>
      </c>
      <c r="U315" t="s">
        <v>501</v>
      </c>
      <c r="V315">
        <v>6</v>
      </c>
      <c r="Y315">
        <v>268573</v>
      </c>
      <c r="Z315">
        <v>0</v>
      </c>
      <c r="AA315">
        <v>2941634</v>
      </c>
      <c r="AB315">
        <v>2718019</v>
      </c>
      <c r="AC315" t="s">
        <v>216</v>
      </c>
      <c r="AD315" t="s">
        <v>242</v>
      </c>
      <c r="AF315">
        <f t="shared" si="2"/>
        <v>9</v>
      </c>
      <c r="AG315">
        <v>9</v>
      </c>
      <c r="AH315">
        <f>2+7+7+1+1</f>
        <v>18</v>
      </c>
      <c r="AI315">
        <f t="shared" si="1"/>
        <v>18</v>
      </c>
    </row>
    <row r="316" spans="1:35">
      <c r="A316" s="31" t="s">
        <v>502</v>
      </c>
      <c r="B316" t="s">
        <v>77</v>
      </c>
      <c r="C316">
        <v>19</v>
      </c>
      <c r="D316" t="s">
        <v>78</v>
      </c>
      <c r="E316" s="32">
        <v>3811569725</v>
      </c>
      <c r="F316" s="32">
        <v>133623567</v>
      </c>
      <c r="G316">
        <v>752</v>
      </c>
      <c r="H316">
        <v>103</v>
      </c>
      <c r="I316">
        <v>855</v>
      </c>
      <c r="J316">
        <v>25255</v>
      </c>
      <c r="K316">
        <v>26110</v>
      </c>
      <c r="L316">
        <v>604</v>
      </c>
      <c r="M316">
        <v>1097</v>
      </c>
      <c r="N316">
        <v>237286</v>
      </c>
      <c r="O316">
        <v>6274</v>
      </c>
      <c r="R316">
        <v>269670</v>
      </c>
      <c r="S316">
        <v>5676735</v>
      </c>
      <c r="T316">
        <v>2158445</v>
      </c>
      <c r="U316" t="s">
        <v>503</v>
      </c>
      <c r="V316">
        <v>9</v>
      </c>
      <c r="Y316">
        <v>269670</v>
      </c>
      <c r="Z316">
        <v>0</v>
      </c>
      <c r="AA316">
        <v>2949013</v>
      </c>
      <c r="AB316">
        <v>2727722</v>
      </c>
      <c r="AC316" t="s">
        <v>216</v>
      </c>
      <c r="AD316" t="s">
        <v>242</v>
      </c>
      <c r="AF316">
        <f t="shared" si="2"/>
        <v>15</v>
      </c>
      <c r="AG316">
        <v>15</v>
      </c>
      <c r="AH316">
        <f>1+9+3</f>
        <v>13</v>
      </c>
      <c r="AI316">
        <f t="shared" si="1"/>
        <v>13</v>
      </c>
    </row>
    <row r="317" spans="1:35">
      <c r="A317" s="31" t="s">
        <v>504</v>
      </c>
      <c r="B317" t="s">
        <v>77</v>
      </c>
      <c r="C317">
        <v>19</v>
      </c>
      <c r="D317" t="s">
        <v>78</v>
      </c>
      <c r="E317" s="32">
        <v>3811569725</v>
      </c>
      <c r="F317" s="32">
        <v>133623567</v>
      </c>
      <c r="G317">
        <v>778</v>
      </c>
      <c r="H317">
        <v>103</v>
      </c>
      <c r="I317">
        <v>881</v>
      </c>
      <c r="J317">
        <v>25644</v>
      </c>
      <c r="K317">
        <v>26525</v>
      </c>
      <c r="L317">
        <v>415</v>
      </c>
      <c r="M317">
        <v>1681</v>
      </c>
      <c r="N317">
        <v>238541</v>
      </c>
      <c r="O317">
        <v>6285</v>
      </c>
      <c r="R317">
        <v>271351</v>
      </c>
      <c r="S317">
        <v>5699324</v>
      </c>
      <c r="T317">
        <v>2167385</v>
      </c>
      <c r="U317" t="s">
        <v>505</v>
      </c>
      <c r="V317">
        <v>8</v>
      </c>
      <c r="Y317">
        <v>271351</v>
      </c>
      <c r="Z317">
        <v>0</v>
      </c>
      <c r="AA317">
        <v>2958098</v>
      </c>
      <c r="AB317">
        <v>2741226</v>
      </c>
      <c r="AC317" t="s">
        <v>216</v>
      </c>
      <c r="AD317" t="s">
        <v>242</v>
      </c>
      <c r="AF317">
        <f t="shared" si="2"/>
        <v>11</v>
      </c>
      <c r="AG317">
        <v>11</v>
      </c>
      <c r="AH317">
        <f>8+6+3+1+1+1+1</f>
        <v>21</v>
      </c>
      <c r="AI317">
        <f t="shared" si="1"/>
        <v>21</v>
      </c>
    </row>
    <row r="318" spans="1:35">
      <c r="A318" s="31" t="s">
        <v>506</v>
      </c>
      <c r="B318" t="s">
        <v>77</v>
      </c>
      <c r="C318">
        <v>19</v>
      </c>
      <c r="D318" t="s">
        <v>78</v>
      </c>
      <c r="E318" s="32">
        <v>3811569725</v>
      </c>
      <c r="F318" s="32">
        <v>133623567</v>
      </c>
      <c r="G318">
        <v>798</v>
      </c>
      <c r="H318">
        <v>104</v>
      </c>
      <c r="I318">
        <v>902</v>
      </c>
      <c r="J318">
        <v>26027</v>
      </c>
      <c r="K318">
        <v>26929</v>
      </c>
      <c r="L318">
        <v>404</v>
      </c>
      <c r="M318">
        <v>1139</v>
      </c>
      <c r="N318">
        <v>239257</v>
      </c>
      <c r="O318">
        <v>6304</v>
      </c>
      <c r="R318">
        <v>272490</v>
      </c>
      <c r="S318">
        <v>5719440</v>
      </c>
      <c r="T318">
        <v>2174622</v>
      </c>
      <c r="U318" t="s">
        <v>507</v>
      </c>
      <c r="V318">
        <v>10</v>
      </c>
      <c r="Y318">
        <v>272490</v>
      </c>
      <c r="Z318">
        <v>0</v>
      </c>
      <c r="AA318">
        <v>2965560</v>
      </c>
      <c r="AB318">
        <v>2753880</v>
      </c>
      <c r="AC318" t="s">
        <v>216</v>
      </c>
      <c r="AD318" t="s">
        <v>242</v>
      </c>
      <c r="AF318">
        <f t="shared" si="2"/>
        <v>19</v>
      </c>
      <c r="AG318">
        <v>19</v>
      </c>
      <c r="AH318">
        <f>1+7+5+2</f>
        <v>15</v>
      </c>
      <c r="AI318">
        <f t="shared" si="1"/>
        <v>15</v>
      </c>
    </row>
    <row r="319" spans="1:35">
      <c r="A319" s="31" t="s">
        <v>508</v>
      </c>
      <c r="B319" t="s">
        <v>77</v>
      </c>
      <c r="C319">
        <v>19</v>
      </c>
      <c r="D319" t="s">
        <v>78</v>
      </c>
      <c r="E319" s="32">
        <v>3811569725</v>
      </c>
      <c r="F319" s="32">
        <v>133623567</v>
      </c>
      <c r="G319">
        <v>806</v>
      </c>
      <c r="H319">
        <v>108</v>
      </c>
      <c r="I319">
        <v>914</v>
      </c>
      <c r="J319">
        <v>26510</v>
      </c>
      <c r="K319">
        <v>27424</v>
      </c>
      <c r="L319">
        <v>495</v>
      </c>
      <c r="M319">
        <v>1369</v>
      </c>
      <c r="N319">
        <v>240121</v>
      </c>
      <c r="O319">
        <v>6314</v>
      </c>
      <c r="R319">
        <v>273859</v>
      </c>
      <c r="S319">
        <v>5732946</v>
      </c>
      <c r="T319">
        <v>2181456</v>
      </c>
      <c r="U319" t="s">
        <v>509</v>
      </c>
      <c r="V319">
        <v>10</v>
      </c>
      <c r="Y319">
        <v>273859</v>
      </c>
      <c r="Z319">
        <v>0</v>
      </c>
      <c r="AA319">
        <v>2972652</v>
      </c>
      <c r="AB319">
        <v>2760294</v>
      </c>
      <c r="AC319" t="s">
        <v>216</v>
      </c>
      <c r="AD319" t="s">
        <v>242</v>
      </c>
      <c r="AF319">
        <f t="shared" si="2"/>
        <v>10</v>
      </c>
      <c r="AG319">
        <v>10</v>
      </c>
      <c r="AH319">
        <f>1+5+6+3+1</f>
        <v>16</v>
      </c>
      <c r="AI319">
        <f t="shared" ref="AI319:AI390" si="3">AF319-AG319+AH319</f>
        <v>16</v>
      </c>
    </row>
    <row r="320" spans="1:35">
      <c r="A320" s="31" t="s">
        <v>514</v>
      </c>
      <c r="B320" t="s">
        <v>77</v>
      </c>
      <c r="C320">
        <v>19</v>
      </c>
      <c r="D320" t="s">
        <v>78</v>
      </c>
      <c r="E320" s="32">
        <v>3811569725</v>
      </c>
      <c r="F320" s="32">
        <v>133623567</v>
      </c>
      <c r="G320">
        <v>831</v>
      </c>
      <c r="H320">
        <v>116</v>
      </c>
      <c r="I320">
        <v>947</v>
      </c>
      <c r="J320">
        <v>27542</v>
      </c>
      <c r="K320">
        <v>28489</v>
      </c>
      <c r="L320">
        <v>1065</v>
      </c>
      <c r="M320">
        <v>1600</v>
      </c>
      <c r="N320">
        <v>240647</v>
      </c>
      <c r="O320">
        <v>6323</v>
      </c>
      <c r="R320">
        <v>275459</v>
      </c>
      <c r="S320">
        <v>5744189</v>
      </c>
      <c r="T320">
        <v>2188272</v>
      </c>
      <c r="U320" t="s">
        <v>515</v>
      </c>
      <c r="V320">
        <v>14</v>
      </c>
      <c r="Y320">
        <v>275459</v>
      </c>
      <c r="Z320">
        <v>0</v>
      </c>
      <c r="AA320">
        <v>2979660</v>
      </c>
      <c r="AB320">
        <v>2764529</v>
      </c>
      <c r="AC320" t="s">
        <v>216</v>
      </c>
      <c r="AD320" t="s">
        <v>242</v>
      </c>
      <c r="AF320">
        <f t="shared" si="2"/>
        <v>9</v>
      </c>
      <c r="AG320">
        <v>8</v>
      </c>
      <c r="AH320">
        <f>6+15</f>
        <v>21</v>
      </c>
      <c r="AI320">
        <f t="shared" si="3"/>
        <v>22</v>
      </c>
    </row>
    <row r="321" spans="1:35">
      <c r="A321" s="31" t="s">
        <v>516</v>
      </c>
      <c r="B321" t="s">
        <v>77</v>
      </c>
      <c r="C321">
        <v>19</v>
      </c>
      <c r="D321" t="s">
        <v>78</v>
      </c>
      <c r="E321" s="32">
        <v>3811569725</v>
      </c>
      <c r="F321" s="32">
        <v>133623567</v>
      </c>
      <c r="G321">
        <v>824</v>
      </c>
      <c r="H321">
        <v>117</v>
      </c>
      <c r="I321">
        <v>941</v>
      </c>
      <c r="J321">
        <v>27502</v>
      </c>
      <c r="K321">
        <v>28443</v>
      </c>
      <c r="L321">
        <v>-46</v>
      </c>
      <c r="M321">
        <v>1091</v>
      </c>
      <c r="N321">
        <v>241765</v>
      </c>
      <c r="O321">
        <v>6342</v>
      </c>
      <c r="R321">
        <v>276550</v>
      </c>
      <c r="S321">
        <v>5765302</v>
      </c>
      <c r="T321">
        <v>2196652</v>
      </c>
      <c r="U321" t="s">
        <v>517</v>
      </c>
      <c r="V321">
        <v>4</v>
      </c>
      <c r="Y321">
        <v>276550</v>
      </c>
      <c r="Z321">
        <v>0</v>
      </c>
      <c r="AA321">
        <v>2988351</v>
      </c>
      <c r="AB321">
        <v>2776951</v>
      </c>
      <c r="AC321" t="s">
        <v>216</v>
      </c>
      <c r="AD321" t="s">
        <v>242</v>
      </c>
      <c r="AF321">
        <f t="shared" si="2"/>
        <v>19</v>
      </c>
      <c r="AG321">
        <v>19</v>
      </c>
      <c r="AH321">
        <f>4+12+1+1</f>
        <v>18</v>
      </c>
      <c r="AI321">
        <f t="shared" si="3"/>
        <v>18</v>
      </c>
    </row>
    <row r="322" spans="1:35">
      <c r="A322" s="31" t="s">
        <v>518</v>
      </c>
      <c r="B322" t="s">
        <v>77</v>
      </c>
      <c r="C322">
        <v>19</v>
      </c>
      <c r="D322" t="s">
        <v>78</v>
      </c>
      <c r="E322" s="32">
        <v>3811569725</v>
      </c>
      <c r="F322" s="32">
        <v>133623567</v>
      </c>
      <c r="G322">
        <v>836</v>
      </c>
      <c r="H322">
        <v>114</v>
      </c>
      <c r="I322">
        <v>950</v>
      </c>
      <c r="J322">
        <v>27350</v>
      </c>
      <c r="K322">
        <v>28300</v>
      </c>
      <c r="L322">
        <v>-143</v>
      </c>
      <c r="M322">
        <v>1155</v>
      </c>
      <c r="N322">
        <v>243036</v>
      </c>
      <c r="O322">
        <v>6369</v>
      </c>
      <c r="R322">
        <v>277705</v>
      </c>
      <c r="S322">
        <v>5786261</v>
      </c>
      <c r="T322">
        <v>2205304</v>
      </c>
      <c r="U322" t="s">
        <v>519</v>
      </c>
      <c r="V322">
        <v>5</v>
      </c>
      <c r="Y322">
        <v>277705</v>
      </c>
      <c r="Z322">
        <v>0</v>
      </c>
      <c r="AA322">
        <v>2997229</v>
      </c>
      <c r="AB322">
        <v>2789032</v>
      </c>
      <c r="AC322" t="s">
        <v>216</v>
      </c>
      <c r="AD322" t="s">
        <v>242</v>
      </c>
      <c r="AF322">
        <f t="shared" si="2"/>
        <v>27</v>
      </c>
      <c r="AG322">
        <v>27</v>
      </c>
      <c r="AH322">
        <f>8+12+1+1</f>
        <v>22</v>
      </c>
      <c r="AI322">
        <f t="shared" si="3"/>
        <v>22</v>
      </c>
    </row>
    <row r="323" spans="1:35">
      <c r="A323" s="31" t="s">
        <v>520</v>
      </c>
      <c r="B323" t="s">
        <v>77</v>
      </c>
      <c r="C323">
        <v>19</v>
      </c>
      <c r="D323" t="s">
        <v>78</v>
      </c>
      <c r="E323" s="32">
        <v>3811569725</v>
      </c>
      <c r="F323" s="32">
        <v>133623567</v>
      </c>
      <c r="G323">
        <v>849</v>
      </c>
      <c r="H323">
        <v>118</v>
      </c>
      <c r="I323">
        <v>967</v>
      </c>
      <c r="J323">
        <v>27158</v>
      </c>
      <c r="K323">
        <v>28125</v>
      </c>
      <c r="L323">
        <v>-175</v>
      </c>
      <c r="M323">
        <v>1182</v>
      </c>
      <c r="N323">
        <v>244370</v>
      </c>
      <c r="O323">
        <v>6392</v>
      </c>
      <c r="R323">
        <v>278887</v>
      </c>
      <c r="S323">
        <v>5808957</v>
      </c>
      <c r="T323">
        <v>2213756</v>
      </c>
      <c r="U323" t="s">
        <v>521</v>
      </c>
      <c r="V323">
        <v>12</v>
      </c>
      <c r="Y323">
        <v>278887</v>
      </c>
      <c r="Z323">
        <v>0</v>
      </c>
      <c r="AA323">
        <v>3005911</v>
      </c>
      <c r="AB323">
        <v>2803046</v>
      </c>
      <c r="AC323" t="s">
        <v>216</v>
      </c>
      <c r="AD323" t="s">
        <v>242</v>
      </c>
      <c r="AF323">
        <f t="shared" si="2"/>
        <v>23</v>
      </c>
      <c r="AG323">
        <v>23</v>
      </c>
      <c r="AH323">
        <f>6+11+1+2+1</f>
        <v>21</v>
      </c>
      <c r="AI323">
        <f t="shared" si="3"/>
        <v>21</v>
      </c>
    </row>
    <row r="324" spans="1:35">
      <c r="A324" s="31" t="s">
        <v>522</v>
      </c>
      <c r="B324" t="s">
        <v>77</v>
      </c>
      <c r="C324">
        <v>19</v>
      </c>
      <c r="D324" t="s">
        <v>78</v>
      </c>
      <c r="E324" s="32">
        <v>3811569725</v>
      </c>
      <c r="F324" s="32">
        <v>133623567</v>
      </c>
      <c r="G324">
        <v>842</v>
      </c>
      <c r="H324">
        <v>115</v>
      </c>
      <c r="I324">
        <v>957</v>
      </c>
      <c r="J324">
        <v>27173</v>
      </c>
      <c r="K324">
        <v>28130</v>
      </c>
      <c r="L324">
        <v>5</v>
      </c>
      <c r="M324">
        <v>1348</v>
      </c>
      <c r="N324">
        <v>245692</v>
      </c>
      <c r="O324">
        <v>6413</v>
      </c>
      <c r="R324">
        <v>280235</v>
      </c>
      <c r="S324">
        <v>5830935</v>
      </c>
      <c r="T324">
        <v>2223120</v>
      </c>
      <c r="U324" t="s">
        <v>523</v>
      </c>
      <c r="V324">
        <v>12</v>
      </c>
      <c r="Y324">
        <v>280235</v>
      </c>
      <c r="Z324">
        <v>0</v>
      </c>
      <c r="AA324">
        <v>3015559</v>
      </c>
      <c r="AB324">
        <v>2815376</v>
      </c>
      <c r="AC324" t="s">
        <v>216</v>
      </c>
      <c r="AD324" t="s">
        <v>242</v>
      </c>
      <c r="AF324">
        <f t="shared" si="2"/>
        <v>21</v>
      </c>
      <c r="AG324">
        <v>19</v>
      </c>
      <c r="AH324">
        <f>7+5+3+4+3+1+1+1</f>
        <v>25</v>
      </c>
      <c r="AI324">
        <f t="shared" si="3"/>
        <v>27</v>
      </c>
    </row>
    <row r="325" spans="1:35">
      <c r="A325" s="31" t="s">
        <v>524</v>
      </c>
      <c r="B325" t="s">
        <v>77</v>
      </c>
      <c r="C325">
        <v>19</v>
      </c>
      <c r="D325" t="s">
        <v>78</v>
      </c>
      <c r="E325" s="32">
        <v>3811569725</v>
      </c>
      <c r="F325" s="32">
        <v>133623567</v>
      </c>
      <c r="G325">
        <v>848</v>
      </c>
      <c r="H325">
        <v>117</v>
      </c>
      <c r="I325">
        <v>965</v>
      </c>
      <c r="J325">
        <v>27320</v>
      </c>
      <c r="K325">
        <v>28285</v>
      </c>
      <c r="L325">
        <v>155</v>
      </c>
      <c r="M325">
        <v>1200</v>
      </c>
      <c r="N325">
        <v>246715</v>
      </c>
      <c r="O325">
        <v>6435</v>
      </c>
      <c r="R325">
        <v>281435</v>
      </c>
      <c r="S325">
        <v>5849195</v>
      </c>
      <c r="T325">
        <v>2231379</v>
      </c>
      <c r="U325" t="s">
        <v>525</v>
      </c>
      <c r="V325">
        <v>12</v>
      </c>
      <c r="Y325">
        <v>281435</v>
      </c>
      <c r="Z325">
        <v>0</v>
      </c>
      <c r="AA325">
        <v>3024003</v>
      </c>
      <c r="AB325">
        <v>2825192</v>
      </c>
      <c r="AC325" t="s">
        <v>216</v>
      </c>
      <c r="AD325" t="s">
        <v>242</v>
      </c>
      <c r="AF325">
        <f t="shared" si="2"/>
        <v>22</v>
      </c>
      <c r="AG325">
        <v>21</v>
      </c>
      <c r="AH325">
        <f>4+5+5+1+1+1+1</f>
        <v>18</v>
      </c>
      <c r="AI325">
        <f t="shared" si="3"/>
        <v>19</v>
      </c>
    </row>
    <row r="326" spans="1:35">
      <c r="A326" s="31" t="s">
        <v>526</v>
      </c>
      <c r="B326" t="s">
        <v>77</v>
      </c>
      <c r="C326">
        <v>19</v>
      </c>
      <c r="D326" t="s">
        <v>78</v>
      </c>
      <c r="E326" s="32">
        <v>3811569725</v>
      </c>
      <c r="F326" s="32">
        <v>133623567</v>
      </c>
      <c r="G326">
        <v>845</v>
      </c>
      <c r="H326">
        <v>120</v>
      </c>
      <c r="I326">
        <v>965</v>
      </c>
      <c r="J326">
        <v>27497</v>
      </c>
      <c r="K326">
        <v>28462</v>
      </c>
      <c r="L326">
        <v>177</v>
      </c>
      <c r="M326">
        <v>1024</v>
      </c>
      <c r="N326">
        <v>247552</v>
      </c>
      <c r="O326">
        <v>6445</v>
      </c>
      <c r="R326">
        <v>282459</v>
      </c>
      <c r="S326">
        <v>5863437</v>
      </c>
      <c r="T326">
        <v>2237410</v>
      </c>
      <c r="U326" t="s">
        <v>527</v>
      </c>
      <c r="V326">
        <v>10</v>
      </c>
      <c r="Y326">
        <v>282459</v>
      </c>
      <c r="Z326">
        <v>0</v>
      </c>
      <c r="AA326">
        <v>3030279</v>
      </c>
      <c r="AB326">
        <v>2833158</v>
      </c>
      <c r="AC326" t="s">
        <v>216</v>
      </c>
      <c r="AD326" t="s">
        <v>242</v>
      </c>
      <c r="AF326">
        <f t="shared" si="2"/>
        <v>10</v>
      </c>
      <c r="AG326">
        <v>10</v>
      </c>
      <c r="AH326">
        <f>2+12+2+1+1+1+2+1+1</f>
        <v>23</v>
      </c>
      <c r="AI326">
        <f t="shared" si="3"/>
        <v>23</v>
      </c>
    </row>
    <row r="327" spans="1:35">
      <c r="A327" s="31" t="s">
        <v>529</v>
      </c>
      <c r="B327" t="s">
        <v>77</v>
      </c>
      <c r="C327">
        <v>19</v>
      </c>
      <c r="D327" t="s">
        <v>78</v>
      </c>
      <c r="E327" s="32">
        <v>3811569725</v>
      </c>
      <c r="F327" s="32">
        <v>133623567</v>
      </c>
      <c r="G327">
        <v>855</v>
      </c>
      <c r="H327">
        <v>120</v>
      </c>
      <c r="I327">
        <v>975</v>
      </c>
      <c r="J327">
        <v>27976</v>
      </c>
      <c r="K327">
        <v>28951</v>
      </c>
      <c r="L327">
        <v>489</v>
      </c>
      <c r="M327">
        <v>943</v>
      </c>
      <c r="N327">
        <v>247996</v>
      </c>
      <c r="O327">
        <v>6455</v>
      </c>
      <c r="R327">
        <v>283402</v>
      </c>
      <c r="S327">
        <v>5876241</v>
      </c>
      <c r="T327">
        <v>2244083</v>
      </c>
      <c r="U327" t="s">
        <v>530</v>
      </c>
      <c r="V327">
        <v>6</v>
      </c>
      <c r="Y327">
        <v>283402</v>
      </c>
      <c r="Z327">
        <v>0</v>
      </c>
      <c r="AA327">
        <v>3037281</v>
      </c>
      <c r="AB327">
        <v>2838960</v>
      </c>
      <c r="AC327" t="s">
        <v>216</v>
      </c>
      <c r="AD327" t="s">
        <v>242</v>
      </c>
      <c r="AF327">
        <f t="shared" si="2"/>
        <v>10</v>
      </c>
      <c r="AG327">
        <v>10</v>
      </c>
      <c r="AH327">
        <f>5+14+1+1</f>
        <v>21</v>
      </c>
      <c r="AI327">
        <f t="shared" si="3"/>
        <v>21</v>
      </c>
    </row>
    <row r="328" spans="1:35">
      <c r="A328" s="31" t="s">
        <v>531</v>
      </c>
      <c r="B328" t="s">
        <v>77</v>
      </c>
      <c r="C328">
        <v>19</v>
      </c>
      <c r="D328" t="s">
        <v>78</v>
      </c>
      <c r="E328" s="32">
        <v>3811569725</v>
      </c>
      <c r="F328" s="32">
        <v>133623567</v>
      </c>
      <c r="G328">
        <v>850</v>
      </c>
      <c r="H328">
        <v>116</v>
      </c>
      <c r="I328">
        <v>966</v>
      </c>
      <c r="J328">
        <v>27581</v>
      </c>
      <c r="K328">
        <v>28547</v>
      </c>
      <c r="L328">
        <v>-404</v>
      </c>
      <c r="M328">
        <v>875</v>
      </c>
      <c r="N328">
        <v>249246</v>
      </c>
      <c r="O328">
        <v>6484</v>
      </c>
      <c r="R328">
        <v>284277</v>
      </c>
      <c r="S328">
        <v>5900706</v>
      </c>
      <c r="T328">
        <v>2253348</v>
      </c>
      <c r="U328" t="s">
        <v>532</v>
      </c>
      <c r="V328">
        <v>4</v>
      </c>
      <c r="Y328">
        <v>284277</v>
      </c>
      <c r="Z328">
        <v>0</v>
      </c>
      <c r="AA328">
        <v>3046723</v>
      </c>
      <c r="AB328">
        <v>2853983</v>
      </c>
      <c r="AC328" t="s">
        <v>216</v>
      </c>
      <c r="AD328" t="s">
        <v>242</v>
      </c>
      <c r="AF328">
        <f t="shared" si="2"/>
        <v>29</v>
      </c>
      <c r="AG328">
        <v>29</v>
      </c>
      <c r="AH328">
        <f>3+7+3+1+2</f>
        <v>16</v>
      </c>
      <c r="AI328">
        <f t="shared" si="3"/>
        <v>16</v>
      </c>
    </row>
    <row r="329" spans="1:35">
      <c r="A329" s="31" t="s">
        <v>533</v>
      </c>
      <c r="B329" t="s">
        <v>77</v>
      </c>
      <c r="C329">
        <v>19</v>
      </c>
      <c r="D329" t="s">
        <v>78</v>
      </c>
      <c r="E329" s="32">
        <v>3811569725</v>
      </c>
      <c r="F329" s="32">
        <v>133623567</v>
      </c>
      <c r="G329">
        <v>823</v>
      </c>
      <c r="H329">
        <v>116</v>
      </c>
      <c r="I329">
        <v>939</v>
      </c>
      <c r="J329">
        <v>27077</v>
      </c>
      <c r="K329">
        <v>28016</v>
      </c>
      <c r="L329">
        <v>-531</v>
      </c>
      <c r="M329">
        <v>877</v>
      </c>
      <c r="N329">
        <v>250625</v>
      </c>
      <c r="O329">
        <v>6513</v>
      </c>
      <c r="R329">
        <v>285154</v>
      </c>
      <c r="S329">
        <v>5920063</v>
      </c>
      <c r="T329">
        <v>2262154</v>
      </c>
      <c r="U329" t="s">
        <v>534</v>
      </c>
      <c r="V329">
        <v>6</v>
      </c>
      <c r="Y329">
        <v>285154</v>
      </c>
      <c r="Z329">
        <v>0</v>
      </c>
      <c r="AA329">
        <v>3055807</v>
      </c>
      <c r="AB329">
        <v>2864256</v>
      </c>
      <c r="AC329" t="s">
        <v>216</v>
      </c>
      <c r="AD329" t="s">
        <v>242</v>
      </c>
      <c r="AF329">
        <f t="shared" si="2"/>
        <v>29</v>
      </c>
      <c r="AG329">
        <v>29</v>
      </c>
      <c r="AH329">
        <f>1+3+11+3+1+1+1+1</f>
        <v>22</v>
      </c>
      <c r="AI329">
        <f t="shared" si="3"/>
        <v>22</v>
      </c>
    </row>
    <row r="330" spans="1:35">
      <c r="A330" s="31" t="s">
        <v>535</v>
      </c>
      <c r="B330" t="s">
        <v>77</v>
      </c>
      <c r="C330">
        <v>19</v>
      </c>
      <c r="D330" t="s">
        <v>78</v>
      </c>
      <c r="E330" s="32">
        <v>3811569725</v>
      </c>
      <c r="F330" s="32">
        <v>133623567</v>
      </c>
      <c r="G330">
        <v>809</v>
      </c>
      <c r="H330">
        <v>117</v>
      </c>
      <c r="I330">
        <v>926</v>
      </c>
      <c r="J330">
        <v>26263</v>
      </c>
      <c r="K330">
        <v>27189</v>
      </c>
      <c r="L330">
        <v>-827</v>
      </c>
      <c r="M330">
        <v>929</v>
      </c>
      <c r="N330">
        <v>252369</v>
      </c>
      <c r="O330">
        <v>6525</v>
      </c>
      <c r="R330">
        <v>286083</v>
      </c>
      <c r="S330">
        <v>5939355</v>
      </c>
      <c r="T330">
        <v>2270021</v>
      </c>
      <c r="U330" t="s">
        <v>536</v>
      </c>
      <c r="V330">
        <v>7</v>
      </c>
      <c r="Y330">
        <v>286083</v>
      </c>
      <c r="Z330">
        <v>0</v>
      </c>
      <c r="AA330">
        <v>3063815</v>
      </c>
      <c r="AB330">
        <v>2875540</v>
      </c>
      <c r="AC330" t="s">
        <v>216</v>
      </c>
      <c r="AD330" t="s">
        <v>242</v>
      </c>
      <c r="AF330">
        <f t="shared" si="2"/>
        <v>12</v>
      </c>
      <c r="AG330">
        <v>12</v>
      </c>
      <c r="AH330">
        <f>1+11+1</f>
        <v>13</v>
      </c>
      <c r="AI330">
        <f t="shared" si="3"/>
        <v>13</v>
      </c>
    </row>
    <row r="331" spans="1:35">
      <c r="A331" s="31" t="s">
        <v>537</v>
      </c>
      <c r="B331" t="s">
        <v>77</v>
      </c>
      <c r="C331">
        <v>19</v>
      </c>
      <c r="D331" t="s">
        <v>78</v>
      </c>
      <c r="E331" s="32">
        <v>3811569725</v>
      </c>
      <c r="F331" s="32">
        <v>133623567</v>
      </c>
      <c r="G331">
        <v>793</v>
      </c>
      <c r="H331">
        <v>108</v>
      </c>
      <c r="I331">
        <v>901</v>
      </c>
      <c r="J331">
        <v>25452</v>
      </c>
      <c r="K331">
        <v>26353</v>
      </c>
      <c r="L331">
        <v>-836</v>
      </c>
      <c r="M331">
        <v>973</v>
      </c>
      <c r="N331">
        <v>254160</v>
      </c>
      <c r="O331">
        <v>6543</v>
      </c>
      <c r="R331">
        <v>287056</v>
      </c>
      <c r="S331">
        <v>5960165</v>
      </c>
      <c r="T331">
        <v>2278140</v>
      </c>
      <c r="U331" t="s">
        <v>538</v>
      </c>
      <c r="V331">
        <v>5</v>
      </c>
      <c r="Y331">
        <v>287056</v>
      </c>
      <c r="Z331">
        <v>0</v>
      </c>
      <c r="AA331">
        <v>3072082</v>
      </c>
      <c r="AB331">
        <v>2888083</v>
      </c>
      <c r="AC331" t="s">
        <v>216</v>
      </c>
      <c r="AD331" t="s">
        <v>242</v>
      </c>
      <c r="AF331">
        <f t="shared" si="2"/>
        <v>18</v>
      </c>
      <c r="AG331">
        <v>18</v>
      </c>
      <c r="AH331">
        <f>8+6+2+1+1</f>
        <v>18</v>
      </c>
      <c r="AI331">
        <f t="shared" si="3"/>
        <v>18</v>
      </c>
    </row>
    <row r="332" spans="1:35">
      <c r="A332" s="31" t="s">
        <v>539</v>
      </c>
      <c r="B332" t="s">
        <v>77</v>
      </c>
      <c r="C332">
        <v>19</v>
      </c>
      <c r="D332" t="s">
        <v>78</v>
      </c>
      <c r="E332" s="32">
        <v>3811569725</v>
      </c>
      <c r="F332" s="32">
        <v>133623567</v>
      </c>
      <c r="G332">
        <v>801</v>
      </c>
      <c r="H332">
        <v>106</v>
      </c>
      <c r="I332">
        <v>907</v>
      </c>
      <c r="J332">
        <v>25348</v>
      </c>
      <c r="K332">
        <v>26255</v>
      </c>
      <c r="L332">
        <v>-98</v>
      </c>
      <c r="M332">
        <v>770</v>
      </c>
      <c r="N332">
        <v>255003</v>
      </c>
      <c r="O332">
        <v>6568</v>
      </c>
      <c r="R332">
        <v>287826</v>
      </c>
      <c r="S332">
        <v>5978606</v>
      </c>
      <c r="T332">
        <v>2285341</v>
      </c>
      <c r="U332" t="s">
        <v>540</v>
      </c>
      <c r="V332">
        <v>5</v>
      </c>
      <c r="Y332">
        <v>287826</v>
      </c>
      <c r="Z332">
        <v>0</v>
      </c>
      <c r="AA332">
        <v>3079381</v>
      </c>
      <c r="AB332">
        <v>2899225</v>
      </c>
      <c r="AC332" t="s">
        <v>216</v>
      </c>
      <c r="AD332" t="s">
        <v>242</v>
      </c>
      <c r="AF332">
        <f t="shared" si="2"/>
        <v>25</v>
      </c>
      <c r="AG332">
        <v>25</v>
      </c>
      <c r="AH332">
        <f>2+6+2+1+1</f>
        <v>12</v>
      </c>
      <c r="AI332">
        <f t="shared" si="3"/>
        <v>12</v>
      </c>
    </row>
    <row r="333" spans="1:35">
      <c r="A333" s="31" t="s">
        <v>541</v>
      </c>
      <c r="B333" t="s">
        <v>77</v>
      </c>
      <c r="C333">
        <v>19</v>
      </c>
      <c r="D333" t="s">
        <v>78</v>
      </c>
      <c r="E333" s="32">
        <v>3811569725</v>
      </c>
      <c r="F333" s="32">
        <v>133623567</v>
      </c>
      <c r="G333">
        <v>786</v>
      </c>
      <c r="H333">
        <v>106</v>
      </c>
      <c r="I333">
        <v>892</v>
      </c>
      <c r="J333">
        <v>25298</v>
      </c>
      <c r="K333">
        <v>26190</v>
      </c>
      <c r="L333">
        <v>-65</v>
      </c>
      <c r="M333">
        <v>885</v>
      </c>
      <c r="N333">
        <v>255944</v>
      </c>
      <c r="O333">
        <v>6577</v>
      </c>
      <c r="R333">
        <v>288711</v>
      </c>
      <c r="S333">
        <v>5994498</v>
      </c>
      <c r="T333">
        <v>2291847</v>
      </c>
      <c r="U333" t="s">
        <v>542</v>
      </c>
      <c r="V333">
        <v>7</v>
      </c>
      <c r="Y333">
        <v>288711</v>
      </c>
      <c r="Z333">
        <v>0</v>
      </c>
      <c r="AA333">
        <v>3086127</v>
      </c>
      <c r="AB333">
        <v>2908371</v>
      </c>
      <c r="AC333" t="s">
        <v>216</v>
      </c>
      <c r="AD333" t="s">
        <v>242</v>
      </c>
      <c r="AF333">
        <f t="shared" si="2"/>
        <v>9</v>
      </c>
      <c r="AG333">
        <v>9</v>
      </c>
      <c r="AH333">
        <f>10+5+1+1</f>
        <v>17</v>
      </c>
      <c r="AI333">
        <f t="shared" si="3"/>
        <v>17</v>
      </c>
    </row>
    <row r="334" spans="1:35">
      <c r="A334" s="31" t="s">
        <v>544</v>
      </c>
      <c r="B334" t="s">
        <v>77</v>
      </c>
      <c r="C334">
        <v>19</v>
      </c>
      <c r="D334" t="s">
        <v>78</v>
      </c>
      <c r="E334" s="32">
        <v>3811569725</v>
      </c>
      <c r="F334" s="32">
        <v>133623567</v>
      </c>
      <c r="G334">
        <v>792</v>
      </c>
      <c r="H334">
        <v>103</v>
      </c>
      <c r="I334">
        <v>895</v>
      </c>
      <c r="J334">
        <v>25119</v>
      </c>
      <c r="K334">
        <v>26014</v>
      </c>
      <c r="L334">
        <v>-176</v>
      </c>
      <c r="M334">
        <v>618</v>
      </c>
      <c r="N334">
        <v>256730</v>
      </c>
      <c r="O334">
        <v>6585</v>
      </c>
      <c r="R334">
        <v>289329</v>
      </c>
      <c r="S334">
        <v>6006805</v>
      </c>
      <c r="T334">
        <v>2297466</v>
      </c>
      <c r="V334">
        <v>7</v>
      </c>
      <c r="Y334">
        <v>289329</v>
      </c>
      <c r="Z334">
        <v>0</v>
      </c>
      <c r="AA334">
        <v>3091826</v>
      </c>
      <c r="AB334">
        <v>2914979</v>
      </c>
      <c r="AC334" t="s">
        <v>216</v>
      </c>
      <c r="AD334" t="s">
        <v>242</v>
      </c>
      <c r="AF334">
        <f t="shared" si="2"/>
        <v>8</v>
      </c>
      <c r="AH334">
        <f>4+10+2+1</f>
        <v>17</v>
      </c>
      <c r="AI334">
        <f t="shared" si="3"/>
        <v>25</v>
      </c>
    </row>
    <row r="335" spans="1:35">
      <c r="A335" s="31" t="s">
        <v>545</v>
      </c>
      <c r="B335" t="s">
        <v>77</v>
      </c>
      <c r="C335">
        <v>19</v>
      </c>
      <c r="D335" t="s">
        <v>78</v>
      </c>
      <c r="E335" s="32">
        <v>3811569725</v>
      </c>
      <c r="F335" s="32">
        <v>133623567</v>
      </c>
      <c r="G335">
        <v>772</v>
      </c>
      <c r="H335">
        <v>99</v>
      </c>
      <c r="I335">
        <v>871</v>
      </c>
      <c r="J335">
        <v>24633</v>
      </c>
      <c r="K335">
        <v>25504</v>
      </c>
      <c r="L335">
        <v>-510</v>
      </c>
      <c r="M335">
        <v>684</v>
      </c>
      <c r="N335">
        <v>257900</v>
      </c>
      <c r="O335">
        <v>6609</v>
      </c>
      <c r="R335">
        <v>290013</v>
      </c>
      <c r="S335">
        <v>6028605</v>
      </c>
      <c r="T335">
        <v>2305682</v>
      </c>
      <c r="U335" t="s">
        <v>546</v>
      </c>
      <c r="V335">
        <v>5</v>
      </c>
      <c r="Y335">
        <v>290013</v>
      </c>
      <c r="Z335">
        <v>0</v>
      </c>
      <c r="AA335">
        <v>3100293</v>
      </c>
      <c r="AB335">
        <v>2928312</v>
      </c>
      <c r="AC335" t="s">
        <v>216</v>
      </c>
      <c r="AD335" t="s">
        <v>242</v>
      </c>
      <c r="AF335">
        <f t="shared" si="2"/>
        <v>24</v>
      </c>
      <c r="AG335">
        <v>24</v>
      </c>
      <c r="AH335">
        <f>6+8+1+1+1+1+1</f>
        <v>19</v>
      </c>
      <c r="AI335">
        <f t="shared" si="3"/>
        <v>19</v>
      </c>
    </row>
    <row r="336" spans="1:35">
      <c r="A336" s="31" t="s">
        <v>547</v>
      </c>
      <c r="B336" t="s">
        <v>77</v>
      </c>
      <c r="C336">
        <v>19</v>
      </c>
      <c r="D336" t="s">
        <v>78</v>
      </c>
      <c r="E336" s="32">
        <v>3811569725</v>
      </c>
      <c r="F336" s="32">
        <v>133623567</v>
      </c>
      <c r="G336">
        <v>732</v>
      </c>
      <c r="H336">
        <v>98</v>
      </c>
      <c r="I336">
        <v>830</v>
      </c>
      <c r="J336">
        <v>22786</v>
      </c>
      <c r="K336">
        <v>23616</v>
      </c>
      <c r="L336">
        <v>-1888</v>
      </c>
      <c r="M336">
        <v>471</v>
      </c>
      <c r="N336">
        <v>260231</v>
      </c>
      <c r="O336">
        <v>6637</v>
      </c>
      <c r="R336">
        <v>290484</v>
      </c>
      <c r="S336">
        <v>6047680</v>
      </c>
      <c r="T336">
        <v>2313216</v>
      </c>
      <c r="U336" t="s">
        <v>548</v>
      </c>
      <c r="V336">
        <v>8</v>
      </c>
      <c r="Y336">
        <v>290484</v>
      </c>
      <c r="Z336">
        <v>0</v>
      </c>
      <c r="AA336">
        <v>3107920</v>
      </c>
      <c r="AB336">
        <v>2939760</v>
      </c>
      <c r="AC336" t="s">
        <v>216</v>
      </c>
      <c r="AD336" t="s">
        <v>242</v>
      </c>
      <c r="AF336">
        <f t="shared" si="2"/>
        <v>28</v>
      </c>
      <c r="AG336">
        <v>28</v>
      </c>
      <c r="AH336">
        <f>6+7+2+1+1</f>
        <v>17</v>
      </c>
      <c r="AI336">
        <f t="shared" si="3"/>
        <v>17</v>
      </c>
    </row>
    <row r="337" spans="1:35">
      <c r="A337" s="31" t="s">
        <v>549</v>
      </c>
      <c r="B337" t="s">
        <v>77</v>
      </c>
      <c r="C337">
        <v>19</v>
      </c>
      <c r="D337" t="s">
        <v>78</v>
      </c>
      <c r="E337" s="32">
        <v>3811569725</v>
      </c>
      <c r="F337" s="32">
        <v>133623567</v>
      </c>
      <c r="G337">
        <v>697</v>
      </c>
      <c r="H337">
        <v>99</v>
      </c>
      <c r="I337">
        <v>796</v>
      </c>
      <c r="J337">
        <v>21924</v>
      </c>
      <c r="K337">
        <v>22720</v>
      </c>
      <c r="L337">
        <v>-896</v>
      </c>
      <c r="M337">
        <v>878</v>
      </c>
      <c r="N337">
        <v>261985</v>
      </c>
      <c r="O337">
        <v>6657</v>
      </c>
      <c r="R337">
        <v>291362</v>
      </c>
      <c r="S337">
        <v>6066362</v>
      </c>
      <c r="T337">
        <v>2321187</v>
      </c>
      <c r="U337" t="s">
        <v>550</v>
      </c>
      <c r="V337">
        <v>10</v>
      </c>
      <c r="Y337">
        <v>291362</v>
      </c>
      <c r="Z337">
        <v>0</v>
      </c>
      <c r="AA337">
        <v>3116024</v>
      </c>
      <c r="AB337">
        <v>2950338</v>
      </c>
      <c r="AC337" t="s">
        <v>216</v>
      </c>
      <c r="AD337" t="s">
        <v>242</v>
      </c>
      <c r="AF337">
        <f t="shared" si="2"/>
        <v>20</v>
      </c>
      <c r="AG337">
        <v>20</v>
      </c>
      <c r="AH337">
        <f>5+3+1+1+1</f>
        <v>11</v>
      </c>
      <c r="AI337">
        <f t="shared" si="3"/>
        <v>11</v>
      </c>
    </row>
    <row r="338" spans="1:35">
      <c r="A338" s="31" t="s">
        <v>551</v>
      </c>
      <c r="B338" t="s">
        <v>77</v>
      </c>
      <c r="C338">
        <v>19</v>
      </c>
      <c r="D338" t="s">
        <v>78</v>
      </c>
      <c r="E338" s="32">
        <v>3811569725</v>
      </c>
      <c r="F338" s="32">
        <v>133623567</v>
      </c>
      <c r="G338">
        <v>696</v>
      </c>
      <c r="H338">
        <v>99</v>
      </c>
      <c r="I338">
        <v>795</v>
      </c>
      <c r="J338">
        <v>20982</v>
      </c>
      <c r="K338">
        <v>21777</v>
      </c>
      <c r="L338">
        <v>-943</v>
      </c>
      <c r="M338">
        <v>602</v>
      </c>
      <c r="N338">
        <v>263514</v>
      </c>
      <c r="O338">
        <v>6673</v>
      </c>
      <c r="R338">
        <v>291964</v>
      </c>
      <c r="S338">
        <v>6085120</v>
      </c>
      <c r="T338">
        <v>2327567</v>
      </c>
      <c r="U338" t="s">
        <v>552</v>
      </c>
      <c r="V338">
        <v>6</v>
      </c>
      <c r="Y338">
        <v>291964</v>
      </c>
      <c r="Z338">
        <v>0</v>
      </c>
      <c r="AA338">
        <v>3122556</v>
      </c>
      <c r="AB338">
        <v>2962564</v>
      </c>
      <c r="AC338" t="s">
        <v>216</v>
      </c>
      <c r="AD338" t="s">
        <v>242</v>
      </c>
      <c r="AF338">
        <f t="shared" si="2"/>
        <v>16</v>
      </c>
      <c r="AG338">
        <v>16</v>
      </c>
      <c r="AH338">
        <f>5+2+2+2</f>
        <v>11</v>
      </c>
      <c r="AI338">
        <f t="shared" si="3"/>
        <v>11</v>
      </c>
    </row>
    <row r="339" spans="1:35">
      <c r="A339" s="31" t="s">
        <v>553</v>
      </c>
      <c r="B339" t="s">
        <v>77</v>
      </c>
      <c r="C339">
        <v>19</v>
      </c>
      <c r="D339" t="s">
        <v>78</v>
      </c>
      <c r="E339" s="32">
        <v>3811569725</v>
      </c>
      <c r="F339" s="32">
        <v>133623567</v>
      </c>
      <c r="G339">
        <v>666</v>
      </c>
      <c r="H339">
        <v>100</v>
      </c>
      <c r="I339">
        <v>766</v>
      </c>
      <c r="J339">
        <v>19972</v>
      </c>
      <c r="K339">
        <v>20738</v>
      </c>
      <c r="L339">
        <v>-1039</v>
      </c>
      <c r="M339">
        <v>643</v>
      </c>
      <c r="N339">
        <v>265178</v>
      </c>
      <c r="O339">
        <v>6691</v>
      </c>
      <c r="R339">
        <v>292607</v>
      </c>
      <c r="S339">
        <v>6103160</v>
      </c>
      <c r="T339">
        <v>2334174</v>
      </c>
      <c r="U339" t="s">
        <v>554</v>
      </c>
      <c r="V339">
        <v>7</v>
      </c>
      <c r="Y339">
        <v>292607</v>
      </c>
      <c r="Z339">
        <v>0</v>
      </c>
      <c r="AA339">
        <v>3129393</v>
      </c>
      <c r="AB339">
        <v>2973767</v>
      </c>
      <c r="AC339" t="s">
        <v>216</v>
      </c>
      <c r="AD339" t="s">
        <v>242</v>
      </c>
      <c r="AF339">
        <f t="shared" si="2"/>
        <v>18</v>
      </c>
      <c r="AG339">
        <v>18</v>
      </c>
      <c r="AH339">
        <f>4+4+3+2</f>
        <v>13</v>
      </c>
      <c r="AI339">
        <f t="shared" si="3"/>
        <v>13</v>
      </c>
    </row>
    <row r="340" spans="1:35">
      <c r="A340" s="31" t="s">
        <v>555</v>
      </c>
      <c r="B340" t="s">
        <v>77</v>
      </c>
      <c r="C340">
        <v>19</v>
      </c>
      <c r="D340" t="s">
        <v>78</v>
      </c>
      <c r="E340" s="32">
        <v>3811569725</v>
      </c>
      <c r="F340" s="32">
        <v>133623567</v>
      </c>
      <c r="G340">
        <v>657</v>
      </c>
      <c r="H340">
        <v>101</v>
      </c>
      <c r="I340">
        <v>758</v>
      </c>
      <c r="J340">
        <v>20278</v>
      </c>
      <c r="K340">
        <v>21036</v>
      </c>
      <c r="L340">
        <v>298</v>
      </c>
      <c r="M340">
        <v>538</v>
      </c>
      <c r="N340">
        <v>265416</v>
      </c>
      <c r="O340">
        <v>6693</v>
      </c>
      <c r="R340">
        <v>293145</v>
      </c>
      <c r="S340">
        <v>6117236</v>
      </c>
      <c r="T340">
        <v>2339050</v>
      </c>
      <c r="V340">
        <v>7</v>
      </c>
      <c r="Y340">
        <v>293145</v>
      </c>
      <c r="Z340">
        <v>0</v>
      </c>
      <c r="AA340">
        <v>3134344</v>
      </c>
      <c r="AB340">
        <v>2982892</v>
      </c>
      <c r="AC340" t="s">
        <v>216</v>
      </c>
      <c r="AD340" t="s">
        <v>242</v>
      </c>
      <c r="AF340">
        <f t="shared" si="2"/>
        <v>2</v>
      </c>
      <c r="AH340">
        <f>1+12</f>
        <v>13</v>
      </c>
      <c r="AI340">
        <f t="shared" si="3"/>
        <v>15</v>
      </c>
    </row>
    <row r="341" spans="1:35">
      <c r="A341" s="31" t="s">
        <v>557</v>
      </c>
      <c r="B341" t="s">
        <v>77</v>
      </c>
      <c r="C341">
        <v>19</v>
      </c>
      <c r="D341" t="s">
        <v>78</v>
      </c>
      <c r="E341" s="32">
        <v>3811569725</v>
      </c>
      <c r="F341" s="32">
        <v>133623567</v>
      </c>
      <c r="G341">
        <v>660</v>
      </c>
      <c r="H341">
        <v>96</v>
      </c>
      <c r="I341">
        <v>756</v>
      </c>
      <c r="J341">
        <v>20286</v>
      </c>
      <c r="K341">
        <v>21042</v>
      </c>
      <c r="L341">
        <v>6</v>
      </c>
      <c r="M341">
        <v>514</v>
      </c>
      <c r="N341">
        <v>265917</v>
      </c>
      <c r="O341">
        <v>6700</v>
      </c>
      <c r="R341">
        <v>293659</v>
      </c>
      <c r="S341">
        <v>6129743</v>
      </c>
      <c r="T341">
        <v>2343767</v>
      </c>
      <c r="U341" t="s">
        <v>558</v>
      </c>
      <c r="V341">
        <v>2</v>
      </c>
      <c r="Y341">
        <v>293659</v>
      </c>
      <c r="Z341">
        <v>0</v>
      </c>
      <c r="AA341">
        <v>3139172</v>
      </c>
      <c r="AB341">
        <v>2990571</v>
      </c>
      <c r="AC341" t="s">
        <v>216</v>
      </c>
      <c r="AD341" t="s">
        <v>242</v>
      </c>
      <c r="AF341">
        <f t="shared" si="2"/>
        <v>7</v>
      </c>
      <c r="AG341">
        <v>7</v>
      </c>
      <c r="AH341">
        <f>1+6+1+1</f>
        <v>9</v>
      </c>
      <c r="AI341">
        <f t="shared" si="3"/>
        <v>9</v>
      </c>
    </row>
    <row r="342" spans="1:35">
      <c r="A342" s="31" t="s">
        <v>559</v>
      </c>
      <c r="B342" t="s">
        <v>77</v>
      </c>
      <c r="C342">
        <v>19</v>
      </c>
      <c r="D342" t="s">
        <v>78</v>
      </c>
      <c r="E342" s="32">
        <v>3811569725</v>
      </c>
      <c r="F342" s="32">
        <v>133623567</v>
      </c>
      <c r="G342">
        <v>646</v>
      </c>
      <c r="H342">
        <v>90</v>
      </c>
      <c r="I342">
        <v>736</v>
      </c>
      <c r="J342">
        <v>19703</v>
      </c>
      <c r="K342">
        <v>20439</v>
      </c>
      <c r="L342">
        <v>-603</v>
      </c>
      <c r="M342">
        <v>492</v>
      </c>
      <c r="N342">
        <v>266989</v>
      </c>
      <c r="O342">
        <v>6723</v>
      </c>
      <c r="R342">
        <v>294151</v>
      </c>
      <c r="S342">
        <v>6147557</v>
      </c>
      <c r="T342">
        <v>2351449</v>
      </c>
      <c r="U342" t="s">
        <v>560</v>
      </c>
      <c r="V342">
        <v>4</v>
      </c>
      <c r="Y342">
        <v>294151</v>
      </c>
      <c r="Z342">
        <v>0</v>
      </c>
      <c r="AA342">
        <v>3146987</v>
      </c>
      <c r="AB342">
        <v>3000570</v>
      </c>
      <c r="AC342" t="s">
        <v>216</v>
      </c>
      <c r="AD342" t="s">
        <v>242</v>
      </c>
      <c r="AF342">
        <f t="shared" si="2"/>
        <v>23</v>
      </c>
      <c r="AG342">
        <v>23</v>
      </c>
      <c r="AH342">
        <f>1+6+6+1+1</f>
        <v>15</v>
      </c>
      <c r="AI342">
        <f t="shared" si="3"/>
        <v>15</v>
      </c>
    </row>
    <row r="343" spans="1:35">
      <c r="A343" s="31" t="s">
        <v>561</v>
      </c>
      <c r="B343" t="s">
        <v>77</v>
      </c>
      <c r="C343">
        <v>19</v>
      </c>
      <c r="D343" t="s">
        <v>78</v>
      </c>
      <c r="E343" s="32">
        <v>3811569725</v>
      </c>
      <c r="F343" s="32">
        <v>133623567</v>
      </c>
      <c r="G343">
        <v>604</v>
      </c>
      <c r="H343">
        <v>92</v>
      </c>
      <c r="I343">
        <v>696</v>
      </c>
      <c r="J343">
        <v>18537</v>
      </c>
      <c r="K343">
        <v>19233</v>
      </c>
      <c r="L343">
        <v>-1206</v>
      </c>
      <c r="M343">
        <v>414</v>
      </c>
      <c r="N343">
        <v>268591</v>
      </c>
      <c r="O343">
        <v>6741</v>
      </c>
      <c r="R343">
        <v>294565</v>
      </c>
      <c r="S343">
        <v>6165526</v>
      </c>
      <c r="T343">
        <v>2357592</v>
      </c>
      <c r="U343" t="s">
        <v>562</v>
      </c>
      <c r="V343">
        <v>11</v>
      </c>
      <c r="Y343">
        <v>294565</v>
      </c>
      <c r="Z343">
        <v>0</v>
      </c>
      <c r="AA343">
        <v>3153344</v>
      </c>
      <c r="AB343">
        <v>3012182</v>
      </c>
      <c r="AC343" t="s">
        <v>216</v>
      </c>
      <c r="AD343" t="s">
        <v>242</v>
      </c>
      <c r="AF343">
        <f t="shared" si="2"/>
        <v>18</v>
      </c>
      <c r="AG343">
        <v>18</v>
      </c>
      <c r="AH343">
        <f>4+5+1+1</f>
        <v>11</v>
      </c>
      <c r="AI343">
        <f t="shared" si="3"/>
        <v>11</v>
      </c>
    </row>
    <row r="344" spans="1:35">
      <c r="A344" s="31" t="s">
        <v>563</v>
      </c>
      <c r="B344" t="s">
        <v>77</v>
      </c>
      <c r="C344">
        <v>19</v>
      </c>
      <c r="D344" t="s">
        <v>78</v>
      </c>
      <c r="E344" s="32">
        <v>3811569725</v>
      </c>
      <c r="F344" s="32">
        <v>133623567</v>
      </c>
      <c r="G344">
        <v>574</v>
      </c>
      <c r="H344">
        <v>82</v>
      </c>
      <c r="I344">
        <v>656</v>
      </c>
      <c r="J344">
        <v>17760</v>
      </c>
      <c r="K344">
        <v>18416</v>
      </c>
      <c r="L344">
        <v>-817</v>
      </c>
      <c r="M344">
        <v>647</v>
      </c>
      <c r="N344">
        <v>270040</v>
      </c>
      <c r="O344">
        <v>6756</v>
      </c>
      <c r="R344">
        <v>295212</v>
      </c>
      <c r="S344">
        <v>6187006</v>
      </c>
      <c r="T344">
        <v>2364752</v>
      </c>
      <c r="U344" t="s">
        <v>564</v>
      </c>
      <c r="V344">
        <v>2</v>
      </c>
      <c r="Y344">
        <v>295212</v>
      </c>
      <c r="Z344">
        <v>0</v>
      </c>
      <c r="AA344">
        <v>3160731</v>
      </c>
      <c r="AB344">
        <v>3026275</v>
      </c>
      <c r="AC344" t="s">
        <v>216</v>
      </c>
      <c r="AD344" t="s">
        <v>242</v>
      </c>
      <c r="AF344">
        <f t="shared" si="2"/>
        <v>15</v>
      </c>
      <c r="AG344">
        <v>15</v>
      </c>
      <c r="AH344">
        <f>3+1+1</f>
        <v>5</v>
      </c>
      <c r="AI344">
        <f t="shared" si="3"/>
        <v>5</v>
      </c>
    </row>
    <row r="345" spans="1:35">
      <c r="A345" s="31" t="s">
        <v>565</v>
      </c>
      <c r="B345" t="s">
        <v>77</v>
      </c>
      <c r="C345">
        <v>19</v>
      </c>
      <c r="D345" t="s">
        <v>78</v>
      </c>
      <c r="E345" s="32">
        <v>3811569725</v>
      </c>
      <c r="F345" s="32">
        <v>133623567</v>
      </c>
      <c r="G345">
        <v>543</v>
      </c>
      <c r="H345">
        <v>80</v>
      </c>
      <c r="I345">
        <v>623</v>
      </c>
      <c r="J345">
        <v>16945</v>
      </c>
      <c r="K345">
        <v>17568</v>
      </c>
      <c r="L345">
        <v>-848</v>
      </c>
      <c r="M345">
        <v>464</v>
      </c>
      <c r="N345">
        <v>271339</v>
      </c>
      <c r="O345">
        <v>6769</v>
      </c>
      <c r="R345">
        <v>295676</v>
      </c>
      <c r="S345">
        <v>6200510</v>
      </c>
      <c r="T345">
        <v>2370467</v>
      </c>
      <c r="U345" t="s">
        <v>566</v>
      </c>
      <c r="V345">
        <v>6</v>
      </c>
      <c r="Y345">
        <v>295676</v>
      </c>
      <c r="Z345">
        <v>0</v>
      </c>
      <c r="AA345">
        <v>3166602</v>
      </c>
      <c r="AB345">
        <v>3033908</v>
      </c>
      <c r="AC345" t="s">
        <v>216</v>
      </c>
      <c r="AD345" t="s">
        <v>242</v>
      </c>
      <c r="AF345">
        <f t="shared" si="2"/>
        <v>13</v>
      </c>
      <c r="AG345">
        <v>13</v>
      </c>
      <c r="AH345">
        <v>3</v>
      </c>
      <c r="AI345">
        <f t="shared" si="3"/>
        <v>3</v>
      </c>
    </row>
    <row r="346" spans="1:35">
      <c r="A346" s="31" t="s">
        <v>567</v>
      </c>
      <c r="B346" t="s">
        <v>77</v>
      </c>
      <c r="C346">
        <v>19</v>
      </c>
      <c r="D346" t="s">
        <v>78</v>
      </c>
      <c r="E346" s="32">
        <v>3811569725</v>
      </c>
      <c r="F346" s="32">
        <v>133623567</v>
      </c>
      <c r="G346">
        <v>531</v>
      </c>
      <c r="H346">
        <v>77</v>
      </c>
      <c r="I346">
        <v>608</v>
      </c>
      <c r="J346">
        <v>16659</v>
      </c>
      <c r="K346">
        <v>17267</v>
      </c>
      <c r="L346">
        <v>-301</v>
      </c>
      <c r="M346">
        <v>424</v>
      </c>
      <c r="N346">
        <v>272051</v>
      </c>
      <c r="O346">
        <v>6782</v>
      </c>
      <c r="R346">
        <v>296100</v>
      </c>
      <c r="S346">
        <v>6214049</v>
      </c>
      <c r="T346">
        <v>2376526</v>
      </c>
      <c r="V346">
        <v>1</v>
      </c>
      <c r="Y346">
        <v>296100</v>
      </c>
      <c r="Z346">
        <v>0</v>
      </c>
      <c r="AA346">
        <v>3172807</v>
      </c>
      <c r="AB346">
        <v>3041242</v>
      </c>
      <c r="AC346" t="s">
        <v>216</v>
      </c>
      <c r="AD346" t="s">
        <v>242</v>
      </c>
      <c r="AF346">
        <f t="shared" si="2"/>
        <v>13</v>
      </c>
      <c r="AH346">
        <v>5</v>
      </c>
      <c r="AI346">
        <f t="shared" si="3"/>
        <v>18</v>
      </c>
    </row>
    <row r="347" spans="1:35">
      <c r="A347" s="31" t="s">
        <v>568</v>
      </c>
      <c r="B347" t="s">
        <v>77</v>
      </c>
      <c r="C347">
        <v>19</v>
      </c>
      <c r="D347" t="s">
        <v>78</v>
      </c>
      <c r="E347" s="32">
        <v>3811569725</v>
      </c>
      <c r="F347" s="32">
        <v>133623567</v>
      </c>
      <c r="G347">
        <v>534</v>
      </c>
      <c r="H347">
        <v>73</v>
      </c>
      <c r="I347">
        <v>607</v>
      </c>
      <c r="J347">
        <v>16396</v>
      </c>
      <c r="K347">
        <v>17003</v>
      </c>
      <c r="L347">
        <v>-264</v>
      </c>
      <c r="M347">
        <v>422</v>
      </c>
      <c r="N347">
        <v>272734</v>
      </c>
      <c r="O347">
        <v>6785</v>
      </c>
      <c r="R347">
        <v>296522</v>
      </c>
      <c r="S347">
        <v>6224820</v>
      </c>
      <c r="T347">
        <v>2381531</v>
      </c>
      <c r="V347">
        <v>0</v>
      </c>
      <c r="Y347">
        <v>296522</v>
      </c>
      <c r="Z347">
        <v>0</v>
      </c>
      <c r="AA347">
        <v>3177972</v>
      </c>
      <c r="AB347">
        <v>3046848</v>
      </c>
      <c r="AC347" t="s">
        <v>216</v>
      </c>
      <c r="AD347" t="s">
        <v>242</v>
      </c>
      <c r="AF347">
        <f t="shared" si="2"/>
        <v>3</v>
      </c>
      <c r="AH347">
        <f>3+1</f>
        <v>4</v>
      </c>
      <c r="AI347">
        <f t="shared" si="3"/>
        <v>7</v>
      </c>
    </row>
    <row r="348" spans="1:35">
      <c r="A348" s="31" t="s">
        <v>570</v>
      </c>
      <c r="B348" t="s">
        <v>77</v>
      </c>
      <c r="C348">
        <v>19</v>
      </c>
      <c r="D348" t="s">
        <v>78</v>
      </c>
      <c r="E348" s="32">
        <v>3811569725</v>
      </c>
      <c r="F348" s="32">
        <v>133623567</v>
      </c>
      <c r="G348">
        <v>543</v>
      </c>
      <c r="H348">
        <v>72</v>
      </c>
      <c r="I348">
        <v>615</v>
      </c>
      <c r="J348">
        <v>16218</v>
      </c>
      <c r="K348">
        <v>16833</v>
      </c>
      <c r="L348">
        <v>-170</v>
      </c>
      <c r="M348">
        <v>227</v>
      </c>
      <c r="N348">
        <v>273124</v>
      </c>
      <c r="O348">
        <v>6792</v>
      </c>
      <c r="R348">
        <v>296749</v>
      </c>
      <c r="S348">
        <v>6237097</v>
      </c>
      <c r="T348">
        <v>2384397</v>
      </c>
      <c r="V348">
        <v>0</v>
      </c>
      <c r="Y348">
        <v>296749</v>
      </c>
      <c r="Z348">
        <v>0</v>
      </c>
      <c r="AA348">
        <v>3180870</v>
      </c>
      <c r="AB348">
        <v>3056227</v>
      </c>
      <c r="AC348" t="s">
        <v>216</v>
      </c>
      <c r="AD348" t="s">
        <v>242</v>
      </c>
      <c r="AF348">
        <f t="shared" si="2"/>
        <v>7</v>
      </c>
      <c r="AH348">
        <f>3+1+1</f>
        <v>5</v>
      </c>
      <c r="AI348">
        <f t="shared" si="3"/>
        <v>12</v>
      </c>
    </row>
    <row r="349" spans="1:35">
      <c r="A349" s="31" t="s">
        <v>571</v>
      </c>
      <c r="B349" t="s">
        <v>77</v>
      </c>
      <c r="C349">
        <v>19</v>
      </c>
      <c r="D349" t="s">
        <v>78</v>
      </c>
      <c r="E349" s="32">
        <v>3811569725</v>
      </c>
      <c r="F349" s="32">
        <v>133623567</v>
      </c>
      <c r="G349">
        <v>526</v>
      </c>
      <c r="H349">
        <v>70</v>
      </c>
      <c r="I349">
        <v>596</v>
      </c>
      <c r="J349">
        <v>16001</v>
      </c>
      <c r="K349">
        <v>16597</v>
      </c>
      <c r="L349">
        <v>-236</v>
      </c>
      <c r="M349">
        <v>553</v>
      </c>
      <c r="N349">
        <v>273900</v>
      </c>
      <c r="O349">
        <v>6805</v>
      </c>
      <c r="R349">
        <v>297302</v>
      </c>
      <c r="S349">
        <v>6257448</v>
      </c>
      <c r="T349">
        <v>2393189</v>
      </c>
      <c r="U349" t="s">
        <v>572</v>
      </c>
      <c r="V349">
        <v>2</v>
      </c>
      <c r="Y349">
        <v>297302</v>
      </c>
      <c r="Z349">
        <v>0</v>
      </c>
      <c r="AA349">
        <v>3189849</v>
      </c>
      <c r="AB349">
        <v>3067599</v>
      </c>
      <c r="AC349" t="s">
        <v>216</v>
      </c>
      <c r="AD349" t="s">
        <v>242</v>
      </c>
      <c r="AF349">
        <f t="shared" si="2"/>
        <v>13</v>
      </c>
      <c r="AG349">
        <v>13</v>
      </c>
      <c r="AH349">
        <f>7+5+1+1</f>
        <v>14</v>
      </c>
      <c r="AI349">
        <f t="shared" si="3"/>
        <v>14</v>
      </c>
    </row>
    <row r="350" spans="1:35">
      <c r="A350" s="31" t="s">
        <v>573</v>
      </c>
      <c r="B350" t="s">
        <v>77</v>
      </c>
      <c r="C350">
        <v>19</v>
      </c>
      <c r="D350" t="s">
        <v>78</v>
      </c>
      <c r="E350" s="32">
        <v>3811569725</v>
      </c>
      <c r="F350" s="32">
        <v>133623567</v>
      </c>
      <c r="G350">
        <v>507</v>
      </c>
      <c r="H350">
        <v>65</v>
      </c>
      <c r="I350">
        <v>572</v>
      </c>
      <c r="J350">
        <v>14695</v>
      </c>
      <c r="K350">
        <v>15267</v>
      </c>
      <c r="L350">
        <v>-1330</v>
      </c>
      <c r="M350">
        <v>278</v>
      </c>
      <c r="N350">
        <v>275501</v>
      </c>
      <c r="O350">
        <v>6812</v>
      </c>
      <c r="R350">
        <v>297580</v>
      </c>
      <c r="S350">
        <v>6273095</v>
      </c>
      <c r="T350">
        <v>2398736</v>
      </c>
      <c r="U350" t="s">
        <v>574</v>
      </c>
      <c r="V350">
        <v>0</v>
      </c>
      <c r="Y350">
        <v>297580</v>
      </c>
      <c r="Z350">
        <v>0</v>
      </c>
      <c r="AA350">
        <v>3195491</v>
      </c>
      <c r="AB350">
        <v>3077604</v>
      </c>
      <c r="AC350" t="s">
        <v>216</v>
      </c>
      <c r="AD350" t="s">
        <v>242</v>
      </c>
      <c r="AF350">
        <f t="shared" si="2"/>
        <v>7</v>
      </c>
      <c r="AG350">
        <v>7</v>
      </c>
      <c r="AH350">
        <f>1+5+1+1</f>
        <v>8</v>
      </c>
      <c r="AI350">
        <f t="shared" si="3"/>
        <v>8</v>
      </c>
    </row>
    <row r="351" spans="1:35">
      <c r="A351" s="31" t="s">
        <v>575</v>
      </c>
      <c r="B351" t="s">
        <v>77</v>
      </c>
      <c r="C351">
        <v>19</v>
      </c>
      <c r="D351" t="s">
        <v>78</v>
      </c>
      <c r="E351" s="32">
        <v>3811569725</v>
      </c>
      <c r="F351" s="32">
        <v>133623567</v>
      </c>
      <c r="G351">
        <v>482</v>
      </c>
      <c r="H351">
        <v>63</v>
      </c>
      <c r="I351">
        <v>545</v>
      </c>
      <c r="J351">
        <v>13864</v>
      </c>
      <c r="K351">
        <v>14409</v>
      </c>
      <c r="L351">
        <v>-858</v>
      </c>
      <c r="M351">
        <v>500</v>
      </c>
      <c r="N351">
        <v>277148</v>
      </c>
      <c r="O351">
        <v>6819</v>
      </c>
      <c r="R351">
        <v>298376</v>
      </c>
      <c r="S351">
        <v>6293575</v>
      </c>
      <c r="T351">
        <v>2409049</v>
      </c>
      <c r="U351" t="s">
        <v>576</v>
      </c>
      <c r="V351">
        <v>3</v>
      </c>
      <c r="W351" t="s">
        <v>577</v>
      </c>
      <c r="X351" t="s">
        <v>578</v>
      </c>
      <c r="Y351">
        <v>298376</v>
      </c>
      <c r="Z351">
        <v>0</v>
      </c>
      <c r="AA351">
        <v>3205931</v>
      </c>
      <c r="AB351">
        <v>3087644</v>
      </c>
      <c r="AC351" t="s">
        <v>216</v>
      </c>
      <c r="AD351" t="s">
        <v>242</v>
      </c>
      <c r="AF351">
        <f t="shared" si="2"/>
        <v>7</v>
      </c>
      <c r="AG351">
        <v>7</v>
      </c>
      <c r="AH351">
        <f>5+5+1+1</f>
        <v>12</v>
      </c>
      <c r="AI351">
        <f t="shared" si="3"/>
        <v>12</v>
      </c>
    </row>
    <row r="352" spans="1:35">
      <c r="A352" s="31" t="s">
        <v>579</v>
      </c>
      <c r="B352" t="s">
        <v>77</v>
      </c>
      <c r="C352">
        <v>19</v>
      </c>
      <c r="D352" t="s">
        <v>78</v>
      </c>
      <c r="E352" s="32">
        <v>3811569725</v>
      </c>
      <c r="F352" s="32">
        <v>133623567</v>
      </c>
      <c r="G352">
        <v>463</v>
      </c>
      <c r="H352">
        <v>61</v>
      </c>
      <c r="I352">
        <v>524</v>
      </c>
      <c r="J352">
        <v>13777</v>
      </c>
      <c r="K352">
        <v>14301</v>
      </c>
      <c r="L352">
        <v>-108</v>
      </c>
      <c r="M352">
        <v>434</v>
      </c>
      <c r="N352">
        <v>277677</v>
      </c>
      <c r="O352">
        <v>6832</v>
      </c>
      <c r="R352">
        <v>298810</v>
      </c>
      <c r="S352">
        <v>6307520</v>
      </c>
      <c r="T352">
        <v>2415114</v>
      </c>
      <c r="U352" t="s">
        <v>580</v>
      </c>
      <c r="V352">
        <v>4</v>
      </c>
      <c r="Y352">
        <v>298810</v>
      </c>
      <c r="Z352">
        <v>0</v>
      </c>
      <c r="AA352">
        <v>3212272</v>
      </c>
      <c r="AB352">
        <v>3095248</v>
      </c>
      <c r="AC352" t="s">
        <v>216</v>
      </c>
      <c r="AD352" t="s">
        <v>242</v>
      </c>
      <c r="AF352">
        <f t="shared" si="2"/>
        <v>13</v>
      </c>
      <c r="AG352">
        <v>13</v>
      </c>
      <c r="AH352">
        <f>2+6+2+1</f>
        <v>11</v>
      </c>
      <c r="AI352">
        <f t="shared" si="3"/>
        <v>11</v>
      </c>
    </row>
    <row r="353" spans="1:35">
      <c r="A353" s="31" t="s">
        <v>581</v>
      </c>
      <c r="B353" t="s">
        <v>77</v>
      </c>
      <c r="C353">
        <v>19</v>
      </c>
      <c r="D353" t="s">
        <v>78</v>
      </c>
      <c r="E353" s="32">
        <v>3811569725</v>
      </c>
      <c r="F353" s="32">
        <v>133623567</v>
      </c>
      <c r="G353">
        <v>450</v>
      </c>
      <c r="H353">
        <v>55</v>
      </c>
      <c r="I353">
        <v>505</v>
      </c>
      <c r="J353">
        <v>13358</v>
      </c>
      <c r="K353">
        <v>13863</v>
      </c>
      <c r="L353">
        <v>-438</v>
      </c>
      <c r="M353">
        <v>410</v>
      </c>
      <c r="N353">
        <v>278518</v>
      </c>
      <c r="O353">
        <v>6839</v>
      </c>
      <c r="R353">
        <v>299220</v>
      </c>
      <c r="S353">
        <v>6323423</v>
      </c>
      <c r="T353">
        <v>2421850</v>
      </c>
      <c r="U353" t="s">
        <v>582</v>
      </c>
      <c r="V353">
        <v>1</v>
      </c>
      <c r="Y353">
        <v>299220</v>
      </c>
      <c r="Z353">
        <v>0</v>
      </c>
      <c r="AA353">
        <v>3219242</v>
      </c>
      <c r="AB353">
        <v>3104181</v>
      </c>
      <c r="AC353" t="s">
        <v>216</v>
      </c>
      <c r="AD353" t="s">
        <v>242</v>
      </c>
      <c r="AF353">
        <f t="shared" si="2"/>
        <v>7</v>
      </c>
      <c r="AG353">
        <v>7</v>
      </c>
      <c r="AH353">
        <f>1+2+5+1+1</f>
        <v>10</v>
      </c>
      <c r="AI353">
        <f t="shared" si="3"/>
        <v>10</v>
      </c>
    </row>
    <row r="354" spans="1:35">
      <c r="A354" s="31" t="s">
        <v>583</v>
      </c>
      <c r="B354" t="s">
        <v>77</v>
      </c>
      <c r="C354">
        <v>19</v>
      </c>
      <c r="D354" t="s">
        <v>78</v>
      </c>
      <c r="E354" s="32">
        <v>3811569725</v>
      </c>
      <c r="F354" s="32">
        <v>133623567</v>
      </c>
      <c r="G354">
        <v>424</v>
      </c>
      <c r="H354">
        <v>50</v>
      </c>
      <c r="I354">
        <v>474</v>
      </c>
      <c r="J354">
        <v>13365</v>
      </c>
      <c r="K354">
        <v>13839</v>
      </c>
      <c r="L354">
        <v>-24</v>
      </c>
      <c r="M354">
        <v>402</v>
      </c>
      <c r="N354">
        <v>278937</v>
      </c>
      <c r="O354">
        <v>6846</v>
      </c>
      <c r="R354">
        <v>299622</v>
      </c>
      <c r="S354">
        <v>6334808</v>
      </c>
      <c r="T354">
        <v>2426879</v>
      </c>
      <c r="U354" t="s">
        <v>584</v>
      </c>
      <c r="V354">
        <v>2</v>
      </c>
      <c r="Y354">
        <v>299622</v>
      </c>
      <c r="Z354">
        <v>0</v>
      </c>
      <c r="AA354">
        <v>3224348</v>
      </c>
      <c r="AB354">
        <v>3110460</v>
      </c>
      <c r="AC354" t="s">
        <v>216</v>
      </c>
      <c r="AD354" t="s">
        <v>242</v>
      </c>
      <c r="AF354">
        <f t="shared" si="2"/>
        <v>7</v>
      </c>
      <c r="AG354">
        <v>7</v>
      </c>
      <c r="AH354">
        <f>2+4+1+1</f>
        <v>8</v>
      </c>
      <c r="AI354">
        <f t="shared" si="3"/>
        <v>8</v>
      </c>
    </row>
    <row r="355" spans="1:35">
      <c r="A355" s="31" t="s">
        <v>586</v>
      </c>
      <c r="B355" t="s">
        <v>77</v>
      </c>
      <c r="C355">
        <v>19</v>
      </c>
      <c r="D355" t="s">
        <v>78</v>
      </c>
      <c r="E355" s="32">
        <v>3811569725</v>
      </c>
      <c r="F355" s="32">
        <v>133623567</v>
      </c>
      <c r="G355">
        <v>436</v>
      </c>
      <c r="H355">
        <v>50</v>
      </c>
      <c r="I355">
        <v>486</v>
      </c>
      <c r="J355">
        <v>13131</v>
      </c>
      <c r="K355">
        <v>13617</v>
      </c>
      <c r="L355">
        <v>-222</v>
      </c>
      <c r="M355">
        <v>183</v>
      </c>
      <c r="N355">
        <v>279336</v>
      </c>
      <c r="O355">
        <v>6852</v>
      </c>
      <c r="R355">
        <v>299805</v>
      </c>
      <c r="S355">
        <v>6346546</v>
      </c>
      <c r="T355">
        <v>2429668</v>
      </c>
      <c r="U355" t="s">
        <v>587</v>
      </c>
      <c r="V355">
        <v>2</v>
      </c>
      <c r="Y355">
        <v>299805</v>
      </c>
      <c r="Z355">
        <v>0</v>
      </c>
      <c r="AA355">
        <v>3227236</v>
      </c>
      <c r="AB355">
        <v>3119310</v>
      </c>
      <c r="AC355" t="s">
        <v>216</v>
      </c>
      <c r="AD355" t="s">
        <v>242</v>
      </c>
      <c r="AF355">
        <f t="shared" si="2"/>
        <v>6</v>
      </c>
      <c r="AG355">
        <v>6</v>
      </c>
      <c r="AH355">
        <f>1+1</f>
        <v>2</v>
      </c>
      <c r="AI355">
        <f t="shared" si="3"/>
        <v>2</v>
      </c>
    </row>
    <row r="356" spans="1:35">
      <c r="A356" s="31" t="s">
        <v>588</v>
      </c>
      <c r="B356" t="s">
        <v>77</v>
      </c>
      <c r="C356">
        <v>19</v>
      </c>
      <c r="D356" t="s">
        <v>78</v>
      </c>
      <c r="E356" s="32">
        <v>3811569725</v>
      </c>
      <c r="F356" s="32">
        <v>133623567</v>
      </c>
      <c r="G356">
        <v>409</v>
      </c>
      <c r="H356">
        <v>49</v>
      </c>
      <c r="I356">
        <v>458</v>
      </c>
      <c r="J356">
        <v>12910</v>
      </c>
      <c r="K356">
        <v>13368</v>
      </c>
      <c r="L356">
        <v>-249</v>
      </c>
      <c r="M356">
        <v>321</v>
      </c>
      <c r="N356">
        <v>279896</v>
      </c>
      <c r="O356">
        <v>6862</v>
      </c>
      <c r="R356">
        <v>300126</v>
      </c>
      <c r="S356">
        <v>6362914</v>
      </c>
      <c r="T356">
        <v>2436236</v>
      </c>
      <c r="U356" t="s">
        <v>589</v>
      </c>
      <c r="V356">
        <v>1</v>
      </c>
      <c r="Y356">
        <v>300126</v>
      </c>
      <c r="Z356">
        <v>0</v>
      </c>
      <c r="AA356">
        <v>3234043</v>
      </c>
      <c r="AB356">
        <v>3128871</v>
      </c>
      <c r="AC356" t="s">
        <v>216</v>
      </c>
      <c r="AD356" t="s">
        <v>242</v>
      </c>
      <c r="AF356">
        <f t="shared" si="2"/>
        <v>10</v>
      </c>
      <c r="AG356">
        <v>10</v>
      </c>
      <c r="AH356">
        <f>4+4+2</f>
        <v>10</v>
      </c>
      <c r="AI356">
        <f t="shared" si="3"/>
        <v>10</v>
      </c>
    </row>
    <row r="357" spans="1:35">
      <c r="A357" s="31" t="s">
        <v>590</v>
      </c>
      <c r="B357" t="s">
        <v>77</v>
      </c>
      <c r="C357">
        <v>19</v>
      </c>
      <c r="D357" t="s">
        <v>78</v>
      </c>
      <c r="E357" s="32">
        <v>3811569725</v>
      </c>
      <c r="F357" s="32">
        <v>133623567</v>
      </c>
      <c r="G357">
        <v>389</v>
      </c>
      <c r="H357">
        <v>49</v>
      </c>
      <c r="I357">
        <v>438</v>
      </c>
      <c r="J357">
        <v>11934</v>
      </c>
      <c r="K357">
        <v>12372</v>
      </c>
      <c r="L357">
        <v>-996</v>
      </c>
      <c r="M357">
        <v>285</v>
      </c>
      <c r="N357">
        <v>281171</v>
      </c>
      <c r="O357">
        <v>6868</v>
      </c>
      <c r="R357">
        <v>300411</v>
      </c>
      <c r="S357">
        <v>6378611</v>
      </c>
      <c r="T357">
        <v>2441422</v>
      </c>
      <c r="U357" t="s">
        <v>591</v>
      </c>
      <c r="V357">
        <v>4</v>
      </c>
      <c r="Y357">
        <v>300411</v>
      </c>
      <c r="Z357">
        <v>0</v>
      </c>
      <c r="AA357">
        <v>3239684</v>
      </c>
      <c r="AB357">
        <v>3138927</v>
      </c>
      <c r="AC357" t="s">
        <v>216</v>
      </c>
      <c r="AD357" t="s">
        <v>242</v>
      </c>
      <c r="AF357">
        <f t="shared" si="2"/>
        <v>6</v>
      </c>
      <c r="AG357">
        <v>6</v>
      </c>
      <c r="AH357">
        <f>2+1+1</f>
        <v>4</v>
      </c>
      <c r="AI357">
        <f t="shared" si="3"/>
        <v>4</v>
      </c>
    </row>
    <row r="358" spans="1:35">
      <c r="A358" s="31" t="s">
        <v>592</v>
      </c>
      <c r="B358" t="s">
        <v>77</v>
      </c>
      <c r="C358">
        <v>19</v>
      </c>
      <c r="D358" t="s">
        <v>78</v>
      </c>
      <c r="E358" s="32">
        <v>3811569725</v>
      </c>
      <c r="F358" s="32">
        <v>133623567</v>
      </c>
      <c r="G358">
        <v>370</v>
      </c>
      <c r="H358">
        <v>45</v>
      </c>
      <c r="I358">
        <v>415</v>
      </c>
      <c r="J358">
        <v>11365</v>
      </c>
      <c r="K358">
        <v>11780</v>
      </c>
      <c r="L358">
        <v>-592</v>
      </c>
      <c r="M358">
        <v>245</v>
      </c>
      <c r="N358">
        <v>281999</v>
      </c>
      <c r="O358">
        <v>6877</v>
      </c>
      <c r="R358">
        <v>300656</v>
      </c>
      <c r="S358">
        <v>6393616</v>
      </c>
      <c r="T358">
        <v>2446670</v>
      </c>
      <c r="U358" t="s">
        <v>593</v>
      </c>
      <c r="V358">
        <v>2</v>
      </c>
      <c r="Y358">
        <v>300656</v>
      </c>
      <c r="Z358">
        <v>0</v>
      </c>
      <c r="AA358">
        <v>3245286</v>
      </c>
      <c r="AB358">
        <v>3148330</v>
      </c>
      <c r="AC358" t="s">
        <v>216</v>
      </c>
      <c r="AD358" t="s">
        <v>242</v>
      </c>
      <c r="AF358">
        <f t="shared" si="2"/>
        <v>9</v>
      </c>
      <c r="AG358">
        <v>9</v>
      </c>
      <c r="AH358">
        <f>2+3+1</f>
        <v>6</v>
      </c>
      <c r="AI358">
        <f t="shared" si="3"/>
        <v>6</v>
      </c>
    </row>
    <row r="359" spans="1:35">
      <c r="A359" s="31" t="s">
        <v>594</v>
      </c>
      <c r="B359" t="s">
        <v>77</v>
      </c>
      <c r="C359">
        <v>19</v>
      </c>
      <c r="D359" t="s">
        <v>78</v>
      </c>
      <c r="E359" s="32">
        <v>3811569725</v>
      </c>
      <c r="F359" s="32">
        <v>133623567</v>
      </c>
      <c r="G359">
        <v>365</v>
      </c>
      <c r="H359">
        <v>40</v>
      </c>
      <c r="I359">
        <v>405</v>
      </c>
      <c r="J359">
        <v>10793</v>
      </c>
      <c r="K359">
        <v>11198</v>
      </c>
      <c r="L359">
        <v>-582</v>
      </c>
      <c r="M359">
        <v>469</v>
      </c>
      <c r="N359">
        <v>283047</v>
      </c>
      <c r="O359">
        <v>6880</v>
      </c>
      <c r="R359">
        <v>301125</v>
      </c>
      <c r="S359">
        <v>6408593</v>
      </c>
      <c r="T359">
        <v>2453117</v>
      </c>
      <c r="U359" t="s">
        <v>595</v>
      </c>
      <c r="V359">
        <v>3</v>
      </c>
      <c r="W359" t="s">
        <v>596</v>
      </c>
      <c r="X359" t="s">
        <v>597</v>
      </c>
      <c r="Y359">
        <v>301125</v>
      </c>
      <c r="Z359">
        <v>0</v>
      </c>
      <c r="AA359">
        <v>3252302</v>
      </c>
      <c r="AB359">
        <v>3156291</v>
      </c>
      <c r="AC359" t="s">
        <v>216</v>
      </c>
      <c r="AD359" t="s">
        <v>242</v>
      </c>
      <c r="AF359">
        <f t="shared" si="2"/>
        <v>3</v>
      </c>
      <c r="AG359">
        <v>3</v>
      </c>
      <c r="AH359">
        <f>3+2+1</f>
        <v>6</v>
      </c>
      <c r="AI359">
        <f t="shared" si="3"/>
        <v>6</v>
      </c>
    </row>
    <row r="360" spans="1:35">
      <c r="A360" s="31" t="s">
        <v>598</v>
      </c>
      <c r="B360" t="s">
        <v>77</v>
      </c>
      <c r="C360">
        <v>19</v>
      </c>
      <c r="D360" t="s">
        <v>78</v>
      </c>
      <c r="E360" s="32">
        <v>3811569725</v>
      </c>
      <c r="F360" s="32">
        <v>133623567</v>
      </c>
      <c r="G360">
        <v>348</v>
      </c>
      <c r="H360">
        <v>42</v>
      </c>
      <c r="I360">
        <v>390</v>
      </c>
      <c r="J360">
        <v>10575</v>
      </c>
      <c r="K360">
        <v>10965</v>
      </c>
      <c r="L360">
        <v>-233</v>
      </c>
      <c r="M360">
        <v>283</v>
      </c>
      <c r="N360">
        <v>283554</v>
      </c>
      <c r="O360">
        <v>6889</v>
      </c>
      <c r="R360">
        <v>301408</v>
      </c>
      <c r="S360">
        <v>6425715</v>
      </c>
      <c r="T360">
        <v>2457799</v>
      </c>
      <c r="U360" t="s">
        <v>599</v>
      </c>
      <c r="V360">
        <v>4</v>
      </c>
      <c r="Y360">
        <v>301408</v>
      </c>
      <c r="Z360">
        <v>0</v>
      </c>
      <c r="AA360">
        <v>3257083</v>
      </c>
      <c r="AB360">
        <v>3168632</v>
      </c>
      <c r="AC360" t="s">
        <v>216</v>
      </c>
      <c r="AD360" t="s">
        <v>242</v>
      </c>
      <c r="AF360">
        <f t="shared" si="2"/>
        <v>9</v>
      </c>
      <c r="AG360">
        <v>9</v>
      </c>
      <c r="AH360">
        <f>2+1</f>
        <v>3</v>
      </c>
      <c r="AI360">
        <f t="shared" si="3"/>
        <v>3</v>
      </c>
    </row>
    <row r="361" spans="1:35">
      <c r="A361" s="31" t="s">
        <v>600</v>
      </c>
      <c r="B361" t="s">
        <v>77</v>
      </c>
      <c r="C361">
        <v>19</v>
      </c>
      <c r="D361" t="s">
        <v>78</v>
      </c>
      <c r="E361" s="32">
        <v>3811569725</v>
      </c>
      <c r="F361" s="32">
        <v>133623567</v>
      </c>
      <c r="G361">
        <v>335</v>
      </c>
      <c r="H361">
        <v>43</v>
      </c>
      <c r="I361">
        <v>378</v>
      </c>
      <c r="J361">
        <v>10370</v>
      </c>
      <c r="K361">
        <v>10748</v>
      </c>
      <c r="L361">
        <v>-217</v>
      </c>
      <c r="M361">
        <v>250</v>
      </c>
      <c r="N361">
        <v>284018</v>
      </c>
      <c r="O361">
        <v>6892</v>
      </c>
      <c r="R361">
        <v>301658</v>
      </c>
      <c r="S361">
        <v>6435783</v>
      </c>
      <c r="T361">
        <v>2461376</v>
      </c>
      <c r="U361" t="s">
        <v>601</v>
      </c>
      <c r="V361">
        <v>1</v>
      </c>
      <c r="Y361">
        <v>301658</v>
      </c>
      <c r="Z361">
        <v>0</v>
      </c>
      <c r="AA361">
        <v>3260765</v>
      </c>
      <c r="AB361">
        <v>3175018</v>
      </c>
      <c r="AC361" t="s">
        <v>216</v>
      </c>
      <c r="AD361" t="s">
        <v>242</v>
      </c>
      <c r="AF361">
        <f t="shared" si="2"/>
        <v>3</v>
      </c>
      <c r="AG361">
        <v>3</v>
      </c>
      <c r="AH361">
        <f>2+5+1</f>
        <v>8</v>
      </c>
      <c r="AI361">
        <f t="shared" si="3"/>
        <v>8</v>
      </c>
    </row>
    <row r="362" spans="1:35">
      <c r="A362" s="31" t="s">
        <v>603</v>
      </c>
      <c r="B362" t="s">
        <v>77</v>
      </c>
      <c r="C362">
        <v>19</v>
      </c>
      <c r="D362" t="s">
        <v>78</v>
      </c>
      <c r="E362" s="32">
        <v>3811569725</v>
      </c>
      <c r="F362" s="32">
        <v>133623567</v>
      </c>
      <c r="G362">
        <v>345</v>
      </c>
      <c r="H362">
        <v>42</v>
      </c>
      <c r="I362">
        <v>387</v>
      </c>
      <c r="J362">
        <v>10266</v>
      </c>
      <c r="K362">
        <v>10653</v>
      </c>
      <c r="L362">
        <v>-95</v>
      </c>
      <c r="M362">
        <v>231</v>
      </c>
      <c r="N362">
        <v>284339</v>
      </c>
      <c r="O362">
        <v>6897</v>
      </c>
      <c r="R362">
        <v>301889</v>
      </c>
      <c r="S362">
        <v>6448341</v>
      </c>
      <c r="T362">
        <v>2465155</v>
      </c>
      <c r="U362" t="s">
        <v>604</v>
      </c>
      <c r="V362">
        <v>1</v>
      </c>
      <c r="Y362">
        <v>301889</v>
      </c>
      <c r="Z362">
        <v>0</v>
      </c>
      <c r="AA362">
        <v>3264681</v>
      </c>
      <c r="AB362">
        <v>3183660</v>
      </c>
      <c r="AC362" t="s">
        <v>216</v>
      </c>
      <c r="AD362" t="s">
        <v>242</v>
      </c>
      <c r="AF362">
        <f t="shared" si="2"/>
        <v>5</v>
      </c>
      <c r="AG362">
        <v>5</v>
      </c>
      <c r="AH362">
        <f>1+2+1+1+1+1</f>
        <v>7</v>
      </c>
      <c r="AI362">
        <f t="shared" si="3"/>
        <v>7</v>
      </c>
    </row>
    <row r="363" spans="1:35">
      <c r="A363" s="31" t="s">
        <v>605</v>
      </c>
      <c r="B363" t="s">
        <v>77</v>
      </c>
      <c r="C363">
        <v>19</v>
      </c>
      <c r="D363" t="s">
        <v>78</v>
      </c>
      <c r="E363" s="32">
        <v>3811569725</v>
      </c>
      <c r="F363" s="32">
        <v>133623567</v>
      </c>
      <c r="G363">
        <v>340</v>
      </c>
      <c r="H363">
        <v>39</v>
      </c>
      <c r="I363">
        <v>379</v>
      </c>
      <c r="J363">
        <v>9657</v>
      </c>
      <c r="K363">
        <v>10036</v>
      </c>
      <c r="L363">
        <v>-617</v>
      </c>
      <c r="M363">
        <v>273</v>
      </c>
      <c r="N363">
        <v>285217</v>
      </c>
      <c r="O363">
        <v>6909</v>
      </c>
      <c r="R363">
        <v>302162</v>
      </c>
      <c r="S363">
        <v>6462220</v>
      </c>
      <c r="T363">
        <v>2470825</v>
      </c>
      <c r="U363" t="s">
        <v>606</v>
      </c>
      <c r="V363">
        <v>0</v>
      </c>
      <c r="Y363">
        <v>302162</v>
      </c>
      <c r="Z363">
        <v>0</v>
      </c>
      <c r="AA363">
        <v>3270420</v>
      </c>
      <c r="AB363">
        <v>3191800</v>
      </c>
      <c r="AC363" t="s">
        <v>216</v>
      </c>
      <c r="AD363" t="s">
        <v>242</v>
      </c>
      <c r="AF363">
        <f t="shared" si="2"/>
        <v>12</v>
      </c>
      <c r="AG363">
        <v>12</v>
      </c>
      <c r="AH363">
        <f>1+2+1+1</f>
        <v>5</v>
      </c>
      <c r="AI363">
        <f t="shared" si="3"/>
        <v>5</v>
      </c>
    </row>
    <row r="364" spans="1:35">
      <c r="A364" s="31" t="s">
        <v>607</v>
      </c>
      <c r="B364" t="s">
        <v>77</v>
      </c>
      <c r="C364">
        <v>19</v>
      </c>
      <c r="D364" t="s">
        <v>78</v>
      </c>
      <c r="E364" s="32">
        <v>3811569725</v>
      </c>
      <c r="F364" s="32">
        <v>133623567</v>
      </c>
      <c r="G364">
        <v>314</v>
      </c>
      <c r="H364">
        <v>41</v>
      </c>
      <c r="I364">
        <v>355</v>
      </c>
      <c r="J364">
        <v>8934</v>
      </c>
      <c r="K364">
        <v>9289</v>
      </c>
      <c r="L364">
        <v>-747</v>
      </c>
      <c r="M364">
        <v>304</v>
      </c>
      <c r="N364">
        <v>286262</v>
      </c>
      <c r="O364">
        <v>6915</v>
      </c>
      <c r="R364">
        <v>302466</v>
      </c>
      <c r="S364">
        <v>6479496</v>
      </c>
      <c r="T364">
        <v>2476479</v>
      </c>
      <c r="U364" t="s">
        <v>608</v>
      </c>
      <c r="V364">
        <v>4</v>
      </c>
      <c r="W364" t="s">
        <v>609</v>
      </c>
      <c r="X364" t="s">
        <v>610</v>
      </c>
      <c r="Y364">
        <v>302466</v>
      </c>
      <c r="Z364">
        <v>0</v>
      </c>
      <c r="AA364">
        <v>3276132</v>
      </c>
      <c r="AB364">
        <v>3203364</v>
      </c>
      <c r="AC364" t="s">
        <v>216</v>
      </c>
      <c r="AD364" t="s">
        <v>242</v>
      </c>
      <c r="AF364">
        <f t="shared" si="2"/>
        <v>6</v>
      </c>
      <c r="AG364">
        <v>6</v>
      </c>
      <c r="AH364">
        <f>2+4+1</f>
        <v>7</v>
      </c>
      <c r="AI364">
        <f t="shared" si="3"/>
        <v>7</v>
      </c>
    </row>
    <row r="365" spans="1:35">
      <c r="A365" s="31" t="s">
        <v>611</v>
      </c>
      <c r="B365" t="s">
        <v>77</v>
      </c>
      <c r="C365">
        <v>19</v>
      </c>
      <c r="D365" t="s">
        <v>78</v>
      </c>
      <c r="E365" s="32">
        <v>3811569725</v>
      </c>
      <c r="F365" s="32">
        <v>133623567</v>
      </c>
      <c r="G365">
        <v>291</v>
      </c>
      <c r="H365">
        <v>41</v>
      </c>
      <c r="I365">
        <v>332</v>
      </c>
      <c r="J365">
        <v>8438</v>
      </c>
      <c r="K365">
        <v>8770</v>
      </c>
      <c r="L365">
        <v>-519</v>
      </c>
      <c r="M365">
        <v>270</v>
      </c>
      <c r="N365">
        <v>287045</v>
      </c>
      <c r="O365">
        <v>6921</v>
      </c>
      <c r="R365">
        <v>302736</v>
      </c>
      <c r="S365">
        <v>6490989</v>
      </c>
      <c r="T365">
        <v>2481504</v>
      </c>
      <c r="U365" t="s">
        <v>612</v>
      </c>
      <c r="V365">
        <v>3</v>
      </c>
      <c r="Y365">
        <v>302736</v>
      </c>
      <c r="Z365">
        <v>0</v>
      </c>
      <c r="AA365">
        <v>3281234</v>
      </c>
      <c r="AB365">
        <v>3209755</v>
      </c>
      <c r="AC365" t="s">
        <v>216</v>
      </c>
      <c r="AD365" t="s">
        <v>242</v>
      </c>
      <c r="AF365">
        <f t="shared" si="2"/>
        <v>6</v>
      </c>
      <c r="AG365">
        <v>6</v>
      </c>
      <c r="AH365">
        <f>1+1+1</f>
        <v>3</v>
      </c>
      <c r="AI365">
        <f t="shared" si="3"/>
        <v>3</v>
      </c>
    </row>
    <row r="366" spans="1:35">
      <c r="A366" s="31" t="s">
        <v>613</v>
      </c>
      <c r="B366" t="s">
        <v>77</v>
      </c>
      <c r="C366">
        <v>19</v>
      </c>
      <c r="D366" t="s">
        <v>78</v>
      </c>
      <c r="E366" s="32">
        <v>3811569725</v>
      </c>
      <c r="F366" s="32">
        <v>133623567</v>
      </c>
      <c r="G366">
        <v>259</v>
      </c>
      <c r="H366">
        <v>43</v>
      </c>
      <c r="I366">
        <v>302</v>
      </c>
      <c r="J366">
        <v>7668</v>
      </c>
      <c r="K366">
        <v>7970</v>
      </c>
      <c r="L366">
        <v>-800</v>
      </c>
      <c r="M366">
        <v>183</v>
      </c>
      <c r="N366">
        <v>288016</v>
      </c>
      <c r="O366">
        <v>6933</v>
      </c>
      <c r="R366">
        <v>302919</v>
      </c>
      <c r="S366">
        <v>6506055</v>
      </c>
      <c r="T366">
        <v>2485807</v>
      </c>
      <c r="U366" t="s">
        <v>614</v>
      </c>
      <c r="V366">
        <v>4</v>
      </c>
      <c r="W366" t="s">
        <v>615</v>
      </c>
      <c r="X366" t="s">
        <v>616</v>
      </c>
      <c r="Y366">
        <v>302919</v>
      </c>
      <c r="Z366">
        <v>0</v>
      </c>
      <c r="AA366">
        <v>3285585</v>
      </c>
      <c r="AB366">
        <v>3220470</v>
      </c>
      <c r="AC366" t="s">
        <v>216</v>
      </c>
      <c r="AD366" t="s">
        <v>242</v>
      </c>
      <c r="AF366">
        <f t="shared" si="2"/>
        <v>12</v>
      </c>
      <c r="AG366">
        <v>12</v>
      </c>
      <c r="AH366">
        <f>2+1</f>
        <v>3</v>
      </c>
      <c r="AI366">
        <f t="shared" si="3"/>
        <v>3</v>
      </c>
    </row>
    <row r="367" spans="1:35">
      <c r="A367" s="31" t="s">
        <v>617</v>
      </c>
      <c r="B367" t="s">
        <v>77</v>
      </c>
      <c r="C367">
        <v>19</v>
      </c>
      <c r="D367" t="s">
        <v>78</v>
      </c>
      <c r="E367" s="32">
        <v>3811569725</v>
      </c>
      <c r="F367" s="32">
        <v>133623567</v>
      </c>
      <c r="G367">
        <v>250</v>
      </c>
      <c r="H367">
        <v>43</v>
      </c>
      <c r="I367">
        <v>293</v>
      </c>
      <c r="J367">
        <v>7434</v>
      </c>
      <c r="K367">
        <v>7727</v>
      </c>
      <c r="L367">
        <v>-243</v>
      </c>
      <c r="M367">
        <v>266</v>
      </c>
      <c r="N367">
        <v>288523</v>
      </c>
      <c r="O367">
        <v>6935</v>
      </c>
      <c r="R367">
        <v>303185</v>
      </c>
      <c r="S367">
        <v>6519006</v>
      </c>
      <c r="T367">
        <v>2490139</v>
      </c>
      <c r="U367" t="s">
        <v>618</v>
      </c>
      <c r="V367">
        <v>0</v>
      </c>
      <c r="Y367">
        <v>303185</v>
      </c>
      <c r="Z367">
        <v>0</v>
      </c>
      <c r="AA367">
        <v>3289967</v>
      </c>
      <c r="AB367">
        <v>3229039</v>
      </c>
      <c r="AC367" t="s">
        <v>216</v>
      </c>
      <c r="AD367" t="s">
        <v>242</v>
      </c>
      <c r="AF367">
        <f t="shared" si="2"/>
        <v>2</v>
      </c>
      <c r="AG367">
        <v>2</v>
      </c>
      <c r="AH367">
        <f>1+1</f>
        <v>2</v>
      </c>
      <c r="AI367">
        <f t="shared" si="3"/>
        <v>2</v>
      </c>
    </row>
    <row r="368" spans="1:35">
      <c r="A368" s="31" t="s">
        <v>619</v>
      </c>
      <c r="B368" t="s">
        <v>77</v>
      </c>
      <c r="C368">
        <v>19</v>
      </c>
      <c r="D368" t="s">
        <v>78</v>
      </c>
      <c r="E368" s="32">
        <v>3811569725</v>
      </c>
      <c r="F368" s="32">
        <v>133623567</v>
      </c>
      <c r="G368">
        <v>246</v>
      </c>
      <c r="H368">
        <v>42</v>
      </c>
      <c r="I368">
        <v>288</v>
      </c>
      <c r="J368">
        <v>7408</v>
      </c>
      <c r="K368">
        <v>7696</v>
      </c>
      <c r="L368">
        <v>-31</v>
      </c>
      <c r="M368">
        <v>229</v>
      </c>
      <c r="N368">
        <v>288781</v>
      </c>
      <c r="O368">
        <v>6937</v>
      </c>
      <c r="R368">
        <v>303414</v>
      </c>
      <c r="S368">
        <v>6528795</v>
      </c>
      <c r="T368">
        <v>2493493</v>
      </c>
      <c r="U368" t="s">
        <v>620</v>
      </c>
      <c r="V368">
        <v>0</v>
      </c>
      <c r="Y368">
        <v>303414</v>
      </c>
      <c r="Z368">
        <v>0</v>
      </c>
      <c r="AA368">
        <v>3293372</v>
      </c>
      <c r="AB368">
        <v>3235423</v>
      </c>
      <c r="AC368" t="s">
        <v>216</v>
      </c>
      <c r="AD368" t="s">
        <v>242</v>
      </c>
      <c r="AF368">
        <f t="shared" si="2"/>
        <v>2</v>
      </c>
      <c r="AG368">
        <v>2</v>
      </c>
      <c r="AH368">
        <f>3+5+1</f>
        <v>9</v>
      </c>
      <c r="AI368">
        <f t="shared" si="3"/>
        <v>9</v>
      </c>
    </row>
    <row r="369" spans="1:35">
      <c r="A369" s="31" t="s">
        <v>622</v>
      </c>
      <c r="B369" t="s">
        <v>77</v>
      </c>
      <c r="C369">
        <v>19</v>
      </c>
      <c r="D369" t="s">
        <v>78</v>
      </c>
      <c r="E369" s="32">
        <v>3811569725</v>
      </c>
      <c r="F369" s="32">
        <v>133623567</v>
      </c>
      <c r="G369">
        <v>254</v>
      </c>
      <c r="H369">
        <v>43</v>
      </c>
      <c r="I369">
        <v>297</v>
      </c>
      <c r="J369">
        <v>7247</v>
      </c>
      <c r="K369">
        <v>7544</v>
      </c>
      <c r="L369">
        <v>-152</v>
      </c>
      <c r="M369">
        <v>260</v>
      </c>
      <c r="N369">
        <v>289188</v>
      </c>
      <c r="O369">
        <v>6942</v>
      </c>
      <c r="R369">
        <v>303674</v>
      </c>
      <c r="S369">
        <v>6539755</v>
      </c>
      <c r="T369">
        <v>2496819</v>
      </c>
      <c r="U369" t="s">
        <v>623</v>
      </c>
      <c r="V369">
        <v>4</v>
      </c>
      <c r="Y369">
        <v>303674</v>
      </c>
      <c r="Z369">
        <v>0</v>
      </c>
      <c r="AA369">
        <v>3296770</v>
      </c>
      <c r="AB369">
        <v>3242985</v>
      </c>
      <c r="AC369" t="s">
        <v>216</v>
      </c>
      <c r="AD369" t="s">
        <v>242</v>
      </c>
      <c r="AF369">
        <f t="shared" si="2"/>
        <v>5</v>
      </c>
      <c r="AG369">
        <v>5</v>
      </c>
      <c r="AH369">
        <f>1+1</f>
        <v>2</v>
      </c>
      <c r="AI369">
        <f t="shared" si="3"/>
        <v>2</v>
      </c>
    </row>
    <row r="370" spans="1:35">
      <c r="A370" s="31" t="s">
        <v>624</v>
      </c>
      <c r="B370" t="s">
        <v>77</v>
      </c>
      <c r="C370">
        <v>19</v>
      </c>
      <c r="D370" t="s">
        <v>78</v>
      </c>
      <c r="E370" s="32">
        <v>3811569725</v>
      </c>
      <c r="F370" s="32">
        <v>133623567</v>
      </c>
      <c r="G370">
        <v>255</v>
      </c>
      <c r="H370">
        <v>48</v>
      </c>
      <c r="I370">
        <v>303</v>
      </c>
      <c r="J370">
        <v>6544</v>
      </c>
      <c r="K370">
        <v>6847</v>
      </c>
      <c r="L370">
        <v>-697</v>
      </c>
      <c r="M370">
        <v>264</v>
      </c>
      <c r="N370">
        <v>290136</v>
      </c>
      <c r="O370">
        <v>6955</v>
      </c>
      <c r="R370">
        <v>303938</v>
      </c>
      <c r="S370">
        <v>6559037</v>
      </c>
      <c r="T370">
        <v>2502537</v>
      </c>
      <c r="U370" t="s">
        <v>625</v>
      </c>
      <c r="V370">
        <v>6</v>
      </c>
      <c r="W370" t="s">
        <v>626</v>
      </c>
      <c r="Y370">
        <v>303938</v>
      </c>
      <c r="Z370">
        <v>0</v>
      </c>
      <c r="AA370">
        <v>3302562</v>
      </c>
      <c r="AB370">
        <v>3256475</v>
      </c>
      <c r="AC370" t="s">
        <v>216</v>
      </c>
      <c r="AD370" t="s">
        <v>242</v>
      </c>
      <c r="AF370">
        <f t="shared" ref="AF370:AF433" si="4">O370-O369</f>
        <v>13</v>
      </c>
      <c r="AG370">
        <v>13</v>
      </c>
      <c r="AH370">
        <f>1+3+2</f>
        <v>6</v>
      </c>
      <c r="AI370">
        <f t="shared" si="3"/>
        <v>6</v>
      </c>
    </row>
    <row r="371" spans="1:35">
      <c r="A371" s="31" t="s">
        <v>627</v>
      </c>
      <c r="B371" t="s">
        <v>77</v>
      </c>
      <c r="C371">
        <v>19</v>
      </c>
      <c r="D371" t="s">
        <v>78</v>
      </c>
      <c r="E371" s="32">
        <v>3811569725</v>
      </c>
      <c r="F371" s="32">
        <v>133623567</v>
      </c>
      <c r="G371">
        <v>263</v>
      </c>
      <c r="H371">
        <v>49</v>
      </c>
      <c r="I371">
        <v>312</v>
      </c>
      <c r="J371">
        <v>6494</v>
      </c>
      <c r="K371">
        <v>6806</v>
      </c>
      <c r="L371">
        <v>-41</v>
      </c>
      <c r="M371">
        <v>368</v>
      </c>
      <c r="N371">
        <v>290540</v>
      </c>
      <c r="O371">
        <v>6960</v>
      </c>
      <c r="R371">
        <v>304306</v>
      </c>
      <c r="S371">
        <v>6573656</v>
      </c>
      <c r="T371">
        <v>2508577</v>
      </c>
      <c r="U371" t="s">
        <v>628</v>
      </c>
      <c r="V371">
        <v>6</v>
      </c>
      <c r="W371" t="s">
        <v>629</v>
      </c>
      <c r="X371" t="s">
        <v>630</v>
      </c>
      <c r="Y371">
        <v>304306</v>
      </c>
      <c r="Z371">
        <v>0</v>
      </c>
      <c r="AA371">
        <v>3308863</v>
      </c>
      <c r="AB371">
        <v>3264793</v>
      </c>
      <c r="AC371" t="s">
        <v>216</v>
      </c>
      <c r="AD371" t="s">
        <v>242</v>
      </c>
      <c r="AF371">
        <f t="shared" si="4"/>
        <v>5</v>
      </c>
      <c r="AG371">
        <v>5</v>
      </c>
      <c r="AH371">
        <f>2+3+1+1+1</f>
        <v>8</v>
      </c>
      <c r="AI371">
        <f t="shared" si="3"/>
        <v>8</v>
      </c>
    </row>
    <row r="372" spans="1:35">
      <c r="A372" s="31" t="s">
        <v>631</v>
      </c>
      <c r="B372" t="s">
        <v>77</v>
      </c>
      <c r="C372">
        <v>19</v>
      </c>
      <c r="D372" t="s">
        <v>78</v>
      </c>
      <c r="E372" s="32">
        <v>3811569725</v>
      </c>
      <c r="F372" s="32">
        <v>133623567</v>
      </c>
      <c r="G372">
        <v>266</v>
      </c>
      <c r="H372">
        <v>48</v>
      </c>
      <c r="I372">
        <v>314</v>
      </c>
      <c r="J372">
        <v>6368</v>
      </c>
      <c r="K372">
        <v>6682</v>
      </c>
      <c r="L372">
        <v>-124</v>
      </c>
      <c r="M372">
        <v>286</v>
      </c>
      <c r="N372">
        <v>290943</v>
      </c>
      <c r="O372">
        <v>6967</v>
      </c>
      <c r="R372">
        <v>304592</v>
      </c>
      <c r="S372">
        <v>6589097</v>
      </c>
      <c r="T372">
        <v>2513823</v>
      </c>
      <c r="U372" t="s">
        <v>632</v>
      </c>
      <c r="V372">
        <v>1</v>
      </c>
      <c r="W372" t="s">
        <v>633</v>
      </c>
      <c r="X372" t="s">
        <v>634</v>
      </c>
      <c r="Y372">
        <v>304592</v>
      </c>
      <c r="Z372">
        <v>0</v>
      </c>
      <c r="AA372">
        <v>3314178</v>
      </c>
      <c r="AB372">
        <v>3274919</v>
      </c>
      <c r="AC372" t="s">
        <v>216</v>
      </c>
      <c r="AD372" t="s">
        <v>242</v>
      </c>
      <c r="AF372">
        <f t="shared" si="4"/>
        <v>7</v>
      </c>
      <c r="AG372">
        <v>7</v>
      </c>
      <c r="AH372">
        <f>1+1</f>
        <v>2</v>
      </c>
      <c r="AI372">
        <f t="shared" si="3"/>
        <v>2</v>
      </c>
    </row>
    <row r="373" spans="1:35">
      <c r="A373" s="31" t="s">
        <v>635</v>
      </c>
      <c r="B373" t="s">
        <v>77</v>
      </c>
      <c r="C373">
        <v>19</v>
      </c>
      <c r="D373" t="s">
        <v>78</v>
      </c>
      <c r="E373" s="32">
        <v>3811569725</v>
      </c>
      <c r="F373" s="32">
        <v>133623567</v>
      </c>
      <c r="G373">
        <v>264</v>
      </c>
      <c r="H373">
        <v>44</v>
      </c>
      <c r="I373">
        <v>308</v>
      </c>
      <c r="J373">
        <v>6387</v>
      </c>
      <c r="K373">
        <v>6695</v>
      </c>
      <c r="L373">
        <v>13</v>
      </c>
      <c r="M373">
        <v>400</v>
      </c>
      <c r="N373">
        <v>291324</v>
      </c>
      <c r="O373">
        <v>6973</v>
      </c>
      <c r="R373">
        <v>304992</v>
      </c>
      <c r="S373">
        <v>6602830</v>
      </c>
      <c r="T373">
        <v>2518072</v>
      </c>
      <c r="U373" t="s">
        <v>636</v>
      </c>
      <c r="V373">
        <v>1</v>
      </c>
      <c r="W373" t="s">
        <v>637</v>
      </c>
      <c r="Y373">
        <v>304992</v>
      </c>
      <c r="Z373">
        <v>0</v>
      </c>
      <c r="AA373">
        <v>3318469</v>
      </c>
      <c r="AB373">
        <v>3284361</v>
      </c>
      <c r="AC373" t="s">
        <v>216</v>
      </c>
      <c r="AD373" t="s">
        <v>242</v>
      </c>
      <c r="AF373">
        <f t="shared" si="4"/>
        <v>6</v>
      </c>
      <c r="AG373">
        <v>6</v>
      </c>
      <c r="AH373">
        <f>2+4</f>
        <v>6</v>
      </c>
      <c r="AI373">
        <f t="shared" si="3"/>
        <v>6</v>
      </c>
    </row>
    <row r="374" spans="1:35">
      <c r="A374" s="31" t="s">
        <v>638</v>
      </c>
      <c r="B374" t="s">
        <v>77</v>
      </c>
      <c r="C374">
        <v>19</v>
      </c>
      <c r="D374" t="s">
        <v>78</v>
      </c>
      <c r="E374" s="32">
        <v>3811569725</v>
      </c>
      <c r="F374" s="32">
        <v>133623567</v>
      </c>
      <c r="G374">
        <v>268</v>
      </c>
      <c r="H374">
        <v>42</v>
      </c>
      <c r="I374">
        <v>310</v>
      </c>
      <c r="J374">
        <v>6231</v>
      </c>
      <c r="K374">
        <v>6541</v>
      </c>
      <c r="L374">
        <v>-154</v>
      </c>
      <c r="M374">
        <v>291</v>
      </c>
      <c r="N374">
        <v>291763</v>
      </c>
      <c r="O374">
        <v>6979</v>
      </c>
      <c r="R374">
        <v>305283</v>
      </c>
      <c r="S374">
        <v>6614989</v>
      </c>
      <c r="T374">
        <v>2522671</v>
      </c>
      <c r="U374" t="s">
        <v>639</v>
      </c>
      <c r="V374">
        <v>0</v>
      </c>
      <c r="W374" t="s">
        <v>640</v>
      </c>
      <c r="X374" t="s">
        <v>641</v>
      </c>
      <c r="Y374">
        <v>305283</v>
      </c>
      <c r="Z374">
        <v>0</v>
      </c>
      <c r="AA374">
        <v>3323160</v>
      </c>
      <c r="AB374">
        <v>3291829</v>
      </c>
      <c r="AC374" t="s">
        <v>216</v>
      </c>
      <c r="AD374" t="s">
        <v>242</v>
      </c>
      <c r="AF374">
        <f t="shared" si="4"/>
        <v>6</v>
      </c>
      <c r="AG374">
        <v>6</v>
      </c>
      <c r="AH374">
        <f>1+1+1+1</f>
        <v>4</v>
      </c>
      <c r="AI374">
        <f t="shared" si="3"/>
        <v>4</v>
      </c>
    </row>
    <row r="375" spans="1:35">
      <c r="A375" s="31" t="s">
        <v>642</v>
      </c>
      <c r="B375" t="s">
        <v>77</v>
      </c>
      <c r="C375">
        <v>19</v>
      </c>
      <c r="D375" t="s">
        <v>78</v>
      </c>
      <c r="E375" s="32">
        <v>3811569725</v>
      </c>
      <c r="F375" s="32">
        <v>133623567</v>
      </c>
      <c r="G375">
        <v>267</v>
      </c>
      <c r="H375">
        <v>42</v>
      </c>
      <c r="I375">
        <v>309</v>
      </c>
      <c r="J375">
        <v>6359</v>
      </c>
      <c r="K375">
        <v>6668</v>
      </c>
      <c r="L375">
        <v>127</v>
      </c>
      <c r="M375">
        <v>375</v>
      </c>
      <c r="N375">
        <v>292004</v>
      </c>
      <c r="O375">
        <v>6986</v>
      </c>
      <c r="R375">
        <v>305658</v>
      </c>
      <c r="S375">
        <v>6624741</v>
      </c>
      <c r="T375">
        <v>2526273</v>
      </c>
      <c r="U375" t="s">
        <v>643</v>
      </c>
      <c r="V375">
        <v>0</v>
      </c>
      <c r="Y375">
        <v>305658</v>
      </c>
      <c r="Z375">
        <v>0</v>
      </c>
      <c r="AA375">
        <v>3326786</v>
      </c>
      <c r="AB375">
        <v>3297955</v>
      </c>
      <c r="AC375" t="s">
        <v>216</v>
      </c>
      <c r="AD375" t="s">
        <v>242</v>
      </c>
      <c r="AF375">
        <f t="shared" si="4"/>
        <v>7</v>
      </c>
      <c r="AG375">
        <v>7</v>
      </c>
      <c r="AH375">
        <f>5+2+1</f>
        <v>8</v>
      </c>
      <c r="AI375">
        <f t="shared" si="3"/>
        <v>8</v>
      </c>
    </row>
    <row r="376" spans="1:35">
      <c r="A376" s="31" t="s">
        <v>645</v>
      </c>
      <c r="B376" t="s">
        <v>77</v>
      </c>
      <c r="C376">
        <v>19</v>
      </c>
      <c r="D376" t="s">
        <v>78</v>
      </c>
      <c r="E376" s="32">
        <v>3811569725</v>
      </c>
      <c r="F376" s="32">
        <v>133623567</v>
      </c>
      <c r="G376">
        <v>290</v>
      </c>
      <c r="H376">
        <v>39</v>
      </c>
      <c r="I376">
        <v>329</v>
      </c>
      <c r="J376">
        <v>6701</v>
      </c>
      <c r="K376">
        <v>7030</v>
      </c>
      <c r="L376">
        <v>362</v>
      </c>
      <c r="M376">
        <v>443</v>
      </c>
      <c r="N376">
        <v>292085</v>
      </c>
      <c r="O376">
        <v>6986</v>
      </c>
      <c r="R376">
        <v>306101</v>
      </c>
      <c r="S376">
        <v>6634778</v>
      </c>
      <c r="T376">
        <v>2530160</v>
      </c>
      <c r="V376">
        <v>0</v>
      </c>
      <c r="Y376">
        <v>306101</v>
      </c>
      <c r="Z376">
        <v>0</v>
      </c>
      <c r="AA376">
        <v>3330726</v>
      </c>
      <c r="AB376">
        <v>3304052</v>
      </c>
      <c r="AC376" t="s">
        <v>216</v>
      </c>
      <c r="AD376" t="s">
        <v>242</v>
      </c>
      <c r="AF376">
        <f t="shared" si="4"/>
        <v>0</v>
      </c>
      <c r="AH376">
        <f>1+1+1+1</f>
        <v>4</v>
      </c>
      <c r="AI376">
        <f t="shared" si="3"/>
        <v>4</v>
      </c>
    </row>
    <row r="377" spans="1:35">
      <c r="A377" s="31" t="s">
        <v>646</v>
      </c>
      <c r="B377" t="s">
        <v>77</v>
      </c>
      <c r="C377">
        <v>19</v>
      </c>
      <c r="D377" t="s">
        <v>78</v>
      </c>
      <c r="E377" s="32">
        <v>3811569725</v>
      </c>
      <c r="F377" s="32">
        <v>133623567</v>
      </c>
      <c r="G377">
        <v>284</v>
      </c>
      <c r="H377">
        <v>38</v>
      </c>
      <c r="I377">
        <v>322</v>
      </c>
      <c r="J377">
        <v>6793</v>
      </c>
      <c r="K377">
        <v>7115</v>
      </c>
      <c r="L377">
        <v>85</v>
      </c>
      <c r="M377">
        <v>484</v>
      </c>
      <c r="N377">
        <v>292476</v>
      </c>
      <c r="O377">
        <v>6994</v>
      </c>
      <c r="R377">
        <v>306585</v>
      </c>
      <c r="S377">
        <v>6652775</v>
      </c>
      <c r="T377">
        <v>2536929</v>
      </c>
      <c r="U377" t="s">
        <v>647</v>
      </c>
      <c r="V377">
        <v>5</v>
      </c>
      <c r="W377" t="s">
        <v>648</v>
      </c>
      <c r="X377" t="s">
        <v>649</v>
      </c>
      <c r="Y377">
        <v>306585</v>
      </c>
      <c r="Z377">
        <v>0</v>
      </c>
      <c r="AA377">
        <v>3337560</v>
      </c>
      <c r="AB377">
        <v>3315215</v>
      </c>
      <c r="AC377" t="s">
        <v>216</v>
      </c>
      <c r="AD377" t="s">
        <v>242</v>
      </c>
      <c r="AF377">
        <f t="shared" si="4"/>
        <v>8</v>
      </c>
      <c r="AG377">
        <v>8</v>
      </c>
      <c r="AH377">
        <f>3+1</f>
        <v>4</v>
      </c>
      <c r="AI377">
        <f t="shared" si="3"/>
        <v>4</v>
      </c>
    </row>
    <row r="378" spans="1:35">
      <c r="A378" s="31" t="s">
        <v>650</v>
      </c>
      <c r="B378" t="s">
        <v>77</v>
      </c>
      <c r="C378">
        <v>19</v>
      </c>
      <c r="D378" t="s">
        <v>78</v>
      </c>
      <c r="E378" s="32">
        <v>3811569725</v>
      </c>
      <c r="F378" s="32">
        <v>133623567</v>
      </c>
      <c r="G378">
        <v>280</v>
      </c>
      <c r="H378">
        <v>38</v>
      </c>
      <c r="I378">
        <v>318</v>
      </c>
      <c r="J378">
        <v>6661</v>
      </c>
      <c r="K378">
        <v>6979</v>
      </c>
      <c r="L378">
        <v>-136</v>
      </c>
      <c r="M378">
        <v>282</v>
      </c>
      <c r="N378">
        <v>292888</v>
      </c>
      <c r="O378">
        <v>7000</v>
      </c>
      <c r="R378">
        <v>306867</v>
      </c>
      <c r="S378">
        <v>6665488</v>
      </c>
      <c r="T378">
        <v>2541684</v>
      </c>
      <c r="U378" t="s">
        <v>651</v>
      </c>
      <c r="V378">
        <v>3</v>
      </c>
      <c r="W378" t="s">
        <v>652</v>
      </c>
      <c r="Y378">
        <v>306867</v>
      </c>
      <c r="Z378">
        <v>0</v>
      </c>
      <c r="AA378">
        <v>3342366</v>
      </c>
      <c r="AB378">
        <v>3323122</v>
      </c>
      <c r="AC378" t="s">
        <v>216</v>
      </c>
      <c r="AD378" t="s">
        <v>242</v>
      </c>
      <c r="AF378">
        <f t="shared" si="4"/>
        <v>6</v>
      </c>
      <c r="AG378">
        <v>6</v>
      </c>
      <c r="AH378">
        <f>3+1+1</f>
        <v>5</v>
      </c>
      <c r="AI378">
        <f t="shared" si="3"/>
        <v>5</v>
      </c>
    </row>
    <row r="379" spans="1:35">
      <c r="A379" s="31" t="s">
        <v>653</v>
      </c>
      <c r="B379" t="s">
        <v>77</v>
      </c>
      <c r="C379">
        <v>19</v>
      </c>
      <c r="D379" t="s">
        <v>78</v>
      </c>
      <c r="E379" s="32">
        <v>3811569725</v>
      </c>
      <c r="F379" s="32">
        <v>133623567</v>
      </c>
      <c r="G379">
        <v>286</v>
      </c>
      <c r="H379">
        <v>38</v>
      </c>
      <c r="I379">
        <v>324</v>
      </c>
      <c r="J379">
        <v>6720</v>
      </c>
      <c r="K379">
        <v>7044</v>
      </c>
      <c r="L379">
        <v>65</v>
      </c>
      <c r="M379">
        <v>308</v>
      </c>
      <c r="N379">
        <v>293122</v>
      </c>
      <c r="O379">
        <v>7009</v>
      </c>
      <c r="R379">
        <v>307175</v>
      </c>
      <c r="S379">
        <v>6678897</v>
      </c>
      <c r="T379">
        <v>2546363</v>
      </c>
      <c r="U379" t="s">
        <v>654</v>
      </c>
      <c r="V379">
        <v>3</v>
      </c>
      <c r="W379" t="s">
        <v>655</v>
      </c>
      <c r="Y379">
        <v>307175</v>
      </c>
      <c r="Z379">
        <v>0</v>
      </c>
      <c r="AA379">
        <v>3347122</v>
      </c>
      <c r="AB379">
        <v>3331775</v>
      </c>
      <c r="AC379" t="s">
        <v>216</v>
      </c>
      <c r="AD379" t="s">
        <v>242</v>
      </c>
      <c r="AF379">
        <f t="shared" si="4"/>
        <v>9</v>
      </c>
      <c r="AG379">
        <v>9</v>
      </c>
      <c r="AH379">
        <f>1+1</f>
        <v>2</v>
      </c>
      <c r="AI379">
        <f t="shared" si="3"/>
        <v>2</v>
      </c>
    </row>
    <row r="380" spans="1:35">
      <c r="A380" s="31" t="s">
        <v>656</v>
      </c>
      <c r="B380" t="s">
        <v>77</v>
      </c>
      <c r="C380">
        <v>19</v>
      </c>
      <c r="D380" t="s">
        <v>78</v>
      </c>
      <c r="E380" s="32">
        <v>3811569725</v>
      </c>
      <c r="F380" s="32">
        <v>133623567</v>
      </c>
      <c r="G380">
        <v>285</v>
      </c>
      <c r="H380">
        <v>36</v>
      </c>
      <c r="I380">
        <v>321</v>
      </c>
      <c r="J380">
        <v>6821</v>
      </c>
      <c r="K380">
        <v>7142</v>
      </c>
      <c r="L380">
        <v>98</v>
      </c>
      <c r="M380">
        <v>471</v>
      </c>
      <c r="N380">
        <v>293492</v>
      </c>
      <c r="O380">
        <v>7012</v>
      </c>
      <c r="R380">
        <v>307646</v>
      </c>
      <c r="S380">
        <v>6691548</v>
      </c>
      <c r="T380">
        <v>2551005</v>
      </c>
      <c r="U380" t="s">
        <v>657</v>
      </c>
      <c r="V380">
        <v>1</v>
      </c>
      <c r="W380" t="s">
        <v>658</v>
      </c>
      <c r="X380" t="s">
        <v>659</v>
      </c>
      <c r="Y380">
        <v>307646</v>
      </c>
      <c r="Z380">
        <v>0</v>
      </c>
      <c r="AA380">
        <v>3351909</v>
      </c>
      <c r="AB380">
        <v>3339639</v>
      </c>
      <c r="AC380" t="s">
        <v>216</v>
      </c>
      <c r="AD380" t="s">
        <v>242</v>
      </c>
      <c r="AF380">
        <f t="shared" si="4"/>
        <v>3</v>
      </c>
      <c r="AG380">
        <v>3</v>
      </c>
      <c r="AH380">
        <f>1+1+1+3</f>
        <v>6</v>
      </c>
      <c r="AI380">
        <f t="shared" si="3"/>
        <v>6</v>
      </c>
    </row>
    <row r="381" spans="1:35">
      <c r="A381" s="31" t="s">
        <v>660</v>
      </c>
      <c r="B381" t="s">
        <v>77</v>
      </c>
      <c r="C381">
        <v>19</v>
      </c>
      <c r="D381" t="s">
        <v>78</v>
      </c>
      <c r="E381" s="32">
        <v>3811569725</v>
      </c>
      <c r="F381" s="32">
        <v>133623567</v>
      </c>
      <c r="G381">
        <v>285</v>
      </c>
      <c r="H381">
        <v>33</v>
      </c>
      <c r="I381">
        <v>318</v>
      </c>
      <c r="J381">
        <v>6844</v>
      </c>
      <c r="K381">
        <v>7162</v>
      </c>
      <c r="L381">
        <v>20</v>
      </c>
      <c r="M381">
        <v>285</v>
      </c>
      <c r="N381">
        <v>293754</v>
      </c>
      <c r="O381">
        <v>7015</v>
      </c>
      <c r="R381">
        <v>307931</v>
      </c>
      <c r="S381">
        <v>6702701</v>
      </c>
      <c r="T381">
        <v>2554330</v>
      </c>
      <c r="U381" t="s">
        <v>661</v>
      </c>
      <c r="V381">
        <v>1</v>
      </c>
      <c r="Y381">
        <v>307931</v>
      </c>
      <c r="Z381">
        <v>0</v>
      </c>
      <c r="AA381">
        <v>3355322</v>
      </c>
      <c r="AB381">
        <v>3347379</v>
      </c>
      <c r="AC381" t="s">
        <v>216</v>
      </c>
      <c r="AD381" t="s">
        <v>242</v>
      </c>
      <c r="AF381">
        <f t="shared" si="4"/>
        <v>3</v>
      </c>
      <c r="AG381">
        <v>3</v>
      </c>
      <c r="AH381">
        <v>1</v>
      </c>
      <c r="AI381">
        <f t="shared" si="3"/>
        <v>1</v>
      </c>
    </row>
    <row r="382" spans="1:35">
      <c r="A382" s="31" t="s">
        <v>662</v>
      </c>
      <c r="B382" t="s">
        <v>77</v>
      </c>
      <c r="C382">
        <v>19</v>
      </c>
      <c r="D382" t="s">
        <v>78</v>
      </c>
      <c r="E382" s="32">
        <v>3811569725</v>
      </c>
      <c r="F382" s="32">
        <v>133623567</v>
      </c>
      <c r="G382">
        <v>288</v>
      </c>
      <c r="H382">
        <v>33</v>
      </c>
      <c r="I382">
        <v>321</v>
      </c>
      <c r="J382">
        <v>6876</v>
      </c>
      <c r="K382">
        <v>7197</v>
      </c>
      <c r="L382">
        <v>35</v>
      </c>
      <c r="M382">
        <v>301</v>
      </c>
      <c r="N382">
        <v>294018</v>
      </c>
      <c r="O382">
        <v>7017</v>
      </c>
      <c r="R382">
        <v>308232</v>
      </c>
      <c r="S382">
        <v>6713905</v>
      </c>
      <c r="T382">
        <v>2557904</v>
      </c>
      <c r="U382" t="s">
        <v>663</v>
      </c>
      <c r="V382">
        <v>3</v>
      </c>
      <c r="Y382">
        <v>308232</v>
      </c>
      <c r="Z382">
        <v>0</v>
      </c>
      <c r="AA382">
        <v>3359008</v>
      </c>
      <c r="AB382">
        <v>3354897</v>
      </c>
      <c r="AC382" t="s">
        <v>216</v>
      </c>
      <c r="AD382" t="s">
        <v>242</v>
      </c>
      <c r="AF382">
        <f t="shared" si="4"/>
        <v>2</v>
      </c>
      <c r="AG382">
        <v>2</v>
      </c>
      <c r="AH382">
        <f>2+1+1</f>
        <v>4</v>
      </c>
      <c r="AI382">
        <f t="shared" si="3"/>
        <v>4</v>
      </c>
    </row>
    <row r="383" spans="1:35">
      <c r="A383" s="31" t="s">
        <v>665</v>
      </c>
      <c r="B383" t="s">
        <v>77</v>
      </c>
      <c r="C383">
        <v>19</v>
      </c>
      <c r="D383" t="s">
        <v>78</v>
      </c>
      <c r="E383" s="32">
        <v>3811569725</v>
      </c>
      <c r="F383" s="32">
        <v>133623567</v>
      </c>
      <c r="G383">
        <v>300</v>
      </c>
      <c r="H383">
        <v>36</v>
      </c>
      <c r="I383">
        <v>336</v>
      </c>
      <c r="J383">
        <v>7048</v>
      </c>
      <c r="K383">
        <v>7384</v>
      </c>
      <c r="L383">
        <v>187</v>
      </c>
      <c r="M383">
        <v>295</v>
      </c>
      <c r="N383">
        <v>294124</v>
      </c>
      <c r="O383">
        <v>7019</v>
      </c>
      <c r="R383">
        <v>308527</v>
      </c>
      <c r="S383">
        <v>6720909</v>
      </c>
      <c r="T383">
        <v>2560648</v>
      </c>
      <c r="U383" t="s">
        <v>666</v>
      </c>
      <c r="V383">
        <v>4</v>
      </c>
      <c r="Y383">
        <v>308527</v>
      </c>
      <c r="Z383">
        <v>0</v>
      </c>
      <c r="AA383">
        <v>3361820</v>
      </c>
      <c r="AB383">
        <v>3359089</v>
      </c>
      <c r="AC383" t="s">
        <v>216</v>
      </c>
      <c r="AD383" t="s">
        <v>242</v>
      </c>
      <c r="AF383">
        <f t="shared" si="4"/>
        <v>2</v>
      </c>
      <c r="AG383">
        <v>2</v>
      </c>
      <c r="AH383">
        <f>1+1+1</f>
        <v>3</v>
      </c>
      <c r="AI383">
        <f t="shared" si="3"/>
        <v>3</v>
      </c>
    </row>
    <row r="384" spans="1:35">
      <c r="A384" s="31" t="s">
        <v>667</v>
      </c>
      <c r="B384" t="s">
        <v>77</v>
      </c>
      <c r="C384">
        <v>19</v>
      </c>
      <c r="D384" t="s">
        <v>78</v>
      </c>
      <c r="E384" s="32">
        <v>3811569725</v>
      </c>
      <c r="F384" s="32">
        <v>133623567</v>
      </c>
      <c r="G384">
        <v>305</v>
      </c>
      <c r="H384">
        <v>40</v>
      </c>
      <c r="I384">
        <v>345</v>
      </c>
      <c r="J384">
        <v>7266</v>
      </c>
      <c r="K384">
        <v>7611</v>
      </c>
      <c r="L384">
        <v>227</v>
      </c>
      <c r="M384">
        <v>382</v>
      </c>
      <c r="N384">
        <v>294276</v>
      </c>
      <c r="O384">
        <v>7022</v>
      </c>
      <c r="R384">
        <v>308909</v>
      </c>
      <c r="S384">
        <v>6733937</v>
      </c>
      <c r="T384">
        <v>2564359</v>
      </c>
      <c r="U384" t="s">
        <v>668</v>
      </c>
      <c r="V384">
        <v>6</v>
      </c>
      <c r="W384" t="s">
        <v>669</v>
      </c>
      <c r="Y384">
        <v>308909</v>
      </c>
      <c r="Z384">
        <v>0</v>
      </c>
      <c r="AA384">
        <v>3365541</v>
      </c>
      <c r="AB384">
        <v>3368396</v>
      </c>
      <c r="AC384" t="s">
        <v>216</v>
      </c>
      <c r="AD384" t="s">
        <v>242</v>
      </c>
      <c r="AF384">
        <f t="shared" si="4"/>
        <v>3</v>
      </c>
      <c r="AG384">
        <v>3</v>
      </c>
      <c r="AH384">
        <f>2+3</f>
        <v>5</v>
      </c>
      <c r="AI384">
        <f t="shared" si="3"/>
        <v>5</v>
      </c>
    </row>
    <row r="385" spans="1:35">
      <c r="A385" s="31" t="s">
        <v>670</v>
      </c>
      <c r="B385" t="s">
        <v>77</v>
      </c>
      <c r="C385">
        <v>19</v>
      </c>
      <c r="D385" t="s">
        <v>78</v>
      </c>
      <c r="E385" s="32">
        <v>3811569725</v>
      </c>
      <c r="F385" s="32">
        <v>133623567</v>
      </c>
      <c r="G385">
        <v>305</v>
      </c>
      <c r="H385">
        <v>40</v>
      </c>
      <c r="I385">
        <v>345</v>
      </c>
      <c r="J385">
        <v>7056</v>
      </c>
      <c r="K385">
        <v>7401</v>
      </c>
      <c r="L385">
        <v>-210</v>
      </c>
      <c r="M385">
        <v>398</v>
      </c>
      <c r="N385">
        <v>294877</v>
      </c>
      <c r="O385">
        <v>7029</v>
      </c>
      <c r="R385">
        <v>309307</v>
      </c>
      <c r="S385">
        <v>6767350</v>
      </c>
      <c r="T385">
        <v>2569924</v>
      </c>
      <c r="U385" t="s">
        <v>671</v>
      </c>
      <c r="V385">
        <v>4</v>
      </c>
      <c r="Y385">
        <v>309307</v>
      </c>
      <c r="Z385">
        <v>0</v>
      </c>
      <c r="AA385">
        <v>3371136</v>
      </c>
      <c r="AB385">
        <v>3396214</v>
      </c>
      <c r="AC385" t="s">
        <v>216</v>
      </c>
      <c r="AD385" t="s">
        <v>242</v>
      </c>
      <c r="AF385">
        <f t="shared" si="4"/>
        <v>7</v>
      </c>
      <c r="AG385">
        <v>7</v>
      </c>
      <c r="AH385">
        <f>1+3</f>
        <v>4</v>
      </c>
      <c r="AI385">
        <f t="shared" si="3"/>
        <v>4</v>
      </c>
    </row>
    <row r="386" spans="1:35">
      <c r="A386" s="31" t="s">
        <v>672</v>
      </c>
      <c r="B386" t="s">
        <v>77</v>
      </c>
      <c r="C386">
        <v>19</v>
      </c>
      <c r="D386" t="s">
        <v>78</v>
      </c>
      <c r="E386" s="32">
        <v>3811569725</v>
      </c>
      <c r="F386" s="32">
        <v>133623567</v>
      </c>
      <c r="G386">
        <v>302</v>
      </c>
      <c r="H386">
        <v>37</v>
      </c>
      <c r="I386">
        <v>339</v>
      </c>
      <c r="J386">
        <v>7128</v>
      </c>
      <c r="K386">
        <v>7467</v>
      </c>
      <c r="L386">
        <v>66</v>
      </c>
      <c r="M386">
        <v>372</v>
      </c>
      <c r="N386">
        <v>295179</v>
      </c>
      <c r="O386">
        <v>7033</v>
      </c>
      <c r="R386">
        <v>309679</v>
      </c>
      <c r="S386">
        <v>6792616</v>
      </c>
      <c r="T386">
        <v>2575561</v>
      </c>
      <c r="U386" t="s">
        <v>673</v>
      </c>
      <c r="V386">
        <v>1</v>
      </c>
      <c r="Y386">
        <v>309679</v>
      </c>
      <c r="Z386">
        <v>0</v>
      </c>
      <c r="AA386">
        <v>3376842</v>
      </c>
      <c r="AB386">
        <v>3415774</v>
      </c>
      <c r="AC386" t="s">
        <v>216</v>
      </c>
      <c r="AD386" t="s">
        <v>242</v>
      </c>
      <c r="AF386">
        <f t="shared" si="4"/>
        <v>4</v>
      </c>
      <c r="AG386">
        <v>4</v>
      </c>
      <c r="AH386">
        <f>3+2</f>
        <v>5</v>
      </c>
      <c r="AI386">
        <f t="shared" si="3"/>
        <v>5</v>
      </c>
    </row>
    <row r="387" spans="1:35">
      <c r="A387" s="31" t="s">
        <v>674</v>
      </c>
      <c r="B387" t="s">
        <v>77</v>
      </c>
      <c r="C387">
        <v>19</v>
      </c>
      <c r="D387" t="s">
        <v>78</v>
      </c>
      <c r="E387" s="32">
        <v>3811569725</v>
      </c>
      <c r="F387" s="32">
        <v>133623567</v>
      </c>
      <c r="G387">
        <v>311</v>
      </c>
      <c r="H387">
        <v>39</v>
      </c>
      <c r="I387">
        <v>350</v>
      </c>
      <c r="J387">
        <v>7289</v>
      </c>
      <c r="K387">
        <v>7639</v>
      </c>
      <c r="L387">
        <v>172</v>
      </c>
      <c r="M387">
        <v>466</v>
      </c>
      <c r="N387">
        <v>295464</v>
      </c>
      <c r="O387">
        <v>7042</v>
      </c>
      <c r="R387">
        <v>310145</v>
      </c>
      <c r="S387">
        <v>6817217</v>
      </c>
      <c r="T387">
        <v>2580723</v>
      </c>
      <c r="U387" t="s">
        <v>675</v>
      </c>
      <c r="V387">
        <v>3</v>
      </c>
      <c r="Y387">
        <v>310145</v>
      </c>
      <c r="Z387">
        <v>0</v>
      </c>
      <c r="AA387">
        <v>3382057</v>
      </c>
      <c r="AB387">
        <v>3435160</v>
      </c>
      <c r="AC387" t="s">
        <v>216</v>
      </c>
      <c r="AD387" t="s">
        <v>242</v>
      </c>
      <c r="AF387">
        <f t="shared" si="4"/>
        <v>9</v>
      </c>
      <c r="AG387">
        <v>9</v>
      </c>
      <c r="AH387">
        <f>1+1+1</f>
        <v>3</v>
      </c>
      <c r="AI387">
        <f t="shared" si="3"/>
        <v>3</v>
      </c>
    </row>
    <row r="388" spans="1:35">
      <c r="A388" s="31" t="s">
        <v>676</v>
      </c>
      <c r="B388" t="s">
        <v>77</v>
      </c>
      <c r="C388">
        <v>19</v>
      </c>
      <c r="D388" t="s">
        <v>78</v>
      </c>
      <c r="E388" s="32">
        <v>3811569725</v>
      </c>
      <c r="F388" s="32">
        <v>133623567</v>
      </c>
      <c r="G388">
        <v>324</v>
      </c>
      <c r="H388">
        <v>43</v>
      </c>
      <c r="I388">
        <v>367</v>
      </c>
      <c r="J388">
        <v>7205</v>
      </c>
      <c r="K388">
        <v>7572</v>
      </c>
      <c r="L388">
        <v>-67</v>
      </c>
      <c r="M388">
        <v>301</v>
      </c>
      <c r="N388">
        <v>295828</v>
      </c>
      <c r="O388">
        <v>7046</v>
      </c>
      <c r="R388">
        <v>310446</v>
      </c>
      <c r="S388">
        <v>6838321</v>
      </c>
      <c r="T388">
        <v>2584924</v>
      </c>
      <c r="U388" t="s">
        <v>677</v>
      </c>
      <c r="V388">
        <v>5</v>
      </c>
      <c r="Y388">
        <v>310446</v>
      </c>
      <c r="Z388">
        <v>0</v>
      </c>
      <c r="AA388">
        <v>3386291</v>
      </c>
      <c r="AB388">
        <v>3452030</v>
      </c>
      <c r="AC388" t="s">
        <v>216</v>
      </c>
      <c r="AD388" t="s">
        <v>242</v>
      </c>
      <c r="AF388">
        <f t="shared" si="4"/>
        <v>4</v>
      </c>
      <c r="AG388">
        <v>4</v>
      </c>
      <c r="AH388">
        <v>5</v>
      </c>
      <c r="AI388">
        <f t="shared" si="3"/>
        <v>5</v>
      </c>
    </row>
    <row r="389" spans="1:35">
      <c r="A389" s="31" t="s">
        <v>678</v>
      </c>
      <c r="B389" t="s">
        <v>77</v>
      </c>
      <c r="C389">
        <v>19</v>
      </c>
      <c r="D389" t="s">
        <v>78</v>
      </c>
      <c r="E389" s="32">
        <v>3811569725</v>
      </c>
      <c r="F389" s="32">
        <v>133623567</v>
      </c>
      <c r="G389">
        <v>320</v>
      </c>
      <c r="H389">
        <v>42</v>
      </c>
      <c r="I389">
        <v>362</v>
      </c>
      <c r="J389">
        <v>7415</v>
      </c>
      <c r="K389">
        <v>7777</v>
      </c>
      <c r="L389">
        <v>205</v>
      </c>
      <c r="M389">
        <v>359</v>
      </c>
      <c r="N389">
        <v>295980</v>
      </c>
      <c r="O389">
        <v>7048</v>
      </c>
      <c r="R389">
        <v>310805</v>
      </c>
      <c r="S389">
        <v>6859605</v>
      </c>
      <c r="T389">
        <v>2588694</v>
      </c>
      <c r="U389" t="s">
        <v>679</v>
      </c>
      <c r="V389">
        <v>5</v>
      </c>
      <c r="Y389">
        <v>310805</v>
      </c>
      <c r="Z389">
        <v>0</v>
      </c>
      <c r="AA389">
        <v>3390094</v>
      </c>
      <c r="AB389">
        <v>3469511</v>
      </c>
      <c r="AC389" t="s">
        <v>216</v>
      </c>
      <c r="AD389" t="s">
        <v>242</v>
      </c>
      <c r="AF389">
        <f t="shared" si="4"/>
        <v>2</v>
      </c>
      <c r="AG389">
        <v>2</v>
      </c>
      <c r="AH389">
        <f>5+1+1</f>
        <v>7</v>
      </c>
      <c r="AI389">
        <f t="shared" si="3"/>
        <v>7</v>
      </c>
    </row>
    <row r="390" spans="1:35">
      <c r="A390" s="31" t="s">
        <v>681</v>
      </c>
      <c r="B390" t="s">
        <v>77</v>
      </c>
      <c r="C390">
        <v>19</v>
      </c>
      <c r="D390" t="s">
        <v>78</v>
      </c>
      <c r="E390">
        <v>38.115697249999997</v>
      </c>
      <c r="F390">
        <v>13.362356699999999</v>
      </c>
      <c r="G390">
        <v>333</v>
      </c>
      <c r="H390">
        <v>46</v>
      </c>
      <c r="I390">
        <v>379</v>
      </c>
      <c r="J390">
        <v>8046</v>
      </c>
      <c r="K390">
        <v>8425</v>
      </c>
      <c r="L390">
        <v>648</v>
      </c>
      <c r="M390">
        <v>416</v>
      </c>
      <c r="N390">
        <v>296101</v>
      </c>
      <c r="O390">
        <v>7049</v>
      </c>
      <c r="R390">
        <v>311575</v>
      </c>
      <c r="S390">
        <v>6875676</v>
      </c>
      <c r="T390">
        <v>2595944</v>
      </c>
      <c r="V390">
        <v>6</v>
      </c>
      <c r="W390" t="s">
        <v>682</v>
      </c>
      <c r="X390" t="s">
        <v>683</v>
      </c>
      <c r="Y390">
        <v>311575</v>
      </c>
      <c r="Z390">
        <v>0</v>
      </c>
      <c r="AA390">
        <v>3397464</v>
      </c>
      <c r="AB390">
        <v>3478212</v>
      </c>
      <c r="AC390" t="s">
        <v>216</v>
      </c>
      <c r="AD390" t="s">
        <v>242</v>
      </c>
      <c r="AF390">
        <f t="shared" si="4"/>
        <v>1</v>
      </c>
      <c r="AH390">
        <f>4+1+1</f>
        <v>6</v>
      </c>
      <c r="AI390">
        <f t="shared" si="3"/>
        <v>7</v>
      </c>
    </row>
    <row r="391" spans="1:35">
      <c r="A391" s="31" t="s">
        <v>684</v>
      </c>
      <c r="B391" t="s">
        <v>77</v>
      </c>
      <c r="C391">
        <v>19</v>
      </c>
      <c r="D391" t="s">
        <v>78</v>
      </c>
      <c r="E391">
        <v>38.115697249999997</v>
      </c>
      <c r="F391">
        <v>13.362356699999999</v>
      </c>
      <c r="G391">
        <v>346</v>
      </c>
      <c r="H391">
        <v>48</v>
      </c>
      <c r="I391">
        <v>394</v>
      </c>
      <c r="J391">
        <v>8230</v>
      </c>
      <c r="K391">
        <v>8624</v>
      </c>
      <c r="L391">
        <v>199</v>
      </c>
      <c r="M391">
        <v>504</v>
      </c>
      <c r="N391">
        <v>296395</v>
      </c>
      <c r="O391">
        <v>7060</v>
      </c>
      <c r="R391">
        <v>312079</v>
      </c>
      <c r="S391">
        <v>6908842</v>
      </c>
      <c r="T391">
        <v>2602759</v>
      </c>
      <c r="U391" t="s">
        <v>685</v>
      </c>
      <c r="V391">
        <v>2</v>
      </c>
      <c r="Y391">
        <v>312079</v>
      </c>
      <c r="Z391">
        <v>0</v>
      </c>
      <c r="AA391">
        <v>3404351</v>
      </c>
      <c r="AB391">
        <v>3504491</v>
      </c>
      <c r="AC391" t="s">
        <v>216</v>
      </c>
      <c r="AD391" t="s">
        <v>242</v>
      </c>
      <c r="AF391">
        <f t="shared" si="4"/>
        <v>11</v>
      </c>
      <c r="AG391">
        <v>11</v>
      </c>
      <c r="AH391">
        <f>3+4+1+1</f>
        <v>9</v>
      </c>
      <c r="AI391">
        <f t="shared" ref="AI391:AI445" si="5">AF391-AG391+AH391</f>
        <v>9</v>
      </c>
    </row>
    <row r="392" spans="1:35">
      <c r="A392" s="31" t="s">
        <v>686</v>
      </c>
      <c r="B392" t="s">
        <v>77</v>
      </c>
      <c r="C392">
        <v>19</v>
      </c>
      <c r="D392" t="s">
        <v>78</v>
      </c>
      <c r="E392">
        <v>38.115697249999997</v>
      </c>
      <c r="F392">
        <v>13.362356699999999</v>
      </c>
      <c r="G392">
        <v>320</v>
      </c>
      <c r="H392">
        <v>50</v>
      </c>
      <c r="I392">
        <v>370</v>
      </c>
      <c r="J392">
        <v>8301</v>
      </c>
      <c r="K392">
        <v>8671</v>
      </c>
      <c r="L392">
        <v>47</v>
      </c>
      <c r="M392">
        <v>572</v>
      </c>
      <c r="N392">
        <v>296911</v>
      </c>
      <c r="O392">
        <v>7069</v>
      </c>
      <c r="R392">
        <v>312651</v>
      </c>
      <c r="S392">
        <v>6932126</v>
      </c>
      <c r="T392">
        <v>2609250</v>
      </c>
      <c r="U392" t="s">
        <v>687</v>
      </c>
      <c r="V392">
        <v>3</v>
      </c>
      <c r="Y392">
        <v>312651</v>
      </c>
      <c r="Z392">
        <v>0</v>
      </c>
      <c r="AA392">
        <v>3410907</v>
      </c>
      <c r="AB392">
        <v>3521219</v>
      </c>
      <c r="AC392" t="s">
        <v>216</v>
      </c>
      <c r="AD392" t="s">
        <v>242</v>
      </c>
      <c r="AF392">
        <f t="shared" si="4"/>
        <v>9</v>
      </c>
      <c r="AG392">
        <v>9</v>
      </c>
      <c r="AH392">
        <f>2+2+1</f>
        <v>5</v>
      </c>
      <c r="AI392">
        <f t="shared" si="5"/>
        <v>5</v>
      </c>
    </row>
    <row r="393" spans="1:35">
      <c r="A393" s="31" t="s">
        <v>688</v>
      </c>
      <c r="B393" t="s">
        <v>77</v>
      </c>
      <c r="C393">
        <v>19</v>
      </c>
      <c r="D393" t="s">
        <v>78</v>
      </c>
      <c r="E393">
        <v>38.115697249999997</v>
      </c>
      <c r="F393">
        <v>13.362356699999999</v>
      </c>
      <c r="G393">
        <v>321</v>
      </c>
      <c r="H393">
        <v>47</v>
      </c>
      <c r="I393">
        <v>368</v>
      </c>
      <c r="J393">
        <v>8491</v>
      </c>
      <c r="K393">
        <v>8859</v>
      </c>
      <c r="L393">
        <v>188</v>
      </c>
      <c r="M393">
        <v>604</v>
      </c>
      <c r="N393">
        <v>297330</v>
      </c>
      <c r="O393">
        <v>7078</v>
      </c>
      <c r="R393">
        <v>313267</v>
      </c>
      <c r="S393">
        <v>6958377</v>
      </c>
      <c r="T393">
        <v>2615517</v>
      </c>
      <c r="U393" t="s">
        <v>689</v>
      </c>
      <c r="V393">
        <v>1</v>
      </c>
      <c r="W393" t="s">
        <v>690</v>
      </c>
      <c r="X393" t="s">
        <v>691</v>
      </c>
      <c r="Y393">
        <v>313267</v>
      </c>
      <c r="Z393">
        <v>0</v>
      </c>
      <c r="AA393">
        <v>3417228</v>
      </c>
      <c r="AB393">
        <v>3541149</v>
      </c>
      <c r="AC393" t="s">
        <v>216</v>
      </c>
      <c r="AD393" t="s">
        <v>242</v>
      </c>
      <c r="AF393">
        <f t="shared" si="4"/>
        <v>9</v>
      </c>
      <c r="AG393">
        <v>9</v>
      </c>
      <c r="AH393">
        <f>1+3+1</f>
        <v>5</v>
      </c>
      <c r="AI393">
        <f t="shared" si="5"/>
        <v>5</v>
      </c>
    </row>
    <row r="394" spans="1:35">
      <c r="A394" s="31" t="s">
        <v>692</v>
      </c>
      <c r="B394" t="s">
        <v>77</v>
      </c>
      <c r="C394">
        <v>19</v>
      </c>
      <c r="D394" t="s">
        <v>78</v>
      </c>
      <c r="E394">
        <v>38.115697249999997</v>
      </c>
      <c r="F394">
        <v>13.362356699999999</v>
      </c>
      <c r="G394">
        <v>308</v>
      </c>
      <c r="H394">
        <v>50</v>
      </c>
      <c r="I394">
        <v>358</v>
      </c>
      <c r="J394">
        <v>8627</v>
      </c>
      <c r="K394">
        <v>8985</v>
      </c>
      <c r="L394">
        <v>126</v>
      </c>
      <c r="M394">
        <v>546</v>
      </c>
      <c r="N394">
        <v>297743</v>
      </c>
      <c r="O394">
        <v>7085</v>
      </c>
      <c r="R394">
        <v>313813</v>
      </c>
      <c r="S394">
        <v>6981486</v>
      </c>
      <c r="T394">
        <v>2621505</v>
      </c>
      <c r="U394" t="s">
        <v>693</v>
      </c>
      <c r="V394">
        <v>3</v>
      </c>
      <c r="Y394">
        <v>313813</v>
      </c>
      <c r="Z394">
        <v>0</v>
      </c>
      <c r="AA394">
        <v>3423296</v>
      </c>
      <c r="AB394">
        <v>3558190</v>
      </c>
      <c r="AC394" t="s">
        <v>216</v>
      </c>
      <c r="AD394" t="s">
        <v>242</v>
      </c>
      <c r="AF394">
        <f t="shared" si="4"/>
        <v>7</v>
      </c>
      <c r="AG394">
        <v>7</v>
      </c>
      <c r="AH394">
        <f>1+1</f>
        <v>2</v>
      </c>
      <c r="AI394">
        <f t="shared" si="5"/>
        <v>2</v>
      </c>
    </row>
    <row r="395" spans="1:35">
      <c r="A395" s="31" t="s">
        <v>694</v>
      </c>
      <c r="B395" t="s">
        <v>77</v>
      </c>
      <c r="C395">
        <v>19</v>
      </c>
      <c r="D395" t="s">
        <v>78</v>
      </c>
      <c r="E395">
        <v>38.115697249999997</v>
      </c>
      <c r="F395">
        <v>13.362356699999999</v>
      </c>
      <c r="G395">
        <v>320</v>
      </c>
      <c r="H395">
        <v>50</v>
      </c>
      <c r="I395">
        <v>370</v>
      </c>
      <c r="J395">
        <v>8636</v>
      </c>
      <c r="K395">
        <v>9006</v>
      </c>
      <c r="L395">
        <v>21</v>
      </c>
      <c r="M395">
        <v>327</v>
      </c>
      <c r="N395">
        <v>298046</v>
      </c>
      <c r="O395">
        <v>7088</v>
      </c>
      <c r="R395">
        <v>314140</v>
      </c>
      <c r="S395">
        <v>7002238</v>
      </c>
      <c r="T395">
        <v>2626557</v>
      </c>
      <c r="U395" t="s">
        <v>695</v>
      </c>
      <c r="V395">
        <v>2</v>
      </c>
      <c r="Y395">
        <v>314140</v>
      </c>
      <c r="Z395">
        <v>0</v>
      </c>
      <c r="AA395">
        <v>3428405</v>
      </c>
      <c r="AB395">
        <v>3573833</v>
      </c>
      <c r="AC395" t="s">
        <v>216</v>
      </c>
      <c r="AD395" t="s">
        <v>242</v>
      </c>
      <c r="AF395">
        <f t="shared" si="4"/>
        <v>3</v>
      </c>
      <c r="AG395">
        <v>3</v>
      </c>
      <c r="AH395">
        <f>1+2+1</f>
        <v>4</v>
      </c>
      <c r="AI395">
        <f t="shared" si="5"/>
        <v>4</v>
      </c>
    </row>
    <row r="396" spans="1:35">
      <c r="A396" s="31" t="s">
        <v>696</v>
      </c>
      <c r="B396" t="s">
        <v>77</v>
      </c>
      <c r="C396">
        <v>19</v>
      </c>
      <c r="D396" t="s">
        <v>78</v>
      </c>
      <c r="E396">
        <v>38.115697249999997</v>
      </c>
      <c r="F396">
        <v>13.362356699999999</v>
      </c>
      <c r="G396">
        <v>326</v>
      </c>
      <c r="H396">
        <v>50</v>
      </c>
      <c r="I396">
        <v>376</v>
      </c>
      <c r="J396">
        <v>8701</v>
      </c>
      <c r="K396">
        <v>9077</v>
      </c>
      <c r="L396">
        <v>71</v>
      </c>
      <c r="M396">
        <v>501</v>
      </c>
      <c r="N396">
        <v>298474</v>
      </c>
      <c r="O396">
        <v>7090</v>
      </c>
      <c r="R396">
        <v>314641</v>
      </c>
      <c r="S396">
        <v>7024093</v>
      </c>
      <c r="T396">
        <v>2630536</v>
      </c>
      <c r="U396" t="s">
        <v>697</v>
      </c>
      <c r="V396">
        <v>2</v>
      </c>
      <c r="Y396">
        <v>314641</v>
      </c>
      <c r="Z396">
        <v>0</v>
      </c>
      <c r="AA396">
        <v>3432438</v>
      </c>
      <c r="AB396">
        <v>3591655</v>
      </c>
      <c r="AC396" t="s">
        <v>216</v>
      </c>
      <c r="AD396" t="s">
        <v>242</v>
      </c>
      <c r="AF396">
        <f t="shared" si="4"/>
        <v>2</v>
      </c>
      <c r="AG396">
        <v>2</v>
      </c>
      <c r="AH396">
        <f>1+5+1+1+1+1</f>
        <v>10</v>
      </c>
      <c r="AI396">
        <f t="shared" si="5"/>
        <v>10</v>
      </c>
    </row>
    <row r="397" spans="1:35">
      <c r="A397" s="31" t="s">
        <v>699</v>
      </c>
      <c r="B397" t="s">
        <v>77</v>
      </c>
      <c r="C397">
        <v>19</v>
      </c>
      <c r="D397" t="s">
        <v>78</v>
      </c>
      <c r="E397" s="32">
        <v>3811569725</v>
      </c>
      <c r="F397" s="32">
        <v>133623567</v>
      </c>
      <c r="G397">
        <v>338</v>
      </c>
      <c r="H397">
        <v>46</v>
      </c>
      <c r="I397">
        <v>384</v>
      </c>
      <c r="J397">
        <v>9048</v>
      </c>
      <c r="K397">
        <v>9432</v>
      </c>
      <c r="L397">
        <v>355</v>
      </c>
      <c r="M397">
        <v>442</v>
      </c>
      <c r="N397">
        <v>298558</v>
      </c>
      <c r="O397">
        <v>7093</v>
      </c>
      <c r="R397">
        <v>315083</v>
      </c>
      <c r="S397">
        <v>7037365</v>
      </c>
      <c r="T397">
        <v>2634850</v>
      </c>
      <c r="U397" t="s">
        <v>700</v>
      </c>
      <c r="V397">
        <v>3</v>
      </c>
      <c r="Y397">
        <v>315083</v>
      </c>
      <c r="Z397">
        <v>0</v>
      </c>
      <c r="AA397">
        <v>3436834</v>
      </c>
      <c r="AB397">
        <v>3600531</v>
      </c>
      <c r="AC397" t="s">
        <v>216</v>
      </c>
      <c r="AD397" t="s">
        <v>242</v>
      </c>
      <c r="AF397">
        <f t="shared" si="4"/>
        <v>3</v>
      </c>
      <c r="AG397">
        <v>3</v>
      </c>
      <c r="AH397">
        <f>3+1+1</f>
        <v>5</v>
      </c>
      <c r="AI397">
        <f t="shared" si="5"/>
        <v>5</v>
      </c>
    </row>
    <row r="398" spans="1:35">
      <c r="A398" s="31" t="s">
        <v>701</v>
      </c>
      <c r="B398" t="s">
        <v>77</v>
      </c>
      <c r="C398">
        <v>19</v>
      </c>
      <c r="D398" t="s">
        <v>78</v>
      </c>
      <c r="E398" s="32">
        <v>3811569725</v>
      </c>
      <c r="F398" s="32">
        <v>133623567</v>
      </c>
      <c r="G398">
        <v>351</v>
      </c>
      <c r="H398">
        <v>47</v>
      </c>
      <c r="I398">
        <v>398</v>
      </c>
      <c r="J398">
        <v>9138</v>
      </c>
      <c r="K398">
        <v>9536</v>
      </c>
      <c r="L398">
        <v>104</v>
      </c>
      <c r="M398">
        <v>472</v>
      </c>
      <c r="N398">
        <v>298990</v>
      </c>
      <c r="O398">
        <v>7109</v>
      </c>
      <c r="R398">
        <v>315635</v>
      </c>
      <c r="S398">
        <v>7072586</v>
      </c>
      <c r="T398">
        <v>2643499</v>
      </c>
      <c r="U398" t="s">
        <v>702</v>
      </c>
      <c r="V398">
        <v>3</v>
      </c>
      <c r="X398" t="s">
        <v>703</v>
      </c>
      <c r="Y398">
        <v>315635</v>
      </c>
      <c r="Z398">
        <v>0</v>
      </c>
      <c r="AA398">
        <v>3445570</v>
      </c>
      <c r="AB398">
        <v>3627016</v>
      </c>
      <c r="AC398" t="s">
        <v>216</v>
      </c>
      <c r="AD398" t="s">
        <v>242</v>
      </c>
      <c r="AF398">
        <f t="shared" si="4"/>
        <v>16</v>
      </c>
      <c r="AG398">
        <v>16</v>
      </c>
      <c r="AH398">
        <f>4+3+1</f>
        <v>8</v>
      </c>
      <c r="AI398">
        <f t="shared" si="5"/>
        <v>8</v>
      </c>
    </row>
    <row r="399" spans="1:35">
      <c r="A399" s="31" t="s">
        <v>704</v>
      </c>
      <c r="B399" t="s">
        <v>77</v>
      </c>
      <c r="C399">
        <v>19</v>
      </c>
      <c r="D399" t="s">
        <v>78</v>
      </c>
      <c r="E399" s="32">
        <v>3811569725</v>
      </c>
      <c r="F399" s="32">
        <v>133623567</v>
      </c>
      <c r="G399">
        <v>351</v>
      </c>
      <c r="H399">
        <v>43</v>
      </c>
      <c r="I399">
        <v>394</v>
      </c>
      <c r="J399">
        <v>9219</v>
      </c>
      <c r="K399">
        <v>9613</v>
      </c>
      <c r="L399">
        <v>77</v>
      </c>
      <c r="M399">
        <v>491</v>
      </c>
      <c r="N399">
        <v>299397</v>
      </c>
      <c r="O399">
        <v>7116</v>
      </c>
      <c r="R399">
        <v>316126</v>
      </c>
      <c r="S399">
        <v>7098962</v>
      </c>
      <c r="T399">
        <v>2649987</v>
      </c>
      <c r="U399" t="s">
        <v>705</v>
      </c>
      <c r="V399">
        <v>2</v>
      </c>
      <c r="Y399">
        <v>316126</v>
      </c>
      <c r="Z399">
        <v>0</v>
      </c>
      <c r="AA399">
        <v>3452122</v>
      </c>
      <c r="AB399">
        <v>3646840</v>
      </c>
      <c r="AC399" t="s">
        <v>216</v>
      </c>
      <c r="AD399" t="s">
        <v>242</v>
      </c>
      <c r="AF399">
        <f t="shared" si="4"/>
        <v>7</v>
      </c>
      <c r="AG399">
        <v>7</v>
      </c>
      <c r="AH399">
        <f>1+3+4+1+1+1</f>
        <v>11</v>
      </c>
      <c r="AI399">
        <f t="shared" si="5"/>
        <v>11</v>
      </c>
    </row>
    <row r="400" spans="1:35">
      <c r="A400" s="31" t="s">
        <v>706</v>
      </c>
      <c r="B400" t="s">
        <v>77</v>
      </c>
      <c r="C400">
        <v>19</v>
      </c>
      <c r="D400" t="s">
        <v>78</v>
      </c>
      <c r="E400" s="32">
        <v>3811569725</v>
      </c>
      <c r="F400" s="32">
        <v>133623567</v>
      </c>
      <c r="G400">
        <v>345</v>
      </c>
      <c r="H400">
        <v>43</v>
      </c>
      <c r="I400">
        <v>388</v>
      </c>
      <c r="J400">
        <v>9346</v>
      </c>
      <c r="K400">
        <v>9734</v>
      </c>
      <c r="L400">
        <v>121</v>
      </c>
      <c r="M400">
        <v>501</v>
      </c>
      <c r="N400">
        <v>299782</v>
      </c>
      <c r="O400">
        <v>7125</v>
      </c>
      <c r="R400">
        <v>316641</v>
      </c>
      <c r="S400">
        <v>7125269</v>
      </c>
      <c r="T400">
        <v>2656193</v>
      </c>
      <c r="U400" t="s">
        <v>707</v>
      </c>
      <c r="V400">
        <v>3</v>
      </c>
      <c r="W400" t="s">
        <v>708</v>
      </c>
      <c r="X400" t="s">
        <v>709</v>
      </c>
      <c r="Y400">
        <v>316641</v>
      </c>
      <c r="Z400">
        <v>0</v>
      </c>
      <c r="AA400">
        <v>3458391</v>
      </c>
      <c r="AB400">
        <v>3666878</v>
      </c>
      <c r="AC400" t="s">
        <v>216</v>
      </c>
      <c r="AD400" t="s">
        <v>242</v>
      </c>
      <c r="AF400">
        <f t="shared" si="4"/>
        <v>9</v>
      </c>
      <c r="AG400">
        <v>9</v>
      </c>
      <c r="AH400">
        <f>2+2+1</f>
        <v>5</v>
      </c>
      <c r="AI400">
        <f t="shared" si="5"/>
        <v>5</v>
      </c>
    </row>
    <row r="401" spans="1:35">
      <c r="A401" s="31" t="s">
        <v>710</v>
      </c>
      <c r="B401" t="s">
        <v>77</v>
      </c>
      <c r="C401">
        <v>19</v>
      </c>
      <c r="D401" t="s">
        <v>78</v>
      </c>
      <c r="E401" s="32">
        <v>3811569725</v>
      </c>
      <c r="F401" s="32">
        <v>133623567</v>
      </c>
      <c r="G401">
        <v>332</v>
      </c>
      <c r="H401">
        <v>38</v>
      </c>
      <c r="I401">
        <v>370</v>
      </c>
      <c r="J401">
        <v>9663</v>
      </c>
      <c r="K401">
        <v>10033</v>
      </c>
      <c r="L401">
        <v>299</v>
      </c>
      <c r="M401">
        <v>640</v>
      </c>
      <c r="N401">
        <v>300132</v>
      </c>
      <c r="O401">
        <v>7131</v>
      </c>
      <c r="R401">
        <v>317296</v>
      </c>
      <c r="S401">
        <v>7152627</v>
      </c>
      <c r="T401">
        <v>2663060</v>
      </c>
      <c r="U401" t="s">
        <v>711</v>
      </c>
      <c r="V401">
        <v>0</v>
      </c>
      <c r="W401" t="s">
        <v>712</v>
      </c>
      <c r="X401" t="s">
        <v>713</v>
      </c>
      <c r="Y401">
        <v>317296</v>
      </c>
      <c r="Z401">
        <v>0</v>
      </c>
      <c r="AA401">
        <v>3465355</v>
      </c>
      <c r="AB401">
        <v>3687272</v>
      </c>
      <c r="AC401" t="s">
        <v>216</v>
      </c>
      <c r="AD401" t="s">
        <v>242</v>
      </c>
      <c r="AF401">
        <f t="shared" si="4"/>
        <v>6</v>
      </c>
      <c r="AG401">
        <v>6</v>
      </c>
      <c r="AH401">
        <f>3+3+2+1</f>
        <v>9</v>
      </c>
      <c r="AI401">
        <f t="shared" si="5"/>
        <v>9</v>
      </c>
    </row>
    <row r="402" spans="1:35">
      <c r="A402" s="31" t="s">
        <v>714</v>
      </c>
      <c r="B402" t="s">
        <v>77</v>
      </c>
      <c r="C402">
        <v>19</v>
      </c>
      <c r="D402" t="s">
        <v>78</v>
      </c>
      <c r="E402" s="32">
        <v>3811569725</v>
      </c>
      <c r="F402" s="32">
        <v>133623567</v>
      </c>
      <c r="G402">
        <v>350</v>
      </c>
      <c r="H402">
        <v>36</v>
      </c>
      <c r="I402">
        <v>386</v>
      </c>
      <c r="J402">
        <v>9706</v>
      </c>
      <c r="K402">
        <v>10092</v>
      </c>
      <c r="L402">
        <v>59</v>
      </c>
      <c r="M402">
        <v>648</v>
      </c>
      <c r="N402">
        <v>300715</v>
      </c>
      <c r="O402">
        <v>7137</v>
      </c>
      <c r="R402">
        <v>317944</v>
      </c>
      <c r="S402">
        <v>7177686</v>
      </c>
      <c r="T402">
        <v>2669630</v>
      </c>
      <c r="U402" t="s">
        <v>715</v>
      </c>
      <c r="V402">
        <v>2</v>
      </c>
      <c r="Y402">
        <v>317944</v>
      </c>
      <c r="Z402">
        <v>0</v>
      </c>
      <c r="AA402">
        <v>3471995</v>
      </c>
      <c r="AB402">
        <v>3705691</v>
      </c>
      <c r="AC402" t="s">
        <v>216</v>
      </c>
      <c r="AD402" t="s">
        <v>242</v>
      </c>
      <c r="AF402">
        <f t="shared" si="4"/>
        <v>6</v>
      </c>
      <c r="AG402">
        <v>6</v>
      </c>
      <c r="AH402">
        <f>3+4+1</f>
        <v>8</v>
      </c>
      <c r="AI402">
        <f t="shared" si="5"/>
        <v>8</v>
      </c>
    </row>
    <row r="403" spans="1:35">
      <c r="A403" s="31" t="s">
        <v>716</v>
      </c>
      <c r="B403" t="s">
        <v>77</v>
      </c>
      <c r="C403">
        <v>19</v>
      </c>
      <c r="D403" t="s">
        <v>78</v>
      </c>
      <c r="E403" s="32">
        <v>3811569725</v>
      </c>
      <c r="F403" s="32">
        <v>133623567</v>
      </c>
      <c r="G403">
        <v>339</v>
      </c>
      <c r="H403">
        <v>40</v>
      </c>
      <c r="I403">
        <v>379</v>
      </c>
      <c r="J403">
        <v>10003</v>
      </c>
      <c r="K403">
        <v>10382</v>
      </c>
      <c r="L403">
        <v>290</v>
      </c>
      <c r="M403">
        <v>567</v>
      </c>
      <c r="N403">
        <v>300983</v>
      </c>
      <c r="O403">
        <v>7146</v>
      </c>
      <c r="R403">
        <v>318511</v>
      </c>
      <c r="S403">
        <v>7200452</v>
      </c>
      <c r="T403">
        <v>2674940</v>
      </c>
      <c r="U403" t="s">
        <v>717</v>
      </c>
      <c r="V403">
        <v>5</v>
      </c>
      <c r="Y403">
        <v>318511</v>
      </c>
      <c r="Z403">
        <v>0</v>
      </c>
      <c r="AA403">
        <v>3477376</v>
      </c>
      <c r="AB403">
        <v>3723076</v>
      </c>
      <c r="AC403" t="s">
        <v>216</v>
      </c>
      <c r="AD403" t="s">
        <v>242</v>
      </c>
      <c r="AF403">
        <f t="shared" si="4"/>
        <v>9</v>
      </c>
      <c r="AG403">
        <v>9</v>
      </c>
      <c r="AH403">
        <v>5</v>
      </c>
      <c r="AI403">
        <f t="shared" si="5"/>
        <v>5</v>
      </c>
    </row>
    <row r="404" spans="1:35">
      <c r="A404" s="31" t="s">
        <v>719</v>
      </c>
      <c r="B404" t="s">
        <v>77</v>
      </c>
      <c r="C404">
        <v>19</v>
      </c>
      <c r="D404" t="s">
        <v>78</v>
      </c>
      <c r="E404">
        <v>38.115697249999997</v>
      </c>
      <c r="F404">
        <v>13.362356699999999</v>
      </c>
      <c r="G404">
        <v>352</v>
      </c>
      <c r="H404">
        <v>41</v>
      </c>
      <c r="I404">
        <v>393</v>
      </c>
      <c r="J404">
        <v>10385</v>
      </c>
      <c r="K404">
        <v>10778</v>
      </c>
      <c r="L404">
        <v>396</v>
      </c>
      <c r="M404">
        <v>514</v>
      </c>
      <c r="N404">
        <v>301101</v>
      </c>
      <c r="O404">
        <v>7146</v>
      </c>
      <c r="R404">
        <v>319025</v>
      </c>
      <c r="S404">
        <v>7214379</v>
      </c>
      <c r="T404">
        <v>2678965</v>
      </c>
      <c r="V404">
        <v>2</v>
      </c>
      <c r="Y404">
        <v>319025</v>
      </c>
      <c r="Z404">
        <v>0</v>
      </c>
      <c r="AA404">
        <v>3481466</v>
      </c>
      <c r="AB404">
        <v>3732913</v>
      </c>
      <c r="AC404" t="s">
        <v>216</v>
      </c>
      <c r="AD404" t="s">
        <v>242</v>
      </c>
      <c r="AF404">
        <f t="shared" si="4"/>
        <v>0</v>
      </c>
      <c r="AG404">
        <v>0</v>
      </c>
      <c r="AH404">
        <f>2+2</f>
        <v>4</v>
      </c>
      <c r="AI404">
        <f t="shared" si="5"/>
        <v>4</v>
      </c>
    </row>
    <row r="405" spans="1:35">
      <c r="A405" s="31" t="s">
        <v>720</v>
      </c>
      <c r="B405" t="s">
        <v>77</v>
      </c>
      <c r="C405">
        <v>19</v>
      </c>
      <c r="D405" t="s">
        <v>78</v>
      </c>
      <c r="E405">
        <v>38.115697249999997</v>
      </c>
      <c r="F405">
        <v>13.362356699999999</v>
      </c>
      <c r="G405">
        <v>340</v>
      </c>
      <c r="H405">
        <v>42</v>
      </c>
      <c r="I405">
        <v>382</v>
      </c>
      <c r="J405">
        <v>10521</v>
      </c>
      <c r="K405">
        <v>10903</v>
      </c>
      <c r="L405">
        <v>125</v>
      </c>
      <c r="M405">
        <v>505</v>
      </c>
      <c r="N405">
        <v>301465</v>
      </c>
      <c r="O405">
        <v>7162</v>
      </c>
      <c r="R405">
        <v>319530</v>
      </c>
      <c r="S405">
        <v>7249062</v>
      </c>
      <c r="T405">
        <v>2686571</v>
      </c>
      <c r="U405" t="s">
        <v>721</v>
      </c>
      <c r="V405">
        <v>2</v>
      </c>
      <c r="Y405">
        <v>319530</v>
      </c>
      <c r="Z405">
        <v>0</v>
      </c>
      <c r="AA405">
        <v>3489169</v>
      </c>
      <c r="AB405">
        <v>3759893</v>
      </c>
      <c r="AC405" t="s">
        <v>216</v>
      </c>
      <c r="AD405" t="s">
        <v>242</v>
      </c>
      <c r="AF405">
        <f t="shared" si="4"/>
        <v>16</v>
      </c>
      <c r="AG405">
        <v>16</v>
      </c>
      <c r="AH405">
        <f>3+1+1</f>
        <v>5</v>
      </c>
      <c r="AI405">
        <f t="shared" si="5"/>
        <v>5</v>
      </c>
    </row>
    <row r="406" spans="1:35">
      <c r="A406" s="31" t="s">
        <v>722</v>
      </c>
      <c r="B406" t="s">
        <v>77</v>
      </c>
      <c r="C406">
        <v>19</v>
      </c>
      <c r="D406" t="s">
        <v>78</v>
      </c>
      <c r="E406">
        <v>38.115697249999997</v>
      </c>
      <c r="F406">
        <v>13.362356699999999</v>
      </c>
      <c r="G406">
        <v>343</v>
      </c>
      <c r="H406">
        <v>41</v>
      </c>
      <c r="I406">
        <v>384</v>
      </c>
      <c r="J406">
        <v>10714</v>
      </c>
      <c r="K406">
        <v>11098</v>
      </c>
      <c r="L406">
        <v>195</v>
      </c>
      <c r="M406">
        <v>690</v>
      </c>
      <c r="N406">
        <v>301966</v>
      </c>
      <c r="O406">
        <v>7168</v>
      </c>
      <c r="R406">
        <v>320232</v>
      </c>
      <c r="S406">
        <v>7275447</v>
      </c>
      <c r="T406">
        <v>2694996</v>
      </c>
      <c r="U406" t="s">
        <v>723</v>
      </c>
      <c r="V406">
        <v>2</v>
      </c>
      <c r="X406" t="s">
        <v>724</v>
      </c>
      <c r="Y406">
        <v>320232</v>
      </c>
      <c r="Z406">
        <v>0</v>
      </c>
      <c r="AA406">
        <v>3497664</v>
      </c>
      <c r="AB406">
        <v>3777783</v>
      </c>
      <c r="AC406" t="s">
        <v>216</v>
      </c>
      <c r="AD406" t="s">
        <v>242</v>
      </c>
      <c r="AF406">
        <f t="shared" si="4"/>
        <v>6</v>
      </c>
      <c r="AG406">
        <v>6</v>
      </c>
      <c r="AH406">
        <f>1+1+2+2+1</f>
        <v>7</v>
      </c>
      <c r="AI406">
        <f t="shared" si="5"/>
        <v>7</v>
      </c>
    </row>
    <row r="407" spans="1:35">
      <c r="A407" s="31" t="s">
        <v>725</v>
      </c>
      <c r="B407" t="s">
        <v>77</v>
      </c>
      <c r="C407">
        <v>19</v>
      </c>
      <c r="D407" t="s">
        <v>78</v>
      </c>
      <c r="E407">
        <v>38.115697249999997</v>
      </c>
      <c r="F407">
        <v>13.362356699999999</v>
      </c>
      <c r="G407">
        <v>335</v>
      </c>
      <c r="H407">
        <v>41</v>
      </c>
      <c r="I407">
        <v>376</v>
      </c>
      <c r="J407">
        <v>10928</v>
      </c>
      <c r="K407">
        <v>11304</v>
      </c>
      <c r="L407">
        <v>206</v>
      </c>
      <c r="M407">
        <v>655</v>
      </c>
      <c r="N407">
        <v>302410</v>
      </c>
      <c r="O407">
        <v>7173</v>
      </c>
      <c r="R407">
        <v>320887</v>
      </c>
      <c r="S407">
        <v>7304200</v>
      </c>
      <c r="T407">
        <v>2702399</v>
      </c>
      <c r="U407" t="s">
        <v>726</v>
      </c>
      <c r="V407">
        <v>2</v>
      </c>
      <c r="Y407">
        <v>320887</v>
      </c>
      <c r="Z407">
        <v>0</v>
      </c>
      <c r="AA407">
        <v>3505140</v>
      </c>
      <c r="AB407">
        <v>3799060</v>
      </c>
      <c r="AC407" t="s">
        <v>216</v>
      </c>
      <c r="AD407" t="s">
        <v>242</v>
      </c>
      <c r="AF407">
        <f t="shared" si="4"/>
        <v>5</v>
      </c>
      <c r="AG407">
        <v>5</v>
      </c>
      <c r="AH407">
        <f>1+2+3</f>
        <v>6</v>
      </c>
      <c r="AI407">
        <f t="shared" si="5"/>
        <v>6</v>
      </c>
    </row>
    <row r="408" spans="1:35">
      <c r="A408" s="31" t="s">
        <v>727</v>
      </c>
      <c r="B408" t="s">
        <v>77</v>
      </c>
      <c r="C408">
        <v>19</v>
      </c>
      <c r="D408" t="s">
        <v>78</v>
      </c>
      <c r="E408">
        <v>38.115697249999997</v>
      </c>
      <c r="F408">
        <v>13.362356699999999</v>
      </c>
      <c r="G408">
        <v>328</v>
      </c>
      <c r="H408">
        <v>43</v>
      </c>
      <c r="I408">
        <v>371</v>
      </c>
      <c r="J408">
        <v>10868</v>
      </c>
      <c r="K408">
        <v>11239</v>
      </c>
      <c r="L408">
        <v>-65</v>
      </c>
      <c r="M408">
        <v>809</v>
      </c>
      <c r="N408">
        <v>303278</v>
      </c>
      <c r="O408">
        <v>7179</v>
      </c>
      <c r="R408">
        <v>321696</v>
      </c>
      <c r="S408">
        <v>7331291</v>
      </c>
      <c r="T408">
        <v>2709131</v>
      </c>
      <c r="U408" t="s">
        <v>728</v>
      </c>
      <c r="V408">
        <v>5</v>
      </c>
      <c r="Y408">
        <v>321696</v>
      </c>
      <c r="Z408">
        <v>0</v>
      </c>
      <c r="AA408">
        <v>3511935</v>
      </c>
      <c r="AB408">
        <v>3819356</v>
      </c>
      <c r="AC408" t="s">
        <v>216</v>
      </c>
      <c r="AD408" t="s">
        <v>242</v>
      </c>
      <c r="AF408">
        <f t="shared" si="4"/>
        <v>6</v>
      </c>
      <c r="AG408">
        <v>6</v>
      </c>
      <c r="AH408">
        <f>1+3+1+1</f>
        <v>6</v>
      </c>
      <c r="AI408">
        <f t="shared" si="5"/>
        <v>6</v>
      </c>
    </row>
    <row r="409" spans="1:35">
      <c r="A409" s="31" t="s">
        <v>729</v>
      </c>
      <c r="B409" t="s">
        <v>77</v>
      </c>
      <c r="C409">
        <v>19</v>
      </c>
      <c r="D409" t="s">
        <v>78</v>
      </c>
      <c r="E409">
        <v>38.115697249999997</v>
      </c>
      <c r="F409">
        <v>13.362356699999999</v>
      </c>
      <c r="G409">
        <v>322</v>
      </c>
      <c r="H409">
        <v>45</v>
      </c>
      <c r="I409">
        <v>367</v>
      </c>
      <c r="J409">
        <v>11009</v>
      </c>
      <c r="K409">
        <v>11376</v>
      </c>
      <c r="L409">
        <v>137</v>
      </c>
      <c r="M409">
        <v>645</v>
      </c>
      <c r="N409">
        <v>303778</v>
      </c>
      <c r="O409">
        <v>7187</v>
      </c>
      <c r="R409">
        <v>322341</v>
      </c>
      <c r="S409">
        <v>7358017</v>
      </c>
      <c r="T409">
        <v>2716274</v>
      </c>
      <c r="U409" t="s">
        <v>730</v>
      </c>
      <c r="V409">
        <v>4</v>
      </c>
      <c r="Y409">
        <v>322341</v>
      </c>
      <c r="Z409">
        <v>0</v>
      </c>
      <c r="AA409">
        <v>3519161</v>
      </c>
      <c r="AB409">
        <v>3838856</v>
      </c>
      <c r="AC409" t="s">
        <v>216</v>
      </c>
      <c r="AD409" t="s">
        <v>242</v>
      </c>
      <c r="AF409">
        <f t="shared" si="4"/>
        <v>8</v>
      </c>
      <c r="AG409">
        <v>8</v>
      </c>
      <c r="AH409">
        <f>3+2+1+1</f>
        <v>7</v>
      </c>
      <c r="AI409">
        <f t="shared" si="5"/>
        <v>7</v>
      </c>
    </row>
    <row r="410" spans="1:35">
      <c r="A410" s="31" t="s">
        <v>731</v>
      </c>
      <c r="B410" t="s">
        <v>77</v>
      </c>
      <c r="C410">
        <v>19</v>
      </c>
      <c r="D410" t="s">
        <v>78</v>
      </c>
      <c r="E410">
        <v>38.115697249999997</v>
      </c>
      <c r="F410">
        <v>13.362356699999999</v>
      </c>
      <c r="G410">
        <v>314</v>
      </c>
      <c r="H410">
        <v>45</v>
      </c>
      <c r="I410">
        <v>359</v>
      </c>
      <c r="J410">
        <v>11488</v>
      </c>
      <c r="K410">
        <v>11847</v>
      </c>
      <c r="L410">
        <v>471</v>
      </c>
      <c r="M410">
        <v>777</v>
      </c>
      <c r="N410">
        <v>304080</v>
      </c>
      <c r="O410">
        <v>7191</v>
      </c>
      <c r="R410">
        <v>323118</v>
      </c>
      <c r="S410">
        <v>7382802</v>
      </c>
      <c r="T410">
        <v>2722156</v>
      </c>
      <c r="U410" t="s">
        <v>732</v>
      </c>
      <c r="V410">
        <v>0</v>
      </c>
      <c r="Y410">
        <v>323118</v>
      </c>
      <c r="Z410">
        <v>0</v>
      </c>
      <c r="AA410">
        <v>3525147</v>
      </c>
      <c r="AB410">
        <v>3857655</v>
      </c>
      <c r="AC410" t="s">
        <v>216</v>
      </c>
      <c r="AD410" t="s">
        <v>242</v>
      </c>
      <c r="AF410">
        <f t="shared" si="4"/>
        <v>4</v>
      </c>
      <c r="AG410">
        <v>4</v>
      </c>
      <c r="AH410">
        <f>4+3+1+1+1+1</f>
        <v>11</v>
      </c>
      <c r="AI410">
        <f t="shared" si="5"/>
        <v>11</v>
      </c>
    </row>
    <row r="411" spans="1:35">
      <c r="A411" s="31" t="s">
        <v>734</v>
      </c>
      <c r="B411" t="s">
        <v>77</v>
      </c>
      <c r="C411">
        <v>19</v>
      </c>
      <c r="D411" t="s">
        <v>78</v>
      </c>
      <c r="E411" s="32">
        <v>3811569725</v>
      </c>
      <c r="F411" s="32">
        <v>133623567</v>
      </c>
      <c r="G411">
        <v>321</v>
      </c>
      <c r="H411">
        <v>44</v>
      </c>
      <c r="I411">
        <v>365</v>
      </c>
      <c r="J411">
        <v>11843</v>
      </c>
      <c r="K411">
        <v>12208</v>
      </c>
      <c r="L411">
        <v>361</v>
      </c>
      <c r="M411">
        <v>559</v>
      </c>
      <c r="N411">
        <v>304272</v>
      </c>
      <c r="O411">
        <v>7197</v>
      </c>
      <c r="R411">
        <v>323677</v>
      </c>
      <c r="S411">
        <v>7397538</v>
      </c>
      <c r="T411">
        <v>2726993</v>
      </c>
      <c r="U411" t="s">
        <v>735</v>
      </c>
      <c r="V411">
        <v>2</v>
      </c>
      <c r="Y411">
        <v>323677</v>
      </c>
      <c r="Z411">
        <v>0</v>
      </c>
      <c r="AA411">
        <v>3530036</v>
      </c>
      <c r="AB411">
        <v>3867502</v>
      </c>
      <c r="AC411" t="s">
        <v>216</v>
      </c>
      <c r="AD411" t="s">
        <v>242</v>
      </c>
      <c r="AF411">
        <f t="shared" si="4"/>
        <v>6</v>
      </c>
      <c r="AG411">
        <v>6</v>
      </c>
      <c r="AH411">
        <f>3+3</f>
        <v>6</v>
      </c>
      <c r="AI411">
        <f t="shared" si="5"/>
        <v>6</v>
      </c>
    </row>
    <row r="412" spans="1:35">
      <c r="A412" s="31" t="s">
        <v>736</v>
      </c>
      <c r="B412" t="s">
        <v>77</v>
      </c>
      <c r="C412">
        <v>19</v>
      </c>
      <c r="D412" t="s">
        <v>78</v>
      </c>
      <c r="E412" s="32">
        <v>3811569725</v>
      </c>
      <c r="F412" s="32">
        <v>133623567</v>
      </c>
      <c r="G412">
        <v>308</v>
      </c>
      <c r="H412">
        <v>43</v>
      </c>
      <c r="I412">
        <v>351</v>
      </c>
      <c r="J412">
        <v>12194</v>
      </c>
      <c r="K412">
        <v>12545</v>
      </c>
      <c r="L412">
        <v>337</v>
      </c>
      <c r="M412">
        <v>545</v>
      </c>
      <c r="N412">
        <v>304472</v>
      </c>
      <c r="O412">
        <v>7205</v>
      </c>
      <c r="R412">
        <v>324222</v>
      </c>
      <c r="S412">
        <v>7429936</v>
      </c>
      <c r="T412">
        <v>2733860</v>
      </c>
      <c r="U412" t="s">
        <v>737</v>
      </c>
      <c r="V412">
        <v>2</v>
      </c>
      <c r="Y412">
        <v>324222</v>
      </c>
      <c r="Z412">
        <v>0</v>
      </c>
      <c r="AA412">
        <v>3536938</v>
      </c>
      <c r="AB412">
        <v>3892998</v>
      </c>
      <c r="AC412" t="s">
        <v>216</v>
      </c>
      <c r="AD412" t="s">
        <v>242</v>
      </c>
      <c r="AF412">
        <f t="shared" si="4"/>
        <v>8</v>
      </c>
      <c r="AG412">
        <v>8</v>
      </c>
      <c r="AH412">
        <f>1+3+2+1</f>
        <v>7</v>
      </c>
      <c r="AI412">
        <f t="shared" si="5"/>
        <v>7</v>
      </c>
    </row>
    <row r="413" spans="1:35">
      <c r="A413" s="31" t="s">
        <v>738</v>
      </c>
      <c r="B413" t="s">
        <v>77</v>
      </c>
      <c r="C413">
        <v>19</v>
      </c>
      <c r="D413" t="s">
        <v>78</v>
      </c>
      <c r="E413" s="32">
        <v>3811569725</v>
      </c>
      <c r="F413" s="32">
        <v>133623567</v>
      </c>
      <c r="G413">
        <v>308</v>
      </c>
      <c r="H413">
        <v>43</v>
      </c>
      <c r="I413">
        <v>351</v>
      </c>
      <c r="J413">
        <v>12286</v>
      </c>
      <c r="K413">
        <v>12637</v>
      </c>
      <c r="L413">
        <v>92</v>
      </c>
      <c r="M413">
        <v>729</v>
      </c>
      <c r="N413">
        <v>305100</v>
      </c>
      <c r="O413">
        <v>7214</v>
      </c>
      <c r="R413">
        <v>324951</v>
      </c>
      <c r="S413">
        <v>7457876</v>
      </c>
      <c r="T413">
        <v>2742770</v>
      </c>
      <c r="U413" t="s">
        <v>739</v>
      </c>
      <c r="V413">
        <v>2</v>
      </c>
      <c r="Y413">
        <v>324951</v>
      </c>
      <c r="Z413">
        <v>0</v>
      </c>
      <c r="AA413">
        <v>3545928</v>
      </c>
      <c r="AB413">
        <v>3911948</v>
      </c>
      <c r="AC413" t="s">
        <v>216</v>
      </c>
      <c r="AD413" t="s">
        <v>242</v>
      </c>
      <c r="AF413">
        <f t="shared" si="4"/>
        <v>9</v>
      </c>
      <c r="AG413">
        <v>9</v>
      </c>
      <c r="AH413">
        <f>4+1</f>
        <v>5</v>
      </c>
      <c r="AI413">
        <f t="shared" si="5"/>
        <v>5</v>
      </c>
    </row>
    <row r="414" spans="1:35">
      <c r="A414" s="31" t="s">
        <v>740</v>
      </c>
      <c r="B414" t="s">
        <v>77</v>
      </c>
      <c r="C414">
        <v>19</v>
      </c>
      <c r="D414" t="s">
        <v>78</v>
      </c>
      <c r="E414" s="32">
        <v>3811569725</v>
      </c>
      <c r="F414" s="32">
        <v>133623567</v>
      </c>
      <c r="G414">
        <v>307</v>
      </c>
      <c r="H414">
        <v>44</v>
      </c>
      <c r="I414">
        <v>351</v>
      </c>
      <c r="J414">
        <v>12209</v>
      </c>
      <c r="K414">
        <v>12560</v>
      </c>
      <c r="L414">
        <v>-77</v>
      </c>
      <c r="M414">
        <v>662</v>
      </c>
      <c r="N414">
        <v>305848</v>
      </c>
      <c r="O414">
        <v>7218</v>
      </c>
      <c r="R414">
        <v>325626</v>
      </c>
      <c r="S414">
        <v>7490587</v>
      </c>
      <c r="T414">
        <v>2752727</v>
      </c>
      <c r="U414" t="s">
        <v>741</v>
      </c>
      <c r="V414">
        <v>3</v>
      </c>
      <c r="X414" t="s">
        <v>742</v>
      </c>
      <c r="Y414">
        <v>325626</v>
      </c>
      <c r="Z414">
        <v>0</v>
      </c>
      <c r="AA414">
        <v>3556019</v>
      </c>
      <c r="AB414">
        <v>3934568</v>
      </c>
      <c r="AC414" t="s">
        <v>216</v>
      </c>
      <c r="AD414" t="s">
        <v>242</v>
      </c>
      <c r="AF414">
        <f t="shared" si="4"/>
        <v>4</v>
      </c>
      <c r="AG414">
        <v>4</v>
      </c>
      <c r="AH414">
        <f>4+2</f>
        <v>6</v>
      </c>
      <c r="AI414">
        <f t="shared" si="5"/>
        <v>6</v>
      </c>
    </row>
    <row r="415" spans="1:35">
      <c r="A415" s="31" t="s">
        <v>743</v>
      </c>
      <c r="B415" t="s">
        <v>77</v>
      </c>
      <c r="C415">
        <v>19</v>
      </c>
      <c r="D415" t="s">
        <v>78</v>
      </c>
      <c r="E415" s="32">
        <v>3811569725</v>
      </c>
      <c r="F415" s="32">
        <v>133623567</v>
      </c>
      <c r="G415">
        <v>311</v>
      </c>
      <c r="H415">
        <v>45</v>
      </c>
      <c r="I415">
        <v>356</v>
      </c>
      <c r="J415">
        <v>12466</v>
      </c>
      <c r="K415">
        <v>12822</v>
      </c>
      <c r="L415">
        <v>262</v>
      </c>
      <c r="M415">
        <v>836</v>
      </c>
      <c r="N415">
        <v>306417</v>
      </c>
      <c r="O415">
        <v>7223</v>
      </c>
      <c r="R415">
        <v>326462</v>
      </c>
      <c r="S415">
        <v>7516946</v>
      </c>
      <c r="T415">
        <v>2760238</v>
      </c>
      <c r="U415" t="s">
        <v>744</v>
      </c>
      <c r="V415">
        <v>1</v>
      </c>
      <c r="Y415">
        <v>326462</v>
      </c>
      <c r="Z415">
        <v>0</v>
      </c>
      <c r="AA415">
        <v>3563613</v>
      </c>
      <c r="AB415">
        <v>3953333</v>
      </c>
      <c r="AC415" t="s">
        <v>216</v>
      </c>
      <c r="AD415" t="s">
        <v>242</v>
      </c>
      <c r="AF415">
        <f t="shared" si="4"/>
        <v>5</v>
      </c>
      <c r="AG415">
        <v>5</v>
      </c>
      <c r="AH415">
        <f>1+1+2+1+2</f>
        <v>7</v>
      </c>
      <c r="AI415">
        <f t="shared" si="5"/>
        <v>7</v>
      </c>
    </row>
    <row r="416" spans="1:35">
      <c r="A416" s="31" t="s">
        <v>745</v>
      </c>
      <c r="B416" t="s">
        <v>77</v>
      </c>
      <c r="C416">
        <v>19</v>
      </c>
      <c r="D416" t="s">
        <v>78</v>
      </c>
      <c r="E416" s="32">
        <v>3811569725</v>
      </c>
      <c r="F416" s="32">
        <v>133623567</v>
      </c>
      <c r="G416">
        <v>300</v>
      </c>
      <c r="H416">
        <v>45</v>
      </c>
      <c r="I416">
        <v>345</v>
      </c>
      <c r="J416">
        <v>12500</v>
      </c>
      <c r="K416">
        <v>12845</v>
      </c>
      <c r="L416">
        <v>23</v>
      </c>
      <c r="M416">
        <v>549</v>
      </c>
      <c r="N416">
        <v>306938</v>
      </c>
      <c r="O416">
        <v>7228</v>
      </c>
      <c r="R416">
        <v>327011</v>
      </c>
      <c r="S416">
        <v>7542898</v>
      </c>
      <c r="T416">
        <v>2765901</v>
      </c>
      <c r="U416" t="s">
        <v>746</v>
      </c>
      <c r="V416">
        <v>3</v>
      </c>
      <c r="Y416">
        <v>327011</v>
      </c>
      <c r="Z416">
        <v>0</v>
      </c>
      <c r="AA416">
        <v>3569318</v>
      </c>
      <c r="AB416">
        <v>3973580</v>
      </c>
      <c r="AC416" t="s">
        <v>216</v>
      </c>
      <c r="AD416" t="s">
        <v>242</v>
      </c>
      <c r="AF416">
        <f t="shared" si="4"/>
        <v>5</v>
      </c>
      <c r="AG416">
        <v>5</v>
      </c>
      <c r="AH416">
        <f>3+4</f>
        <v>7</v>
      </c>
      <c r="AI416">
        <f t="shared" si="5"/>
        <v>7</v>
      </c>
    </row>
    <row r="417" spans="1:35">
      <c r="A417" s="31" t="s">
        <v>747</v>
      </c>
      <c r="B417" t="s">
        <v>77</v>
      </c>
      <c r="C417">
        <v>19</v>
      </c>
      <c r="D417" t="s">
        <v>78</v>
      </c>
      <c r="E417" s="32">
        <v>3811569725</v>
      </c>
      <c r="F417" s="32">
        <v>133623567</v>
      </c>
      <c r="G417">
        <v>304</v>
      </c>
      <c r="H417">
        <v>43</v>
      </c>
      <c r="I417">
        <v>347</v>
      </c>
      <c r="J417">
        <v>12970</v>
      </c>
      <c r="K417">
        <v>13317</v>
      </c>
      <c r="L417">
        <v>472</v>
      </c>
      <c r="M417">
        <v>870</v>
      </c>
      <c r="N417">
        <v>307330</v>
      </c>
      <c r="O417">
        <v>7234</v>
      </c>
      <c r="R417">
        <v>327881</v>
      </c>
      <c r="S417">
        <v>7568183</v>
      </c>
      <c r="T417">
        <v>2772002</v>
      </c>
      <c r="U417" t="s">
        <v>748</v>
      </c>
      <c r="V417">
        <v>1</v>
      </c>
      <c r="Y417">
        <v>327881</v>
      </c>
      <c r="Z417">
        <v>0</v>
      </c>
      <c r="AA417">
        <v>3575507</v>
      </c>
      <c r="AB417">
        <v>3992676</v>
      </c>
      <c r="AC417" t="s">
        <v>216</v>
      </c>
      <c r="AD417" t="s">
        <v>242</v>
      </c>
      <c r="AF417">
        <f t="shared" si="4"/>
        <v>6</v>
      </c>
      <c r="AG417">
        <v>6</v>
      </c>
      <c r="AH417">
        <f>1+5+1+1+1</f>
        <v>9</v>
      </c>
      <c r="AI417">
        <f t="shared" si="5"/>
        <v>9</v>
      </c>
    </row>
    <row r="418" spans="1:35">
      <c r="A418" s="31" t="s">
        <v>750</v>
      </c>
      <c r="B418" t="s">
        <v>77</v>
      </c>
      <c r="C418">
        <v>19</v>
      </c>
      <c r="D418" t="s">
        <v>78</v>
      </c>
      <c r="E418" s="32">
        <v>3811569725</v>
      </c>
      <c r="F418" s="32">
        <v>133623567</v>
      </c>
      <c r="G418">
        <v>317</v>
      </c>
      <c r="H418">
        <v>45</v>
      </c>
      <c r="I418">
        <v>362</v>
      </c>
      <c r="J418">
        <v>13341</v>
      </c>
      <c r="K418">
        <v>13703</v>
      </c>
      <c r="L418">
        <v>386</v>
      </c>
      <c r="M418">
        <v>505</v>
      </c>
      <c r="N418">
        <v>307443</v>
      </c>
      <c r="O418">
        <v>7240</v>
      </c>
      <c r="R418">
        <v>328386</v>
      </c>
      <c r="S418">
        <v>7583152</v>
      </c>
      <c r="T418">
        <v>2776485</v>
      </c>
      <c r="U418" t="s">
        <v>751</v>
      </c>
      <c r="V418">
        <v>3</v>
      </c>
      <c r="Y418">
        <v>328386</v>
      </c>
      <c r="Z418">
        <v>0</v>
      </c>
      <c r="AA418">
        <v>3580039</v>
      </c>
      <c r="AB418">
        <v>4003113</v>
      </c>
      <c r="AC418" t="s">
        <v>216</v>
      </c>
      <c r="AD418" t="s">
        <v>242</v>
      </c>
      <c r="AF418">
        <f t="shared" si="4"/>
        <v>6</v>
      </c>
      <c r="AG418">
        <v>6</v>
      </c>
      <c r="AH418">
        <f>3+3+1</f>
        <v>7</v>
      </c>
      <c r="AI418">
        <f t="shared" si="5"/>
        <v>7</v>
      </c>
    </row>
    <row r="419" spans="1:35">
      <c r="A419" s="31" t="s">
        <v>752</v>
      </c>
      <c r="B419" t="s">
        <v>77</v>
      </c>
      <c r="C419">
        <v>19</v>
      </c>
      <c r="D419" t="s">
        <v>78</v>
      </c>
      <c r="E419" s="32">
        <v>3811569725</v>
      </c>
      <c r="F419" s="32">
        <v>133623567</v>
      </c>
      <c r="G419">
        <v>327</v>
      </c>
      <c r="H419">
        <v>46</v>
      </c>
      <c r="I419">
        <v>373</v>
      </c>
      <c r="J419">
        <v>13737</v>
      </c>
      <c r="K419">
        <v>14110</v>
      </c>
      <c r="L419">
        <v>407</v>
      </c>
      <c r="M419">
        <v>975</v>
      </c>
      <c r="N419">
        <v>308001</v>
      </c>
      <c r="O419">
        <v>7250</v>
      </c>
      <c r="R419">
        <v>329361</v>
      </c>
      <c r="S419">
        <v>7615322</v>
      </c>
      <c r="T419">
        <v>2785915</v>
      </c>
      <c r="U419" t="s">
        <v>753</v>
      </c>
      <c r="V419">
        <v>3</v>
      </c>
      <c r="Y419">
        <v>329361</v>
      </c>
      <c r="Z419">
        <v>0</v>
      </c>
      <c r="AA419">
        <v>3589591</v>
      </c>
      <c r="AB419">
        <v>4025731</v>
      </c>
      <c r="AC419" t="s">
        <v>216</v>
      </c>
      <c r="AD419" t="s">
        <v>242</v>
      </c>
      <c r="AF419">
        <f t="shared" si="4"/>
        <v>10</v>
      </c>
      <c r="AG419">
        <v>10</v>
      </c>
      <c r="AH419">
        <f>5+1+1</f>
        <v>7</v>
      </c>
      <c r="AI419">
        <f t="shared" si="5"/>
        <v>7</v>
      </c>
    </row>
    <row r="420" spans="1:35">
      <c r="A420" s="31" t="s">
        <v>754</v>
      </c>
      <c r="B420" t="s">
        <v>77</v>
      </c>
      <c r="C420">
        <v>19</v>
      </c>
      <c r="D420" t="s">
        <v>78</v>
      </c>
      <c r="E420" s="32">
        <v>3811569725</v>
      </c>
      <c r="F420" s="32">
        <v>133623567</v>
      </c>
      <c r="G420">
        <v>320</v>
      </c>
      <c r="H420">
        <v>46</v>
      </c>
      <c r="I420">
        <v>366</v>
      </c>
      <c r="J420">
        <v>13643</v>
      </c>
      <c r="K420">
        <v>14009</v>
      </c>
      <c r="L420">
        <v>-101</v>
      </c>
      <c r="M420">
        <v>618</v>
      </c>
      <c r="N420">
        <v>308710</v>
      </c>
      <c r="O420">
        <v>7260</v>
      </c>
      <c r="R420">
        <v>329979</v>
      </c>
      <c r="S420">
        <v>7638651</v>
      </c>
      <c r="T420">
        <v>2791362</v>
      </c>
      <c r="U420" t="s">
        <v>755</v>
      </c>
      <c r="V420">
        <v>2</v>
      </c>
      <c r="Y420">
        <v>329979</v>
      </c>
      <c r="Z420">
        <v>0</v>
      </c>
      <c r="AA420">
        <v>3595101</v>
      </c>
      <c r="AB420">
        <v>4043550</v>
      </c>
      <c r="AC420" t="s">
        <v>216</v>
      </c>
      <c r="AD420" t="s">
        <v>242</v>
      </c>
      <c r="AF420">
        <f t="shared" si="4"/>
        <v>10</v>
      </c>
      <c r="AG420">
        <v>10</v>
      </c>
      <c r="AH420">
        <f>1+1+1+1</f>
        <v>4</v>
      </c>
      <c r="AI420">
        <f t="shared" si="5"/>
        <v>4</v>
      </c>
    </row>
    <row r="421" spans="1:35">
      <c r="A421" s="31" t="s">
        <v>756</v>
      </c>
      <c r="B421" t="s">
        <v>77</v>
      </c>
      <c r="C421">
        <v>19</v>
      </c>
      <c r="D421" t="s">
        <v>78</v>
      </c>
      <c r="E421" s="32">
        <v>3811569725</v>
      </c>
      <c r="F421" s="32">
        <v>133623567</v>
      </c>
      <c r="G421">
        <v>339</v>
      </c>
      <c r="H421">
        <v>48</v>
      </c>
      <c r="I421">
        <v>387</v>
      </c>
      <c r="J421">
        <v>14156</v>
      </c>
      <c r="K421">
        <v>14543</v>
      </c>
      <c r="L421">
        <v>534</v>
      </c>
      <c r="M421">
        <v>789</v>
      </c>
      <c r="N421">
        <v>308963</v>
      </c>
      <c r="O421">
        <v>7262</v>
      </c>
      <c r="R421">
        <v>330768</v>
      </c>
      <c r="S421">
        <v>7654925</v>
      </c>
      <c r="T421">
        <v>2797963</v>
      </c>
      <c r="U421" t="s">
        <v>757</v>
      </c>
      <c r="V421">
        <v>3</v>
      </c>
      <c r="Y421">
        <v>330768</v>
      </c>
      <c r="Z421">
        <v>0</v>
      </c>
      <c r="AA421">
        <v>3601813</v>
      </c>
      <c r="AB421">
        <v>4053112</v>
      </c>
      <c r="AC421" t="s">
        <v>216</v>
      </c>
      <c r="AD421" t="s">
        <v>242</v>
      </c>
      <c r="AF421">
        <f t="shared" si="4"/>
        <v>2</v>
      </c>
      <c r="AG421">
        <v>2</v>
      </c>
      <c r="AH421">
        <f>5+3+1+1+1</f>
        <v>11</v>
      </c>
      <c r="AI421">
        <f t="shared" si="5"/>
        <v>11</v>
      </c>
    </row>
    <row r="422" spans="1:35">
      <c r="A422" s="31" t="s">
        <v>758</v>
      </c>
      <c r="B422" t="s">
        <v>77</v>
      </c>
      <c r="C422">
        <v>19</v>
      </c>
      <c r="D422" t="s">
        <v>78</v>
      </c>
      <c r="E422" s="32">
        <v>3811569725</v>
      </c>
      <c r="F422" s="32">
        <v>133623567</v>
      </c>
      <c r="G422">
        <v>346</v>
      </c>
      <c r="H422">
        <v>46</v>
      </c>
      <c r="I422">
        <v>392</v>
      </c>
      <c r="J422">
        <v>14715</v>
      </c>
      <c r="K422">
        <v>15107</v>
      </c>
      <c r="L422">
        <v>564</v>
      </c>
      <c r="M422">
        <v>1143</v>
      </c>
      <c r="N422">
        <v>309536</v>
      </c>
      <c r="O422">
        <v>7268</v>
      </c>
      <c r="R422">
        <v>331911</v>
      </c>
      <c r="S422">
        <v>7687427</v>
      </c>
      <c r="T422">
        <v>2806210</v>
      </c>
      <c r="U422" t="s">
        <v>759</v>
      </c>
      <c r="V422">
        <v>3</v>
      </c>
      <c r="Y422">
        <v>331911</v>
      </c>
      <c r="Z422">
        <v>0</v>
      </c>
      <c r="AA422">
        <v>3610169</v>
      </c>
      <c r="AB422">
        <v>4077258</v>
      </c>
      <c r="AC422" t="s">
        <v>216</v>
      </c>
      <c r="AD422" t="s">
        <v>242</v>
      </c>
      <c r="AF422">
        <f t="shared" si="4"/>
        <v>6</v>
      </c>
      <c r="AG422">
        <v>6</v>
      </c>
      <c r="AH422">
        <f>2+5+1+1</f>
        <v>9</v>
      </c>
      <c r="AI422">
        <f t="shared" si="5"/>
        <v>9</v>
      </c>
    </row>
    <row r="423" spans="1:35">
      <c r="A423" s="31" t="s">
        <v>760</v>
      </c>
      <c r="B423" t="s">
        <v>77</v>
      </c>
      <c r="C423">
        <v>19</v>
      </c>
      <c r="D423" t="s">
        <v>78</v>
      </c>
      <c r="E423" s="32">
        <v>3811569725</v>
      </c>
      <c r="F423" s="32">
        <v>133623567</v>
      </c>
      <c r="G423">
        <v>356</v>
      </c>
      <c r="H423">
        <v>44</v>
      </c>
      <c r="I423">
        <v>400</v>
      </c>
      <c r="J423">
        <v>14904</v>
      </c>
      <c r="K423">
        <v>15304</v>
      </c>
      <c r="L423">
        <v>197</v>
      </c>
      <c r="M423">
        <v>887</v>
      </c>
      <c r="N423">
        <v>310218</v>
      </c>
      <c r="O423">
        <v>7276</v>
      </c>
      <c r="R423">
        <v>332798</v>
      </c>
      <c r="S423">
        <v>7711147</v>
      </c>
      <c r="T423">
        <v>2813643</v>
      </c>
      <c r="U423" t="s">
        <v>761</v>
      </c>
      <c r="V423">
        <v>2</v>
      </c>
      <c r="Y423">
        <v>332798</v>
      </c>
      <c r="Z423">
        <v>0</v>
      </c>
      <c r="AA423">
        <v>3617703</v>
      </c>
      <c r="AB423">
        <v>4093444</v>
      </c>
      <c r="AC423" t="s">
        <v>216</v>
      </c>
      <c r="AD423" t="s">
        <v>242</v>
      </c>
      <c r="AF423">
        <f t="shared" si="4"/>
        <v>8</v>
      </c>
      <c r="AG423">
        <v>8</v>
      </c>
      <c r="AH423">
        <f>1+2+1</f>
        <v>4</v>
      </c>
      <c r="AI423">
        <f t="shared" si="5"/>
        <v>4</v>
      </c>
    </row>
    <row r="424" spans="1:35">
      <c r="A424" s="31" t="s">
        <v>762</v>
      </c>
      <c r="B424" t="s">
        <v>77</v>
      </c>
      <c r="C424">
        <v>19</v>
      </c>
      <c r="D424" t="s">
        <v>78</v>
      </c>
      <c r="E424" s="32">
        <v>3811569725</v>
      </c>
      <c r="F424" s="32">
        <v>133623567</v>
      </c>
      <c r="G424">
        <v>387</v>
      </c>
      <c r="H424">
        <v>48</v>
      </c>
      <c r="I424">
        <v>435</v>
      </c>
      <c r="J424">
        <v>15583</v>
      </c>
      <c r="K424">
        <v>16018</v>
      </c>
      <c r="L424">
        <v>714</v>
      </c>
      <c r="M424">
        <v>1028</v>
      </c>
      <c r="N424">
        <v>310526</v>
      </c>
      <c r="O424">
        <v>7282</v>
      </c>
      <c r="R424">
        <v>333826</v>
      </c>
      <c r="S424">
        <v>7732864</v>
      </c>
      <c r="T424">
        <v>2820292</v>
      </c>
      <c r="U424" t="s">
        <v>763</v>
      </c>
      <c r="V424">
        <v>5</v>
      </c>
      <c r="Y424">
        <v>333826</v>
      </c>
      <c r="Z424">
        <v>0</v>
      </c>
      <c r="AA424">
        <v>3624465</v>
      </c>
      <c r="AB424">
        <v>4108399</v>
      </c>
      <c r="AC424" t="s">
        <v>216</v>
      </c>
      <c r="AD424" t="s">
        <v>242</v>
      </c>
      <c r="AF424">
        <f t="shared" si="4"/>
        <v>6</v>
      </c>
      <c r="AG424">
        <v>6</v>
      </c>
      <c r="AH424">
        <f>2+5+1+1</f>
        <v>9</v>
      </c>
      <c r="AI424">
        <f t="shared" si="5"/>
        <v>9</v>
      </c>
    </row>
    <row r="425" spans="1:35">
      <c r="A425" s="31" t="s">
        <v>765</v>
      </c>
      <c r="B425" t="s">
        <v>77</v>
      </c>
      <c r="C425">
        <v>19</v>
      </c>
      <c r="D425" t="s">
        <v>78</v>
      </c>
      <c r="E425" s="32">
        <v>3811569725</v>
      </c>
      <c r="F425" s="32">
        <v>133623567</v>
      </c>
      <c r="G425">
        <v>398</v>
      </c>
      <c r="H425">
        <v>52</v>
      </c>
      <c r="I425">
        <v>450</v>
      </c>
      <c r="J425">
        <v>16054</v>
      </c>
      <c r="K425">
        <v>16504</v>
      </c>
      <c r="L425">
        <v>486</v>
      </c>
      <c r="M425">
        <v>782</v>
      </c>
      <c r="N425">
        <v>310817</v>
      </c>
      <c r="O425">
        <v>7287</v>
      </c>
      <c r="R425">
        <v>334608</v>
      </c>
      <c r="S425">
        <v>7748057</v>
      </c>
      <c r="T425">
        <v>2824626</v>
      </c>
      <c r="U425" t="s">
        <v>766</v>
      </c>
      <c r="V425">
        <v>5</v>
      </c>
      <c r="Y425">
        <v>334608</v>
      </c>
      <c r="Z425">
        <v>0</v>
      </c>
      <c r="AA425">
        <v>3628865</v>
      </c>
      <c r="AB425">
        <v>4119192</v>
      </c>
      <c r="AC425" t="s">
        <v>216</v>
      </c>
      <c r="AD425" t="s">
        <v>242</v>
      </c>
      <c r="AF425">
        <f t="shared" si="4"/>
        <v>5</v>
      </c>
      <c r="AG425">
        <v>5</v>
      </c>
      <c r="AH425">
        <f>1+7+1</f>
        <v>9</v>
      </c>
      <c r="AI425">
        <f t="shared" si="5"/>
        <v>9</v>
      </c>
    </row>
    <row r="426" spans="1:35">
      <c r="A426" s="31" t="s">
        <v>767</v>
      </c>
      <c r="B426" t="s">
        <v>77</v>
      </c>
      <c r="C426">
        <v>19</v>
      </c>
      <c r="D426" t="s">
        <v>78</v>
      </c>
      <c r="E426" s="32">
        <v>3811569725</v>
      </c>
      <c r="F426" s="32">
        <v>133623567</v>
      </c>
      <c r="G426">
        <v>426</v>
      </c>
      <c r="H426">
        <v>48</v>
      </c>
      <c r="I426">
        <v>474</v>
      </c>
      <c r="J426">
        <v>16432</v>
      </c>
      <c r="K426">
        <v>16906</v>
      </c>
      <c r="L426">
        <v>402</v>
      </c>
      <c r="M426">
        <v>1037</v>
      </c>
      <c r="N426">
        <v>311444</v>
      </c>
      <c r="O426">
        <v>7295</v>
      </c>
      <c r="R426">
        <v>335645</v>
      </c>
      <c r="S426">
        <v>7783297</v>
      </c>
      <c r="T426">
        <v>2833344</v>
      </c>
      <c r="U426" t="s">
        <v>768</v>
      </c>
      <c r="V426">
        <v>3</v>
      </c>
      <c r="Y426">
        <v>335645</v>
      </c>
      <c r="Z426">
        <v>0</v>
      </c>
      <c r="AA426">
        <v>3637657</v>
      </c>
      <c r="AB426">
        <v>4145640</v>
      </c>
      <c r="AC426" t="s">
        <v>216</v>
      </c>
      <c r="AD426" t="s">
        <v>242</v>
      </c>
      <c r="AF426">
        <f t="shared" si="4"/>
        <v>8</v>
      </c>
      <c r="AG426">
        <v>8</v>
      </c>
      <c r="AH426">
        <f>2+8+3</f>
        <v>13</v>
      </c>
      <c r="AI426">
        <f t="shared" si="5"/>
        <v>13</v>
      </c>
    </row>
    <row r="427" spans="1:35">
      <c r="A427" s="31" t="s">
        <v>769</v>
      </c>
      <c r="B427" t="s">
        <v>77</v>
      </c>
      <c r="C427">
        <v>19</v>
      </c>
      <c r="D427" t="s">
        <v>78</v>
      </c>
      <c r="E427" s="32">
        <v>3811569725</v>
      </c>
      <c r="F427" s="32">
        <v>133623567</v>
      </c>
      <c r="G427">
        <v>449</v>
      </c>
      <c r="H427">
        <v>48</v>
      </c>
      <c r="I427">
        <v>497</v>
      </c>
      <c r="J427">
        <v>17022</v>
      </c>
      <c r="K427">
        <v>17519</v>
      </c>
      <c r="L427">
        <v>613</v>
      </c>
      <c r="M427">
        <v>1404</v>
      </c>
      <c r="N427">
        <v>312223</v>
      </c>
      <c r="O427">
        <v>7307</v>
      </c>
      <c r="R427">
        <v>337049</v>
      </c>
      <c r="S427">
        <v>7814915</v>
      </c>
      <c r="T427">
        <v>2842670</v>
      </c>
      <c r="U427" t="s">
        <v>770</v>
      </c>
      <c r="V427">
        <v>3</v>
      </c>
      <c r="Y427">
        <v>337049</v>
      </c>
      <c r="Z427">
        <v>0</v>
      </c>
      <c r="AA427">
        <v>3647179</v>
      </c>
      <c r="AB427">
        <v>4167736</v>
      </c>
      <c r="AC427" t="s">
        <v>216</v>
      </c>
      <c r="AD427" t="s">
        <v>242</v>
      </c>
      <c r="AF427">
        <f t="shared" si="4"/>
        <v>12</v>
      </c>
      <c r="AG427">
        <v>12</v>
      </c>
      <c r="AH427">
        <f>2+4</f>
        <v>6</v>
      </c>
      <c r="AI427">
        <f t="shared" si="5"/>
        <v>6</v>
      </c>
    </row>
    <row r="428" spans="1:35">
      <c r="A428" s="31" t="s">
        <v>771</v>
      </c>
      <c r="B428" t="s">
        <v>77</v>
      </c>
      <c r="C428">
        <v>19</v>
      </c>
      <c r="D428" t="s">
        <v>78</v>
      </c>
      <c r="E428" s="32">
        <v>3811569725</v>
      </c>
      <c r="F428" s="32">
        <v>133623567</v>
      </c>
      <c r="G428">
        <v>460</v>
      </c>
      <c r="H428">
        <v>52</v>
      </c>
      <c r="I428">
        <v>512</v>
      </c>
      <c r="J428">
        <v>17681</v>
      </c>
      <c r="K428">
        <v>18193</v>
      </c>
      <c r="L428">
        <v>674</v>
      </c>
      <c r="M428">
        <v>1346</v>
      </c>
      <c r="N428">
        <v>312884</v>
      </c>
      <c r="O428">
        <v>7318</v>
      </c>
      <c r="R428">
        <v>338395</v>
      </c>
      <c r="S428">
        <v>7846522</v>
      </c>
      <c r="T428">
        <v>2851481</v>
      </c>
      <c r="U428" t="s">
        <v>772</v>
      </c>
      <c r="V428">
        <v>6</v>
      </c>
      <c r="Y428">
        <v>338395</v>
      </c>
      <c r="Z428">
        <v>0</v>
      </c>
      <c r="AA428">
        <v>3656133</v>
      </c>
      <c r="AB428">
        <v>4190389</v>
      </c>
      <c r="AC428" t="s">
        <v>216</v>
      </c>
      <c r="AD428" t="s">
        <v>242</v>
      </c>
      <c r="AF428">
        <f t="shared" si="4"/>
        <v>11</v>
      </c>
      <c r="AG428">
        <v>11</v>
      </c>
      <c r="AH428">
        <f>2+5</f>
        <v>7</v>
      </c>
      <c r="AI428">
        <f t="shared" si="5"/>
        <v>7</v>
      </c>
    </row>
    <row r="429" spans="1:35">
      <c r="A429" s="31" t="s">
        <v>773</v>
      </c>
      <c r="B429" t="s">
        <v>77</v>
      </c>
      <c r="C429">
        <v>19</v>
      </c>
      <c r="D429" t="s">
        <v>78</v>
      </c>
      <c r="E429" s="32">
        <v>3811569725</v>
      </c>
      <c r="F429" s="32">
        <v>133623567</v>
      </c>
      <c r="G429">
        <v>485</v>
      </c>
      <c r="H429">
        <v>48</v>
      </c>
      <c r="I429">
        <v>533</v>
      </c>
      <c r="J429">
        <v>18585</v>
      </c>
      <c r="K429">
        <v>19118</v>
      </c>
      <c r="L429">
        <v>925</v>
      </c>
      <c r="M429">
        <v>1522</v>
      </c>
      <c r="N429">
        <v>313470</v>
      </c>
      <c r="O429">
        <v>7329</v>
      </c>
      <c r="R429">
        <v>339917</v>
      </c>
      <c r="S429">
        <v>7877284</v>
      </c>
      <c r="T429">
        <v>2860803</v>
      </c>
      <c r="U429" t="s">
        <v>774</v>
      </c>
      <c r="V429">
        <v>0</v>
      </c>
      <c r="Y429">
        <v>339917</v>
      </c>
      <c r="Z429">
        <v>0</v>
      </c>
      <c r="AA429">
        <v>3665588</v>
      </c>
      <c r="AB429">
        <v>4211696</v>
      </c>
      <c r="AC429" t="s">
        <v>216</v>
      </c>
      <c r="AD429" t="s">
        <v>242</v>
      </c>
      <c r="AF429">
        <f t="shared" si="4"/>
        <v>11</v>
      </c>
      <c r="AG429">
        <v>11</v>
      </c>
      <c r="AH429">
        <f>3+6+1</f>
        <v>10</v>
      </c>
      <c r="AI429">
        <f t="shared" si="5"/>
        <v>10</v>
      </c>
    </row>
    <row r="430" spans="1:35">
      <c r="A430" s="31" t="s">
        <v>775</v>
      </c>
      <c r="B430" t="s">
        <v>77</v>
      </c>
      <c r="C430">
        <v>19</v>
      </c>
      <c r="D430" t="s">
        <v>78</v>
      </c>
      <c r="E430" s="32">
        <v>3811569725</v>
      </c>
      <c r="F430" s="32">
        <v>133623567</v>
      </c>
      <c r="G430">
        <v>494</v>
      </c>
      <c r="H430">
        <v>55</v>
      </c>
      <c r="I430">
        <v>549</v>
      </c>
      <c r="J430">
        <v>19326</v>
      </c>
      <c r="K430">
        <v>19875</v>
      </c>
      <c r="L430">
        <v>757</v>
      </c>
      <c r="M430">
        <v>1368</v>
      </c>
      <c r="N430">
        <v>314071</v>
      </c>
      <c r="O430">
        <v>7339</v>
      </c>
      <c r="R430">
        <v>341285</v>
      </c>
      <c r="S430">
        <v>7908120</v>
      </c>
      <c r="T430">
        <v>2870067</v>
      </c>
      <c r="U430" t="s">
        <v>776</v>
      </c>
      <c r="V430">
        <v>9</v>
      </c>
      <c r="Y430">
        <v>341285</v>
      </c>
      <c r="Z430">
        <v>0</v>
      </c>
      <c r="AA430">
        <v>3674956</v>
      </c>
      <c r="AB430">
        <v>4233164</v>
      </c>
      <c r="AC430" t="s">
        <v>216</v>
      </c>
      <c r="AD430" t="s">
        <v>242</v>
      </c>
      <c r="AF430">
        <f t="shared" si="4"/>
        <v>10</v>
      </c>
      <c r="AG430">
        <v>10</v>
      </c>
      <c r="AH430">
        <f>1+3+3</f>
        <v>7</v>
      </c>
      <c r="AI430">
        <f t="shared" si="5"/>
        <v>7</v>
      </c>
    </row>
    <row r="431" spans="1:35">
      <c r="A431" s="31" t="s">
        <v>777</v>
      </c>
      <c r="B431" t="s">
        <v>77</v>
      </c>
      <c r="C431">
        <v>19</v>
      </c>
      <c r="D431" t="s">
        <v>78</v>
      </c>
      <c r="E431" s="32">
        <v>3811569725</v>
      </c>
      <c r="F431" s="32">
        <v>133623567</v>
      </c>
      <c r="G431">
        <v>514</v>
      </c>
      <c r="H431">
        <v>61</v>
      </c>
      <c r="I431">
        <v>575</v>
      </c>
      <c r="J431">
        <v>20212</v>
      </c>
      <c r="K431">
        <v>20787</v>
      </c>
      <c r="L431">
        <v>912</v>
      </c>
      <c r="M431">
        <v>1212</v>
      </c>
      <c r="N431">
        <v>314410</v>
      </c>
      <c r="O431">
        <v>7349</v>
      </c>
      <c r="R431">
        <v>342546</v>
      </c>
      <c r="S431">
        <v>7934901</v>
      </c>
      <c r="T431">
        <v>2878068</v>
      </c>
      <c r="U431" t="s">
        <v>778</v>
      </c>
      <c r="V431">
        <v>7</v>
      </c>
      <c r="X431" t="s">
        <v>779</v>
      </c>
      <c r="Y431">
        <v>342546</v>
      </c>
      <c r="Z431">
        <v>0</v>
      </c>
      <c r="AA431">
        <v>3683046</v>
      </c>
      <c r="AB431">
        <v>4251855</v>
      </c>
      <c r="AC431" t="s">
        <v>216</v>
      </c>
      <c r="AD431" t="s">
        <v>242</v>
      </c>
      <c r="AF431">
        <f t="shared" si="4"/>
        <v>10</v>
      </c>
      <c r="AG431">
        <v>10</v>
      </c>
      <c r="AH431">
        <f>3+3+1+2</f>
        <v>9</v>
      </c>
      <c r="AI431">
        <f t="shared" si="5"/>
        <v>9</v>
      </c>
    </row>
    <row r="432" spans="1:35">
      <c r="A432" s="31" t="s">
        <v>780</v>
      </c>
      <c r="B432" t="s">
        <v>77</v>
      </c>
      <c r="C432">
        <v>19</v>
      </c>
      <c r="D432" t="s">
        <v>78</v>
      </c>
      <c r="E432" s="32">
        <v>3811569725</v>
      </c>
      <c r="F432" s="32">
        <v>133623567</v>
      </c>
      <c r="G432">
        <v>528</v>
      </c>
      <c r="H432">
        <v>63</v>
      </c>
      <c r="I432">
        <v>591</v>
      </c>
      <c r="J432">
        <v>20477</v>
      </c>
      <c r="K432">
        <v>21068</v>
      </c>
      <c r="L432">
        <v>281</v>
      </c>
      <c r="M432">
        <v>608</v>
      </c>
      <c r="N432">
        <v>314731</v>
      </c>
      <c r="O432">
        <v>7355</v>
      </c>
      <c r="R432">
        <v>343154</v>
      </c>
      <c r="S432">
        <v>7948806</v>
      </c>
      <c r="T432">
        <v>2880886</v>
      </c>
      <c r="U432" t="s">
        <v>781</v>
      </c>
      <c r="V432">
        <v>3</v>
      </c>
      <c r="Y432">
        <v>343154</v>
      </c>
      <c r="Z432">
        <v>0</v>
      </c>
      <c r="AA432">
        <v>3685899</v>
      </c>
      <c r="AB432">
        <v>4262907</v>
      </c>
      <c r="AC432" t="s">
        <v>216</v>
      </c>
      <c r="AD432" t="s">
        <v>242</v>
      </c>
      <c r="AF432">
        <f t="shared" si="4"/>
        <v>6</v>
      </c>
      <c r="AG432">
        <v>6</v>
      </c>
      <c r="AH432">
        <f>2+8</f>
        <v>10</v>
      </c>
      <c r="AI432">
        <f t="shared" si="5"/>
        <v>10</v>
      </c>
    </row>
    <row r="433" spans="1:35">
      <c r="A433" s="31" t="s">
        <v>782</v>
      </c>
      <c r="B433" t="s">
        <v>77</v>
      </c>
      <c r="C433">
        <v>19</v>
      </c>
      <c r="D433" t="s">
        <v>78</v>
      </c>
      <c r="E433" s="32">
        <v>3811569725</v>
      </c>
      <c r="F433" s="32">
        <v>133623567</v>
      </c>
      <c r="G433">
        <v>538</v>
      </c>
      <c r="H433">
        <v>67</v>
      </c>
      <c r="I433">
        <v>605</v>
      </c>
      <c r="J433">
        <v>21329</v>
      </c>
      <c r="K433">
        <v>21934</v>
      </c>
      <c r="L433">
        <v>866</v>
      </c>
      <c r="M433">
        <v>1423</v>
      </c>
      <c r="N433">
        <v>315279</v>
      </c>
      <c r="O433">
        <v>7364</v>
      </c>
      <c r="R433">
        <v>344577</v>
      </c>
      <c r="S433">
        <v>7980710</v>
      </c>
      <c r="T433">
        <v>2889263</v>
      </c>
      <c r="U433" t="s">
        <v>783</v>
      </c>
      <c r="V433">
        <v>8</v>
      </c>
      <c r="Y433">
        <v>344577</v>
      </c>
      <c r="Z433">
        <v>0</v>
      </c>
      <c r="AA433">
        <v>3694387</v>
      </c>
      <c r="AB433">
        <v>4286323</v>
      </c>
      <c r="AC433" t="s">
        <v>216</v>
      </c>
      <c r="AD433" t="s">
        <v>242</v>
      </c>
      <c r="AF433">
        <f t="shared" si="4"/>
        <v>9</v>
      </c>
      <c r="AG433">
        <v>9</v>
      </c>
      <c r="AH433">
        <f>5+5+1</f>
        <v>11</v>
      </c>
      <c r="AI433">
        <f t="shared" si="5"/>
        <v>11</v>
      </c>
    </row>
    <row r="434" spans="1:35">
      <c r="A434" s="31" t="s">
        <v>784</v>
      </c>
      <c r="B434" t="s">
        <v>77</v>
      </c>
      <c r="C434">
        <v>19</v>
      </c>
      <c r="D434" t="s">
        <v>78</v>
      </c>
      <c r="E434" s="32">
        <v>3811569725</v>
      </c>
      <c r="F434" s="32">
        <v>133623567</v>
      </c>
      <c r="G434">
        <v>561</v>
      </c>
      <c r="H434">
        <v>73</v>
      </c>
      <c r="I434">
        <v>634</v>
      </c>
      <c r="J434">
        <v>21770</v>
      </c>
      <c r="K434">
        <v>22404</v>
      </c>
      <c r="L434">
        <v>470</v>
      </c>
      <c r="M434">
        <v>1410</v>
      </c>
      <c r="N434">
        <v>316242</v>
      </c>
      <c r="O434">
        <v>7381</v>
      </c>
      <c r="R434">
        <v>346027</v>
      </c>
      <c r="S434">
        <v>8015801</v>
      </c>
      <c r="T434">
        <v>2898175</v>
      </c>
      <c r="U434" t="s">
        <v>785</v>
      </c>
      <c r="V434">
        <v>10</v>
      </c>
      <c r="Y434">
        <v>346027</v>
      </c>
      <c r="Z434">
        <v>0</v>
      </c>
      <c r="AA434">
        <v>3703439</v>
      </c>
      <c r="AB434">
        <v>4312362</v>
      </c>
      <c r="AC434" t="s">
        <v>216</v>
      </c>
      <c r="AD434" t="s">
        <v>242</v>
      </c>
      <c r="AF434">
        <f t="shared" ref="AF434:AF452" si="6">O434-O433</f>
        <v>17</v>
      </c>
      <c r="AG434">
        <v>17</v>
      </c>
      <c r="AH434">
        <f>4+4+1+1</f>
        <v>10</v>
      </c>
      <c r="AI434">
        <f t="shared" si="5"/>
        <v>10</v>
      </c>
    </row>
    <row r="435" spans="1:35">
      <c r="A435" s="31" t="s">
        <v>786</v>
      </c>
      <c r="B435" t="s">
        <v>77</v>
      </c>
      <c r="C435">
        <v>19</v>
      </c>
      <c r="D435" t="s">
        <v>78</v>
      </c>
      <c r="E435" s="32">
        <v>3811569725</v>
      </c>
      <c r="F435" s="32">
        <v>133623567</v>
      </c>
      <c r="G435">
        <v>568</v>
      </c>
      <c r="H435">
        <v>76</v>
      </c>
      <c r="I435">
        <v>644</v>
      </c>
      <c r="J435">
        <v>22991</v>
      </c>
      <c r="K435">
        <v>23635</v>
      </c>
      <c r="L435">
        <v>1231</v>
      </c>
      <c r="M435">
        <v>2078</v>
      </c>
      <c r="N435">
        <v>317074</v>
      </c>
      <c r="O435">
        <v>7396</v>
      </c>
      <c r="R435">
        <v>348105</v>
      </c>
      <c r="S435">
        <v>8057452</v>
      </c>
      <c r="T435">
        <v>2909933</v>
      </c>
      <c r="U435" t="s">
        <v>787</v>
      </c>
      <c r="V435">
        <v>7</v>
      </c>
      <c r="Y435">
        <v>348105</v>
      </c>
      <c r="Z435">
        <v>0</v>
      </c>
      <c r="AA435">
        <v>3715398</v>
      </c>
      <c r="AB435">
        <v>4342054</v>
      </c>
      <c r="AC435" t="s">
        <v>216</v>
      </c>
      <c r="AD435" t="s">
        <v>242</v>
      </c>
      <c r="AF435">
        <f t="shared" si="6"/>
        <v>15</v>
      </c>
      <c r="AG435">
        <v>15</v>
      </c>
      <c r="AH435">
        <f>4+8+2+1</f>
        <v>15</v>
      </c>
      <c r="AI435">
        <f t="shared" si="5"/>
        <v>15</v>
      </c>
    </row>
    <row r="436" spans="1:35">
      <c r="A436" s="31" t="s">
        <v>788</v>
      </c>
      <c r="B436" t="s">
        <v>77</v>
      </c>
      <c r="C436">
        <v>19</v>
      </c>
      <c r="D436" t="s">
        <v>78</v>
      </c>
      <c r="E436" s="32">
        <v>3811569725</v>
      </c>
      <c r="F436" s="32">
        <v>133623567</v>
      </c>
      <c r="G436">
        <v>591</v>
      </c>
      <c r="H436">
        <v>73</v>
      </c>
      <c r="I436">
        <v>664</v>
      </c>
      <c r="J436">
        <v>24501</v>
      </c>
      <c r="K436">
        <v>25165</v>
      </c>
      <c r="L436">
        <v>1530</v>
      </c>
      <c r="M436">
        <v>2131</v>
      </c>
      <c r="N436">
        <v>317667</v>
      </c>
      <c r="O436">
        <v>7404</v>
      </c>
      <c r="R436">
        <v>350236</v>
      </c>
      <c r="S436">
        <v>8100651</v>
      </c>
      <c r="T436">
        <v>2921688</v>
      </c>
      <c r="U436" t="s">
        <v>789</v>
      </c>
      <c r="V436">
        <v>5</v>
      </c>
      <c r="X436" t="s">
        <v>790</v>
      </c>
      <c r="Y436">
        <v>350236</v>
      </c>
      <c r="Z436">
        <v>0</v>
      </c>
      <c r="AA436">
        <v>3727277</v>
      </c>
      <c r="AB436">
        <v>4373374</v>
      </c>
      <c r="AC436" t="s">
        <v>216</v>
      </c>
      <c r="AD436" t="s">
        <v>242</v>
      </c>
      <c r="AF436">
        <f t="shared" si="6"/>
        <v>8</v>
      </c>
      <c r="AG436">
        <v>8</v>
      </c>
      <c r="AH436">
        <f>3+5+4+5+1</f>
        <v>18</v>
      </c>
      <c r="AI436">
        <f t="shared" si="5"/>
        <v>18</v>
      </c>
    </row>
    <row r="437" spans="1:35">
      <c r="A437" s="31" t="s">
        <v>791</v>
      </c>
      <c r="B437" t="s">
        <v>77</v>
      </c>
      <c r="C437">
        <v>19</v>
      </c>
      <c r="D437" t="s">
        <v>78</v>
      </c>
      <c r="E437" s="32">
        <v>3811569725</v>
      </c>
      <c r="F437" s="32">
        <v>133623567</v>
      </c>
      <c r="G437">
        <v>597</v>
      </c>
      <c r="H437">
        <v>76</v>
      </c>
      <c r="I437">
        <v>673</v>
      </c>
      <c r="J437">
        <v>26402</v>
      </c>
      <c r="K437">
        <v>27075</v>
      </c>
      <c r="L437">
        <v>1910</v>
      </c>
      <c r="M437">
        <v>2446</v>
      </c>
      <c r="N437">
        <v>318190</v>
      </c>
      <c r="O437">
        <v>7417</v>
      </c>
      <c r="R437">
        <v>352682</v>
      </c>
      <c r="S437">
        <v>8149002</v>
      </c>
      <c r="T437">
        <v>2935299</v>
      </c>
      <c r="U437" t="s">
        <v>792</v>
      </c>
      <c r="V437">
        <v>5</v>
      </c>
      <c r="Y437">
        <v>352682</v>
      </c>
      <c r="Z437">
        <v>0</v>
      </c>
      <c r="AA437">
        <v>3741042</v>
      </c>
      <c r="AB437">
        <v>4407960</v>
      </c>
      <c r="AC437" t="s">
        <v>216</v>
      </c>
      <c r="AD437" t="s">
        <v>242</v>
      </c>
      <c r="AF437">
        <f t="shared" si="6"/>
        <v>13</v>
      </c>
      <c r="AG437">
        <v>13</v>
      </c>
      <c r="AH437">
        <f>2+12+3+1</f>
        <v>18</v>
      </c>
      <c r="AI437">
        <f t="shared" si="5"/>
        <v>18</v>
      </c>
    </row>
    <row r="438" spans="1:35">
      <c r="A438" s="31" t="s">
        <v>793</v>
      </c>
      <c r="B438" t="s">
        <v>77</v>
      </c>
      <c r="C438">
        <v>19</v>
      </c>
      <c r="D438" t="s">
        <v>78</v>
      </c>
      <c r="E438" s="32">
        <v>3811569725</v>
      </c>
      <c r="F438" s="32">
        <v>133623567</v>
      </c>
      <c r="G438">
        <v>633</v>
      </c>
      <c r="H438">
        <v>77</v>
      </c>
      <c r="I438">
        <v>710</v>
      </c>
      <c r="J438">
        <v>27819</v>
      </c>
      <c r="K438">
        <v>28529</v>
      </c>
      <c r="L438">
        <v>1454</v>
      </c>
      <c r="M438">
        <v>1727</v>
      </c>
      <c r="N438">
        <v>318453</v>
      </c>
      <c r="O438">
        <v>7427</v>
      </c>
      <c r="R438">
        <v>354409</v>
      </c>
      <c r="S438">
        <v>8164336</v>
      </c>
      <c r="T438">
        <v>2942765</v>
      </c>
      <c r="U438" t="s">
        <v>794</v>
      </c>
      <c r="V438">
        <v>10</v>
      </c>
      <c r="Y438">
        <v>354409</v>
      </c>
      <c r="Z438">
        <v>0</v>
      </c>
      <c r="AA438">
        <v>3748632</v>
      </c>
      <c r="AB438">
        <v>4415704</v>
      </c>
      <c r="AC438" t="s">
        <v>216</v>
      </c>
      <c r="AD438" t="s">
        <v>242</v>
      </c>
      <c r="AF438">
        <f t="shared" si="6"/>
        <v>10</v>
      </c>
      <c r="AG438">
        <v>10</v>
      </c>
      <c r="AH438">
        <f>2+13+1</f>
        <v>16</v>
      </c>
      <c r="AI438">
        <f t="shared" si="5"/>
        <v>16</v>
      </c>
    </row>
    <row r="439" spans="1:35">
      <c r="A439" s="31" t="s">
        <v>797</v>
      </c>
      <c r="B439" t="s">
        <v>77</v>
      </c>
      <c r="C439">
        <v>19</v>
      </c>
      <c r="D439" t="s">
        <v>78</v>
      </c>
      <c r="E439" s="32">
        <v>3811569725</v>
      </c>
      <c r="F439" s="32">
        <v>133623567</v>
      </c>
      <c r="G439">
        <v>657</v>
      </c>
      <c r="H439">
        <v>81</v>
      </c>
      <c r="I439">
        <v>738</v>
      </c>
      <c r="J439">
        <v>29126</v>
      </c>
      <c r="K439">
        <v>29864</v>
      </c>
      <c r="L439">
        <v>1335</v>
      </c>
      <c r="M439">
        <v>2087</v>
      </c>
      <c r="N439">
        <v>319185</v>
      </c>
      <c r="O439">
        <v>7447</v>
      </c>
      <c r="R439">
        <v>356496</v>
      </c>
      <c r="S439">
        <v>8182490</v>
      </c>
      <c r="T439">
        <v>2949655</v>
      </c>
      <c r="U439" t="s">
        <v>798</v>
      </c>
      <c r="V439">
        <v>7</v>
      </c>
      <c r="Y439">
        <v>356496</v>
      </c>
      <c r="Z439">
        <v>0</v>
      </c>
      <c r="AA439">
        <v>3755617</v>
      </c>
      <c r="AB439">
        <v>4426873</v>
      </c>
      <c r="AC439" t="s">
        <v>216</v>
      </c>
      <c r="AD439" t="s">
        <v>242</v>
      </c>
      <c r="AF439">
        <f t="shared" si="6"/>
        <v>20</v>
      </c>
      <c r="AG439">
        <v>20</v>
      </c>
      <c r="AH439">
        <f>5+4+4</f>
        <v>13</v>
      </c>
      <c r="AI439">
        <f t="shared" si="5"/>
        <v>13</v>
      </c>
    </row>
    <row r="440" spans="1:35">
      <c r="A440" s="31" t="s">
        <v>799</v>
      </c>
      <c r="B440" t="s">
        <v>77</v>
      </c>
      <c r="C440">
        <v>19</v>
      </c>
      <c r="D440" t="s">
        <v>78</v>
      </c>
      <c r="E440" s="32">
        <v>3811569725</v>
      </c>
      <c r="F440" s="32">
        <v>133623567</v>
      </c>
      <c r="G440">
        <v>685</v>
      </c>
      <c r="H440">
        <v>88</v>
      </c>
      <c r="I440">
        <v>773</v>
      </c>
      <c r="J440">
        <v>31370</v>
      </c>
      <c r="K440">
        <v>32143</v>
      </c>
      <c r="L440">
        <v>2279</v>
      </c>
      <c r="M440">
        <v>2819</v>
      </c>
      <c r="N440">
        <v>319697</v>
      </c>
      <c r="O440">
        <v>7475</v>
      </c>
      <c r="R440">
        <v>359315</v>
      </c>
      <c r="S440">
        <v>8232822</v>
      </c>
      <c r="T440">
        <v>2961533</v>
      </c>
      <c r="U440" t="s">
        <v>800</v>
      </c>
      <c r="V440">
        <v>9</v>
      </c>
      <c r="Y440">
        <v>359315</v>
      </c>
      <c r="Z440">
        <v>0</v>
      </c>
      <c r="AA440">
        <v>3767690</v>
      </c>
      <c r="AB440">
        <v>4465132</v>
      </c>
      <c r="AC440" t="s">
        <v>216</v>
      </c>
      <c r="AD440" t="s">
        <v>242</v>
      </c>
      <c r="AF440">
        <f t="shared" si="6"/>
        <v>28</v>
      </c>
      <c r="AG440">
        <v>28</v>
      </c>
      <c r="AH440">
        <f>1+2+4</f>
        <v>7</v>
      </c>
      <c r="AI440">
        <f t="shared" si="5"/>
        <v>7</v>
      </c>
    </row>
    <row r="441" spans="1:35">
      <c r="A441" s="31" t="s">
        <v>801</v>
      </c>
      <c r="B441" t="s">
        <v>77</v>
      </c>
      <c r="C441">
        <v>19</v>
      </c>
      <c r="D441" t="s">
        <v>78</v>
      </c>
      <c r="E441" s="32">
        <v>3811569725</v>
      </c>
      <c r="F441" s="32">
        <v>133623567</v>
      </c>
      <c r="G441">
        <v>703</v>
      </c>
      <c r="H441">
        <v>89</v>
      </c>
      <c r="I441">
        <v>792</v>
      </c>
      <c r="J441">
        <v>34436</v>
      </c>
      <c r="K441">
        <v>35228</v>
      </c>
      <c r="L441">
        <v>3085</v>
      </c>
      <c r="M441">
        <v>3729</v>
      </c>
      <c r="N441">
        <v>320335</v>
      </c>
      <c r="O441">
        <v>7481</v>
      </c>
      <c r="R441">
        <v>363044</v>
      </c>
      <c r="S441">
        <v>8288453</v>
      </c>
      <c r="T441">
        <v>2977862</v>
      </c>
      <c r="U441" t="s">
        <v>802</v>
      </c>
      <c r="V441">
        <v>7</v>
      </c>
      <c r="Y441">
        <v>363044</v>
      </c>
      <c r="Z441">
        <v>0</v>
      </c>
      <c r="AA441">
        <v>3784217</v>
      </c>
      <c r="AB441">
        <v>4504236</v>
      </c>
      <c r="AC441" t="s">
        <v>216</v>
      </c>
      <c r="AD441" t="s">
        <v>242</v>
      </c>
      <c r="AF441">
        <f t="shared" si="6"/>
        <v>6</v>
      </c>
      <c r="AG441">
        <v>6</v>
      </c>
      <c r="AH441">
        <f>6+2+1</f>
        <v>9</v>
      </c>
      <c r="AI441">
        <f t="shared" si="5"/>
        <v>9</v>
      </c>
    </row>
    <row r="442" spans="1:35">
      <c r="A442" s="31" t="s">
        <v>803</v>
      </c>
      <c r="B442" t="s">
        <v>77</v>
      </c>
      <c r="C442">
        <v>19</v>
      </c>
      <c r="D442" t="s">
        <v>78</v>
      </c>
      <c r="E442" s="32">
        <v>3811569725</v>
      </c>
      <c r="F442" s="32">
        <v>133623567</v>
      </c>
      <c r="G442">
        <v>742</v>
      </c>
      <c r="H442">
        <v>92</v>
      </c>
      <c r="I442">
        <v>834</v>
      </c>
      <c r="J442">
        <v>37112</v>
      </c>
      <c r="K442">
        <v>37946</v>
      </c>
      <c r="L442">
        <v>2718</v>
      </c>
      <c r="M442">
        <v>3963</v>
      </c>
      <c r="N442">
        <v>321681</v>
      </c>
      <c r="O442">
        <v>7498</v>
      </c>
      <c r="R442">
        <v>367125</v>
      </c>
      <c r="S442">
        <v>8344222</v>
      </c>
      <c r="T442">
        <v>2995960</v>
      </c>
      <c r="U442" t="s">
        <v>804</v>
      </c>
      <c r="V442">
        <v>6</v>
      </c>
      <c r="X442" t="s">
        <v>805</v>
      </c>
      <c r="Y442">
        <v>367125</v>
      </c>
      <c r="Z442">
        <v>0</v>
      </c>
      <c r="AA442">
        <v>3802513</v>
      </c>
      <c r="AB442">
        <v>4541709</v>
      </c>
      <c r="AC442" t="s">
        <v>216</v>
      </c>
      <c r="AD442" t="s">
        <v>242</v>
      </c>
      <c r="AF442">
        <f t="shared" si="6"/>
        <v>17</v>
      </c>
      <c r="AG442">
        <v>17</v>
      </c>
      <c r="AH442">
        <f>2+8</f>
        <v>10</v>
      </c>
      <c r="AI442">
        <f t="shared" si="5"/>
        <v>10</v>
      </c>
    </row>
    <row r="443" spans="1:35">
      <c r="A443" s="31" t="s">
        <v>806</v>
      </c>
      <c r="B443" t="s">
        <v>77</v>
      </c>
      <c r="C443">
        <v>19</v>
      </c>
      <c r="D443" t="s">
        <v>78</v>
      </c>
      <c r="E443" s="32">
        <v>3811569725</v>
      </c>
      <c r="F443" s="32">
        <v>133623567</v>
      </c>
      <c r="G443">
        <v>749</v>
      </c>
      <c r="H443">
        <v>98</v>
      </c>
      <c r="I443">
        <v>847</v>
      </c>
      <c r="J443">
        <v>41735</v>
      </c>
      <c r="K443">
        <v>42582</v>
      </c>
      <c r="L443">
        <v>4636</v>
      </c>
      <c r="M443">
        <v>5463</v>
      </c>
      <c r="N443">
        <v>322520</v>
      </c>
      <c r="O443">
        <v>7502</v>
      </c>
      <c r="R443">
        <v>372604</v>
      </c>
      <c r="S443">
        <v>8406659</v>
      </c>
      <c r="T443">
        <v>3017380</v>
      </c>
      <c r="U443" t="s">
        <v>807</v>
      </c>
      <c r="V443">
        <v>12</v>
      </c>
      <c r="X443" t="s">
        <v>808</v>
      </c>
      <c r="Y443">
        <v>372604</v>
      </c>
      <c r="Z443">
        <v>0</v>
      </c>
      <c r="AA443">
        <v>3824204</v>
      </c>
      <c r="AB443">
        <v>4582455</v>
      </c>
      <c r="AC443" t="s">
        <v>216</v>
      </c>
      <c r="AD443" t="s">
        <v>242</v>
      </c>
      <c r="AF443">
        <f t="shared" si="6"/>
        <v>4</v>
      </c>
      <c r="AG443">
        <v>4</v>
      </c>
      <c r="AH443">
        <f>3+9</f>
        <v>12</v>
      </c>
      <c r="AI443">
        <f t="shared" si="5"/>
        <v>12</v>
      </c>
    </row>
    <row r="444" spans="1:35">
      <c r="A444" s="31" t="s">
        <v>809</v>
      </c>
      <c r="B444" t="s">
        <v>77</v>
      </c>
      <c r="C444">
        <v>19</v>
      </c>
      <c r="D444" t="s">
        <v>78</v>
      </c>
      <c r="E444" s="32">
        <v>3811569725</v>
      </c>
      <c r="F444" s="32">
        <v>133623567</v>
      </c>
      <c r="G444">
        <v>768</v>
      </c>
      <c r="H444">
        <v>102</v>
      </c>
      <c r="I444">
        <v>870</v>
      </c>
      <c r="J444">
        <v>46895</v>
      </c>
      <c r="K444">
        <v>47765</v>
      </c>
      <c r="L444">
        <v>5183</v>
      </c>
      <c r="M444">
        <v>5764</v>
      </c>
      <c r="N444">
        <v>323089</v>
      </c>
      <c r="O444">
        <v>7514</v>
      </c>
      <c r="R444">
        <v>378368</v>
      </c>
      <c r="S444">
        <v>8463049</v>
      </c>
      <c r="T444">
        <v>3038206</v>
      </c>
      <c r="U444" t="s">
        <v>810</v>
      </c>
      <c r="V444">
        <v>7</v>
      </c>
      <c r="Y444">
        <v>378368</v>
      </c>
      <c r="Z444">
        <v>0</v>
      </c>
      <c r="AA444">
        <v>3845222</v>
      </c>
      <c r="AB444">
        <v>4617827</v>
      </c>
      <c r="AC444" t="s">
        <v>216</v>
      </c>
      <c r="AD444" t="s">
        <v>242</v>
      </c>
      <c r="AF444">
        <f t="shared" si="6"/>
        <v>12</v>
      </c>
      <c r="AG444">
        <v>12</v>
      </c>
      <c r="AH444">
        <v>4</v>
      </c>
      <c r="AI444">
        <f t="shared" si="5"/>
        <v>4</v>
      </c>
    </row>
    <row r="445" spans="1:35">
      <c r="A445" s="31" t="s">
        <v>811</v>
      </c>
      <c r="B445" t="s">
        <v>77</v>
      </c>
      <c r="C445">
        <v>19</v>
      </c>
      <c r="D445" t="s">
        <v>78</v>
      </c>
      <c r="E445" s="32">
        <v>3811569725</v>
      </c>
      <c r="F445" s="32">
        <v>133623567</v>
      </c>
      <c r="G445">
        <v>811</v>
      </c>
      <c r="H445">
        <v>107</v>
      </c>
      <c r="I445">
        <v>918</v>
      </c>
      <c r="J445">
        <v>50378</v>
      </c>
      <c r="K445">
        <v>51296</v>
      </c>
      <c r="L445">
        <v>3531</v>
      </c>
      <c r="M445">
        <v>3964</v>
      </c>
      <c r="N445">
        <v>323509</v>
      </c>
      <c r="O445">
        <v>7527</v>
      </c>
      <c r="R445">
        <v>382332</v>
      </c>
      <c r="S445">
        <v>8485881</v>
      </c>
      <c r="T445">
        <v>3050221</v>
      </c>
      <c r="U445" t="s">
        <v>812</v>
      </c>
      <c r="V445">
        <v>9</v>
      </c>
      <c r="Y445">
        <v>382332</v>
      </c>
      <c r="Z445">
        <v>0</v>
      </c>
      <c r="AA445">
        <v>3857408</v>
      </c>
      <c r="AB445">
        <v>4628473</v>
      </c>
      <c r="AC445" t="s">
        <v>216</v>
      </c>
      <c r="AD445" t="s">
        <v>242</v>
      </c>
      <c r="AF445">
        <f t="shared" si="6"/>
        <v>13</v>
      </c>
      <c r="AG445">
        <v>13</v>
      </c>
      <c r="AI445">
        <f t="shared" si="5"/>
        <v>0</v>
      </c>
    </row>
    <row r="446" spans="1:35">
      <c r="A446" s="31" t="s">
        <v>814</v>
      </c>
      <c r="B446" t="s">
        <v>77</v>
      </c>
      <c r="C446">
        <v>19</v>
      </c>
      <c r="D446" t="s">
        <v>78</v>
      </c>
      <c r="E446" s="32">
        <v>3811569725</v>
      </c>
      <c r="F446" s="32">
        <v>133623567</v>
      </c>
      <c r="G446">
        <v>872</v>
      </c>
      <c r="H446">
        <v>112</v>
      </c>
      <c r="I446">
        <v>984</v>
      </c>
      <c r="J446">
        <v>54396</v>
      </c>
      <c r="K446">
        <v>55380</v>
      </c>
      <c r="L446">
        <v>4084</v>
      </c>
      <c r="M446">
        <v>4384</v>
      </c>
      <c r="N446">
        <v>323793</v>
      </c>
      <c r="O446">
        <v>7543</v>
      </c>
      <c r="R446">
        <v>386716</v>
      </c>
      <c r="S446">
        <v>8511167</v>
      </c>
      <c r="T446">
        <v>3060865</v>
      </c>
      <c r="U446" t="s">
        <v>815</v>
      </c>
      <c r="V446">
        <v>11</v>
      </c>
      <c r="Y446">
        <v>386716</v>
      </c>
      <c r="Z446">
        <v>0</v>
      </c>
      <c r="AA446">
        <v>3868203</v>
      </c>
      <c r="AB446">
        <v>4642964</v>
      </c>
      <c r="AC446" t="s">
        <v>216</v>
      </c>
      <c r="AD446" t="s">
        <v>242</v>
      </c>
      <c r="AF446">
        <f t="shared" si="6"/>
        <v>16</v>
      </c>
    </row>
    <row r="447" spans="1:35">
      <c r="A447" s="31" t="s">
        <v>816</v>
      </c>
      <c r="B447" t="s">
        <v>77</v>
      </c>
      <c r="C447">
        <v>19</v>
      </c>
      <c r="D447" t="s">
        <v>78</v>
      </c>
      <c r="E447" s="32">
        <v>3811569725</v>
      </c>
      <c r="F447" s="32">
        <v>133623567</v>
      </c>
      <c r="G447">
        <v>893</v>
      </c>
      <c r="H447">
        <v>114</v>
      </c>
      <c r="I447">
        <v>1007</v>
      </c>
      <c r="J447">
        <v>59915</v>
      </c>
      <c r="K447">
        <v>60922</v>
      </c>
      <c r="L447">
        <v>5542</v>
      </c>
      <c r="M447">
        <v>6415</v>
      </c>
      <c r="N447">
        <v>324626</v>
      </c>
      <c r="O447">
        <v>7583</v>
      </c>
      <c r="R447">
        <v>393131</v>
      </c>
      <c r="S447">
        <v>8570996</v>
      </c>
      <c r="T447">
        <v>3077111</v>
      </c>
      <c r="U447" t="s">
        <v>817</v>
      </c>
      <c r="V447">
        <v>12</v>
      </c>
      <c r="Y447">
        <v>393131</v>
      </c>
      <c r="Z447">
        <v>0</v>
      </c>
      <c r="AA447">
        <v>3884719</v>
      </c>
      <c r="AB447">
        <v>4686277</v>
      </c>
      <c r="AC447" t="s">
        <v>216</v>
      </c>
      <c r="AD447" t="s">
        <v>242</v>
      </c>
      <c r="AF447">
        <f t="shared" si="6"/>
        <v>40</v>
      </c>
    </row>
    <row r="448" spans="1:35">
      <c r="A448" s="31" t="s">
        <v>818</v>
      </c>
      <c r="B448" t="s">
        <v>77</v>
      </c>
      <c r="C448">
        <v>19</v>
      </c>
      <c r="D448" t="s">
        <v>78</v>
      </c>
      <c r="E448" s="32">
        <v>3811569725</v>
      </c>
      <c r="F448" s="32">
        <v>133623567</v>
      </c>
      <c r="G448">
        <v>913</v>
      </c>
      <c r="H448">
        <v>115</v>
      </c>
      <c r="I448">
        <v>1028</v>
      </c>
      <c r="J448">
        <v>66170</v>
      </c>
      <c r="K448">
        <v>67198</v>
      </c>
      <c r="L448">
        <v>6276</v>
      </c>
      <c r="M448">
        <v>7328</v>
      </c>
      <c r="N448">
        <v>325646</v>
      </c>
      <c r="O448">
        <v>7615</v>
      </c>
      <c r="R448">
        <v>400459</v>
      </c>
      <c r="S448">
        <v>8631858</v>
      </c>
      <c r="T448">
        <v>3099703</v>
      </c>
      <c r="U448" t="s">
        <v>819</v>
      </c>
      <c r="V448">
        <v>7</v>
      </c>
      <c r="Y448">
        <v>400459</v>
      </c>
      <c r="Z448">
        <v>0</v>
      </c>
      <c r="AA448">
        <v>3907622</v>
      </c>
      <c r="AB448">
        <v>4724236</v>
      </c>
      <c r="AC448" t="s">
        <v>216</v>
      </c>
      <c r="AD448" t="s">
        <v>242</v>
      </c>
      <c r="AF448">
        <f t="shared" si="6"/>
        <v>32</v>
      </c>
    </row>
    <row r="449" spans="1:32">
      <c r="A449" s="31" t="s">
        <v>820</v>
      </c>
      <c r="B449" t="s">
        <v>77</v>
      </c>
      <c r="C449">
        <v>19</v>
      </c>
      <c r="D449" t="s">
        <v>78</v>
      </c>
      <c r="E449" s="32">
        <v>3811569725</v>
      </c>
      <c r="F449" s="32">
        <v>133623567</v>
      </c>
      <c r="G449">
        <v>944</v>
      </c>
      <c r="H449">
        <v>119</v>
      </c>
      <c r="I449">
        <v>1063</v>
      </c>
      <c r="J449">
        <v>79053</v>
      </c>
      <c r="K449">
        <v>80116</v>
      </c>
      <c r="L449">
        <v>12918</v>
      </c>
      <c r="M449">
        <v>14269</v>
      </c>
      <c r="N449">
        <v>326978</v>
      </c>
      <c r="O449">
        <v>7634</v>
      </c>
      <c r="R449">
        <v>414728</v>
      </c>
      <c r="S449">
        <v>8691791</v>
      </c>
      <c r="T449">
        <v>3158013</v>
      </c>
      <c r="U449" t="s">
        <v>821</v>
      </c>
      <c r="V449">
        <v>12</v>
      </c>
      <c r="X449" t="s">
        <v>822</v>
      </c>
      <c r="Y449">
        <v>406905</v>
      </c>
      <c r="Z449">
        <v>7823</v>
      </c>
      <c r="AA449">
        <v>3927151</v>
      </c>
      <c r="AB449">
        <v>4764640</v>
      </c>
      <c r="AC449" t="s">
        <v>216</v>
      </c>
      <c r="AD449" t="s">
        <v>242</v>
      </c>
      <c r="AF449">
        <f t="shared" si="6"/>
        <v>19</v>
      </c>
    </row>
    <row r="450" spans="1:32">
      <c r="A450" s="31" t="s">
        <v>823</v>
      </c>
      <c r="B450" t="s">
        <v>77</v>
      </c>
      <c r="C450">
        <v>19</v>
      </c>
      <c r="D450" t="s">
        <v>78</v>
      </c>
      <c r="E450" s="32">
        <v>3811569725</v>
      </c>
      <c r="F450" s="32">
        <v>133623567</v>
      </c>
      <c r="G450">
        <v>1003</v>
      </c>
      <c r="H450">
        <v>135</v>
      </c>
      <c r="I450">
        <v>1138</v>
      </c>
      <c r="J450">
        <v>87246</v>
      </c>
      <c r="K450">
        <v>88384</v>
      </c>
      <c r="L450">
        <v>8268</v>
      </c>
      <c r="M450">
        <v>9248</v>
      </c>
      <c r="N450">
        <v>327949</v>
      </c>
      <c r="O450">
        <v>7643</v>
      </c>
      <c r="R450">
        <v>423976</v>
      </c>
      <c r="S450">
        <v>8720595</v>
      </c>
      <c r="T450">
        <v>3184229</v>
      </c>
      <c r="U450" t="s">
        <v>824</v>
      </c>
      <c r="V450">
        <v>22</v>
      </c>
      <c r="Y450">
        <v>413505</v>
      </c>
      <c r="Z450">
        <v>10471</v>
      </c>
      <c r="AA450">
        <v>3943229</v>
      </c>
      <c r="AB450">
        <v>4777366</v>
      </c>
      <c r="AC450" t="s">
        <v>216</v>
      </c>
      <c r="AD450" t="s">
        <v>242</v>
      </c>
      <c r="AF450">
        <f t="shared" si="6"/>
        <v>9</v>
      </c>
    </row>
    <row r="451" spans="1:32">
      <c r="A451" s="31" t="s">
        <v>825</v>
      </c>
      <c r="B451" t="s">
        <v>77</v>
      </c>
      <c r="C451">
        <v>19</v>
      </c>
      <c r="D451" t="s">
        <v>78</v>
      </c>
      <c r="E451" s="32">
        <v>3811569725</v>
      </c>
      <c r="F451" s="32">
        <v>133623567</v>
      </c>
      <c r="G451">
        <v>1050</v>
      </c>
      <c r="H451">
        <v>137</v>
      </c>
      <c r="I451">
        <v>1187</v>
      </c>
      <c r="J451">
        <v>98364</v>
      </c>
      <c r="K451">
        <v>99551</v>
      </c>
      <c r="L451">
        <v>11167</v>
      </c>
      <c r="M451">
        <v>12425</v>
      </c>
      <c r="N451">
        <v>329183</v>
      </c>
      <c r="O451">
        <v>7667</v>
      </c>
      <c r="R451">
        <v>436401</v>
      </c>
      <c r="S451">
        <v>8766516</v>
      </c>
      <c r="T451">
        <v>3229584</v>
      </c>
      <c r="U451" t="s">
        <v>826</v>
      </c>
      <c r="V451">
        <v>9</v>
      </c>
      <c r="Y451">
        <v>419066</v>
      </c>
      <c r="Z451">
        <v>17335</v>
      </c>
      <c r="AA451">
        <v>3958269</v>
      </c>
      <c r="AB451">
        <v>4808247</v>
      </c>
      <c r="AC451" t="s">
        <v>216</v>
      </c>
      <c r="AD451" t="s">
        <v>242</v>
      </c>
      <c r="AF451">
        <f t="shared" si="6"/>
        <v>24</v>
      </c>
    </row>
    <row r="452" spans="1:32">
      <c r="A452" s="31" t="s">
        <v>827</v>
      </c>
      <c r="B452" t="s">
        <v>77</v>
      </c>
      <c r="C452">
        <v>19</v>
      </c>
      <c r="D452" t="s">
        <v>78</v>
      </c>
      <c r="E452" s="32">
        <v>3811569725</v>
      </c>
      <c r="F452" s="32">
        <v>133623567</v>
      </c>
      <c r="G452">
        <v>1123</v>
      </c>
      <c r="H452">
        <v>138</v>
      </c>
      <c r="I452">
        <v>1261</v>
      </c>
      <c r="J452">
        <v>110516</v>
      </c>
      <c r="K452">
        <v>111777</v>
      </c>
      <c r="L452">
        <v>12226</v>
      </c>
      <c r="M452">
        <v>12949</v>
      </c>
      <c r="N452">
        <v>329891</v>
      </c>
      <c r="O452">
        <v>7682</v>
      </c>
      <c r="R452">
        <v>449350</v>
      </c>
      <c r="S452">
        <v>8817426</v>
      </c>
      <c r="T452">
        <v>3279716</v>
      </c>
      <c r="U452" t="s">
        <v>828</v>
      </c>
      <c r="V452">
        <v>8</v>
      </c>
      <c r="Y452">
        <v>424260</v>
      </c>
      <c r="Z452">
        <v>25090</v>
      </c>
      <c r="AA452">
        <v>3973804</v>
      </c>
      <c r="AB452">
        <v>4843622</v>
      </c>
      <c r="AC452" t="s">
        <v>216</v>
      </c>
      <c r="AD452" t="s">
        <v>242</v>
      </c>
      <c r="AF452">
        <f t="shared" si="6"/>
        <v>15</v>
      </c>
    </row>
    <row r="453" spans="1:32">
      <c r="A453" s="31" t="s">
        <v>830</v>
      </c>
      <c r="B453" t="s">
        <v>77</v>
      </c>
      <c r="C453">
        <v>19</v>
      </c>
      <c r="D453" t="s">
        <v>78</v>
      </c>
      <c r="E453" s="32">
        <v>3811569725</v>
      </c>
      <c r="F453" s="32">
        <v>133623567</v>
      </c>
      <c r="G453">
        <v>1160</v>
      </c>
      <c r="H453">
        <v>143</v>
      </c>
      <c r="I453">
        <v>1303</v>
      </c>
      <c r="J453">
        <v>117337</v>
      </c>
      <c r="K453">
        <v>118640</v>
      </c>
      <c r="L453">
        <v>6863</v>
      </c>
      <c r="M453">
        <v>7803</v>
      </c>
      <c r="N453">
        <v>330808</v>
      </c>
      <c r="O453">
        <v>7705</v>
      </c>
      <c r="R453">
        <v>457153</v>
      </c>
      <c r="S453">
        <v>8849212</v>
      </c>
      <c r="T453">
        <v>3311181</v>
      </c>
      <c r="U453" t="s">
        <v>831</v>
      </c>
      <c r="V453">
        <v>15</v>
      </c>
      <c r="Y453">
        <v>428094</v>
      </c>
      <c r="Z453">
        <v>29059</v>
      </c>
      <c r="AA453">
        <v>3995179</v>
      </c>
      <c r="AB453">
        <v>4854033</v>
      </c>
      <c r="AC453" t="s">
        <v>216</v>
      </c>
      <c r="AD453" t="s">
        <v>242</v>
      </c>
    </row>
    <row r="454" spans="1:32">
      <c r="A454" s="31" t="s">
        <v>832</v>
      </c>
      <c r="B454" t="s">
        <v>77</v>
      </c>
      <c r="C454">
        <v>19</v>
      </c>
      <c r="D454" t="s">
        <v>78</v>
      </c>
      <c r="E454" s="32">
        <v>3811569725</v>
      </c>
      <c r="F454" s="32">
        <v>133623567</v>
      </c>
      <c r="G454">
        <v>1223</v>
      </c>
      <c r="H454">
        <v>163</v>
      </c>
      <c r="I454">
        <v>1386</v>
      </c>
      <c r="J454">
        <v>127927</v>
      </c>
      <c r="K454">
        <v>129313</v>
      </c>
      <c r="L454">
        <v>10673</v>
      </c>
      <c r="M454">
        <v>13231</v>
      </c>
      <c r="N454">
        <v>333331</v>
      </c>
      <c r="O454">
        <v>7740</v>
      </c>
      <c r="R454">
        <v>470384</v>
      </c>
      <c r="S454">
        <v>8905728</v>
      </c>
      <c r="T454">
        <v>3367300</v>
      </c>
      <c r="U454" t="s">
        <v>833</v>
      </c>
      <c r="V454">
        <v>32</v>
      </c>
      <c r="Y454">
        <v>431931</v>
      </c>
      <c r="Z454">
        <v>38453</v>
      </c>
      <c r="AA454">
        <v>4009491</v>
      </c>
      <c r="AB454">
        <v>4896237</v>
      </c>
      <c r="AC454" t="s">
        <v>216</v>
      </c>
      <c r="AD454" t="s">
        <v>242</v>
      </c>
    </row>
    <row r="455" spans="1:32">
      <c r="A455" s="31" t="s">
        <v>834</v>
      </c>
      <c r="B455" t="s">
        <v>77</v>
      </c>
      <c r="C455">
        <v>19</v>
      </c>
      <c r="D455" t="s">
        <v>78</v>
      </c>
      <c r="E455" s="32">
        <v>3811569725</v>
      </c>
      <c r="F455" s="32">
        <v>133623567</v>
      </c>
      <c r="G455">
        <v>1276</v>
      </c>
      <c r="H455">
        <v>165</v>
      </c>
      <c r="I455">
        <v>1441</v>
      </c>
      <c r="J455">
        <v>139482</v>
      </c>
      <c r="K455">
        <v>140923</v>
      </c>
      <c r="L455">
        <v>11610</v>
      </c>
      <c r="M455">
        <v>13048</v>
      </c>
      <c r="N455">
        <v>334744</v>
      </c>
      <c r="O455">
        <v>7765</v>
      </c>
      <c r="R455">
        <v>483432</v>
      </c>
      <c r="S455">
        <v>8968603</v>
      </c>
      <c r="T455">
        <v>3429173</v>
      </c>
      <c r="U455" t="s">
        <v>835</v>
      </c>
      <c r="V455">
        <v>16</v>
      </c>
      <c r="Y455">
        <v>435181</v>
      </c>
      <c r="Z455">
        <v>48251</v>
      </c>
      <c r="AA455">
        <v>4022650</v>
      </c>
      <c r="AB455">
        <v>4945953</v>
      </c>
      <c r="AC455" t="s">
        <v>216</v>
      </c>
      <c r="AD455" t="s">
        <v>242</v>
      </c>
    </row>
    <row r="456" spans="1:32">
      <c r="A456" s="31" t="s">
        <v>836</v>
      </c>
      <c r="B456" t="s">
        <v>77</v>
      </c>
      <c r="C456">
        <v>19</v>
      </c>
      <c r="D456" t="s">
        <v>78</v>
      </c>
      <c r="E456" s="32">
        <v>3811569725</v>
      </c>
      <c r="F456" s="32">
        <v>133623567</v>
      </c>
      <c r="G456">
        <v>1300</v>
      </c>
      <c r="H456">
        <v>163</v>
      </c>
      <c r="I456">
        <v>1463</v>
      </c>
      <c r="J456">
        <v>149003</v>
      </c>
      <c r="K456">
        <v>150466</v>
      </c>
      <c r="L456">
        <v>9543</v>
      </c>
      <c r="M456">
        <v>11354</v>
      </c>
      <c r="N456">
        <v>336529</v>
      </c>
      <c r="O456">
        <v>7791</v>
      </c>
      <c r="R456">
        <v>494786</v>
      </c>
      <c r="S456">
        <v>9027770</v>
      </c>
      <c r="T456">
        <v>3487728</v>
      </c>
      <c r="U456" t="s">
        <v>837</v>
      </c>
      <c r="V456">
        <v>11</v>
      </c>
      <c r="Y456">
        <v>437809</v>
      </c>
      <c r="Z456">
        <v>56977</v>
      </c>
      <c r="AA456">
        <v>4034377</v>
      </c>
      <c r="AB456">
        <v>4993393</v>
      </c>
      <c r="AC456" t="s">
        <v>216</v>
      </c>
      <c r="AD456" t="s">
        <v>242</v>
      </c>
    </row>
    <row r="457" spans="1:32">
      <c r="A457" s="31" t="s">
        <v>838</v>
      </c>
      <c r="B457" t="s">
        <v>77</v>
      </c>
      <c r="C457">
        <v>19</v>
      </c>
      <c r="D457" t="s">
        <v>78</v>
      </c>
      <c r="E457" s="32">
        <v>3811569725</v>
      </c>
      <c r="F457" s="32">
        <v>133623567</v>
      </c>
      <c r="G457">
        <v>1307</v>
      </c>
      <c r="H457">
        <v>165</v>
      </c>
      <c r="I457">
        <v>1472</v>
      </c>
      <c r="J457">
        <v>158121</v>
      </c>
      <c r="K457">
        <v>159593</v>
      </c>
      <c r="L457">
        <v>9127</v>
      </c>
      <c r="M457">
        <v>10023</v>
      </c>
      <c r="N457">
        <v>337404</v>
      </c>
      <c r="O457">
        <v>7812</v>
      </c>
      <c r="R457">
        <v>504809</v>
      </c>
      <c r="S457">
        <v>9078337</v>
      </c>
      <c r="T457">
        <v>3537557</v>
      </c>
      <c r="U457" t="s">
        <v>839</v>
      </c>
      <c r="V457">
        <v>15</v>
      </c>
      <c r="Y457">
        <v>440446</v>
      </c>
      <c r="Z457">
        <v>64363</v>
      </c>
      <c r="AA457">
        <v>4046712</v>
      </c>
      <c r="AB457">
        <v>5031625</v>
      </c>
      <c r="AC457" t="s">
        <v>216</v>
      </c>
      <c r="AD457" t="s">
        <v>242</v>
      </c>
    </row>
    <row r="458" spans="1:32">
      <c r="A458" s="31" t="s">
        <v>840</v>
      </c>
      <c r="B458" t="s">
        <v>77</v>
      </c>
      <c r="C458">
        <v>19</v>
      </c>
      <c r="D458" t="s">
        <v>78</v>
      </c>
      <c r="E458" s="32">
        <v>3811569725</v>
      </c>
      <c r="F458" s="32">
        <v>133623567</v>
      </c>
      <c r="G458">
        <v>1331</v>
      </c>
      <c r="H458">
        <v>157</v>
      </c>
      <c r="I458">
        <v>1488</v>
      </c>
      <c r="J458">
        <v>164853</v>
      </c>
      <c r="K458">
        <v>166341</v>
      </c>
      <c r="L458">
        <v>6748</v>
      </c>
      <c r="M458">
        <v>9292</v>
      </c>
      <c r="N458">
        <v>339882</v>
      </c>
      <c r="O458">
        <v>7878</v>
      </c>
      <c r="R458">
        <v>514101</v>
      </c>
      <c r="S458">
        <v>9127668</v>
      </c>
      <c r="T458">
        <v>3586404</v>
      </c>
      <c r="U458" t="s">
        <v>841</v>
      </c>
      <c r="V458">
        <v>6</v>
      </c>
      <c r="Y458">
        <v>442767</v>
      </c>
      <c r="Z458">
        <v>71334</v>
      </c>
      <c r="AA458">
        <v>4059239</v>
      </c>
      <c r="AB458">
        <v>5068429</v>
      </c>
      <c r="AC458" t="s">
        <v>216</v>
      </c>
      <c r="AD458" t="s">
        <v>242</v>
      </c>
    </row>
    <row r="459" spans="1:32">
      <c r="A459" s="31" t="s">
        <v>842</v>
      </c>
      <c r="B459" t="s">
        <v>77</v>
      </c>
      <c r="C459">
        <v>19</v>
      </c>
      <c r="D459" t="s">
        <v>78</v>
      </c>
      <c r="E459" s="32">
        <v>3811569725</v>
      </c>
      <c r="F459" s="32">
        <v>133623567</v>
      </c>
      <c r="G459">
        <v>1348</v>
      </c>
      <c r="H459">
        <v>168</v>
      </c>
      <c r="I459">
        <v>1516</v>
      </c>
      <c r="J459">
        <v>172173</v>
      </c>
      <c r="K459">
        <v>173689</v>
      </c>
      <c r="L459">
        <v>7348</v>
      </c>
      <c r="M459">
        <v>8521</v>
      </c>
      <c r="N459">
        <v>341018</v>
      </c>
      <c r="O459">
        <v>7915</v>
      </c>
      <c r="R459">
        <v>522622</v>
      </c>
      <c r="S459">
        <v>9175246</v>
      </c>
      <c r="T459">
        <v>3633402</v>
      </c>
      <c r="U459" t="s">
        <v>843</v>
      </c>
      <c r="V459">
        <v>25</v>
      </c>
      <c r="Y459">
        <v>444608</v>
      </c>
      <c r="Z459">
        <v>78014</v>
      </c>
      <c r="AA459">
        <v>4068031</v>
      </c>
      <c r="AB459">
        <v>5107215</v>
      </c>
      <c r="AC459" t="s">
        <v>216</v>
      </c>
      <c r="AD459" t="s">
        <v>242</v>
      </c>
    </row>
    <row r="460" spans="1:32">
      <c r="A460" s="31" t="s">
        <v>845</v>
      </c>
      <c r="B460" t="s">
        <v>77</v>
      </c>
      <c r="C460">
        <v>19</v>
      </c>
      <c r="D460" t="s">
        <v>78</v>
      </c>
      <c r="E460" s="32">
        <v>3811569725</v>
      </c>
      <c r="F460" s="32">
        <v>133623567</v>
      </c>
      <c r="G460">
        <v>1392</v>
      </c>
      <c r="H460">
        <v>170</v>
      </c>
      <c r="I460">
        <v>1562</v>
      </c>
      <c r="J460">
        <v>175192</v>
      </c>
      <c r="K460">
        <v>176754</v>
      </c>
      <c r="L460">
        <v>3065</v>
      </c>
      <c r="M460">
        <v>4037</v>
      </c>
      <c r="N460">
        <v>341967</v>
      </c>
      <c r="O460">
        <v>7938</v>
      </c>
      <c r="R460">
        <v>526659</v>
      </c>
      <c r="S460">
        <v>9199795</v>
      </c>
      <c r="T460">
        <v>3657606</v>
      </c>
      <c r="U460" t="s">
        <v>846</v>
      </c>
      <c r="V460">
        <v>15</v>
      </c>
      <c r="Y460">
        <v>445752</v>
      </c>
      <c r="Z460">
        <v>80907</v>
      </c>
      <c r="AA460">
        <v>4073240</v>
      </c>
      <c r="AB460">
        <v>5126555</v>
      </c>
      <c r="AC460" t="s">
        <v>216</v>
      </c>
      <c r="AD460" t="s">
        <v>242</v>
      </c>
    </row>
    <row r="461" spans="1:32">
      <c r="A461" s="31" t="s">
        <v>847</v>
      </c>
      <c r="B461" t="s">
        <v>77</v>
      </c>
      <c r="C461">
        <v>19</v>
      </c>
      <c r="D461" t="s">
        <v>78</v>
      </c>
      <c r="E461" s="32">
        <v>3811569725</v>
      </c>
      <c r="F461" s="32">
        <v>133623567</v>
      </c>
      <c r="G461">
        <v>1389</v>
      </c>
      <c r="H461">
        <v>170</v>
      </c>
      <c r="I461">
        <v>1559</v>
      </c>
      <c r="J461">
        <v>182579</v>
      </c>
      <c r="K461">
        <v>184138</v>
      </c>
      <c r="L461">
        <v>7384</v>
      </c>
      <c r="M461">
        <v>8606</v>
      </c>
      <c r="N461">
        <v>343117</v>
      </c>
      <c r="O461">
        <v>8010</v>
      </c>
      <c r="R461">
        <v>535265</v>
      </c>
      <c r="S461">
        <v>9242493</v>
      </c>
      <c r="T461">
        <v>3699731</v>
      </c>
      <c r="U461" t="s">
        <v>848</v>
      </c>
      <c r="V461">
        <v>13</v>
      </c>
      <c r="Y461">
        <v>447660</v>
      </c>
      <c r="Z461">
        <v>87605</v>
      </c>
      <c r="AA461">
        <v>4084086</v>
      </c>
      <c r="AB461">
        <v>5158407</v>
      </c>
      <c r="AC461" t="s">
        <v>216</v>
      </c>
      <c r="AD461" t="s">
        <v>242</v>
      </c>
    </row>
    <row r="462" spans="1:32">
      <c r="A462" s="31" t="s">
        <v>849</v>
      </c>
      <c r="B462" t="s">
        <v>77</v>
      </c>
      <c r="C462">
        <v>19</v>
      </c>
      <c r="D462" t="s">
        <v>78</v>
      </c>
      <c r="E462" s="32">
        <v>3811569725</v>
      </c>
      <c r="F462" s="32">
        <v>133623567</v>
      </c>
      <c r="G462">
        <v>1386</v>
      </c>
      <c r="H462">
        <v>170</v>
      </c>
      <c r="I462">
        <v>1556</v>
      </c>
      <c r="J462">
        <v>189246</v>
      </c>
      <c r="K462">
        <v>190802</v>
      </c>
      <c r="L462">
        <v>6664</v>
      </c>
      <c r="M462">
        <v>8133</v>
      </c>
      <c r="N462">
        <v>344543</v>
      </c>
      <c r="O462">
        <v>8053</v>
      </c>
      <c r="R462">
        <v>543398</v>
      </c>
      <c r="S462">
        <v>9289010</v>
      </c>
      <c r="T462">
        <v>3745621</v>
      </c>
      <c r="U462" t="s">
        <v>850</v>
      </c>
      <c r="V462">
        <v>11</v>
      </c>
      <c r="Y462">
        <v>449283</v>
      </c>
      <c r="Z462">
        <v>94115</v>
      </c>
      <c r="AA462">
        <v>4094966</v>
      </c>
      <c r="AB462">
        <v>5194044</v>
      </c>
      <c r="AC462" t="s">
        <v>216</v>
      </c>
      <c r="AD462" t="s">
        <v>242</v>
      </c>
    </row>
    <row r="463" spans="1:32">
      <c r="A463" s="31" t="s">
        <v>851</v>
      </c>
      <c r="B463" t="s">
        <v>77</v>
      </c>
      <c r="C463">
        <v>19</v>
      </c>
      <c r="D463" t="s">
        <v>78</v>
      </c>
      <c r="E463" s="32">
        <v>3811569725</v>
      </c>
      <c r="F463" s="32">
        <v>133623567</v>
      </c>
      <c r="G463">
        <v>1403</v>
      </c>
      <c r="H463">
        <v>170</v>
      </c>
      <c r="I463">
        <v>1573</v>
      </c>
      <c r="J463">
        <v>195444</v>
      </c>
      <c r="K463">
        <v>197017</v>
      </c>
      <c r="L463">
        <v>6215</v>
      </c>
      <c r="M463">
        <v>7997</v>
      </c>
      <c r="N463">
        <v>346291</v>
      </c>
      <c r="O463">
        <v>8087</v>
      </c>
      <c r="R463">
        <v>551395</v>
      </c>
      <c r="S463">
        <v>9332443</v>
      </c>
      <c r="T463">
        <v>3788525</v>
      </c>
      <c r="U463" t="s">
        <v>852</v>
      </c>
      <c r="V463">
        <v>13</v>
      </c>
      <c r="Y463">
        <v>451090</v>
      </c>
      <c r="Z463">
        <v>100305</v>
      </c>
      <c r="AA463">
        <v>4105596</v>
      </c>
      <c r="AB463">
        <v>5226847</v>
      </c>
      <c r="AC463" t="s">
        <v>216</v>
      </c>
      <c r="AD463" t="s">
        <v>242</v>
      </c>
    </row>
    <row r="464" spans="1:32">
      <c r="A464" s="31" t="s">
        <v>853</v>
      </c>
      <c r="B464" t="s">
        <v>77</v>
      </c>
      <c r="C464">
        <v>19</v>
      </c>
      <c r="D464" t="s">
        <v>78</v>
      </c>
      <c r="E464" s="32">
        <v>3811569725</v>
      </c>
      <c r="F464" s="32">
        <v>133623567</v>
      </c>
      <c r="G464">
        <v>1417</v>
      </c>
      <c r="H464">
        <v>170</v>
      </c>
      <c r="I464">
        <v>1587</v>
      </c>
      <c r="J464">
        <v>200852</v>
      </c>
      <c r="K464">
        <v>202439</v>
      </c>
      <c r="L464">
        <v>5422</v>
      </c>
      <c r="M464">
        <v>7418</v>
      </c>
      <c r="N464">
        <v>348261</v>
      </c>
      <c r="O464">
        <v>8113</v>
      </c>
      <c r="R464">
        <v>558813</v>
      </c>
      <c r="S464">
        <v>9379442</v>
      </c>
      <c r="T464">
        <v>3834966</v>
      </c>
      <c r="U464" t="s">
        <v>854</v>
      </c>
      <c r="V464">
        <v>14</v>
      </c>
      <c r="Y464">
        <v>452404</v>
      </c>
      <c r="Z464">
        <v>106409</v>
      </c>
      <c r="AA464">
        <v>4114428</v>
      </c>
      <c r="AB464">
        <v>5265014</v>
      </c>
      <c r="AC464" t="s">
        <v>216</v>
      </c>
      <c r="AD464" t="s">
        <v>242</v>
      </c>
    </row>
    <row r="465" spans="1:30">
      <c r="A465" s="31" t="s">
        <v>855</v>
      </c>
      <c r="B465" t="s">
        <v>77</v>
      </c>
      <c r="C465">
        <v>19</v>
      </c>
      <c r="D465" t="s">
        <v>78</v>
      </c>
      <c r="E465" s="32">
        <v>3811569725</v>
      </c>
      <c r="F465" s="32">
        <v>133623567</v>
      </c>
      <c r="G465">
        <v>1413</v>
      </c>
      <c r="H465">
        <v>160</v>
      </c>
      <c r="I465">
        <v>1573</v>
      </c>
      <c r="J465">
        <v>206242</v>
      </c>
      <c r="K465">
        <v>207815</v>
      </c>
      <c r="L465">
        <v>5376</v>
      </c>
      <c r="M465">
        <v>7508</v>
      </c>
      <c r="N465">
        <v>350349</v>
      </c>
      <c r="O465">
        <v>8157</v>
      </c>
      <c r="R465">
        <v>566321</v>
      </c>
      <c r="S465">
        <v>9422700</v>
      </c>
      <c r="T465">
        <v>3877790</v>
      </c>
      <c r="U465" t="s">
        <v>856</v>
      </c>
      <c r="V465">
        <v>10</v>
      </c>
      <c r="Y465">
        <v>453767</v>
      </c>
      <c r="Z465">
        <v>112554</v>
      </c>
      <c r="AA465">
        <v>4123910</v>
      </c>
      <c r="AB465">
        <v>5298790</v>
      </c>
      <c r="AC465" t="s">
        <v>216</v>
      </c>
      <c r="AD465" t="s">
        <v>242</v>
      </c>
    </row>
    <row r="466" spans="1:30">
      <c r="A466" s="31" t="s">
        <v>857</v>
      </c>
      <c r="B466" t="s">
        <v>77</v>
      </c>
      <c r="C466">
        <v>19</v>
      </c>
      <c r="D466" t="s">
        <v>78</v>
      </c>
      <c r="E466" s="32">
        <v>3811569725</v>
      </c>
      <c r="F466" s="32">
        <v>133623567</v>
      </c>
      <c r="G466">
        <v>1426</v>
      </c>
      <c r="H466">
        <v>164</v>
      </c>
      <c r="I466">
        <v>1590</v>
      </c>
      <c r="J466">
        <v>210588</v>
      </c>
      <c r="K466">
        <v>212178</v>
      </c>
      <c r="L466">
        <v>4363</v>
      </c>
      <c r="M466">
        <v>5394</v>
      </c>
      <c r="N466">
        <v>351356</v>
      </c>
      <c r="O466">
        <v>8181</v>
      </c>
      <c r="R466">
        <v>571715</v>
      </c>
      <c r="S466">
        <v>9457622</v>
      </c>
      <c r="T466">
        <v>3912242</v>
      </c>
      <c r="U466" t="s">
        <v>858</v>
      </c>
      <c r="V466">
        <v>12</v>
      </c>
      <c r="Y466">
        <v>454818</v>
      </c>
      <c r="Z466">
        <v>116897</v>
      </c>
      <c r="AA466">
        <v>4131025</v>
      </c>
      <c r="AB466">
        <v>5326597</v>
      </c>
      <c r="AC466" t="s">
        <v>216</v>
      </c>
      <c r="AD466" t="s">
        <v>242</v>
      </c>
    </row>
    <row r="467" spans="1:30">
      <c r="A467" s="31" t="s">
        <v>860</v>
      </c>
      <c r="B467" t="s">
        <v>77</v>
      </c>
      <c r="C467">
        <v>19</v>
      </c>
      <c r="D467" t="s">
        <v>78</v>
      </c>
      <c r="E467" s="32">
        <v>3811569725</v>
      </c>
      <c r="F467" s="32">
        <v>133623567</v>
      </c>
      <c r="G467">
        <v>1461</v>
      </c>
      <c r="H467">
        <v>164</v>
      </c>
      <c r="I467">
        <v>1625</v>
      </c>
      <c r="J467">
        <v>213158</v>
      </c>
      <c r="K467">
        <v>214783</v>
      </c>
      <c r="L467">
        <v>2605</v>
      </c>
      <c r="M467">
        <v>3629</v>
      </c>
      <c r="N467">
        <v>352347</v>
      </c>
      <c r="O467">
        <v>8214</v>
      </c>
      <c r="R467">
        <v>575344</v>
      </c>
      <c r="S467">
        <v>9483718</v>
      </c>
      <c r="T467">
        <v>3937977</v>
      </c>
      <c r="U467" t="s">
        <v>861</v>
      </c>
      <c r="V467">
        <v>11</v>
      </c>
      <c r="Y467">
        <v>455357</v>
      </c>
      <c r="Z467">
        <v>119987</v>
      </c>
      <c r="AA467">
        <v>4134866</v>
      </c>
      <c r="AB467">
        <v>5348852</v>
      </c>
      <c r="AC467" t="s">
        <v>216</v>
      </c>
      <c r="AD467" t="s">
        <v>242</v>
      </c>
    </row>
    <row r="468" spans="1:30">
      <c r="A468" s="31" t="s">
        <v>862</v>
      </c>
      <c r="B468" t="s">
        <v>77</v>
      </c>
      <c r="C468">
        <v>19</v>
      </c>
      <c r="D468" t="s">
        <v>78</v>
      </c>
      <c r="E468" s="32">
        <v>3811569725</v>
      </c>
      <c r="F468" s="32">
        <v>133623567</v>
      </c>
      <c r="G468">
        <v>1464</v>
      </c>
      <c r="H468">
        <v>158</v>
      </c>
      <c r="I468">
        <v>1622</v>
      </c>
      <c r="J468">
        <v>218671</v>
      </c>
      <c r="K468">
        <v>220293</v>
      </c>
      <c r="L468">
        <v>5510</v>
      </c>
      <c r="M468">
        <v>7516</v>
      </c>
      <c r="N468">
        <v>354282</v>
      </c>
      <c r="O468">
        <v>8285</v>
      </c>
      <c r="R468">
        <v>582860</v>
      </c>
      <c r="S468">
        <v>9525673</v>
      </c>
      <c r="T468">
        <v>3979479</v>
      </c>
      <c r="U468" t="s">
        <v>863</v>
      </c>
      <c r="V468">
        <v>13</v>
      </c>
      <c r="Y468">
        <v>456490</v>
      </c>
      <c r="Z468">
        <v>126370</v>
      </c>
      <c r="AA468">
        <v>4142487</v>
      </c>
      <c r="AB468">
        <v>5383186</v>
      </c>
      <c r="AC468" t="s">
        <v>216</v>
      </c>
      <c r="AD468" t="s">
        <v>242</v>
      </c>
    </row>
    <row r="469" spans="1:30">
      <c r="A469" s="31" t="s">
        <v>864</v>
      </c>
      <c r="B469" t="s">
        <v>77</v>
      </c>
      <c r="C469">
        <v>19</v>
      </c>
      <c r="D469" t="s">
        <v>78</v>
      </c>
      <c r="E469" s="32">
        <v>3811569725</v>
      </c>
      <c r="F469" s="32">
        <v>133623567</v>
      </c>
      <c r="G469">
        <v>1460</v>
      </c>
      <c r="H469">
        <v>155</v>
      </c>
      <c r="I469">
        <v>1615</v>
      </c>
      <c r="J469">
        <v>224489</v>
      </c>
      <c r="K469">
        <v>226104</v>
      </c>
      <c r="L469">
        <v>5811</v>
      </c>
      <c r="M469">
        <v>7917</v>
      </c>
      <c r="N469">
        <v>356337</v>
      </c>
      <c r="O469">
        <v>8336</v>
      </c>
      <c r="R469">
        <v>590777</v>
      </c>
      <c r="S469">
        <v>9576000</v>
      </c>
      <c r="T469">
        <v>4029209</v>
      </c>
      <c r="U469" t="s">
        <v>865</v>
      </c>
      <c r="V469">
        <v>12</v>
      </c>
      <c r="Y469">
        <v>457785</v>
      </c>
      <c r="Z469">
        <v>132992</v>
      </c>
      <c r="AA469">
        <v>4151671</v>
      </c>
      <c r="AB469">
        <v>5424329</v>
      </c>
      <c r="AC469" t="s">
        <v>216</v>
      </c>
      <c r="AD469" t="s">
        <v>242</v>
      </c>
    </row>
    <row r="470" spans="1:30">
      <c r="A470" s="31" t="s">
        <v>866</v>
      </c>
      <c r="B470" t="s">
        <v>77</v>
      </c>
      <c r="C470">
        <v>19</v>
      </c>
      <c r="D470" t="s">
        <v>78</v>
      </c>
      <c r="E470" s="32">
        <v>3811569725</v>
      </c>
      <c r="F470" s="32">
        <v>133623567</v>
      </c>
      <c r="G470">
        <v>1450</v>
      </c>
      <c r="H470">
        <v>150</v>
      </c>
      <c r="I470">
        <v>1600</v>
      </c>
      <c r="J470">
        <v>227979</v>
      </c>
      <c r="K470">
        <v>229579</v>
      </c>
      <c r="L470">
        <v>3475</v>
      </c>
      <c r="M470">
        <v>7369</v>
      </c>
      <c r="N470">
        <v>360555</v>
      </c>
      <c r="O470">
        <v>8377</v>
      </c>
      <c r="R470">
        <v>598511</v>
      </c>
      <c r="S470">
        <v>9623456</v>
      </c>
      <c r="T470">
        <v>4076114</v>
      </c>
      <c r="U470" t="s">
        <v>867</v>
      </c>
      <c r="V470">
        <v>11</v>
      </c>
      <c r="X470" t="s">
        <v>868</v>
      </c>
      <c r="Y470">
        <v>458885</v>
      </c>
      <c r="Z470">
        <v>139626</v>
      </c>
      <c r="AA470">
        <v>4159040</v>
      </c>
      <c r="AB470">
        <v>5464416</v>
      </c>
      <c r="AC470" t="s">
        <v>216</v>
      </c>
      <c r="AD470" t="s">
        <v>242</v>
      </c>
    </row>
    <row r="471" spans="1:30">
      <c r="A471" s="31" t="s">
        <v>869</v>
      </c>
      <c r="B471" t="s">
        <v>77</v>
      </c>
      <c r="C471">
        <v>19</v>
      </c>
      <c r="D471" t="s">
        <v>78</v>
      </c>
      <c r="E471" s="32">
        <v>3811569725</v>
      </c>
      <c r="F471" s="32">
        <v>133623567</v>
      </c>
      <c r="G471">
        <v>1456</v>
      </c>
      <c r="H471">
        <v>145</v>
      </c>
      <c r="I471">
        <v>1601</v>
      </c>
      <c r="J471">
        <v>230115</v>
      </c>
      <c r="K471">
        <v>231716</v>
      </c>
      <c r="L471">
        <v>2137</v>
      </c>
      <c r="M471">
        <v>7100</v>
      </c>
      <c r="N471">
        <v>366029</v>
      </c>
      <c r="O471">
        <v>8424</v>
      </c>
      <c r="R471">
        <v>606169</v>
      </c>
      <c r="S471">
        <v>9669117</v>
      </c>
      <c r="T471">
        <v>4121242</v>
      </c>
      <c r="U471" t="s">
        <v>870</v>
      </c>
      <c r="V471">
        <v>7</v>
      </c>
      <c r="X471" t="s">
        <v>871</v>
      </c>
      <c r="Y471">
        <v>459930</v>
      </c>
      <c r="Z471">
        <v>146239</v>
      </c>
      <c r="AA471">
        <v>4166817</v>
      </c>
      <c r="AB471">
        <v>5502300</v>
      </c>
      <c r="AC471" t="s">
        <v>216</v>
      </c>
      <c r="AD471" t="s">
        <v>242</v>
      </c>
    </row>
    <row r="472" spans="1:30">
      <c r="A472" s="31" t="s">
        <v>872</v>
      </c>
      <c r="B472" t="s">
        <v>77</v>
      </c>
      <c r="C472">
        <v>19</v>
      </c>
      <c r="D472" t="s">
        <v>78</v>
      </c>
      <c r="E472" s="32">
        <v>3811569725</v>
      </c>
      <c r="F472" s="32">
        <v>133623567</v>
      </c>
      <c r="G472">
        <v>1476</v>
      </c>
      <c r="H472">
        <v>144</v>
      </c>
      <c r="I472">
        <v>1620</v>
      </c>
      <c r="J472">
        <v>235787</v>
      </c>
      <c r="K472">
        <v>237407</v>
      </c>
      <c r="L472">
        <v>5691</v>
      </c>
      <c r="M472">
        <v>7369</v>
      </c>
      <c r="N472">
        <v>367968</v>
      </c>
      <c r="O472">
        <v>8471</v>
      </c>
      <c r="R472">
        <v>613846</v>
      </c>
      <c r="S472">
        <v>9715304</v>
      </c>
      <c r="T472">
        <v>4166974</v>
      </c>
      <c r="U472" t="s">
        <v>873</v>
      </c>
      <c r="V472">
        <v>12</v>
      </c>
      <c r="X472" t="s">
        <v>874</v>
      </c>
      <c r="Y472">
        <v>460996</v>
      </c>
      <c r="Z472">
        <v>152850</v>
      </c>
      <c r="AA472">
        <v>4174408</v>
      </c>
      <c r="AB472">
        <v>5540896</v>
      </c>
      <c r="AC472" t="s">
        <v>216</v>
      </c>
      <c r="AD472" t="s">
        <v>242</v>
      </c>
    </row>
    <row r="473" spans="1:30">
      <c r="A473" s="31" t="s">
        <v>875</v>
      </c>
      <c r="B473" t="s">
        <v>77</v>
      </c>
      <c r="C473">
        <v>19</v>
      </c>
      <c r="D473" t="s">
        <v>78</v>
      </c>
      <c r="E473" s="32">
        <v>3811569725</v>
      </c>
      <c r="F473" s="32">
        <v>133623567</v>
      </c>
      <c r="G473">
        <v>1470</v>
      </c>
      <c r="H473">
        <v>140</v>
      </c>
      <c r="I473">
        <v>1610</v>
      </c>
      <c r="J473">
        <v>240834</v>
      </c>
      <c r="K473">
        <v>242444</v>
      </c>
      <c r="L473">
        <v>5037</v>
      </c>
      <c r="M473">
        <v>6141</v>
      </c>
      <c r="N473">
        <v>369128</v>
      </c>
      <c r="O473">
        <v>8498</v>
      </c>
      <c r="R473">
        <v>620070</v>
      </c>
      <c r="S473">
        <v>9757019</v>
      </c>
      <c r="T473">
        <v>4208207</v>
      </c>
      <c r="U473" t="s">
        <v>876</v>
      </c>
      <c r="V473">
        <v>11</v>
      </c>
      <c r="X473" t="s">
        <v>877</v>
      </c>
      <c r="Y473">
        <v>461883</v>
      </c>
      <c r="Z473">
        <v>158187</v>
      </c>
      <c r="AA473">
        <v>4180508</v>
      </c>
      <c r="AB473">
        <v>5576511</v>
      </c>
      <c r="AC473" t="s">
        <v>216</v>
      </c>
      <c r="AD473" t="s">
        <v>242</v>
      </c>
    </row>
    <row r="474" spans="1:30">
      <c r="A474" s="31" t="s">
        <v>879</v>
      </c>
      <c r="B474" t="s">
        <v>77</v>
      </c>
      <c r="C474">
        <v>19</v>
      </c>
      <c r="D474" t="s">
        <v>78</v>
      </c>
      <c r="E474" s="32">
        <v>3811569725</v>
      </c>
      <c r="F474" s="32">
        <v>133623567</v>
      </c>
      <c r="G474">
        <v>1496</v>
      </c>
      <c r="H474">
        <v>141</v>
      </c>
      <c r="I474">
        <v>1637</v>
      </c>
      <c r="J474">
        <v>243323</v>
      </c>
      <c r="K474">
        <v>244960</v>
      </c>
      <c r="L474">
        <v>2516</v>
      </c>
      <c r="M474">
        <v>3328</v>
      </c>
      <c r="N474">
        <v>370182</v>
      </c>
      <c r="O474">
        <v>8527</v>
      </c>
      <c r="R474">
        <v>623669</v>
      </c>
      <c r="S474">
        <v>9778925</v>
      </c>
      <c r="T474">
        <v>4229923</v>
      </c>
      <c r="U474" t="s">
        <v>880</v>
      </c>
      <c r="V474">
        <v>7</v>
      </c>
      <c r="X474" t="s">
        <v>881</v>
      </c>
      <c r="Y474">
        <v>462196</v>
      </c>
      <c r="Z474">
        <v>161473</v>
      </c>
      <c r="AA474">
        <v>4183563</v>
      </c>
      <c r="AB474">
        <v>5595362</v>
      </c>
      <c r="AC474" t="s">
        <v>216</v>
      </c>
      <c r="AD474" t="s">
        <v>242</v>
      </c>
    </row>
    <row r="475" spans="1:30">
      <c r="A475" s="31" t="s">
        <v>882</v>
      </c>
      <c r="B475" t="s">
        <v>77</v>
      </c>
      <c r="C475">
        <v>19</v>
      </c>
      <c r="D475" t="s">
        <v>78</v>
      </c>
      <c r="E475" s="32">
        <v>3811569725</v>
      </c>
      <c r="F475" s="32">
        <v>133623567</v>
      </c>
      <c r="G475">
        <v>1480</v>
      </c>
      <c r="H475">
        <v>140</v>
      </c>
      <c r="I475">
        <v>1620</v>
      </c>
      <c r="J475">
        <v>249037</v>
      </c>
      <c r="K475">
        <v>250657</v>
      </c>
      <c r="L475">
        <v>5697</v>
      </c>
      <c r="M475">
        <v>7218</v>
      </c>
      <c r="N475">
        <v>371840</v>
      </c>
      <c r="O475">
        <v>8573</v>
      </c>
      <c r="R475">
        <v>631070</v>
      </c>
      <c r="S475">
        <v>9816450</v>
      </c>
      <c r="T475">
        <v>4267064</v>
      </c>
      <c r="U475" t="s">
        <v>883</v>
      </c>
      <c r="V475">
        <v>7</v>
      </c>
      <c r="X475" t="s">
        <v>884</v>
      </c>
      <c r="Y475">
        <v>463176</v>
      </c>
      <c r="Z475">
        <v>167894</v>
      </c>
      <c r="AA475">
        <v>4190019</v>
      </c>
      <c r="AB475">
        <v>5626431</v>
      </c>
      <c r="AC475" t="s">
        <v>216</v>
      </c>
      <c r="AD475" t="s">
        <v>242</v>
      </c>
    </row>
    <row r="476" spans="1:30">
      <c r="A476" s="31" t="s">
        <v>885</v>
      </c>
      <c r="B476" t="s">
        <v>77</v>
      </c>
      <c r="C476">
        <v>19</v>
      </c>
      <c r="D476" t="s">
        <v>78</v>
      </c>
      <c r="E476" s="32">
        <v>3811569725</v>
      </c>
      <c r="F476" s="32">
        <v>133623567</v>
      </c>
      <c r="G476">
        <v>1464</v>
      </c>
      <c r="H476">
        <v>148</v>
      </c>
      <c r="I476">
        <v>1612</v>
      </c>
      <c r="J476">
        <v>253045</v>
      </c>
      <c r="K476">
        <v>254657</v>
      </c>
      <c r="L476">
        <v>4000</v>
      </c>
      <c r="M476">
        <v>8631</v>
      </c>
      <c r="N476">
        <v>376776</v>
      </c>
      <c r="O476">
        <v>8622</v>
      </c>
      <c r="R476">
        <v>640055</v>
      </c>
      <c r="S476">
        <v>9872072</v>
      </c>
      <c r="T476">
        <v>4322063</v>
      </c>
      <c r="U476" t="s">
        <v>886</v>
      </c>
      <c r="V476">
        <v>16</v>
      </c>
      <c r="X476" t="s">
        <v>887</v>
      </c>
      <c r="Y476">
        <v>464178</v>
      </c>
      <c r="Z476">
        <v>175877</v>
      </c>
      <c r="AA476">
        <v>4197729</v>
      </c>
      <c r="AB476">
        <v>5674343</v>
      </c>
      <c r="AC476" t="s">
        <v>216</v>
      </c>
      <c r="AD476" t="s">
        <v>242</v>
      </c>
    </row>
    <row r="477" spans="1:30">
      <c r="A477" s="31" t="s">
        <v>888</v>
      </c>
      <c r="B477" t="s">
        <v>77</v>
      </c>
      <c r="C477">
        <v>19</v>
      </c>
      <c r="D477" t="s">
        <v>78</v>
      </c>
      <c r="E477" s="32">
        <v>3811569725</v>
      </c>
      <c r="F477" s="32">
        <v>133623567</v>
      </c>
      <c r="G477">
        <v>1467</v>
      </c>
      <c r="H477">
        <v>140</v>
      </c>
      <c r="I477">
        <v>1607</v>
      </c>
      <c r="J477">
        <v>256569</v>
      </c>
      <c r="K477">
        <v>258176</v>
      </c>
      <c r="L477">
        <v>3519</v>
      </c>
      <c r="M477">
        <v>6452</v>
      </c>
      <c r="N477">
        <v>379965</v>
      </c>
      <c r="O477">
        <v>8658</v>
      </c>
      <c r="R477">
        <v>646799</v>
      </c>
      <c r="S477">
        <v>9911355</v>
      </c>
      <c r="T477">
        <v>4360974</v>
      </c>
      <c r="U477" t="s">
        <v>889</v>
      </c>
      <c r="V477">
        <v>5</v>
      </c>
      <c r="X477" t="s">
        <v>890</v>
      </c>
      <c r="Y477">
        <v>465026</v>
      </c>
      <c r="Z477">
        <v>181773</v>
      </c>
      <c r="AA477">
        <v>4203858</v>
      </c>
      <c r="AB477">
        <v>5707497</v>
      </c>
      <c r="AC477" t="s">
        <v>216</v>
      </c>
      <c r="AD477" t="s">
        <v>242</v>
      </c>
    </row>
    <row r="478" spans="1:30">
      <c r="A478" s="31" t="s">
        <v>891</v>
      </c>
      <c r="B478" t="s">
        <v>77</v>
      </c>
      <c r="C478">
        <v>19</v>
      </c>
      <c r="D478" t="s">
        <v>78</v>
      </c>
      <c r="E478" s="32">
        <v>3811569725</v>
      </c>
      <c r="F478" s="32">
        <v>133623567</v>
      </c>
      <c r="G478">
        <v>1425</v>
      </c>
      <c r="H478">
        <v>133</v>
      </c>
      <c r="I478">
        <v>1558</v>
      </c>
      <c r="J478">
        <v>261217</v>
      </c>
      <c r="K478">
        <v>262775</v>
      </c>
      <c r="L478">
        <v>4599</v>
      </c>
      <c r="M478">
        <v>7057</v>
      </c>
      <c r="N478">
        <v>382619</v>
      </c>
      <c r="O478">
        <v>8702</v>
      </c>
      <c r="R478">
        <v>654096</v>
      </c>
      <c r="S478">
        <v>9955047</v>
      </c>
      <c r="T478">
        <v>4404148</v>
      </c>
      <c r="U478" t="s">
        <v>892</v>
      </c>
      <c r="V478">
        <v>3</v>
      </c>
      <c r="X478" t="s">
        <v>893</v>
      </c>
      <c r="Y478">
        <v>466009</v>
      </c>
      <c r="Z478">
        <v>188087</v>
      </c>
      <c r="AA478">
        <v>4211136</v>
      </c>
      <c r="AB478">
        <v>5743911</v>
      </c>
      <c r="AC478" t="s">
        <v>216</v>
      </c>
      <c r="AD478" t="s">
        <v>242</v>
      </c>
    </row>
    <row r="479" spans="1:30">
      <c r="A479" s="31" t="s">
        <v>894</v>
      </c>
      <c r="B479" t="s">
        <v>77</v>
      </c>
      <c r="C479">
        <v>19</v>
      </c>
      <c r="D479" t="s">
        <v>78</v>
      </c>
      <c r="E479" s="32">
        <v>3811569725</v>
      </c>
      <c r="F479" s="32">
        <v>133623567</v>
      </c>
      <c r="G479">
        <v>1414</v>
      </c>
      <c r="H479">
        <v>128</v>
      </c>
      <c r="I479">
        <v>1542</v>
      </c>
      <c r="J479">
        <v>263604</v>
      </c>
      <c r="K479">
        <v>265146</v>
      </c>
      <c r="L479">
        <v>2371</v>
      </c>
      <c r="M479">
        <v>7405</v>
      </c>
      <c r="N479">
        <v>387620</v>
      </c>
      <c r="O479">
        <v>8780</v>
      </c>
      <c r="R479">
        <v>661546</v>
      </c>
      <c r="S479">
        <v>10002138</v>
      </c>
      <c r="T479">
        <v>4450250</v>
      </c>
      <c r="U479" t="s">
        <v>895</v>
      </c>
      <c r="V479">
        <v>12</v>
      </c>
      <c r="X479" t="s">
        <v>896</v>
      </c>
      <c r="Y479">
        <v>466960</v>
      </c>
      <c r="Z479">
        <v>194586</v>
      </c>
      <c r="AA479">
        <v>4219000</v>
      </c>
      <c r="AB479">
        <v>5783138</v>
      </c>
      <c r="AC479" t="s">
        <v>216</v>
      </c>
      <c r="AD479" t="s">
        <v>242</v>
      </c>
    </row>
    <row r="480" spans="1:30">
      <c r="A480" s="31" t="s">
        <v>897</v>
      </c>
      <c r="B480" t="s">
        <v>77</v>
      </c>
      <c r="C480">
        <v>19</v>
      </c>
      <c r="D480" t="s">
        <v>78</v>
      </c>
      <c r="E480" s="32">
        <v>3811569725</v>
      </c>
      <c r="F480" s="32">
        <v>133623567</v>
      </c>
      <c r="G480">
        <v>1396</v>
      </c>
      <c r="H480">
        <v>127</v>
      </c>
      <c r="I480">
        <v>1523</v>
      </c>
      <c r="J480">
        <v>269416</v>
      </c>
      <c r="K480">
        <v>270939</v>
      </c>
      <c r="L480">
        <v>5793</v>
      </c>
      <c r="M480">
        <v>7852</v>
      </c>
      <c r="N480">
        <v>389669</v>
      </c>
      <c r="O480">
        <v>8790</v>
      </c>
      <c r="R480">
        <v>669398</v>
      </c>
      <c r="S480">
        <v>10045170</v>
      </c>
      <c r="T480">
        <v>4490733</v>
      </c>
      <c r="U480" t="s">
        <v>898</v>
      </c>
      <c r="V480">
        <v>9</v>
      </c>
      <c r="X480" t="s">
        <v>899</v>
      </c>
      <c r="Y480">
        <v>467628</v>
      </c>
      <c r="Z480">
        <v>201770</v>
      </c>
      <c r="AA480">
        <v>4223819</v>
      </c>
      <c r="AB480">
        <v>5821351</v>
      </c>
      <c r="AC480" t="s">
        <v>216</v>
      </c>
      <c r="AD480" t="s">
        <v>242</v>
      </c>
    </row>
    <row r="481" spans="1:30">
      <c r="A481" s="31" t="s">
        <v>901</v>
      </c>
      <c r="B481" t="s">
        <v>77</v>
      </c>
      <c r="C481">
        <v>19</v>
      </c>
      <c r="D481" t="s">
        <v>78</v>
      </c>
      <c r="E481" s="32">
        <v>3811569725</v>
      </c>
      <c r="F481" s="32">
        <v>133623567</v>
      </c>
      <c r="G481">
        <v>1412</v>
      </c>
      <c r="H481">
        <v>127</v>
      </c>
      <c r="I481">
        <v>1539</v>
      </c>
      <c r="J481">
        <v>272454</v>
      </c>
      <c r="K481">
        <v>273993</v>
      </c>
      <c r="L481">
        <v>3054</v>
      </c>
      <c r="M481">
        <v>3463</v>
      </c>
      <c r="N481">
        <v>390412</v>
      </c>
      <c r="O481">
        <v>8815</v>
      </c>
      <c r="R481">
        <v>673220</v>
      </c>
      <c r="S481">
        <v>10073269</v>
      </c>
      <c r="T481">
        <v>4518576</v>
      </c>
      <c r="U481" t="s">
        <v>902</v>
      </c>
      <c r="V481">
        <v>11</v>
      </c>
      <c r="X481" t="s">
        <v>903</v>
      </c>
      <c r="Y481">
        <v>467943</v>
      </c>
      <c r="Z481">
        <v>205277</v>
      </c>
      <c r="AA481">
        <v>4227261</v>
      </c>
      <c r="AB481">
        <v>5846008</v>
      </c>
      <c r="AC481" t="s">
        <v>216</v>
      </c>
      <c r="AD481" t="s">
        <v>242</v>
      </c>
    </row>
    <row r="482" spans="1:30">
      <c r="A482" s="31" t="s">
        <v>904</v>
      </c>
      <c r="B482" t="s">
        <v>77</v>
      </c>
      <c r="C482">
        <v>19</v>
      </c>
      <c r="D482" t="s">
        <v>78</v>
      </c>
      <c r="E482" s="32">
        <v>3811569725</v>
      </c>
      <c r="F482" s="32">
        <v>133623567</v>
      </c>
      <c r="G482">
        <v>1385</v>
      </c>
      <c r="H482">
        <v>124</v>
      </c>
      <c r="I482">
        <v>1509</v>
      </c>
      <c r="J482">
        <v>276302</v>
      </c>
      <c r="K482">
        <v>277811</v>
      </c>
      <c r="L482">
        <v>3818</v>
      </c>
      <c r="M482">
        <v>7248</v>
      </c>
      <c r="N482">
        <v>394371</v>
      </c>
      <c r="O482">
        <v>8866</v>
      </c>
      <c r="R482">
        <v>681048</v>
      </c>
      <c r="S482">
        <v>10121217</v>
      </c>
      <c r="T482">
        <v>4565327</v>
      </c>
      <c r="U482" t="s">
        <v>905</v>
      </c>
      <c r="V482">
        <v>4</v>
      </c>
      <c r="X482" t="s">
        <v>906</v>
      </c>
      <c r="Y482">
        <v>468712</v>
      </c>
      <c r="Z482">
        <v>212336</v>
      </c>
      <c r="AA482">
        <v>4233161</v>
      </c>
      <c r="AB482">
        <v>5888056</v>
      </c>
      <c r="AC482" t="s">
        <v>216</v>
      </c>
      <c r="AD482" t="s">
        <v>242</v>
      </c>
    </row>
    <row r="483" spans="1:30">
      <c r="A483" s="31" t="s">
        <v>907</v>
      </c>
      <c r="B483" t="s">
        <v>77</v>
      </c>
      <c r="C483">
        <v>19</v>
      </c>
      <c r="D483" t="s">
        <v>78</v>
      </c>
      <c r="E483" s="32">
        <v>3811569725</v>
      </c>
      <c r="F483" s="32">
        <v>133623567</v>
      </c>
      <c r="G483">
        <v>1369</v>
      </c>
      <c r="H483">
        <v>115</v>
      </c>
      <c r="I483">
        <v>1484</v>
      </c>
      <c r="J483">
        <v>274234</v>
      </c>
      <c r="K483">
        <v>275718</v>
      </c>
      <c r="L483">
        <v>-2093</v>
      </c>
      <c r="M483">
        <v>7159</v>
      </c>
      <c r="N483">
        <v>403893</v>
      </c>
      <c r="O483">
        <v>8923</v>
      </c>
      <c r="R483">
        <v>688534</v>
      </c>
      <c r="S483">
        <v>10171726</v>
      </c>
      <c r="T483">
        <v>4614493</v>
      </c>
      <c r="U483" t="s">
        <v>908</v>
      </c>
      <c r="V483">
        <v>2</v>
      </c>
      <c r="X483" t="s">
        <v>909</v>
      </c>
      <c r="Y483">
        <v>469521</v>
      </c>
      <c r="Z483">
        <v>219013</v>
      </c>
      <c r="AA483">
        <v>4240885</v>
      </c>
      <c r="AB483">
        <v>5930841</v>
      </c>
      <c r="AC483" t="s">
        <v>216</v>
      </c>
      <c r="AD483" t="s">
        <v>242</v>
      </c>
    </row>
    <row r="484" spans="1:30">
      <c r="A484" s="31" t="s">
        <v>910</v>
      </c>
      <c r="B484" t="s">
        <v>77</v>
      </c>
      <c r="C484">
        <v>19</v>
      </c>
      <c r="D484" t="s">
        <v>78</v>
      </c>
      <c r="E484" s="32">
        <v>3811569725</v>
      </c>
      <c r="F484" s="32">
        <v>133623567</v>
      </c>
      <c r="G484">
        <v>1356</v>
      </c>
      <c r="H484">
        <v>115</v>
      </c>
      <c r="I484">
        <v>1471</v>
      </c>
      <c r="J484">
        <v>273402</v>
      </c>
      <c r="K484">
        <v>274873</v>
      </c>
      <c r="L484">
        <v>-845</v>
      </c>
      <c r="M484">
        <v>7194</v>
      </c>
      <c r="N484">
        <v>412282</v>
      </c>
      <c r="O484">
        <v>8948</v>
      </c>
      <c r="R484">
        <v>696103</v>
      </c>
      <c r="S484">
        <v>10219245</v>
      </c>
      <c r="T484">
        <v>4661518</v>
      </c>
      <c r="U484" t="s">
        <v>911</v>
      </c>
      <c r="V484">
        <v>8</v>
      </c>
      <c r="X484" t="s">
        <v>912</v>
      </c>
      <c r="Y484">
        <v>470360</v>
      </c>
      <c r="Z484">
        <v>225743</v>
      </c>
      <c r="AA484">
        <v>4247344</v>
      </c>
      <c r="AB484">
        <v>5971901</v>
      </c>
      <c r="AC484" t="s">
        <v>216</v>
      </c>
      <c r="AD484" t="s">
        <v>242</v>
      </c>
    </row>
    <row r="485" spans="1:30">
      <c r="A485" s="31" t="s">
        <v>913</v>
      </c>
      <c r="B485" t="s">
        <v>77</v>
      </c>
      <c r="C485">
        <v>19</v>
      </c>
      <c r="D485" t="s">
        <v>78</v>
      </c>
      <c r="E485" s="32">
        <v>3811569725</v>
      </c>
      <c r="F485" s="32">
        <v>133623567</v>
      </c>
      <c r="G485">
        <v>1323</v>
      </c>
      <c r="H485">
        <v>116</v>
      </c>
      <c r="I485">
        <v>1439</v>
      </c>
      <c r="J485">
        <v>276245</v>
      </c>
      <c r="K485">
        <v>277684</v>
      </c>
      <c r="L485">
        <v>2811</v>
      </c>
      <c r="M485">
        <v>5754</v>
      </c>
      <c r="N485">
        <v>415533</v>
      </c>
      <c r="O485">
        <v>8982</v>
      </c>
      <c r="R485">
        <v>702199</v>
      </c>
      <c r="S485">
        <v>10257263</v>
      </c>
      <c r="T485">
        <v>4699050</v>
      </c>
      <c r="U485" t="s">
        <v>914</v>
      </c>
      <c r="V485">
        <v>9</v>
      </c>
      <c r="X485" t="s">
        <v>915</v>
      </c>
      <c r="Y485">
        <v>471086</v>
      </c>
      <c r="Z485">
        <v>231113</v>
      </c>
      <c r="AA485">
        <v>4253860</v>
      </c>
      <c r="AB485">
        <v>6003403</v>
      </c>
      <c r="AC485" t="s">
        <v>216</v>
      </c>
      <c r="AD485" t="s">
        <v>242</v>
      </c>
    </row>
    <row r="486" spans="1:30">
      <c r="A486" s="31" t="s">
        <v>916</v>
      </c>
      <c r="B486" t="s">
        <v>77</v>
      </c>
      <c r="C486">
        <v>19</v>
      </c>
      <c r="D486" t="s">
        <v>78</v>
      </c>
      <c r="E486" s="32">
        <v>3811569725</v>
      </c>
      <c r="F486" s="32">
        <v>133623567</v>
      </c>
      <c r="G486">
        <v>1308</v>
      </c>
      <c r="H486">
        <v>115</v>
      </c>
      <c r="I486">
        <v>1423</v>
      </c>
      <c r="J486">
        <v>277375</v>
      </c>
      <c r="K486">
        <v>278798</v>
      </c>
      <c r="L486">
        <v>1114</v>
      </c>
      <c r="M486">
        <v>5945</v>
      </c>
      <c r="N486">
        <v>420322</v>
      </c>
      <c r="O486">
        <v>9024</v>
      </c>
      <c r="R486">
        <v>708144</v>
      </c>
      <c r="S486">
        <v>10295571</v>
      </c>
      <c r="T486">
        <v>4736981</v>
      </c>
      <c r="U486" t="s">
        <v>917</v>
      </c>
      <c r="V486">
        <v>6</v>
      </c>
      <c r="Y486">
        <v>471747</v>
      </c>
      <c r="Z486">
        <v>236397</v>
      </c>
      <c r="AA486">
        <v>4286309</v>
      </c>
      <c r="AB486">
        <v>6009262</v>
      </c>
      <c r="AC486" t="s">
        <v>216</v>
      </c>
      <c r="AD486" t="s">
        <v>242</v>
      </c>
    </row>
    <row r="487" spans="1:30">
      <c r="A487" s="31" t="s">
        <v>918</v>
      </c>
      <c r="B487" t="s">
        <v>77</v>
      </c>
      <c r="C487">
        <v>19</v>
      </c>
      <c r="D487" t="s">
        <v>78</v>
      </c>
      <c r="E487" s="32">
        <v>3811569725</v>
      </c>
      <c r="F487" s="32">
        <v>133623567</v>
      </c>
      <c r="G487">
        <v>1294</v>
      </c>
      <c r="H487">
        <v>115</v>
      </c>
      <c r="I487">
        <v>1409</v>
      </c>
      <c r="J487">
        <v>258597</v>
      </c>
      <c r="K487">
        <v>260006</v>
      </c>
      <c r="L487">
        <v>-18792</v>
      </c>
      <c r="M487">
        <v>5062</v>
      </c>
      <c r="N487">
        <v>444567</v>
      </c>
      <c r="O487">
        <v>9036</v>
      </c>
      <c r="R487">
        <v>713609</v>
      </c>
      <c r="S487">
        <v>10331885</v>
      </c>
      <c r="T487">
        <v>4772866</v>
      </c>
      <c r="U487" t="s">
        <v>919</v>
      </c>
      <c r="V487">
        <v>8</v>
      </c>
      <c r="X487" t="s">
        <v>920</v>
      </c>
      <c r="Y487">
        <v>472469</v>
      </c>
      <c r="Z487">
        <v>241140</v>
      </c>
      <c r="AA487">
        <v>4292129</v>
      </c>
      <c r="AB487">
        <v>6039756</v>
      </c>
      <c r="AC487" t="s">
        <v>216</v>
      </c>
      <c r="AD487" t="s">
        <v>242</v>
      </c>
    </row>
    <row r="488" spans="1:30">
      <c r="A488" s="31" t="s">
        <v>922</v>
      </c>
      <c r="B488" t="s">
        <v>77</v>
      </c>
      <c r="C488">
        <v>19</v>
      </c>
      <c r="D488" t="s">
        <v>78</v>
      </c>
      <c r="E488" s="32">
        <v>3811569725</v>
      </c>
      <c r="F488" s="32">
        <v>133623567</v>
      </c>
      <c r="G488">
        <v>1314</v>
      </c>
      <c r="H488">
        <v>116</v>
      </c>
      <c r="I488">
        <v>1430</v>
      </c>
      <c r="J488">
        <v>259470</v>
      </c>
      <c r="K488">
        <v>260900</v>
      </c>
      <c r="L488">
        <v>894</v>
      </c>
      <c r="M488">
        <v>2524</v>
      </c>
      <c r="N488">
        <v>446337</v>
      </c>
      <c r="O488">
        <v>9055</v>
      </c>
      <c r="R488">
        <v>716292</v>
      </c>
      <c r="S488">
        <v>10351588</v>
      </c>
      <c r="T488">
        <v>4792338</v>
      </c>
      <c r="U488" t="s">
        <v>923</v>
      </c>
      <c r="V488">
        <v>7</v>
      </c>
      <c r="X488" t="s">
        <v>924</v>
      </c>
      <c r="Y488">
        <v>472750</v>
      </c>
      <c r="Z488">
        <v>243542</v>
      </c>
      <c r="AA488">
        <v>4295090</v>
      </c>
      <c r="AB488">
        <v>6056498</v>
      </c>
      <c r="AC488" t="s">
        <v>216</v>
      </c>
      <c r="AD488" t="s">
        <v>242</v>
      </c>
    </row>
    <row r="489" spans="1:30">
      <c r="A489" s="31" t="s">
        <v>925</v>
      </c>
      <c r="B489" t="s">
        <v>77</v>
      </c>
      <c r="C489">
        <v>19</v>
      </c>
      <c r="D489" t="s">
        <v>78</v>
      </c>
      <c r="E489" s="32">
        <v>3811569725</v>
      </c>
      <c r="F489" s="32">
        <v>133623567</v>
      </c>
      <c r="G489">
        <v>1320</v>
      </c>
      <c r="H489">
        <v>111</v>
      </c>
      <c r="I489">
        <v>1431</v>
      </c>
      <c r="J489">
        <v>261047</v>
      </c>
      <c r="K489">
        <v>262478</v>
      </c>
      <c r="L489">
        <v>1578</v>
      </c>
      <c r="M489">
        <v>6005</v>
      </c>
      <c r="N489">
        <v>450895</v>
      </c>
      <c r="O489">
        <v>9115</v>
      </c>
      <c r="R489">
        <v>722488</v>
      </c>
      <c r="S489">
        <v>10387501</v>
      </c>
      <c r="T489">
        <v>4827937</v>
      </c>
      <c r="U489" t="s">
        <v>926</v>
      </c>
      <c r="V489">
        <v>7</v>
      </c>
      <c r="X489" t="s">
        <v>927</v>
      </c>
      <c r="Y489">
        <v>473292</v>
      </c>
      <c r="Z489">
        <v>249196</v>
      </c>
      <c r="AA489">
        <v>4300333</v>
      </c>
      <c r="AB489">
        <v>6087168</v>
      </c>
      <c r="AC489" t="s">
        <v>216</v>
      </c>
      <c r="AD489" t="s">
        <v>242</v>
      </c>
    </row>
    <row r="490" spans="1:30">
      <c r="A490" s="31" t="s">
        <v>928</v>
      </c>
      <c r="B490" t="s">
        <v>77</v>
      </c>
      <c r="C490">
        <v>19</v>
      </c>
      <c r="D490" t="s">
        <v>78</v>
      </c>
      <c r="E490" s="32">
        <v>3811569725</v>
      </c>
      <c r="F490" s="32">
        <v>133623567</v>
      </c>
      <c r="G490">
        <v>1291</v>
      </c>
      <c r="H490">
        <v>110</v>
      </c>
      <c r="I490">
        <v>1401</v>
      </c>
      <c r="J490">
        <v>252049</v>
      </c>
      <c r="K490">
        <v>253450</v>
      </c>
      <c r="L490">
        <v>-9028</v>
      </c>
      <c r="M490">
        <v>6766</v>
      </c>
      <c r="N490">
        <v>466823</v>
      </c>
      <c r="O490">
        <v>9149</v>
      </c>
      <c r="R490">
        <v>729422</v>
      </c>
      <c r="S490">
        <v>10432107</v>
      </c>
      <c r="T490">
        <v>4871970</v>
      </c>
      <c r="U490" t="s">
        <v>929</v>
      </c>
      <c r="V490">
        <v>5</v>
      </c>
      <c r="X490" t="s">
        <v>930</v>
      </c>
      <c r="Y490">
        <v>474026</v>
      </c>
      <c r="Z490">
        <v>255396</v>
      </c>
      <c r="AA490">
        <v>4307162</v>
      </c>
      <c r="AB490">
        <v>6124945</v>
      </c>
      <c r="AC490" t="s">
        <v>216</v>
      </c>
      <c r="AD490" t="s">
        <v>242</v>
      </c>
    </row>
    <row r="491" spans="1:30">
      <c r="A491" s="31" t="s">
        <v>931</v>
      </c>
      <c r="B491" t="s">
        <v>77</v>
      </c>
      <c r="C491">
        <v>19</v>
      </c>
      <c r="D491" t="s">
        <v>78</v>
      </c>
      <c r="E491" s="32">
        <v>3811569725</v>
      </c>
      <c r="F491" s="32">
        <v>133623567</v>
      </c>
      <c r="G491">
        <v>1239</v>
      </c>
      <c r="H491">
        <v>104</v>
      </c>
      <c r="I491">
        <v>1343</v>
      </c>
      <c r="J491">
        <v>249932</v>
      </c>
      <c r="K491">
        <v>251275</v>
      </c>
      <c r="L491">
        <v>-2175</v>
      </c>
      <c r="M491">
        <v>5286</v>
      </c>
      <c r="N491">
        <v>474455</v>
      </c>
      <c r="O491">
        <v>9185</v>
      </c>
      <c r="R491">
        <v>734915</v>
      </c>
      <c r="S491">
        <v>10465181</v>
      </c>
      <c r="T491">
        <v>4904731</v>
      </c>
      <c r="U491" t="s">
        <v>932</v>
      </c>
      <c r="V491">
        <v>5</v>
      </c>
      <c r="X491" t="s">
        <v>933</v>
      </c>
      <c r="Y491">
        <v>474579</v>
      </c>
      <c r="Z491">
        <v>260336</v>
      </c>
      <c r="AA491">
        <v>4312556</v>
      </c>
      <c r="AB491">
        <v>6152625</v>
      </c>
      <c r="AC491" t="s">
        <v>216</v>
      </c>
      <c r="AD491" t="s">
        <v>242</v>
      </c>
    </row>
    <row r="492" spans="1:30">
      <c r="A492" s="31" t="s">
        <v>934</v>
      </c>
      <c r="B492" t="s">
        <v>77</v>
      </c>
      <c r="C492">
        <v>19</v>
      </c>
      <c r="D492" t="s">
        <v>78</v>
      </c>
      <c r="E492" s="32">
        <v>3811569725</v>
      </c>
      <c r="F492" s="32">
        <v>133623567</v>
      </c>
      <c r="G492">
        <v>1200</v>
      </c>
      <c r="H492">
        <v>97</v>
      </c>
      <c r="I492">
        <v>1297</v>
      </c>
      <c r="J492">
        <v>248799</v>
      </c>
      <c r="K492">
        <v>250096</v>
      </c>
      <c r="L492">
        <v>-1179</v>
      </c>
      <c r="M492">
        <v>5594</v>
      </c>
      <c r="N492">
        <v>481300</v>
      </c>
      <c r="O492">
        <v>9217</v>
      </c>
      <c r="R492">
        <v>740613</v>
      </c>
      <c r="S492">
        <v>10500440</v>
      </c>
      <c r="T492">
        <v>4939603</v>
      </c>
      <c r="U492" t="s">
        <v>935</v>
      </c>
      <c r="V492">
        <v>2</v>
      </c>
      <c r="X492" t="s">
        <v>936</v>
      </c>
      <c r="Y492">
        <v>475239</v>
      </c>
      <c r="Z492">
        <v>265374</v>
      </c>
      <c r="AA492">
        <v>4318074</v>
      </c>
      <c r="AB492">
        <v>6182366</v>
      </c>
      <c r="AC492" t="s">
        <v>216</v>
      </c>
      <c r="AD492" t="s">
        <v>242</v>
      </c>
    </row>
    <row r="493" spans="1:30">
      <c r="A493" s="31" t="s">
        <v>937</v>
      </c>
      <c r="B493" t="s">
        <v>77</v>
      </c>
      <c r="C493">
        <v>19</v>
      </c>
      <c r="D493" t="s">
        <v>78</v>
      </c>
      <c r="E493" s="32">
        <v>3811569725</v>
      </c>
      <c r="F493" s="32">
        <v>133623567</v>
      </c>
      <c r="G493">
        <v>1189</v>
      </c>
      <c r="H493">
        <v>99</v>
      </c>
      <c r="I493">
        <v>1288</v>
      </c>
      <c r="J493">
        <v>247171</v>
      </c>
      <c r="K493">
        <v>248459</v>
      </c>
      <c r="L493">
        <v>-1637</v>
      </c>
      <c r="M493">
        <v>5504</v>
      </c>
      <c r="N493">
        <v>488557</v>
      </c>
      <c r="O493">
        <v>9253</v>
      </c>
      <c r="R493">
        <v>746269</v>
      </c>
      <c r="S493">
        <v>10538063</v>
      </c>
      <c r="T493">
        <v>4976750</v>
      </c>
      <c r="U493" t="s">
        <v>938</v>
      </c>
      <c r="V493">
        <v>5</v>
      </c>
      <c r="X493" t="s">
        <v>939</v>
      </c>
      <c r="Y493">
        <v>475859</v>
      </c>
      <c r="Z493">
        <v>270410</v>
      </c>
      <c r="AA493">
        <v>4323870</v>
      </c>
      <c r="AB493">
        <v>6214193</v>
      </c>
      <c r="AC493" t="s">
        <v>216</v>
      </c>
      <c r="AD493" t="s">
        <v>242</v>
      </c>
    </row>
    <row r="494" spans="1:30">
      <c r="A494" s="31" t="s">
        <v>940</v>
      </c>
      <c r="B494" t="s">
        <v>77</v>
      </c>
      <c r="C494">
        <v>19</v>
      </c>
      <c r="D494" t="s">
        <v>78</v>
      </c>
      <c r="E494" s="32">
        <v>3811569725</v>
      </c>
      <c r="F494" s="32">
        <v>133623567</v>
      </c>
      <c r="G494">
        <v>1179</v>
      </c>
      <c r="H494">
        <v>100</v>
      </c>
      <c r="I494">
        <v>1279</v>
      </c>
      <c r="J494">
        <v>246243</v>
      </c>
      <c r="K494">
        <v>247522</v>
      </c>
      <c r="L494">
        <v>-937</v>
      </c>
      <c r="M494">
        <v>4468</v>
      </c>
      <c r="N494">
        <v>494087</v>
      </c>
      <c r="O494">
        <v>9263</v>
      </c>
      <c r="R494">
        <v>750872</v>
      </c>
      <c r="S494">
        <v>10567659</v>
      </c>
      <c r="T494">
        <v>5006029</v>
      </c>
      <c r="U494" t="s">
        <v>941</v>
      </c>
      <c r="V494">
        <v>6</v>
      </c>
      <c r="X494" t="s">
        <v>942</v>
      </c>
      <c r="Y494">
        <v>476422</v>
      </c>
      <c r="Z494">
        <v>274450</v>
      </c>
      <c r="AA494">
        <v>4328828</v>
      </c>
      <c r="AB494">
        <v>6238831</v>
      </c>
      <c r="AC494" t="s">
        <v>216</v>
      </c>
      <c r="AD494" t="s">
        <v>242</v>
      </c>
    </row>
    <row r="495" spans="1:30">
      <c r="A495" s="31" t="s">
        <v>944</v>
      </c>
      <c r="B495" t="s">
        <v>77</v>
      </c>
      <c r="C495">
        <v>19</v>
      </c>
      <c r="D495" t="s">
        <v>78</v>
      </c>
      <c r="E495" s="32">
        <v>3811569725</v>
      </c>
      <c r="F495" s="32">
        <v>133623567</v>
      </c>
      <c r="G495">
        <v>1162</v>
      </c>
      <c r="H495">
        <v>94</v>
      </c>
      <c r="I495">
        <v>1256</v>
      </c>
      <c r="J495">
        <v>245410</v>
      </c>
      <c r="K495">
        <v>246666</v>
      </c>
      <c r="L495">
        <v>-856</v>
      </c>
      <c r="M495">
        <v>2466</v>
      </c>
      <c r="N495">
        <v>497477</v>
      </c>
      <c r="O495">
        <v>9281</v>
      </c>
      <c r="R495">
        <v>753424</v>
      </c>
      <c r="S495">
        <v>10585463</v>
      </c>
      <c r="T495">
        <v>5023661</v>
      </c>
      <c r="U495" t="s">
        <v>945</v>
      </c>
      <c r="V495">
        <v>0</v>
      </c>
      <c r="X495" t="s">
        <v>946</v>
      </c>
      <c r="Y495">
        <v>476647</v>
      </c>
      <c r="Z495">
        <v>276777</v>
      </c>
      <c r="AA495">
        <v>4331371</v>
      </c>
      <c r="AB495">
        <v>6254092</v>
      </c>
      <c r="AC495" t="s">
        <v>216</v>
      </c>
      <c r="AD495" t="s">
        <v>242</v>
      </c>
    </row>
    <row r="496" spans="1:30">
      <c r="A496" s="31" t="s">
        <v>947</v>
      </c>
      <c r="B496" t="s">
        <v>77</v>
      </c>
      <c r="C496">
        <v>19</v>
      </c>
      <c r="D496" t="s">
        <v>78</v>
      </c>
      <c r="E496" s="32">
        <v>3811569725</v>
      </c>
      <c r="F496" s="32">
        <v>133623567</v>
      </c>
      <c r="G496">
        <v>1169</v>
      </c>
      <c r="H496">
        <v>85</v>
      </c>
      <c r="I496">
        <v>1254</v>
      </c>
      <c r="J496">
        <v>246683</v>
      </c>
      <c r="K496">
        <v>247937</v>
      </c>
      <c r="L496">
        <v>1271</v>
      </c>
      <c r="M496">
        <v>5795</v>
      </c>
      <c r="N496">
        <v>502103</v>
      </c>
      <c r="O496">
        <v>9310</v>
      </c>
      <c r="R496">
        <v>759350</v>
      </c>
      <c r="S496">
        <v>10618933</v>
      </c>
      <c r="T496">
        <v>5056729</v>
      </c>
      <c r="U496" t="s">
        <v>948</v>
      </c>
      <c r="V496">
        <v>2</v>
      </c>
      <c r="X496" t="s">
        <v>949</v>
      </c>
      <c r="Y496">
        <v>477099</v>
      </c>
      <c r="Z496">
        <v>282251</v>
      </c>
      <c r="AA496">
        <v>4336689</v>
      </c>
      <c r="AB496">
        <v>6282244</v>
      </c>
      <c r="AC496" t="s">
        <v>216</v>
      </c>
      <c r="AD496" t="s">
        <v>242</v>
      </c>
    </row>
    <row r="497" spans="1:30">
      <c r="A497" s="31" t="s">
        <v>950</v>
      </c>
      <c r="B497" t="s">
        <v>77</v>
      </c>
      <c r="C497">
        <v>19</v>
      </c>
      <c r="D497" t="s">
        <v>78</v>
      </c>
      <c r="E497" s="32">
        <v>3811569725</v>
      </c>
      <c r="F497" s="32">
        <v>133623567</v>
      </c>
      <c r="G497">
        <v>1134</v>
      </c>
      <c r="H497">
        <v>81</v>
      </c>
      <c r="I497">
        <v>1215</v>
      </c>
      <c r="J497">
        <v>230663</v>
      </c>
      <c r="K497">
        <v>231878</v>
      </c>
      <c r="L497">
        <v>-16059</v>
      </c>
      <c r="M497">
        <v>5272</v>
      </c>
      <c r="N497">
        <v>523552</v>
      </c>
      <c r="O497">
        <v>9348</v>
      </c>
      <c r="R497">
        <v>764778</v>
      </c>
      <c r="S497">
        <v>10656137</v>
      </c>
      <c r="T497">
        <v>5093478</v>
      </c>
      <c r="U497" t="s">
        <v>951</v>
      </c>
      <c r="V497">
        <v>7</v>
      </c>
      <c r="X497" t="s">
        <v>952</v>
      </c>
      <c r="Y497">
        <v>477736</v>
      </c>
      <c r="Z497">
        <v>287042</v>
      </c>
      <c r="AA497">
        <v>4343321</v>
      </c>
      <c r="AB497">
        <v>6312816</v>
      </c>
      <c r="AC497" t="s">
        <v>216</v>
      </c>
      <c r="AD497" t="s">
        <v>242</v>
      </c>
    </row>
    <row r="498" spans="1:30">
      <c r="A498" s="31" t="s">
        <v>953</v>
      </c>
      <c r="B498" t="s">
        <v>77</v>
      </c>
      <c r="C498">
        <v>19</v>
      </c>
      <c r="D498" t="s">
        <v>78</v>
      </c>
      <c r="E498" s="32">
        <v>3811569725</v>
      </c>
      <c r="F498" s="32">
        <v>133623567</v>
      </c>
      <c r="G498">
        <v>1130</v>
      </c>
      <c r="H498">
        <v>69</v>
      </c>
      <c r="I498">
        <v>1199</v>
      </c>
      <c r="J498">
        <v>229575</v>
      </c>
      <c r="K498">
        <v>230774</v>
      </c>
      <c r="L498">
        <v>-1104</v>
      </c>
      <c r="M498">
        <v>4776</v>
      </c>
      <c r="N498">
        <v>530734</v>
      </c>
      <c r="O498">
        <v>9379</v>
      </c>
      <c r="R498">
        <v>770887</v>
      </c>
      <c r="S498">
        <v>10697034</v>
      </c>
      <c r="T498">
        <v>5133700</v>
      </c>
      <c r="U498" t="s">
        <v>954</v>
      </c>
      <c r="V498">
        <v>0</v>
      </c>
      <c r="X498" t="s">
        <v>955</v>
      </c>
      <c r="Y498">
        <v>478276</v>
      </c>
      <c r="Z498">
        <v>292611</v>
      </c>
      <c r="AA498">
        <v>4349470</v>
      </c>
      <c r="AB498">
        <v>6347564</v>
      </c>
      <c r="AC498" t="s">
        <v>216</v>
      </c>
      <c r="AD498" t="s">
        <v>242</v>
      </c>
    </row>
    <row r="499" spans="1:30">
      <c r="A499" s="31" t="s">
        <v>956</v>
      </c>
      <c r="B499" t="s">
        <v>77</v>
      </c>
      <c r="C499">
        <v>19</v>
      </c>
      <c r="D499" t="s">
        <v>78</v>
      </c>
      <c r="E499" s="32">
        <v>3811569725</v>
      </c>
      <c r="F499" s="32">
        <v>133623567</v>
      </c>
      <c r="G499">
        <v>1112</v>
      </c>
      <c r="H499">
        <v>74</v>
      </c>
      <c r="I499">
        <v>1186</v>
      </c>
      <c r="J499">
        <v>229978</v>
      </c>
      <c r="K499">
        <v>231164</v>
      </c>
      <c r="L499">
        <v>390</v>
      </c>
      <c r="M499">
        <v>3480</v>
      </c>
      <c r="N499">
        <v>534868</v>
      </c>
      <c r="O499">
        <v>9395</v>
      </c>
      <c r="R499">
        <v>775427</v>
      </c>
      <c r="S499">
        <v>10728104</v>
      </c>
      <c r="T499">
        <v>5164330</v>
      </c>
      <c r="U499" t="s">
        <v>957</v>
      </c>
      <c r="V499">
        <v>13</v>
      </c>
      <c r="X499" t="s">
        <v>958</v>
      </c>
      <c r="Y499">
        <v>478713</v>
      </c>
      <c r="Z499">
        <v>296714</v>
      </c>
      <c r="AA499">
        <v>4355001</v>
      </c>
      <c r="AB499">
        <v>6373103</v>
      </c>
      <c r="AC499" t="s">
        <v>216</v>
      </c>
      <c r="AD499" t="s">
        <v>242</v>
      </c>
    </row>
    <row r="500" spans="1:30">
      <c r="A500" s="31" t="s">
        <v>959</v>
      </c>
      <c r="B500" t="s">
        <v>77</v>
      </c>
      <c r="C500">
        <v>19</v>
      </c>
      <c r="D500" t="s">
        <v>78</v>
      </c>
      <c r="E500" s="32">
        <v>3811569725</v>
      </c>
      <c r="F500" s="32">
        <v>133623567</v>
      </c>
      <c r="G500">
        <v>1046</v>
      </c>
      <c r="H500">
        <v>77</v>
      </c>
      <c r="I500">
        <v>1123</v>
      </c>
      <c r="J500">
        <v>228716</v>
      </c>
      <c r="K500">
        <v>229839</v>
      </c>
      <c r="L500">
        <v>-1325</v>
      </c>
      <c r="M500">
        <v>3358</v>
      </c>
      <c r="N500">
        <v>540517</v>
      </c>
      <c r="O500">
        <v>9424</v>
      </c>
      <c r="R500">
        <v>779780</v>
      </c>
      <c r="S500">
        <v>10758477</v>
      </c>
      <c r="T500">
        <v>5194395</v>
      </c>
      <c r="U500" t="s">
        <v>960</v>
      </c>
      <c r="V500">
        <v>9</v>
      </c>
      <c r="X500" t="s">
        <v>961</v>
      </c>
      <c r="Y500">
        <v>479146</v>
      </c>
      <c r="Z500">
        <v>300634</v>
      </c>
      <c r="AA500">
        <v>4359828</v>
      </c>
      <c r="AB500">
        <v>6398649</v>
      </c>
      <c r="AC500" t="s">
        <v>216</v>
      </c>
      <c r="AD500" t="s">
        <v>242</v>
      </c>
    </row>
    <row r="501" spans="1:30">
      <c r="A501" s="31" t="s">
        <v>962</v>
      </c>
      <c r="B501" t="s">
        <v>77</v>
      </c>
      <c r="C501">
        <v>19</v>
      </c>
      <c r="D501" t="s">
        <v>78</v>
      </c>
      <c r="E501" s="32">
        <v>3811569725</v>
      </c>
      <c r="F501" s="32">
        <v>133623567</v>
      </c>
      <c r="G501">
        <v>1048</v>
      </c>
      <c r="H501">
        <v>73</v>
      </c>
      <c r="I501">
        <v>1121</v>
      </c>
      <c r="J501">
        <v>229624</v>
      </c>
      <c r="K501">
        <v>230745</v>
      </c>
      <c r="L501">
        <v>906</v>
      </c>
      <c r="M501">
        <v>3339</v>
      </c>
      <c r="N501">
        <v>544197</v>
      </c>
      <c r="O501">
        <v>9429</v>
      </c>
      <c r="R501">
        <v>784371</v>
      </c>
      <c r="S501">
        <v>10790950</v>
      </c>
      <c r="T501">
        <v>5226535</v>
      </c>
      <c r="U501" t="s">
        <v>963</v>
      </c>
      <c r="V501">
        <v>0</v>
      </c>
      <c r="X501" t="s">
        <v>964</v>
      </c>
      <c r="Y501">
        <v>479443</v>
      </c>
      <c r="Z501">
        <v>304928</v>
      </c>
      <c r="AA501">
        <v>4363644</v>
      </c>
      <c r="AB501">
        <v>6427306</v>
      </c>
      <c r="AC501" t="s">
        <v>216</v>
      </c>
      <c r="AD501" t="s">
        <v>242</v>
      </c>
    </row>
    <row r="502" spans="1:30">
      <c r="A502" s="31" t="s">
        <v>966</v>
      </c>
      <c r="B502" t="s">
        <v>77</v>
      </c>
      <c r="C502">
        <v>19</v>
      </c>
      <c r="D502" t="s">
        <v>78</v>
      </c>
      <c r="E502" s="32">
        <v>3811569725</v>
      </c>
      <c r="F502" s="32">
        <v>133623567</v>
      </c>
      <c r="G502">
        <v>1049</v>
      </c>
      <c r="H502">
        <v>67</v>
      </c>
      <c r="I502">
        <v>1116</v>
      </c>
      <c r="J502">
        <v>227130</v>
      </c>
      <c r="K502">
        <v>228246</v>
      </c>
      <c r="L502">
        <v>-2499</v>
      </c>
      <c r="M502">
        <v>1606</v>
      </c>
      <c r="N502">
        <v>548568</v>
      </c>
      <c r="O502">
        <v>9465</v>
      </c>
      <c r="R502">
        <v>786279</v>
      </c>
      <c r="S502">
        <v>10803649</v>
      </c>
      <c r="T502">
        <v>5239126</v>
      </c>
      <c r="U502" t="s">
        <v>967</v>
      </c>
      <c r="V502">
        <v>0</v>
      </c>
      <c r="X502" t="s">
        <v>968</v>
      </c>
      <c r="Y502">
        <v>479607</v>
      </c>
      <c r="Z502">
        <v>306672</v>
      </c>
      <c r="AA502">
        <v>4365547</v>
      </c>
      <c r="AB502">
        <v>6438102</v>
      </c>
      <c r="AC502" t="s">
        <v>216</v>
      </c>
      <c r="AD502" t="s">
        <v>242</v>
      </c>
    </row>
    <row r="503" spans="1:30">
      <c r="A503" s="31" t="s">
        <v>969</v>
      </c>
      <c r="B503" t="s">
        <v>77</v>
      </c>
      <c r="C503">
        <v>19</v>
      </c>
      <c r="D503" t="s">
        <v>78</v>
      </c>
      <c r="E503" s="32">
        <v>3811569725</v>
      </c>
      <c r="F503" s="32">
        <v>133623567</v>
      </c>
      <c r="G503">
        <v>1039</v>
      </c>
      <c r="H503">
        <v>72</v>
      </c>
      <c r="I503">
        <v>1111</v>
      </c>
      <c r="J503">
        <v>228568</v>
      </c>
      <c r="K503">
        <v>229679</v>
      </c>
      <c r="L503">
        <v>1433</v>
      </c>
      <c r="M503">
        <v>4762</v>
      </c>
      <c r="N503">
        <v>552375</v>
      </c>
      <c r="O503">
        <v>9498</v>
      </c>
      <c r="R503">
        <v>791552</v>
      </c>
      <c r="S503">
        <v>10837917</v>
      </c>
      <c r="T503">
        <v>5272931</v>
      </c>
      <c r="U503" t="s">
        <v>970</v>
      </c>
      <c r="V503">
        <v>14</v>
      </c>
      <c r="X503" t="s">
        <v>971</v>
      </c>
      <c r="Y503">
        <v>480002</v>
      </c>
      <c r="Z503">
        <v>311550</v>
      </c>
      <c r="AA503">
        <v>4370957</v>
      </c>
      <c r="AB503">
        <v>6466960</v>
      </c>
      <c r="AC503" t="s">
        <v>216</v>
      </c>
      <c r="AD503" t="s">
        <v>242</v>
      </c>
    </row>
    <row r="504" spans="1:30">
      <c r="A504" s="31" t="s">
        <v>972</v>
      </c>
      <c r="B504" t="s">
        <v>77</v>
      </c>
      <c r="C504">
        <v>19</v>
      </c>
      <c r="D504" t="s">
        <v>78</v>
      </c>
      <c r="E504" s="32">
        <v>3811569725</v>
      </c>
      <c r="F504" s="32">
        <v>133623567</v>
      </c>
      <c r="G504">
        <v>1006</v>
      </c>
      <c r="H504">
        <v>65</v>
      </c>
      <c r="I504">
        <v>1071</v>
      </c>
      <c r="J504">
        <v>231211</v>
      </c>
      <c r="K504">
        <v>232282</v>
      </c>
      <c r="L504">
        <v>2603</v>
      </c>
      <c r="M504">
        <v>3450</v>
      </c>
      <c r="N504">
        <v>554719</v>
      </c>
      <c r="O504">
        <v>9534</v>
      </c>
      <c r="R504">
        <v>796535</v>
      </c>
      <c r="S504">
        <v>10872828</v>
      </c>
      <c r="T504">
        <v>5307402</v>
      </c>
      <c r="U504" t="s">
        <v>973</v>
      </c>
      <c r="V504">
        <v>0</v>
      </c>
      <c r="X504" t="s">
        <v>974</v>
      </c>
      <c r="Y504">
        <v>480479</v>
      </c>
      <c r="Z504">
        <v>316056</v>
      </c>
      <c r="AA504">
        <v>4377003</v>
      </c>
      <c r="AB504">
        <v>6495825</v>
      </c>
      <c r="AC504" t="s">
        <v>216</v>
      </c>
      <c r="AD504" t="s">
        <v>242</v>
      </c>
    </row>
    <row r="505" spans="1:30">
      <c r="A505" s="31" t="s">
        <v>975</v>
      </c>
      <c r="B505" t="s">
        <v>77</v>
      </c>
      <c r="C505">
        <v>19</v>
      </c>
      <c r="D505" t="s">
        <v>78</v>
      </c>
      <c r="E505" s="32">
        <v>3811569725</v>
      </c>
      <c r="F505" s="32">
        <v>133623567</v>
      </c>
      <c r="G505">
        <v>967</v>
      </c>
      <c r="H505">
        <v>67</v>
      </c>
      <c r="I505">
        <v>1034</v>
      </c>
      <c r="J505">
        <v>221374</v>
      </c>
      <c r="K505">
        <v>222408</v>
      </c>
      <c r="L505">
        <v>-9874</v>
      </c>
      <c r="M505">
        <v>4411</v>
      </c>
      <c r="N505">
        <v>570098</v>
      </c>
      <c r="O505">
        <v>9552</v>
      </c>
      <c r="R505">
        <v>802058</v>
      </c>
      <c r="S505">
        <v>10906682</v>
      </c>
      <c r="T505">
        <v>5340942</v>
      </c>
      <c r="U505" t="s">
        <v>976</v>
      </c>
      <c r="V505">
        <v>7</v>
      </c>
      <c r="X505" t="s">
        <v>977</v>
      </c>
      <c r="Y505">
        <v>481005</v>
      </c>
      <c r="Z505">
        <v>321053</v>
      </c>
      <c r="AA505">
        <v>4382478</v>
      </c>
      <c r="AB505">
        <v>6524204</v>
      </c>
      <c r="AC505" t="s">
        <v>216</v>
      </c>
      <c r="AD505" t="s">
        <v>242</v>
      </c>
    </row>
    <row r="506" spans="1:30">
      <c r="A506" s="31" t="s">
        <v>978</v>
      </c>
      <c r="B506" t="s">
        <v>77</v>
      </c>
      <c r="C506">
        <v>19</v>
      </c>
      <c r="D506" t="s">
        <v>78</v>
      </c>
      <c r="E506" s="32">
        <v>3811569725</v>
      </c>
      <c r="F506" s="32">
        <v>133623567</v>
      </c>
      <c r="G506">
        <v>967</v>
      </c>
      <c r="H506">
        <v>67</v>
      </c>
      <c r="I506">
        <v>1034</v>
      </c>
      <c r="J506">
        <v>219873</v>
      </c>
      <c r="K506">
        <v>220907</v>
      </c>
      <c r="L506">
        <v>-1501</v>
      </c>
      <c r="M506">
        <v>2434</v>
      </c>
      <c r="N506">
        <v>574273</v>
      </c>
      <c r="O506">
        <v>9580</v>
      </c>
      <c r="R506">
        <v>804760</v>
      </c>
      <c r="S506">
        <v>10923575</v>
      </c>
      <c r="T506">
        <v>5357669</v>
      </c>
      <c r="U506" t="s">
        <v>979</v>
      </c>
      <c r="V506">
        <v>0</v>
      </c>
      <c r="X506" t="s">
        <v>980</v>
      </c>
      <c r="Y506">
        <v>481433</v>
      </c>
      <c r="Z506">
        <v>323327</v>
      </c>
      <c r="AA506">
        <v>4387303</v>
      </c>
      <c r="AB506">
        <v>6536272</v>
      </c>
      <c r="AC506" t="s">
        <v>216</v>
      </c>
      <c r="AD506" t="s">
        <v>242</v>
      </c>
    </row>
    <row r="507" spans="1:30">
      <c r="A507" s="31" t="s">
        <v>981</v>
      </c>
      <c r="B507" t="s">
        <v>77</v>
      </c>
      <c r="C507">
        <v>19</v>
      </c>
      <c r="D507" t="s">
        <v>78</v>
      </c>
      <c r="E507" s="32">
        <v>3811569725</v>
      </c>
      <c r="F507" s="32">
        <v>133623567</v>
      </c>
      <c r="G507">
        <v>911</v>
      </c>
      <c r="H507">
        <v>65</v>
      </c>
      <c r="I507">
        <v>976</v>
      </c>
      <c r="J507">
        <v>220467</v>
      </c>
      <c r="K507">
        <v>221443</v>
      </c>
      <c r="L507">
        <v>536</v>
      </c>
      <c r="M507">
        <v>3607</v>
      </c>
      <c r="N507">
        <v>578687</v>
      </c>
      <c r="O507">
        <v>9602</v>
      </c>
      <c r="R507">
        <v>809732</v>
      </c>
      <c r="S507">
        <v>10951367</v>
      </c>
      <c r="T507">
        <v>5385095</v>
      </c>
      <c r="U507" t="s">
        <v>982</v>
      </c>
      <c r="V507">
        <v>14</v>
      </c>
      <c r="X507" t="s">
        <v>983</v>
      </c>
      <c r="Y507">
        <v>481937</v>
      </c>
      <c r="Z507">
        <v>327795</v>
      </c>
      <c r="AA507">
        <v>4393416</v>
      </c>
      <c r="AB507">
        <v>6557951</v>
      </c>
      <c r="AC507" t="s">
        <v>216</v>
      </c>
      <c r="AD507" t="s">
        <v>242</v>
      </c>
    </row>
    <row r="508" spans="1:30">
      <c r="A508" s="31" t="s">
        <v>984</v>
      </c>
      <c r="B508" t="s">
        <v>77</v>
      </c>
      <c r="C508">
        <v>19</v>
      </c>
      <c r="D508" t="s">
        <v>78</v>
      </c>
      <c r="E508" s="32">
        <v>3811569725</v>
      </c>
      <c r="F508" s="32">
        <v>133623567</v>
      </c>
      <c r="G508">
        <v>886</v>
      </c>
      <c r="H508">
        <v>63</v>
      </c>
      <c r="I508">
        <v>949</v>
      </c>
      <c r="J508">
        <v>220822</v>
      </c>
      <c r="K508">
        <v>221771</v>
      </c>
      <c r="L508">
        <v>328</v>
      </c>
      <c r="M508">
        <v>4017</v>
      </c>
      <c r="N508">
        <v>583196</v>
      </c>
      <c r="O508">
        <v>9617</v>
      </c>
      <c r="R508">
        <v>814584</v>
      </c>
      <c r="S508">
        <v>10978913</v>
      </c>
      <c r="T508">
        <v>5412641</v>
      </c>
      <c r="U508" t="s">
        <v>985</v>
      </c>
      <c r="V508">
        <v>2</v>
      </c>
      <c r="X508" t="s">
        <v>986</v>
      </c>
      <c r="Y508">
        <v>482256</v>
      </c>
      <c r="Z508">
        <v>332328</v>
      </c>
      <c r="AA508">
        <v>4397361</v>
      </c>
      <c r="AB508">
        <v>6581552</v>
      </c>
      <c r="AC508" t="s">
        <v>216</v>
      </c>
      <c r="AD508" t="s">
        <v>242</v>
      </c>
    </row>
    <row r="509" spans="1:30">
      <c r="A509" s="31" t="s">
        <v>988</v>
      </c>
      <c r="B509" t="s">
        <v>77</v>
      </c>
      <c r="C509">
        <v>19</v>
      </c>
      <c r="D509" t="s">
        <v>78</v>
      </c>
      <c r="E509" s="32">
        <v>3811569725</v>
      </c>
      <c r="F509" s="32">
        <v>133623567</v>
      </c>
      <c r="G509">
        <v>922</v>
      </c>
      <c r="H509">
        <v>65</v>
      </c>
      <c r="I509">
        <v>987</v>
      </c>
      <c r="J509">
        <v>222349</v>
      </c>
      <c r="K509">
        <v>223336</v>
      </c>
      <c r="L509">
        <v>1565</v>
      </c>
      <c r="M509">
        <v>2357</v>
      </c>
      <c r="N509">
        <v>584580</v>
      </c>
      <c r="O509">
        <v>9620</v>
      </c>
      <c r="R509">
        <v>817536</v>
      </c>
      <c r="S509">
        <v>10996176</v>
      </c>
      <c r="T509">
        <v>5429744</v>
      </c>
      <c r="U509" t="s">
        <v>989</v>
      </c>
      <c r="V509">
        <v>5</v>
      </c>
      <c r="X509" t="s">
        <v>990</v>
      </c>
      <c r="Y509">
        <v>482483</v>
      </c>
      <c r="Z509">
        <v>335053</v>
      </c>
      <c r="AA509">
        <v>4400086</v>
      </c>
      <c r="AB509">
        <v>6596090</v>
      </c>
      <c r="AC509" t="s">
        <v>216</v>
      </c>
      <c r="AD509" t="s">
        <v>242</v>
      </c>
    </row>
    <row r="510" spans="1:30">
      <c r="A510" s="31" t="s">
        <v>991</v>
      </c>
      <c r="B510" t="s">
        <v>77</v>
      </c>
      <c r="C510">
        <v>19</v>
      </c>
      <c r="D510" t="s">
        <v>78</v>
      </c>
      <c r="E510" s="32">
        <v>3811569725</v>
      </c>
      <c r="F510" s="32">
        <v>133623567</v>
      </c>
      <c r="G510">
        <v>896</v>
      </c>
      <c r="H510">
        <v>63</v>
      </c>
      <c r="I510">
        <v>959</v>
      </c>
      <c r="J510">
        <v>225513</v>
      </c>
      <c r="K510">
        <v>226472</v>
      </c>
      <c r="L510">
        <v>3136</v>
      </c>
      <c r="M510">
        <v>7049</v>
      </c>
      <c r="N510">
        <v>589069</v>
      </c>
      <c r="O510">
        <v>9655</v>
      </c>
      <c r="R510">
        <v>825196</v>
      </c>
      <c r="S510">
        <v>11035787</v>
      </c>
      <c r="T510">
        <v>5468935</v>
      </c>
      <c r="U510" t="s">
        <v>992</v>
      </c>
      <c r="V510">
        <v>3</v>
      </c>
      <c r="X510" t="s">
        <v>993</v>
      </c>
      <c r="Y510">
        <v>482949</v>
      </c>
      <c r="Z510">
        <v>342247</v>
      </c>
      <c r="AA510">
        <v>4405300</v>
      </c>
      <c r="AB510">
        <v>6630487</v>
      </c>
      <c r="AC510" t="s">
        <v>216</v>
      </c>
      <c r="AD510" t="s">
        <v>242</v>
      </c>
    </row>
    <row r="511" spans="1:30">
      <c r="A511" s="31" t="s">
        <v>994</v>
      </c>
      <c r="B511" t="s">
        <v>77</v>
      </c>
      <c r="C511">
        <v>19</v>
      </c>
      <c r="D511" t="s">
        <v>78</v>
      </c>
      <c r="E511" s="32">
        <v>3811569725</v>
      </c>
      <c r="F511" s="32">
        <v>133623567</v>
      </c>
      <c r="G511">
        <v>894</v>
      </c>
      <c r="H511">
        <v>66</v>
      </c>
      <c r="I511">
        <v>960</v>
      </c>
      <c r="J511">
        <v>219102</v>
      </c>
      <c r="K511">
        <v>220062</v>
      </c>
      <c r="L511">
        <v>-6410</v>
      </c>
      <c r="M511">
        <v>4884</v>
      </c>
      <c r="N511">
        <v>601678</v>
      </c>
      <c r="O511">
        <v>9681</v>
      </c>
      <c r="R511">
        <v>831421</v>
      </c>
      <c r="S511">
        <v>11072319</v>
      </c>
      <c r="T511">
        <v>5504965</v>
      </c>
      <c r="U511" t="s">
        <v>995</v>
      </c>
      <c r="V511">
        <v>9</v>
      </c>
      <c r="X511" t="s">
        <v>996</v>
      </c>
      <c r="Y511">
        <v>483443</v>
      </c>
      <c r="Z511">
        <v>347978</v>
      </c>
      <c r="AA511">
        <v>4411151</v>
      </c>
      <c r="AB511">
        <v>6661168</v>
      </c>
      <c r="AC511" t="s">
        <v>216</v>
      </c>
      <c r="AD511" t="s">
        <v>242</v>
      </c>
    </row>
    <row r="512" spans="1:30">
      <c r="A512" s="31" t="s">
        <v>997</v>
      </c>
      <c r="B512" t="s">
        <v>77</v>
      </c>
      <c r="C512">
        <v>19</v>
      </c>
      <c r="D512" t="s">
        <v>78</v>
      </c>
      <c r="E512" s="32">
        <v>3811569725</v>
      </c>
      <c r="F512" s="32">
        <v>133623567</v>
      </c>
      <c r="G512">
        <v>869</v>
      </c>
      <c r="H512">
        <v>64</v>
      </c>
      <c r="I512">
        <v>933</v>
      </c>
      <c r="J512">
        <v>221488</v>
      </c>
      <c r="K512">
        <v>222421</v>
      </c>
      <c r="L512">
        <v>2359</v>
      </c>
      <c r="M512">
        <v>5528</v>
      </c>
      <c r="N512">
        <v>605760</v>
      </c>
      <c r="O512">
        <v>9696</v>
      </c>
      <c r="R512">
        <v>837877</v>
      </c>
      <c r="S512">
        <v>11106669</v>
      </c>
      <c r="T512">
        <v>5539048</v>
      </c>
      <c r="U512" t="s">
        <v>998</v>
      </c>
      <c r="V512">
        <v>5</v>
      </c>
      <c r="X512" t="s">
        <v>999</v>
      </c>
      <c r="Y512">
        <v>484018</v>
      </c>
      <c r="Z512">
        <v>353859</v>
      </c>
      <c r="AA512">
        <v>4417094</v>
      </c>
      <c r="AB512">
        <v>6689575</v>
      </c>
      <c r="AC512" t="s">
        <v>216</v>
      </c>
      <c r="AD512" t="s">
        <v>242</v>
      </c>
    </row>
    <row r="513" spans="1:30">
      <c r="A513" s="31" t="s">
        <v>1000</v>
      </c>
      <c r="B513" t="s">
        <v>77</v>
      </c>
      <c r="C513">
        <v>19</v>
      </c>
      <c r="D513" t="s">
        <v>78</v>
      </c>
      <c r="E513" s="32">
        <v>3811569725</v>
      </c>
      <c r="F513" s="32">
        <v>133623567</v>
      </c>
      <c r="G513">
        <v>868</v>
      </c>
      <c r="H513">
        <v>65</v>
      </c>
      <c r="I513">
        <v>933</v>
      </c>
      <c r="J513">
        <v>222739</v>
      </c>
      <c r="K513">
        <v>223672</v>
      </c>
      <c r="L513">
        <v>1251</v>
      </c>
      <c r="M513">
        <v>5497</v>
      </c>
      <c r="N513">
        <v>611140</v>
      </c>
      <c r="O513">
        <v>9721</v>
      </c>
      <c r="R513">
        <v>844533</v>
      </c>
      <c r="S513">
        <v>11140630</v>
      </c>
      <c r="T513">
        <v>5572660</v>
      </c>
      <c r="U513" t="s">
        <v>1001</v>
      </c>
      <c r="V513">
        <v>3</v>
      </c>
      <c r="X513" t="s">
        <v>1002</v>
      </c>
      <c r="Y513">
        <v>484533</v>
      </c>
      <c r="Z513">
        <v>360000</v>
      </c>
      <c r="AA513">
        <v>4422342</v>
      </c>
      <c r="AB513">
        <v>6718288</v>
      </c>
      <c r="AC513" t="s">
        <v>216</v>
      </c>
      <c r="AD513" t="s">
        <v>242</v>
      </c>
    </row>
    <row r="514" spans="1:30">
      <c r="A514" s="31" t="s">
        <v>1003</v>
      </c>
      <c r="B514" t="s">
        <v>77</v>
      </c>
      <c r="C514">
        <v>19</v>
      </c>
      <c r="D514" t="s">
        <v>78</v>
      </c>
      <c r="E514" s="32">
        <v>3811569725</v>
      </c>
      <c r="F514" s="32">
        <v>133623567</v>
      </c>
      <c r="G514">
        <v>828</v>
      </c>
      <c r="H514">
        <v>68</v>
      </c>
      <c r="I514">
        <v>896</v>
      </c>
      <c r="J514">
        <v>223426</v>
      </c>
      <c r="K514">
        <v>224322</v>
      </c>
      <c r="L514">
        <v>650</v>
      </c>
      <c r="M514">
        <v>5335</v>
      </c>
      <c r="N514">
        <v>616763</v>
      </c>
      <c r="O514">
        <v>9728</v>
      </c>
      <c r="R514">
        <v>850813</v>
      </c>
      <c r="S514">
        <v>11171634</v>
      </c>
      <c r="T514">
        <v>5603386</v>
      </c>
      <c r="U514" t="s">
        <v>1004</v>
      </c>
      <c r="V514">
        <v>7</v>
      </c>
      <c r="X514" t="s">
        <v>1005</v>
      </c>
      <c r="Y514">
        <v>484975</v>
      </c>
      <c r="Z514">
        <v>365838</v>
      </c>
      <c r="AA514">
        <v>4427177</v>
      </c>
      <c r="AB514">
        <v>6744457</v>
      </c>
      <c r="AC514" t="s">
        <v>216</v>
      </c>
      <c r="AD514" t="s">
        <v>242</v>
      </c>
    </row>
    <row r="515" spans="1:30">
      <c r="A515" s="31" t="s">
        <v>1006</v>
      </c>
      <c r="B515" t="s">
        <v>77</v>
      </c>
      <c r="C515">
        <v>19</v>
      </c>
      <c r="D515" t="s">
        <v>78</v>
      </c>
      <c r="E515" s="32">
        <v>3811569725</v>
      </c>
      <c r="F515" s="32">
        <v>133623567</v>
      </c>
      <c r="G515">
        <v>829</v>
      </c>
      <c r="H515">
        <v>66</v>
      </c>
      <c r="I515">
        <v>895</v>
      </c>
      <c r="J515">
        <v>227297</v>
      </c>
      <c r="K515">
        <v>228192</v>
      </c>
      <c r="L515">
        <v>3870</v>
      </c>
      <c r="M515">
        <v>4803</v>
      </c>
      <c r="N515">
        <v>618881</v>
      </c>
      <c r="O515">
        <v>9737</v>
      </c>
      <c r="R515">
        <v>856810</v>
      </c>
      <c r="S515">
        <v>11201386</v>
      </c>
      <c r="T515">
        <v>5632910</v>
      </c>
      <c r="U515" t="s">
        <v>1007</v>
      </c>
      <c r="V515">
        <v>6</v>
      </c>
      <c r="X515" t="s">
        <v>1008</v>
      </c>
      <c r="Y515">
        <v>485374</v>
      </c>
      <c r="Z515">
        <v>371436</v>
      </c>
      <c r="AA515">
        <v>4431101</v>
      </c>
      <c r="AB515">
        <v>6770285</v>
      </c>
      <c r="AC515" t="s">
        <v>216</v>
      </c>
      <c r="AD515" t="s">
        <v>242</v>
      </c>
    </row>
    <row r="516" spans="1:30">
      <c r="A516" t="s">
        <v>1010</v>
      </c>
      <c r="B516" t="s">
        <v>77</v>
      </c>
      <c r="C516">
        <v>19</v>
      </c>
      <c r="D516" t="s">
        <v>78</v>
      </c>
      <c r="E516" s="32">
        <v>3811569725</v>
      </c>
      <c r="F516" s="32">
        <v>133623567</v>
      </c>
      <c r="G516">
        <v>860</v>
      </c>
      <c r="H516">
        <v>65</v>
      </c>
      <c r="I516">
        <v>925</v>
      </c>
      <c r="J516">
        <v>229177</v>
      </c>
      <c r="K516">
        <v>230102</v>
      </c>
      <c r="L516">
        <v>1910</v>
      </c>
      <c r="M516">
        <v>2516</v>
      </c>
      <c r="N516">
        <v>620293</v>
      </c>
      <c r="O516">
        <v>9743</v>
      </c>
      <c r="R516">
        <v>860138</v>
      </c>
      <c r="S516">
        <v>11218833</v>
      </c>
      <c r="T516">
        <v>5650173</v>
      </c>
      <c r="U516" t="s">
        <v>1011</v>
      </c>
      <c r="V516">
        <v>1</v>
      </c>
      <c r="X516" t="s">
        <v>1012</v>
      </c>
      <c r="Y516">
        <v>485637</v>
      </c>
      <c r="Z516">
        <v>374501</v>
      </c>
      <c r="AA516">
        <v>4433991</v>
      </c>
      <c r="AB516">
        <v>6784842</v>
      </c>
      <c r="AC516" t="s">
        <v>216</v>
      </c>
      <c r="AD516" t="s">
        <v>242</v>
      </c>
    </row>
    <row r="517" spans="1:30">
      <c r="A517" t="s">
        <v>1013</v>
      </c>
      <c r="B517" t="s">
        <v>77</v>
      </c>
      <c r="C517">
        <v>19</v>
      </c>
      <c r="D517" t="s">
        <v>78</v>
      </c>
      <c r="E517" s="32">
        <v>3811569725</v>
      </c>
      <c r="F517" s="32">
        <v>133623567</v>
      </c>
      <c r="G517">
        <v>882</v>
      </c>
      <c r="H517">
        <v>59</v>
      </c>
      <c r="I517">
        <v>941</v>
      </c>
      <c r="J517">
        <v>232454</v>
      </c>
      <c r="K517">
        <v>233395</v>
      </c>
      <c r="L517">
        <v>3293</v>
      </c>
      <c r="M517">
        <v>6099</v>
      </c>
      <c r="N517">
        <v>624212</v>
      </c>
      <c r="O517">
        <v>9767</v>
      </c>
      <c r="R517">
        <v>867374</v>
      </c>
      <c r="S517">
        <v>11249858</v>
      </c>
      <c r="T517">
        <v>5680853</v>
      </c>
      <c r="U517" t="s">
        <v>1014</v>
      </c>
      <c r="V517">
        <v>2</v>
      </c>
      <c r="X517" t="s">
        <v>1015</v>
      </c>
      <c r="Y517">
        <v>486222</v>
      </c>
      <c r="Z517">
        <v>381152</v>
      </c>
      <c r="AA517">
        <v>4438679</v>
      </c>
      <c r="AB517">
        <v>6811179</v>
      </c>
      <c r="AC517" t="s">
        <v>216</v>
      </c>
      <c r="AD517" t="s">
        <v>242</v>
      </c>
    </row>
    <row r="518" spans="1:30">
      <c r="A518" t="s">
        <v>1016</v>
      </c>
      <c r="B518" t="s">
        <v>77</v>
      </c>
      <c r="C518">
        <v>19</v>
      </c>
      <c r="D518" t="s">
        <v>78</v>
      </c>
      <c r="E518" s="32">
        <v>3811569725</v>
      </c>
      <c r="F518" s="32">
        <v>133623567</v>
      </c>
      <c r="G518">
        <v>880</v>
      </c>
      <c r="H518">
        <v>62</v>
      </c>
      <c r="I518">
        <v>942</v>
      </c>
      <c r="J518">
        <v>226636</v>
      </c>
      <c r="K518">
        <v>227578</v>
      </c>
      <c r="L518">
        <v>-5817</v>
      </c>
      <c r="M518">
        <v>6002</v>
      </c>
      <c r="N518">
        <v>637600</v>
      </c>
      <c r="O518">
        <v>9796</v>
      </c>
      <c r="R518">
        <v>874974</v>
      </c>
      <c r="S518">
        <v>11285405</v>
      </c>
      <c r="T518">
        <v>5715978</v>
      </c>
      <c r="U518" t="s">
        <v>1017</v>
      </c>
      <c r="V518">
        <v>5</v>
      </c>
      <c r="X518" t="s">
        <v>1018</v>
      </c>
      <c r="Y518">
        <v>486866</v>
      </c>
      <c r="Z518">
        <v>388108</v>
      </c>
      <c r="AA518">
        <v>4445103</v>
      </c>
      <c r="AB518">
        <v>6840302</v>
      </c>
      <c r="AC518" t="s">
        <v>216</v>
      </c>
      <c r="AD518" t="s">
        <v>242</v>
      </c>
    </row>
    <row r="519" spans="1:30">
      <c r="A519" t="s">
        <v>1019</v>
      </c>
      <c r="B519" t="s">
        <v>77</v>
      </c>
      <c r="C519">
        <v>19</v>
      </c>
      <c r="D519" t="s">
        <v>78</v>
      </c>
      <c r="E519" s="32">
        <v>3811569725</v>
      </c>
      <c r="F519" s="32">
        <v>133623567</v>
      </c>
      <c r="G519">
        <v>874</v>
      </c>
      <c r="H519">
        <v>65</v>
      </c>
      <c r="I519">
        <v>939</v>
      </c>
      <c r="J519">
        <v>230876</v>
      </c>
      <c r="K519">
        <v>231815</v>
      </c>
      <c r="L519">
        <v>4237</v>
      </c>
      <c r="M519">
        <v>6230</v>
      </c>
      <c r="N519">
        <v>642060</v>
      </c>
      <c r="O519">
        <v>9814</v>
      </c>
      <c r="R519">
        <v>883689</v>
      </c>
      <c r="S519">
        <v>11326159</v>
      </c>
      <c r="T519">
        <v>5756190</v>
      </c>
      <c r="U519" t="s">
        <v>1020</v>
      </c>
      <c r="V519">
        <v>7</v>
      </c>
      <c r="X519" t="s">
        <v>1021</v>
      </c>
      <c r="Y519">
        <v>487445</v>
      </c>
      <c r="Z519">
        <v>396244</v>
      </c>
      <c r="AA519">
        <v>4450761</v>
      </c>
      <c r="AB519">
        <v>6875398</v>
      </c>
      <c r="AC519" t="s">
        <v>216</v>
      </c>
      <c r="AD519" t="s">
        <v>242</v>
      </c>
    </row>
    <row r="520" spans="1:30">
      <c r="A520" t="s">
        <v>1022</v>
      </c>
      <c r="B520" t="s">
        <v>77</v>
      </c>
      <c r="C520">
        <v>19</v>
      </c>
      <c r="D520" t="s">
        <v>78</v>
      </c>
      <c r="E520" s="32">
        <v>3811569725</v>
      </c>
      <c r="F520" s="32">
        <v>133623567</v>
      </c>
      <c r="G520">
        <v>858</v>
      </c>
      <c r="H520">
        <v>60</v>
      </c>
      <c r="I520">
        <v>918</v>
      </c>
      <c r="J520">
        <v>232803</v>
      </c>
      <c r="K520">
        <v>233721</v>
      </c>
      <c r="L520">
        <v>1906</v>
      </c>
      <c r="M520">
        <v>5946</v>
      </c>
      <c r="N520">
        <v>648428</v>
      </c>
      <c r="O520">
        <v>9833</v>
      </c>
      <c r="R520">
        <v>891982</v>
      </c>
      <c r="S520">
        <v>11364973</v>
      </c>
      <c r="T520">
        <v>5794558</v>
      </c>
      <c r="U520" t="s">
        <v>1023</v>
      </c>
      <c r="V520">
        <v>3</v>
      </c>
      <c r="X520" t="s">
        <v>1024</v>
      </c>
      <c r="Y520">
        <v>488026</v>
      </c>
      <c r="Z520">
        <v>403956</v>
      </c>
      <c r="AA520">
        <v>4456042</v>
      </c>
      <c r="AB520">
        <v>6908931</v>
      </c>
      <c r="AC520" t="s">
        <v>216</v>
      </c>
      <c r="AD520" t="s">
        <v>242</v>
      </c>
    </row>
    <row r="521" spans="1:30">
      <c r="A521" t="s">
        <v>1025</v>
      </c>
      <c r="B521" t="s">
        <v>77</v>
      </c>
      <c r="C521">
        <v>19</v>
      </c>
      <c r="D521" t="s">
        <v>78</v>
      </c>
      <c r="E521" s="32">
        <v>3811569725</v>
      </c>
      <c r="F521" s="32">
        <v>133623567</v>
      </c>
      <c r="G521">
        <v>852</v>
      </c>
      <c r="H521">
        <v>58</v>
      </c>
      <c r="I521">
        <v>910</v>
      </c>
      <c r="J521">
        <v>232256</v>
      </c>
      <c r="K521">
        <v>233166</v>
      </c>
      <c r="L521">
        <v>-555</v>
      </c>
      <c r="M521">
        <v>6107</v>
      </c>
      <c r="N521">
        <v>656823</v>
      </c>
      <c r="O521">
        <v>9848</v>
      </c>
      <c r="R521">
        <v>899837</v>
      </c>
      <c r="S521">
        <v>11405138</v>
      </c>
      <c r="T521">
        <v>5834218</v>
      </c>
      <c r="U521" t="s">
        <v>1026</v>
      </c>
      <c r="V521">
        <v>5</v>
      </c>
      <c r="X521" t="s">
        <v>1027</v>
      </c>
      <c r="Y521">
        <v>488613</v>
      </c>
      <c r="Z521">
        <v>411224</v>
      </c>
      <c r="AA521">
        <v>4462064</v>
      </c>
      <c r="AB521">
        <v>6943074</v>
      </c>
      <c r="AC521" t="s">
        <v>216</v>
      </c>
      <c r="AD521" t="s">
        <v>242</v>
      </c>
    </row>
    <row r="522" spans="1:30">
      <c r="A522" t="s">
        <v>1028</v>
      </c>
      <c r="B522" t="s">
        <v>77</v>
      </c>
      <c r="C522">
        <v>19</v>
      </c>
      <c r="D522" t="s">
        <v>78</v>
      </c>
      <c r="E522" s="32">
        <v>3811569725</v>
      </c>
      <c r="F522" s="32">
        <v>133623567</v>
      </c>
      <c r="G522">
        <v>878</v>
      </c>
      <c r="H522">
        <v>60</v>
      </c>
      <c r="I522">
        <v>938</v>
      </c>
      <c r="J522">
        <v>235924</v>
      </c>
      <c r="K522">
        <v>236862</v>
      </c>
      <c r="L522">
        <v>3696</v>
      </c>
      <c r="M522">
        <v>4777</v>
      </c>
      <c r="N522">
        <v>659048</v>
      </c>
      <c r="O522">
        <v>9860</v>
      </c>
      <c r="R522">
        <v>905770</v>
      </c>
      <c r="S522">
        <v>11435675</v>
      </c>
      <c r="T522">
        <v>5864457</v>
      </c>
      <c r="U522" t="s">
        <v>1029</v>
      </c>
      <c r="V522">
        <v>4</v>
      </c>
      <c r="X522" t="s">
        <v>1030</v>
      </c>
      <c r="Y522">
        <v>489039</v>
      </c>
      <c r="Z522">
        <v>416731</v>
      </c>
      <c r="AA522">
        <v>4466116</v>
      </c>
      <c r="AB522">
        <v>6969559</v>
      </c>
      <c r="AC522" t="s">
        <v>216</v>
      </c>
      <c r="AD522" t="s">
        <v>242</v>
      </c>
    </row>
    <row r="523" spans="1:30">
      <c r="A523" s="31" t="s">
        <v>1032</v>
      </c>
      <c r="B523" t="s">
        <v>77</v>
      </c>
      <c r="C523">
        <v>19</v>
      </c>
      <c r="D523" t="s">
        <v>78</v>
      </c>
      <c r="E523" s="32">
        <v>3811569725</v>
      </c>
      <c r="F523" s="32">
        <v>133623567</v>
      </c>
      <c r="G523">
        <v>922</v>
      </c>
      <c r="H523">
        <v>59</v>
      </c>
      <c r="I523">
        <v>981</v>
      </c>
      <c r="J523">
        <v>237508</v>
      </c>
      <c r="K523">
        <v>238489</v>
      </c>
      <c r="L523">
        <v>1627</v>
      </c>
      <c r="M523">
        <v>2798</v>
      </c>
      <c r="N523">
        <v>661097</v>
      </c>
      <c r="O523">
        <v>9868</v>
      </c>
      <c r="R523">
        <v>909454</v>
      </c>
      <c r="S523">
        <v>11455300</v>
      </c>
      <c r="T523">
        <v>5883894</v>
      </c>
      <c r="U523" t="s">
        <v>1033</v>
      </c>
      <c r="V523">
        <v>5</v>
      </c>
      <c r="X523" t="s">
        <v>1034</v>
      </c>
      <c r="Y523">
        <v>489243</v>
      </c>
      <c r="Z523">
        <v>420211</v>
      </c>
      <c r="AA523">
        <v>4468607</v>
      </c>
      <c r="AB523">
        <v>6986693</v>
      </c>
      <c r="AC523" t="s">
        <v>216</v>
      </c>
      <c r="AD523" t="s">
        <v>242</v>
      </c>
    </row>
    <row r="524" spans="1:30">
      <c r="A524" s="31" t="s">
        <v>1035</v>
      </c>
      <c r="B524" t="s">
        <v>77</v>
      </c>
      <c r="C524">
        <v>19</v>
      </c>
      <c r="D524" t="s">
        <v>78</v>
      </c>
      <c r="E524" s="32">
        <v>3811569725</v>
      </c>
      <c r="F524" s="32">
        <v>133623567</v>
      </c>
      <c r="G524">
        <v>946</v>
      </c>
      <c r="H524">
        <v>59</v>
      </c>
      <c r="I524">
        <v>1005</v>
      </c>
      <c r="J524">
        <v>236784</v>
      </c>
      <c r="K524">
        <v>237789</v>
      </c>
      <c r="L524">
        <v>-700</v>
      </c>
      <c r="M524">
        <v>6726</v>
      </c>
      <c r="N524">
        <v>669368</v>
      </c>
      <c r="O524">
        <v>9898</v>
      </c>
      <c r="R524">
        <v>917055</v>
      </c>
      <c r="S524">
        <v>11491463</v>
      </c>
      <c r="T524">
        <v>5919684</v>
      </c>
      <c r="U524" t="s">
        <v>1036</v>
      </c>
      <c r="V524">
        <v>6</v>
      </c>
      <c r="X524" t="s">
        <v>1037</v>
      </c>
      <c r="Y524">
        <v>489666</v>
      </c>
      <c r="Z524">
        <v>427389</v>
      </c>
      <c r="AA524">
        <v>4473168</v>
      </c>
      <c r="AB524">
        <v>7018295</v>
      </c>
      <c r="AC524" t="s">
        <v>216</v>
      </c>
      <c r="AD524" t="s">
        <v>242</v>
      </c>
    </row>
    <row r="525" spans="1:30">
      <c r="A525" s="31" t="s">
        <v>1038</v>
      </c>
      <c r="B525" t="s">
        <v>77</v>
      </c>
      <c r="C525">
        <v>19</v>
      </c>
      <c r="D525" t="s">
        <v>78</v>
      </c>
      <c r="E525" s="32">
        <v>3811569725</v>
      </c>
      <c r="F525" s="32">
        <v>133623567</v>
      </c>
      <c r="G525">
        <v>927</v>
      </c>
      <c r="H525">
        <v>62</v>
      </c>
      <c r="I525">
        <v>989</v>
      </c>
      <c r="J525">
        <v>238420</v>
      </c>
      <c r="K525">
        <v>239409</v>
      </c>
      <c r="L525">
        <v>1620</v>
      </c>
      <c r="M525">
        <v>6481</v>
      </c>
      <c r="N525">
        <v>676317</v>
      </c>
      <c r="O525">
        <v>9918</v>
      </c>
      <c r="R525">
        <v>925644</v>
      </c>
      <c r="S525">
        <v>11538062</v>
      </c>
      <c r="T525">
        <v>5965796</v>
      </c>
      <c r="U525" t="s">
        <v>1039</v>
      </c>
      <c r="V525">
        <v>8</v>
      </c>
      <c r="X525" t="s">
        <v>1040</v>
      </c>
      <c r="Y525">
        <v>490219</v>
      </c>
      <c r="Z525">
        <v>435425</v>
      </c>
      <c r="AA525">
        <v>4479038</v>
      </c>
      <c r="AB525">
        <v>7059024</v>
      </c>
      <c r="AC525" t="s">
        <v>216</v>
      </c>
      <c r="AD525" t="s">
        <v>242</v>
      </c>
    </row>
    <row r="526" spans="1:30">
      <c r="A526" s="31" t="s">
        <v>1041</v>
      </c>
      <c r="B526" t="s">
        <v>77</v>
      </c>
      <c r="C526">
        <v>19</v>
      </c>
      <c r="D526" t="s">
        <v>78</v>
      </c>
      <c r="E526" s="32">
        <v>3811569725</v>
      </c>
      <c r="F526" s="32">
        <v>133623567</v>
      </c>
      <c r="G526">
        <v>920</v>
      </c>
      <c r="H526">
        <v>63</v>
      </c>
      <c r="I526">
        <v>983</v>
      </c>
      <c r="J526">
        <v>233912</v>
      </c>
      <c r="K526">
        <v>234895</v>
      </c>
      <c r="L526">
        <v>-4514</v>
      </c>
      <c r="M526">
        <v>6748</v>
      </c>
      <c r="N526">
        <v>688453</v>
      </c>
      <c r="O526">
        <v>9936</v>
      </c>
      <c r="R526">
        <v>933284</v>
      </c>
      <c r="S526">
        <v>11577893</v>
      </c>
      <c r="T526">
        <v>6005322</v>
      </c>
      <c r="U526" t="s">
        <v>1042</v>
      </c>
      <c r="V526">
        <v>3</v>
      </c>
      <c r="X526" t="s">
        <v>1043</v>
      </c>
      <c r="Y526">
        <v>490713</v>
      </c>
      <c r="Z526">
        <v>442571</v>
      </c>
      <c r="AA526">
        <v>4484191</v>
      </c>
      <c r="AB526">
        <v>7093702</v>
      </c>
      <c r="AC526" t="s">
        <v>216</v>
      </c>
      <c r="AD526" t="s">
        <v>242</v>
      </c>
    </row>
    <row r="527" spans="1:30">
      <c r="A527" s="31" t="s">
        <v>1044</v>
      </c>
      <c r="B527" t="s">
        <v>77</v>
      </c>
      <c r="C527">
        <v>19</v>
      </c>
      <c r="D527" t="s">
        <v>78</v>
      </c>
      <c r="E527" s="32">
        <v>3811569725</v>
      </c>
      <c r="F527" s="32">
        <v>133623567</v>
      </c>
      <c r="G527">
        <v>903</v>
      </c>
      <c r="H527">
        <v>66</v>
      </c>
      <c r="I527">
        <v>969</v>
      </c>
      <c r="J527">
        <v>232425</v>
      </c>
      <c r="K527">
        <v>233394</v>
      </c>
      <c r="L527">
        <v>-1501</v>
      </c>
      <c r="M527">
        <v>5495</v>
      </c>
      <c r="N527">
        <v>696246</v>
      </c>
      <c r="O527">
        <v>9954</v>
      </c>
      <c r="R527">
        <v>939594</v>
      </c>
      <c r="S527">
        <v>11614222</v>
      </c>
      <c r="T527">
        <v>6041094</v>
      </c>
      <c r="U527" t="s">
        <v>1045</v>
      </c>
      <c r="V527">
        <v>7</v>
      </c>
      <c r="X527" t="s">
        <v>1046</v>
      </c>
      <c r="Y527">
        <v>491149</v>
      </c>
      <c r="Z527">
        <v>448445</v>
      </c>
      <c r="AA527">
        <v>4489241</v>
      </c>
      <c r="AB527">
        <v>7124981</v>
      </c>
      <c r="AC527" t="s">
        <v>216</v>
      </c>
      <c r="AD527" t="s">
        <v>242</v>
      </c>
    </row>
    <row r="528" spans="1:30">
      <c r="A528" s="31" t="s">
        <v>1047</v>
      </c>
      <c r="B528" t="s">
        <v>77</v>
      </c>
      <c r="C528">
        <v>19</v>
      </c>
      <c r="D528" t="s">
        <v>78</v>
      </c>
      <c r="E528" s="32">
        <v>3811569725</v>
      </c>
      <c r="F528" s="32">
        <v>133623567</v>
      </c>
      <c r="G528">
        <v>902</v>
      </c>
      <c r="H528">
        <v>62</v>
      </c>
      <c r="I528">
        <v>964</v>
      </c>
      <c r="J528">
        <v>227705</v>
      </c>
      <c r="K528">
        <v>228669</v>
      </c>
      <c r="L528">
        <v>-4725</v>
      </c>
      <c r="M528">
        <v>5491</v>
      </c>
      <c r="N528">
        <v>707717</v>
      </c>
      <c r="O528">
        <v>9973</v>
      </c>
      <c r="R528">
        <v>946359</v>
      </c>
      <c r="S528">
        <v>11651207</v>
      </c>
      <c r="T528">
        <v>6077730</v>
      </c>
      <c r="U528" t="s">
        <v>1048</v>
      </c>
      <c r="V528">
        <v>1</v>
      </c>
      <c r="X528" t="s">
        <v>1049</v>
      </c>
      <c r="Y528">
        <v>491604</v>
      </c>
      <c r="Z528">
        <v>454755</v>
      </c>
      <c r="AA528">
        <v>4493891</v>
      </c>
      <c r="AB528">
        <v>7157316</v>
      </c>
      <c r="AC528" t="s">
        <v>216</v>
      </c>
      <c r="AD528" t="s">
        <v>242</v>
      </c>
    </row>
    <row r="529" spans="1:30">
      <c r="A529" s="31" t="s">
        <v>1050</v>
      </c>
      <c r="B529" t="s">
        <v>77</v>
      </c>
      <c r="C529">
        <v>19</v>
      </c>
      <c r="D529" t="s">
        <v>78</v>
      </c>
      <c r="E529" s="32">
        <v>3811569725</v>
      </c>
      <c r="F529" s="32">
        <v>133623567</v>
      </c>
      <c r="G529">
        <v>928</v>
      </c>
      <c r="H529">
        <v>65</v>
      </c>
      <c r="I529">
        <v>993</v>
      </c>
      <c r="J529">
        <v>228164</v>
      </c>
      <c r="K529">
        <v>229157</v>
      </c>
      <c r="L529">
        <v>488</v>
      </c>
      <c r="M529">
        <v>4346</v>
      </c>
      <c r="N529">
        <v>712626</v>
      </c>
      <c r="O529">
        <v>9987</v>
      </c>
      <c r="R529">
        <v>951770</v>
      </c>
      <c r="S529">
        <v>11682467</v>
      </c>
      <c r="T529">
        <v>6108648</v>
      </c>
      <c r="U529" t="s">
        <v>1051</v>
      </c>
      <c r="V529">
        <v>6</v>
      </c>
      <c r="X529" t="s">
        <v>1052</v>
      </c>
      <c r="Y529">
        <v>492007</v>
      </c>
      <c r="Z529">
        <v>459763</v>
      </c>
      <c r="AA529">
        <v>4498384</v>
      </c>
      <c r="AB529">
        <v>7184083</v>
      </c>
      <c r="AC529" t="s">
        <v>216</v>
      </c>
      <c r="AD529" t="s">
        <v>242</v>
      </c>
    </row>
    <row r="530" spans="1:30">
      <c r="A530" s="31" t="s">
        <v>1054</v>
      </c>
      <c r="B530" t="s">
        <v>77</v>
      </c>
      <c r="C530">
        <v>19</v>
      </c>
      <c r="D530" t="s">
        <v>78</v>
      </c>
      <c r="E530" s="32">
        <v>3811569725</v>
      </c>
      <c r="F530" s="32">
        <v>133623567</v>
      </c>
      <c r="G530">
        <v>959</v>
      </c>
      <c r="H530">
        <v>60</v>
      </c>
      <c r="I530">
        <v>1019</v>
      </c>
      <c r="J530">
        <v>224998</v>
      </c>
      <c r="K530">
        <v>226017</v>
      </c>
      <c r="L530">
        <v>-3140</v>
      </c>
      <c r="M530">
        <v>900</v>
      </c>
      <c r="N530">
        <v>717514</v>
      </c>
      <c r="O530">
        <v>9995</v>
      </c>
      <c r="R530">
        <v>953526</v>
      </c>
      <c r="S530">
        <v>11694842</v>
      </c>
      <c r="T530">
        <v>6120909</v>
      </c>
      <c r="U530" t="s">
        <v>1055</v>
      </c>
      <c r="V530">
        <v>1</v>
      </c>
      <c r="X530" t="s">
        <v>1056</v>
      </c>
      <c r="Y530">
        <v>492258</v>
      </c>
      <c r="Z530">
        <v>461268</v>
      </c>
      <c r="AA530">
        <v>4501002</v>
      </c>
      <c r="AB530">
        <v>7193840</v>
      </c>
      <c r="AC530" t="s">
        <v>216</v>
      </c>
      <c r="AD530" t="s">
        <v>242</v>
      </c>
    </row>
    <row r="531" spans="1:30">
      <c r="A531" s="31" t="s">
        <v>1057</v>
      </c>
      <c r="B531" t="s">
        <v>77</v>
      </c>
      <c r="C531">
        <v>19</v>
      </c>
      <c r="D531" t="s">
        <v>78</v>
      </c>
      <c r="E531" s="32">
        <v>3811569725</v>
      </c>
      <c r="F531" s="32">
        <v>133623567</v>
      </c>
      <c r="G531">
        <v>982</v>
      </c>
      <c r="H531">
        <v>58</v>
      </c>
      <c r="I531">
        <v>1040</v>
      </c>
      <c r="J531">
        <v>224465</v>
      </c>
      <c r="K531">
        <v>225505</v>
      </c>
      <c r="L531">
        <v>-512</v>
      </c>
      <c r="M531">
        <v>6628</v>
      </c>
      <c r="N531">
        <v>725472</v>
      </c>
      <c r="O531">
        <v>10026</v>
      </c>
      <c r="R531">
        <v>961003</v>
      </c>
      <c r="S531">
        <v>11732253</v>
      </c>
      <c r="T531">
        <v>6157897</v>
      </c>
      <c r="U531" t="s">
        <v>1058</v>
      </c>
      <c r="V531">
        <v>4</v>
      </c>
      <c r="X531" t="s">
        <v>1059</v>
      </c>
      <c r="Y531">
        <v>492664</v>
      </c>
      <c r="Z531">
        <v>468339</v>
      </c>
      <c r="AA531">
        <v>4505484</v>
      </c>
      <c r="AB531">
        <v>7226769</v>
      </c>
      <c r="AC531" t="s">
        <v>216</v>
      </c>
      <c r="AD531" t="s">
        <v>242</v>
      </c>
    </row>
    <row r="532" spans="1:30">
      <c r="A532" s="31" t="s">
        <v>1060</v>
      </c>
      <c r="B532" t="s">
        <v>77</v>
      </c>
      <c r="C532">
        <v>19</v>
      </c>
      <c r="D532" t="s">
        <v>78</v>
      </c>
      <c r="E532" s="32">
        <v>3811569725</v>
      </c>
      <c r="F532" s="32">
        <v>133623567</v>
      </c>
      <c r="G532">
        <v>990</v>
      </c>
      <c r="H532">
        <v>56</v>
      </c>
      <c r="I532">
        <v>1046</v>
      </c>
      <c r="J532">
        <v>223925</v>
      </c>
      <c r="K532">
        <v>224971</v>
      </c>
      <c r="L532">
        <v>-534</v>
      </c>
      <c r="M532">
        <v>5246</v>
      </c>
      <c r="N532">
        <v>733163</v>
      </c>
      <c r="O532">
        <v>10057</v>
      </c>
      <c r="R532">
        <v>968191</v>
      </c>
      <c r="S532">
        <v>11774382</v>
      </c>
      <c r="T532">
        <v>6199533</v>
      </c>
      <c r="U532" t="s">
        <v>1061</v>
      </c>
      <c r="V532">
        <v>2</v>
      </c>
      <c r="X532" t="s">
        <v>1062</v>
      </c>
      <c r="Y532">
        <v>493151</v>
      </c>
      <c r="Z532">
        <v>475040</v>
      </c>
      <c r="AA532">
        <v>4511210</v>
      </c>
      <c r="AB532">
        <v>7263172</v>
      </c>
      <c r="AC532" t="s">
        <v>216</v>
      </c>
      <c r="AD532" t="s">
        <v>242</v>
      </c>
    </row>
    <row r="533" spans="1:30">
      <c r="A533" s="31" t="s">
        <v>1063</v>
      </c>
      <c r="B533" t="s">
        <v>77</v>
      </c>
      <c r="C533">
        <v>19</v>
      </c>
      <c r="D533" t="s">
        <v>78</v>
      </c>
      <c r="E533" s="32">
        <v>3811569725</v>
      </c>
      <c r="F533" s="32">
        <v>133623567</v>
      </c>
      <c r="G533">
        <v>991</v>
      </c>
      <c r="H533">
        <v>58</v>
      </c>
      <c r="I533">
        <v>1049</v>
      </c>
      <c r="J533">
        <v>207736</v>
      </c>
      <c r="K533">
        <v>208785</v>
      </c>
      <c r="L533">
        <v>-16186</v>
      </c>
      <c r="M533">
        <v>3909</v>
      </c>
      <c r="N533">
        <v>754428</v>
      </c>
      <c r="O533">
        <v>10077</v>
      </c>
      <c r="R533">
        <v>973290</v>
      </c>
      <c r="S533">
        <v>11802371</v>
      </c>
      <c r="T533">
        <v>6227245</v>
      </c>
      <c r="U533" t="s">
        <v>1064</v>
      </c>
      <c r="V533">
        <v>4</v>
      </c>
      <c r="X533" t="s">
        <v>1065</v>
      </c>
      <c r="Y533">
        <v>493633</v>
      </c>
      <c r="Z533">
        <v>479657</v>
      </c>
      <c r="AA533">
        <v>4516553</v>
      </c>
      <c r="AB533">
        <v>7285818</v>
      </c>
      <c r="AC533" t="s">
        <v>216</v>
      </c>
      <c r="AD533" t="s">
        <v>242</v>
      </c>
    </row>
    <row r="534" spans="1:30">
      <c r="A534" s="31" t="s">
        <v>1066</v>
      </c>
      <c r="B534" t="s">
        <v>77</v>
      </c>
      <c r="C534">
        <v>19</v>
      </c>
      <c r="D534" t="s">
        <v>78</v>
      </c>
      <c r="E534" s="32">
        <v>3811569725</v>
      </c>
      <c r="F534" s="32">
        <v>133623567</v>
      </c>
      <c r="G534">
        <v>971</v>
      </c>
      <c r="H534">
        <v>61</v>
      </c>
      <c r="I534">
        <v>1032</v>
      </c>
      <c r="J534">
        <v>186369</v>
      </c>
      <c r="K534">
        <v>187401</v>
      </c>
      <c r="L534">
        <v>-21384</v>
      </c>
      <c r="M534">
        <v>4749</v>
      </c>
      <c r="N534">
        <v>783229</v>
      </c>
      <c r="O534">
        <v>10104</v>
      </c>
      <c r="R534">
        <v>980734</v>
      </c>
      <c r="S534">
        <v>11845861</v>
      </c>
      <c r="T534">
        <v>6270030</v>
      </c>
      <c r="U534" t="s">
        <v>1067</v>
      </c>
      <c r="V534">
        <v>8</v>
      </c>
      <c r="X534" t="s">
        <v>1068</v>
      </c>
      <c r="Y534">
        <v>494062</v>
      </c>
      <c r="Z534">
        <v>486672</v>
      </c>
      <c r="AA534">
        <v>4521347</v>
      </c>
      <c r="AB534">
        <v>7324514</v>
      </c>
      <c r="AC534" t="s">
        <v>216</v>
      </c>
      <c r="AD534" t="s">
        <v>242</v>
      </c>
    </row>
    <row r="535" spans="1:30">
      <c r="A535" s="31" t="s">
        <v>1069</v>
      </c>
      <c r="B535" t="s">
        <v>77</v>
      </c>
      <c r="C535">
        <v>19</v>
      </c>
      <c r="D535" t="s">
        <v>78</v>
      </c>
      <c r="E535" s="32">
        <v>3811569725</v>
      </c>
      <c r="F535" s="32">
        <v>133623567</v>
      </c>
      <c r="G535">
        <v>973</v>
      </c>
      <c r="H535">
        <v>65</v>
      </c>
      <c r="I535">
        <v>1038</v>
      </c>
      <c r="J535">
        <v>185197</v>
      </c>
      <c r="K535">
        <v>186235</v>
      </c>
      <c r="L535">
        <v>-1166</v>
      </c>
      <c r="M535">
        <v>4952</v>
      </c>
      <c r="N535">
        <v>789953</v>
      </c>
      <c r="O535">
        <v>10120</v>
      </c>
      <c r="R535">
        <v>986308</v>
      </c>
      <c r="S535">
        <v>11875723</v>
      </c>
      <c r="T535">
        <v>6299603</v>
      </c>
      <c r="U535" t="s">
        <v>1070</v>
      </c>
      <c r="V535">
        <v>12</v>
      </c>
      <c r="X535" t="s">
        <v>1071</v>
      </c>
      <c r="Y535">
        <v>494552</v>
      </c>
      <c r="Z535">
        <v>491756</v>
      </c>
      <c r="AA535">
        <v>4526036</v>
      </c>
      <c r="AB535">
        <v>7349687</v>
      </c>
      <c r="AC535" t="s">
        <v>216</v>
      </c>
      <c r="AD535" t="s">
        <v>242</v>
      </c>
    </row>
    <row r="536" spans="1:30">
      <c r="A536" s="31" t="s">
        <v>1072</v>
      </c>
      <c r="B536" t="s">
        <v>77</v>
      </c>
      <c r="C536">
        <v>19</v>
      </c>
      <c r="D536" t="s">
        <v>78</v>
      </c>
      <c r="E536" s="32">
        <v>3811569725</v>
      </c>
      <c r="F536" s="32">
        <v>133623567</v>
      </c>
      <c r="G536">
        <v>977</v>
      </c>
      <c r="H536">
        <v>65</v>
      </c>
      <c r="I536">
        <v>1042</v>
      </c>
      <c r="J536">
        <v>186020</v>
      </c>
      <c r="K536">
        <v>187062</v>
      </c>
      <c r="L536">
        <v>827</v>
      </c>
      <c r="M536">
        <v>3435</v>
      </c>
      <c r="N536">
        <v>793966</v>
      </c>
      <c r="O536">
        <v>10137</v>
      </c>
      <c r="R536">
        <v>991165</v>
      </c>
      <c r="S536">
        <v>11905906</v>
      </c>
      <c r="T536">
        <v>6329349</v>
      </c>
      <c r="U536" t="s">
        <v>1073</v>
      </c>
      <c r="V536">
        <v>6</v>
      </c>
      <c r="X536" t="s">
        <v>1074</v>
      </c>
      <c r="Y536">
        <v>494835</v>
      </c>
      <c r="Z536">
        <v>496330</v>
      </c>
      <c r="AA536">
        <v>4529662</v>
      </c>
      <c r="AB536">
        <v>7376244</v>
      </c>
      <c r="AC536" t="s">
        <v>216</v>
      </c>
      <c r="AD536" t="s">
        <v>242</v>
      </c>
    </row>
    <row r="537" spans="1:30">
      <c r="A537" s="31" t="s">
        <v>1076</v>
      </c>
      <c r="B537" t="s">
        <v>77</v>
      </c>
      <c r="C537">
        <v>19</v>
      </c>
      <c r="D537" t="s">
        <v>78</v>
      </c>
      <c r="E537" s="32">
        <v>3811569725</v>
      </c>
      <c r="F537" s="32">
        <v>133623567</v>
      </c>
      <c r="G537">
        <v>1013</v>
      </c>
      <c r="H537">
        <v>61</v>
      </c>
      <c r="I537">
        <v>1074</v>
      </c>
      <c r="J537">
        <v>185874</v>
      </c>
      <c r="K537">
        <v>186948</v>
      </c>
      <c r="L537">
        <v>-114</v>
      </c>
      <c r="M537">
        <v>1993</v>
      </c>
      <c r="N537">
        <v>796767</v>
      </c>
      <c r="O537">
        <v>10142</v>
      </c>
      <c r="R537">
        <v>993857</v>
      </c>
      <c r="S537">
        <v>11922510</v>
      </c>
      <c r="T537">
        <v>6345778</v>
      </c>
      <c r="U537" t="s">
        <v>1077</v>
      </c>
      <c r="V537">
        <v>0</v>
      </c>
      <c r="X537" t="s">
        <v>1078</v>
      </c>
      <c r="Y537">
        <v>494971</v>
      </c>
      <c r="Z537">
        <v>498886</v>
      </c>
      <c r="AA537">
        <v>4531610</v>
      </c>
      <c r="AB537">
        <v>7390900</v>
      </c>
      <c r="AC537" t="s">
        <v>216</v>
      </c>
      <c r="AD537" t="s">
        <v>242</v>
      </c>
    </row>
    <row r="538" spans="1:30">
      <c r="A538" s="31" t="s">
        <v>1079</v>
      </c>
      <c r="B538" t="s">
        <v>77</v>
      </c>
      <c r="C538">
        <v>19</v>
      </c>
      <c r="D538" t="s">
        <v>78</v>
      </c>
      <c r="E538" s="32">
        <v>3811569725</v>
      </c>
      <c r="F538" s="32">
        <v>133623567</v>
      </c>
      <c r="G538">
        <v>1009</v>
      </c>
      <c r="H538">
        <v>49</v>
      </c>
      <c r="I538">
        <v>1058</v>
      </c>
      <c r="J538">
        <v>185559</v>
      </c>
      <c r="K538">
        <v>186617</v>
      </c>
      <c r="L538">
        <v>-331</v>
      </c>
      <c r="M538">
        <v>5769</v>
      </c>
      <c r="N538">
        <v>803569</v>
      </c>
      <c r="O538">
        <v>10185</v>
      </c>
      <c r="R538">
        <v>1000371</v>
      </c>
      <c r="S538">
        <v>11956200</v>
      </c>
      <c r="T538">
        <v>6379070</v>
      </c>
      <c r="U538" t="s">
        <v>1080</v>
      </c>
      <c r="V538">
        <v>1</v>
      </c>
      <c r="X538" t="s">
        <v>1081</v>
      </c>
      <c r="Y538">
        <v>495347</v>
      </c>
      <c r="Z538">
        <v>505024</v>
      </c>
      <c r="AA538">
        <v>4536421</v>
      </c>
      <c r="AB538">
        <v>7419779</v>
      </c>
      <c r="AC538" t="s">
        <v>216</v>
      </c>
      <c r="AD538" t="s">
        <v>242</v>
      </c>
    </row>
    <row r="539" spans="1:30">
      <c r="A539" s="31" t="s">
        <v>1082</v>
      </c>
      <c r="B539" t="s">
        <v>77</v>
      </c>
      <c r="C539">
        <v>19</v>
      </c>
      <c r="D539" t="s">
        <v>78</v>
      </c>
      <c r="E539" s="32">
        <v>3811569725</v>
      </c>
      <c r="F539" s="32">
        <v>133623567</v>
      </c>
      <c r="G539">
        <v>1001</v>
      </c>
      <c r="H539">
        <v>56</v>
      </c>
      <c r="I539">
        <v>1057</v>
      </c>
      <c r="J539">
        <v>182665</v>
      </c>
      <c r="K539">
        <v>183722</v>
      </c>
      <c r="L539">
        <v>-2895</v>
      </c>
      <c r="M539">
        <v>4566</v>
      </c>
      <c r="N539">
        <v>811618</v>
      </c>
      <c r="O539">
        <v>10208</v>
      </c>
      <c r="R539">
        <v>1005548</v>
      </c>
      <c r="S539">
        <v>11986934</v>
      </c>
      <c r="T539">
        <v>6409449</v>
      </c>
      <c r="U539" t="s">
        <v>1083</v>
      </c>
      <c r="V539">
        <v>9</v>
      </c>
      <c r="X539" t="s">
        <v>1084</v>
      </c>
      <c r="Y539">
        <v>495676</v>
      </c>
      <c r="Z539">
        <v>509872</v>
      </c>
      <c r="AA539">
        <v>4541367</v>
      </c>
      <c r="AB539">
        <v>7445567</v>
      </c>
      <c r="AC539" t="s">
        <v>216</v>
      </c>
      <c r="AD539" t="s">
        <v>242</v>
      </c>
    </row>
    <row r="540" spans="1:30">
      <c r="A540" s="31" t="s">
        <v>1085</v>
      </c>
      <c r="B540" t="s">
        <v>77</v>
      </c>
      <c r="C540">
        <v>19</v>
      </c>
      <c r="D540" t="s">
        <v>78</v>
      </c>
      <c r="E540" s="32">
        <v>3811569725</v>
      </c>
      <c r="F540" s="32">
        <v>133623567</v>
      </c>
      <c r="G540">
        <v>994</v>
      </c>
      <c r="H540">
        <v>63</v>
      </c>
      <c r="I540">
        <v>1057</v>
      </c>
      <c r="J540">
        <v>157812</v>
      </c>
      <c r="K540">
        <v>158869</v>
      </c>
      <c r="L540">
        <v>-24853</v>
      </c>
      <c r="M540">
        <v>4142</v>
      </c>
      <c r="N540">
        <v>841135</v>
      </c>
      <c r="O540">
        <v>10223</v>
      </c>
      <c r="R540">
        <v>1010227</v>
      </c>
      <c r="S540">
        <v>12014656</v>
      </c>
      <c r="T540">
        <v>6436893</v>
      </c>
      <c r="U540" t="s">
        <v>1086</v>
      </c>
      <c r="V540">
        <v>9</v>
      </c>
      <c r="X540" t="s">
        <v>1087</v>
      </c>
      <c r="Y540">
        <v>495973</v>
      </c>
      <c r="Z540">
        <v>514254</v>
      </c>
      <c r="AA540">
        <v>4545713</v>
      </c>
      <c r="AB540">
        <v>7468943</v>
      </c>
      <c r="AC540" t="s">
        <v>216</v>
      </c>
      <c r="AD540" t="s">
        <v>242</v>
      </c>
    </row>
    <row r="541" spans="1:30">
      <c r="A541" s="31" t="s">
        <v>1088</v>
      </c>
      <c r="B541" t="s">
        <v>77</v>
      </c>
      <c r="C541">
        <v>19</v>
      </c>
      <c r="D541" t="s">
        <v>78</v>
      </c>
      <c r="E541" s="32">
        <v>3811569725</v>
      </c>
      <c r="F541" s="32">
        <v>133623567</v>
      </c>
      <c r="G541">
        <v>979</v>
      </c>
      <c r="H541">
        <v>65</v>
      </c>
      <c r="I541">
        <v>1044</v>
      </c>
      <c r="J541">
        <v>156129</v>
      </c>
      <c r="K541">
        <v>157173</v>
      </c>
      <c r="L541">
        <v>-1696</v>
      </c>
      <c r="M541">
        <v>4448</v>
      </c>
      <c r="N541">
        <v>848374</v>
      </c>
      <c r="O541">
        <v>10242</v>
      </c>
      <c r="R541">
        <v>1015789</v>
      </c>
      <c r="S541">
        <v>12047037</v>
      </c>
      <c r="T541">
        <v>6468888</v>
      </c>
      <c r="U541" t="s">
        <v>1089</v>
      </c>
      <c r="V541">
        <v>6</v>
      </c>
      <c r="X541" t="s">
        <v>1090</v>
      </c>
      <c r="Y541">
        <v>496376</v>
      </c>
      <c r="Z541">
        <v>519413</v>
      </c>
      <c r="AA541">
        <v>4550352</v>
      </c>
      <c r="AB541">
        <v>7496685</v>
      </c>
      <c r="AC541" t="s">
        <v>216</v>
      </c>
      <c r="AD541" t="s">
        <v>242</v>
      </c>
    </row>
    <row r="542" spans="1:30">
      <c r="A542" s="31" t="s">
        <v>1091</v>
      </c>
      <c r="B542" t="s">
        <v>77</v>
      </c>
      <c r="C542">
        <v>19</v>
      </c>
      <c r="D542" t="s">
        <v>78</v>
      </c>
      <c r="E542" s="32">
        <v>3811569725</v>
      </c>
      <c r="F542" s="32">
        <v>133623567</v>
      </c>
      <c r="G542">
        <v>976</v>
      </c>
      <c r="H542">
        <v>62</v>
      </c>
      <c r="I542">
        <v>1038</v>
      </c>
      <c r="J542">
        <v>148817</v>
      </c>
      <c r="K542">
        <v>149855</v>
      </c>
      <c r="L542">
        <v>-7318</v>
      </c>
      <c r="M542">
        <v>4005</v>
      </c>
      <c r="N542">
        <v>860128</v>
      </c>
      <c r="O542">
        <v>10250</v>
      </c>
      <c r="R542">
        <v>1020233</v>
      </c>
      <c r="S542">
        <v>12073209</v>
      </c>
      <c r="T542">
        <v>6494808</v>
      </c>
      <c r="U542" t="s">
        <v>1092</v>
      </c>
      <c r="V542">
        <v>0</v>
      </c>
      <c r="X542" t="s">
        <v>1093</v>
      </c>
      <c r="Y542">
        <v>496655</v>
      </c>
      <c r="Z542">
        <v>523578</v>
      </c>
      <c r="AA542">
        <v>4554606</v>
      </c>
      <c r="AB542">
        <v>7518603</v>
      </c>
      <c r="AC542" t="s">
        <v>216</v>
      </c>
      <c r="AD542" t="s">
        <v>242</v>
      </c>
    </row>
    <row r="543" spans="1:30">
      <c r="A543" s="31" t="s">
        <v>1094</v>
      </c>
      <c r="B543" t="s">
        <v>77</v>
      </c>
      <c r="C543">
        <v>19</v>
      </c>
      <c r="D543" t="s">
        <v>78</v>
      </c>
      <c r="E543" s="32">
        <v>3811569725</v>
      </c>
      <c r="F543" s="32">
        <v>133623567</v>
      </c>
      <c r="G543">
        <v>987</v>
      </c>
      <c r="H543">
        <v>62</v>
      </c>
      <c r="I543">
        <v>1049</v>
      </c>
      <c r="J543">
        <v>149317</v>
      </c>
      <c r="K543">
        <v>150366</v>
      </c>
      <c r="L543">
        <v>511</v>
      </c>
      <c r="M543">
        <v>3548</v>
      </c>
      <c r="N543">
        <v>863826</v>
      </c>
      <c r="O543">
        <v>10258</v>
      </c>
      <c r="R543">
        <v>1024450</v>
      </c>
      <c r="S543">
        <v>12100436</v>
      </c>
      <c r="T543">
        <v>6521698</v>
      </c>
      <c r="U543" t="s">
        <v>1095</v>
      </c>
      <c r="V543">
        <v>2</v>
      </c>
      <c r="X543" t="s">
        <v>1096</v>
      </c>
      <c r="Y543">
        <v>496871</v>
      </c>
      <c r="Z543">
        <v>527579</v>
      </c>
      <c r="AA543">
        <v>4557555</v>
      </c>
      <c r="AB543">
        <v>7542881</v>
      </c>
      <c r="AC543" t="s">
        <v>216</v>
      </c>
      <c r="AD543" t="s">
        <v>242</v>
      </c>
    </row>
    <row r="544" spans="1:30">
      <c r="A544" s="31" t="s">
        <v>1098</v>
      </c>
      <c r="B544" t="s">
        <v>77</v>
      </c>
      <c r="C544">
        <v>19</v>
      </c>
      <c r="D544" t="s">
        <v>78</v>
      </c>
      <c r="E544" s="32">
        <v>3811569725</v>
      </c>
      <c r="F544" s="32">
        <v>133623567</v>
      </c>
      <c r="G544">
        <v>1012</v>
      </c>
      <c r="H544">
        <v>65</v>
      </c>
      <c r="I544">
        <v>1077</v>
      </c>
      <c r="J544">
        <v>146903</v>
      </c>
      <c r="K544">
        <v>147980</v>
      </c>
      <c r="L544">
        <v>-2386</v>
      </c>
      <c r="M544">
        <v>1818</v>
      </c>
      <c r="N544">
        <v>868363</v>
      </c>
      <c r="O544">
        <v>10263</v>
      </c>
      <c r="R544">
        <v>1026606</v>
      </c>
      <c r="S544">
        <v>12113595</v>
      </c>
      <c r="T544">
        <v>6534739</v>
      </c>
      <c r="U544" t="s">
        <v>1099</v>
      </c>
      <c r="V544">
        <v>7</v>
      </c>
      <c r="X544" t="s">
        <v>1100</v>
      </c>
      <c r="Y544">
        <v>497055</v>
      </c>
      <c r="Z544">
        <v>529551</v>
      </c>
      <c r="AA544">
        <v>4559796</v>
      </c>
      <c r="AB544">
        <v>7553799</v>
      </c>
      <c r="AC544" t="s">
        <v>216</v>
      </c>
      <c r="AD544" t="s">
        <v>242</v>
      </c>
    </row>
    <row r="545" spans="1:30">
      <c r="A545" s="31" t="s">
        <v>1101</v>
      </c>
      <c r="B545" t="s">
        <v>77</v>
      </c>
      <c r="C545">
        <v>19</v>
      </c>
      <c r="D545" t="s">
        <v>78</v>
      </c>
      <c r="E545" s="32">
        <v>3811569725</v>
      </c>
      <c r="F545" s="32">
        <v>133623567</v>
      </c>
      <c r="G545">
        <v>967</v>
      </c>
      <c r="H545">
        <v>60</v>
      </c>
      <c r="I545">
        <v>1027</v>
      </c>
      <c r="J545">
        <v>147280</v>
      </c>
      <c r="K545">
        <v>148307</v>
      </c>
      <c r="L545">
        <v>327</v>
      </c>
      <c r="M545">
        <v>5692</v>
      </c>
      <c r="N545">
        <v>874132</v>
      </c>
      <c r="O545">
        <v>10282</v>
      </c>
      <c r="R545">
        <v>1032721</v>
      </c>
      <c r="S545">
        <v>12149322</v>
      </c>
      <c r="T545">
        <v>6570137</v>
      </c>
      <c r="U545" t="s">
        <v>1102</v>
      </c>
      <c r="V545">
        <v>4</v>
      </c>
      <c r="X545" t="s">
        <v>1103</v>
      </c>
      <c r="Y545">
        <v>497383</v>
      </c>
      <c r="Z545">
        <v>535338</v>
      </c>
      <c r="AA545">
        <v>4563921</v>
      </c>
      <c r="AB545">
        <v>7585401</v>
      </c>
      <c r="AC545" t="s">
        <v>216</v>
      </c>
      <c r="AD545" t="s">
        <v>242</v>
      </c>
    </row>
    <row r="546" spans="1:30">
      <c r="A546" s="31" t="s">
        <v>1104</v>
      </c>
      <c r="B546" t="s">
        <v>77</v>
      </c>
      <c r="C546">
        <v>19</v>
      </c>
      <c r="D546" t="s">
        <v>78</v>
      </c>
      <c r="E546" s="32">
        <v>3811569725</v>
      </c>
      <c r="F546" s="32">
        <v>133623567</v>
      </c>
      <c r="G546">
        <v>944</v>
      </c>
      <c r="H546">
        <v>59</v>
      </c>
      <c r="I546">
        <v>1003</v>
      </c>
      <c r="J546">
        <v>141422</v>
      </c>
      <c r="K546">
        <v>142425</v>
      </c>
      <c r="L546">
        <v>-5882</v>
      </c>
      <c r="M546">
        <v>3764</v>
      </c>
      <c r="N546">
        <v>884309</v>
      </c>
      <c r="O546">
        <v>10309</v>
      </c>
      <c r="R546">
        <v>1037043</v>
      </c>
      <c r="S546">
        <v>12176095</v>
      </c>
      <c r="T546">
        <v>6596572</v>
      </c>
      <c r="U546" t="s">
        <v>1105</v>
      </c>
      <c r="V546">
        <v>3</v>
      </c>
      <c r="X546" t="s">
        <v>1106</v>
      </c>
      <c r="Y546">
        <v>497745</v>
      </c>
      <c r="Z546">
        <v>539298</v>
      </c>
      <c r="AA546">
        <v>4569080</v>
      </c>
      <c r="AB546">
        <v>7607015</v>
      </c>
      <c r="AC546" t="s">
        <v>216</v>
      </c>
      <c r="AD546" t="s">
        <v>242</v>
      </c>
    </row>
    <row r="547" spans="1:30">
      <c r="A547" s="31" t="s">
        <v>1107</v>
      </c>
      <c r="B547" t="s">
        <v>77</v>
      </c>
      <c r="C547">
        <v>19</v>
      </c>
      <c r="D547" t="s">
        <v>78</v>
      </c>
      <c r="E547" s="32">
        <v>3811569725</v>
      </c>
      <c r="F547" s="32">
        <v>133623567</v>
      </c>
      <c r="G547">
        <v>934</v>
      </c>
      <c r="H547">
        <v>53</v>
      </c>
      <c r="I547">
        <v>987</v>
      </c>
      <c r="J547">
        <v>139400</v>
      </c>
      <c r="K547">
        <v>140387</v>
      </c>
      <c r="L547">
        <v>-2038</v>
      </c>
      <c r="M547">
        <v>3747</v>
      </c>
      <c r="N547">
        <v>890745</v>
      </c>
      <c r="O547">
        <v>10328</v>
      </c>
      <c r="R547">
        <v>1041460</v>
      </c>
      <c r="S547">
        <v>12203526</v>
      </c>
      <c r="T547">
        <v>6623686</v>
      </c>
      <c r="U547" t="s">
        <v>1108</v>
      </c>
      <c r="V547">
        <v>1</v>
      </c>
      <c r="X547" t="s">
        <v>1109</v>
      </c>
      <c r="Y547">
        <v>498069</v>
      </c>
      <c r="Z547">
        <v>543391</v>
      </c>
      <c r="AA547">
        <v>4573421</v>
      </c>
      <c r="AB547">
        <v>7630105</v>
      </c>
      <c r="AC547" t="s">
        <v>216</v>
      </c>
      <c r="AD547" t="s">
        <v>242</v>
      </c>
    </row>
    <row r="548" spans="1:30">
      <c r="A548" s="31" t="s">
        <v>1110</v>
      </c>
      <c r="B548" t="s">
        <v>77</v>
      </c>
      <c r="C548">
        <v>19</v>
      </c>
      <c r="D548" t="s">
        <v>78</v>
      </c>
      <c r="E548" s="32">
        <v>3811569725</v>
      </c>
      <c r="F548" s="32">
        <v>133623567</v>
      </c>
      <c r="G548">
        <v>951</v>
      </c>
      <c r="H548">
        <v>56</v>
      </c>
      <c r="I548">
        <v>1007</v>
      </c>
      <c r="J548">
        <v>134228</v>
      </c>
      <c r="K548">
        <v>135235</v>
      </c>
      <c r="L548">
        <v>-5152</v>
      </c>
      <c r="M548">
        <v>3705</v>
      </c>
      <c r="N548">
        <v>900327</v>
      </c>
      <c r="O548">
        <v>10344</v>
      </c>
      <c r="R548">
        <v>1045906</v>
      </c>
      <c r="S548">
        <v>12229550</v>
      </c>
      <c r="T548">
        <v>6649436</v>
      </c>
      <c r="U548" t="s">
        <v>1111</v>
      </c>
      <c r="V548">
        <v>5</v>
      </c>
      <c r="X548" t="s">
        <v>1112</v>
      </c>
      <c r="Y548">
        <v>498461</v>
      </c>
      <c r="Z548">
        <v>547445</v>
      </c>
      <c r="AA548">
        <v>4577943</v>
      </c>
      <c r="AB548">
        <v>7651607</v>
      </c>
      <c r="AC548" t="s">
        <v>216</v>
      </c>
      <c r="AD548" t="s">
        <v>242</v>
      </c>
    </row>
    <row r="549" spans="1:30">
      <c r="A549" s="31" t="s">
        <v>1113</v>
      </c>
      <c r="B549" t="s">
        <v>77</v>
      </c>
      <c r="C549">
        <v>19</v>
      </c>
      <c r="D549" t="s">
        <v>78</v>
      </c>
      <c r="E549" s="32">
        <v>3811569725</v>
      </c>
      <c r="F549" s="32">
        <v>133623567</v>
      </c>
      <c r="G549">
        <v>910</v>
      </c>
      <c r="H549">
        <v>57</v>
      </c>
      <c r="I549">
        <v>967</v>
      </c>
      <c r="J549">
        <v>131234</v>
      </c>
      <c r="K549">
        <v>132201</v>
      </c>
      <c r="L549">
        <v>-3034</v>
      </c>
      <c r="M549">
        <v>4399</v>
      </c>
      <c r="N549">
        <v>908474</v>
      </c>
      <c r="O549">
        <v>10353</v>
      </c>
      <c r="R549">
        <v>1051028</v>
      </c>
      <c r="S549">
        <v>12258328</v>
      </c>
      <c r="T549">
        <v>6677864</v>
      </c>
      <c r="U549" t="s">
        <v>1114</v>
      </c>
      <c r="V549">
        <v>3</v>
      </c>
      <c r="X549" t="s">
        <v>1115</v>
      </c>
      <c r="Y549">
        <v>498749</v>
      </c>
      <c r="Z549">
        <v>552279</v>
      </c>
      <c r="AA549">
        <v>4581414</v>
      </c>
      <c r="AB549">
        <v>7676914</v>
      </c>
      <c r="AC549" t="s">
        <v>216</v>
      </c>
      <c r="AD549" t="s">
        <v>242</v>
      </c>
    </row>
    <row r="550" spans="1:30">
      <c r="A550" s="31" t="s">
        <v>1116</v>
      </c>
      <c r="B550" t="s">
        <v>77</v>
      </c>
      <c r="C550">
        <v>19</v>
      </c>
      <c r="D550" t="s">
        <v>78</v>
      </c>
      <c r="E550" s="32">
        <v>3811569725</v>
      </c>
      <c r="F550" s="32">
        <v>133623567</v>
      </c>
      <c r="G550">
        <v>907</v>
      </c>
      <c r="H550">
        <v>48</v>
      </c>
      <c r="I550">
        <v>955</v>
      </c>
      <c r="J550">
        <v>130665</v>
      </c>
      <c r="K550">
        <v>131620</v>
      </c>
      <c r="L550">
        <v>-581</v>
      </c>
      <c r="M550">
        <v>3787</v>
      </c>
      <c r="N550">
        <v>913092</v>
      </c>
      <c r="O550">
        <v>10364</v>
      </c>
      <c r="R550">
        <v>1055076</v>
      </c>
      <c r="S550">
        <v>12281721</v>
      </c>
      <c r="T550">
        <v>6701087</v>
      </c>
      <c r="U550" t="s">
        <v>1117</v>
      </c>
      <c r="V550">
        <v>3</v>
      </c>
      <c r="X550" t="s">
        <v>1118</v>
      </c>
      <c r="Y550">
        <v>498982</v>
      </c>
      <c r="Z550">
        <v>556094</v>
      </c>
      <c r="AA550">
        <v>4583812</v>
      </c>
      <c r="AB550">
        <v>7697909</v>
      </c>
      <c r="AC550" t="s">
        <v>216</v>
      </c>
      <c r="AD550" t="s">
        <v>242</v>
      </c>
    </row>
    <row r="551" spans="1:30">
      <c r="A551" s="31" t="s">
        <v>1119</v>
      </c>
      <c r="B551" t="s">
        <v>77</v>
      </c>
      <c r="C551">
        <v>19</v>
      </c>
      <c r="D551" t="s">
        <v>78</v>
      </c>
      <c r="E551" s="32">
        <v>3811569725</v>
      </c>
      <c r="F551" s="32">
        <v>133623567</v>
      </c>
      <c r="G551">
        <v>898</v>
      </c>
      <c r="H551">
        <v>49</v>
      </c>
      <c r="I551">
        <v>947</v>
      </c>
      <c r="J551">
        <v>131239</v>
      </c>
      <c r="K551">
        <v>132186</v>
      </c>
      <c r="L551">
        <v>566</v>
      </c>
      <c r="M551">
        <v>1355</v>
      </c>
      <c r="N551">
        <v>914087</v>
      </c>
      <c r="O551">
        <v>10367</v>
      </c>
      <c r="R551">
        <v>1056640</v>
      </c>
      <c r="S551">
        <v>12290882</v>
      </c>
      <c r="T551">
        <v>6710076</v>
      </c>
      <c r="U551" t="s">
        <v>1120</v>
      </c>
      <c r="V551">
        <v>3</v>
      </c>
      <c r="X551" t="s">
        <v>1121</v>
      </c>
      <c r="Y551">
        <v>499091</v>
      </c>
      <c r="Z551">
        <v>557549</v>
      </c>
      <c r="AA551">
        <v>4585539</v>
      </c>
      <c r="AB551">
        <v>7705343</v>
      </c>
      <c r="AC551" t="s">
        <v>216</v>
      </c>
      <c r="AD551" t="s">
        <v>242</v>
      </c>
    </row>
    <row r="552" spans="1:30">
      <c r="A552" s="31" t="s">
        <v>1122</v>
      </c>
      <c r="B552" t="s">
        <v>77</v>
      </c>
      <c r="C552">
        <v>19</v>
      </c>
      <c r="D552" t="s">
        <v>78</v>
      </c>
      <c r="E552" s="32">
        <v>3811569725</v>
      </c>
      <c r="F552" s="32">
        <v>133623567</v>
      </c>
      <c r="G552">
        <v>934</v>
      </c>
      <c r="H552">
        <v>52</v>
      </c>
      <c r="I552">
        <v>986</v>
      </c>
      <c r="J552">
        <v>132799</v>
      </c>
      <c r="K552">
        <v>133785</v>
      </c>
      <c r="L552">
        <v>1599</v>
      </c>
      <c r="M552">
        <v>1961</v>
      </c>
      <c r="N552">
        <v>914556</v>
      </c>
      <c r="O552">
        <v>10377</v>
      </c>
      <c r="R552">
        <v>1058718</v>
      </c>
      <c r="S552">
        <v>12301826</v>
      </c>
      <c r="T552">
        <v>6720922</v>
      </c>
      <c r="U552" t="s">
        <v>1123</v>
      </c>
      <c r="V552">
        <v>5</v>
      </c>
      <c r="X552" t="s">
        <v>1124</v>
      </c>
      <c r="Y552">
        <v>499179</v>
      </c>
      <c r="Z552">
        <v>559539</v>
      </c>
      <c r="AA552">
        <v>4586711</v>
      </c>
      <c r="AB552">
        <v>7715115</v>
      </c>
      <c r="AC552" t="s">
        <v>216</v>
      </c>
      <c r="AD552" t="s">
        <v>242</v>
      </c>
    </row>
    <row r="553" spans="1:30">
      <c r="A553" s="31" t="s">
        <v>1125</v>
      </c>
      <c r="B553" t="s">
        <v>77</v>
      </c>
      <c r="C553">
        <v>19</v>
      </c>
      <c r="D553" t="s">
        <v>78</v>
      </c>
      <c r="E553" s="32">
        <v>3811569725</v>
      </c>
      <c r="F553" s="32">
        <v>133623567</v>
      </c>
      <c r="G553">
        <v>895</v>
      </c>
      <c r="H553">
        <v>48</v>
      </c>
      <c r="I553">
        <v>943</v>
      </c>
      <c r="J553">
        <v>126606</v>
      </c>
      <c r="K553">
        <v>127549</v>
      </c>
      <c r="L553">
        <v>-6236</v>
      </c>
      <c r="M553">
        <v>7034</v>
      </c>
      <c r="N553">
        <v>928397</v>
      </c>
      <c r="O553">
        <v>10406</v>
      </c>
      <c r="R553">
        <v>1066352</v>
      </c>
      <c r="S553">
        <v>12338302</v>
      </c>
      <c r="T553">
        <v>6757063</v>
      </c>
      <c r="U553" t="s">
        <v>1126</v>
      </c>
      <c r="V553">
        <v>4</v>
      </c>
      <c r="X553" t="s">
        <v>1127</v>
      </c>
      <c r="Y553">
        <v>499514</v>
      </c>
      <c r="Z553">
        <v>566838</v>
      </c>
      <c r="AA553">
        <v>4590904</v>
      </c>
      <c r="AB553">
        <v>7747398</v>
      </c>
      <c r="AC553" t="s">
        <v>216</v>
      </c>
      <c r="AD553" t="s">
        <v>242</v>
      </c>
    </row>
    <row r="554" spans="1:30">
      <c r="A554" s="31" t="s">
        <v>1128</v>
      </c>
      <c r="B554" t="s">
        <v>77</v>
      </c>
      <c r="C554">
        <v>19</v>
      </c>
      <c r="D554" t="s">
        <v>78</v>
      </c>
      <c r="E554" s="32">
        <v>3811569725</v>
      </c>
      <c r="F554" s="32">
        <v>133623567</v>
      </c>
      <c r="G554">
        <v>883</v>
      </c>
      <c r="H554">
        <v>48</v>
      </c>
      <c r="I554">
        <v>931</v>
      </c>
      <c r="J554">
        <v>122696</v>
      </c>
      <c r="K554">
        <v>123627</v>
      </c>
      <c r="L554">
        <v>-3922</v>
      </c>
      <c r="M554">
        <v>5079</v>
      </c>
      <c r="N554">
        <v>938350</v>
      </c>
      <c r="O554">
        <v>10438</v>
      </c>
      <c r="R554">
        <v>1072415</v>
      </c>
      <c r="S554">
        <v>12370008</v>
      </c>
      <c r="T554">
        <v>6788279</v>
      </c>
      <c r="U554" t="s">
        <v>1129</v>
      </c>
      <c r="V554">
        <v>3</v>
      </c>
      <c r="X554" t="s">
        <v>1130</v>
      </c>
      <c r="Y554">
        <v>499841</v>
      </c>
      <c r="Z554">
        <v>572574</v>
      </c>
      <c r="AA554">
        <v>4595793</v>
      </c>
      <c r="AB554">
        <v>7774215</v>
      </c>
      <c r="AC554" t="s">
        <v>216</v>
      </c>
      <c r="AD554" t="s">
        <v>242</v>
      </c>
    </row>
    <row r="555" spans="1:30">
      <c r="A555" s="31" t="s">
        <v>1131</v>
      </c>
      <c r="B555" t="s">
        <v>77</v>
      </c>
      <c r="C555">
        <v>19</v>
      </c>
      <c r="D555" t="s">
        <v>78</v>
      </c>
      <c r="E555" s="32">
        <v>3811569725</v>
      </c>
      <c r="F555" s="32">
        <v>133623567</v>
      </c>
      <c r="G555">
        <v>840</v>
      </c>
      <c r="H555">
        <v>48</v>
      </c>
      <c r="I555">
        <v>888</v>
      </c>
      <c r="J555">
        <v>119148</v>
      </c>
      <c r="K555">
        <v>120036</v>
      </c>
      <c r="L555">
        <v>-3591</v>
      </c>
      <c r="M555">
        <v>5076</v>
      </c>
      <c r="N555">
        <v>947530</v>
      </c>
      <c r="O555">
        <v>10465</v>
      </c>
      <c r="R555">
        <v>1078031</v>
      </c>
      <c r="S555">
        <v>12399306</v>
      </c>
      <c r="T555">
        <v>6817150</v>
      </c>
      <c r="U555" t="s">
        <v>1132</v>
      </c>
      <c r="V555">
        <v>3</v>
      </c>
      <c r="X555" t="s">
        <v>1133</v>
      </c>
      <c r="Y555">
        <v>500174</v>
      </c>
      <c r="Z555">
        <v>577857</v>
      </c>
      <c r="AA555">
        <v>4600222</v>
      </c>
      <c r="AB555">
        <v>7799084</v>
      </c>
      <c r="AC555" t="s">
        <v>216</v>
      </c>
      <c r="AD555" t="s">
        <v>242</v>
      </c>
    </row>
    <row r="556" spans="1:30">
      <c r="A556" s="31" t="s">
        <v>1134</v>
      </c>
      <c r="B556" t="s">
        <v>77</v>
      </c>
      <c r="C556">
        <v>19</v>
      </c>
      <c r="D556" t="s">
        <v>78</v>
      </c>
      <c r="E556" s="32">
        <v>3811569725</v>
      </c>
      <c r="F556" s="32">
        <v>133623567</v>
      </c>
      <c r="G556">
        <v>827</v>
      </c>
      <c r="H556">
        <v>49</v>
      </c>
      <c r="I556">
        <v>876</v>
      </c>
      <c r="J556">
        <v>116398</v>
      </c>
      <c r="K556">
        <v>117274</v>
      </c>
      <c r="L556">
        <v>-2762</v>
      </c>
      <c r="M556">
        <v>4944</v>
      </c>
      <c r="N556">
        <v>955737</v>
      </c>
      <c r="O556">
        <v>10479</v>
      </c>
      <c r="R556">
        <v>1083490</v>
      </c>
      <c r="S556">
        <v>12427242</v>
      </c>
      <c r="T556">
        <v>6844688</v>
      </c>
      <c r="U556" t="s">
        <v>1135</v>
      </c>
      <c r="V556">
        <v>5</v>
      </c>
      <c r="X556" t="s">
        <v>1136</v>
      </c>
      <c r="Y556">
        <v>500501</v>
      </c>
      <c r="Z556">
        <v>582989</v>
      </c>
      <c r="AA556">
        <v>4605009</v>
      </c>
      <c r="AB556">
        <v>7822233</v>
      </c>
      <c r="AC556" t="s">
        <v>216</v>
      </c>
      <c r="AD556" t="s">
        <v>242</v>
      </c>
    </row>
    <row r="557" spans="1:30">
      <c r="A557" s="31" t="s">
        <v>1137</v>
      </c>
      <c r="B557" t="s">
        <v>77</v>
      </c>
      <c r="C557">
        <v>19</v>
      </c>
      <c r="D557" t="s">
        <v>78</v>
      </c>
      <c r="E557" s="32">
        <v>3811569725</v>
      </c>
      <c r="F557" s="32">
        <v>133623567</v>
      </c>
      <c r="G557">
        <v>817</v>
      </c>
      <c r="H557">
        <v>49</v>
      </c>
      <c r="I557">
        <v>866</v>
      </c>
      <c r="J557">
        <v>119682</v>
      </c>
      <c r="K557">
        <v>120548</v>
      </c>
      <c r="L557">
        <v>3274</v>
      </c>
      <c r="M557">
        <v>4014</v>
      </c>
      <c r="N557">
        <v>957057</v>
      </c>
      <c r="O557">
        <v>10486</v>
      </c>
      <c r="R557">
        <v>1088091</v>
      </c>
      <c r="S557">
        <v>12451619</v>
      </c>
      <c r="T557">
        <v>6868633</v>
      </c>
      <c r="U557" t="s">
        <v>1138</v>
      </c>
      <c r="V557">
        <v>4</v>
      </c>
      <c r="X557" t="s">
        <v>1139</v>
      </c>
      <c r="Y557">
        <v>500781</v>
      </c>
      <c r="Z557">
        <v>587310</v>
      </c>
      <c r="AA557">
        <v>4608057</v>
      </c>
      <c r="AB557">
        <v>7843562</v>
      </c>
      <c r="AC557" t="s">
        <v>216</v>
      </c>
      <c r="AD557" t="s">
        <v>242</v>
      </c>
    </row>
    <row r="558" spans="1:30">
      <c r="A558" s="31" t="s">
        <v>1142</v>
      </c>
      <c r="B558" t="s">
        <v>77</v>
      </c>
      <c r="C558">
        <v>19</v>
      </c>
      <c r="D558" t="s">
        <v>78</v>
      </c>
      <c r="E558" s="32">
        <v>3811569725</v>
      </c>
      <c r="F558" s="32">
        <v>133623567</v>
      </c>
      <c r="G558">
        <v>810</v>
      </c>
      <c r="H558">
        <v>51</v>
      </c>
      <c r="I558">
        <v>861</v>
      </c>
      <c r="J558">
        <v>120327</v>
      </c>
      <c r="K558">
        <v>121188</v>
      </c>
      <c r="L558">
        <v>640</v>
      </c>
      <c r="M558">
        <v>1777</v>
      </c>
      <c r="N558">
        <v>958591</v>
      </c>
      <c r="O558">
        <v>10493</v>
      </c>
      <c r="R558">
        <v>1090272</v>
      </c>
      <c r="S558">
        <v>12462922</v>
      </c>
      <c r="T558">
        <v>6879725</v>
      </c>
      <c r="U558" t="s">
        <v>1143</v>
      </c>
      <c r="V558">
        <v>2</v>
      </c>
      <c r="X558" t="s">
        <v>1144</v>
      </c>
      <c r="Y558">
        <v>500868</v>
      </c>
      <c r="Z558">
        <v>589404</v>
      </c>
      <c r="AA558">
        <v>4609479</v>
      </c>
      <c r="AB558">
        <v>7853443</v>
      </c>
      <c r="AC558" t="s">
        <v>216</v>
      </c>
      <c r="AD558" t="s">
        <v>242</v>
      </c>
    </row>
    <row r="559" spans="1:30">
      <c r="A559" s="31" t="s">
        <v>1145</v>
      </c>
      <c r="B559" t="s">
        <v>77</v>
      </c>
      <c r="C559">
        <v>19</v>
      </c>
      <c r="D559" t="s">
        <v>78</v>
      </c>
      <c r="E559" s="32">
        <v>3811569725</v>
      </c>
      <c r="F559" s="32">
        <v>133623567</v>
      </c>
      <c r="G559">
        <v>842</v>
      </c>
      <c r="H559">
        <v>51</v>
      </c>
      <c r="I559">
        <v>893</v>
      </c>
      <c r="J559">
        <v>121071</v>
      </c>
      <c r="K559">
        <v>121964</v>
      </c>
      <c r="L559">
        <v>776</v>
      </c>
      <c r="M559">
        <v>1803</v>
      </c>
      <c r="N559">
        <v>960024</v>
      </c>
      <c r="O559">
        <v>10504</v>
      </c>
      <c r="R559">
        <v>1092492</v>
      </c>
      <c r="S559">
        <v>12475387</v>
      </c>
      <c r="T559">
        <v>6892001</v>
      </c>
      <c r="U559" t="s">
        <v>1146</v>
      </c>
      <c r="V559">
        <v>5</v>
      </c>
      <c r="X559" t="s">
        <v>1147</v>
      </c>
      <c r="Y559">
        <v>501011</v>
      </c>
      <c r="Z559">
        <v>591481</v>
      </c>
      <c r="AA559">
        <v>4611176</v>
      </c>
      <c r="AB559">
        <v>7864211</v>
      </c>
      <c r="AC559" t="s">
        <v>216</v>
      </c>
      <c r="AD559" t="s">
        <v>242</v>
      </c>
    </row>
    <row r="560" spans="1:30">
      <c r="A560" s="31" t="s">
        <v>1148</v>
      </c>
      <c r="B560" t="s">
        <v>77</v>
      </c>
      <c r="C560">
        <v>19</v>
      </c>
      <c r="D560" t="s">
        <v>78</v>
      </c>
      <c r="E560" s="32">
        <v>3811569725</v>
      </c>
      <c r="F560" s="32">
        <v>133623567</v>
      </c>
      <c r="G560">
        <v>862</v>
      </c>
      <c r="H560">
        <v>49</v>
      </c>
      <c r="I560">
        <v>911</v>
      </c>
      <c r="J560">
        <v>123367</v>
      </c>
      <c r="K560">
        <v>124278</v>
      </c>
      <c r="L560">
        <v>2314</v>
      </c>
      <c r="M560">
        <v>6550</v>
      </c>
      <c r="N560">
        <v>964728</v>
      </c>
      <c r="O560">
        <v>10529</v>
      </c>
      <c r="R560">
        <v>1099535</v>
      </c>
      <c r="S560">
        <v>12509745</v>
      </c>
      <c r="T560">
        <v>6926083</v>
      </c>
      <c r="U560" t="s">
        <v>1149</v>
      </c>
      <c r="V560">
        <v>2</v>
      </c>
      <c r="X560" t="s">
        <v>1150</v>
      </c>
      <c r="Y560">
        <v>501295</v>
      </c>
      <c r="Z560">
        <v>598240</v>
      </c>
      <c r="AA560">
        <v>4615138</v>
      </c>
      <c r="AB560">
        <v>7894607</v>
      </c>
      <c r="AC560" t="s">
        <v>216</v>
      </c>
      <c r="AD560" t="s">
        <v>242</v>
      </c>
    </row>
    <row r="561" spans="1:30">
      <c r="A561" s="31" t="s">
        <v>1151</v>
      </c>
      <c r="B561" t="s">
        <v>77</v>
      </c>
      <c r="C561">
        <v>19</v>
      </c>
      <c r="D561" t="s">
        <v>78</v>
      </c>
      <c r="E561" s="32">
        <v>3811569725</v>
      </c>
      <c r="F561" s="32">
        <v>133623567</v>
      </c>
      <c r="G561">
        <v>850</v>
      </c>
      <c r="H561">
        <v>47</v>
      </c>
      <c r="I561">
        <v>897</v>
      </c>
      <c r="J561">
        <v>123764</v>
      </c>
      <c r="K561">
        <v>124661</v>
      </c>
      <c r="L561">
        <v>383</v>
      </c>
      <c r="M561">
        <v>4106</v>
      </c>
      <c r="N561">
        <v>969267</v>
      </c>
      <c r="O561">
        <v>10549</v>
      </c>
      <c r="R561">
        <v>1104477</v>
      </c>
      <c r="S561">
        <v>12539183</v>
      </c>
      <c r="T561">
        <v>6955162</v>
      </c>
      <c r="U561" t="s">
        <v>1152</v>
      </c>
      <c r="V561">
        <v>2</v>
      </c>
      <c r="X561" t="s">
        <v>1153</v>
      </c>
      <c r="Y561">
        <v>501599</v>
      </c>
      <c r="Z561">
        <v>602878</v>
      </c>
      <c r="AA561">
        <v>4620280</v>
      </c>
      <c r="AB561">
        <v>7918903</v>
      </c>
      <c r="AC561" t="s">
        <v>216</v>
      </c>
      <c r="AD561" t="s">
        <v>242</v>
      </c>
    </row>
    <row r="562" spans="1:30">
      <c r="A562" s="31" t="s">
        <v>1154</v>
      </c>
      <c r="B562" t="s">
        <v>77</v>
      </c>
      <c r="C562">
        <v>19</v>
      </c>
      <c r="D562" t="s">
        <v>78</v>
      </c>
      <c r="E562" s="32">
        <v>3811569725</v>
      </c>
      <c r="F562" s="32">
        <v>133623567</v>
      </c>
      <c r="G562">
        <v>826</v>
      </c>
      <c r="H562">
        <v>48</v>
      </c>
      <c r="I562">
        <v>874</v>
      </c>
      <c r="J562">
        <v>121324</v>
      </c>
      <c r="K562">
        <v>122198</v>
      </c>
      <c r="L562">
        <v>-2463</v>
      </c>
      <c r="M562">
        <v>3462</v>
      </c>
      <c r="N562">
        <v>975716</v>
      </c>
      <c r="O562">
        <v>10568</v>
      </c>
      <c r="R562">
        <v>1108482</v>
      </c>
      <c r="S562">
        <v>12564301</v>
      </c>
      <c r="T562">
        <v>6979897</v>
      </c>
      <c r="U562" t="s">
        <v>1155</v>
      </c>
      <c r="V562">
        <v>2</v>
      </c>
      <c r="X562" t="s">
        <v>1156</v>
      </c>
      <c r="Y562">
        <v>501863</v>
      </c>
      <c r="Z562">
        <v>606619</v>
      </c>
      <c r="AA562">
        <v>4624982</v>
      </c>
      <c r="AB562">
        <v>7939319</v>
      </c>
      <c r="AC562" t="s">
        <v>216</v>
      </c>
      <c r="AD562" t="s">
        <v>242</v>
      </c>
    </row>
    <row r="563" spans="1:30">
      <c r="A563" s="31" t="s">
        <v>1157</v>
      </c>
      <c r="B563" t="s">
        <v>77</v>
      </c>
      <c r="C563">
        <v>19</v>
      </c>
      <c r="D563" t="s">
        <v>78</v>
      </c>
      <c r="E563" s="32">
        <v>3811569725</v>
      </c>
      <c r="F563" s="32">
        <v>133623567</v>
      </c>
      <c r="G563">
        <v>812</v>
      </c>
      <c r="H563">
        <v>46</v>
      </c>
      <c r="I563">
        <v>858</v>
      </c>
      <c r="J563">
        <v>114192</v>
      </c>
      <c r="K563">
        <v>115050</v>
      </c>
      <c r="L563">
        <v>-7148</v>
      </c>
      <c r="M563">
        <v>3111</v>
      </c>
      <c r="N563">
        <v>986376</v>
      </c>
      <c r="O563">
        <v>10587</v>
      </c>
      <c r="R563">
        <v>1112013</v>
      </c>
      <c r="S563">
        <v>12585726</v>
      </c>
      <c r="T563">
        <v>7001078</v>
      </c>
      <c r="U563" t="s">
        <v>1158</v>
      </c>
      <c r="V563">
        <v>1</v>
      </c>
      <c r="X563" t="s">
        <v>1159</v>
      </c>
      <c r="Y563">
        <v>502103</v>
      </c>
      <c r="Z563">
        <v>609910</v>
      </c>
      <c r="AA563">
        <v>4628740</v>
      </c>
      <c r="AB563">
        <v>7956986</v>
      </c>
      <c r="AC563" t="s">
        <v>216</v>
      </c>
      <c r="AD563" t="s">
        <v>242</v>
      </c>
    </row>
    <row r="564" spans="1:30">
      <c r="A564" s="31" t="s">
        <v>1160</v>
      </c>
      <c r="B564" t="s">
        <v>77</v>
      </c>
      <c r="C564">
        <v>19</v>
      </c>
      <c r="D564" t="s">
        <v>78</v>
      </c>
      <c r="E564" s="32">
        <v>3811569725</v>
      </c>
      <c r="F564" s="32">
        <v>133623567</v>
      </c>
      <c r="G564">
        <v>802</v>
      </c>
      <c r="H564">
        <v>46</v>
      </c>
      <c r="I564">
        <v>848</v>
      </c>
      <c r="J564">
        <v>115496</v>
      </c>
      <c r="K564">
        <v>116344</v>
      </c>
      <c r="L564">
        <v>1294</v>
      </c>
      <c r="M564">
        <v>2817</v>
      </c>
      <c r="N564">
        <v>988722</v>
      </c>
      <c r="O564">
        <v>10599</v>
      </c>
      <c r="R564">
        <v>1115665</v>
      </c>
      <c r="S564">
        <v>12609146</v>
      </c>
      <c r="T564">
        <v>7024087</v>
      </c>
      <c r="U564" t="s">
        <v>1161</v>
      </c>
      <c r="V564">
        <v>3</v>
      </c>
      <c r="X564" t="s">
        <v>1162</v>
      </c>
      <c r="Y564">
        <v>502357</v>
      </c>
      <c r="Z564">
        <v>613308</v>
      </c>
      <c r="AA564">
        <v>4632108</v>
      </c>
      <c r="AB564">
        <v>7977038</v>
      </c>
      <c r="AC564" t="s">
        <v>216</v>
      </c>
      <c r="AD564" t="s">
        <v>242</v>
      </c>
    </row>
    <row r="565" spans="1:30">
      <c r="A565" s="31" t="s">
        <v>1164</v>
      </c>
      <c r="B565" t="s">
        <v>77</v>
      </c>
      <c r="C565">
        <v>19</v>
      </c>
      <c r="D565" t="s">
        <v>78</v>
      </c>
      <c r="E565" s="32">
        <v>3811569725</v>
      </c>
      <c r="F565" s="32">
        <v>133623567</v>
      </c>
      <c r="G565">
        <v>804</v>
      </c>
      <c r="H565">
        <v>46</v>
      </c>
      <c r="I565">
        <v>850</v>
      </c>
      <c r="J565">
        <v>115493</v>
      </c>
      <c r="K565">
        <v>116343</v>
      </c>
      <c r="L565">
        <v>-1</v>
      </c>
      <c r="M565">
        <v>1204</v>
      </c>
      <c r="N565">
        <v>990096</v>
      </c>
      <c r="O565">
        <v>10605</v>
      </c>
      <c r="R565">
        <v>1117044</v>
      </c>
      <c r="S565">
        <v>12618270</v>
      </c>
      <c r="T565">
        <v>7033106</v>
      </c>
      <c r="U565" t="s">
        <v>1165</v>
      </c>
      <c r="V565">
        <v>1</v>
      </c>
      <c r="X565" t="s">
        <v>1166</v>
      </c>
      <c r="Y565">
        <v>502462</v>
      </c>
      <c r="Z565">
        <v>614582</v>
      </c>
      <c r="AA565">
        <v>4633779</v>
      </c>
      <c r="AB565">
        <v>7984491</v>
      </c>
      <c r="AC565" t="s">
        <v>216</v>
      </c>
      <c r="AD565" t="s">
        <v>242</v>
      </c>
    </row>
    <row r="566" spans="1:30">
      <c r="A566" s="31" t="s">
        <v>1167</v>
      </c>
      <c r="B566" t="s">
        <v>77</v>
      </c>
      <c r="C566">
        <v>19</v>
      </c>
      <c r="D566" t="s">
        <v>78</v>
      </c>
      <c r="E566" s="32">
        <v>3811569725</v>
      </c>
      <c r="F566" s="32">
        <v>133623567</v>
      </c>
      <c r="G566">
        <v>775</v>
      </c>
      <c r="H566">
        <v>45</v>
      </c>
      <c r="I566">
        <v>820</v>
      </c>
      <c r="J566">
        <v>115944</v>
      </c>
      <c r="K566">
        <v>116764</v>
      </c>
      <c r="L566">
        <v>421</v>
      </c>
      <c r="M566">
        <v>4615</v>
      </c>
      <c r="N566">
        <v>994614</v>
      </c>
      <c r="O566">
        <v>10626</v>
      </c>
      <c r="R566">
        <v>1122004</v>
      </c>
      <c r="S566">
        <v>12645056</v>
      </c>
      <c r="T566">
        <v>7059524</v>
      </c>
      <c r="U566" t="s">
        <v>1168</v>
      </c>
      <c r="V566">
        <v>3</v>
      </c>
      <c r="X566" t="s">
        <v>1169</v>
      </c>
      <c r="Y566">
        <v>502664</v>
      </c>
      <c r="Z566">
        <v>619340</v>
      </c>
      <c r="AA566">
        <v>4637301</v>
      </c>
      <c r="AB566">
        <v>8007755</v>
      </c>
      <c r="AC566" t="s">
        <v>216</v>
      </c>
      <c r="AD566" t="s">
        <v>242</v>
      </c>
    </row>
    <row r="567" spans="1:30">
      <c r="A567" s="31" t="s">
        <v>1170</v>
      </c>
      <c r="B567" t="s">
        <v>77</v>
      </c>
      <c r="C567">
        <v>19</v>
      </c>
      <c r="D567" t="s">
        <v>78</v>
      </c>
      <c r="E567" s="32">
        <v>3811569725</v>
      </c>
      <c r="F567" s="32">
        <v>133623567</v>
      </c>
      <c r="G567">
        <v>761</v>
      </c>
      <c r="H567">
        <v>42</v>
      </c>
      <c r="I567">
        <v>803</v>
      </c>
      <c r="J567">
        <v>115391</v>
      </c>
      <c r="K567">
        <v>116194</v>
      </c>
      <c r="L567">
        <v>-570</v>
      </c>
      <c r="M567">
        <v>3131</v>
      </c>
      <c r="N567">
        <v>998906</v>
      </c>
      <c r="O567">
        <v>10646</v>
      </c>
      <c r="R567">
        <v>1125746</v>
      </c>
      <c r="S567">
        <v>12668936</v>
      </c>
      <c r="T567">
        <v>7092007</v>
      </c>
      <c r="U567" t="s">
        <v>1171</v>
      </c>
      <c r="V567">
        <v>1</v>
      </c>
      <c r="X567" t="s">
        <v>1172</v>
      </c>
      <c r="Y567">
        <v>502922</v>
      </c>
      <c r="Z567">
        <v>622824</v>
      </c>
      <c r="AA567">
        <v>4642032</v>
      </c>
      <c r="AB567">
        <v>8026904</v>
      </c>
      <c r="AC567" t="s">
        <v>216</v>
      </c>
      <c r="AD567" t="s">
        <v>242</v>
      </c>
    </row>
    <row r="568" spans="1:30">
      <c r="A568" s="31" t="s">
        <v>1173</v>
      </c>
      <c r="B568" t="s">
        <v>77</v>
      </c>
      <c r="C568">
        <v>19</v>
      </c>
      <c r="D568" t="s">
        <v>78</v>
      </c>
      <c r="E568" s="32">
        <v>3811569725</v>
      </c>
      <c r="F568" s="32">
        <v>133623567</v>
      </c>
      <c r="G568">
        <v>755</v>
      </c>
      <c r="H568">
        <v>42</v>
      </c>
      <c r="I568">
        <v>797</v>
      </c>
      <c r="J568">
        <v>113400</v>
      </c>
      <c r="K568">
        <v>114197</v>
      </c>
      <c r="L568">
        <v>-1997</v>
      </c>
      <c r="M568">
        <v>3263</v>
      </c>
      <c r="N568">
        <v>1004614</v>
      </c>
      <c r="O568">
        <v>10663</v>
      </c>
      <c r="R568">
        <v>1129474</v>
      </c>
      <c r="S568">
        <v>12692422</v>
      </c>
      <c r="T568">
        <v>7115132</v>
      </c>
      <c r="U568" t="s">
        <v>1174</v>
      </c>
      <c r="V568">
        <v>5</v>
      </c>
      <c r="X568" t="s">
        <v>1175</v>
      </c>
      <c r="Y568">
        <v>503129</v>
      </c>
      <c r="Z568">
        <v>626345</v>
      </c>
      <c r="AA568">
        <v>4646059</v>
      </c>
      <c r="AB568">
        <v>8046363</v>
      </c>
      <c r="AC568" t="s">
        <v>216</v>
      </c>
      <c r="AD568" t="s">
        <v>242</v>
      </c>
    </row>
    <row r="569" spans="1:30">
      <c r="A569" s="31" t="s">
        <v>1176</v>
      </c>
      <c r="B569" t="s">
        <v>77</v>
      </c>
      <c r="C569">
        <v>19</v>
      </c>
      <c r="D569" t="s">
        <v>78</v>
      </c>
      <c r="E569" s="32">
        <v>3811569725</v>
      </c>
      <c r="F569" s="32">
        <v>133623567</v>
      </c>
      <c r="G569">
        <v>745</v>
      </c>
      <c r="H569">
        <v>40</v>
      </c>
      <c r="I569">
        <v>785</v>
      </c>
      <c r="J569">
        <v>111999</v>
      </c>
      <c r="K569">
        <v>112784</v>
      </c>
      <c r="L569">
        <v>-1413</v>
      </c>
      <c r="M569">
        <v>3000</v>
      </c>
      <c r="N569">
        <v>1009443</v>
      </c>
      <c r="O569">
        <v>10674</v>
      </c>
      <c r="R569">
        <v>1132901</v>
      </c>
      <c r="S569">
        <v>12712781</v>
      </c>
      <c r="T569">
        <v>7135228</v>
      </c>
      <c r="U569" t="s">
        <v>1177</v>
      </c>
      <c r="V569">
        <v>0</v>
      </c>
      <c r="X569" t="s">
        <v>1178</v>
      </c>
      <c r="Y569">
        <v>503313</v>
      </c>
      <c r="Z569">
        <v>629588</v>
      </c>
      <c r="AA569">
        <v>4650040</v>
      </c>
      <c r="AB569">
        <v>8062741</v>
      </c>
      <c r="AC569" t="s">
        <v>216</v>
      </c>
      <c r="AD569" t="s">
        <v>242</v>
      </c>
    </row>
    <row r="570" spans="1:30">
      <c r="A570" s="31" t="s">
        <v>1179</v>
      </c>
      <c r="B570" t="s">
        <v>77</v>
      </c>
      <c r="C570">
        <v>19</v>
      </c>
      <c r="D570" t="s">
        <v>78</v>
      </c>
      <c r="E570" s="32">
        <v>3811569725</v>
      </c>
      <c r="F570" s="32">
        <v>133623567</v>
      </c>
      <c r="G570">
        <v>723</v>
      </c>
      <c r="H570">
        <v>38</v>
      </c>
      <c r="I570">
        <v>761</v>
      </c>
      <c r="J570">
        <v>111999</v>
      </c>
      <c r="K570">
        <v>112760</v>
      </c>
      <c r="L570">
        <v>-24</v>
      </c>
      <c r="M570">
        <v>2771</v>
      </c>
      <c r="N570">
        <v>1012497</v>
      </c>
      <c r="O570">
        <v>10688</v>
      </c>
      <c r="R570">
        <v>1135945</v>
      </c>
      <c r="S570">
        <v>12730490</v>
      </c>
      <c r="T570">
        <v>7152716</v>
      </c>
      <c r="U570" t="s">
        <v>1180</v>
      </c>
      <c r="V570">
        <v>4</v>
      </c>
      <c r="X570" t="s">
        <v>1181</v>
      </c>
      <c r="Y570">
        <v>503485</v>
      </c>
      <c r="Z570">
        <v>632460</v>
      </c>
      <c r="AA570">
        <v>4652923</v>
      </c>
      <c r="AB570">
        <v>8077567</v>
      </c>
      <c r="AC570" t="s">
        <v>216</v>
      </c>
      <c r="AD570" t="s">
        <v>242</v>
      </c>
    </row>
    <row r="571" spans="1:30">
      <c r="A571" s="31" t="s">
        <v>1182</v>
      </c>
      <c r="B571" t="s">
        <v>77</v>
      </c>
      <c r="C571">
        <v>19</v>
      </c>
      <c r="D571" t="s">
        <v>78</v>
      </c>
      <c r="E571" s="32">
        <v>3811569725</v>
      </c>
      <c r="F571" s="32">
        <v>133623567</v>
      </c>
      <c r="G571">
        <v>714</v>
      </c>
      <c r="H571">
        <v>40</v>
      </c>
      <c r="I571">
        <v>754</v>
      </c>
      <c r="J571">
        <v>112410</v>
      </c>
      <c r="K571">
        <v>113164</v>
      </c>
      <c r="L571">
        <v>404</v>
      </c>
      <c r="M571">
        <v>2288</v>
      </c>
      <c r="N571">
        <v>1014796</v>
      </c>
      <c r="O571">
        <v>10697</v>
      </c>
      <c r="R571">
        <v>1138657</v>
      </c>
      <c r="S571">
        <v>12747419</v>
      </c>
      <c r="T571">
        <v>7169432</v>
      </c>
      <c r="U571" t="s">
        <v>1183</v>
      </c>
      <c r="V571">
        <v>3</v>
      </c>
      <c r="X571" t="s">
        <v>1184</v>
      </c>
      <c r="Y571">
        <v>503596</v>
      </c>
      <c r="Z571">
        <v>635061</v>
      </c>
      <c r="AA571">
        <v>4655711</v>
      </c>
      <c r="AB571">
        <v>8091708</v>
      </c>
      <c r="AC571" t="s">
        <v>216</v>
      </c>
      <c r="AD571" t="s">
        <v>242</v>
      </c>
    </row>
    <row r="572" spans="1:30">
      <c r="A572" s="31" t="s">
        <v>1186</v>
      </c>
      <c r="B572" t="s">
        <v>77</v>
      </c>
      <c r="C572">
        <v>19</v>
      </c>
      <c r="D572" t="s">
        <v>78</v>
      </c>
      <c r="E572" s="32">
        <v>3811569725</v>
      </c>
      <c r="F572" s="32">
        <v>133623567</v>
      </c>
      <c r="G572">
        <v>727</v>
      </c>
      <c r="H572">
        <v>36</v>
      </c>
      <c r="I572">
        <v>763</v>
      </c>
      <c r="J572">
        <v>113040</v>
      </c>
      <c r="K572">
        <v>113803</v>
      </c>
      <c r="L572">
        <v>639</v>
      </c>
      <c r="M572">
        <v>1227</v>
      </c>
      <c r="N572">
        <v>1015642</v>
      </c>
      <c r="O572">
        <v>10705</v>
      </c>
      <c r="R572">
        <v>1140150</v>
      </c>
      <c r="S572">
        <v>12758196</v>
      </c>
      <c r="T572">
        <v>7179819</v>
      </c>
      <c r="U572" t="s">
        <v>1187</v>
      </c>
      <c r="V572">
        <v>1</v>
      </c>
      <c r="X572" t="s">
        <v>1188</v>
      </c>
      <c r="Y572">
        <v>503712</v>
      </c>
      <c r="Z572">
        <v>636438</v>
      </c>
      <c r="AA572">
        <v>4658293</v>
      </c>
      <c r="AB572">
        <v>8099903</v>
      </c>
      <c r="AC572" t="s">
        <v>216</v>
      </c>
      <c r="AD572" t="s">
        <v>242</v>
      </c>
    </row>
    <row r="573" spans="1:30">
      <c r="A573" s="31" t="s">
        <v>1189</v>
      </c>
      <c r="B573" t="s">
        <v>77</v>
      </c>
      <c r="C573">
        <v>19</v>
      </c>
      <c r="D573" t="s">
        <v>78</v>
      </c>
      <c r="E573" s="32">
        <v>3811569725</v>
      </c>
      <c r="F573" s="32">
        <v>133623567</v>
      </c>
      <c r="G573">
        <v>706</v>
      </c>
      <c r="H573">
        <v>34</v>
      </c>
      <c r="I573">
        <v>740</v>
      </c>
      <c r="J573">
        <v>102023</v>
      </c>
      <c r="K573">
        <v>102763</v>
      </c>
      <c r="L573">
        <v>-11040</v>
      </c>
      <c r="M573">
        <v>3763</v>
      </c>
      <c r="N573">
        <v>1030621</v>
      </c>
      <c r="O573">
        <v>10722</v>
      </c>
      <c r="R573">
        <v>1144106</v>
      </c>
      <c r="S573">
        <v>12780028</v>
      </c>
      <c r="T573">
        <v>7201416</v>
      </c>
      <c r="U573" t="s">
        <v>1190</v>
      </c>
      <c r="V573">
        <v>0</v>
      </c>
      <c r="X573" t="s">
        <v>1191</v>
      </c>
      <c r="Y573">
        <v>503881</v>
      </c>
      <c r="Z573">
        <v>640225</v>
      </c>
      <c r="AA573">
        <v>4661531</v>
      </c>
      <c r="AB573">
        <v>8118497</v>
      </c>
      <c r="AC573" t="s">
        <v>216</v>
      </c>
      <c r="AD573" t="s">
        <v>242</v>
      </c>
    </row>
    <row r="574" spans="1:30">
      <c r="A574" s="31" t="s">
        <v>1192</v>
      </c>
      <c r="B574" t="s">
        <v>77</v>
      </c>
      <c r="C574">
        <v>19</v>
      </c>
      <c r="D574" t="s">
        <v>78</v>
      </c>
      <c r="E574" s="32">
        <v>3811569725</v>
      </c>
      <c r="F574" s="32">
        <v>133623567</v>
      </c>
      <c r="G574">
        <v>696</v>
      </c>
      <c r="H574">
        <v>32</v>
      </c>
      <c r="I574">
        <v>728</v>
      </c>
      <c r="J574">
        <v>100274</v>
      </c>
      <c r="K574">
        <v>101002</v>
      </c>
      <c r="L574">
        <v>-1761</v>
      </c>
      <c r="M574">
        <v>2767</v>
      </c>
      <c r="N574">
        <v>1035585</v>
      </c>
      <c r="O574">
        <v>10727</v>
      </c>
      <c r="R574">
        <v>1147314</v>
      </c>
      <c r="S574">
        <v>12801852</v>
      </c>
      <c r="T574">
        <v>7222903</v>
      </c>
      <c r="U574" t="s">
        <v>1193</v>
      </c>
      <c r="V574">
        <v>1</v>
      </c>
      <c r="X574" t="s">
        <v>1194</v>
      </c>
      <c r="Y574">
        <v>504078</v>
      </c>
      <c r="Z574">
        <v>643236</v>
      </c>
      <c r="AA574">
        <v>4666177</v>
      </c>
      <c r="AB574">
        <v>8135675</v>
      </c>
      <c r="AC574" t="s">
        <v>216</v>
      </c>
      <c r="AD574" t="s">
        <v>242</v>
      </c>
    </row>
    <row r="575" spans="1:30">
      <c r="A575" s="31" t="s">
        <v>1195</v>
      </c>
      <c r="B575" t="s">
        <v>77</v>
      </c>
      <c r="C575">
        <v>19</v>
      </c>
      <c r="D575" t="s">
        <v>78</v>
      </c>
      <c r="E575" s="32">
        <v>3811569725</v>
      </c>
      <c r="F575" s="32">
        <v>133623567</v>
      </c>
      <c r="G575">
        <v>683</v>
      </c>
      <c r="H575">
        <v>34</v>
      </c>
      <c r="I575">
        <v>717</v>
      </c>
      <c r="J575">
        <v>97269</v>
      </c>
      <c r="K575">
        <v>97986</v>
      </c>
      <c r="L575">
        <v>-3016</v>
      </c>
      <c r="M575">
        <v>980</v>
      </c>
      <c r="N575">
        <v>1039746</v>
      </c>
      <c r="O575">
        <v>10737</v>
      </c>
      <c r="R575">
        <v>1148469</v>
      </c>
      <c r="S575">
        <v>12810491</v>
      </c>
      <c r="T575">
        <v>7231453</v>
      </c>
      <c r="U575" t="s">
        <v>1196</v>
      </c>
      <c r="V575">
        <v>4</v>
      </c>
      <c r="X575" t="s">
        <v>1197</v>
      </c>
      <c r="Y575">
        <v>504235</v>
      </c>
      <c r="Z575">
        <v>644234</v>
      </c>
      <c r="AA575">
        <v>4669752</v>
      </c>
      <c r="AB575">
        <v>8140739</v>
      </c>
      <c r="AC575" t="s">
        <v>216</v>
      </c>
      <c r="AD575" t="s">
        <v>242</v>
      </c>
    </row>
    <row r="576" spans="1:30">
      <c r="A576" s="31" t="s">
        <v>1198</v>
      </c>
      <c r="B576" t="s">
        <v>77</v>
      </c>
      <c r="C576">
        <v>19</v>
      </c>
      <c r="D576" t="s">
        <v>78</v>
      </c>
      <c r="E576" s="32">
        <v>3811569725</v>
      </c>
      <c r="F576" s="32">
        <v>133623567</v>
      </c>
      <c r="G576">
        <v>676</v>
      </c>
      <c r="H576">
        <v>36</v>
      </c>
      <c r="I576">
        <v>712</v>
      </c>
      <c r="J576">
        <v>96171</v>
      </c>
      <c r="K576">
        <v>96883</v>
      </c>
      <c r="L576">
        <v>-1103</v>
      </c>
      <c r="M576">
        <v>2703</v>
      </c>
      <c r="N576">
        <v>1044065</v>
      </c>
      <c r="O576">
        <v>10749</v>
      </c>
      <c r="R576">
        <v>1151697</v>
      </c>
      <c r="S576">
        <v>12830597</v>
      </c>
      <c r="T576">
        <v>7251191</v>
      </c>
      <c r="U576" t="s">
        <v>1199</v>
      </c>
      <c r="V576">
        <v>7</v>
      </c>
      <c r="X576" t="s">
        <v>1200</v>
      </c>
      <c r="Y576">
        <v>504437</v>
      </c>
      <c r="Z576">
        <v>647260</v>
      </c>
      <c r="AA576">
        <v>4673534</v>
      </c>
      <c r="AB576">
        <v>8157063</v>
      </c>
      <c r="AC576" t="s">
        <v>216</v>
      </c>
      <c r="AD576" t="s">
        <v>242</v>
      </c>
    </row>
    <row r="577" spans="1:30">
      <c r="A577" s="31" t="s">
        <v>1201</v>
      </c>
      <c r="B577" t="s">
        <v>77</v>
      </c>
      <c r="C577">
        <v>19</v>
      </c>
      <c r="D577" t="s">
        <v>78</v>
      </c>
      <c r="E577" s="32">
        <v>3811569725</v>
      </c>
      <c r="F577" s="32">
        <v>133623567</v>
      </c>
      <c r="G577">
        <v>650</v>
      </c>
      <c r="H577">
        <v>36</v>
      </c>
      <c r="I577">
        <v>686</v>
      </c>
      <c r="J577">
        <v>94748</v>
      </c>
      <c r="K577">
        <v>95434</v>
      </c>
      <c r="L577">
        <v>-1449</v>
      </c>
      <c r="M577">
        <v>2370</v>
      </c>
      <c r="N577">
        <v>1048167</v>
      </c>
      <c r="O577">
        <v>10763</v>
      </c>
      <c r="R577">
        <v>1154364</v>
      </c>
      <c r="S577">
        <v>12846474</v>
      </c>
      <c r="T577">
        <v>7266872</v>
      </c>
      <c r="U577" t="s">
        <v>1202</v>
      </c>
      <c r="V577">
        <v>2</v>
      </c>
      <c r="X577" t="s">
        <v>1203</v>
      </c>
      <c r="Y577">
        <v>504575</v>
      </c>
      <c r="Z577">
        <v>649789</v>
      </c>
      <c r="AA577">
        <v>4676491</v>
      </c>
      <c r="AB577">
        <v>8169983</v>
      </c>
      <c r="AC577" t="s">
        <v>216</v>
      </c>
      <c r="AD577" t="s">
        <v>242</v>
      </c>
    </row>
    <row r="578" spans="1:30">
      <c r="A578" s="31" t="s">
        <v>1204</v>
      </c>
      <c r="B578" t="s">
        <v>77</v>
      </c>
      <c r="C578">
        <v>19</v>
      </c>
      <c r="D578" t="s">
        <v>78</v>
      </c>
      <c r="E578" s="32">
        <v>3811569725</v>
      </c>
      <c r="F578" s="32">
        <v>133623567</v>
      </c>
      <c r="G578">
        <v>632</v>
      </c>
      <c r="H578">
        <v>38</v>
      </c>
      <c r="I578">
        <v>670</v>
      </c>
      <c r="J578">
        <v>95197</v>
      </c>
      <c r="K578">
        <v>95867</v>
      </c>
      <c r="L578">
        <v>433</v>
      </c>
      <c r="M578">
        <v>1837</v>
      </c>
      <c r="N578">
        <v>1050132</v>
      </c>
      <c r="O578">
        <v>10766</v>
      </c>
      <c r="R578">
        <v>1156765</v>
      </c>
      <c r="S578">
        <v>12861998</v>
      </c>
      <c r="T578">
        <v>7282105</v>
      </c>
      <c r="U578" t="s">
        <v>1205</v>
      </c>
      <c r="V578">
        <v>3</v>
      </c>
      <c r="X578" t="s">
        <v>1206</v>
      </c>
      <c r="Y578">
        <v>504691</v>
      </c>
      <c r="Z578">
        <v>652074</v>
      </c>
      <c r="AA578">
        <v>4679046</v>
      </c>
      <c r="AB578">
        <v>8182952</v>
      </c>
      <c r="AC578" t="s">
        <v>216</v>
      </c>
      <c r="AD578" t="s">
        <v>242</v>
      </c>
    </row>
    <row r="579" spans="1:30">
      <c r="A579" s="31" t="s">
        <v>1208</v>
      </c>
      <c r="B579" t="s">
        <v>77</v>
      </c>
      <c r="C579">
        <v>19</v>
      </c>
      <c r="D579" t="s">
        <v>78</v>
      </c>
      <c r="E579" s="32">
        <v>3811569725</v>
      </c>
      <c r="F579" s="32">
        <v>133623567</v>
      </c>
      <c r="G579">
        <v>644</v>
      </c>
      <c r="H579">
        <v>37</v>
      </c>
      <c r="I579">
        <v>681</v>
      </c>
      <c r="J579">
        <v>94500</v>
      </c>
      <c r="K579">
        <v>95181</v>
      </c>
      <c r="L579">
        <v>-686</v>
      </c>
      <c r="M579">
        <v>848</v>
      </c>
      <c r="N579">
        <v>1051774</v>
      </c>
      <c r="O579">
        <v>10768</v>
      </c>
      <c r="R579">
        <v>1157723</v>
      </c>
      <c r="S579">
        <v>12869525</v>
      </c>
      <c r="T579">
        <v>7289485</v>
      </c>
      <c r="U579" t="s">
        <v>1209</v>
      </c>
      <c r="V579">
        <v>3</v>
      </c>
      <c r="X579" t="s">
        <v>1210</v>
      </c>
      <c r="Y579">
        <v>504751</v>
      </c>
      <c r="Z579">
        <v>652972</v>
      </c>
      <c r="AA579">
        <v>4680817</v>
      </c>
      <c r="AB579">
        <v>8188708</v>
      </c>
      <c r="AC579" t="s">
        <v>216</v>
      </c>
      <c r="AD579" t="s">
        <v>242</v>
      </c>
    </row>
    <row r="580" spans="1:30">
      <c r="A580" s="31" t="s">
        <v>1211</v>
      </c>
      <c r="B580" t="s">
        <v>77</v>
      </c>
      <c r="C580">
        <v>19</v>
      </c>
      <c r="D580" t="s">
        <v>78</v>
      </c>
      <c r="E580" s="32">
        <v>3811569725</v>
      </c>
      <c r="F580" s="32">
        <v>133623567</v>
      </c>
      <c r="G580">
        <v>639</v>
      </c>
      <c r="H580">
        <v>37</v>
      </c>
      <c r="I580">
        <v>676</v>
      </c>
      <c r="J580">
        <v>94675</v>
      </c>
      <c r="K580">
        <v>95351</v>
      </c>
      <c r="L580">
        <v>170</v>
      </c>
      <c r="M580">
        <v>3281</v>
      </c>
      <c r="N580">
        <v>1055280</v>
      </c>
      <c r="O580">
        <v>10792</v>
      </c>
      <c r="R580">
        <v>1161423</v>
      </c>
      <c r="S580">
        <v>12890419</v>
      </c>
      <c r="T580">
        <v>7310100</v>
      </c>
      <c r="U580" t="s">
        <v>1212</v>
      </c>
      <c r="V580">
        <v>2</v>
      </c>
      <c r="X580" t="s">
        <v>1213</v>
      </c>
      <c r="Y580">
        <v>504936</v>
      </c>
      <c r="Z580">
        <v>656487</v>
      </c>
      <c r="AA580">
        <v>4683714</v>
      </c>
      <c r="AB580">
        <v>8206705</v>
      </c>
      <c r="AC580" t="s">
        <v>216</v>
      </c>
      <c r="AD580" t="s">
        <v>242</v>
      </c>
    </row>
    <row r="581" spans="1:30">
      <c r="A581" s="31" t="s">
        <v>1214</v>
      </c>
      <c r="B581" t="s">
        <v>77</v>
      </c>
      <c r="C581">
        <v>19</v>
      </c>
      <c r="D581" t="s">
        <v>78</v>
      </c>
      <c r="E581" s="32">
        <v>3811569725</v>
      </c>
      <c r="F581" s="32">
        <v>133623567</v>
      </c>
      <c r="G581">
        <v>632</v>
      </c>
      <c r="H581">
        <v>30</v>
      </c>
      <c r="I581">
        <v>662</v>
      </c>
      <c r="J581">
        <v>92205</v>
      </c>
      <c r="K581">
        <v>92867</v>
      </c>
      <c r="L581">
        <v>-2484</v>
      </c>
      <c r="M581">
        <v>2204</v>
      </c>
      <c r="N581">
        <v>1060462</v>
      </c>
      <c r="O581">
        <v>10824</v>
      </c>
      <c r="R581">
        <v>1164153</v>
      </c>
      <c r="S581">
        <v>12909493</v>
      </c>
      <c r="T581">
        <v>7328869</v>
      </c>
      <c r="U581" t="s">
        <v>1215</v>
      </c>
      <c r="V581">
        <v>1</v>
      </c>
      <c r="X581" t="s">
        <v>1216</v>
      </c>
      <c r="Y581">
        <v>505093</v>
      </c>
      <c r="Z581">
        <v>659060</v>
      </c>
      <c r="AA581">
        <v>4687557</v>
      </c>
      <c r="AB581">
        <v>8221936</v>
      </c>
      <c r="AC581" t="s">
        <v>216</v>
      </c>
      <c r="AD581" t="s">
        <v>242</v>
      </c>
    </row>
    <row r="582" spans="1:30">
      <c r="A582" s="31" t="s">
        <v>1217</v>
      </c>
      <c r="B582" t="s">
        <v>77</v>
      </c>
      <c r="C582">
        <v>19</v>
      </c>
      <c r="D582" t="s">
        <v>78</v>
      </c>
      <c r="E582" s="32">
        <v>3811569725</v>
      </c>
      <c r="F582" s="32">
        <v>133623567</v>
      </c>
      <c r="G582">
        <v>616</v>
      </c>
      <c r="H582">
        <v>30</v>
      </c>
      <c r="I582">
        <v>646</v>
      </c>
      <c r="J582">
        <v>89695</v>
      </c>
      <c r="K582">
        <v>90341</v>
      </c>
      <c r="L582">
        <v>-2526</v>
      </c>
      <c r="M582">
        <v>2352</v>
      </c>
      <c r="N582">
        <v>1065752</v>
      </c>
      <c r="O582">
        <v>10833</v>
      </c>
      <c r="R582">
        <v>1166926</v>
      </c>
      <c r="S582">
        <v>12927276</v>
      </c>
      <c r="T582">
        <v>7346364</v>
      </c>
      <c r="U582" t="s">
        <v>1218</v>
      </c>
      <c r="V582">
        <v>1</v>
      </c>
      <c r="X582" t="s">
        <v>1219</v>
      </c>
      <c r="Y582">
        <v>505276</v>
      </c>
      <c r="Z582">
        <v>661650</v>
      </c>
      <c r="AA582">
        <v>4691877</v>
      </c>
      <c r="AB582">
        <v>8235399</v>
      </c>
      <c r="AC582" t="s">
        <v>216</v>
      </c>
      <c r="AD582" t="s">
        <v>242</v>
      </c>
    </row>
    <row r="583" spans="1:30">
      <c r="A583" s="31" t="s">
        <v>1220</v>
      </c>
      <c r="B583" t="s">
        <v>77</v>
      </c>
      <c r="C583">
        <v>19</v>
      </c>
      <c r="D583" t="s">
        <v>78</v>
      </c>
      <c r="E583" s="32">
        <v>3811569725</v>
      </c>
      <c r="F583" s="32">
        <v>133623567</v>
      </c>
      <c r="G583">
        <v>602</v>
      </c>
      <c r="H583">
        <v>30</v>
      </c>
      <c r="I583">
        <v>632</v>
      </c>
      <c r="J583">
        <v>87661</v>
      </c>
      <c r="K583">
        <v>88293</v>
      </c>
      <c r="L583">
        <v>-2048</v>
      </c>
      <c r="M583">
        <v>2117</v>
      </c>
      <c r="N583">
        <v>1070170</v>
      </c>
      <c r="O583">
        <v>10837</v>
      </c>
      <c r="R583">
        <v>1169300</v>
      </c>
      <c r="S583">
        <v>12942303</v>
      </c>
      <c r="T583">
        <v>7361194</v>
      </c>
      <c r="U583" t="s">
        <v>1221</v>
      </c>
      <c r="V583">
        <v>2</v>
      </c>
      <c r="X583" t="s">
        <v>1222</v>
      </c>
      <c r="Y583">
        <v>505430</v>
      </c>
      <c r="Z583">
        <v>663870</v>
      </c>
      <c r="AA583">
        <v>4694905</v>
      </c>
      <c r="AB583">
        <v>8247398</v>
      </c>
      <c r="AC583" t="s">
        <v>216</v>
      </c>
      <c r="AD583" t="s">
        <v>242</v>
      </c>
    </row>
    <row r="584" spans="1:30">
      <c r="A584" s="31" t="s">
        <v>1223</v>
      </c>
      <c r="B584" t="s">
        <v>77</v>
      </c>
      <c r="C584">
        <v>19</v>
      </c>
      <c r="D584" t="s">
        <v>78</v>
      </c>
      <c r="E584" s="32">
        <v>3811569725</v>
      </c>
      <c r="F584" s="32">
        <v>133623567</v>
      </c>
      <c r="G584">
        <v>604</v>
      </c>
      <c r="H584">
        <v>29</v>
      </c>
      <c r="I584">
        <v>633</v>
      </c>
      <c r="J584">
        <v>83795</v>
      </c>
      <c r="K584">
        <v>84428</v>
      </c>
      <c r="L584">
        <v>-3865</v>
      </c>
      <c r="M584">
        <v>1998</v>
      </c>
      <c r="N584">
        <v>1076296</v>
      </c>
      <c r="O584">
        <v>10849</v>
      </c>
      <c r="R584">
        <v>1171573</v>
      </c>
      <c r="S584">
        <v>12957908</v>
      </c>
      <c r="T584">
        <v>7376387</v>
      </c>
      <c r="U584" t="s">
        <v>1224</v>
      </c>
      <c r="V584">
        <v>0</v>
      </c>
      <c r="X584" t="s">
        <v>1225</v>
      </c>
      <c r="Y584">
        <v>505579</v>
      </c>
      <c r="Z584">
        <v>665994</v>
      </c>
      <c r="AA584">
        <v>4698720</v>
      </c>
      <c r="AB584">
        <v>8259188</v>
      </c>
      <c r="AC584" t="s">
        <v>216</v>
      </c>
      <c r="AD584" t="s">
        <v>242</v>
      </c>
    </row>
    <row r="585" spans="1:30">
      <c r="A585" s="31" t="s">
        <v>1226</v>
      </c>
      <c r="B585" t="s">
        <v>77</v>
      </c>
      <c r="C585">
        <v>19</v>
      </c>
      <c r="D585" t="s">
        <v>78</v>
      </c>
      <c r="E585" s="32">
        <v>3811569725</v>
      </c>
      <c r="F585" s="32">
        <v>133623567</v>
      </c>
      <c r="G585">
        <v>600</v>
      </c>
      <c r="H585">
        <v>27</v>
      </c>
      <c r="I585">
        <v>627</v>
      </c>
      <c r="J585">
        <v>83702</v>
      </c>
      <c r="K585">
        <v>84329</v>
      </c>
      <c r="L585">
        <v>-99</v>
      </c>
      <c r="M585">
        <v>1462</v>
      </c>
      <c r="N585">
        <v>1078394</v>
      </c>
      <c r="O585">
        <v>10857</v>
      </c>
      <c r="R585">
        <v>1173580</v>
      </c>
      <c r="S585">
        <v>12972154</v>
      </c>
      <c r="T585">
        <v>7390322</v>
      </c>
      <c r="U585" t="s">
        <v>1227</v>
      </c>
      <c r="V585">
        <v>0</v>
      </c>
      <c r="X585" t="s">
        <v>1228</v>
      </c>
      <c r="Y585">
        <v>505697</v>
      </c>
      <c r="Z585">
        <v>667883</v>
      </c>
      <c r="AA585">
        <v>4700986</v>
      </c>
      <c r="AB585">
        <v>8271168</v>
      </c>
      <c r="AC585" t="s">
        <v>216</v>
      </c>
      <c r="AD585" t="s">
        <v>242</v>
      </c>
    </row>
    <row r="586" spans="1:30">
      <c r="A586" s="31"/>
      <c r="E586" s="32"/>
      <c r="F586" s="32"/>
    </row>
    <row r="587" spans="1:30">
      <c r="A587" s="31"/>
      <c r="E587" s="32"/>
      <c r="F587" s="32"/>
    </row>
    <row r="588" spans="1:30">
      <c r="A588" s="31"/>
      <c r="E588" s="32"/>
      <c r="F588" s="32"/>
    </row>
    <row r="589" spans="1:30">
      <c r="A589" s="31" t="s">
        <v>79</v>
      </c>
      <c r="B589" t="s">
        <v>80</v>
      </c>
      <c r="C589" t="s">
        <v>81</v>
      </c>
      <c r="D589" t="s">
        <v>82</v>
      </c>
      <c r="E589" t="s">
        <v>83</v>
      </c>
      <c r="F589" t="s">
        <v>84</v>
      </c>
      <c r="G589" t="s">
        <v>85</v>
      </c>
      <c r="H589" t="s">
        <v>86</v>
      </c>
      <c r="I589" t="s">
        <v>87</v>
      </c>
      <c r="J589" t="s">
        <v>88</v>
      </c>
      <c r="K589" t="s">
        <v>89</v>
      </c>
      <c r="L589" t="s">
        <v>90</v>
      </c>
      <c r="M589" t="s">
        <v>91</v>
      </c>
      <c r="N589" t="s">
        <v>92</v>
      </c>
      <c r="O589" t="s">
        <v>93</v>
      </c>
      <c r="P589" t="s">
        <v>94</v>
      </c>
      <c r="Q589" t="s">
        <v>95</v>
      </c>
      <c r="R589" t="s">
        <v>96</v>
      </c>
      <c r="S589" t="s">
        <v>97</v>
      </c>
      <c r="T589" t="s">
        <v>98</v>
      </c>
      <c r="U589" t="s">
        <v>99</v>
      </c>
    </row>
  </sheetData>
  <phoneticPr fontId="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7</vt:i4>
      </vt:variant>
      <vt:variant>
        <vt:lpstr>Grafici</vt:lpstr>
      </vt:variant>
      <vt:variant>
        <vt:i4>24</vt:i4>
      </vt:variant>
    </vt:vector>
  </HeadingPairs>
  <TitlesOfParts>
    <vt:vector size="31" baseType="lpstr">
      <vt:lpstr>Tavola1</vt:lpstr>
      <vt:lpstr>Tavola2</vt:lpstr>
      <vt:lpstr>Tavola3</vt:lpstr>
      <vt:lpstr>Tavola4</vt:lpstr>
      <vt:lpstr>Tavola5</vt:lpstr>
      <vt:lpstr>Sicilia foglio di lavoro</vt:lpstr>
      <vt:lpstr>Foglio1</vt:lpstr>
      <vt:lpstr>Grafico1</vt:lpstr>
      <vt:lpstr>Grafico1.1</vt:lpstr>
      <vt:lpstr>Grafico2.1</vt:lpstr>
      <vt:lpstr>Grafico2.1.1</vt:lpstr>
      <vt:lpstr>Grafico2.2 new</vt:lpstr>
      <vt:lpstr>Grafico3.1</vt:lpstr>
      <vt:lpstr>Grafico3.2</vt:lpstr>
      <vt:lpstr>Grafico4</vt:lpstr>
      <vt:lpstr>Grafico5</vt:lpstr>
      <vt:lpstr>Grafico 6</vt:lpstr>
      <vt:lpstr>Grafico7.1</vt:lpstr>
      <vt:lpstr>Grafico7.2</vt:lpstr>
      <vt:lpstr>Grafico8</vt:lpstr>
      <vt:lpstr>Grafico9</vt:lpstr>
      <vt:lpstr>Grafico10</vt:lpstr>
      <vt:lpstr>Grafico11</vt:lpstr>
      <vt:lpstr>Grafico12</vt:lpstr>
      <vt:lpstr>Grafico13</vt:lpstr>
      <vt:lpstr>Grafico14</vt:lpstr>
      <vt:lpstr>Grafico15</vt:lpstr>
      <vt:lpstr>Grafico16</vt:lpstr>
      <vt:lpstr>Grafico17</vt:lpstr>
      <vt:lpstr>Grafico18</vt:lpstr>
      <vt:lpstr>Grafico19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Girolamo D'Anneo</dc:creator>
  <cp:lastModifiedBy>Utente</cp:lastModifiedBy>
  <dcterms:created xsi:type="dcterms:W3CDTF">2020-03-26T09:29:02Z</dcterms:created>
  <dcterms:modified xsi:type="dcterms:W3CDTF">2022-05-23T09:49:52Z</dcterms:modified>
</cp:coreProperties>
</file>